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delep\OneDrive\Desktop\OpenOil\finance\clients\CT\research\static emission models\"/>
    </mc:Choice>
  </mc:AlternateContent>
  <xr:revisionPtr revIDLastSave="0" documentId="13_ncr:1_{8EC9815E-704D-4480-8F16-A9AE7B6F69FC}" xr6:coauthVersionLast="47" xr6:coauthVersionMax="47" xr10:uidLastSave="{00000000-0000-0000-0000-000000000000}"/>
  <bookViews>
    <workbookView xWindow="-108" yWindow="-108" windowWidth="23256" windowHeight="12576" tabRatio="1000" activeTab="2" xr2:uid="{00000000-000D-0000-FFFF-FFFF00000000}"/>
  </bookViews>
  <sheets>
    <sheet name="Cover" sheetId="23" r:id="rId1"/>
    <sheet name="Key" sheetId="11" r:id="rId2"/>
    <sheet name="Summary" sheetId="52" r:id="rId3"/>
    <sheet name="BP" sheetId="72" r:id="rId4"/>
    <sheet name="EIA" sheetId="74" r:id="rId5"/>
    <sheet name="OPEC" sheetId="75" r:id="rId6"/>
    <sheet name="Coal_Calcs" sheetId="51" r:id="rId7"/>
    <sheet name="Gas_Calcs" sheetId="49" r:id="rId8"/>
    <sheet name="Oil_Calcs" sheetId="26" r:id="rId9"/>
    <sheet name="Comp Data" sheetId="54" r:id="rId10"/>
    <sheet name="General Inputs" sheetId="7" r:id="rId11"/>
    <sheet name="Oil_Data" sheetId="39" r:id="rId12"/>
    <sheet name="Gas_Data" sheetId="47" r:id="rId13"/>
    <sheet name="Coal_Data" sheetId="48" r:id="rId14"/>
    <sheet name="To Do List" sheetId="81" r:id="rId15"/>
  </sheets>
  <externalReferences>
    <externalReference r:id="rId16"/>
  </externalReferences>
  <definedNames>
    <definedName name="_xlnm._FilterDatabase" localSheetId="3" hidden="1">BP!$E$2:$AM$248</definedName>
    <definedName name="_xlnm._FilterDatabase" localSheetId="6" hidden="1">Coal_Calcs!$E$35:$AM$286</definedName>
    <definedName name="_xlnm._FilterDatabase" localSheetId="4" hidden="1">EIA!$E$2:$AM$248</definedName>
    <definedName name="_xlnm._FilterDatabase" localSheetId="7" hidden="1">Gas_Calcs!$E$35:$AM$281</definedName>
    <definedName name="_xlnm._FilterDatabase" localSheetId="8" hidden="1">Oil_Calcs!$E$35:$AM$281</definedName>
    <definedName name="_xlnm._FilterDatabase" localSheetId="5" hidden="1">OPEC!$E$2:$AM$248</definedName>
    <definedName name="_xlnm._FilterDatabase" localSheetId="2" hidden="1">Summary!$E$9:$AO$272</definedName>
    <definedName name="_xlchart.v1.0" hidden="1">'Comp Data'!$E$587:$E$596</definedName>
    <definedName name="_xlchart.v1.1" hidden="1">'Comp Data'!$F$587:$F$596</definedName>
    <definedName name="_xlchart.v1.2" hidden="1">'Comp Data'!$E$706:$E$716</definedName>
    <definedName name="_xlchart.v1.3" hidden="1">'Comp Data'!$F$706:$F$716</definedName>
    <definedName name="CHK_TOL" localSheetId="9">'Comp Data'!#REF!</definedName>
    <definedName name="CHK_TOL">'General Inputs'!#REF!</definedName>
    <definedName name="DISC_LAB">#REF!</definedName>
    <definedName name="FIRST_NAME">Key!$E$78</definedName>
    <definedName name="LIVE_RESULTS">#REF!</definedName>
    <definedName name="OFFSET">#REF!</definedName>
    <definedName name="TRACK_ACTIVE">#REF!</definedName>
    <definedName name="TRK_COMMENT">#REF!</definedName>
    <definedName name="TRK_TOL" localSheetId="9">'Comp Data'!#REF!</definedName>
    <definedName name="TRK_TOL">'General Inputs'!#REF!</definedName>
  </definedNames>
  <calcPr calcId="191029" calcMode="manual" iterateDelta="1.0000000000000001E-5" calcCompleted="0" calcOnSave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0" i="54" l="1"/>
  <c r="F370" i="54"/>
  <c r="E370" i="54"/>
  <c r="G369" i="54"/>
  <c r="F369" i="54"/>
  <c r="E369" i="54"/>
  <c r="G368" i="54"/>
  <c r="F368" i="54"/>
  <c r="E368" i="54"/>
  <c r="G367" i="54"/>
  <c r="F367" i="54"/>
  <c r="E367" i="54"/>
  <c r="G366" i="54"/>
  <c r="F366" i="54"/>
  <c r="E366" i="54"/>
  <c r="G365" i="54"/>
  <c r="F365" i="54"/>
  <c r="F377" i="54" s="1"/>
  <c r="E365" i="54"/>
  <c r="G364" i="54"/>
  <c r="F364" i="54"/>
  <c r="E364" i="54"/>
  <c r="G363" i="54"/>
  <c r="F363" i="54"/>
  <c r="E363" i="54"/>
  <c r="G362" i="54"/>
  <c r="F362" i="54"/>
  <c r="E362" i="54"/>
  <c r="G361" i="54"/>
  <c r="F361" i="54"/>
  <c r="E361" i="54"/>
  <c r="F375" i="54" l="1"/>
  <c r="F374" i="54"/>
  <c r="F373" i="54"/>
  <c r="F376" i="54"/>
  <c r="F378" i="54" l="1"/>
  <c r="F424" i="54" s="1"/>
  <c r="I266" i="7" l="1"/>
  <c r="H266" i="7"/>
  <c r="G266" i="7"/>
  <c r="I265" i="7"/>
  <c r="H265" i="7"/>
  <c r="G265" i="7"/>
  <c r="I264" i="7"/>
  <c r="H264" i="7"/>
  <c r="G264" i="7"/>
  <c r="I263" i="7"/>
  <c r="H263" i="7"/>
  <c r="G263" i="7"/>
  <c r="I262" i="7"/>
  <c r="H262" i="7"/>
  <c r="G262" i="7"/>
  <c r="I261" i="7"/>
  <c r="H261" i="7"/>
  <c r="G261" i="7"/>
  <c r="I260" i="7"/>
  <c r="H260" i="7"/>
  <c r="G260" i="7"/>
  <c r="I259" i="7"/>
  <c r="H259" i="7"/>
  <c r="G259" i="7"/>
  <c r="I258" i="7"/>
  <c r="H258" i="7"/>
  <c r="G258" i="7"/>
  <c r="I257" i="7"/>
  <c r="H257" i="7"/>
  <c r="G257" i="7"/>
  <c r="I256" i="7"/>
  <c r="H256" i="7"/>
  <c r="G256" i="7"/>
  <c r="I255" i="7"/>
  <c r="H255" i="7"/>
  <c r="G255" i="7"/>
  <c r="I254" i="7"/>
  <c r="H254" i="7"/>
  <c r="G254" i="7"/>
  <c r="I253" i="7"/>
  <c r="H253" i="7"/>
  <c r="G253" i="7"/>
  <c r="I252" i="7"/>
  <c r="H252" i="7"/>
  <c r="G252" i="7"/>
  <c r="I251" i="7"/>
  <c r="H251" i="7"/>
  <c r="G251" i="7"/>
  <c r="I250" i="7"/>
  <c r="H250" i="7"/>
  <c r="G250" i="7"/>
  <c r="I249" i="7"/>
  <c r="H249" i="7"/>
  <c r="G249" i="7"/>
  <c r="I248" i="7"/>
  <c r="H248" i="7"/>
  <c r="G248" i="7"/>
  <c r="I247" i="7"/>
  <c r="H247" i="7"/>
  <c r="G247" i="7"/>
  <c r="I246" i="7"/>
  <c r="H246" i="7"/>
  <c r="G246" i="7"/>
  <c r="I245" i="7"/>
  <c r="H245" i="7"/>
  <c r="G245" i="7"/>
  <c r="I244" i="7"/>
  <c r="H244" i="7"/>
  <c r="G244" i="7"/>
  <c r="I243" i="7"/>
  <c r="H243" i="7"/>
  <c r="G243" i="7"/>
  <c r="I242" i="7"/>
  <c r="H242" i="7"/>
  <c r="G242" i="7"/>
  <c r="I241" i="7"/>
  <c r="H241" i="7"/>
  <c r="G241" i="7"/>
  <c r="I240" i="7"/>
  <c r="H240" i="7"/>
  <c r="G240" i="7"/>
  <c r="I239" i="7"/>
  <c r="H239" i="7"/>
  <c r="G239" i="7"/>
  <c r="I238" i="7"/>
  <c r="H238" i="7"/>
  <c r="G238" i="7"/>
  <c r="I237" i="7"/>
  <c r="H237" i="7"/>
  <c r="G237" i="7"/>
  <c r="I236" i="7"/>
  <c r="H236" i="7"/>
  <c r="G236" i="7"/>
  <c r="I235" i="7"/>
  <c r="H235" i="7"/>
  <c r="G235" i="7"/>
  <c r="I234" i="7"/>
  <c r="H234" i="7"/>
  <c r="G234" i="7"/>
  <c r="I233" i="7"/>
  <c r="H233" i="7"/>
  <c r="G233" i="7"/>
  <c r="I232" i="7"/>
  <c r="H232" i="7"/>
  <c r="G232" i="7"/>
  <c r="I231" i="7"/>
  <c r="H231" i="7"/>
  <c r="G231" i="7"/>
  <c r="I230" i="7"/>
  <c r="H230" i="7"/>
  <c r="G230" i="7"/>
  <c r="I229" i="7"/>
  <c r="H229" i="7"/>
  <c r="G229" i="7"/>
  <c r="I228" i="7"/>
  <c r="H228" i="7"/>
  <c r="G228" i="7"/>
  <c r="I227" i="7"/>
  <c r="H227" i="7"/>
  <c r="G227" i="7"/>
  <c r="I226" i="7"/>
  <c r="H226" i="7"/>
  <c r="G226" i="7"/>
  <c r="I225" i="7"/>
  <c r="H225" i="7"/>
  <c r="G225" i="7"/>
  <c r="I224" i="7"/>
  <c r="H224" i="7"/>
  <c r="G224" i="7"/>
  <c r="I223" i="7"/>
  <c r="H223" i="7"/>
  <c r="G223" i="7"/>
  <c r="I222" i="7"/>
  <c r="H222" i="7"/>
  <c r="G222" i="7"/>
  <c r="I221" i="7"/>
  <c r="H221" i="7"/>
  <c r="G221" i="7"/>
  <c r="I220" i="7"/>
  <c r="H220" i="7"/>
  <c r="G220" i="7"/>
  <c r="I219" i="7"/>
  <c r="H219" i="7"/>
  <c r="G219" i="7"/>
  <c r="I218" i="7"/>
  <c r="H218" i="7"/>
  <c r="G218" i="7"/>
  <c r="I217" i="7"/>
  <c r="H217" i="7"/>
  <c r="G217" i="7"/>
  <c r="I216" i="7"/>
  <c r="H216" i="7"/>
  <c r="G216" i="7"/>
  <c r="I215" i="7"/>
  <c r="H215" i="7"/>
  <c r="G215" i="7"/>
  <c r="I214" i="7"/>
  <c r="H214" i="7"/>
  <c r="G214" i="7"/>
  <c r="I213" i="7"/>
  <c r="H213" i="7"/>
  <c r="G213" i="7"/>
  <c r="I212" i="7"/>
  <c r="H212" i="7"/>
  <c r="G212" i="7"/>
  <c r="I211" i="7"/>
  <c r="H211" i="7"/>
  <c r="G211" i="7"/>
  <c r="I210" i="7"/>
  <c r="H210" i="7"/>
  <c r="G210" i="7"/>
  <c r="I209" i="7"/>
  <c r="H209" i="7"/>
  <c r="G209" i="7"/>
  <c r="I208" i="7"/>
  <c r="H208" i="7"/>
  <c r="G208" i="7"/>
  <c r="I207" i="7"/>
  <c r="H207" i="7"/>
  <c r="G207" i="7"/>
  <c r="I206" i="7"/>
  <c r="H206" i="7"/>
  <c r="G206" i="7"/>
  <c r="I205" i="7"/>
  <c r="H205" i="7"/>
  <c r="G205" i="7"/>
  <c r="I204" i="7"/>
  <c r="H204" i="7"/>
  <c r="G204" i="7"/>
  <c r="I203" i="7"/>
  <c r="H203" i="7"/>
  <c r="G203" i="7"/>
  <c r="I202" i="7"/>
  <c r="H202" i="7"/>
  <c r="G202" i="7"/>
  <c r="I201" i="7"/>
  <c r="H201" i="7"/>
  <c r="G201" i="7"/>
  <c r="I200" i="7"/>
  <c r="H200" i="7"/>
  <c r="G200" i="7"/>
  <c r="I199" i="7"/>
  <c r="H199" i="7"/>
  <c r="G199" i="7"/>
  <c r="I198" i="7"/>
  <c r="H198" i="7"/>
  <c r="G198" i="7"/>
  <c r="I197" i="7"/>
  <c r="H197" i="7"/>
  <c r="G197" i="7"/>
  <c r="I196" i="7"/>
  <c r="H196" i="7"/>
  <c r="G196" i="7"/>
  <c r="I195" i="7"/>
  <c r="H195" i="7"/>
  <c r="G195" i="7"/>
  <c r="I194" i="7"/>
  <c r="H194" i="7"/>
  <c r="G194" i="7"/>
  <c r="I193" i="7"/>
  <c r="H193" i="7"/>
  <c r="G193" i="7"/>
  <c r="I192" i="7"/>
  <c r="H192" i="7"/>
  <c r="G192" i="7"/>
  <c r="I191" i="7"/>
  <c r="H191" i="7"/>
  <c r="G191" i="7"/>
  <c r="I190" i="7"/>
  <c r="H190" i="7"/>
  <c r="G190" i="7"/>
  <c r="I189" i="7"/>
  <c r="H189" i="7"/>
  <c r="G189" i="7"/>
  <c r="I188" i="7"/>
  <c r="H188" i="7"/>
  <c r="G188" i="7"/>
  <c r="I187" i="7"/>
  <c r="H187" i="7"/>
  <c r="G187" i="7"/>
  <c r="I186" i="7"/>
  <c r="H186" i="7"/>
  <c r="G186" i="7"/>
  <c r="I185" i="7"/>
  <c r="H185" i="7"/>
  <c r="G185" i="7"/>
  <c r="I184" i="7"/>
  <c r="H184" i="7"/>
  <c r="G184" i="7"/>
  <c r="I183" i="7"/>
  <c r="H183" i="7"/>
  <c r="G183" i="7"/>
  <c r="I182" i="7"/>
  <c r="H182" i="7"/>
  <c r="G182" i="7"/>
  <c r="I181" i="7"/>
  <c r="H181" i="7"/>
  <c r="G181" i="7"/>
  <c r="I180" i="7"/>
  <c r="H180" i="7"/>
  <c r="G180" i="7"/>
  <c r="I179" i="7"/>
  <c r="H179" i="7"/>
  <c r="G179" i="7"/>
  <c r="I178" i="7"/>
  <c r="H178" i="7"/>
  <c r="G178" i="7"/>
  <c r="I177" i="7"/>
  <c r="H177" i="7"/>
  <c r="G17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3" i="7"/>
  <c r="E243" i="7"/>
  <c r="F242" i="7"/>
  <c r="E242" i="7"/>
  <c r="F241" i="7"/>
  <c r="E241" i="7"/>
  <c r="F240" i="7"/>
  <c r="E240" i="7"/>
  <c r="F239" i="7"/>
  <c r="E239" i="7"/>
  <c r="F238" i="7"/>
  <c r="E238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227" i="7"/>
  <c r="E227" i="7"/>
  <c r="F226" i="7"/>
  <c r="E226" i="7"/>
  <c r="F225" i="7"/>
  <c r="E225" i="7"/>
  <c r="F224" i="7"/>
  <c r="E224" i="7"/>
  <c r="F223" i="7"/>
  <c r="E223" i="7"/>
  <c r="F222" i="7"/>
  <c r="E222" i="7"/>
  <c r="F221" i="7"/>
  <c r="E221" i="7"/>
  <c r="F220" i="7"/>
  <c r="E220" i="7"/>
  <c r="F219" i="7"/>
  <c r="E219" i="7"/>
  <c r="F218" i="7"/>
  <c r="E218" i="7"/>
  <c r="F217" i="7"/>
  <c r="E217" i="7"/>
  <c r="F216" i="7"/>
  <c r="E216" i="7"/>
  <c r="F215" i="7"/>
  <c r="E215" i="7"/>
  <c r="F214" i="7"/>
  <c r="E214" i="7"/>
  <c r="F213" i="7"/>
  <c r="E213" i="7"/>
  <c r="F212" i="7"/>
  <c r="E212" i="7"/>
  <c r="F211" i="7"/>
  <c r="E211" i="7"/>
  <c r="F210" i="7"/>
  <c r="E210" i="7"/>
  <c r="F209" i="7"/>
  <c r="E209" i="7"/>
  <c r="F208" i="7"/>
  <c r="E208" i="7"/>
  <c r="F207" i="7"/>
  <c r="E207" i="7"/>
  <c r="F206" i="7"/>
  <c r="E206" i="7"/>
  <c r="F205" i="7"/>
  <c r="E205" i="7"/>
  <c r="F204" i="7"/>
  <c r="E204" i="7"/>
  <c r="F203" i="7"/>
  <c r="E203" i="7"/>
  <c r="F202" i="7"/>
  <c r="E202" i="7"/>
  <c r="F201" i="7"/>
  <c r="E201" i="7"/>
  <c r="F200" i="7"/>
  <c r="E200" i="7"/>
  <c r="F199" i="7"/>
  <c r="E199" i="7"/>
  <c r="F198" i="7"/>
  <c r="E198" i="7"/>
  <c r="F197" i="7"/>
  <c r="E197" i="7"/>
  <c r="F196" i="7"/>
  <c r="E196" i="7"/>
  <c r="F195" i="7"/>
  <c r="E195" i="7"/>
  <c r="F194" i="7"/>
  <c r="E194" i="7"/>
  <c r="F193" i="7"/>
  <c r="E193" i="7"/>
  <c r="F192" i="7"/>
  <c r="E192" i="7"/>
  <c r="F191" i="7"/>
  <c r="E191" i="7"/>
  <c r="F190" i="7"/>
  <c r="E190" i="7"/>
  <c r="F189" i="7"/>
  <c r="E189" i="7"/>
  <c r="F188" i="7"/>
  <c r="E188" i="7"/>
  <c r="F187" i="7"/>
  <c r="E187" i="7"/>
  <c r="F186" i="7"/>
  <c r="E186" i="7"/>
  <c r="F185" i="7"/>
  <c r="E185" i="7"/>
  <c r="F184" i="7"/>
  <c r="E184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28" i="26" l="1"/>
  <c r="F26" i="26"/>
  <c r="F27" i="26"/>
  <c r="I505" i="54" l="1"/>
  <c r="J505" i="54"/>
  <c r="K505" i="54"/>
  <c r="L505" i="54"/>
  <c r="M505" i="54"/>
  <c r="N505" i="54"/>
  <c r="O505" i="54"/>
  <c r="P505" i="54"/>
  <c r="Q505" i="54"/>
  <c r="R505" i="54"/>
  <c r="S505" i="54"/>
  <c r="T505" i="54"/>
  <c r="U505" i="54"/>
  <c r="V505" i="54"/>
  <c r="W505" i="54"/>
  <c r="X505" i="54"/>
  <c r="Y505" i="54"/>
  <c r="Z505" i="54"/>
  <c r="AA505" i="54"/>
  <c r="AB505" i="54"/>
  <c r="AC505" i="54"/>
  <c r="AD505" i="54"/>
  <c r="AE505" i="54"/>
  <c r="AF505" i="54"/>
  <c r="AG505" i="54"/>
  <c r="AH505" i="54"/>
  <c r="AI505" i="54"/>
  <c r="AJ505" i="54"/>
  <c r="AK505" i="54"/>
  <c r="AL505" i="54"/>
  <c r="AM505" i="54"/>
  <c r="AN505" i="54"/>
  <c r="AO505" i="54"/>
  <c r="AP505" i="54"/>
  <c r="AQ505" i="54"/>
  <c r="AR505" i="54"/>
  <c r="AS505" i="54"/>
  <c r="AT505" i="54"/>
  <c r="AU505" i="54"/>
  <c r="AV505" i="54"/>
  <c r="AW505" i="54"/>
  <c r="AX505" i="54"/>
  <c r="AY505" i="54"/>
  <c r="AZ505" i="54"/>
  <c r="BA505" i="54"/>
  <c r="BB505" i="54"/>
  <c r="BC505" i="54"/>
  <c r="BD505" i="54"/>
  <c r="BE505" i="54"/>
  <c r="BF505" i="54"/>
  <c r="BG505" i="54"/>
  <c r="BH505" i="54"/>
  <c r="BI505" i="54"/>
  <c r="BJ505" i="54"/>
  <c r="BK505" i="54"/>
  <c r="BL505" i="54"/>
  <c r="BM505" i="54"/>
  <c r="BN505" i="54"/>
  <c r="BO505" i="54"/>
  <c r="BP505" i="54"/>
  <c r="BQ505" i="54"/>
  <c r="BR505" i="54"/>
  <c r="I504" i="54"/>
  <c r="J504" i="54"/>
  <c r="K504" i="54"/>
  <c r="L504" i="54"/>
  <c r="M504" i="54"/>
  <c r="N504" i="54"/>
  <c r="O504" i="54"/>
  <c r="P504" i="54"/>
  <c r="Q504" i="54"/>
  <c r="R504" i="54"/>
  <c r="S504" i="54"/>
  <c r="T504" i="54"/>
  <c r="U504" i="54"/>
  <c r="V504" i="54"/>
  <c r="W504" i="54"/>
  <c r="X504" i="54"/>
  <c r="Y504" i="54"/>
  <c r="Z504" i="54"/>
  <c r="AA504" i="54"/>
  <c r="AB504" i="54"/>
  <c r="AC504" i="54"/>
  <c r="AD504" i="54"/>
  <c r="AE504" i="54"/>
  <c r="AF504" i="54"/>
  <c r="AG504" i="54"/>
  <c r="AH504" i="54"/>
  <c r="AI504" i="54"/>
  <c r="AJ504" i="54"/>
  <c r="AK504" i="54"/>
  <c r="AL504" i="54"/>
  <c r="AM504" i="54"/>
  <c r="AN504" i="54"/>
  <c r="AO504" i="54"/>
  <c r="AP504" i="54"/>
  <c r="AQ504" i="54"/>
  <c r="AR504" i="54"/>
  <c r="AS504" i="54"/>
  <c r="AT504" i="54"/>
  <c r="AU504" i="54"/>
  <c r="AV504" i="54"/>
  <c r="AW504" i="54"/>
  <c r="AX504" i="54"/>
  <c r="AY504" i="54"/>
  <c r="AZ504" i="54"/>
  <c r="BA504" i="54"/>
  <c r="BB504" i="54"/>
  <c r="BC504" i="54"/>
  <c r="BD504" i="54"/>
  <c r="BE504" i="54"/>
  <c r="BF504" i="54"/>
  <c r="BG504" i="54"/>
  <c r="BH504" i="54"/>
  <c r="BI504" i="54"/>
  <c r="BJ504" i="54"/>
  <c r="BK504" i="54"/>
  <c r="BL504" i="54"/>
  <c r="BM504" i="54"/>
  <c r="BN504" i="54"/>
  <c r="BO504" i="54"/>
  <c r="BP504" i="54"/>
  <c r="BQ504" i="54"/>
  <c r="BR504" i="54"/>
  <c r="I497" i="54"/>
  <c r="J497" i="54"/>
  <c r="K497" i="54"/>
  <c r="L497" i="54"/>
  <c r="M497" i="54"/>
  <c r="N497" i="54"/>
  <c r="O497" i="54"/>
  <c r="P497" i="54"/>
  <c r="Q497" i="54"/>
  <c r="R497" i="54"/>
  <c r="S497" i="54"/>
  <c r="T497" i="54"/>
  <c r="U497" i="54"/>
  <c r="V497" i="54"/>
  <c r="W497" i="54"/>
  <c r="X497" i="54"/>
  <c r="Y497" i="54"/>
  <c r="Z497" i="54"/>
  <c r="AA497" i="54"/>
  <c r="AB497" i="54"/>
  <c r="AC497" i="54"/>
  <c r="AD497" i="54"/>
  <c r="AE497" i="54"/>
  <c r="AF497" i="54"/>
  <c r="AG497" i="54"/>
  <c r="AH497" i="54"/>
  <c r="AI497" i="54"/>
  <c r="AJ497" i="54"/>
  <c r="AK497" i="54"/>
  <c r="AL497" i="54"/>
  <c r="AM497" i="54"/>
  <c r="AN497" i="54"/>
  <c r="AO497" i="54"/>
  <c r="AP497" i="54"/>
  <c r="AQ497" i="54"/>
  <c r="AR497" i="54"/>
  <c r="AS497" i="54"/>
  <c r="AT497" i="54"/>
  <c r="AU497" i="54"/>
  <c r="AV497" i="54"/>
  <c r="AW497" i="54"/>
  <c r="AX497" i="54"/>
  <c r="AY497" i="54"/>
  <c r="AZ497" i="54"/>
  <c r="BA497" i="54"/>
  <c r="BB497" i="54"/>
  <c r="BC497" i="54"/>
  <c r="BD497" i="54"/>
  <c r="BE497" i="54"/>
  <c r="BF497" i="54"/>
  <c r="BG497" i="54"/>
  <c r="BH497" i="54"/>
  <c r="BI497" i="54"/>
  <c r="BJ497" i="54"/>
  <c r="BK497" i="54"/>
  <c r="BL497" i="54"/>
  <c r="BM497" i="54"/>
  <c r="BN497" i="54"/>
  <c r="BO497" i="54"/>
  <c r="BP497" i="54"/>
  <c r="BQ497" i="54"/>
  <c r="BR497" i="54"/>
  <c r="I496" i="54"/>
  <c r="J496" i="54"/>
  <c r="K496" i="54"/>
  <c r="L496" i="54"/>
  <c r="M496" i="54"/>
  <c r="N496" i="54"/>
  <c r="O496" i="54"/>
  <c r="P496" i="54"/>
  <c r="Q496" i="54"/>
  <c r="R496" i="54"/>
  <c r="S496" i="54"/>
  <c r="T496" i="54"/>
  <c r="U496" i="54"/>
  <c r="V496" i="54"/>
  <c r="W496" i="54"/>
  <c r="X496" i="54"/>
  <c r="Y496" i="54"/>
  <c r="Z496" i="54"/>
  <c r="AA496" i="54"/>
  <c r="AB496" i="54"/>
  <c r="AC496" i="54"/>
  <c r="AD496" i="54"/>
  <c r="AE496" i="54"/>
  <c r="AF496" i="54"/>
  <c r="AG496" i="54"/>
  <c r="AH496" i="54"/>
  <c r="AI496" i="54"/>
  <c r="AJ496" i="54"/>
  <c r="AK496" i="54"/>
  <c r="AL496" i="54"/>
  <c r="AM496" i="54"/>
  <c r="AN496" i="54"/>
  <c r="AO496" i="54"/>
  <c r="AP496" i="54"/>
  <c r="AQ496" i="54"/>
  <c r="AR496" i="54"/>
  <c r="AS496" i="54"/>
  <c r="AT496" i="54"/>
  <c r="AU496" i="54"/>
  <c r="AV496" i="54"/>
  <c r="AW496" i="54"/>
  <c r="AX496" i="54"/>
  <c r="AY496" i="54"/>
  <c r="AZ496" i="54"/>
  <c r="BA496" i="54"/>
  <c r="BB496" i="54"/>
  <c r="BC496" i="54"/>
  <c r="BD496" i="54"/>
  <c r="BE496" i="54"/>
  <c r="BF496" i="54"/>
  <c r="BG496" i="54"/>
  <c r="BH496" i="54"/>
  <c r="BI496" i="54"/>
  <c r="BJ496" i="54"/>
  <c r="BK496" i="54"/>
  <c r="BL496" i="54"/>
  <c r="BM496" i="54"/>
  <c r="BN496" i="54"/>
  <c r="BO496" i="54"/>
  <c r="BP496" i="54"/>
  <c r="BQ496" i="54"/>
  <c r="BR496" i="54"/>
  <c r="I488" i="54"/>
  <c r="I489" i="54" s="1"/>
  <c r="J488" i="54"/>
  <c r="J489" i="54" s="1"/>
  <c r="K488" i="54"/>
  <c r="K489" i="54" s="1"/>
  <c r="L488" i="54"/>
  <c r="L489" i="54" s="1"/>
  <c r="M488" i="54"/>
  <c r="M489" i="54" s="1"/>
  <c r="N488" i="54"/>
  <c r="N489" i="54" s="1"/>
  <c r="O488" i="54"/>
  <c r="O489" i="54" s="1"/>
  <c r="P488" i="54"/>
  <c r="P489" i="54" s="1"/>
  <c r="Q488" i="54"/>
  <c r="Q489" i="54" s="1"/>
  <c r="R488" i="54"/>
  <c r="R489" i="54" s="1"/>
  <c r="S488" i="54"/>
  <c r="S489" i="54" s="1"/>
  <c r="T488" i="54"/>
  <c r="T489" i="54" s="1"/>
  <c r="U488" i="54"/>
  <c r="U489" i="54" s="1"/>
  <c r="V488" i="54"/>
  <c r="V489" i="54" s="1"/>
  <c r="W488" i="54"/>
  <c r="W489" i="54" s="1"/>
  <c r="X488" i="54"/>
  <c r="X489" i="54" s="1"/>
  <c r="Y488" i="54"/>
  <c r="Y489" i="54" s="1"/>
  <c r="Z488" i="54"/>
  <c r="Z489" i="54" s="1"/>
  <c r="AA488" i="54"/>
  <c r="AA489" i="54" s="1"/>
  <c r="AB488" i="54"/>
  <c r="AB489" i="54" s="1"/>
  <c r="AC488" i="54"/>
  <c r="AC489" i="54" s="1"/>
  <c r="AD488" i="54"/>
  <c r="AD489" i="54" s="1"/>
  <c r="AE488" i="54"/>
  <c r="AE489" i="54" s="1"/>
  <c r="AF488" i="54"/>
  <c r="AF489" i="54" s="1"/>
  <c r="AG488" i="54"/>
  <c r="AG489" i="54" s="1"/>
  <c r="AH488" i="54"/>
  <c r="AH489" i="54" s="1"/>
  <c r="AI488" i="54"/>
  <c r="AI489" i="54" s="1"/>
  <c r="AJ488" i="54"/>
  <c r="AJ489" i="54" s="1"/>
  <c r="AK488" i="54"/>
  <c r="AK489" i="54" s="1"/>
  <c r="AL488" i="54"/>
  <c r="AL489" i="54" s="1"/>
  <c r="AM488" i="54"/>
  <c r="AM489" i="54" s="1"/>
  <c r="AN488" i="54"/>
  <c r="AN489" i="54" s="1"/>
  <c r="AO488" i="54"/>
  <c r="AO489" i="54" s="1"/>
  <c r="AP488" i="54"/>
  <c r="AP489" i="54" s="1"/>
  <c r="AQ488" i="54"/>
  <c r="AQ489" i="54" s="1"/>
  <c r="AR488" i="54"/>
  <c r="AR489" i="54" s="1"/>
  <c r="AS488" i="54"/>
  <c r="AS489" i="54" s="1"/>
  <c r="AT488" i="54"/>
  <c r="AT489" i="54" s="1"/>
  <c r="AU488" i="54"/>
  <c r="AU489" i="54" s="1"/>
  <c r="AV488" i="54"/>
  <c r="AV489" i="54" s="1"/>
  <c r="AW488" i="54"/>
  <c r="AW489" i="54" s="1"/>
  <c r="AX488" i="54"/>
  <c r="AX489" i="54" s="1"/>
  <c r="AY488" i="54"/>
  <c r="AY489" i="54" s="1"/>
  <c r="AZ488" i="54"/>
  <c r="AZ489" i="54" s="1"/>
  <c r="BA488" i="54"/>
  <c r="BA489" i="54" s="1"/>
  <c r="BB488" i="54"/>
  <c r="BB489" i="54" s="1"/>
  <c r="BC488" i="54"/>
  <c r="BC489" i="54" s="1"/>
  <c r="BD488" i="54"/>
  <c r="BD489" i="54" s="1"/>
  <c r="BE488" i="54"/>
  <c r="BE489" i="54" s="1"/>
  <c r="BF488" i="54"/>
  <c r="BF489" i="54" s="1"/>
  <c r="BG488" i="54"/>
  <c r="BG489" i="54" s="1"/>
  <c r="BH488" i="54"/>
  <c r="BH489" i="54" s="1"/>
  <c r="BI488" i="54"/>
  <c r="BI489" i="54" s="1"/>
  <c r="BJ488" i="54"/>
  <c r="BJ489" i="54" s="1"/>
  <c r="BK488" i="54"/>
  <c r="BK489" i="54" s="1"/>
  <c r="BL488" i="54"/>
  <c r="BL489" i="54" s="1"/>
  <c r="BM488" i="54"/>
  <c r="BM489" i="54" s="1"/>
  <c r="BN488" i="54"/>
  <c r="BN489" i="54" s="1"/>
  <c r="BO488" i="54"/>
  <c r="BO489" i="54" s="1"/>
  <c r="BP488" i="54"/>
  <c r="BP489" i="54" s="1"/>
  <c r="BQ488" i="54"/>
  <c r="BQ489" i="54" s="1"/>
  <c r="BR488" i="54"/>
  <c r="BR489" i="54" s="1"/>
  <c r="I481" i="54"/>
  <c r="I482" i="54" s="1"/>
  <c r="J481" i="54"/>
  <c r="J482" i="54" s="1"/>
  <c r="K481" i="54"/>
  <c r="K482" i="54" s="1"/>
  <c r="L481" i="54"/>
  <c r="L482" i="54" s="1"/>
  <c r="M481" i="54"/>
  <c r="M482" i="54" s="1"/>
  <c r="N481" i="54"/>
  <c r="O481" i="54"/>
  <c r="P481" i="54"/>
  <c r="Q481" i="54"/>
  <c r="R481" i="54"/>
  <c r="S481" i="54"/>
  <c r="T481" i="54"/>
  <c r="U481" i="54"/>
  <c r="V481" i="54"/>
  <c r="W481" i="54"/>
  <c r="X481" i="54"/>
  <c r="Y481" i="54"/>
  <c r="Z481" i="54"/>
  <c r="AA481" i="54"/>
  <c r="AB481" i="54"/>
  <c r="AC481" i="54"/>
  <c r="AD481" i="54"/>
  <c r="AE481" i="54"/>
  <c r="AF481" i="54"/>
  <c r="AG481" i="54"/>
  <c r="AH481" i="54"/>
  <c r="AI481" i="54"/>
  <c r="AJ481" i="54"/>
  <c r="AK481" i="54"/>
  <c r="AL481" i="54"/>
  <c r="AM481" i="54"/>
  <c r="AN481" i="54"/>
  <c r="AO481" i="54"/>
  <c r="AP481" i="54"/>
  <c r="AQ481" i="54"/>
  <c r="AR481" i="54"/>
  <c r="AS481" i="54"/>
  <c r="AT481" i="54"/>
  <c r="AU481" i="54"/>
  <c r="AV481" i="54"/>
  <c r="AW481" i="54"/>
  <c r="AX481" i="54"/>
  <c r="AY481" i="54"/>
  <c r="AZ481" i="54"/>
  <c r="BA481" i="54"/>
  <c r="BB481" i="54"/>
  <c r="BC481" i="54"/>
  <c r="BD481" i="54"/>
  <c r="BE481" i="54"/>
  <c r="BF481" i="54"/>
  <c r="BG481" i="54"/>
  <c r="BH481" i="54"/>
  <c r="BI481" i="54"/>
  <c r="BJ481" i="54"/>
  <c r="BJ482" i="54" s="1"/>
  <c r="BK481" i="54"/>
  <c r="BL481" i="54"/>
  <c r="BM481" i="54"/>
  <c r="BN481" i="54"/>
  <c r="BO481" i="54"/>
  <c r="BP481" i="54"/>
  <c r="BQ481" i="54"/>
  <c r="BQ482" i="54" s="1"/>
  <c r="BR481" i="54"/>
  <c r="BR482" i="54" s="1"/>
  <c r="I480" i="54"/>
  <c r="I483" i="54" s="1"/>
  <c r="J480" i="54"/>
  <c r="J483" i="54" s="1"/>
  <c r="K480" i="54"/>
  <c r="K483" i="54" s="1"/>
  <c r="L480" i="54"/>
  <c r="L483" i="54" s="1"/>
  <c r="M480" i="54"/>
  <c r="M483" i="54" s="1"/>
  <c r="N480" i="54"/>
  <c r="O480" i="54"/>
  <c r="O483" i="54" s="1"/>
  <c r="P480" i="54"/>
  <c r="P483" i="54" s="1"/>
  <c r="Q480" i="54"/>
  <c r="Q483" i="54" s="1"/>
  <c r="R480" i="54"/>
  <c r="R482" i="54" s="1"/>
  <c r="S480" i="54"/>
  <c r="S483" i="54" s="1"/>
  <c r="T480" i="54"/>
  <c r="U480" i="54"/>
  <c r="V480" i="54"/>
  <c r="W480" i="54"/>
  <c r="W483" i="54" s="1"/>
  <c r="X480" i="54"/>
  <c r="Y480" i="54"/>
  <c r="Y483" i="54" s="1"/>
  <c r="Z480" i="54"/>
  <c r="Z482" i="54" s="1"/>
  <c r="AA480" i="54"/>
  <c r="AA483" i="54" s="1"/>
  <c r="AB480" i="54"/>
  <c r="AC480" i="54"/>
  <c r="AD480" i="54"/>
  <c r="AE480" i="54"/>
  <c r="AE483" i="54" s="1"/>
  <c r="AF480" i="54"/>
  <c r="AG480" i="54"/>
  <c r="AG483" i="54" s="1"/>
  <c r="AH480" i="54"/>
  <c r="AH482" i="54" s="1"/>
  <c r="AI480" i="54"/>
  <c r="AI483" i="54" s="1"/>
  <c r="AJ480" i="54"/>
  <c r="AK480" i="54"/>
  <c r="AL480" i="54"/>
  <c r="AM480" i="54"/>
  <c r="AM483" i="54" s="1"/>
  <c r="AN480" i="54"/>
  <c r="AO480" i="54"/>
  <c r="AO483" i="54" s="1"/>
  <c r="AP480" i="54"/>
  <c r="AP482" i="54" s="1"/>
  <c r="AQ480" i="54"/>
  <c r="AQ483" i="54" s="1"/>
  <c r="AR480" i="54"/>
  <c r="AS480" i="54"/>
  <c r="AT480" i="54"/>
  <c r="AU480" i="54"/>
  <c r="AU483" i="54" s="1"/>
  <c r="AV480" i="54"/>
  <c r="AW480" i="54"/>
  <c r="AW483" i="54" s="1"/>
  <c r="AX480" i="54"/>
  <c r="AX482" i="54" s="1"/>
  <c r="AY480" i="54"/>
  <c r="AY483" i="54" s="1"/>
  <c r="AZ480" i="54"/>
  <c r="BA480" i="54"/>
  <c r="BB480" i="54"/>
  <c r="BC480" i="54"/>
  <c r="BC483" i="54" s="1"/>
  <c r="BD480" i="54"/>
  <c r="BE480" i="54"/>
  <c r="BE483" i="54" s="1"/>
  <c r="BF480" i="54"/>
  <c r="BF482" i="54" s="1"/>
  <c r="BG480" i="54"/>
  <c r="BG483" i="54" s="1"/>
  <c r="BH480" i="54"/>
  <c r="BI480" i="54"/>
  <c r="BJ480" i="54"/>
  <c r="BK480" i="54"/>
  <c r="BK483" i="54" s="1"/>
  <c r="BL480" i="54"/>
  <c r="BM480" i="54"/>
  <c r="BM483" i="54" s="1"/>
  <c r="BN480" i="54"/>
  <c r="BN482" i="54" s="1"/>
  <c r="BO480" i="54"/>
  <c r="BO483" i="54" s="1"/>
  <c r="BP480" i="54"/>
  <c r="BQ480" i="54"/>
  <c r="BQ483" i="54" s="1"/>
  <c r="BR480" i="54"/>
  <c r="BR483" i="54" s="1"/>
  <c r="I313" i="54"/>
  <c r="J313" i="54"/>
  <c r="K313" i="54"/>
  <c r="L313" i="54"/>
  <c r="M313" i="54"/>
  <c r="N313" i="54"/>
  <c r="O313" i="54"/>
  <c r="P313" i="54"/>
  <c r="Q313" i="54"/>
  <c r="R313" i="54"/>
  <c r="S313" i="54"/>
  <c r="T313" i="54"/>
  <c r="U313" i="54"/>
  <c r="V313" i="54"/>
  <c r="W313" i="54"/>
  <c r="X313" i="54"/>
  <c r="Y313" i="54"/>
  <c r="Z313" i="54"/>
  <c r="AA313" i="54"/>
  <c r="AB313" i="54"/>
  <c r="AC313" i="54"/>
  <c r="AD313" i="54"/>
  <c r="AE313" i="54"/>
  <c r="AF313" i="54"/>
  <c r="AG313" i="54"/>
  <c r="AH313" i="54"/>
  <c r="AI313" i="54"/>
  <c r="AJ313" i="54"/>
  <c r="AK313" i="54"/>
  <c r="AL313" i="54"/>
  <c r="AM313" i="54"/>
  <c r="AN313" i="54"/>
  <c r="AO313" i="54"/>
  <c r="AP313" i="54"/>
  <c r="AQ313" i="54"/>
  <c r="AR313" i="54"/>
  <c r="AS313" i="54"/>
  <c r="AT313" i="54"/>
  <c r="AU313" i="54"/>
  <c r="AV313" i="54"/>
  <c r="AW313" i="54"/>
  <c r="AX313" i="54"/>
  <c r="AY313" i="54"/>
  <c r="AZ313" i="54"/>
  <c r="BA313" i="54"/>
  <c r="BB313" i="54"/>
  <c r="BC313" i="54"/>
  <c r="BD313" i="54"/>
  <c r="BE313" i="54"/>
  <c r="BF313" i="54"/>
  <c r="BG313" i="54"/>
  <c r="BH313" i="54"/>
  <c r="BI313" i="54"/>
  <c r="BJ313" i="54"/>
  <c r="BK313" i="54"/>
  <c r="BL313" i="54"/>
  <c r="BM313" i="54"/>
  <c r="BN313" i="54"/>
  <c r="BO313" i="54"/>
  <c r="BP313" i="54"/>
  <c r="BQ313" i="54"/>
  <c r="BR313" i="54"/>
  <c r="I312" i="54"/>
  <c r="J312" i="54"/>
  <c r="K312" i="54"/>
  <c r="L312" i="54"/>
  <c r="M312" i="54"/>
  <c r="N312" i="54"/>
  <c r="O312" i="54"/>
  <c r="P312" i="54"/>
  <c r="Q312" i="54"/>
  <c r="R312" i="54"/>
  <c r="S312" i="54"/>
  <c r="T312" i="54"/>
  <c r="U312" i="54"/>
  <c r="V312" i="54"/>
  <c r="W312" i="54"/>
  <c r="X312" i="54"/>
  <c r="Y312" i="54"/>
  <c r="Z312" i="54"/>
  <c r="AA312" i="54"/>
  <c r="AB312" i="54"/>
  <c r="AC312" i="54"/>
  <c r="AD312" i="54"/>
  <c r="AE312" i="54"/>
  <c r="AF312" i="54"/>
  <c r="AG312" i="54"/>
  <c r="AH312" i="54"/>
  <c r="AI312" i="54"/>
  <c r="AJ312" i="54"/>
  <c r="AK312" i="54"/>
  <c r="AL312" i="54"/>
  <c r="AM312" i="54"/>
  <c r="AN312" i="54"/>
  <c r="AO312" i="54"/>
  <c r="AP312" i="54"/>
  <c r="AQ312" i="54"/>
  <c r="AR312" i="54"/>
  <c r="AS312" i="54"/>
  <c r="AT312" i="54"/>
  <c r="AU312" i="54"/>
  <c r="AV312" i="54"/>
  <c r="AW312" i="54"/>
  <c r="AX312" i="54"/>
  <c r="AY312" i="54"/>
  <c r="AZ312" i="54"/>
  <c r="BA312" i="54"/>
  <c r="BB312" i="54"/>
  <c r="BC312" i="54"/>
  <c r="BD312" i="54"/>
  <c r="BE312" i="54"/>
  <c r="BF312" i="54"/>
  <c r="BG312" i="54"/>
  <c r="BH312" i="54"/>
  <c r="BI312" i="54"/>
  <c r="BJ312" i="54"/>
  <c r="BK312" i="54"/>
  <c r="BL312" i="54"/>
  <c r="BM312" i="54"/>
  <c r="BN312" i="54"/>
  <c r="BO312" i="54"/>
  <c r="BP312" i="54"/>
  <c r="BQ312" i="54"/>
  <c r="BR312" i="54"/>
  <c r="I311" i="54"/>
  <c r="J311" i="54"/>
  <c r="K311" i="54"/>
  <c r="L311" i="54"/>
  <c r="M311" i="54"/>
  <c r="N311" i="54"/>
  <c r="O311" i="54"/>
  <c r="P311" i="54"/>
  <c r="Q311" i="54"/>
  <c r="R311" i="54"/>
  <c r="S311" i="54"/>
  <c r="T311" i="54"/>
  <c r="U311" i="54"/>
  <c r="V311" i="54"/>
  <c r="W311" i="54"/>
  <c r="X311" i="54"/>
  <c r="Y311" i="54"/>
  <c r="Z311" i="54"/>
  <c r="AA311" i="54"/>
  <c r="AB311" i="54"/>
  <c r="AC311" i="54"/>
  <c r="AD311" i="54"/>
  <c r="AE311" i="54"/>
  <c r="AF311" i="54"/>
  <c r="AG311" i="54"/>
  <c r="AH311" i="54"/>
  <c r="AI311" i="54"/>
  <c r="AJ311" i="54"/>
  <c r="AK311" i="54"/>
  <c r="AL311" i="54"/>
  <c r="AM311" i="54"/>
  <c r="AN311" i="54"/>
  <c r="AO311" i="54"/>
  <c r="AP311" i="54"/>
  <c r="AQ311" i="54"/>
  <c r="AR311" i="54"/>
  <c r="AS311" i="54"/>
  <c r="AT311" i="54"/>
  <c r="AU311" i="54"/>
  <c r="AV311" i="54"/>
  <c r="AW311" i="54"/>
  <c r="AX311" i="54"/>
  <c r="AY311" i="54"/>
  <c r="AZ311" i="54"/>
  <c r="BA311" i="54"/>
  <c r="BB311" i="54"/>
  <c r="BC311" i="54"/>
  <c r="BD311" i="54"/>
  <c r="BE311" i="54"/>
  <c r="BF311" i="54"/>
  <c r="BG311" i="54"/>
  <c r="BH311" i="54"/>
  <c r="BI311" i="54"/>
  <c r="BJ311" i="54"/>
  <c r="BK311" i="54"/>
  <c r="BL311" i="54"/>
  <c r="BM311" i="54"/>
  <c r="BN311" i="54"/>
  <c r="BO311" i="54"/>
  <c r="BP311" i="54"/>
  <c r="BQ311" i="54"/>
  <c r="BR311" i="54"/>
  <c r="I310" i="54"/>
  <c r="J310" i="54"/>
  <c r="K310" i="54"/>
  <c r="L310" i="54"/>
  <c r="M310" i="54"/>
  <c r="N310" i="54"/>
  <c r="O310" i="54"/>
  <c r="P310" i="54"/>
  <c r="Q310" i="54"/>
  <c r="R310" i="54"/>
  <c r="S310" i="54"/>
  <c r="T310" i="54"/>
  <c r="U310" i="54"/>
  <c r="V310" i="54"/>
  <c r="W310" i="54"/>
  <c r="X310" i="54"/>
  <c r="Y310" i="54"/>
  <c r="Z310" i="54"/>
  <c r="AA310" i="54"/>
  <c r="AB310" i="54"/>
  <c r="AC310" i="54"/>
  <c r="AD310" i="54"/>
  <c r="AE310" i="54"/>
  <c r="AF310" i="54"/>
  <c r="AG310" i="54"/>
  <c r="AH310" i="54"/>
  <c r="AI310" i="54"/>
  <c r="AJ310" i="54"/>
  <c r="AK310" i="54"/>
  <c r="AL310" i="54"/>
  <c r="AM310" i="54"/>
  <c r="AN310" i="54"/>
  <c r="AO310" i="54"/>
  <c r="AP310" i="54"/>
  <c r="AQ310" i="54"/>
  <c r="AR310" i="54"/>
  <c r="AS310" i="54"/>
  <c r="AT310" i="54"/>
  <c r="AU310" i="54"/>
  <c r="AV310" i="54"/>
  <c r="AW310" i="54"/>
  <c r="AX310" i="54"/>
  <c r="AY310" i="54"/>
  <c r="AZ310" i="54"/>
  <c r="BA310" i="54"/>
  <c r="BB310" i="54"/>
  <c r="BC310" i="54"/>
  <c r="BD310" i="54"/>
  <c r="BE310" i="54"/>
  <c r="BF310" i="54"/>
  <c r="BG310" i="54"/>
  <c r="BH310" i="54"/>
  <c r="BI310" i="54"/>
  <c r="BJ310" i="54"/>
  <c r="BK310" i="54"/>
  <c r="BL310" i="54"/>
  <c r="BM310" i="54"/>
  <c r="BN310" i="54"/>
  <c r="BO310" i="54"/>
  <c r="BP310" i="54"/>
  <c r="BQ310" i="54"/>
  <c r="BR310" i="54"/>
  <c r="I309" i="54"/>
  <c r="J309" i="54"/>
  <c r="K309" i="54"/>
  <c r="L309" i="54"/>
  <c r="M309" i="54"/>
  <c r="N309" i="54"/>
  <c r="O309" i="54"/>
  <c r="P309" i="54"/>
  <c r="Q309" i="54"/>
  <c r="R309" i="54"/>
  <c r="S309" i="54"/>
  <c r="T309" i="54"/>
  <c r="U309" i="54"/>
  <c r="V309" i="54"/>
  <c r="W309" i="54"/>
  <c r="X309" i="54"/>
  <c r="Y309" i="54"/>
  <c r="Z309" i="54"/>
  <c r="AA309" i="54"/>
  <c r="AB309" i="54"/>
  <c r="AC309" i="54"/>
  <c r="AD309" i="54"/>
  <c r="AE309" i="54"/>
  <c r="AF309" i="54"/>
  <c r="AG309" i="54"/>
  <c r="AH309" i="54"/>
  <c r="AI309" i="54"/>
  <c r="AJ309" i="54"/>
  <c r="AK309" i="54"/>
  <c r="AL309" i="54"/>
  <c r="AM309" i="54"/>
  <c r="AN309" i="54"/>
  <c r="AO309" i="54"/>
  <c r="AP309" i="54"/>
  <c r="AQ309" i="54"/>
  <c r="AR309" i="54"/>
  <c r="AS309" i="54"/>
  <c r="AT309" i="54"/>
  <c r="AU309" i="54"/>
  <c r="AV309" i="54"/>
  <c r="AW309" i="54"/>
  <c r="AX309" i="54"/>
  <c r="AY309" i="54"/>
  <c r="AZ309" i="54"/>
  <c r="BA309" i="54"/>
  <c r="BB309" i="54"/>
  <c r="BC309" i="54"/>
  <c r="BD309" i="54"/>
  <c r="BE309" i="54"/>
  <c r="BF309" i="54"/>
  <c r="BG309" i="54"/>
  <c r="BH309" i="54"/>
  <c r="BI309" i="54"/>
  <c r="BJ309" i="54"/>
  <c r="BK309" i="54"/>
  <c r="BL309" i="54"/>
  <c r="BM309" i="54"/>
  <c r="BN309" i="54"/>
  <c r="BO309" i="54"/>
  <c r="BP309" i="54"/>
  <c r="BQ309" i="54"/>
  <c r="BR309" i="54"/>
  <c r="I614" i="54"/>
  <c r="I613" i="54"/>
  <c r="I612" i="54"/>
  <c r="J614" i="54"/>
  <c r="K614" i="54"/>
  <c r="L614" i="54"/>
  <c r="M614" i="54"/>
  <c r="N614" i="54"/>
  <c r="O614" i="54"/>
  <c r="P614" i="54"/>
  <c r="Q614" i="54"/>
  <c r="R614" i="54"/>
  <c r="S614" i="54"/>
  <c r="T614" i="54"/>
  <c r="U614" i="54"/>
  <c r="V614" i="54"/>
  <c r="W614" i="54"/>
  <c r="X614" i="54"/>
  <c r="Y614" i="54"/>
  <c r="Z614" i="54"/>
  <c r="AA614" i="54"/>
  <c r="AB614" i="54"/>
  <c r="AC614" i="54"/>
  <c r="AD614" i="54"/>
  <c r="AE614" i="54"/>
  <c r="AF614" i="54"/>
  <c r="AG614" i="54"/>
  <c r="AH614" i="54"/>
  <c r="AI614" i="54"/>
  <c r="AJ614" i="54"/>
  <c r="AK614" i="54"/>
  <c r="AL614" i="54"/>
  <c r="AM614" i="54"/>
  <c r="AN614" i="54"/>
  <c r="AO614" i="54"/>
  <c r="AP614" i="54"/>
  <c r="AQ614" i="54"/>
  <c r="AR614" i="54"/>
  <c r="AS614" i="54"/>
  <c r="AT614" i="54"/>
  <c r="AU614" i="54"/>
  <c r="AV614" i="54"/>
  <c r="AW614" i="54"/>
  <c r="AX614" i="54"/>
  <c r="AY614" i="54"/>
  <c r="AZ614" i="54"/>
  <c r="BA614" i="54"/>
  <c r="BB614" i="54"/>
  <c r="BC614" i="54"/>
  <c r="BD614" i="54"/>
  <c r="BE614" i="54"/>
  <c r="BF614" i="54"/>
  <c r="BG614" i="54"/>
  <c r="BH614" i="54"/>
  <c r="BI614" i="54"/>
  <c r="BJ614" i="54"/>
  <c r="BK614" i="54"/>
  <c r="BL614" i="54"/>
  <c r="BM614" i="54"/>
  <c r="BN614" i="54"/>
  <c r="BO614" i="54"/>
  <c r="BP614" i="54"/>
  <c r="BQ614" i="54"/>
  <c r="BR614" i="54"/>
  <c r="J613" i="54"/>
  <c r="K613" i="54"/>
  <c r="L613" i="54"/>
  <c r="M613" i="54"/>
  <c r="N613" i="54"/>
  <c r="O613" i="54"/>
  <c r="P613" i="54"/>
  <c r="Q613" i="54"/>
  <c r="R613" i="54"/>
  <c r="S613" i="54"/>
  <c r="T613" i="54"/>
  <c r="U613" i="54"/>
  <c r="V613" i="54"/>
  <c r="W613" i="54"/>
  <c r="X613" i="54"/>
  <c r="Y613" i="54"/>
  <c r="Z613" i="54"/>
  <c r="AA613" i="54"/>
  <c r="AB613" i="54"/>
  <c r="AC613" i="54"/>
  <c r="AD613" i="54"/>
  <c r="AE613" i="54"/>
  <c r="AF613" i="54"/>
  <c r="AG613" i="54"/>
  <c r="AH613" i="54"/>
  <c r="AI613" i="54"/>
  <c r="AJ613" i="54"/>
  <c r="AK613" i="54"/>
  <c r="AL613" i="54"/>
  <c r="AM613" i="54"/>
  <c r="AN613" i="54"/>
  <c r="AO613" i="54"/>
  <c r="AP613" i="54"/>
  <c r="AQ613" i="54"/>
  <c r="AR613" i="54"/>
  <c r="AS613" i="54"/>
  <c r="AT613" i="54"/>
  <c r="AU613" i="54"/>
  <c r="AV613" i="54"/>
  <c r="AW613" i="54"/>
  <c r="AX613" i="54"/>
  <c r="AY613" i="54"/>
  <c r="AZ613" i="54"/>
  <c r="BA613" i="54"/>
  <c r="BB613" i="54"/>
  <c r="BC613" i="54"/>
  <c r="BD613" i="54"/>
  <c r="BE613" i="54"/>
  <c r="BF613" i="54"/>
  <c r="BG613" i="54"/>
  <c r="BH613" i="54"/>
  <c r="BI613" i="54"/>
  <c r="BJ613" i="54"/>
  <c r="BK613" i="54"/>
  <c r="BL613" i="54"/>
  <c r="BM613" i="54"/>
  <c r="BN613" i="54"/>
  <c r="BO613" i="54"/>
  <c r="BP613" i="54"/>
  <c r="BQ613" i="54"/>
  <c r="BR613" i="54"/>
  <c r="J612" i="54"/>
  <c r="K612" i="54"/>
  <c r="L612" i="54"/>
  <c r="M612" i="54"/>
  <c r="N612" i="54"/>
  <c r="O612" i="54"/>
  <c r="P612" i="54"/>
  <c r="Q612" i="54"/>
  <c r="R612" i="54"/>
  <c r="S612" i="54"/>
  <c r="T612" i="54"/>
  <c r="U612" i="54"/>
  <c r="V612" i="54"/>
  <c r="W612" i="54"/>
  <c r="X612" i="54"/>
  <c r="Y612" i="54"/>
  <c r="Z612" i="54"/>
  <c r="AA612" i="54"/>
  <c r="AB612" i="54"/>
  <c r="AC612" i="54"/>
  <c r="AD612" i="54"/>
  <c r="AE612" i="54"/>
  <c r="AF612" i="54"/>
  <c r="AG612" i="54"/>
  <c r="AH612" i="54"/>
  <c r="AI612" i="54"/>
  <c r="AJ612" i="54"/>
  <c r="AK612" i="54"/>
  <c r="AL612" i="54"/>
  <c r="AM612" i="54"/>
  <c r="AN612" i="54"/>
  <c r="AO612" i="54"/>
  <c r="AP612" i="54"/>
  <c r="AQ612" i="54"/>
  <c r="AR612" i="54"/>
  <c r="AS612" i="54"/>
  <c r="AT612" i="54"/>
  <c r="AU612" i="54"/>
  <c r="AV612" i="54"/>
  <c r="AW612" i="54"/>
  <c r="AX612" i="54"/>
  <c r="AY612" i="54"/>
  <c r="AZ612" i="54"/>
  <c r="BA612" i="54"/>
  <c r="BB612" i="54"/>
  <c r="BC612" i="54"/>
  <c r="BD612" i="54"/>
  <c r="BE612" i="54"/>
  <c r="BF612" i="54"/>
  <c r="BG612" i="54"/>
  <c r="BH612" i="54"/>
  <c r="BI612" i="54"/>
  <c r="BJ612" i="54"/>
  <c r="BK612" i="54"/>
  <c r="BL612" i="54"/>
  <c r="BM612" i="54"/>
  <c r="BN612" i="54"/>
  <c r="BO612" i="54"/>
  <c r="BP612" i="54"/>
  <c r="BQ612" i="54"/>
  <c r="BR612" i="54"/>
  <c r="I603" i="54"/>
  <c r="J603" i="54"/>
  <c r="K603" i="54"/>
  <c r="L603" i="54"/>
  <c r="M603" i="54"/>
  <c r="N603" i="54"/>
  <c r="O603" i="54"/>
  <c r="P603" i="54"/>
  <c r="Q603" i="54"/>
  <c r="R603" i="54"/>
  <c r="S603" i="54"/>
  <c r="T603" i="54"/>
  <c r="U603" i="54"/>
  <c r="V603" i="54"/>
  <c r="W603" i="54"/>
  <c r="X603" i="54"/>
  <c r="Y603" i="54"/>
  <c r="Z603" i="54"/>
  <c r="AA603" i="54"/>
  <c r="AB603" i="54"/>
  <c r="AC603" i="54"/>
  <c r="AD603" i="54"/>
  <c r="AE603" i="54"/>
  <c r="AF603" i="54"/>
  <c r="AG603" i="54"/>
  <c r="AH603" i="54"/>
  <c r="AI603" i="54"/>
  <c r="AJ603" i="54"/>
  <c r="AK603" i="54"/>
  <c r="AL603" i="54"/>
  <c r="AM603" i="54"/>
  <c r="AN603" i="54"/>
  <c r="AO603" i="54"/>
  <c r="AP603" i="54"/>
  <c r="AQ603" i="54"/>
  <c r="AR603" i="54"/>
  <c r="AS603" i="54"/>
  <c r="AT603" i="54"/>
  <c r="AU603" i="54"/>
  <c r="AV603" i="54"/>
  <c r="AW603" i="54"/>
  <c r="AX603" i="54"/>
  <c r="AY603" i="54"/>
  <c r="AZ603" i="54"/>
  <c r="BA603" i="54"/>
  <c r="BB603" i="54"/>
  <c r="BC603" i="54"/>
  <c r="BD603" i="54"/>
  <c r="BE603" i="54"/>
  <c r="BF603" i="54"/>
  <c r="BG603" i="54"/>
  <c r="BH603" i="54"/>
  <c r="BI603" i="54"/>
  <c r="BJ603" i="54"/>
  <c r="BK603" i="54"/>
  <c r="BL603" i="54"/>
  <c r="BM603" i="54"/>
  <c r="BN603" i="54"/>
  <c r="BO603" i="54"/>
  <c r="BP603" i="54"/>
  <c r="BQ603" i="54"/>
  <c r="BR603" i="54"/>
  <c r="I602" i="54"/>
  <c r="J602" i="54"/>
  <c r="K602" i="54"/>
  <c r="L602" i="54"/>
  <c r="M602" i="54"/>
  <c r="N602" i="54"/>
  <c r="O602" i="54"/>
  <c r="P602" i="54"/>
  <c r="Q602" i="54"/>
  <c r="R602" i="54"/>
  <c r="S602" i="54"/>
  <c r="T602" i="54"/>
  <c r="U602" i="54"/>
  <c r="V602" i="54"/>
  <c r="W602" i="54"/>
  <c r="X602" i="54"/>
  <c r="Y602" i="54"/>
  <c r="Z602" i="54"/>
  <c r="AA602" i="54"/>
  <c r="AB602" i="54"/>
  <c r="AC602" i="54"/>
  <c r="AD602" i="54"/>
  <c r="AE602" i="54"/>
  <c r="AF602" i="54"/>
  <c r="AG602" i="54"/>
  <c r="AH602" i="54"/>
  <c r="AI602" i="54"/>
  <c r="AJ602" i="54"/>
  <c r="AK602" i="54"/>
  <c r="AL602" i="54"/>
  <c r="AM602" i="54"/>
  <c r="AN602" i="54"/>
  <c r="AO602" i="54"/>
  <c r="AP602" i="54"/>
  <c r="AQ602" i="54"/>
  <c r="AR602" i="54"/>
  <c r="AS602" i="54"/>
  <c r="AT602" i="54"/>
  <c r="AU602" i="54"/>
  <c r="AV602" i="54"/>
  <c r="AW602" i="54"/>
  <c r="AX602" i="54"/>
  <c r="AY602" i="54"/>
  <c r="AZ602" i="54"/>
  <c r="BA602" i="54"/>
  <c r="BB602" i="54"/>
  <c r="BC602" i="54"/>
  <c r="BD602" i="54"/>
  <c r="BE602" i="54"/>
  <c r="BF602" i="54"/>
  <c r="BG602" i="54"/>
  <c r="BH602" i="54"/>
  <c r="BI602" i="54"/>
  <c r="BJ602" i="54"/>
  <c r="BK602" i="54"/>
  <c r="BL602" i="54"/>
  <c r="BM602" i="54"/>
  <c r="BN602" i="54"/>
  <c r="BO602" i="54"/>
  <c r="BP602" i="54"/>
  <c r="BQ602" i="54"/>
  <c r="BR602" i="54"/>
  <c r="I601" i="54"/>
  <c r="J601" i="54"/>
  <c r="K601" i="54"/>
  <c r="L601" i="54"/>
  <c r="M601" i="54"/>
  <c r="N601" i="54"/>
  <c r="O601" i="54"/>
  <c r="P601" i="54"/>
  <c r="Q601" i="54"/>
  <c r="R601" i="54"/>
  <c r="S601" i="54"/>
  <c r="T601" i="54"/>
  <c r="U601" i="54"/>
  <c r="V601" i="54"/>
  <c r="W601" i="54"/>
  <c r="X601" i="54"/>
  <c r="Y601" i="54"/>
  <c r="Z601" i="54"/>
  <c r="AA601" i="54"/>
  <c r="AB601" i="54"/>
  <c r="AC601" i="54"/>
  <c r="AD601" i="54"/>
  <c r="AE601" i="54"/>
  <c r="AF601" i="54"/>
  <c r="AG601" i="54"/>
  <c r="AH601" i="54"/>
  <c r="AI601" i="54"/>
  <c r="AJ601" i="54"/>
  <c r="AK601" i="54"/>
  <c r="AL601" i="54"/>
  <c r="AM601" i="54"/>
  <c r="AN601" i="54"/>
  <c r="AO601" i="54"/>
  <c r="AP601" i="54"/>
  <c r="AQ601" i="54"/>
  <c r="AR601" i="54"/>
  <c r="AS601" i="54"/>
  <c r="AT601" i="54"/>
  <c r="AU601" i="54"/>
  <c r="AV601" i="54"/>
  <c r="AW601" i="54"/>
  <c r="AX601" i="54"/>
  <c r="AY601" i="54"/>
  <c r="AZ601" i="54"/>
  <c r="BA601" i="54"/>
  <c r="BB601" i="54"/>
  <c r="BC601" i="54"/>
  <c r="BD601" i="54"/>
  <c r="BE601" i="54"/>
  <c r="BF601" i="54"/>
  <c r="BG601" i="54"/>
  <c r="BH601" i="54"/>
  <c r="BI601" i="54"/>
  <c r="BJ601" i="54"/>
  <c r="BK601" i="54"/>
  <c r="BL601" i="54"/>
  <c r="BM601" i="54"/>
  <c r="BN601" i="54"/>
  <c r="BO601" i="54"/>
  <c r="BP601" i="54"/>
  <c r="BQ601" i="54"/>
  <c r="BR601" i="54"/>
  <c r="I470" i="54"/>
  <c r="J470" i="54"/>
  <c r="K470" i="54"/>
  <c r="L470" i="54"/>
  <c r="M470" i="54"/>
  <c r="N470" i="54"/>
  <c r="O470" i="54"/>
  <c r="P470" i="54"/>
  <c r="Q470" i="54"/>
  <c r="R470" i="54"/>
  <c r="S470" i="54"/>
  <c r="T470" i="54"/>
  <c r="U470" i="54"/>
  <c r="V470" i="54"/>
  <c r="W470" i="54"/>
  <c r="X470" i="54"/>
  <c r="Y470" i="54"/>
  <c r="Z470" i="54"/>
  <c r="AA470" i="54"/>
  <c r="AB470" i="54"/>
  <c r="AC470" i="54"/>
  <c r="AD470" i="54"/>
  <c r="AE470" i="54"/>
  <c r="AF470" i="54"/>
  <c r="AG470" i="54"/>
  <c r="AH470" i="54"/>
  <c r="AI470" i="54"/>
  <c r="AJ470" i="54"/>
  <c r="AK470" i="54"/>
  <c r="AL470" i="54"/>
  <c r="AM470" i="54"/>
  <c r="AN470" i="54"/>
  <c r="AO470" i="54"/>
  <c r="AP470" i="54"/>
  <c r="AQ470" i="54"/>
  <c r="AR470" i="54"/>
  <c r="AS470" i="54"/>
  <c r="AT470" i="54"/>
  <c r="AU470" i="54"/>
  <c r="AV470" i="54"/>
  <c r="AW470" i="54"/>
  <c r="AX470" i="54"/>
  <c r="AY470" i="54"/>
  <c r="AZ470" i="54"/>
  <c r="BA470" i="54"/>
  <c r="BB470" i="54"/>
  <c r="BC470" i="54"/>
  <c r="BD470" i="54"/>
  <c r="BE470" i="54"/>
  <c r="BF470" i="54"/>
  <c r="BG470" i="54"/>
  <c r="BH470" i="54"/>
  <c r="BI470" i="54"/>
  <c r="BJ470" i="54"/>
  <c r="BK470" i="54"/>
  <c r="BL470" i="54"/>
  <c r="BM470" i="54"/>
  <c r="BN470" i="54"/>
  <c r="BO470" i="54"/>
  <c r="BP470" i="54"/>
  <c r="BQ470" i="54"/>
  <c r="BR470" i="54"/>
  <c r="I469" i="54"/>
  <c r="I471" i="54" s="1"/>
  <c r="I472" i="54" s="1"/>
  <c r="J469" i="54"/>
  <c r="J471" i="54" s="1"/>
  <c r="K469" i="54"/>
  <c r="K471" i="54" s="1"/>
  <c r="L469" i="54"/>
  <c r="L471" i="54" s="1"/>
  <c r="M469" i="54"/>
  <c r="M471" i="54" s="1"/>
  <c r="N469" i="54"/>
  <c r="N471" i="54" s="1"/>
  <c r="O469" i="54"/>
  <c r="O471" i="54" s="1"/>
  <c r="P469" i="54"/>
  <c r="P471" i="54" s="1"/>
  <c r="Q469" i="54"/>
  <c r="Q471" i="54" s="1"/>
  <c r="R469" i="54"/>
  <c r="R471" i="54" s="1"/>
  <c r="S469" i="54"/>
  <c r="S471" i="54" s="1"/>
  <c r="T469" i="54"/>
  <c r="T471" i="54" s="1"/>
  <c r="U469" i="54"/>
  <c r="U471" i="54" s="1"/>
  <c r="V469" i="54"/>
  <c r="V471" i="54" s="1"/>
  <c r="W469" i="54"/>
  <c r="W471" i="54" s="1"/>
  <c r="X469" i="54"/>
  <c r="X471" i="54" s="1"/>
  <c r="Y469" i="54"/>
  <c r="Y471" i="54" s="1"/>
  <c r="Z469" i="54"/>
  <c r="Z471" i="54" s="1"/>
  <c r="AA469" i="54"/>
  <c r="AA471" i="54" s="1"/>
  <c r="AB469" i="54"/>
  <c r="AB471" i="54" s="1"/>
  <c r="AC469" i="54"/>
  <c r="AC471" i="54" s="1"/>
  <c r="AD469" i="54"/>
  <c r="AD471" i="54" s="1"/>
  <c r="AE469" i="54"/>
  <c r="AF469" i="54"/>
  <c r="AF471" i="54" s="1"/>
  <c r="AG469" i="54"/>
  <c r="AG471" i="54" s="1"/>
  <c r="AH469" i="54"/>
  <c r="AH471" i="54" s="1"/>
  <c r="AI469" i="54"/>
  <c r="AJ469" i="54"/>
  <c r="AJ471" i="54" s="1"/>
  <c r="AK469" i="54"/>
  <c r="AL469" i="54"/>
  <c r="AL471" i="54" s="1"/>
  <c r="AM469" i="54"/>
  <c r="AN469" i="54"/>
  <c r="AN471" i="54" s="1"/>
  <c r="AO469" i="54"/>
  <c r="AO471" i="54" s="1"/>
  <c r="AP469" i="54"/>
  <c r="AP471" i="54" s="1"/>
  <c r="AQ469" i="54"/>
  <c r="AR469" i="54"/>
  <c r="AR471" i="54" s="1"/>
  <c r="AS469" i="54"/>
  <c r="AT469" i="54"/>
  <c r="AT471" i="54" s="1"/>
  <c r="AU469" i="54"/>
  <c r="AV469" i="54"/>
  <c r="AV471" i="54" s="1"/>
  <c r="AW469" i="54"/>
  <c r="AW471" i="54" s="1"/>
  <c r="AX469" i="54"/>
  <c r="AX471" i="54" s="1"/>
  <c r="AY469" i="54"/>
  <c r="AZ469" i="54"/>
  <c r="AZ471" i="54" s="1"/>
  <c r="BA469" i="54"/>
  <c r="BB469" i="54"/>
  <c r="BB471" i="54" s="1"/>
  <c r="BC469" i="54"/>
  <c r="BD469" i="54"/>
  <c r="BD471" i="54" s="1"/>
  <c r="BE469" i="54"/>
  <c r="BE471" i="54" s="1"/>
  <c r="BF469" i="54"/>
  <c r="BF471" i="54" s="1"/>
  <c r="BG469" i="54"/>
  <c r="BH469" i="54"/>
  <c r="BH471" i="54" s="1"/>
  <c r="BI469" i="54"/>
  <c r="BJ469" i="54"/>
  <c r="BJ471" i="54" s="1"/>
  <c r="BK469" i="54"/>
  <c r="BL469" i="54"/>
  <c r="BL471" i="54" s="1"/>
  <c r="BM469" i="54"/>
  <c r="BM471" i="54" s="1"/>
  <c r="BN469" i="54"/>
  <c r="BN471" i="54" s="1"/>
  <c r="BO469" i="54"/>
  <c r="BP469" i="54"/>
  <c r="BP471" i="54" s="1"/>
  <c r="BQ469" i="54"/>
  <c r="BQ471" i="54" s="1"/>
  <c r="BR469" i="54"/>
  <c r="BR471" i="54" s="1"/>
  <c r="I459" i="54"/>
  <c r="J459" i="54"/>
  <c r="K459" i="54"/>
  <c r="L459" i="54"/>
  <c r="M459" i="54"/>
  <c r="N459" i="54"/>
  <c r="O459" i="54"/>
  <c r="P459" i="54"/>
  <c r="Q459" i="54"/>
  <c r="R459" i="54"/>
  <c r="S459" i="54"/>
  <c r="T459" i="54"/>
  <c r="U459" i="54"/>
  <c r="V459" i="54"/>
  <c r="W459" i="54"/>
  <c r="X459" i="54"/>
  <c r="Y459" i="54"/>
  <c r="Z459" i="54"/>
  <c r="AA459" i="54"/>
  <c r="AB459" i="54"/>
  <c r="AC459" i="54"/>
  <c r="AD459" i="54"/>
  <c r="AE459" i="54"/>
  <c r="AF459" i="54"/>
  <c r="AG459" i="54"/>
  <c r="AH459" i="54"/>
  <c r="AI459" i="54"/>
  <c r="AJ459" i="54"/>
  <c r="AK459" i="54"/>
  <c r="AL459" i="54"/>
  <c r="AM459" i="54"/>
  <c r="AN459" i="54"/>
  <c r="AO459" i="54"/>
  <c r="AP459" i="54"/>
  <c r="AQ459" i="54"/>
  <c r="AR459" i="54"/>
  <c r="AS459" i="54"/>
  <c r="AT459" i="54"/>
  <c r="AU459" i="54"/>
  <c r="AV459" i="54"/>
  <c r="AW459" i="54"/>
  <c r="AX459" i="54"/>
  <c r="AY459" i="54"/>
  <c r="AZ459" i="54"/>
  <c r="BA459" i="54"/>
  <c r="BB459" i="54"/>
  <c r="BC459" i="54"/>
  <c r="BD459" i="54"/>
  <c r="BE459" i="54"/>
  <c r="BF459" i="54"/>
  <c r="BG459" i="54"/>
  <c r="BH459" i="54"/>
  <c r="BI459" i="54"/>
  <c r="BJ459" i="54"/>
  <c r="BK459" i="54"/>
  <c r="BL459" i="54"/>
  <c r="BM459" i="54"/>
  <c r="BN459" i="54"/>
  <c r="BO459" i="54"/>
  <c r="BP459" i="54"/>
  <c r="BQ459" i="54"/>
  <c r="BR459" i="54"/>
  <c r="I440" i="54"/>
  <c r="J440" i="54"/>
  <c r="K440" i="54"/>
  <c r="L440" i="54"/>
  <c r="M440" i="54"/>
  <c r="N440" i="54"/>
  <c r="O440" i="54"/>
  <c r="P440" i="54"/>
  <c r="Q440" i="54"/>
  <c r="R440" i="54"/>
  <c r="S440" i="54"/>
  <c r="T440" i="54"/>
  <c r="U440" i="54"/>
  <c r="V440" i="54"/>
  <c r="W440" i="54"/>
  <c r="X440" i="54"/>
  <c r="Y440" i="54"/>
  <c r="Z440" i="54"/>
  <c r="AA440" i="54"/>
  <c r="AB440" i="54"/>
  <c r="AC440" i="54"/>
  <c r="AD440" i="54"/>
  <c r="AE440" i="54"/>
  <c r="AF440" i="54"/>
  <c r="AG440" i="54"/>
  <c r="AH440" i="54"/>
  <c r="AI440" i="54"/>
  <c r="AJ440" i="54"/>
  <c r="AK440" i="54"/>
  <c r="AL440" i="54"/>
  <c r="AM440" i="54"/>
  <c r="AN440" i="54"/>
  <c r="AO440" i="54"/>
  <c r="AP440" i="54"/>
  <c r="AQ440" i="54"/>
  <c r="AR440" i="54"/>
  <c r="AS440" i="54"/>
  <c r="AT440" i="54"/>
  <c r="AU440" i="54"/>
  <c r="AV440" i="54"/>
  <c r="AW440" i="54"/>
  <c r="AX440" i="54"/>
  <c r="AY440" i="54"/>
  <c r="AZ440" i="54"/>
  <c r="BA440" i="54"/>
  <c r="BB440" i="54"/>
  <c r="BC440" i="54"/>
  <c r="BD440" i="54"/>
  <c r="BE440" i="54"/>
  <c r="BF440" i="54"/>
  <c r="BG440" i="54"/>
  <c r="BH440" i="54"/>
  <c r="BI440" i="54"/>
  <c r="BJ440" i="54"/>
  <c r="BK440" i="54"/>
  <c r="BL440" i="54"/>
  <c r="BM440" i="54"/>
  <c r="BN440" i="54"/>
  <c r="BO440" i="54"/>
  <c r="BP440" i="54"/>
  <c r="BQ440" i="54"/>
  <c r="BR440" i="54"/>
  <c r="I433" i="54"/>
  <c r="J433" i="54"/>
  <c r="K433" i="54"/>
  <c r="L433" i="54"/>
  <c r="M433" i="54"/>
  <c r="N433" i="54"/>
  <c r="O433" i="54"/>
  <c r="P433" i="54"/>
  <c r="Q433" i="54"/>
  <c r="R433" i="54"/>
  <c r="S433" i="54"/>
  <c r="T433" i="54"/>
  <c r="U433" i="54"/>
  <c r="V433" i="54"/>
  <c r="W433" i="54"/>
  <c r="X433" i="54"/>
  <c r="Y433" i="54"/>
  <c r="Z433" i="54"/>
  <c r="AA433" i="54"/>
  <c r="AB433" i="54"/>
  <c r="AC433" i="54"/>
  <c r="AD433" i="54"/>
  <c r="AE433" i="54"/>
  <c r="AF433" i="54"/>
  <c r="AG433" i="54"/>
  <c r="AH433" i="54"/>
  <c r="AI433" i="54"/>
  <c r="AJ433" i="54"/>
  <c r="AK433" i="54"/>
  <c r="AL433" i="54"/>
  <c r="AM433" i="54"/>
  <c r="AN433" i="54"/>
  <c r="AO433" i="54"/>
  <c r="AP433" i="54"/>
  <c r="AQ433" i="54"/>
  <c r="AR433" i="54"/>
  <c r="AS433" i="54"/>
  <c r="AT433" i="54"/>
  <c r="AU433" i="54"/>
  <c r="AV433" i="54"/>
  <c r="AW433" i="54"/>
  <c r="AX433" i="54"/>
  <c r="AY433" i="54"/>
  <c r="AZ433" i="54"/>
  <c r="BA433" i="54"/>
  <c r="BB433" i="54"/>
  <c r="BC433" i="54"/>
  <c r="BD433" i="54"/>
  <c r="BE433" i="54"/>
  <c r="BF433" i="54"/>
  <c r="BG433" i="54"/>
  <c r="BH433" i="54"/>
  <c r="BI433" i="54"/>
  <c r="BJ433" i="54"/>
  <c r="BK433" i="54"/>
  <c r="BL433" i="54"/>
  <c r="BM433" i="54"/>
  <c r="BN433" i="54"/>
  <c r="BO433" i="54"/>
  <c r="BP433" i="54"/>
  <c r="BQ433" i="54"/>
  <c r="BR433" i="54"/>
  <c r="M350" i="54"/>
  <c r="N350" i="54"/>
  <c r="O350" i="54"/>
  <c r="P350" i="54"/>
  <c r="Q350" i="54"/>
  <c r="R350" i="54"/>
  <c r="S350" i="54"/>
  <c r="T350" i="54"/>
  <c r="U350" i="54"/>
  <c r="V350" i="54"/>
  <c r="W350" i="54"/>
  <c r="X350" i="54"/>
  <c r="Y350" i="54"/>
  <c r="Z350" i="54"/>
  <c r="AA350" i="54"/>
  <c r="AB350" i="54"/>
  <c r="AC350" i="54"/>
  <c r="AD350" i="54"/>
  <c r="AE350" i="54"/>
  <c r="AF350" i="54"/>
  <c r="AG350" i="54"/>
  <c r="AH350" i="54"/>
  <c r="AI350" i="54"/>
  <c r="AJ350" i="54"/>
  <c r="AK350" i="54"/>
  <c r="AL350" i="54"/>
  <c r="AM350" i="54"/>
  <c r="AN350" i="54"/>
  <c r="AO350" i="54"/>
  <c r="AP350" i="54"/>
  <c r="AQ350" i="54"/>
  <c r="AR350" i="54"/>
  <c r="AS350" i="54"/>
  <c r="AT350" i="54"/>
  <c r="AU350" i="54"/>
  <c r="AV350" i="54"/>
  <c r="AW350" i="54"/>
  <c r="AX350" i="54"/>
  <c r="AY350" i="54"/>
  <c r="AZ350" i="54"/>
  <c r="BA350" i="54"/>
  <c r="BB350" i="54"/>
  <c r="BC350" i="54"/>
  <c r="BD350" i="54"/>
  <c r="BE350" i="54"/>
  <c r="BF350" i="54"/>
  <c r="BG350" i="54"/>
  <c r="BH350" i="54"/>
  <c r="BI350" i="54"/>
  <c r="BJ350" i="54"/>
  <c r="BK350" i="54"/>
  <c r="BL350" i="54"/>
  <c r="BM350" i="54"/>
  <c r="BN350" i="54"/>
  <c r="BO350" i="54"/>
  <c r="BP350" i="54"/>
  <c r="BQ350" i="54"/>
  <c r="BR350" i="54"/>
  <c r="M349" i="54"/>
  <c r="N349" i="54"/>
  <c r="O349" i="54"/>
  <c r="P349" i="54"/>
  <c r="Q349" i="54"/>
  <c r="R349" i="54"/>
  <c r="S349" i="54"/>
  <c r="T349" i="54"/>
  <c r="U349" i="54"/>
  <c r="V349" i="54"/>
  <c r="W349" i="54"/>
  <c r="X349" i="54"/>
  <c r="Y349" i="54"/>
  <c r="Z349" i="54"/>
  <c r="AA349" i="54"/>
  <c r="AB349" i="54"/>
  <c r="AC349" i="54"/>
  <c r="AD349" i="54"/>
  <c r="AE349" i="54"/>
  <c r="AF349" i="54"/>
  <c r="AG349" i="54"/>
  <c r="AH349" i="54"/>
  <c r="AI349" i="54"/>
  <c r="AJ349" i="54"/>
  <c r="AK349" i="54"/>
  <c r="AL349" i="54"/>
  <c r="AM349" i="54"/>
  <c r="AN349" i="54"/>
  <c r="AO349" i="54"/>
  <c r="AP349" i="54"/>
  <c r="AQ349" i="54"/>
  <c r="AR349" i="54"/>
  <c r="AS349" i="54"/>
  <c r="AT349" i="54"/>
  <c r="AU349" i="54"/>
  <c r="AV349" i="54"/>
  <c r="AW349" i="54"/>
  <c r="AX349" i="54"/>
  <c r="AY349" i="54"/>
  <c r="AZ349" i="54"/>
  <c r="BA349" i="54"/>
  <c r="BB349" i="54"/>
  <c r="BC349" i="54"/>
  <c r="BD349" i="54"/>
  <c r="BE349" i="54"/>
  <c r="BF349" i="54"/>
  <c r="BG349" i="54"/>
  <c r="BH349" i="54"/>
  <c r="BI349" i="54"/>
  <c r="BJ349" i="54"/>
  <c r="BK349" i="54"/>
  <c r="BL349" i="54"/>
  <c r="BM349" i="54"/>
  <c r="BN349" i="54"/>
  <c r="BO349" i="54"/>
  <c r="BP349" i="54"/>
  <c r="BQ349" i="54"/>
  <c r="BR349" i="54"/>
  <c r="M348" i="54"/>
  <c r="N348" i="54"/>
  <c r="O348" i="54"/>
  <c r="P348" i="54"/>
  <c r="Q348" i="54"/>
  <c r="R348" i="54"/>
  <c r="S348" i="54"/>
  <c r="T348" i="54"/>
  <c r="U348" i="54"/>
  <c r="V348" i="54"/>
  <c r="W348" i="54"/>
  <c r="X348" i="54"/>
  <c r="Y348" i="54"/>
  <c r="Z348" i="54"/>
  <c r="AA348" i="54"/>
  <c r="AB348" i="54"/>
  <c r="AC348" i="54"/>
  <c r="AD348" i="54"/>
  <c r="AE348" i="54"/>
  <c r="AF348" i="54"/>
  <c r="AG348" i="54"/>
  <c r="AH348" i="54"/>
  <c r="AI348" i="54"/>
  <c r="AJ348" i="54"/>
  <c r="AK348" i="54"/>
  <c r="AL348" i="54"/>
  <c r="AM348" i="54"/>
  <c r="AN348" i="54"/>
  <c r="AO348" i="54"/>
  <c r="AP348" i="54"/>
  <c r="AQ348" i="54"/>
  <c r="AR348" i="54"/>
  <c r="AS348" i="54"/>
  <c r="AT348" i="54"/>
  <c r="AU348" i="54"/>
  <c r="AV348" i="54"/>
  <c r="AW348" i="54"/>
  <c r="AX348" i="54"/>
  <c r="AY348" i="54"/>
  <c r="AZ348" i="54"/>
  <c r="BA348" i="54"/>
  <c r="BB348" i="54"/>
  <c r="BC348" i="54"/>
  <c r="BD348" i="54"/>
  <c r="BE348" i="54"/>
  <c r="BF348" i="54"/>
  <c r="BG348" i="54"/>
  <c r="BH348" i="54"/>
  <c r="BI348" i="54"/>
  <c r="BJ348" i="54"/>
  <c r="BK348" i="54"/>
  <c r="BL348" i="54"/>
  <c r="BM348" i="54"/>
  <c r="BN348" i="54"/>
  <c r="BO348" i="54"/>
  <c r="BP348" i="54"/>
  <c r="BQ348" i="54"/>
  <c r="BR348" i="54"/>
  <c r="M347" i="54"/>
  <c r="N347" i="54"/>
  <c r="O347" i="54"/>
  <c r="P347" i="54"/>
  <c r="Q347" i="54"/>
  <c r="R347" i="54"/>
  <c r="S347" i="54"/>
  <c r="T347" i="54"/>
  <c r="U347" i="54"/>
  <c r="V347" i="54"/>
  <c r="W347" i="54"/>
  <c r="X347" i="54"/>
  <c r="Y347" i="54"/>
  <c r="Z347" i="54"/>
  <c r="AA347" i="54"/>
  <c r="AB347" i="54"/>
  <c r="AC347" i="54"/>
  <c r="AD347" i="54"/>
  <c r="AE347" i="54"/>
  <c r="AF347" i="54"/>
  <c r="AG347" i="54"/>
  <c r="AH347" i="54"/>
  <c r="AI347" i="54"/>
  <c r="AJ347" i="54"/>
  <c r="AK347" i="54"/>
  <c r="AL347" i="54"/>
  <c r="AM347" i="54"/>
  <c r="AN347" i="54"/>
  <c r="AO347" i="54"/>
  <c r="AP347" i="54"/>
  <c r="AQ347" i="54"/>
  <c r="AR347" i="54"/>
  <c r="AS347" i="54"/>
  <c r="AT347" i="54"/>
  <c r="AU347" i="54"/>
  <c r="AV347" i="54"/>
  <c r="AW347" i="54"/>
  <c r="AX347" i="54"/>
  <c r="AY347" i="54"/>
  <c r="AZ347" i="54"/>
  <c r="BA347" i="54"/>
  <c r="BB347" i="54"/>
  <c r="BC347" i="54"/>
  <c r="BD347" i="54"/>
  <c r="BE347" i="54"/>
  <c r="BF347" i="54"/>
  <c r="BG347" i="54"/>
  <c r="BH347" i="54"/>
  <c r="BI347" i="54"/>
  <c r="BJ347" i="54"/>
  <c r="BK347" i="54"/>
  <c r="BL347" i="54"/>
  <c r="BM347" i="54"/>
  <c r="BN347" i="54"/>
  <c r="BO347" i="54"/>
  <c r="BP347" i="54"/>
  <c r="BQ347" i="54"/>
  <c r="BR347" i="54"/>
  <c r="M346" i="54"/>
  <c r="N346" i="54"/>
  <c r="O346" i="54"/>
  <c r="P346" i="54"/>
  <c r="Q346" i="54"/>
  <c r="R346" i="54"/>
  <c r="S346" i="54"/>
  <c r="T346" i="54"/>
  <c r="U346" i="54"/>
  <c r="V346" i="54"/>
  <c r="W346" i="54"/>
  <c r="X346" i="54"/>
  <c r="Y346" i="54"/>
  <c r="Z346" i="54"/>
  <c r="AA346" i="54"/>
  <c r="AB346" i="54"/>
  <c r="AC346" i="54"/>
  <c r="AD346" i="54"/>
  <c r="AE346" i="54"/>
  <c r="AF346" i="54"/>
  <c r="AG346" i="54"/>
  <c r="AH346" i="54"/>
  <c r="AI346" i="54"/>
  <c r="AJ346" i="54"/>
  <c r="AK346" i="54"/>
  <c r="AL346" i="54"/>
  <c r="AM346" i="54"/>
  <c r="AN346" i="54"/>
  <c r="AO346" i="54"/>
  <c r="AP346" i="54"/>
  <c r="AQ346" i="54"/>
  <c r="AR346" i="54"/>
  <c r="AS346" i="54"/>
  <c r="AT346" i="54"/>
  <c r="AU346" i="54"/>
  <c r="AV346" i="54"/>
  <c r="AW346" i="54"/>
  <c r="AX346" i="54"/>
  <c r="AY346" i="54"/>
  <c r="AZ346" i="54"/>
  <c r="BA346" i="54"/>
  <c r="BB346" i="54"/>
  <c r="BC346" i="54"/>
  <c r="BD346" i="54"/>
  <c r="BE346" i="54"/>
  <c r="BF346" i="54"/>
  <c r="BG346" i="54"/>
  <c r="BH346" i="54"/>
  <c r="BI346" i="54"/>
  <c r="BJ346" i="54"/>
  <c r="BK346" i="54"/>
  <c r="BL346" i="54"/>
  <c r="BM346" i="54"/>
  <c r="BN346" i="54"/>
  <c r="BO346" i="54"/>
  <c r="BP346" i="54"/>
  <c r="BQ346" i="54"/>
  <c r="BR346" i="54"/>
  <c r="M290" i="54"/>
  <c r="N290" i="54"/>
  <c r="O290" i="54"/>
  <c r="P290" i="54"/>
  <c r="Q290" i="54"/>
  <c r="R290" i="54"/>
  <c r="S290" i="54"/>
  <c r="T290" i="54"/>
  <c r="U290" i="54"/>
  <c r="V290" i="54"/>
  <c r="W290" i="54"/>
  <c r="X290" i="54"/>
  <c r="Y290" i="54"/>
  <c r="Z290" i="54"/>
  <c r="AA290" i="54"/>
  <c r="AB290" i="54"/>
  <c r="AC290" i="54"/>
  <c r="AD290" i="54"/>
  <c r="AE290" i="54"/>
  <c r="AF290" i="54"/>
  <c r="AG290" i="54"/>
  <c r="AH290" i="54"/>
  <c r="AI290" i="54"/>
  <c r="AJ290" i="54"/>
  <c r="AK290" i="54"/>
  <c r="AL290" i="54"/>
  <c r="AM290" i="54"/>
  <c r="AN290" i="54"/>
  <c r="AO290" i="54"/>
  <c r="AP290" i="54"/>
  <c r="AQ290" i="54"/>
  <c r="AR290" i="54"/>
  <c r="AS290" i="54"/>
  <c r="AT290" i="54"/>
  <c r="AU290" i="54"/>
  <c r="AV290" i="54"/>
  <c r="AW290" i="54"/>
  <c r="AX290" i="54"/>
  <c r="AY290" i="54"/>
  <c r="AZ290" i="54"/>
  <c r="BA290" i="54"/>
  <c r="BB290" i="54"/>
  <c r="BC290" i="54"/>
  <c r="BD290" i="54"/>
  <c r="BE290" i="54"/>
  <c r="BF290" i="54"/>
  <c r="BG290" i="54"/>
  <c r="BH290" i="54"/>
  <c r="BI290" i="54"/>
  <c r="BJ290" i="54"/>
  <c r="BK290" i="54"/>
  <c r="BL290" i="54"/>
  <c r="BM290" i="54"/>
  <c r="BN290" i="54"/>
  <c r="BO290" i="54"/>
  <c r="BP290" i="54"/>
  <c r="BQ290" i="54"/>
  <c r="BR290" i="54"/>
  <c r="M289" i="54"/>
  <c r="N289" i="54"/>
  <c r="O289" i="54"/>
  <c r="P289" i="54"/>
  <c r="Q289" i="54"/>
  <c r="R289" i="54"/>
  <c r="S289" i="54"/>
  <c r="T289" i="54"/>
  <c r="U289" i="54"/>
  <c r="V289" i="54"/>
  <c r="W289" i="54"/>
  <c r="X289" i="54"/>
  <c r="Y289" i="54"/>
  <c r="Z289" i="54"/>
  <c r="AA289" i="54"/>
  <c r="AB289" i="54"/>
  <c r="AC289" i="54"/>
  <c r="AD289" i="54"/>
  <c r="AE289" i="54"/>
  <c r="AF289" i="54"/>
  <c r="AG289" i="54"/>
  <c r="AH289" i="54"/>
  <c r="AI289" i="54"/>
  <c r="AJ289" i="54"/>
  <c r="AK289" i="54"/>
  <c r="AL289" i="54"/>
  <c r="AM289" i="54"/>
  <c r="AN289" i="54"/>
  <c r="AO289" i="54"/>
  <c r="AP289" i="54"/>
  <c r="AQ289" i="54"/>
  <c r="AR289" i="54"/>
  <c r="AS289" i="54"/>
  <c r="AT289" i="54"/>
  <c r="AU289" i="54"/>
  <c r="AV289" i="54"/>
  <c r="AW289" i="54"/>
  <c r="AX289" i="54"/>
  <c r="AY289" i="54"/>
  <c r="AZ289" i="54"/>
  <c r="BA289" i="54"/>
  <c r="BB289" i="54"/>
  <c r="BC289" i="54"/>
  <c r="BD289" i="54"/>
  <c r="BE289" i="54"/>
  <c r="BF289" i="54"/>
  <c r="BG289" i="54"/>
  <c r="BH289" i="54"/>
  <c r="BI289" i="54"/>
  <c r="BJ289" i="54"/>
  <c r="BK289" i="54"/>
  <c r="BL289" i="54"/>
  <c r="BM289" i="54"/>
  <c r="BN289" i="54"/>
  <c r="BO289" i="54"/>
  <c r="BP289" i="54"/>
  <c r="BQ289" i="54"/>
  <c r="BR289" i="54"/>
  <c r="M279" i="54"/>
  <c r="N279" i="54"/>
  <c r="O279" i="54"/>
  <c r="P279" i="54"/>
  <c r="Q279" i="54"/>
  <c r="R279" i="54"/>
  <c r="S279" i="54"/>
  <c r="T279" i="54"/>
  <c r="U279" i="54"/>
  <c r="V279" i="54"/>
  <c r="W279" i="54"/>
  <c r="X279" i="54"/>
  <c r="Y279" i="54"/>
  <c r="Z279" i="54"/>
  <c r="AA279" i="54"/>
  <c r="AB279" i="54"/>
  <c r="AC279" i="54"/>
  <c r="AD279" i="54"/>
  <c r="AE279" i="54"/>
  <c r="AF279" i="54"/>
  <c r="AG279" i="54"/>
  <c r="AH279" i="54"/>
  <c r="AI279" i="54"/>
  <c r="AJ279" i="54"/>
  <c r="AK279" i="54"/>
  <c r="AL279" i="54"/>
  <c r="AM279" i="54"/>
  <c r="AN279" i="54"/>
  <c r="AO279" i="54"/>
  <c r="AP279" i="54"/>
  <c r="AQ279" i="54"/>
  <c r="AR279" i="54"/>
  <c r="AS279" i="54"/>
  <c r="AT279" i="54"/>
  <c r="AU279" i="54"/>
  <c r="AV279" i="54"/>
  <c r="AW279" i="54"/>
  <c r="AX279" i="54"/>
  <c r="AY279" i="54"/>
  <c r="AZ279" i="54"/>
  <c r="BA279" i="54"/>
  <c r="BB279" i="54"/>
  <c r="BC279" i="54"/>
  <c r="BD279" i="54"/>
  <c r="BE279" i="54"/>
  <c r="BF279" i="54"/>
  <c r="BG279" i="54"/>
  <c r="BH279" i="54"/>
  <c r="BI279" i="54"/>
  <c r="BJ279" i="54"/>
  <c r="BK279" i="54"/>
  <c r="BL279" i="54"/>
  <c r="BM279" i="54"/>
  <c r="BN279" i="54"/>
  <c r="BO279" i="54"/>
  <c r="BP279" i="54"/>
  <c r="BQ279" i="54"/>
  <c r="BR279" i="54"/>
  <c r="M275" i="54"/>
  <c r="N275" i="54"/>
  <c r="O275" i="54"/>
  <c r="P275" i="54"/>
  <c r="Q275" i="54"/>
  <c r="R275" i="54"/>
  <c r="S275" i="54"/>
  <c r="T275" i="54"/>
  <c r="U275" i="54"/>
  <c r="V275" i="54"/>
  <c r="W275" i="54"/>
  <c r="X275" i="54"/>
  <c r="Y275" i="54"/>
  <c r="Z275" i="54"/>
  <c r="AA275" i="54"/>
  <c r="AB275" i="54"/>
  <c r="AC275" i="54"/>
  <c r="AD275" i="54"/>
  <c r="AE275" i="54"/>
  <c r="AF275" i="54"/>
  <c r="AG275" i="54"/>
  <c r="AH275" i="54"/>
  <c r="AI275" i="54"/>
  <c r="AJ275" i="54"/>
  <c r="AK275" i="54"/>
  <c r="AL275" i="54"/>
  <c r="AM275" i="54"/>
  <c r="AN275" i="54"/>
  <c r="AO275" i="54"/>
  <c r="AP275" i="54"/>
  <c r="AQ275" i="54"/>
  <c r="AR275" i="54"/>
  <c r="AS275" i="54"/>
  <c r="AT275" i="54"/>
  <c r="AU275" i="54"/>
  <c r="AV275" i="54"/>
  <c r="AW275" i="54"/>
  <c r="AX275" i="54"/>
  <c r="AY275" i="54"/>
  <c r="AZ275" i="54"/>
  <c r="BA275" i="54"/>
  <c r="BB275" i="54"/>
  <c r="BC275" i="54"/>
  <c r="BD275" i="54"/>
  <c r="BE275" i="54"/>
  <c r="BF275" i="54"/>
  <c r="BG275" i="54"/>
  <c r="BH275" i="54"/>
  <c r="BI275" i="54"/>
  <c r="BJ275" i="54"/>
  <c r="BK275" i="54"/>
  <c r="BL275" i="54"/>
  <c r="BM275" i="54"/>
  <c r="BN275" i="54"/>
  <c r="BO275" i="54"/>
  <c r="BP275" i="54"/>
  <c r="BQ275" i="54"/>
  <c r="BR275" i="54"/>
  <c r="M266" i="54"/>
  <c r="N266" i="54"/>
  <c r="O266" i="54"/>
  <c r="P266" i="54"/>
  <c r="Q266" i="54"/>
  <c r="R266" i="54"/>
  <c r="S266" i="54"/>
  <c r="T266" i="54"/>
  <c r="U266" i="54"/>
  <c r="V266" i="54"/>
  <c r="W266" i="54"/>
  <c r="X266" i="54"/>
  <c r="Y266" i="54"/>
  <c r="Z266" i="54"/>
  <c r="AA266" i="54"/>
  <c r="AB266" i="54"/>
  <c r="AC266" i="54"/>
  <c r="AD266" i="54"/>
  <c r="AE266" i="54"/>
  <c r="AF266" i="54"/>
  <c r="AG266" i="54"/>
  <c r="AH266" i="54"/>
  <c r="AI266" i="54"/>
  <c r="AJ266" i="54"/>
  <c r="AK266" i="54"/>
  <c r="AL266" i="54"/>
  <c r="AM266" i="54"/>
  <c r="AN266" i="54"/>
  <c r="AO266" i="54"/>
  <c r="AP266" i="54"/>
  <c r="AQ266" i="54"/>
  <c r="AR266" i="54"/>
  <c r="AS266" i="54"/>
  <c r="AT266" i="54"/>
  <c r="AU266" i="54"/>
  <c r="AV266" i="54"/>
  <c r="AW266" i="54"/>
  <c r="AX266" i="54"/>
  <c r="AY266" i="54"/>
  <c r="AZ266" i="54"/>
  <c r="BA266" i="54"/>
  <c r="BB266" i="54"/>
  <c r="BC266" i="54"/>
  <c r="BD266" i="54"/>
  <c r="BE266" i="54"/>
  <c r="BF266" i="54"/>
  <c r="BG266" i="54"/>
  <c r="BH266" i="54"/>
  <c r="BH267" i="54" s="1"/>
  <c r="BH335" i="54" s="1"/>
  <c r="BI266" i="54"/>
  <c r="BJ266" i="54"/>
  <c r="BK266" i="54"/>
  <c r="BL266" i="54"/>
  <c r="BM266" i="54"/>
  <c r="BN266" i="54"/>
  <c r="BO266" i="54"/>
  <c r="BP266" i="54"/>
  <c r="BP267" i="54" s="1"/>
  <c r="BP335" i="54" s="1"/>
  <c r="BQ266" i="54"/>
  <c r="BQ267" i="54" s="1"/>
  <c r="BQ274" i="54" s="1"/>
  <c r="BR266" i="54"/>
  <c r="M265" i="54"/>
  <c r="N265" i="54"/>
  <c r="N267" i="54" s="1"/>
  <c r="N335" i="54" s="1"/>
  <c r="O265" i="54"/>
  <c r="P265" i="54"/>
  <c r="Q265" i="54"/>
  <c r="R265" i="54"/>
  <c r="S265" i="54"/>
  <c r="T265" i="54"/>
  <c r="U265" i="54"/>
  <c r="V265" i="54"/>
  <c r="V267" i="54" s="1"/>
  <c r="V274" i="54" s="1"/>
  <c r="W265" i="54"/>
  <c r="W267" i="54" s="1"/>
  <c r="W274" i="54" s="1"/>
  <c r="X265" i="54"/>
  <c r="Y265" i="54"/>
  <c r="Z265" i="54"/>
  <c r="AA265" i="54"/>
  <c r="AB265" i="54"/>
  <c r="AC265" i="54"/>
  <c r="AD265" i="54"/>
  <c r="AD267" i="54" s="1"/>
  <c r="AD274" i="54" s="1"/>
  <c r="AE265" i="54"/>
  <c r="AF265" i="54"/>
  <c r="AG265" i="54"/>
  <c r="AH265" i="54"/>
  <c r="AI265" i="54"/>
  <c r="AJ265" i="54"/>
  <c r="AK265" i="54"/>
  <c r="AL265" i="54"/>
  <c r="AL267" i="54" s="1"/>
  <c r="AL274" i="54" s="1"/>
  <c r="AM265" i="54"/>
  <c r="AN265" i="54"/>
  <c r="AO265" i="54"/>
  <c r="AP265" i="54"/>
  <c r="AQ265" i="54"/>
  <c r="AR265" i="54"/>
  <c r="AS265" i="54"/>
  <c r="AT265" i="54"/>
  <c r="AT267" i="54" s="1"/>
  <c r="AT335" i="54" s="1"/>
  <c r="AU265" i="54"/>
  <c r="AV265" i="54"/>
  <c r="AW265" i="54"/>
  <c r="AX265" i="54"/>
  <c r="AY265" i="54"/>
  <c r="AZ265" i="54"/>
  <c r="BA265" i="54"/>
  <c r="BB265" i="54"/>
  <c r="BB267" i="54" s="1"/>
  <c r="BB335" i="54" s="1"/>
  <c r="BC265" i="54"/>
  <c r="BC267" i="54" s="1"/>
  <c r="BC274" i="54" s="1"/>
  <c r="BC276" i="54" s="1"/>
  <c r="BC280" i="54" s="1"/>
  <c r="BD265" i="54"/>
  <c r="BE265" i="54"/>
  <c r="BF265" i="54"/>
  <c r="BG265" i="54"/>
  <c r="BH265" i="54"/>
  <c r="BI265" i="54"/>
  <c r="BJ265" i="54"/>
  <c r="BJ267" i="54" s="1"/>
  <c r="BJ335" i="54" s="1"/>
  <c r="BK265" i="54"/>
  <c r="BL265" i="54"/>
  <c r="BM265" i="54"/>
  <c r="BN265" i="54"/>
  <c r="BO265" i="54"/>
  <c r="BP265" i="54"/>
  <c r="BQ265" i="54"/>
  <c r="BR265" i="54"/>
  <c r="M253" i="54"/>
  <c r="N253" i="54"/>
  <c r="O253" i="54"/>
  <c r="P253" i="54"/>
  <c r="Q253" i="54"/>
  <c r="R253" i="54"/>
  <c r="S253" i="54"/>
  <c r="T253" i="54"/>
  <c r="U253" i="54"/>
  <c r="V253" i="54"/>
  <c r="W253" i="54"/>
  <c r="X253" i="54"/>
  <c r="Y253" i="54"/>
  <c r="Z253" i="54"/>
  <c r="AA253" i="54"/>
  <c r="AB253" i="54"/>
  <c r="AC253" i="54"/>
  <c r="AD253" i="54"/>
  <c r="AE253" i="54"/>
  <c r="AF253" i="54"/>
  <c r="AG253" i="54"/>
  <c r="AH253" i="54"/>
  <c r="AI253" i="54"/>
  <c r="AJ253" i="54"/>
  <c r="AK253" i="54"/>
  <c r="AL253" i="54"/>
  <c r="AM253" i="54"/>
  <c r="AN253" i="54"/>
  <c r="AO253" i="54"/>
  <c r="AP253" i="54"/>
  <c r="AQ253" i="54"/>
  <c r="AR253" i="54"/>
  <c r="AS253" i="54"/>
  <c r="AT253" i="54"/>
  <c r="AU253" i="54"/>
  <c r="AV253" i="54"/>
  <c r="AW253" i="54"/>
  <c r="AX253" i="54"/>
  <c r="AY253" i="54"/>
  <c r="AZ253" i="54"/>
  <c r="BA253" i="54"/>
  <c r="BB253" i="54"/>
  <c r="BC253" i="54"/>
  <c r="BD253" i="54"/>
  <c r="BE253" i="54"/>
  <c r="BF253" i="54"/>
  <c r="BG253" i="54"/>
  <c r="BH253" i="54"/>
  <c r="BI253" i="54"/>
  <c r="BJ253" i="54"/>
  <c r="BK253" i="54"/>
  <c r="BL253" i="54"/>
  <c r="BM253" i="54"/>
  <c r="BN253" i="54"/>
  <c r="BO253" i="54"/>
  <c r="BP253" i="54"/>
  <c r="BQ253" i="54"/>
  <c r="BR253" i="54"/>
  <c r="M240" i="54"/>
  <c r="N240" i="54"/>
  <c r="O240" i="54"/>
  <c r="P240" i="54"/>
  <c r="Q240" i="54"/>
  <c r="R240" i="54"/>
  <c r="S240" i="54"/>
  <c r="T240" i="54"/>
  <c r="U240" i="54"/>
  <c r="V240" i="54"/>
  <c r="W240" i="54"/>
  <c r="X240" i="54"/>
  <c r="Y240" i="54"/>
  <c r="Z240" i="54"/>
  <c r="AA240" i="54"/>
  <c r="AB240" i="54"/>
  <c r="AC240" i="54"/>
  <c r="AD240" i="54"/>
  <c r="AE240" i="54"/>
  <c r="AF240" i="54"/>
  <c r="AG240" i="54"/>
  <c r="AH240" i="54"/>
  <c r="AI240" i="54"/>
  <c r="AJ240" i="54"/>
  <c r="AK240" i="54"/>
  <c r="AL240" i="54"/>
  <c r="AM240" i="54"/>
  <c r="AN240" i="54"/>
  <c r="AO240" i="54"/>
  <c r="AP240" i="54"/>
  <c r="AQ240" i="54"/>
  <c r="AR240" i="54"/>
  <c r="AS240" i="54"/>
  <c r="AT240" i="54"/>
  <c r="AU240" i="54"/>
  <c r="AV240" i="54"/>
  <c r="AW240" i="54"/>
  <c r="AX240" i="54"/>
  <c r="AY240" i="54"/>
  <c r="AZ240" i="54"/>
  <c r="BA240" i="54"/>
  <c r="BB240" i="54"/>
  <c r="BC240" i="54"/>
  <c r="BD240" i="54"/>
  <c r="BE240" i="54"/>
  <c r="BF240" i="54"/>
  <c r="BG240" i="54"/>
  <c r="BH240" i="54"/>
  <c r="BI240" i="54"/>
  <c r="BJ240" i="54"/>
  <c r="BK240" i="54"/>
  <c r="BL240" i="54"/>
  <c r="BM240" i="54"/>
  <c r="BN240" i="54"/>
  <c r="BO240" i="54"/>
  <c r="BP240" i="54"/>
  <c r="BQ240" i="54"/>
  <c r="BR240" i="54"/>
  <c r="M234" i="54"/>
  <c r="N234" i="54"/>
  <c r="O234" i="54"/>
  <c r="P234" i="54"/>
  <c r="Q234" i="54"/>
  <c r="R234" i="54"/>
  <c r="S234" i="54"/>
  <c r="T234" i="54"/>
  <c r="U234" i="54"/>
  <c r="V234" i="54"/>
  <c r="W234" i="54"/>
  <c r="X234" i="54"/>
  <c r="Y234" i="54"/>
  <c r="Z234" i="54"/>
  <c r="AA234" i="54"/>
  <c r="AB234" i="54"/>
  <c r="AC234" i="54"/>
  <c r="AD234" i="54"/>
  <c r="AE234" i="54"/>
  <c r="AF234" i="54"/>
  <c r="AG234" i="54"/>
  <c r="AH234" i="54"/>
  <c r="AI234" i="54"/>
  <c r="AJ234" i="54"/>
  <c r="AK234" i="54"/>
  <c r="AL234" i="54"/>
  <c r="AM234" i="54"/>
  <c r="AN234" i="54"/>
  <c r="AO234" i="54"/>
  <c r="AP234" i="54"/>
  <c r="AQ234" i="54"/>
  <c r="AR234" i="54"/>
  <c r="AS234" i="54"/>
  <c r="AT234" i="54"/>
  <c r="AU234" i="54"/>
  <c r="AV234" i="54"/>
  <c r="AW234" i="54"/>
  <c r="AX234" i="54"/>
  <c r="AY234" i="54"/>
  <c r="AZ234" i="54"/>
  <c r="BA234" i="54"/>
  <c r="BB234" i="54"/>
  <c r="BC234" i="54"/>
  <c r="BD234" i="54"/>
  <c r="BE234" i="54"/>
  <c r="BF234" i="54"/>
  <c r="BG234" i="54"/>
  <c r="BH234" i="54"/>
  <c r="BI234" i="54"/>
  <c r="BJ234" i="54"/>
  <c r="BK234" i="54"/>
  <c r="BL234" i="54"/>
  <c r="BM234" i="54"/>
  <c r="BN234" i="54"/>
  <c r="BO234" i="54"/>
  <c r="BP234" i="54"/>
  <c r="BQ234" i="54"/>
  <c r="BR234" i="54"/>
  <c r="M233" i="54"/>
  <c r="N233" i="54"/>
  <c r="O233" i="54"/>
  <c r="P233" i="54"/>
  <c r="Q233" i="54"/>
  <c r="R233" i="54"/>
  <c r="S233" i="54"/>
  <c r="T233" i="54"/>
  <c r="U233" i="54"/>
  <c r="V233" i="54"/>
  <c r="W233" i="54"/>
  <c r="X233" i="54"/>
  <c r="Y233" i="54"/>
  <c r="Z233" i="54"/>
  <c r="AA233" i="54"/>
  <c r="AB233" i="54"/>
  <c r="AC233" i="54"/>
  <c r="AD233" i="54"/>
  <c r="AE233" i="54"/>
  <c r="AF233" i="54"/>
  <c r="AG233" i="54"/>
  <c r="AH233" i="54"/>
  <c r="AI233" i="54"/>
  <c r="AJ233" i="54"/>
  <c r="AK233" i="54"/>
  <c r="AL233" i="54"/>
  <c r="AM233" i="54"/>
  <c r="AN233" i="54"/>
  <c r="AO233" i="54"/>
  <c r="AP233" i="54"/>
  <c r="AQ233" i="54"/>
  <c r="AR233" i="54"/>
  <c r="AS233" i="54"/>
  <c r="AT233" i="54"/>
  <c r="AU233" i="54"/>
  <c r="AV233" i="54"/>
  <c r="AW233" i="54"/>
  <c r="AX233" i="54"/>
  <c r="AY233" i="54"/>
  <c r="AZ233" i="54"/>
  <c r="BA233" i="54"/>
  <c r="BB233" i="54"/>
  <c r="BC233" i="54"/>
  <c r="BD233" i="54"/>
  <c r="BE233" i="54"/>
  <c r="BF233" i="54"/>
  <c r="BG233" i="54"/>
  <c r="BH233" i="54"/>
  <c r="BI233" i="54"/>
  <c r="BJ233" i="54"/>
  <c r="BK233" i="54"/>
  <c r="BL233" i="54"/>
  <c r="BM233" i="54"/>
  <c r="BN233" i="54"/>
  <c r="BO233" i="54"/>
  <c r="BP233" i="54"/>
  <c r="BQ233" i="54"/>
  <c r="BR233" i="54"/>
  <c r="M232" i="54"/>
  <c r="N232" i="54"/>
  <c r="O232" i="54"/>
  <c r="P232" i="54"/>
  <c r="Q232" i="54"/>
  <c r="R232" i="54"/>
  <c r="S232" i="54"/>
  <c r="T232" i="54"/>
  <c r="U232" i="54"/>
  <c r="V232" i="54"/>
  <c r="W232" i="54"/>
  <c r="X232" i="54"/>
  <c r="Y232" i="54"/>
  <c r="Z232" i="54"/>
  <c r="AA232" i="54"/>
  <c r="AB232" i="54"/>
  <c r="AC232" i="54"/>
  <c r="AD232" i="54"/>
  <c r="AE232" i="54"/>
  <c r="AF232" i="54"/>
  <c r="AG232" i="54"/>
  <c r="AH232" i="54"/>
  <c r="AI232" i="54"/>
  <c r="AJ232" i="54"/>
  <c r="AK232" i="54"/>
  <c r="AL232" i="54"/>
  <c r="AM232" i="54"/>
  <c r="AN232" i="54"/>
  <c r="AO232" i="54"/>
  <c r="AP232" i="54"/>
  <c r="AQ232" i="54"/>
  <c r="AR232" i="54"/>
  <c r="AS232" i="54"/>
  <c r="AT232" i="54"/>
  <c r="AU232" i="54"/>
  <c r="AV232" i="54"/>
  <c r="AW232" i="54"/>
  <c r="AX232" i="54"/>
  <c r="AY232" i="54"/>
  <c r="AZ232" i="54"/>
  <c r="BA232" i="54"/>
  <c r="BB232" i="54"/>
  <c r="BC232" i="54"/>
  <c r="BD232" i="54"/>
  <c r="BE232" i="54"/>
  <c r="BF232" i="54"/>
  <c r="BG232" i="54"/>
  <c r="BH232" i="54"/>
  <c r="BI232" i="54"/>
  <c r="BJ232" i="54"/>
  <c r="BK232" i="54"/>
  <c r="BL232" i="54"/>
  <c r="BM232" i="54"/>
  <c r="BN232" i="54"/>
  <c r="BO232" i="54"/>
  <c r="BP232" i="54"/>
  <c r="BQ232" i="54"/>
  <c r="BR232" i="54"/>
  <c r="M207" i="54"/>
  <c r="N207" i="54"/>
  <c r="O207" i="54"/>
  <c r="P207" i="54"/>
  <c r="Q207" i="54"/>
  <c r="R207" i="54"/>
  <c r="S207" i="54"/>
  <c r="T207" i="54"/>
  <c r="U207" i="54"/>
  <c r="V207" i="54"/>
  <c r="W207" i="54"/>
  <c r="X207" i="54"/>
  <c r="Y207" i="54"/>
  <c r="Z207" i="54"/>
  <c r="AA207" i="54"/>
  <c r="AB207" i="54"/>
  <c r="AC207" i="54"/>
  <c r="AD207" i="54"/>
  <c r="AE207" i="54"/>
  <c r="AF207" i="54"/>
  <c r="AG207" i="54"/>
  <c r="AH207" i="54"/>
  <c r="AI207" i="54"/>
  <c r="AJ207" i="54"/>
  <c r="AK207" i="54"/>
  <c r="AL207" i="54"/>
  <c r="AM207" i="54"/>
  <c r="AN207" i="54"/>
  <c r="AO207" i="54"/>
  <c r="AP207" i="54"/>
  <c r="AQ207" i="54"/>
  <c r="AR207" i="54"/>
  <c r="AS207" i="54"/>
  <c r="AT207" i="54"/>
  <c r="AU207" i="54"/>
  <c r="AV207" i="54"/>
  <c r="AW207" i="54"/>
  <c r="AX207" i="54"/>
  <c r="AY207" i="54"/>
  <c r="AZ207" i="54"/>
  <c r="BA207" i="54"/>
  <c r="BB207" i="54"/>
  <c r="BC207" i="54"/>
  <c r="BD207" i="54"/>
  <c r="BE207" i="54"/>
  <c r="BF207" i="54"/>
  <c r="BG207" i="54"/>
  <c r="BH207" i="54"/>
  <c r="BI207" i="54"/>
  <c r="BJ207" i="54"/>
  <c r="BK207" i="54"/>
  <c r="BL207" i="54"/>
  <c r="BM207" i="54"/>
  <c r="BN207" i="54"/>
  <c r="BO207" i="54"/>
  <c r="BP207" i="54"/>
  <c r="BQ207" i="54"/>
  <c r="BR207" i="54"/>
  <c r="M182" i="54"/>
  <c r="N182" i="54"/>
  <c r="O182" i="54"/>
  <c r="P182" i="54"/>
  <c r="Q182" i="54"/>
  <c r="R182" i="54"/>
  <c r="S182" i="54"/>
  <c r="T182" i="54"/>
  <c r="U182" i="54"/>
  <c r="V182" i="54"/>
  <c r="W182" i="54"/>
  <c r="X182" i="54"/>
  <c r="Y182" i="54"/>
  <c r="Z182" i="54"/>
  <c r="AA182" i="54"/>
  <c r="AB182" i="54"/>
  <c r="AC182" i="54"/>
  <c r="AD182" i="54"/>
  <c r="AE182" i="54"/>
  <c r="AF182" i="54"/>
  <c r="AG182" i="54"/>
  <c r="AH182" i="54"/>
  <c r="AI182" i="54"/>
  <c r="AJ182" i="54"/>
  <c r="AK182" i="54"/>
  <c r="AL182" i="54"/>
  <c r="AM182" i="54"/>
  <c r="AN182" i="54"/>
  <c r="AO182" i="54"/>
  <c r="AP182" i="54"/>
  <c r="AQ182" i="54"/>
  <c r="AR182" i="54"/>
  <c r="AS182" i="54"/>
  <c r="AT182" i="54"/>
  <c r="AU182" i="54"/>
  <c r="AV182" i="54"/>
  <c r="AW182" i="54"/>
  <c r="AX182" i="54"/>
  <c r="AY182" i="54"/>
  <c r="AZ182" i="54"/>
  <c r="BA182" i="54"/>
  <c r="BB182" i="54"/>
  <c r="BC182" i="54"/>
  <c r="BD182" i="54"/>
  <c r="BE182" i="54"/>
  <c r="BF182" i="54"/>
  <c r="BG182" i="54"/>
  <c r="BH182" i="54"/>
  <c r="BI182" i="54"/>
  <c r="BJ182" i="54"/>
  <c r="BK182" i="54"/>
  <c r="BL182" i="54"/>
  <c r="BM182" i="54"/>
  <c r="BN182" i="54"/>
  <c r="BO182" i="54"/>
  <c r="BP182" i="54"/>
  <c r="BQ182" i="54"/>
  <c r="BR182" i="54"/>
  <c r="M175" i="54"/>
  <c r="N175" i="54"/>
  <c r="O175" i="54"/>
  <c r="P175" i="54"/>
  <c r="Q175" i="54"/>
  <c r="R175" i="54"/>
  <c r="S175" i="54"/>
  <c r="T175" i="54"/>
  <c r="U175" i="54"/>
  <c r="V175" i="54"/>
  <c r="W175" i="54"/>
  <c r="X175" i="54"/>
  <c r="Y175" i="54"/>
  <c r="Z175" i="54"/>
  <c r="AA175" i="54"/>
  <c r="AB175" i="54"/>
  <c r="AC175" i="54"/>
  <c r="AD175" i="54"/>
  <c r="AE175" i="54"/>
  <c r="AF175" i="54"/>
  <c r="AG175" i="54"/>
  <c r="AH175" i="54"/>
  <c r="AI175" i="54"/>
  <c r="AJ175" i="54"/>
  <c r="AK175" i="54"/>
  <c r="AL175" i="54"/>
  <c r="AM175" i="54"/>
  <c r="AN175" i="54"/>
  <c r="AO175" i="54"/>
  <c r="AP175" i="54"/>
  <c r="AQ175" i="54"/>
  <c r="AR175" i="54"/>
  <c r="AS175" i="54"/>
  <c r="AT175" i="54"/>
  <c r="AU175" i="54"/>
  <c r="AV175" i="54"/>
  <c r="AW175" i="54"/>
  <c r="AX175" i="54"/>
  <c r="AY175" i="54"/>
  <c r="AZ175" i="54"/>
  <c r="BA175" i="54"/>
  <c r="BB175" i="54"/>
  <c r="BC175" i="54"/>
  <c r="BD175" i="54"/>
  <c r="BE175" i="54"/>
  <c r="BF175" i="54"/>
  <c r="BG175" i="54"/>
  <c r="BH175" i="54"/>
  <c r="BI175" i="54"/>
  <c r="BJ175" i="54"/>
  <c r="BK175" i="54"/>
  <c r="BL175" i="54"/>
  <c r="BM175" i="54"/>
  <c r="BN175" i="54"/>
  <c r="BO175" i="54"/>
  <c r="BP175" i="54"/>
  <c r="BQ175" i="54"/>
  <c r="BR175" i="54"/>
  <c r="M168" i="54"/>
  <c r="N168" i="54"/>
  <c r="O168" i="54"/>
  <c r="P168" i="54"/>
  <c r="Q168" i="54"/>
  <c r="R168" i="54"/>
  <c r="S168" i="54"/>
  <c r="T168" i="54"/>
  <c r="U168" i="54"/>
  <c r="V168" i="54"/>
  <c r="W168" i="54"/>
  <c r="X168" i="54"/>
  <c r="Y168" i="54"/>
  <c r="Z168" i="54"/>
  <c r="AA168" i="54"/>
  <c r="AB168" i="54"/>
  <c r="AC168" i="54"/>
  <c r="AD168" i="54"/>
  <c r="AE168" i="54"/>
  <c r="AF168" i="54"/>
  <c r="AG168" i="54"/>
  <c r="AH168" i="54"/>
  <c r="AI168" i="54"/>
  <c r="AJ168" i="54"/>
  <c r="AK168" i="54"/>
  <c r="AL168" i="54"/>
  <c r="AM168" i="54"/>
  <c r="AN168" i="54"/>
  <c r="AO168" i="54"/>
  <c r="AP168" i="54"/>
  <c r="AQ168" i="54"/>
  <c r="AR168" i="54"/>
  <c r="AS168" i="54"/>
  <c r="AT168" i="54"/>
  <c r="AU168" i="54"/>
  <c r="AV168" i="54"/>
  <c r="AW168" i="54"/>
  <c r="AX168" i="54"/>
  <c r="AY168" i="54"/>
  <c r="AZ168" i="54"/>
  <c r="BA168" i="54"/>
  <c r="BB168" i="54"/>
  <c r="BC168" i="54"/>
  <c r="BD168" i="54"/>
  <c r="BE168" i="54"/>
  <c r="BF168" i="54"/>
  <c r="BG168" i="54"/>
  <c r="BH168" i="54"/>
  <c r="BI168" i="54"/>
  <c r="BJ168" i="54"/>
  <c r="BK168" i="54"/>
  <c r="BL168" i="54"/>
  <c r="BM168" i="54"/>
  <c r="BN168" i="54"/>
  <c r="BO168" i="54"/>
  <c r="BP168" i="54"/>
  <c r="BQ168" i="54"/>
  <c r="BR168" i="54"/>
  <c r="M157" i="54"/>
  <c r="N157" i="54"/>
  <c r="O157" i="54"/>
  <c r="P157" i="54"/>
  <c r="Q157" i="54"/>
  <c r="R157" i="54"/>
  <c r="S157" i="54"/>
  <c r="T157" i="54"/>
  <c r="U157" i="54"/>
  <c r="V157" i="54"/>
  <c r="W157" i="54"/>
  <c r="X157" i="54"/>
  <c r="Y157" i="54"/>
  <c r="Z157" i="54"/>
  <c r="AA157" i="54"/>
  <c r="AB157" i="54"/>
  <c r="AC157" i="54"/>
  <c r="AD157" i="54"/>
  <c r="AE157" i="54"/>
  <c r="AF157" i="54"/>
  <c r="AG157" i="54"/>
  <c r="AH157" i="54"/>
  <c r="AI157" i="54"/>
  <c r="AJ157" i="54"/>
  <c r="AK157" i="54"/>
  <c r="AL157" i="54"/>
  <c r="AM157" i="54"/>
  <c r="AN157" i="54"/>
  <c r="AO157" i="54"/>
  <c r="AP157" i="54"/>
  <c r="AQ157" i="54"/>
  <c r="AR157" i="54"/>
  <c r="AS157" i="54"/>
  <c r="AT157" i="54"/>
  <c r="AU157" i="54"/>
  <c r="AV157" i="54"/>
  <c r="AW157" i="54"/>
  <c r="AX157" i="54"/>
  <c r="AY157" i="54"/>
  <c r="AZ157" i="54"/>
  <c r="BA157" i="54"/>
  <c r="BB157" i="54"/>
  <c r="BC157" i="54"/>
  <c r="BD157" i="54"/>
  <c r="BE157" i="54"/>
  <c r="BF157" i="54"/>
  <c r="BG157" i="54"/>
  <c r="BH157" i="54"/>
  <c r="BI157" i="54"/>
  <c r="BJ157" i="54"/>
  <c r="BK157" i="54"/>
  <c r="BL157" i="54"/>
  <c r="BM157" i="54"/>
  <c r="BN157" i="54"/>
  <c r="BO157" i="54"/>
  <c r="BP157" i="54"/>
  <c r="BQ157" i="54"/>
  <c r="BR157" i="54"/>
  <c r="M151" i="54"/>
  <c r="N151" i="54"/>
  <c r="O151" i="54"/>
  <c r="P151" i="54"/>
  <c r="Q151" i="54"/>
  <c r="R151" i="54"/>
  <c r="S151" i="54"/>
  <c r="T151" i="54"/>
  <c r="U151" i="54"/>
  <c r="V151" i="54"/>
  <c r="W151" i="54"/>
  <c r="X151" i="54"/>
  <c r="Y151" i="54"/>
  <c r="Z151" i="54"/>
  <c r="AA151" i="54"/>
  <c r="AB151" i="54"/>
  <c r="AC151" i="54"/>
  <c r="AD151" i="54"/>
  <c r="AE151" i="54"/>
  <c r="AF151" i="54"/>
  <c r="AG151" i="54"/>
  <c r="AH151" i="54"/>
  <c r="AI151" i="54"/>
  <c r="AJ151" i="54"/>
  <c r="AK151" i="54"/>
  <c r="AL151" i="54"/>
  <c r="AM151" i="54"/>
  <c r="AN151" i="54"/>
  <c r="AO151" i="54"/>
  <c r="AP151" i="54"/>
  <c r="AQ151" i="54"/>
  <c r="AR151" i="54"/>
  <c r="AS151" i="54"/>
  <c r="AT151" i="54"/>
  <c r="AU151" i="54"/>
  <c r="AV151" i="54"/>
  <c r="AW151" i="54"/>
  <c r="AX151" i="54"/>
  <c r="AY151" i="54"/>
  <c r="AZ151" i="54"/>
  <c r="BA151" i="54"/>
  <c r="BB151" i="54"/>
  <c r="BC151" i="54"/>
  <c r="BD151" i="54"/>
  <c r="BE151" i="54"/>
  <c r="BF151" i="54"/>
  <c r="BG151" i="54"/>
  <c r="BH151" i="54"/>
  <c r="BI151" i="54"/>
  <c r="BJ151" i="54"/>
  <c r="BK151" i="54"/>
  <c r="BL151" i="54"/>
  <c r="BM151" i="54"/>
  <c r="BN151" i="54"/>
  <c r="BO151" i="54"/>
  <c r="BP151" i="54"/>
  <c r="BQ151" i="54"/>
  <c r="BR151" i="54"/>
  <c r="E451" i="48"/>
  <c r="E450" i="48"/>
  <c r="E449" i="48"/>
  <c r="E448" i="48"/>
  <c r="E447" i="48"/>
  <c r="E446" i="48"/>
  <c r="E445" i="48"/>
  <c r="E444" i="48"/>
  <c r="E443" i="48"/>
  <c r="E442" i="48"/>
  <c r="E441" i="48"/>
  <c r="E440" i="48"/>
  <c r="E439" i="48"/>
  <c r="E438" i="48"/>
  <c r="E437" i="48"/>
  <c r="E436" i="48"/>
  <c r="E435" i="48"/>
  <c r="E434" i="48"/>
  <c r="E433" i="48"/>
  <c r="E432" i="48"/>
  <c r="E431" i="48"/>
  <c r="E430" i="48"/>
  <c r="E429" i="48"/>
  <c r="E428" i="48"/>
  <c r="E427" i="48"/>
  <c r="E426" i="48"/>
  <c r="E425" i="48"/>
  <c r="E424" i="48"/>
  <c r="E423" i="48"/>
  <c r="E422" i="48"/>
  <c r="E421" i="48"/>
  <c r="E420" i="48"/>
  <c r="E419" i="48"/>
  <c r="E418" i="48"/>
  <c r="E417" i="48"/>
  <c r="E416" i="48"/>
  <c r="E415" i="48"/>
  <c r="E414" i="48"/>
  <c r="E413" i="48"/>
  <c r="E412" i="48"/>
  <c r="E411" i="48"/>
  <c r="E410" i="48"/>
  <c r="E409" i="48"/>
  <c r="E408" i="48"/>
  <c r="E407" i="48"/>
  <c r="E406" i="48"/>
  <c r="E405" i="48"/>
  <c r="E404" i="48"/>
  <c r="E403" i="48"/>
  <c r="E402" i="48"/>
  <c r="E401" i="48"/>
  <c r="E400" i="48"/>
  <c r="E399" i="48"/>
  <c r="E398" i="48"/>
  <c r="E397" i="48"/>
  <c r="E396" i="48"/>
  <c r="E395" i="48"/>
  <c r="E394" i="48"/>
  <c r="E393" i="48"/>
  <c r="G391" i="48"/>
  <c r="F391" i="48"/>
  <c r="E391" i="48"/>
  <c r="G390" i="48"/>
  <c r="F390" i="48"/>
  <c r="E390" i="48"/>
  <c r="E388" i="48"/>
  <c r="E387" i="48"/>
  <c r="E386" i="48"/>
  <c r="E385" i="48"/>
  <c r="E384" i="48"/>
  <c r="E383" i="48"/>
  <c r="E382" i="48"/>
  <c r="E381" i="48"/>
  <c r="E380" i="48"/>
  <c r="E379" i="48"/>
  <c r="E378" i="48"/>
  <c r="E377" i="48"/>
  <c r="E376" i="48"/>
  <c r="E375" i="48"/>
  <c r="E374" i="48"/>
  <c r="E373" i="48"/>
  <c r="E372" i="48"/>
  <c r="E371" i="48"/>
  <c r="E370" i="48"/>
  <c r="E369" i="48"/>
  <c r="E368" i="48"/>
  <c r="E367" i="48"/>
  <c r="E366" i="48"/>
  <c r="E365" i="48"/>
  <c r="E364" i="48"/>
  <c r="E363" i="48"/>
  <c r="E362" i="48"/>
  <c r="E361" i="48"/>
  <c r="E360" i="48"/>
  <c r="E359" i="48"/>
  <c r="E358" i="48"/>
  <c r="E357" i="48"/>
  <c r="E356" i="48"/>
  <c r="E355" i="48"/>
  <c r="E354" i="48"/>
  <c r="E353" i="48"/>
  <c r="E352" i="48"/>
  <c r="E351" i="48"/>
  <c r="E350" i="48"/>
  <c r="E349" i="48"/>
  <c r="E348" i="48"/>
  <c r="E347" i="48"/>
  <c r="E346" i="48"/>
  <c r="E345" i="48"/>
  <c r="E344" i="48"/>
  <c r="E343" i="48"/>
  <c r="E342" i="48"/>
  <c r="E341" i="48"/>
  <c r="E340" i="48"/>
  <c r="E339" i="48"/>
  <c r="E338" i="48"/>
  <c r="E337" i="48"/>
  <c r="E336" i="48"/>
  <c r="E335" i="48"/>
  <c r="E334" i="48"/>
  <c r="E333" i="48"/>
  <c r="E332" i="48"/>
  <c r="E331" i="48"/>
  <c r="E330" i="48"/>
  <c r="E325" i="48"/>
  <c r="E324" i="48"/>
  <c r="E323" i="48"/>
  <c r="E322" i="48"/>
  <c r="E321" i="48"/>
  <c r="E320" i="48"/>
  <c r="E319" i="48"/>
  <c r="E318" i="48"/>
  <c r="E317" i="48"/>
  <c r="E316" i="48"/>
  <c r="E315" i="48"/>
  <c r="E314" i="48"/>
  <c r="E313" i="48"/>
  <c r="E312" i="48"/>
  <c r="E311" i="48"/>
  <c r="E310" i="48"/>
  <c r="E309" i="48"/>
  <c r="E308" i="48"/>
  <c r="E307" i="48"/>
  <c r="E306" i="48"/>
  <c r="E305" i="48"/>
  <c r="E304" i="48"/>
  <c r="E303" i="48"/>
  <c r="E302" i="48"/>
  <c r="E301" i="48"/>
  <c r="E300" i="48"/>
  <c r="E299" i="48"/>
  <c r="E298" i="48"/>
  <c r="E297" i="48"/>
  <c r="E296" i="48"/>
  <c r="E295" i="48"/>
  <c r="E294" i="48"/>
  <c r="E293" i="48"/>
  <c r="E292" i="48"/>
  <c r="F286" i="48"/>
  <c r="J286" i="48" s="1"/>
  <c r="E286" i="48"/>
  <c r="F285" i="48"/>
  <c r="E285" i="48"/>
  <c r="F284" i="48"/>
  <c r="J284" i="48" s="1"/>
  <c r="E284" i="48"/>
  <c r="F283" i="48"/>
  <c r="K283" i="48" s="1"/>
  <c r="E283" i="48"/>
  <c r="F282" i="48"/>
  <c r="J282" i="48" s="1"/>
  <c r="E282" i="48"/>
  <c r="F281" i="48"/>
  <c r="K281" i="48" s="1"/>
  <c r="E281" i="48"/>
  <c r="F280" i="48"/>
  <c r="J280" i="48" s="1"/>
  <c r="E280" i="48"/>
  <c r="F279" i="48"/>
  <c r="K279" i="48" s="1"/>
  <c r="E279" i="48"/>
  <c r="F278" i="48"/>
  <c r="J278" i="48" s="1"/>
  <c r="E278" i="48"/>
  <c r="F277" i="48"/>
  <c r="K277" i="48" s="1"/>
  <c r="E277" i="48"/>
  <c r="F276" i="48"/>
  <c r="J276" i="48" s="1"/>
  <c r="E276" i="48"/>
  <c r="F275" i="48"/>
  <c r="E275" i="48"/>
  <c r="F274" i="48"/>
  <c r="J274" i="48" s="1"/>
  <c r="E274" i="48"/>
  <c r="F273" i="48"/>
  <c r="K273" i="48" s="1"/>
  <c r="E273" i="48"/>
  <c r="F272" i="48"/>
  <c r="J272" i="48" s="1"/>
  <c r="E272" i="48"/>
  <c r="F271" i="48"/>
  <c r="K271" i="48" s="1"/>
  <c r="E271" i="48"/>
  <c r="F270" i="48"/>
  <c r="J270" i="48" s="1"/>
  <c r="E270" i="48"/>
  <c r="F269" i="48"/>
  <c r="K269" i="48" s="1"/>
  <c r="E269" i="48"/>
  <c r="F268" i="48"/>
  <c r="J268" i="48" s="1"/>
  <c r="E268" i="48"/>
  <c r="F267" i="48"/>
  <c r="E267" i="48"/>
  <c r="F266" i="48"/>
  <c r="J266" i="48" s="1"/>
  <c r="E266" i="48"/>
  <c r="F265" i="48"/>
  <c r="K265" i="48" s="1"/>
  <c r="E265" i="48"/>
  <c r="F264" i="48"/>
  <c r="J264" i="48" s="1"/>
  <c r="E264" i="48"/>
  <c r="F263" i="48"/>
  <c r="K263" i="48" s="1"/>
  <c r="E263" i="48"/>
  <c r="F262" i="48"/>
  <c r="J262" i="48" s="1"/>
  <c r="E262" i="48"/>
  <c r="F261" i="48"/>
  <c r="K261" i="48" s="1"/>
  <c r="E261" i="48"/>
  <c r="F260" i="48"/>
  <c r="J260" i="48" s="1"/>
  <c r="E260" i="48"/>
  <c r="F259" i="48"/>
  <c r="K259" i="48" s="1"/>
  <c r="E259" i="48"/>
  <c r="F258" i="48"/>
  <c r="J258" i="48" s="1"/>
  <c r="E258" i="48"/>
  <c r="F257" i="48"/>
  <c r="K257" i="48" s="1"/>
  <c r="E257" i="48"/>
  <c r="F256" i="48"/>
  <c r="J256" i="48" s="1"/>
  <c r="E256" i="48"/>
  <c r="F255" i="48"/>
  <c r="E255" i="48"/>
  <c r="F254" i="48"/>
  <c r="J254" i="48" s="1"/>
  <c r="E254" i="48"/>
  <c r="F253" i="48"/>
  <c r="K253" i="48" s="1"/>
  <c r="E253" i="48"/>
  <c r="F252" i="48"/>
  <c r="J252" i="48" s="1"/>
  <c r="E252" i="48"/>
  <c r="F251" i="48"/>
  <c r="K251" i="48" s="1"/>
  <c r="E251" i="48"/>
  <c r="F250" i="48"/>
  <c r="J250" i="48" s="1"/>
  <c r="E250" i="48"/>
  <c r="F249" i="48"/>
  <c r="K249" i="48" s="1"/>
  <c r="E249" i="48"/>
  <c r="F248" i="48"/>
  <c r="J248" i="48" s="1"/>
  <c r="E248" i="48"/>
  <c r="F247" i="48"/>
  <c r="K247" i="48" s="1"/>
  <c r="E247" i="48"/>
  <c r="F246" i="48"/>
  <c r="J246" i="48" s="1"/>
  <c r="E246" i="48"/>
  <c r="F245" i="48"/>
  <c r="K245" i="48" s="1"/>
  <c r="E245" i="48"/>
  <c r="F244" i="48"/>
  <c r="J244" i="48" s="1"/>
  <c r="E244" i="48"/>
  <c r="F243" i="48"/>
  <c r="K243" i="48" s="1"/>
  <c r="E243" i="48"/>
  <c r="F242" i="48"/>
  <c r="J242" i="48" s="1"/>
  <c r="E242" i="48"/>
  <c r="F241" i="48"/>
  <c r="K241" i="48" s="1"/>
  <c r="E241" i="48"/>
  <c r="F240" i="48"/>
  <c r="J240" i="48" s="1"/>
  <c r="E240" i="48"/>
  <c r="F239" i="48"/>
  <c r="E239" i="48"/>
  <c r="F238" i="48"/>
  <c r="J238" i="48" s="1"/>
  <c r="E238" i="48"/>
  <c r="F237" i="48"/>
  <c r="E237" i="48"/>
  <c r="F236" i="48"/>
  <c r="J236" i="48" s="1"/>
  <c r="E236" i="48"/>
  <c r="F235" i="48"/>
  <c r="K235" i="48" s="1"/>
  <c r="E235" i="48"/>
  <c r="F234" i="48"/>
  <c r="J234" i="48" s="1"/>
  <c r="E234" i="48"/>
  <c r="F233" i="48"/>
  <c r="K233" i="48" s="1"/>
  <c r="E233" i="48"/>
  <c r="F232" i="48"/>
  <c r="J232" i="48" s="1"/>
  <c r="E232" i="48"/>
  <c r="F231" i="48"/>
  <c r="K231" i="48" s="1"/>
  <c r="E231" i="48"/>
  <c r="F230" i="48"/>
  <c r="J230" i="48" s="1"/>
  <c r="E230" i="48"/>
  <c r="F229" i="48"/>
  <c r="K229" i="48" s="1"/>
  <c r="E229" i="48"/>
  <c r="F228" i="48"/>
  <c r="J228" i="48" s="1"/>
  <c r="E228" i="48"/>
  <c r="F227" i="48"/>
  <c r="K227" i="48" s="1"/>
  <c r="E227" i="48"/>
  <c r="F226" i="48"/>
  <c r="J226" i="48" s="1"/>
  <c r="E226" i="48"/>
  <c r="F225" i="48"/>
  <c r="K225" i="48" s="1"/>
  <c r="E225" i="48"/>
  <c r="F224" i="48"/>
  <c r="J224" i="48" s="1"/>
  <c r="E224" i="48"/>
  <c r="F223" i="48"/>
  <c r="K223" i="48" s="1"/>
  <c r="E223" i="48"/>
  <c r="F222" i="48"/>
  <c r="J222" i="48" s="1"/>
  <c r="E222" i="48"/>
  <c r="F221" i="48"/>
  <c r="K221" i="48" s="1"/>
  <c r="E221" i="48"/>
  <c r="F220" i="48"/>
  <c r="J220" i="48" s="1"/>
  <c r="E220" i="48"/>
  <c r="F219" i="48"/>
  <c r="K219" i="48" s="1"/>
  <c r="E219" i="48"/>
  <c r="F218" i="48"/>
  <c r="J218" i="48" s="1"/>
  <c r="E218" i="48"/>
  <c r="F217" i="48"/>
  <c r="K217" i="48" s="1"/>
  <c r="E217" i="48"/>
  <c r="F216" i="48"/>
  <c r="J216" i="48" s="1"/>
  <c r="E216" i="48"/>
  <c r="F215" i="48"/>
  <c r="E215" i="48"/>
  <c r="F214" i="48"/>
  <c r="J214" i="48" s="1"/>
  <c r="E214" i="48"/>
  <c r="F213" i="48"/>
  <c r="K213" i="48" s="1"/>
  <c r="E213" i="48"/>
  <c r="F212" i="48"/>
  <c r="J212" i="48" s="1"/>
  <c r="E212" i="48"/>
  <c r="F211" i="48"/>
  <c r="E211" i="48"/>
  <c r="F210" i="48"/>
  <c r="J210" i="48" s="1"/>
  <c r="E210" i="48"/>
  <c r="F209" i="48"/>
  <c r="K209" i="48" s="1"/>
  <c r="E209" i="48"/>
  <c r="F208" i="48"/>
  <c r="J208" i="48" s="1"/>
  <c r="E208" i="48"/>
  <c r="F207" i="48"/>
  <c r="K207" i="48" s="1"/>
  <c r="E207" i="48"/>
  <c r="F206" i="48"/>
  <c r="J206" i="48" s="1"/>
  <c r="E206" i="48"/>
  <c r="F205" i="48"/>
  <c r="K205" i="48" s="1"/>
  <c r="E205" i="48"/>
  <c r="F204" i="48"/>
  <c r="J204" i="48" s="1"/>
  <c r="E204" i="48"/>
  <c r="F203" i="48"/>
  <c r="K203" i="48" s="1"/>
  <c r="E203" i="48"/>
  <c r="F202" i="48"/>
  <c r="J202" i="48" s="1"/>
  <c r="E202" i="48"/>
  <c r="F201" i="48"/>
  <c r="E201" i="48"/>
  <c r="F200" i="48"/>
  <c r="J200" i="48" s="1"/>
  <c r="E200" i="48"/>
  <c r="F199" i="48"/>
  <c r="E199" i="48"/>
  <c r="F198" i="48"/>
  <c r="J198" i="48" s="1"/>
  <c r="E198" i="48"/>
  <c r="F197" i="48"/>
  <c r="K197" i="48" s="1"/>
  <c r="E197" i="48"/>
  <c r="F196" i="48"/>
  <c r="J196" i="48" s="1"/>
  <c r="E196" i="48"/>
  <c r="F195" i="48"/>
  <c r="E195" i="48"/>
  <c r="F194" i="48"/>
  <c r="J194" i="48" s="1"/>
  <c r="E194" i="48"/>
  <c r="F193" i="48"/>
  <c r="E193" i="48"/>
  <c r="K192" i="48"/>
  <c r="F192" i="48"/>
  <c r="J192" i="48" s="1"/>
  <c r="E192" i="48"/>
  <c r="F191" i="48"/>
  <c r="K191" i="48" s="1"/>
  <c r="E191" i="48"/>
  <c r="F190" i="48"/>
  <c r="J190" i="48" s="1"/>
  <c r="E190" i="48"/>
  <c r="F189" i="48"/>
  <c r="K189" i="48" s="1"/>
  <c r="E189" i="48"/>
  <c r="F188" i="48"/>
  <c r="J188" i="48" s="1"/>
  <c r="E188" i="48"/>
  <c r="F187" i="48"/>
  <c r="K187" i="48" s="1"/>
  <c r="E187" i="48"/>
  <c r="F186" i="48"/>
  <c r="J186" i="48" s="1"/>
  <c r="E186" i="48"/>
  <c r="F185" i="48"/>
  <c r="K185" i="48" s="1"/>
  <c r="E185" i="48"/>
  <c r="F184" i="48"/>
  <c r="J184" i="48" s="1"/>
  <c r="E184" i="48"/>
  <c r="F183" i="48"/>
  <c r="E183" i="48"/>
  <c r="F182" i="48"/>
  <c r="J182" i="48" s="1"/>
  <c r="E182" i="48"/>
  <c r="F181" i="48"/>
  <c r="E181" i="48"/>
  <c r="F180" i="48"/>
  <c r="J180" i="48" s="1"/>
  <c r="E180" i="48"/>
  <c r="F179" i="48"/>
  <c r="K179" i="48" s="1"/>
  <c r="E179" i="48"/>
  <c r="F178" i="48"/>
  <c r="J178" i="48" s="1"/>
  <c r="E178" i="48"/>
  <c r="F177" i="48"/>
  <c r="K177" i="48" s="1"/>
  <c r="E177" i="48"/>
  <c r="F176" i="48"/>
  <c r="J176" i="48" s="1"/>
  <c r="E176" i="48"/>
  <c r="F175" i="48"/>
  <c r="K175" i="48" s="1"/>
  <c r="E175" i="48"/>
  <c r="F174" i="48"/>
  <c r="J174" i="48" s="1"/>
  <c r="E174" i="48"/>
  <c r="F173" i="48"/>
  <c r="K173" i="48" s="1"/>
  <c r="E173" i="48"/>
  <c r="F172" i="48"/>
  <c r="J172" i="48" s="1"/>
  <c r="E172" i="48"/>
  <c r="F171" i="48"/>
  <c r="K171" i="48" s="1"/>
  <c r="E171" i="48"/>
  <c r="F170" i="48"/>
  <c r="J170" i="48" s="1"/>
  <c r="E170" i="48"/>
  <c r="F169" i="48"/>
  <c r="K169" i="48" s="1"/>
  <c r="E169" i="48"/>
  <c r="F168" i="48"/>
  <c r="J168" i="48" s="1"/>
  <c r="E168" i="48"/>
  <c r="F167" i="48"/>
  <c r="K167" i="48" s="1"/>
  <c r="E167" i="48"/>
  <c r="F166" i="48"/>
  <c r="J166" i="48" s="1"/>
  <c r="E166" i="48"/>
  <c r="F165" i="48"/>
  <c r="K165" i="48" s="1"/>
  <c r="E165" i="48"/>
  <c r="F164" i="48"/>
  <c r="J164" i="48" s="1"/>
  <c r="E164" i="48"/>
  <c r="F163" i="48"/>
  <c r="E163" i="48"/>
  <c r="F162" i="48"/>
  <c r="J162" i="48" s="1"/>
  <c r="E162" i="48"/>
  <c r="F161" i="48"/>
  <c r="K161" i="48" s="1"/>
  <c r="E161" i="48"/>
  <c r="F160" i="48"/>
  <c r="J160" i="48" s="1"/>
  <c r="E160" i="48"/>
  <c r="F159" i="48"/>
  <c r="E159" i="48"/>
  <c r="F158" i="48"/>
  <c r="J158" i="48" s="1"/>
  <c r="E158" i="48"/>
  <c r="F157" i="48"/>
  <c r="K157" i="48" s="1"/>
  <c r="E157" i="48"/>
  <c r="F156" i="48"/>
  <c r="J156" i="48" s="1"/>
  <c r="E156" i="48"/>
  <c r="F155" i="48"/>
  <c r="K155" i="48" s="1"/>
  <c r="E155" i="48"/>
  <c r="F154" i="48"/>
  <c r="J154" i="48" s="1"/>
  <c r="E154" i="48"/>
  <c r="F153" i="48"/>
  <c r="E153" i="48"/>
  <c r="F152" i="48"/>
  <c r="J152" i="48" s="1"/>
  <c r="E152" i="48"/>
  <c r="F151" i="48"/>
  <c r="E151" i="48"/>
  <c r="F150" i="48"/>
  <c r="J150" i="48" s="1"/>
  <c r="E150" i="48"/>
  <c r="F149" i="48"/>
  <c r="K149" i="48" s="1"/>
  <c r="E149" i="48"/>
  <c r="F148" i="48"/>
  <c r="J148" i="48" s="1"/>
  <c r="E148" i="48"/>
  <c r="F147" i="48"/>
  <c r="K147" i="48" s="1"/>
  <c r="E147" i="48"/>
  <c r="F146" i="48"/>
  <c r="J146" i="48" s="1"/>
  <c r="E146" i="48"/>
  <c r="F145" i="48"/>
  <c r="E145" i="48"/>
  <c r="F144" i="48"/>
  <c r="J144" i="48" s="1"/>
  <c r="E144" i="48"/>
  <c r="F143" i="48"/>
  <c r="K143" i="48" s="1"/>
  <c r="E143" i="48"/>
  <c r="F142" i="48"/>
  <c r="J142" i="48" s="1"/>
  <c r="E142" i="48"/>
  <c r="F141" i="48"/>
  <c r="K141" i="48" s="1"/>
  <c r="E141" i="48"/>
  <c r="F140" i="48"/>
  <c r="J140" i="48" s="1"/>
  <c r="E140" i="48"/>
  <c r="F139" i="48"/>
  <c r="K139" i="48" s="1"/>
  <c r="E139" i="48"/>
  <c r="F138" i="48"/>
  <c r="J138" i="48" s="1"/>
  <c r="E138" i="48"/>
  <c r="F137" i="48"/>
  <c r="E137" i="48"/>
  <c r="F136" i="48"/>
  <c r="J136" i="48" s="1"/>
  <c r="E136" i="48"/>
  <c r="F135" i="48"/>
  <c r="K135" i="48" s="1"/>
  <c r="E135" i="48"/>
  <c r="F134" i="48"/>
  <c r="J134" i="48" s="1"/>
  <c r="E134" i="48"/>
  <c r="F133" i="48"/>
  <c r="K133" i="48" s="1"/>
  <c r="E133" i="48"/>
  <c r="F132" i="48"/>
  <c r="J132" i="48" s="1"/>
  <c r="E132" i="48"/>
  <c r="F131" i="48"/>
  <c r="K131" i="48" s="1"/>
  <c r="E131" i="48"/>
  <c r="F130" i="48"/>
  <c r="J130" i="48" s="1"/>
  <c r="E130" i="48"/>
  <c r="F129" i="48"/>
  <c r="K129" i="48" s="1"/>
  <c r="E129" i="48"/>
  <c r="F128" i="48"/>
  <c r="J128" i="48" s="1"/>
  <c r="E128" i="48"/>
  <c r="F127" i="48"/>
  <c r="K127" i="48" s="1"/>
  <c r="E127" i="48"/>
  <c r="F126" i="48"/>
  <c r="J126" i="48" s="1"/>
  <c r="E126" i="48"/>
  <c r="F125" i="48"/>
  <c r="K125" i="48" s="1"/>
  <c r="E125" i="48"/>
  <c r="F124" i="48"/>
  <c r="J124" i="48" s="1"/>
  <c r="E124" i="48"/>
  <c r="F123" i="48"/>
  <c r="K123" i="48" s="1"/>
  <c r="E123" i="48"/>
  <c r="F122" i="48"/>
  <c r="J122" i="48" s="1"/>
  <c r="E122" i="48"/>
  <c r="F121" i="48"/>
  <c r="K121" i="48" s="1"/>
  <c r="E121" i="48"/>
  <c r="F120" i="48"/>
  <c r="J120" i="48" s="1"/>
  <c r="E120" i="48"/>
  <c r="F119" i="48"/>
  <c r="K119" i="48" s="1"/>
  <c r="E119" i="48"/>
  <c r="F118" i="48"/>
  <c r="J118" i="48" s="1"/>
  <c r="E118" i="48"/>
  <c r="F117" i="48"/>
  <c r="K117" i="48" s="1"/>
  <c r="E117" i="48"/>
  <c r="F116" i="48"/>
  <c r="J116" i="48" s="1"/>
  <c r="E116" i="48"/>
  <c r="F115" i="48"/>
  <c r="K115" i="48" s="1"/>
  <c r="E115" i="48"/>
  <c r="F114" i="48"/>
  <c r="J114" i="48" s="1"/>
  <c r="E114" i="48"/>
  <c r="F113" i="48"/>
  <c r="K113" i="48" s="1"/>
  <c r="E113" i="48"/>
  <c r="F112" i="48"/>
  <c r="J112" i="48" s="1"/>
  <c r="E112" i="48"/>
  <c r="F111" i="48"/>
  <c r="K111" i="48" s="1"/>
  <c r="E111" i="48"/>
  <c r="F110" i="48"/>
  <c r="J110" i="48" s="1"/>
  <c r="E110" i="48"/>
  <c r="F109" i="48"/>
  <c r="K109" i="48" s="1"/>
  <c r="E109" i="48"/>
  <c r="F108" i="48"/>
  <c r="J108" i="48" s="1"/>
  <c r="E108" i="48"/>
  <c r="F107" i="48"/>
  <c r="K107" i="48" s="1"/>
  <c r="E107" i="48"/>
  <c r="F106" i="48"/>
  <c r="J106" i="48" s="1"/>
  <c r="E106" i="48"/>
  <c r="F105" i="48"/>
  <c r="E105" i="48"/>
  <c r="F104" i="48"/>
  <c r="J104" i="48" s="1"/>
  <c r="E104" i="48"/>
  <c r="F103" i="48"/>
  <c r="K103" i="48" s="1"/>
  <c r="E103" i="48"/>
  <c r="F102" i="48"/>
  <c r="J102" i="48" s="1"/>
  <c r="E102" i="48"/>
  <c r="F101" i="48"/>
  <c r="K101" i="48" s="1"/>
  <c r="E101" i="48"/>
  <c r="F100" i="48"/>
  <c r="J100" i="48" s="1"/>
  <c r="E100" i="48"/>
  <c r="F99" i="48"/>
  <c r="K99" i="48" s="1"/>
  <c r="E99" i="48"/>
  <c r="F98" i="48"/>
  <c r="J98" i="48" s="1"/>
  <c r="E98" i="48"/>
  <c r="F97" i="48"/>
  <c r="K97" i="48" s="1"/>
  <c r="E97" i="48"/>
  <c r="F96" i="48"/>
  <c r="J96" i="48" s="1"/>
  <c r="E96" i="48"/>
  <c r="F95" i="48"/>
  <c r="K95" i="48" s="1"/>
  <c r="E95" i="48"/>
  <c r="F94" i="48"/>
  <c r="J94" i="48" s="1"/>
  <c r="E94" i="48"/>
  <c r="F93" i="48"/>
  <c r="E93" i="48"/>
  <c r="F92" i="48"/>
  <c r="J92" i="48" s="1"/>
  <c r="E92" i="48"/>
  <c r="F91" i="48"/>
  <c r="K91" i="48" s="1"/>
  <c r="E91" i="48"/>
  <c r="F90" i="48"/>
  <c r="J90" i="48" s="1"/>
  <c r="E90" i="48"/>
  <c r="F89" i="48"/>
  <c r="K89" i="48" s="1"/>
  <c r="E89" i="48"/>
  <c r="F88" i="48"/>
  <c r="J88" i="48" s="1"/>
  <c r="E88" i="48"/>
  <c r="F87" i="48"/>
  <c r="K87" i="48" s="1"/>
  <c r="E87" i="48"/>
  <c r="F86" i="48"/>
  <c r="J86" i="48" s="1"/>
  <c r="E86" i="48"/>
  <c r="F85" i="48"/>
  <c r="E85" i="48"/>
  <c r="F84" i="48"/>
  <c r="J84" i="48" s="1"/>
  <c r="E84" i="48"/>
  <c r="F83" i="48"/>
  <c r="E83" i="48"/>
  <c r="F82" i="48"/>
  <c r="J82" i="48" s="1"/>
  <c r="E82" i="48"/>
  <c r="F81" i="48"/>
  <c r="K81" i="48" s="1"/>
  <c r="E81" i="48"/>
  <c r="F80" i="48"/>
  <c r="J80" i="48" s="1"/>
  <c r="E80" i="48"/>
  <c r="F79" i="48"/>
  <c r="K79" i="48" s="1"/>
  <c r="E79" i="48"/>
  <c r="F78" i="48"/>
  <c r="J78" i="48" s="1"/>
  <c r="E78" i="48"/>
  <c r="F77" i="48"/>
  <c r="K77" i="48" s="1"/>
  <c r="E77" i="48"/>
  <c r="F76" i="48"/>
  <c r="J76" i="48" s="1"/>
  <c r="E76" i="48"/>
  <c r="F75" i="48"/>
  <c r="E75" i="48"/>
  <c r="F74" i="48"/>
  <c r="J74" i="48" s="1"/>
  <c r="E74" i="48"/>
  <c r="F73" i="48"/>
  <c r="K73" i="48" s="1"/>
  <c r="E73" i="48"/>
  <c r="F72" i="48"/>
  <c r="J72" i="48" s="1"/>
  <c r="E72" i="48"/>
  <c r="F71" i="48"/>
  <c r="K71" i="48" s="1"/>
  <c r="E71" i="48"/>
  <c r="F70" i="48"/>
  <c r="J70" i="48" s="1"/>
  <c r="E70" i="48"/>
  <c r="F69" i="48"/>
  <c r="K69" i="48" s="1"/>
  <c r="E69" i="48"/>
  <c r="F68" i="48"/>
  <c r="J68" i="48" s="1"/>
  <c r="E68" i="48"/>
  <c r="F67" i="48"/>
  <c r="K67" i="48" s="1"/>
  <c r="E67" i="48"/>
  <c r="F66" i="48"/>
  <c r="J66" i="48" s="1"/>
  <c r="E66" i="48"/>
  <c r="F65" i="48"/>
  <c r="K65" i="48" s="1"/>
  <c r="E65" i="48"/>
  <c r="F64" i="48"/>
  <c r="J64" i="48" s="1"/>
  <c r="E64" i="48"/>
  <c r="F63" i="48"/>
  <c r="K63" i="48" s="1"/>
  <c r="E63" i="48"/>
  <c r="F62" i="48"/>
  <c r="J62" i="48" s="1"/>
  <c r="E62" i="48"/>
  <c r="F61" i="48"/>
  <c r="K61" i="48" s="1"/>
  <c r="E61" i="48"/>
  <c r="F60" i="48"/>
  <c r="J60" i="48" s="1"/>
  <c r="E60" i="48"/>
  <c r="F59" i="48"/>
  <c r="E59" i="48"/>
  <c r="F58" i="48"/>
  <c r="J58" i="48" s="1"/>
  <c r="E58" i="48"/>
  <c r="F57" i="48"/>
  <c r="K57" i="48" s="1"/>
  <c r="E57" i="48"/>
  <c r="F56" i="48"/>
  <c r="J56" i="48" s="1"/>
  <c r="E56" i="48"/>
  <c r="F55" i="48"/>
  <c r="K55" i="48" s="1"/>
  <c r="E55" i="48"/>
  <c r="F54" i="48"/>
  <c r="J54" i="48" s="1"/>
  <c r="E54" i="48"/>
  <c r="F53" i="48"/>
  <c r="K53" i="48" s="1"/>
  <c r="E53" i="48"/>
  <c r="F52" i="48"/>
  <c r="J52" i="48" s="1"/>
  <c r="E52" i="48"/>
  <c r="F51" i="48"/>
  <c r="K51" i="48" s="1"/>
  <c r="E51" i="48"/>
  <c r="F50" i="48"/>
  <c r="J50" i="48" s="1"/>
  <c r="E50" i="48"/>
  <c r="F49" i="48"/>
  <c r="K49" i="48" s="1"/>
  <c r="E49" i="48"/>
  <c r="F48" i="48"/>
  <c r="J48" i="48" s="1"/>
  <c r="E48" i="48"/>
  <c r="F47" i="48"/>
  <c r="E47" i="48"/>
  <c r="F46" i="48"/>
  <c r="J46" i="48" s="1"/>
  <c r="E46" i="48"/>
  <c r="F45" i="48"/>
  <c r="K45" i="48" s="1"/>
  <c r="E45" i="48"/>
  <c r="F44" i="48"/>
  <c r="J44" i="48" s="1"/>
  <c r="E44" i="48"/>
  <c r="F43" i="48"/>
  <c r="E43" i="48"/>
  <c r="F42" i="48"/>
  <c r="J42" i="48" s="1"/>
  <c r="E42" i="48"/>
  <c r="F41" i="48"/>
  <c r="K41" i="48" s="1"/>
  <c r="E41" i="48"/>
  <c r="F40" i="48"/>
  <c r="J40" i="48" s="1"/>
  <c r="E40" i="48"/>
  <c r="F39" i="48"/>
  <c r="K39" i="48" s="1"/>
  <c r="E39" i="48"/>
  <c r="F38" i="48"/>
  <c r="J38" i="48" s="1"/>
  <c r="E38" i="48"/>
  <c r="A1" i="48"/>
  <c r="I544" i="47"/>
  <c r="E544" i="47"/>
  <c r="I543" i="47"/>
  <c r="E543" i="47"/>
  <c r="I542" i="47"/>
  <c r="E542" i="47"/>
  <c r="I541" i="47"/>
  <c r="E541" i="47"/>
  <c r="I540" i="47"/>
  <c r="E540" i="47"/>
  <c r="I539" i="47"/>
  <c r="E539" i="47"/>
  <c r="I538" i="47"/>
  <c r="E538" i="47"/>
  <c r="I537" i="47"/>
  <c r="E537" i="47"/>
  <c r="I536" i="47"/>
  <c r="E536" i="47"/>
  <c r="I535" i="47"/>
  <c r="E535" i="47"/>
  <c r="I534" i="47"/>
  <c r="E534" i="47"/>
  <c r="I533" i="47"/>
  <c r="E533" i="47"/>
  <c r="I532" i="47"/>
  <c r="E532" i="47"/>
  <c r="I531" i="47"/>
  <c r="E531" i="47"/>
  <c r="I530" i="47"/>
  <c r="E530" i="47"/>
  <c r="I529" i="47"/>
  <c r="E529" i="47"/>
  <c r="I528" i="47"/>
  <c r="E528" i="47"/>
  <c r="I527" i="47"/>
  <c r="E527" i="47"/>
  <c r="I526" i="47"/>
  <c r="E526" i="47"/>
  <c r="I525" i="47"/>
  <c r="E525" i="47"/>
  <c r="I524" i="47"/>
  <c r="E524" i="47"/>
  <c r="I523" i="47"/>
  <c r="E523" i="47"/>
  <c r="I522" i="47"/>
  <c r="E522" i="47"/>
  <c r="I521" i="47"/>
  <c r="E521" i="47"/>
  <c r="I520" i="47"/>
  <c r="E520" i="47"/>
  <c r="I519" i="47"/>
  <c r="E519" i="47"/>
  <c r="I518" i="47"/>
  <c r="E518" i="47"/>
  <c r="I517" i="47"/>
  <c r="E517" i="47"/>
  <c r="I516" i="47"/>
  <c r="E516" i="47"/>
  <c r="I515" i="47"/>
  <c r="E515" i="47"/>
  <c r="I514" i="47"/>
  <c r="E514" i="47"/>
  <c r="I513" i="47"/>
  <c r="E513" i="47"/>
  <c r="I512" i="47"/>
  <c r="E512" i="47"/>
  <c r="I511" i="47"/>
  <c r="E511" i="47"/>
  <c r="I510" i="47"/>
  <c r="E510" i="47"/>
  <c r="I509" i="47"/>
  <c r="E509" i="47"/>
  <c r="I508" i="47"/>
  <c r="E508" i="47"/>
  <c r="I507" i="47"/>
  <c r="E507" i="47"/>
  <c r="I506" i="47"/>
  <c r="E506" i="47"/>
  <c r="I505" i="47"/>
  <c r="E505" i="47"/>
  <c r="I504" i="47"/>
  <c r="E504" i="47"/>
  <c r="I503" i="47"/>
  <c r="E503" i="47"/>
  <c r="I502" i="47"/>
  <c r="E502" i="47"/>
  <c r="I501" i="47"/>
  <c r="E501" i="47"/>
  <c r="I500" i="47"/>
  <c r="E500" i="47"/>
  <c r="I499" i="47"/>
  <c r="E499" i="47"/>
  <c r="I498" i="47"/>
  <c r="E498" i="47"/>
  <c r="I497" i="47"/>
  <c r="E497" i="47"/>
  <c r="I496" i="47"/>
  <c r="E496" i="47"/>
  <c r="I495" i="47"/>
  <c r="E495" i="47"/>
  <c r="I494" i="47"/>
  <c r="E494" i="47"/>
  <c r="I493" i="47"/>
  <c r="E493" i="47"/>
  <c r="I492" i="47"/>
  <c r="E492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G389" i="47"/>
  <c r="F389" i="47"/>
  <c r="I430" i="47" s="1"/>
  <c r="E389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F287" i="47"/>
  <c r="K287" i="47" s="1"/>
  <c r="E287" i="47"/>
  <c r="F286" i="47"/>
  <c r="K286" i="47" s="1"/>
  <c r="E286" i="47"/>
  <c r="F285" i="47"/>
  <c r="K285" i="47" s="1"/>
  <c r="E285" i="47"/>
  <c r="F284" i="47"/>
  <c r="K284" i="47" s="1"/>
  <c r="E284" i="47"/>
  <c r="F283" i="47"/>
  <c r="L283" i="47" s="1"/>
  <c r="E283" i="47"/>
  <c r="F282" i="47"/>
  <c r="J282" i="47" s="1"/>
  <c r="E282" i="47"/>
  <c r="F281" i="47"/>
  <c r="J281" i="47" s="1"/>
  <c r="E281" i="47"/>
  <c r="F280" i="47"/>
  <c r="L280" i="47" s="1"/>
  <c r="E280" i="47"/>
  <c r="F279" i="47"/>
  <c r="K279" i="47" s="1"/>
  <c r="E279" i="47"/>
  <c r="F278" i="47"/>
  <c r="K278" i="47" s="1"/>
  <c r="E278" i="47"/>
  <c r="F277" i="47"/>
  <c r="K277" i="47" s="1"/>
  <c r="E277" i="47"/>
  <c r="F276" i="47"/>
  <c r="K276" i="47" s="1"/>
  <c r="E276" i="47"/>
  <c r="F275" i="47"/>
  <c r="L275" i="47" s="1"/>
  <c r="E275" i="47"/>
  <c r="F274" i="47"/>
  <c r="J274" i="47" s="1"/>
  <c r="E274" i="47"/>
  <c r="F273" i="47"/>
  <c r="J273" i="47" s="1"/>
  <c r="E273" i="47"/>
  <c r="F272" i="47"/>
  <c r="L272" i="47" s="1"/>
  <c r="E272" i="47"/>
  <c r="F271" i="47"/>
  <c r="E271" i="47"/>
  <c r="F270" i="47"/>
  <c r="K270" i="47" s="1"/>
  <c r="E270" i="47"/>
  <c r="F269" i="47"/>
  <c r="K269" i="47" s="1"/>
  <c r="E269" i="47"/>
  <c r="F268" i="47"/>
  <c r="K268" i="47" s="1"/>
  <c r="E268" i="47"/>
  <c r="F267" i="47"/>
  <c r="L267" i="47" s="1"/>
  <c r="E267" i="47"/>
  <c r="F266" i="47"/>
  <c r="J266" i="47" s="1"/>
  <c r="E266" i="47"/>
  <c r="F265" i="47"/>
  <c r="J265" i="47" s="1"/>
  <c r="E265" i="47"/>
  <c r="F264" i="47"/>
  <c r="L264" i="47" s="1"/>
  <c r="E264" i="47"/>
  <c r="F263" i="47"/>
  <c r="K263" i="47" s="1"/>
  <c r="E263" i="47"/>
  <c r="F262" i="47"/>
  <c r="K262" i="47" s="1"/>
  <c r="E262" i="47"/>
  <c r="L261" i="47"/>
  <c r="F261" i="47"/>
  <c r="K261" i="47" s="1"/>
  <c r="E261" i="47"/>
  <c r="F260" i="47"/>
  <c r="K260" i="47" s="1"/>
  <c r="E260" i="47"/>
  <c r="F259" i="47"/>
  <c r="L259" i="47" s="1"/>
  <c r="E259" i="47"/>
  <c r="F258" i="47"/>
  <c r="J258" i="47" s="1"/>
  <c r="E258" i="47"/>
  <c r="F257" i="47"/>
  <c r="J257" i="47" s="1"/>
  <c r="E257" i="47"/>
  <c r="F256" i="47"/>
  <c r="L256" i="47" s="1"/>
  <c r="E256" i="47"/>
  <c r="F255" i="47"/>
  <c r="J255" i="47" s="1"/>
  <c r="E255" i="47"/>
  <c r="F254" i="47"/>
  <c r="K254" i="47" s="1"/>
  <c r="E254" i="47"/>
  <c r="F253" i="47"/>
  <c r="K253" i="47" s="1"/>
  <c r="E253" i="47"/>
  <c r="F252" i="47"/>
  <c r="K252" i="47" s="1"/>
  <c r="E252" i="47"/>
  <c r="F251" i="47"/>
  <c r="L251" i="47" s="1"/>
  <c r="E251" i="47"/>
  <c r="F250" i="47"/>
  <c r="J250" i="47" s="1"/>
  <c r="E250" i="47"/>
  <c r="F249" i="47"/>
  <c r="J249" i="47" s="1"/>
  <c r="E249" i="47"/>
  <c r="F248" i="47"/>
  <c r="L248" i="47" s="1"/>
  <c r="E248" i="47"/>
  <c r="F247" i="47"/>
  <c r="L247" i="47" s="1"/>
  <c r="E247" i="47"/>
  <c r="F246" i="47"/>
  <c r="K246" i="47" s="1"/>
  <c r="E246" i="47"/>
  <c r="F245" i="47"/>
  <c r="K245" i="47" s="1"/>
  <c r="E245" i="47"/>
  <c r="F244" i="47"/>
  <c r="K244" i="47" s="1"/>
  <c r="E244" i="47"/>
  <c r="F243" i="47"/>
  <c r="L243" i="47" s="1"/>
  <c r="E243" i="47"/>
  <c r="F242" i="47"/>
  <c r="J242" i="47" s="1"/>
  <c r="E242" i="47"/>
  <c r="F241" i="47"/>
  <c r="J241" i="47" s="1"/>
  <c r="E241" i="47"/>
  <c r="F240" i="47"/>
  <c r="L240" i="47" s="1"/>
  <c r="E240" i="47"/>
  <c r="F239" i="47"/>
  <c r="K239" i="47" s="1"/>
  <c r="E239" i="47"/>
  <c r="F238" i="47"/>
  <c r="K238" i="47" s="1"/>
  <c r="E238" i="47"/>
  <c r="F237" i="47"/>
  <c r="K237" i="47" s="1"/>
  <c r="E237" i="47"/>
  <c r="F236" i="47"/>
  <c r="K236" i="47" s="1"/>
  <c r="E236" i="47"/>
  <c r="F235" i="47"/>
  <c r="L235" i="47" s="1"/>
  <c r="E235" i="47"/>
  <c r="F234" i="47"/>
  <c r="J234" i="47" s="1"/>
  <c r="E234" i="47"/>
  <c r="F233" i="47"/>
  <c r="J233" i="47" s="1"/>
  <c r="E233" i="47"/>
  <c r="F232" i="47"/>
  <c r="L232" i="47" s="1"/>
  <c r="E232" i="47"/>
  <c r="F231" i="47"/>
  <c r="E231" i="47"/>
  <c r="F230" i="47"/>
  <c r="J230" i="47" s="1"/>
  <c r="E230" i="47"/>
  <c r="F229" i="47"/>
  <c r="E229" i="47"/>
  <c r="F228" i="47"/>
  <c r="K228" i="47" s="1"/>
  <c r="E228" i="47"/>
  <c r="F227" i="47"/>
  <c r="L227" i="47" s="1"/>
  <c r="E227" i="47"/>
  <c r="F226" i="47"/>
  <c r="J226" i="47" s="1"/>
  <c r="E226" i="47"/>
  <c r="F225" i="47"/>
  <c r="J225" i="47" s="1"/>
  <c r="E225" i="47"/>
  <c r="F224" i="47"/>
  <c r="L224" i="47" s="1"/>
  <c r="E224" i="47"/>
  <c r="F223" i="47"/>
  <c r="J223" i="47" s="1"/>
  <c r="E223" i="47"/>
  <c r="F222" i="47"/>
  <c r="J222" i="47" s="1"/>
  <c r="E222" i="47"/>
  <c r="F221" i="47"/>
  <c r="K221" i="47" s="1"/>
  <c r="E221" i="47"/>
  <c r="F220" i="47"/>
  <c r="K220" i="47" s="1"/>
  <c r="E220" i="47"/>
  <c r="F219" i="47"/>
  <c r="L219" i="47" s="1"/>
  <c r="E219" i="47"/>
  <c r="F218" i="47"/>
  <c r="J218" i="47" s="1"/>
  <c r="E218" i="47"/>
  <c r="F217" i="47"/>
  <c r="J217" i="47" s="1"/>
  <c r="E217" i="47"/>
  <c r="F216" i="47"/>
  <c r="L216" i="47" s="1"/>
  <c r="E216" i="47"/>
  <c r="F215" i="47"/>
  <c r="K215" i="47" s="1"/>
  <c r="E215" i="47"/>
  <c r="F214" i="47"/>
  <c r="J214" i="47" s="1"/>
  <c r="E214" i="47"/>
  <c r="F213" i="47"/>
  <c r="K213" i="47" s="1"/>
  <c r="E213" i="47"/>
  <c r="F212" i="47"/>
  <c r="K212" i="47" s="1"/>
  <c r="E212" i="47"/>
  <c r="F211" i="47"/>
  <c r="L211" i="47" s="1"/>
  <c r="E211" i="47"/>
  <c r="F210" i="47"/>
  <c r="J210" i="47" s="1"/>
  <c r="E210" i="47"/>
  <c r="F209" i="47"/>
  <c r="J209" i="47" s="1"/>
  <c r="E209" i="47"/>
  <c r="F208" i="47"/>
  <c r="L208" i="47" s="1"/>
  <c r="E208" i="47"/>
  <c r="F207" i="47"/>
  <c r="L207" i="47" s="1"/>
  <c r="E207" i="47"/>
  <c r="F206" i="47"/>
  <c r="J206" i="47" s="1"/>
  <c r="E206" i="47"/>
  <c r="F205" i="47"/>
  <c r="L205" i="47" s="1"/>
  <c r="E205" i="47"/>
  <c r="F204" i="47"/>
  <c r="K204" i="47" s="1"/>
  <c r="E204" i="47"/>
  <c r="F203" i="47"/>
  <c r="L203" i="47" s="1"/>
  <c r="E203" i="47"/>
  <c r="F202" i="47"/>
  <c r="J202" i="47" s="1"/>
  <c r="E202" i="47"/>
  <c r="F201" i="47"/>
  <c r="J201" i="47" s="1"/>
  <c r="E201" i="47"/>
  <c r="F200" i="47"/>
  <c r="L200" i="47" s="1"/>
  <c r="E200" i="47"/>
  <c r="F199" i="47"/>
  <c r="K199" i="47" s="1"/>
  <c r="E199" i="47"/>
  <c r="F198" i="47"/>
  <c r="J198" i="47" s="1"/>
  <c r="E198" i="47"/>
  <c r="F197" i="47"/>
  <c r="K197" i="47" s="1"/>
  <c r="E197" i="47"/>
  <c r="F196" i="47"/>
  <c r="K196" i="47" s="1"/>
  <c r="E196" i="47"/>
  <c r="F195" i="47"/>
  <c r="L195" i="47" s="1"/>
  <c r="E195" i="47"/>
  <c r="F194" i="47"/>
  <c r="J194" i="47" s="1"/>
  <c r="E194" i="47"/>
  <c r="F193" i="47"/>
  <c r="J193" i="47" s="1"/>
  <c r="E193" i="47"/>
  <c r="F192" i="47"/>
  <c r="L192" i="47" s="1"/>
  <c r="E192" i="47"/>
  <c r="F191" i="47"/>
  <c r="L191" i="47" s="1"/>
  <c r="E191" i="47"/>
  <c r="F190" i="47"/>
  <c r="J190" i="47" s="1"/>
  <c r="E190" i="47"/>
  <c r="F189" i="47"/>
  <c r="K189" i="47" s="1"/>
  <c r="E189" i="47"/>
  <c r="F188" i="47"/>
  <c r="K188" i="47" s="1"/>
  <c r="E188" i="47"/>
  <c r="F187" i="47"/>
  <c r="L187" i="47" s="1"/>
  <c r="E187" i="47"/>
  <c r="F186" i="47"/>
  <c r="J186" i="47" s="1"/>
  <c r="E186" i="47"/>
  <c r="F185" i="47"/>
  <c r="J185" i="47" s="1"/>
  <c r="E185" i="47"/>
  <c r="F184" i="47"/>
  <c r="L184" i="47" s="1"/>
  <c r="E184" i="47"/>
  <c r="F183" i="47"/>
  <c r="L183" i="47" s="1"/>
  <c r="E183" i="47"/>
  <c r="F182" i="47"/>
  <c r="J182" i="47" s="1"/>
  <c r="E182" i="47"/>
  <c r="F181" i="47"/>
  <c r="K181" i="47" s="1"/>
  <c r="E181" i="47"/>
  <c r="F180" i="47"/>
  <c r="K180" i="47" s="1"/>
  <c r="E180" i="47"/>
  <c r="F179" i="47"/>
  <c r="L179" i="47" s="1"/>
  <c r="E179" i="47"/>
  <c r="F178" i="47"/>
  <c r="L178" i="47" s="1"/>
  <c r="E178" i="47"/>
  <c r="F177" i="47"/>
  <c r="J177" i="47" s="1"/>
  <c r="E177" i="47"/>
  <c r="F176" i="47"/>
  <c r="L176" i="47" s="1"/>
  <c r="E176" i="47"/>
  <c r="F175" i="47"/>
  <c r="K175" i="47" s="1"/>
  <c r="E175" i="47"/>
  <c r="F174" i="47"/>
  <c r="J174" i="47" s="1"/>
  <c r="E174" i="47"/>
  <c r="F173" i="47"/>
  <c r="K173" i="47" s="1"/>
  <c r="E173" i="47"/>
  <c r="F172" i="47"/>
  <c r="K172" i="47" s="1"/>
  <c r="E172" i="47"/>
  <c r="F171" i="47"/>
  <c r="L171" i="47" s="1"/>
  <c r="E171" i="47"/>
  <c r="F170" i="47"/>
  <c r="K170" i="47" s="1"/>
  <c r="E170" i="47"/>
  <c r="F169" i="47"/>
  <c r="J169" i="47" s="1"/>
  <c r="E169" i="47"/>
  <c r="F168" i="47"/>
  <c r="L168" i="47" s="1"/>
  <c r="E168" i="47"/>
  <c r="F167" i="47"/>
  <c r="L167" i="47" s="1"/>
  <c r="E167" i="47"/>
  <c r="F166" i="47"/>
  <c r="J166" i="47" s="1"/>
  <c r="E166" i="47"/>
  <c r="F165" i="47"/>
  <c r="K165" i="47" s="1"/>
  <c r="E165" i="47"/>
  <c r="F164" i="47"/>
  <c r="K164" i="47" s="1"/>
  <c r="E164" i="47"/>
  <c r="F163" i="47"/>
  <c r="L163" i="47" s="1"/>
  <c r="E163" i="47"/>
  <c r="F162" i="47"/>
  <c r="L162" i="47" s="1"/>
  <c r="E162" i="47"/>
  <c r="F161" i="47"/>
  <c r="J161" i="47" s="1"/>
  <c r="E161" i="47"/>
  <c r="F160" i="47"/>
  <c r="L160" i="47" s="1"/>
  <c r="E160" i="47"/>
  <c r="F159" i="47"/>
  <c r="K159" i="47" s="1"/>
  <c r="E159" i="47"/>
  <c r="F158" i="47"/>
  <c r="J158" i="47" s="1"/>
  <c r="E158" i="47"/>
  <c r="F157" i="47"/>
  <c r="K157" i="47" s="1"/>
  <c r="E157" i="47"/>
  <c r="F156" i="47"/>
  <c r="K156" i="47" s="1"/>
  <c r="E156" i="47"/>
  <c r="F155" i="47"/>
  <c r="L155" i="47" s="1"/>
  <c r="E155" i="47"/>
  <c r="F154" i="47"/>
  <c r="K154" i="47" s="1"/>
  <c r="E154" i="47"/>
  <c r="F153" i="47"/>
  <c r="J153" i="47" s="1"/>
  <c r="E153" i="47"/>
  <c r="F152" i="47"/>
  <c r="L152" i="47" s="1"/>
  <c r="E152" i="47"/>
  <c r="F151" i="47"/>
  <c r="K151" i="47" s="1"/>
  <c r="E151" i="47"/>
  <c r="F150" i="47"/>
  <c r="J150" i="47" s="1"/>
  <c r="E150" i="47"/>
  <c r="F149" i="47"/>
  <c r="K149" i="47" s="1"/>
  <c r="E149" i="47"/>
  <c r="F148" i="47"/>
  <c r="K148" i="47" s="1"/>
  <c r="E148" i="47"/>
  <c r="F147" i="47"/>
  <c r="L147" i="47" s="1"/>
  <c r="E147" i="47"/>
  <c r="F146" i="47"/>
  <c r="L146" i="47" s="1"/>
  <c r="E146" i="47"/>
  <c r="F145" i="47"/>
  <c r="J145" i="47" s="1"/>
  <c r="E145" i="47"/>
  <c r="F144" i="47"/>
  <c r="L144" i="47" s="1"/>
  <c r="E144" i="47"/>
  <c r="F143" i="47"/>
  <c r="K143" i="47" s="1"/>
  <c r="E143" i="47"/>
  <c r="F142" i="47"/>
  <c r="J142" i="47" s="1"/>
  <c r="E142" i="47"/>
  <c r="F141" i="47"/>
  <c r="E141" i="47"/>
  <c r="F140" i="47"/>
  <c r="K140" i="47" s="1"/>
  <c r="E140" i="47"/>
  <c r="F139" i="47"/>
  <c r="L139" i="47" s="1"/>
  <c r="E139" i="47"/>
  <c r="F138" i="47"/>
  <c r="K138" i="47" s="1"/>
  <c r="E138" i="47"/>
  <c r="F137" i="47"/>
  <c r="J137" i="47" s="1"/>
  <c r="E137" i="47"/>
  <c r="F136" i="47"/>
  <c r="L136" i="47" s="1"/>
  <c r="E136" i="47"/>
  <c r="F135" i="47"/>
  <c r="K135" i="47" s="1"/>
  <c r="E135" i="47"/>
  <c r="F134" i="47"/>
  <c r="J134" i="47" s="1"/>
  <c r="E134" i="47"/>
  <c r="F133" i="47"/>
  <c r="K133" i="47" s="1"/>
  <c r="E133" i="47"/>
  <c r="F132" i="47"/>
  <c r="K132" i="47" s="1"/>
  <c r="E132" i="47"/>
  <c r="F131" i="47"/>
  <c r="L131" i="47" s="1"/>
  <c r="E131" i="47"/>
  <c r="F130" i="47"/>
  <c r="J130" i="47" s="1"/>
  <c r="E130" i="47"/>
  <c r="F129" i="47"/>
  <c r="J129" i="47" s="1"/>
  <c r="E129" i="47"/>
  <c r="F128" i="47"/>
  <c r="L128" i="47" s="1"/>
  <c r="E128" i="47"/>
  <c r="F127" i="47"/>
  <c r="L127" i="47" s="1"/>
  <c r="E127" i="47"/>
  <c r="F126" i="47"/>
  <c r="J126" i="47" s="1"/>
  <c r="E126" i="47"/>
  <c r="F125" i="47"/>
  <c r="K125" i="47" s="1"/>
  <c r="E125" i="47"/>
  <c r="F124" i="47"/>
  <c r="K124" i="47" s="1"/>
  <c r="E124" i="47"/>
  <c r="F123" i="47"/>
  <c r="J123" i="47" s="1"/>
  <c r="E123" i="47"/>
  <c r="F122" i="47"/>
  <c r="J122" i="47" s="1"/>
  <c r="E122" i="47"/>
  <c r="F121" i="47"/>
  <c r="J121" i="47" s="1"/>
  <c r="E121" i="47"/>
  <c r="F120" i="47"/>
  <c r="L120" i="47" s="1"/>
  <c r="E120" i="47"/>
  <c r="F119" i="47"/>
  <c r="L119" i="47" s="1"/>
  <c r="E119" i="47"/>
  <c r="F118" i="47"/>
  <c r="J118" i="47" s="1"/>
  <c r="E118" i="47"/>
  <c r="F117" i="47"/>
  <c r="K117" i="47" s="1"/>
  <c r="E117" i="47"/>
  <c r="F116" i="47"/>
  <c r="E116" i="47"/>
  <c r="F115" i="47"/>
  <c r="L115" i="47" s="1"/>
  <c r="E115" i="47"/>
  <c r="F114" i="47"/>
  <c r="J114" i="47" s="1"/>
  <c r="E114" i="47"/>
  <c r="F113" i="47"/>
  <c r="J113" i="47" s="1"/>
  <c r="E113" i="47"/>
  <c r="F112" i="47"/>
  <c r="L112" i="47" s="1"/>
  <c r="E112" i="47"/>
  <c r="F111" i="47"/>
  <c r="L111" i="47" s="1"/>
  <c r="E111" i="47"/>
  <c r="F110" i="47"/>
  <c r="J110" i="47" s="1"/>
  <c r="E110" i="47"/>
  <c r="F109" i="47"/>
  <c r="K109" i="47" s="1"/>
  <c r="E109" i="47"/>
  <c r="F108" i="47"/>
  <c r="E108" i="47"/>
  <c r="F107" i="47"/>
  <c r="J107" i="47" s="1"/>
  <c r="E107" i="47"/>
  <c r="F106" i="47"/>
  <c r="J106" i="47" s="1"/>
  <c r="E106" i="47"/>
  <c r="F105" i="47"/>
  <c r="J105" i="47" s="1"/>
  <c r="E105" i="47"/>
  <c r="F104" i="47"/>
  <c r="L104" i="47" s="1"/>
  <c r="E104" i="47"/>
  <c r="F103" i="47"/>
  <c r="L103" i="47" s="1"/>
  <c r="E103" i="47"/>
  <c r="F102" i="47"/>
  <c r="J102" i="47" s="1"/>
  <c r="E102" i="47"/>
  <c r="F101" i="47"/>
  <c r="K101" i="47" s="1"/>
  <c r="E101" i="47"/>
  <c r="F100" i="47"/>
  <c r="E100" i="47"/>
  <c r="F99" i="47"/>
  <c r="L99" i="47" s="1"/>
  <c r="E99" i="47"/>
  <c r="F98" i="47"/>
  <c r="J98" i="47" s="1"/>
  <c r="E98" i="47"/>
  <c r="F97" i="47"/>
  <c r="J97" i="47" s="1"/>
  <c r="E97" i="47"/>
  <c r="F96" i="47"/>
  <c r="L96" i="47" s="1"/>
  <c r="E96" i="47"/>
  <c r="F95" i="47"/>
  <c r="L95" i="47" s="1"/>
  <c r="E95" i="47"/>
  <c r="F94" i="47"/>
  <c r="J94" i="47" s="1"/>
  <c r="E94" i="47"/>
  <c r="F93" i="47"/>
  <c r="K93" i="47" s="1"/>
  <c r="E93" i="47"/>
  <c r="F92" i="47"/>
  <c r="E92" i="47"/>
  <c r="F91" i="47"/>
  <c r="J91" i="47" s="1"/>
  <c r="E91" i="47"/>
  <c r="F90" i="47"/>
  <c r="J90" i="47" s="1"/>
  <c r="E90" i="47"/>
  <c r="F89" i="47"/>
  <c r="J89" i="47" s="1"/>
  <c r="E89" i="47"/>
  <c r="F88" i="47"/>
  <c r="L88" i="47" s="1"/>
  <c r="E88" i="47"/>
  <c r="F87" i="47"/>
  <c r="L87" i="47" s="1"/>
  <c r="E87" i="47"/>
  <c r="F86" i="47"/>
  <c r="J86" i="47" s="1"/>
  <c r="E86" i="47"/>
  <c r="F85" i="47"/>
  <c r="K85" i="47" s="1"/>
  <c r="E85" i="47"/>
  <c r="F84" i="47"/>
  <c r="E84" i="47"/>
  <c r="F83" i="47"/>
  <c r="L83" i="47" s="1"/>
  <c r="E83" i="47"/>
  <c r="F82" i="47"/>
  <c r="J82" i="47" s="1"/>
  <c r="E82" i="47"/>
  <c r="F81" i="47"/>
  <c r="J81" i="47" s="1"/>
  <c r="E81" i="47"/>
  <c r="F80" i="47"/>
  <c r="L80" i="47" s="1"/>
  <c r="E80" i="47"/>
  <c r="F79" i="47"/>
  <c r="L79" i="47" s="1"/>
  <c r="E79" i="47"/>
  <c r="F78" i="47"/>
  <c r="J78" i="47" s="1"/>
  <c r="E78" i="47"/>
  <c r="F77" i="47"/>
  <c r="K77" i="47" s="1"/>
  <c r="E77" i="47"/>
  <c r="F76" i="47"/>
  <c r="E76" i="47"/>
  <c r="F75" i="47"/>
  <c r="J75" i="47" s="1"/>
  <c r="E75" i="47"/>
  <c r="F74" i="47"/>
  <c r="J74" i="47" s="1"/>
  <c r="E74" i="47"/>
  <c r="F73" i="47"/>
  <c r="J73" i="47" s="1"/>
  <c r="E73" i="47"/>
  <c r="F72" i="47"/>
  <c r="L72" i="47" s="1"/>
  <c r="E72" i="47"/>
  <c r="F71" i="47"/>
  <c r="L71" i="47" s="1"/>
  <c r="E71" i="47"/>
  <c r="F70" i="47"/>
  <c r="J70" i="47" s="1"/>
  <c r="E70" i="47"/>
  <c r="F69" i="47"/>
  <c r="E69" i="47"/>
  <c r="F68" i="47"/>
  <c r="E68" i="47"/>
  <c r="F67" i="47"/>
  <c r="L67" i="47" s="1"/>
  <c r="E67" i="47"/>
  <c r="F66" i="47"/>
  <c r="J66" i="47" s="1"/>
  <c r="E66" i="47"/>
  <c r="F65" i="47"/>
  <c r="J65" i="47" s="1"/>
  <c r="E65" i="47"/>
  <c r="F64" i="47"/>
  <c r="L64" i="47" s="1"/>
  <c r="E64" i="47"/>
  <c r="F63" i="47"/>
  <c r="L63" i="47" s="1"/>
  <c r="E63" i="47"/>
  <c r="F62" i="47"/>
  <c r="J62" i="47" s="1"/>
  <c r="E62" i="47"/>
  <c r="F61" i="47"/>
  <c r="E61" i="47"/>
  <c r="F60" i="47"/>
  <c r="E60" i="47"/>
  <c r="F59" i="47"/>
  <c r="J59" i="47" s="1"/>
  <c r="E59" i="47"/>
  <c r="F58" i="47"/>
  <c r="J58" i="47" s="1"/>
  <c r="E58" i="47"/>
  <c r="F57" i="47"/>
  <c r="J57" i="47" s="1"/>
  <c r="E57" i="47"/>
  <c r="F56" i="47"/>
  <c r="L56" i="47" s="1"/>
  <c r="E56" i="47"/>
  <c r="F55" i="47"/>
  <c r="L55" i="47" s="1"/>
  <c r="E55" i="47"/>
  <c r="F54" i="47"/>
  <c r="J54" i="47" s="1"/>
  <c r="E54" i="47"/>
  <c r="F53" i="47"/>
  <c r="K53" i="47" s="1"/>
  <c r="E53" i="47"/>
  <c r="F52" i="47"/>
  <c r="E52" i="47"/>
  <c r="F51" i="47"/>
  <c r="L51" i="47" s="1"/>
  <c r="E51" i="47"/>
  <c r="F50" i="47"/>
  <c r="J50" i="47" s="1"/>
  <c r="E50" i="47"/>
  <c r="F49" i="47"/>
  <c r="J49" i="47" s="1"/>
  <c r="E49" i="47"/>
  <c r="F48" i="47"/>
  <c r="L48" i="47" s="1"/>
  <c r="E48" i="47"/>
  <c r="F47" i="47"/>
  <c r="L47" i="47" s="1"/>
  <c r="E47" i="47"/>
  <c r="F46" i="47"/>
  <c r="J46" i="47" s="1"/>
  <c r="E46" i="47"/>
  <c r="F45" i="47"/>
  <c r="K45" i="47" s="1"/>
  <c r="E45" i="47"/>
  <c r="F44" i="47"/>
  <c r="E44" i="47"/>
  <c r="F43" i="47"/>
  <c r="J43" i="47" s="1"/>
  <c r="E43" i="47"/>
  <c r="F42" i="47"/>
  <c r="J42" i="47" s="1"/>
  <c r="E42" i="47"/>
  <c r="F41" i="47"/>
  <c r="J41" i="47" s="1"/>
  <c r="E41" i="47"/>
  <c r="F40" i="47"/>
  <c r="L40" i="47" s="1"/>
  <c r="E40" i="47"/>
  <c r="F39" i="47"/>
  <c r="L39" i="47" s="1"/>
  <c r="E39" i="47"/>
  <c r="A1" i="47"/>
  <c r="E743" i="39"/>
  <c r="E742" i="39"/>
  <c r="E741" i="39"/>
  <c r="E740" i="39"/>
  <c r="E739" i="39"/>
  <c r="E738" i="39"/>
  <c r="E737" i="39"/>
  <c r="E736" i="39"/>
  <c r="E735" i="39"/>
  <c r="E734" i="39"/>
  <c r="E733" i="39"/>
  <c r="E732" i="39"/>
  <c r="E731" i="39"/>
  <c r="E730" i="39"/>
  <c r="E729" i="39"/>
  <c r="E728" i="39"/>
  <c r="E727" i="39"/>
  <c r="E726" i="39"/>
  <c r="E725" i="39"/>
  <c r="E724" i="39"/>
  <c r="E723" i="39"/>
  <c r="E722" i="39"/>
  <c r="E721" i="39"/>
  <c r="E720" i="39"/>
  <c r="E719" i="39"/>
  <c r="E718" i="39"/>
  <c r="E717" i="39"/>
  <c r="E716" i="39"/>
  <c r="E715" i="39"/>
  <c r="E714" i="39"/>
  <c r="E713" i="39"/>
  <c r="E712" i="39"/>
  <c r="E711" i="39"/>
  <c r="E710" i="39"/>
  <c r="E709" i="39"/>
  <c r="E708" i="39"/>
  <c r="E707" i="39"/>
  <c r="E706" i="39"/>
  <c r="E705" i="39"/>
  <c r="E704" i="39"/>
  <c r="E703" i="39"/>
  <c r="E702" i="39"/>
  <c r="E701" i="39"/>
  <c r="E700" i="39"/>
  <c r="E699" i="39"/>
  <c r="E698" i="39"/>
  <c r="E697" i="39"/>
  <c r="E696" i="39"/>
  <c r="E695" i="39"/>
  <c r="E694" i="39"/>
  <c r="E693" i="39"/>
  <c r="G691" i="39"/>
  <c r="F691" i="39"/>
  <c r="I742" i="39" s="1"/>
  <c r="E691" i="39"/>
  <c r="E689" i="39"/>
  <c r="E688" i="39"/>
  <c r="E687" i="39"/>
  <c r="E686" i="39"/>
  <c r="E685" i="39"/>
  <c r="E684" i="39"/>
  <c r="E683" i="39"/>
  <c r="E682" i="39"/>
  <c r="E681" i="39"/>
  <c r="E680" i="39"/>
  <c r="E679" i="39"/>
  <c r="E678" i="39"/>
  <c r="E677" i="39"/>
  <c r="E676" i="39"/>
  <c r="E675" i="39"/>
  <c r="E674" i="39"/>
  <c r="E673" i="39"/>
  <c r="E672" i="39"/>
  <c r="E671" i="39"/>
  <c r="E670" i="39"/>
  <c r="E669" i="39"/>
  <c r="E668" i="39"/>
  <c r="E667" i="39"/>
  <c r="E666" i="39"/>
  <c r="E665" i="39"/>
  <c r="E664" i="39"/>
  <c r="E663" i="39"/>
  <c r="E662" i="39"/>
  <c r="E661" i="39"/>
  <c r="E660" i="39"/>
  <c r="E659" i="39"/>
  <c r="E658" i="39"/>
  <c r="E657" i="39"/>
  <c r="E656" i="39"/>
  <c r="E655" i="39"/>
  <c r="E654" i="39"/>
  <c r="E653" i="39"/>
  <c r="E652" i="39"/>
  <c r="E651" i="39"/>
  <c r="E650" i="39"/>
  <c r="E649" i="39"/>
  <c r="E648" i="39"/>
  <c r="E647" i="39"/>
  <c r="E646" i="39"/>
  <c r="E645" i="39"/>
  <c r="E644" i="39"/>
  <c r="E643" i="39"/>
  <c r="E642" i="39"/>
  <c r="E641" i="39"/>
  <c r="E640" i="39"/>
  <c r="E639" i="39"/>
  <c r="E633" i="39"/>
  <c r="E632" i="39"/>
  <c r="E631" i="39"/>
  <c r="E630" i="39"/>
  <c r="E629" i="39"/>
  <c r="E628" i="39"/>
  <c r="E627" i="39"/>
  <c r="E626" i="39"/>
  <c r="E625" i="39"/>
  <c r="E624" i="39"/>
  <c r="E623" i="39"/>
  <c r="E622" i="39"/>
  <c r="E621" i="39"/>
  <c r="E620" i="39"/>
  <c r="E619" i="39"/>
  <c r="E618" i="39"/>
  <c r="E617" i="39"/>
  <c r="E616" i="39"/>
  <c r="E615" i="39"/>
  <c r="E614" i="39"/>
  <c r="E613" i="39"/>
  <c r="E612" i="39"/>
  <c r="E611" i="39"/>
  <c r="E610" i="39"/>
  <c r="E609" i="39"/>
  <c r="E608" i="39"/>
  <c r="E607" i="39"/>
  <c r="E606" i="39"/>
  <c r="E605" i="39"/>
  <c r="E604" i="39"/>
  <c r="E603" i="39"/>
  <c r="E602" i="39"/>
  <c r="E601" i="39"/>
  <c r="E600" i="39"/>
  <c r="E599" i="39"/>
  <c r="E598" i="39"/>
  <c r="E597" i="39"/>
  <c r="E596" i="39"/>
  <c r="E595" i="39"/>
  <c r="E594" i="39"/>
  <c r="E593" i="39"/>
  <c r="E592" i="39"/>
  <c r="E591" i="39"/>
  <c r="E590" i="39"/>
  <c r="E589" i="39"/>
  <c r="E588" i="39"/>
  <c r="E587" i="39"/>
  <c r="E586" i="39"/>
  <c r="E585" i="39"/>
  <c r="E584" i="39"/>
  <c r="E583" i="39"/>
  <c r="E582" i="39"/>
  <c r="E581" i="39"/>
  <c r="E580" i="39"/>
  <c r="E579" i="39"/>
  <c r="E578" i="39"/>
  <c r="E577" i="39"/>
  <c r="E576" i="39"/>
  <c r="E575" i="39"/>
  <c r="E574" i="39"/>
  <c r="E573" i="39"/>
  <c r="E572" i="39"/>
  <c r="E571" i="39"/>
  <c r="E570" i="39"/>
  <c r="E569" i="39"/>
  <c r="E568" i="39"/>
  <c r="E567" i="39"/>
  <c r="E566" i="39"/>
  <c r="E565" i="39"/>
  <c r="E564" i="39"/>
  <c r="E563" i="39"/>
  <c r="E562" i="39"/>
  <c r="E561" i="39"/>
  <c r="E560" i="39"/>
  <c r="E559" i="39"/>
  <c r="E558" i="39"/>
  <c r="E557" i="39"/>
  <c r="E556" i="39"/>
  <c r="E555" i="39"/>
  <c r="E554" i="39"/>
  <c r="E553" i="39"/>
  <c r="E552" i="39"/>
  <c r="E551" i="39"/>
  <c r="E550" i="39"/>
  <c r="E549" i="39"/>
  <c r="E548" i="39"/>
  <c r="E547" i="39"/>
  <c r="E546" i="39"/>
  <c r="E545" i="39"/>
  <c r="E544" i="39"/>
  <c r="E543" i="39"/>
  <c r="E542" i="39"/>
  <c r="E541" i="39"/>
  <c r="E540" i="39"/>
  <c r="E539" i="39"/>
  <c r="E538" i="39"/>
  <c r="E537" i="39"/>
  <c r="E536" i="39"/>
  <c r="E535" i="39"/>
  <c r="E534" i="39"/>
  <c r="E533" i="39"/>
  <c r="E532" i="39"/>
  <c r="E531" i="39"/>
  <c r="E530" i="39"/>
  <c r="E529" i="39"/>
  <c r="E528" i="39"/>
  <c r="E527" i="39"/>
  <c r="E526" i="39"/>
  <c r="E525" i="39"/>
  <c r="E524" i="39"/>
  <c r="E523" i="39"/>
  <c r="E522" i="39"/>
  <c r="E521" i="39"/>
  <c r="E520" i="39"/>
  <c r="E519" i="39"/>
  <c r="E518" i="39"/>
  <c r="G516" i="39"/>
  <c r="F516" i="39"/>
  <c r="I630" i="39" s="1"/>
  <c r="E516" i="39"/>
  <c r="E514" i="39"/>
  <c r="E513" i="39"/>
  <c r="E512" i="39"/>
  <c r="E511" i="39"/>
  <c r="E510" i="39"/>
  <c r="E509" i="39"/>
  <c r="E508" i="39"/>
  <c r="E507" i="39"/>
  <c r="E506" i="39"/>
  <c r="E505" i="39"/>
  <c r="E504" i="39"/>
  <c r="E503" i="39"/>
  <c r="E502" i="39"/>
  <c r="E501" i="39"/>
  <c r="E500" i="39"/>
  <c r="E499" i="39"/>
  <c r="E498" i="39"/>
  <c r="E497" i="39"/>
  <c r="E496" i="39"/>
  <c r="E495" i="39"/>
  <c r="E494" i="39"/>
  <c r="E493" i="39"/>
  <c r="E492" i="39"/>
  <c r="E491" i="39"/>
  <c r="E490" i="39"/>
  <c r="E489" i="39"/>
  <c r="E488" i="39"/>
  <c r="E487" i="39"/>
  <c r="E486" i="39"/>
  <c r="E485" i="39"/>
  <c r="E484" i="39"/>
  <c r="E483" i="39"/>
  <c r="E482" i="39"/>
  <c r="E481" i="39"/>
  <c r="E480" i="39"/>
  <c r="E479" i="39"/>
  <c r="E478" i="39"/>
  <c r="E477" i="39"/>
  <c r="E476" i="39"/>
  <c r="E475" i="39"/>
  <c r="E474" i="39"/>
  <c r="E473" i="39"/>
  <c r="E472" i="39"/>
  <c r="E471" i="39"/>
  <c r="E470" i="39"/>
  <c r="E469" i="39"/>
  <c r="E468" i="39"/>
  <c r="E467" i="39"/>
  <c r="E466" i="39"/>
  <c r="E465" i="39"/>
  <c r="E464" i="39"/>
  <c r="E463" i="39"/>
  <c r="E462" i="39"/>
  <c r="E461" i="39"/>
  <c r="E460" i="39"/>
  <c r="E459" i="39"/>
  <c r="E458" i="39"/>
  <c r="E457" i="39"/>
  <c r="E456" i="39"/>
  <c r="E455" i="39"/>
  <c r="E454" i="39"/>
  <c r="E453" i="39"/>
  <c r="E452" i="39"/>
  <c r="E451" i="39"/>
  <c r="E450" i="39"/>
  <c r="E449" i="39"/>
  <c r="E448" i="39"/>
  <c r="E447" i="39"/>
  <c r="E446" i="39"/>
  <c r="E445" i="39"/>
  <c r="E444" i="39"/>
  <c r="E443" i="39"/>
  <c r="E442" i="39"/>
  <c r="E441" i="39"/>
  <c r="E440" i="39"/>
  <c r="E439" i="39"/>
  <c r="E438" i="39"/>
  <c r="E437" i="39"/>
  <c r="E436" i="39"/>
  <c r="E435" i="39"/>
  <c r="E434" i="39"/>
  <c r="E433" i="39"/>
  <c r="E432" i="39"/>
  <c r="E431" i="39"/>
  <c r="E430" i="39"/>
  <c r="E429" i="39"/>
  <c r="E428" i="39"/>
  <c r="E427" i="39"/>
  <c r="E426" i="39"/>
  <c r="E425" i="39"/>
  <c r="E424" i="39"/>
  <c r="E423" i="39"/>
  <c r="E422" i="39"/>
  <c r="E421" i="39"/>
  <c r="E420" i="39"/>
  <c r="E419" i="39"/>
  <c r="E418" i="39"/>
  <c r="E417" i="39"/>
  <c r="E416" i="39"/>
  <c r="E415" i="39"/>
  <c r="E414" i="39"/>
  <c r="E413" i="39"/>
  <c r="E412" i="39"/>
  <c r="E411" i="39"/>
  <c r="E410" i="39"/>
  <c r="E409" i="39"/>
  <c r="E408" i="39"/>
  <c r="E407" i="39"/>
  <c r="E406" i="39"/>
  <c r="E405" i="39"/>
  <c r="E404" i="39"/>
  <c r="E403" i="39"/>
  <c r="E402" i="39"/>
  <c r="E401" i="39"/>
  <c r="E400" i="39"/>
  <c r="E399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G343" i="39"/>
  <c r="F343" i="39"/>
  <c r="I372" i="39" s="1"/>
  <c r="E343" i="39"/>
  <c r="E341" i="39"/>
  <c r="E393" i="39" s="1"/>
  <c r="E340" i="39"/>
  <c r="E392" i="39" s="1"/>
  <c r="E339" i="39"/>
  <c r="E391" i="39" s="1"/>
  <c r="E338" i="39"/>
  <c r="E390" i="39" s="1"/>
  <c r="E337" i="39"/>
  <c r="E389" i="39" s="1"/>
  <c r="E336" i="39"/>
  <c r="E388" i="39" s="1"/>
  <c r="E335" i="39"/>
  <c r="E387" i="39" s="1"/>
  <c r="E334" i="39"/>
  <c r="E386" i="39" s="1"/>
  <c r="E333" i="39"/>
  <c r="E385" i="39" s="1"/>
  <c r="E332" i="39"/>
  <c r="E384" i="39" s="1"/>
  <c r="E331" i="39"/>
  <c r="E383" i="39" s="1"/>
  <c r="E330" i="39"/>
  <c r="E382" i="39" s="1"/>
  <c r="E329" i="39"/>
  <c r="E381" i="39" s="1"/>
  <c r="E328" i="39"/>
  <c r="E380" i="39" s="1"/>
  <c r="E327" i="39"/>
  <c r="E379" i="39" s="1"/>
  <c r="E326" i="39"/>
  <c r="E378" i="39" s="1"/>
  <c r="E325" i="39"/>
  <c r="E377" i="39" s="1"/>
  <c r="E324" i="39"/>
  <c r="E376" i="39" s="1"/>
  <c r="E323" i="39"/>
  <c r="E375" i="39" s="1"/>
  <c r="E322" i="39"/>
  <c r="E374" i="39" s="1"/>
  <c r="E321" i="39"/>
  <c r="E373" i="39" s="1"/>
  <c r="E320" i="39"/>
  <c r="E372" i="39" s="1"/>
  <c r="E319" i="39"/>
  <c r="E371" i="39" s="1"/>
  <c r="E318" i="39"/>
  <c r="E370" i="39" s="1"/>
  <c r="E317" i="39"/>
  <c r="E369" i="39" s="1"/>
  <c r="E316" i="39"/>
  <c r="E368" i="39" s="1"/>
  <c r="E315" i="39"/>
  <c r="E367" i="39" s="1"/>
  <c r="E314" i="39"/>
  <c r="E366" i="39" s="1"/>
  <c r="E313" i="39"/>
  <c r="E365" i="39" s="1"/>
  <c r="E312" i="39"/>
  <c r="E364" i="39" s="1"/>
  <c r="E311" i="39"/>
  <c r="E363" i="39" s="1"/>
  <c r="E310" i="39"/>
  <c r="E362" i="39" s="1"/>
  <c r="E309" i="39"/>
  <c r="E361" i="39" s="1"/>
  <c r="E308" i="39"/>
  <c r="E360" i="39" s="1"/>
  <c r="E307" i="39"/>
  <c r="E359" i="39" s="1"/>
  <c r="E306" i="39"/>
  <c r="E358" i="39" s="1"/>
  <c r="E305" i="39"/>
  <c r="E357" i="39" s="1"/>
  <c r="E304" i="39"/>
  <c r="E356" i="39" s="1"/>
  <c r="E303" i="39"/>
  <c r="E355" i="39" s="1"/>
  <c r="E302" i="39"/>
  <c r="E354" i="39" s="1"/>
  <c r="E301" i="39"/>
  <c r="E353" i="39" s="1"/>
  <c r="E300" i="39"/>
  <c r="E352" i="39" s="1"/>
  <c r="E299" i="39"/>
  <c r="E351" i="39" s="1"/>
  <c r="E298" i="39"/>
  <c r="E350" i="39" s="1"/>
  <c r="E297" i="39"/>
  <c r="E349" i="39" s="1"/>
  <c r="E296" i="39"/>
  <c r="E348" i="39" s="1"/>
  <c r="E295" i="39"/>
  <c r="E347" i="39" s="1"/>
  <c r="E294" i="39"/>
  <c r="E346" i="39" s="1"/>
  <c r="E293" i="39"/>
  <c r="F287" i="39"/>
  <c r="E287" i="39"/>
  <c r="F286" i="39"/>
  <c r="E286" i="39"/>
  <c r="F285" i="39"/>
  <c r="L285" i="39" s="1"/>
  <c r="E285" i="39"/>
  <c r="F284" i="39"/>
  <c r="K284" i="39" s="1"/>
  <c r="E284" i="39"/>
  <c r="F283" i="39"/>
  <c r="E283" i="39"/>
  <c r="F282" i="39"/>
  <c r="K282" i="39" s="1"/>
  <c r="E282" i="39"/>
  <c r="F281" i="39"/>
  <c r="K281" i="39" s="1"/>
  <c r="E281" i="39"/>
  <c r="F280" i="39"/>
  <c r="E280" i="39"/>
  <c r="F279" i="39"/>
  <c r="E279" i="39"/>
  <c r="F278" i="39"/>
  <c r="K278" i="39" s="1"/>
  <c r="E278" i="39"/>
  <c r="F277" i="39"/>
  <c r="K277" i="39" s="1"/>
  <c r="E277" i="39"/>
  <c r="F276" i="39"/>
  <c r="E276" i="39"/>
  <c r="F275" i="39"/>
  <c r="K275" i="39" s="1"/>
  <c r="E275" i="39"/>
  <c r="F274" i="39"/>
  <c r="L274" i="39" s="1"/>
  <c r="E274" i="39"/>
  <c r="F273" i="39"/>
  <c r="L273" i="39" s="1"/>
  <c r="E273" i="39"/>
  <c r="F272" i="39"/>
  <c r="E272" i="39"/>
  <c r="F271" i="39"/>
  <c r="E271" i="39"/>
  <c r="F270" i="39"/>
  <c r="K270" i="39" s="1"/>
  <c r="E270" i="39"/>
  <c r="F269" i="39"/>
  <c r="E269" i="39"/>
  <c r="F268" i="39"/>
  <c r="E268" i="39"/>
  <c r="F267" i="39"/>
  <c r="K267" i="39" s="1"/>
  <c r="E267" i="39"/>
  <c r="F266" i="39"/>
  <c r="L266" i="39" s="1"/>
  <c r="E266" i="39"/>
  <c r="F265" i="39"/>
  <c r="L265" i="39" s="1"/>
  <c r="E265" i="39"/>
  <c r="F264" i="39"/>
  <c r="L264" i="39" s="1"/>
  <c r="E264" i="39"/>
  <c r="F263" i="39"/>
  <c r="E263" i="39"/>
  <c r="F262" i="39"/>
  <c r="K262" i="39" s="1"/>
  <c r="E262" i="39"/>
  <c r="F261" i="39"/>
  <c r="L261" i="39" s="1"/>
  <c r="E261" i="39"/>
  <c r="F260" i="39"/>
  <c r="E260" i="39"/>
  <c r="F259" i="39"/>
  <c r="L259" i="39" s="1"/>
  <c r="E259" i="39"/>
  <c r="F258" i="39"/>
  <c r="E258" i="39"/>
  <c r="F257" i="39"/>
  <c r="L257" i="39" s="1"/>
  <c r="E257" i="39"/>
  <c r="F256" i="39"/>
  <c r="E256" i="39"/>
  <c r="F255" i="39"/>
  <c r="K255" i="39" s="1"/>
  <c r="E255" i="39"/>
  <c r="F254" i="39"/>
  <c r="E254" i="39"/>
  <c r="F253" i="39"/>
  <c r="L253" i="39" s="1"/>
  <c r="E253" i="39"/>
  <c r="F252" i="39"/>
  <c r="E252" i="39"/>
  <c r="F251" i="39"/>
  <c r="K251" i="39" s="1"/>
  <c r="E251" i="39"/>
  <c r="F250" i="39"/>
  <c r="E250" i="39"/>
  <c r="F249" i="39"/>
  <c r="K249" i="39" s="1"/>
  <c r="E249" i="39"/>
  <c r="F248" i="39"/>
  <c r="E248" i="39"/>
  <c r="F247" i="39"/>
  <c r="E247" i="39"/>
  <c r="F246" i="39"/>
  <c r="E246" i="39"/>
  <c r="F245" i="39"/>
  <c r="E245" i="39"/>
  <c r="F244" i="39"/>
  <c r="E244" i="39"/>
  <c r="F243" i="39"/>
  <c r="L243" i="39" s="1"/>
  <c r="E243" i="39"/>
  <c r="F242" i="39"/>
  <c r="L242" i="39" s="1"/>
  <c r="E242" i="39"/>
  <c r="F241" i="39"/>
  <c r="L241" i="39" s="1"/>
  <c r="E241" i="39"/>
  <c r="F240" i="39"/>
  <c r="L240" i="39" s="1"/>
  <c r="E240" i="39"/>
  <c r="F239" i="39"/>
  <c r="K239" i="39" s="1"/>
  <c r="E239" i="39"/>
  <c r="F238" i="39"/>
  <c r="E238" i="39"/>
  <c r="F237" i="39"/>
  <c r="E237" i="39"/>
  <c r="F236" i="39"/>
  <c r="E236" i="39"/>
  <c r="F235" i="39"/>
  <c r="L235" i="39" s="1"/>
  <c r="E235" i="39"/>
  <c r="F234" i="39"/>
  <c r="E234" i="39"/>
  <c r="F233" i="39"/>
  <c r="K233" i="39" s="1"/>
  <c r="E233" i="39"/>
  <c r="F232" i="39"/>
  <c r="K232" i="39" s="1"/>
  <c r="E232" i="39"/>
  <c r="F231" i="39"/>
  <c r="E231" i="39"/>
  <c r="F230" i="39"/>
  <c r="E230" i="39"/>
  <c r="F229" i="39"/>
  <c r="E229" i="39"/>
  <c r="F228" i="39"/>
  <c r="E228" i="39"/>
  <c r="F227" i="39"/>
  <c r="E227" i="39"/>
  <c r="F226" i="39"/>
  <c r="L226" i="39" s="1"/>
  <c r="E226" i="39"/>
  <c r="F225" i="39"/>
  <c r="E225" i="39"/>
  <c r="F224" i="39"/>
  <c r="E224" i="39"/>
  <c r="F223" i="39"/>
  <c r="E223" i="39"/>
  <c r="F222" i="39"/>
  <c r="E222" i="39"/>
  <c r="L221" i="39"/>
  <c r="F221" i="39"/>
  <c r="K221" i="39" s="1"/>
  <c r="E221" i="39"/>
  <c r="F220" i="39"/>
  <c r="E220" i="39"/>
  <c r="F219" i="39"/>
  <c r="E219" i="39"/>
  <c r="F218" i="39"/>
  <c r="L218" i="39" s="1"/>
  <c r="E218" i="39"/>
  <c r="F217" i="39"/>
  <c r="L217" i="39" s="1"/>
  <c r="E217" i="39"/>
  <c r="F216" i="39"/>
  <c r="E216" i="39"/>
  <c r="F215" i="39"/>
  <c r="E215" i="39"/>
  <c r="F214" i="39"/>
  <c r="E214" i="39"/>
  <c r="F213" i="39"/>
  <c r="L213" i="39" s="1"/>
  <c r="E213" i="39"/>
  <c r="F212" i="39"/>
  <c r="E212" i="39"/>
  <c r="F211" i="39"/>
  <c r="E211" i="39"/>
  <c r="F210" i="39"/>
  <c r="E210" i="39"/>
  <c r="F209" i="39"/>
  <c r="E209" i="39"/>
  <c r="F208" i="39"/>
  <c r="L208" i="39" s="1"/>
  <c r="E208" i="39"/>
  <c r="F207" i="39"/>
  <c r="K207" i="39" s="1"/>
  <c r="E207" i="39"/>
  <c r="F206" i="39"/>
  <c r="E206" i="39"/>
  <c r="F205" i="39"/>
  <c r="E205" i="39"/>
  <c r="F204" i="39"/>
  <c r="E204" i="39"/>
  <c r="F203" i="39"/>
  <c r="K203" i="39" s="1"/>
  <c r="E203" i="39"/>
  <c r="F202" i="39"/>
  <c r="E202" i="39"/>
  <c r="F201" i="39"/>
  <c r="L201" i="39" s="1"/>
  <c r="E201" i="39"/>
  <c r="F200" i="39"/>
  <c r="E200" i="39"/>
  <c r="F199" i="39"/>
  <c r="E199" i="39"/>
  <c r="F198" i="39"/>
  <c r="E198" i="39"/>
  <c r="F197" i="39"/>
  <c r="L197" i="39" s="1"/>
  <c r="E197" i="39"/>
  <c r="F196" i="39"/>
  <c r="E196" i="39"/>
  <c r="F195" i="39"/>
  <c r="E195" i="39"/>
  <c r="F194" i="39"/>
  <c r="E194" i="39"/>
  <c r="F193" i="39"/>
  <c r="K193" i="39" s="1"/>
  <c r="E193" i="39"/>
  <c r="F192" i="39"/>
  <c r="K192" i="39" s="1"/>
  <c r="E192" i="39"/>
  <c r="F191" i="39"/>
  <c r="K191" i="39" s="1"/>
  <c r="E191" i="39"/>
  <c r="F190" i="39"/>
  <c r="E190" i="39"/>
  <c r="F189" i="39"/>
  <c r="L189" i="39" s="1"/>
  <c r="E189" i="39"/>
  <c r="F188" i="39"/>
  <c r="E188" i="39"/>
  <c r="F187" i="39"/>
  <c r="K187" i="39" s="1"/>
  <c r="E187" i="39"/>
  <c r="F186" i="39"/>
  <c r="L186" i="39" s="1"/>
  <c r="E186" i="39"/>
  <c r="F185" i="39"/>
  <c r="E185" i="39"/>
  <c r="F184" i="39"/>
  <c r="E184" i="39"/>
  <c r="F183" i="39"/>
  <c r="K183" i="39" s="1"/>
  <c r="E183" i="39"/>
  <c r="F182" i="39"/>
  <c r="L182" i="39" s="1"/>
  <c r="E182" i="39"/>
  <c r="F181" i="39"/>
  <c r="L181" i="39" s="1"/>
  <c r="E181" i="39"/>
  <c r="F180" i="39"/>
  <c r="E180" i="39"/>
  <c r="F179" i="39"/>
  <c r="K179" i="39" s="1"/>
  <c r="E179" i="39"/>
  <c r="F178" i="39"/>
  <c r="K178" i="39" s="1"/>
  <c r="E178" i="39"/>
  <c r="F177" i="39"/>
  <c r="K177" i="39" s="1"/>
  <c r="E177" i="39"/>
  <c r="F176" i="39"/>
  <c r="K176" i="39" s="1"/>
  <c r="E176" i="39"/>
  <c r="F175" i="39"/>
  <c r="L175" i="39" s="1"/>
  <c r="E175" i="39"/>
  <c r="F174" i="39"/>
  <c r="E174" i="39"/>
  <c r="F173" i="39"/>
  <c r="L173" i="39" s="1"/>
  <c r="E173" i="39"/>
  <c r="F172" i="39"/>
  <c r="E172" i="39"/>
  <c r="F171" i="39"/>
  <c r="L171" i="39" s="1"/>
  <c r="E171" i="39"/>
  <c r="F170" i="39"/>
  <c r="L170" i="39" s="1"/>
  <c r="E170" i="39"/>
  <c r="F169" i="39"/>
  <c r="E169" i="39"/>
  <c r="F168" i="39"/>
  <c r="E168" i="39"/>
  <c r="F167" i="39"/>
  <c r="K167" i="39" s="1"/>
  <c r="E167" i="39"/>
  <c r="F166" i="39"/>
  <c r="L166" i="39" s="1"/>
  <c r="E166" i="39"/>
  <c r="F165" i="39"/>
  <c r="L165" i="39" s="1"/>
  <c r="E165" i="39"/>
  <c r="F164" i="39"/>
  <c r="E164" i="39"/>
  <c r="F163" i="39"/>
  <c r="E163" i="39"/>
  <c r="F162" i="39"/>
  <c r="L162" i="39" s="1"/>
  <c r="E162" i="39"/>
  <c r="F161" i="39"/>
  <c r="E161" i="39"/>
  <c r="F160" i="39"/>
  <c r="E160" i="39"/>
  <c r="F159" i="39"/>
  <c r="L159" i="39" s="1"/>
  <c r="E159" i="39"/>
  <c r="F158" i="39"/>
  <c r="L158" i="39" s="1"/>
  <c r="E158" i="39"/>
  <c r="F157" i="39"/>
  <c r="L157" i="39" s="1"/>
  <c r="E157" i="39"/>
  <c r="F156" i="39"/>
  <c r="E156" i="39"/>
  <c r="F155" i="39"/>
  <c r="K155" i="39" s="1"/>
  <c r="E155" i="39"/>
  <c r="F154" i="39"/>
  <c r="L154" i="39" s="1"/>
  <c r="E154" i="39"/>
  <c r="F153" i="39"/>
  <c r="L153" i="39" s="1"/>
  <c r="E153" i="39"/>
  <c r="F152" i="39"/>
  <c r="E152" i="39"/>
  <c r="F151" i="39"/>
  <c r="E151" i="39"/>
  <c r="F150" i="39"/>
  <c r="L150" i="39" s="1"/>
  <c r="E150" i="39"/>
  <c r="F149" i="39"/>
  <c r="E149" i="39"/>
  <c r="F148" i="39"/>
  <c r="E148" i="39"/>
  <c r="F147" i="39"/>
  <c r="K147" i="39" s="1"/>
  <c r="E147" i="39"/>
  <c r="F146" i="39"/>
  <c r="E146" i="39"/>
  <c r="F145" i="39"/>
  <c r="E145" i="39"/>
  <c r="F144" i="39"/>
  <c r="K144" i="39" s="1"/>
  <c r="E144" i="39"/>
  <c r="F143" i="39"/>
  <c r="E143" i="39"/>
  <c r="F142" i="39"/>
  <c r="L142" i="39" s="1"/>
  <c r="E142" i="39"/>
  <c r="F141" i="39"/>
  <c r="L141" i="39" s="1"/>
  <c r="E141" i="39"/>
  <c r="F140" i="39"/>
  <c r="E140" i="39"/>
  <c r="F139" i="39"/>
  <c r="E139" i="39"/>
  <c r="F138" i="39"/>
  <c r="L138" i="39" s="1"/>
  <c r="E138" i="39"/>
  <c r="F137" i="39"/>
  <c r="K137" i="39" s="1"/>
  <c r="E137" i="39"/>
  <c r="F136" i="39"/>
  <c r="E136" i="39"/>
  <c r="F135" i="39"/>
  <c r="K135" i="39" s="1"/>
  <c r="E135" i="39"/>
  <c r="F134" i="39"/>
  <c r="L134" i="39" s="1"/>
  <c r="E134" i="39"/>
  <c r="F133" i="39"/>
  <c r="L133" i="39" s="1"/>
  <c r="E133" i="39"/>
  <c r="F132" i="39"/>
  <c r="L132" i="39" s="1"/>
  <c r="E132" i="39"/>
  <c r="F131" i="39"/>
  <c r="K131" i="39" s="1"/>
  <c r="E131" i="39"/>
  <c r="F130" i="39"/>
  <c r="L130" i="39" s="1"/>
  <c r="E130" i="39"/>
  <c r="F129" i="39"/>
  <c r="L129" i="39" s="1"/>
  <c r="E129" i="39"/>
  <c r="F128" i="39"/>
  <c r="K128" i="39" s="1"/>
  <c r="E128" i="39"/>
  <c r="F127" i="39"/>
  <c r="L127" i="39" s="1"/>
  <c r="E127" i="39"/>
  <c r="F126" i="39"/>
  <c r="E126" i="39"/>
  <c r="F125" i="39"/>
  <c r="K125" i="39" s="1"/>
  <c r="E125" i="39"/>
  <c r="F124" i="39"/>
  <c r="E124" i="39"/>
  <c r="F123" i="39"/>
  <c r="K123" i="39" s="1"/>
  <c r="E123" i="39"/>
  <c r="F122" i="39"/>
  <c r="L122" i="39" s="1"/>
  <c r="E122" i="39"/>
  <c r="F121" i="39"/>
  <c r="L121" i="39" s="1"/>
  <c r="E121" i="39"/>
  <c r="F120" i="39"/>
  <c r="E120" i="39"/>
  <c r="F119" i="39"/>
  <c r="K119" i="39" s="1"/>
  <c r="E119" i="39"/>
  <c r="F118" i="39"/>
  <c r="L118" i="39" s="1"/>
  <c r="E118" i="39"/>
  <c r="F117" i="39"/>
  <c r="L117" i="39" s="1"/>
  <c r="E117" i="39"/>
  <c r="F116" i="39"/>
  <c r="E116" i="39"/>
  <c r="F115" i="39"/>
  <c r="E115" i="39"/>
  <c r="F114" i="39"/>
  <c r="E114" i="39"/>
  <c r="F113" i="39"/>
  <c r="K113" i="39" s="1"/>
  <c r="E113" i="39"/>
  <c r="F112" i="39"/>
  <c r="E112" i="39"/>
  <c r="F111" i="39"/>
  <c r="K111" i="39" s="1"/>
  <c r="E111" i="39"/>
  <c r="F110" i="39"/>
  <c r="L110" i="39" s="1"/>
  <c r="E110" i="39"/>
  <c r="F109" i="39"/>
  <c r="L109" i="39" s="1"/>
  <c r="E109" i="39"/>
  <c r="F108" i="39"/>
  <c r="E108" i="39"/>
  <c r="F107" i="39"/>
  <c r="K107" i="39" s="1"/>
  <c r="E107" i="39"/>
  <c r="F106" i="39"/>
  <c r="L106" i="39" s="1"/>
  <c r="E106" i="39"/>
  <c r="F105" i="39"/>
  <c r="E105" i="39"/>
  <c r="F104" i="39"/>
  <c r="E104" i="39"/>
  <c r="F103" i="39"/>
  <c r="E103" i="39"/>
  <c r="F102" i="39"/>
  <c r="L102" i="39" s="1"/>
  <c r="E102" i="39"/>
  <c r="F101" i="39"/>
  <c r="E101" i="39"/>
  <c r="F100" i="39"/>
  <c r="E100" i="39"/>
  <c r="F99" i="39"/>
  <c r="K99" i="39" s="1"/>
  <c r="E99" i="39"/>
  <c r="F98" i="39"/>
  <c r="L98" i="39" s="1"/>
  <c r="E98" i="39"/>
  <c r="F97" i="39"/>
  <c r="E97" i="39"/>
  <c r="F96" i="39"/>
  <c r="K96" i="39" s="1"/>
  <c r="E96" i="39"/>
  <c r="F95" i="39"/>
  <c r="E95" i="39"/>
  <c r="F94" i="39"/>
  <c r="L94" i="39" s="1"/>
  <c r="E94" i="39"/>
  <c r="F93" i="39"/>
  <c r="K93" i="39" s="1"/>
  <c r="E93" i="39"/>
  <c r="F92" i="39"/>
  <c r="E92" i="39"/>
  <c r="F91" i="39"/>
  <c r="K91" i="39" s="1"/>
  <c r="E91" i="39"/>
  <c r="F90" i="39"/>
  <c r="L90" i="39" s="1"/>
  <c r="E90" i="39"/>
  <c r="F89" i="39"/>
  <c r="L89" i="39" s="1"/>
  <c r="E89" i="39"/>
  <c r="F88" i="39"/>
  <c r="E88" i="39"/>
  <c r="F87" i="39"/>
  <c r="E87" i="39"/>
  <c r="F86" i="39"/>
  <c r="E86" i="39"/>
  <c r="F85" i="39"/>
  <c r="E85" i="39"/>
  <c r="F84" i="39"/>
  <c r="E84" i="39"/>
  <c r="F83" i="39"/>
  <c r="K83" i="39" s="1"/>
  <c r="E83" i="39"/>
  <c r="F82" i="39"/>
  <c r="L82" i="39" s="1"/>
  <c r="E82" i="39"/>
  <c r="F81" i="39"/>
  <c r="E81" i="39"/>
  <c r="F80" i="39"/>
  <c r="E80" i="39"/>
  <c r="F79" i="39"/>
  <c r="K79" i="39" s="1"/>
  <c r="E79" i="39"/>
  <c r="F78" i="39"/>
  <c r="L78" i="39" s="1"/>
  <c r="E78" i="39"/>
  <c r="F77" i="39"/>
  <c r="L77" i="39" s="1"/>
  <c r="E77" i="39"/>
  <c r="F76" i="39"/>
  <c r="E76" i="39"/>
  <c r="F75" i="39"/>
  <c r="L75" i="39" s="1"/>
  <c r="E75" i="39"/>
  <c r="F74" i="39"/>
  <c r="L74" i="39" s="1"/>
  <c r="E74" i="39"/>
  <c r="F73" i="39"/>
  <c r="L73" i="39" s="1"/>
  <c r="E73" i="39"/>
  <c r="F72" i="39"/>
  <c r="E72" i="39"/>
  <c r="F71" i="39"/>
  <c r="K71" i="39" s="1"/>
  <c r="E71" i="39"/>
  <c r="F70" i="39"/>
  <c r="L70" i="39" s="1"/>
  <c r="E70" i="39"/>
  <c r="F69" i="39"/>
  <c r="E69" i="39"/>
  <c r="F68" i="39"/>
  <c r="E68" i="39"/>
  <c r="F67" i="39"/>
  <c r="L67" i="39" s="1"/>
  <c r="E67" i="39"/>
  <c r="F66" i="39"/>
  <c r="E66" i="39"/>
  <c r="F65" i="39"/>
  <c r="E65" i="39"/>
  <c r="F64" i="39"/>
  <c r="E64" i="39"/>
  <c r="F63" i="39"/>
  <c r="K63" i="39" s="1"/>
  <c r="E63" i="39"/>
  <c r="F62" i="39"/>
  <c r="L62" i="39" s="1"/>
  <c r="E62" i="39"/>
  <c r="F61" i="39"/>
  <c r="E61" i="39"/>
  <c r="F60" i="39"/>
  <c r="E60" i="39"/>
  <c r="F59" i="39"/>
  <c r="K59" i="39" s="1"/>
  <c r="E59" i="39"/>
  <c r="F58" i="39"/>
  <c r="L58" i="39" s="1"/>
  <c r="E58" i="39"/>
  <c r="F57" i="39"/>
  <c r="E57" i="39"/>
  <c r="F56" i="39"/>
  <c r="E56" i="39"/>
  <c r="F55" i="39"/>
  <c r="E55" i="39"/>
  <c r="F54" i="39"/>
  <c r="E54" i="39"/>
  <c r="F53" i="39"/>
  <c r="L53" i="39" s="1"/>
  <c r="E53" i="39"/>
  <c r="F52" i="39"/>
  <c r="E52" i="39"/>
  <c r="F51" i="39"/>
  <c r="E51" i="39"/>
  <c r="F50" i="39"/>
  <c r="L50" i="39" s="1"/>
  <c r="E50" i="39"/>
  <c r="F49" i="39"/>
  <c r="L49" i="39" s="1"/>
  <c r="E49" i="39"/>
  <c r="F48" i="39"/>
  <c r="E48" i="39"/>
  <c r="F47" i="39"/>
  <c r="K47" i="39" s="1"/>
  <c r="E47" i="39"/>
  <c r="F46" i="39"/>
  <c r="E46" i="39"/>
  <c r="F45" i="39"/>
  <c r="K45" i="39" s="1"/>
  <c r="E45" i="39"/>
  <c r="F44" i="39"/>
  <c r="E44" i="39"/>
  <c r="F43" i="39"/>
  <c r="K43" i="39" s="1"/>
  <c r="E43" i="39"/>
  <c r="F42" i="39"/>
  <c r="L42" i="39" s="1"/>
  <c r="E42" i="39"/>
  <c r="F41" i="39"/>
  <c r="E41" i="39"/>
  <c r="F40" i="39"/>
  <c r="K40" i="39" s="1"/>
  <c r="E40" i="39"/>
  <c r="F39" i="39"/>
  <c r="K39" i="39" s="1"/>
  <c r="E39" i="39"/>
  <c r="A1" i="39"/>
  <c r="F264" i="81"/>
  <c r="F262" i="81"/>
  <c r="G260" i="81"/>
  <c r="F260" i="81"/>
  <c r="H257" i="81"/>
  <c r="G257" i="81"/>
  <c r="F257" i="81"/>
  <c r="F254" i="81"/>
  <c r="H252" i="81"/>
  <c r="G252" i="81"/>
  <c r="F252" i="81"/>
  <c r="G250" i="81"/>
  <c r="F250" i="81"/>
  <c r="H247" i="81"/>
  <c r="G247" i="81"/>
  <c r="F247" i="81"/>
  <c r="G244" i="81"/>
  <c r="F244" i="81"/>
  <c r="G241" i="81"/>
  <c r="F241" i="81"/>
  <c r="G238" i="81"/>
  <c r="F238" i="81"/>
  <c r="F234" i="81"/>
  <c r="G232" i="81"/>
  <c r="F232" i="81"/>
  <c r="D232" i="81"/>
  <c r="G230" i="81"/>
  <c r="F230" i="81"/>
  <c r="G227" i="81"/>
  <c r="F227" i="81"/>
  <c r="G225" i="81"/>
  <c r="F225" i="81"/>
  <c r="H223" i="81"/>
  <c r="G223" i="81"/>
  <c r="F223" i="81"/>
  <c r="G219" i="81"/>
  <c r="F219" i="81"/>
  <c r="G216" i="81"/>
  <c r="F216" i="81"/>
  <c r="G214" i="81"/>
  <c r="F214" i="81"/>
  <c r="H212" i="81"/>
  <c r="G212" i="81"/>
  <c r="G210" i="81"/>
  <c r="F210" i="81"/>
  <c r="G207" i="81"/>
  <c r="F207" i="81"/>
  <c r="G205" i="81"/>
  <c r="F205" i="81"/>
  <c r="H203" i="81"/>
  <c r="G203" i="81"/>
  <c r="F203" i="81"/>
  <c r="G201" i="81"/>
  <c r="F201" i="81"/>
  <c r="G199" i="81"/>
  <c r="F199" i="81"/>
  <c r="G197" i="81"/>
  <c r="F197" i="81"/>
  <c r="G195" i="81"/>
  <c r="F195" i="81"/>
  <c r="G193" i="81"/>
  <c r="F193" i="81"/>
  <c r="F190" i="81"/>
  <c r="G188" i="81"/>
  <c r="F188" i="81"/>
  <c r="G185" i="81"/>
  <c r="F185" i="81"/>
  <c r="G183" i="81"/>
  <c r="F183" i="81"/>
  <c r="H181" i="81"/>
  <c r="G181" i="81"/>
  <c r="F181" i="81"/>
  <c r="G177" i="81"/>
  <c r="F177" i="81"/>
  <c r="G173" i="81"/>
  <c r="F173" i="81"/>
  <c r="G171" i="81"/>
  <c r="F171" i="81"/>
  <c r="G169" i="81"/>
  <c r="F169" i="81"/>
  <c r="G167" i="81"/>
  <c r="F167" i="81"/>
  <c r="F164" i="81"/>
  <c r="G159" i="81"/>
  <c r="F159" i="81"/>
  <c r="G157" i="81"/>
  <c r="F157" i="81"/>
  <c r="H155" i="81"/>
  <c r="G155" i="81"/>
  <c r="F155" i="81"/>
  <c r="G153" i="81"/>
  <c r="F153" i="81"/>
  <c r="G151" i="81"/>
  <c r="F151" i="81"/>
  <c r="G149" i="81"/>
  <c r="F149" i="81"/>
  <c r="G147" i="81"/>
  <c r="F147" i="81"/>
  <c r="G143" i="81"/>
  <c r="F143" i="81"/>
  <c r="H140" i="81"/>
  <c r="G140" i="81"/>
  <c r="F140" i="81"/>
  <c r="G135" i="81"/>
  <c r="F135" i="81"/>
  <c r="G133" i="81"/>
  <c r="F133" i="81"/>
  <c r="G130" i="81"/>
  <c r="F130" i="81"/>
  <c r="G127" i="81"/>
  <c r="F127" i="81"/>
  <c r="G125" i="81"/>
  <c r="F125" i="81"/>
  <c r="G123" i="81"/>
  <c r="F123" i="81"/>
  <c r="F120" i="81"/>
  <c r="G118" i="81"/>
  <c r="F118" i="81"/>
  <c r="G116" i="81"/>
  <c r="F116" i="81"/>
  <c r="G114" i="81"/>
  <c r="F114" i="81"/>
  <c r="G111" i="81"/>
  <c r="F111" i="81"/>
  <c r="G109" i="81"/>
  <c r="F109" i="81"/>
  <c r="G107" i="81"/>
  <c r="G106" i="81"/>
  <c r="F106" i="81"/>
  <c r="G102" i="81"/>
  <c r="G101" i="81"/>
  <c r="F101" i="81"/>
  <c r="G99" i="81"/>
  <c r="F99" i="81"/>
  <c r="H96" i="81"/>
  <c r="G96" i="81"/>
  <c r="F96" i="81"/>
  <c r="G92" i="81"/>
  <c r="F92" i="81"/>
  <c r="G89" i="81"/>
  <c r="F89" i="81"/>
  <c r="G88" i="81"/>
  <c r="F88" i="81"/>
  <c r="H86" i="81"/>
  <c r="G86" i="81"/>
  <c r="F86" i="81"/>
  <c r="G84" i="81"/>
  <c r="F84" i="81"/>
  <c r="G82" i="81"/>
  <c r="G80" i="81"/>
  <c r="F80" i="81"/>
  <c r="F78" i="81"/>
  <c r="G76" i="81"/>
  <c r="F76" i="81"/>
  <c r="F73" i="81"/>
  <c r="G71" i="81"/>
  <c r="F71" i="81"/>
  <c r="G68" i="81"/>
  <c r="F68" i="81"/>
  <c r="G66" i="81"/>
  <c r="F66" i="81"/>
  <c r="H60" i="81"/>
  <c r="G60" i="81"/>
  <c r="E60" i="81"/>
  <c r="G29" i="81"/>
  <c r="G28" i="81"/>
  <c r="G27" i="81"/>
  <c r="G26" i="81"/>
  <c r="G25" i="81"/>
  <c r="G23" i="81"/>
  <c r="G19" i="81"/>
  <c r="G17" i="81"/>
  <c r="G15" i="81"/>
  <c r="G13" i="81"/>
  <c r="G11" i="81"/>
  <c r="G9" i="81"/>
  <c r="G7" i="81"/>
  <c r="E5" i="81"/>
  <c r="A1" i="81"/>
  <c r="F665" i="7"/>
  <c r="F666" i="7" s="1"/>
  <c r="F667" i="7" s="1"/>
  <c r="F668" i="7" s="1"/>
  <c r="F669" i="7" s="1"/>
  <c r="F670" i="7" s="1"/>
  <c r="F671" i="7" s="1"/>
  <c r="F672" i="7" s="1"/>
  <c r="F655" i="7"/>
  <c r="F656" i="7" s="1"/>
  <c r="F657" i="7" s="1"/>
  <c r="F658" i="7" s="1"/>
  <c r="F659" i="7" s="1"/>
  <c r="F660" i="7" s="1"/>
  <c r="F661" i="7" s="1"/>
  <c r="F662" i="7" s="1"/>
  <c r="F645" i="7"/>
  <c r="F646" i="7" s="1"/>
  <c r="F647" i="7" s="1"/>
  <c r="F648" i="7" s="1"/>
  <c r="F649" i="7" s="1"/>
  <c r="F650" i="7" s="1"/>
  <c r="F651" i="7" s="1"/>
  <c r="F652" i="7" s="1"/>
  <c r="A1" i="7"/>
  <c r="E404" i="26"/>
  <c r="E403" i="26"/>
  <c r="E402" i="26"/>
  <c r="E401" i="26"/>
  <c r="E400" i="26"/>
  <c r="E399" i="26"/>
  <c r="E398" i="26"/>
  <c r="E397" i="26"/>
  <c r="E396" i="26"/>
  <c r="E395" i="26"/>
  <c r="E394" i="26"/>
  <c r="E393" i="26"/>
  <c r="E392" i="26"/>
  <c r="E391" i="26"/>
  <c r="E390" i="26"/>
  <c r="E389" i="26"/>
  <c r="E388" i="26"/>
  <c r="E387" i="26"/>
  <c r="E386" i="26"/>
  <c r="E385" i="26"/>
  <c r="E384" i="26"/>
  <c r="E383" i="26"/>
  <c r="E382" i="26"/>
  <c r="E381" i="26"/>
  <c r="E380" i="26"/>
  <c r="E379" i="26"/>
  <c r="E378" i="26"/>
  <c r="E377" i="26"/>
  <c r="E376" i="26"/>
  <c r="E375" i="26"/>
  <c r="E374" i="26"/>
  <c r="E373" i="26"/>
  <c r="E372" i="26"/>
  <c r="E371" i="26"/>
  <c r="E370" i="26"/>
  <c r="E369" i="26"/>
  <c r="E368" i="26"/>
  <c r="E367" i="26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22" i="26"/>
  <c r="E321" i="26"/>
  <c r="E320" i="26"/>
  <c r="E319" i="26"/>
  <c r="E318" i="26"/>
  <c r="E317" i="26"/>
  <c r="E316" i="26"/>
  <c r="E315" i="26"/>
  <c r="E314" i="26"/>
  <c r="E313" i="26"/>
  <c r="E312" i="26"/>
  <c r="E311" i="26"/>
  <c r="E310" i="26"/>
  <c r="E309" i="26"/>
  <c r="E308" i="26"/>
  <c r="E307" i="26"/>
  <c r="E306" i="26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G291" i="26"/>
  <c r="E291" i="26"/>
  <c r="F31" i="26"/>
  <c r="E28" i="26"/>
  <c r="E25" i="26"/>
  <c r="G19" i="26"/>
  <c r="F19" i="26"/>
  <c r="E19" i="26"/>
  <c r="G18" i="26"/>
  <c r="F18" i="26"/>
  <c r="E18" i="26"/>
  <c r="G17" i="26"/>
  <c r="F17" i="26"/>
  <c r="E17" i="26"/>
  <c r="G12" i="26"/>
  <c r="F12" i="26"/>
  <c r="E12" i="26"/>
  <c r="G11" i="26"/>
  <c r="F11" i="26"/>
  <c r="E11" i="26"/>
  <c r="G10" i="26"/>
  <c r="F10" i="26"/>
  <c r="E10" i="26"/>
  <c r="G9" i="26"/>
  <c r="F9" i="26"/>
  <c r="E9" i="26"/>
  <c r="G5" i="26"/>
  <c r="F5" i="26"/>
  <c r="F6" i="26" s="1"/>
  <c r="E5" i="26"/>
  <c r="A1" i="26"/>
  <c r="G290" i="49"/>
  <c r="E290" i="49"/>
  <c r="F21" i="49"/>
  <c r="F22" i="49" s="1"/>
  <c r="E21" i="49"/>
  <c r="G16" i="49"/>
  <c r="F16" i="49"/>
  <c r="AC6" i="49" s="1"/>
  <c r="AC7" i="49" s="1"/>
  <c r="E16" i="49"/>
  <c r="G15" i="49"/>
  <c r="F15" i="49"/>
  <c r="T6" i="49" s="1"/>
  <c r="E15" i="49"/>
  <c r="G14" i="49"/>
  <c r="F14" i="49"/>
  <c r="K6" i="49" s="1"/>
  <c r="K7" i="49" s="1"/>
  <c r="E14" i="49"/>
  <c r="G13" i="49"/>
  <c r="F13" i="49"/>
  <c r="E13" i="49"/>
  <c r="G10" i="49"/>
  <c r="F10" i="49"/>
  <c r="F11" i="49" s="1"/>
  <c r="E10" i="49"/>
  <c r="G6" i="49"/>
  <c r="F6" i="49"/>
  <c r="E6" i="49"/>
  <c r="AC5" i="49"/>
  <c r="AB5" i="49"/>
  <c r="AA5" i="49"/>
  <c r="Z5" i="49"/>
  <c r="Y5" i="49"/>
  <c r="X5" i="49"/>
  <c r="W5" i="49"/>
  <c r="V5" i="49"/>
  <c r="U5" i="49"/>
  <c r="T5" i="49"/>
  <c r="S5" i="49"/>
  <c r="R5" i="49"/>
  <c r="Q5" i="49"/>
  <c r="P5" i="49"/>
  <c r="O5" i="49"/>
  <c r="N5" i="49"/>
  <c r="M5" i="49"/>
  <c r="L5" i="49"/>
  <c r="G5" i="49"/>
  <c r="F5" i="49"/>
  <c r="E5" i="49"/>
  <c r="A1" i="49"/>
  <c r="E350" i="51"/>
  <c r="E349" i="51"/>
  <c r="E348" i="51"/>
  <c r="E347" i="51"/>
  <c r="E346" i="51"/>
  <c r="E345" i="51"/>
  <c r="E344" i="51"/>
  <c r="E343" i="51"/>
  <c r="E342" i="51"/>
  <c r="E341" i="51"/>
  <c r="E340" i="51"/>
  <c r="E339" i="51"/>
  <c r="E338" i="51"/>
  <c r="E337" i="51"/>
  <c r="E336" i="51"/>
  <c r="E335" i="51"/>
  <c r="E334" i="51"/>
  <c r="E333" i="51"/>
  <c r="E332" i="51"/>
  <c r="E331" i="51"/>
  <c r="E330" i="51"/>
  <c r="E329" i="51"/>
  <c r="E328" i="51"/>
  <c r="E327" i="51"/>
  <c r="E326" i="51"/>
  <c r="E325" i="51"/>
  <c r="E324" i="51"/>
  <c r="E323" i="51"/>
  <c r="E322" i="51"/>
  <c r="E321" i="51"/>
  <c r="E320" i="51"/>
  <c r="E319" i="51"/>
  <c r="E318" i="51"/>
  <c r="E317" i="51"/>
  <c r="E316" i="51"/>
  <c r="E315" i="51"/>
  <c r="E314" i="51"/>
  <c r="E313" i="51"/>
  <c r="E312" i="51"/>
  <c r="E311" i="51"/>
  <c r="E310" i="51"/>
  <c r="E309" i="51"/>
  <c r="E308" i="51"/>
  <c r="E307" i="51"/>
  <c r="E306" i="51"/>
  <c r="E305" i="51"/>
  <c r="E304" i="51"/>
  <c r="E303" i="51"/>
  <c r="E302" i="51"/>
  <c r="E301" i="51"/>
  <c r="E300" i="51"/>
  <c r="E299" i="51"/>
  <c r="E298" i="51"/>
  <c r="E297" i="51"/>
  <c r="E296" i="51"/>
  <c r="E295" i="51"/>
  <c r="E294" i="51"/>
  <c r="E293" i="51"/>
  <c r="G290" i="51"/>
  <c r="E290" i="51"/>
  <c r="AM288" i="51"/>
  <c r="AL288" i="51"/>
  <c r="AK288" i="51"/>
  <c r="AJ288" i="51"/>
  <c r="AI288" i="51"/>
  <c r="AH288" i="51"/>
  <c r="AG288" i="51"/>
  <c r="AF288" i="51"/>
  <c r="AE288" i="51"/>
  <c r="AM286" i="51"/>
  <c r="AL286" i="51"/>
  <c r="AK286" i="51"/>
  <c r="AM285" i="51"/>
  <c r="AL285" i="51"/>
  <c r="AK285" i="51"/>
  <c r="AM284" i="51"/>
  <c r="AL284" i="51"/>
  <c r="AK284" i="51"/>
  <c r="AM283" i="51"/>
  <c r="AL283" i="51"/>
  <c r="AK283" i="51"/>
  <c r="AM282" i="51"/>
  <c r="AL282" i="51"/>
  <c r="AK282" i="51"/>
  <c r="AM281" i="51"/>
  <c r="AL281" i="51"/>
  <c r="AK281" i="51"/>
  <c r="AM280" i="51"/>
  <c r="AL280" i="51"/>
  <c r="AK280" i="51"/>
  <c r="AM279" i="51"/>
  <c r="AL279" i="51"/>
  <c r="AK279" i="51"/>
  <c r="AM278" i="51"/>
  <c r="AL278" i="51"/>
  <c r="AK278" i="51"/>
  <c r="AM277" i="51"/>
  <c r="AL277" i="51"/>
  <c r="AK277" i="51"/>
  <c r="AM276" i="51"/>
  <c r="AL276" i="51"/>
  <c r="AK276" i="51"/>
  <c r="AM275" i="51"/>
  <c r="AL275" i="51"/>
  <c r="AK275" i="51"/>
  <c r="AM274" i="51"/>
  <c r="AL274" i="51"/>
  <c r="AK274" i="51"/>
  <c r="AM273" i="51"/>
  <c r="AL273" i="51"/>
  <c r="AK273" i="51"/>
  <c r="AM272" i="51"/>
  <c r="AL272" i="51"/>
  <c r="AK272" i="51"/>
  <c r="AM271" i="51"/>
  <c r="AL271" i="51"/>
  <c r="AK271" i="51"/>
  <c r="AM270" i="51"/>
  <c r="AL270" i="51"/>
  <c r="AK270" i="51"/>
  <c r="AM269" i="51"/>
  <c r="AL269" i="51"/>
  <c r="AK269" i="51"/>
  <c r="AM268" i="51"/>
  <c r="AL268" i="51"/>
  <c r="AK268" i="51"/>
  <c r="AM267" i="51"/>
  <c r="AL267" i="51"/>
  <c r="AK267" i="51"/>
  <c r="AM266" i="51"/>
  <c r="AL266" i="51"/>
  <c r="AK266" i="51"/>
  <c r="AM265" i="51"/>
  <c r="AL265" i="51"/>
  <c r="AK265" i="51"/>
  <c r="AM264" i="51"/>
  <c r="AL264" i="51"/>
  <c r="AK264" i="51"/>
  <c r="AM263" i="51"/>
  <c r="AL263" i="51"/>
  <c r="AK263" i="51"/>
  <c r="AM262" i="51"/>
  <c r="AL262" i="51"/>
  <c r="AK262" i="51"/>
  <c r="AM261" i="51"/>
  <c r="AL261" i="51"/>
  <c r="AK261" i="51"/>
  <c r="AM260" i="51"/>
  <c r="AL260" i="51"/>
  <c r="AK260" i="51"/>
  <c r="AM259" i="51"/>
  <c r="AL259" i="51"/>
  <c r="AK259" i="51"/>
  <c r="AM258" i="51"/>
  <c r="AL258" i="51"/>
  <c r="AK258" i="51"/>
  <c r="AM257" i="51"/>
  <c r="AL257" i="51"/>
  <c r="AK257" i="51"/>
  <c r="AM256" i="51"/>
  <c r="AL256" i="51"/>
  <c r="AK256" i="51"/>
  <c r="AM255" i="51"/>
  <c r="AL255" i="51"/>
  <c r="AK255" i="51"/>
  <c r="AM254" i="51"/>
  <c r="AL254" i="51"/>
  <c r="AK254" i="51"/>
  <c r="AM253" i="51"/>
  <c r="AL253" i="51"/>
  <c r="AK253" i="51"/>
  <c r="AM252" i="51"/>
  <c r="AL252" i="51"/>
  <c r="AK252" i="51"/>
  <c r="AM251" i="51"/>
  <c r="AL251" i="51"/>
  <c r="AK251" i="51"/>
  <c r="AM250" i="51"/>
  <c r="AL250" i="51"/>
  <c r="AK250" i="51"/>
  <c r="AM249" i="51"/>
  <c r="AL249" i="51"/>
  <c r="AK249" i="51"/>
  <c r="AM248" i="51"/>
  <c r="AL248" i="51"/>
  <c r="AK248" i="51"/>
  <c r="AM247" i="51"/>
  <c r="AL247" i="51"/>
  <c r="AK247" i="51"/>
  <c r="AM246" i="51"/>
  <c r="AL246" i="51"/>
  <c r="AK246" i="51"/>
  <c r="AM245" i="51"/>
  <c r="AL245" i="51"/>
  <c r="AK245" i="51"/>
  <c r="AM244" i="51"/>
  <c r="AL244" i="51"/>
  <c r="AK244" i="51"/>
  <c r="AM243" i="51"/>
  <c r="AL243" i="51"/>
  <c r="AK243" i="51"/>
  <c r="AM242" i="51"/>
  <c r="AL242" i="51"/>
  <c r="AK242" i="51"/>
  <c r="AM241" i="51"/>
  <c r="AL241" i="51"/>
  <c r="AK241" i="51"/>
  <c r="AM240" i="51"/>
  <c r="AL240" i="51"/>
  <c r="AK240" i="51"/>
  <c r="AM239" i="51"/>
  <c r="AL239" i="51"/>
  <c r="AK239" i="51"/>
  <c r="AM238" i="51"/>
  <c r="AL238" i="51"/>
  <c r="AK238" i="51"/>
  <c r="AM237" i="51"/>
  <c r="AL237" i="51"/>
  <c r="AK237" i="51"/>
  <c r="AM236" i="51"/>
  <c r="AL236" i="51"/>
  <c r="AK236" i="51"/>
  <c r="AM235" i="51"/>
  <c r="AL235" i="51"/>
  <c r="AK235" i="51"/>
  <c r="AM234" i="51"/>
  <c r="AL234" i="51"/>
  <c r="AK234" i="51"/>
  <c r="AM233" i="51"/>
  <c r="AL233" i="51"/>
  <c r="AK233" i="51"/>
  <c r="AM232" i="51"/>
  <c r="AL232" i="51"/>
  <c r="AK232" i="51"/>
  <c r="AM231" i="51"/>
  <c r="AL231" i="51"/>
  <c r="AK231" i="51"/>
  <c r="AM230" i="51"/>
  <c r="AL230" i="51"/>
  <c r="AK230" i="51"/>
  <c r="AM229" i="51"/>
  <c r="AL229" i="51"/>
  <c r="AK229" i="51"/>
  <c r="AM228" i="51"/>
  <c r="AL228" i="51"/>
  <c r="AK228" i="51"/>
  <c r="AM227" i="51"/>
  <c r="AL227" i="51"/>
  <c r="AK227" i="51"/>
  <c r="AM226" i="51"/>
  <c r="AL226" i="51"/>
  <c r="AK226" i="51"/>
  <c r="AM225" i="51"/>
  <c r="AL225" i="51"/>
  <c r="AK225" i="51"/>
  <c r="AM224" i="51"/>
  <c r="AL224" i="51"/>
  <c r="AK224" i="51"/>
  <c r="AM223" i="51"/>
  <c r="AL223" i="51"/>
  <c r="AK223" i="51"/>
  <c r="AM222" i="51"/>
  <c r="AL222" i="51"/>
  <c r="AK222" i="51"/>
  <c r="AM221" i="51"/>
  <c r="AL221" i="51"/>
  <c r="AK221" i="51"/>
  <c r="AM220" i="51"/>
  <c r="AL220" i="51"/>
  <c r="AK220" i="51"/>
  <c r="AM219" i="51"/>
  <c r="AL219" i="51"/>
  <c r="AK219" i="51"/>
  <c r="AM218" i="51"/>
  <c r="AL218" i="51"/>
  <c r="AK218" i="51"/>
  <c r="AM217" i="51"/>
  <c r="AL217" i="51"/>
  <c r="AK217" i="51"/>
  <c r="AM216" i="51"/>
  <c r="AL216" i="51"/>
  <c r="AK216" i="51"/>
  <c r="AM215" i="51"/>
  <c r="AL215" i="51"/>
  <c r="AK215" i="51"/>
  <c r="AM214" i="51"/>
  <c r="AL214" i="51"/>
  <c r="AK214" i="51"/>
  <c r="AM213" i="51"/>
  <c r="AL213" i="51"/>
  <c r="AK213" i="51"/>
  <c r="AM212" i="51"/>
  <c r="AL212" i="51"/>
  <c r="AK212" i="51"/>
  <c r="AM211" i="51"/>
  <c r="AL211" i="51"/>
  <c r="AK211" i="51"/>
  <c r="AM210" i="51"/>
  <c r="AL210" i="51"/>
  <c r="AK210" i="51"/>
  <c r="AM209" i="51"/>
  <c r="AL209" i="51"/>
  <c r="AK209" i="51"/>
  <c r="AM208" i="51"/>
  <c r="AL208" i="51"/>
  <c r="AK208" i="51"/>
  <c r="AM207" i="51"/>
  <c r="AL207" i="51"/>
  <c r="AK207" i="51"/>
  <c r="AM206" i="51"/>
  <c r="AL206" i="51"/>
  <c r="AK206" i="51"/>
  <c r="AM205" i="51"/>
  <c r="AL205" i="51"/>
  <c r="AK205" i="51"/>
  <c r="AM204" i="51"/>
  <c r="AL204" i="51"/>
  <c r="AK204" i="51"/>
  <c r="AM203" i="51"/>
  <c r="AL203" i="51"/>
  <c r="AK203" i="51"/>
  <c r="AM202" i="51"/>
  <c r="AL202" i="51"/>
  <c r="AK202" i="51"/>
  <c r="AM201" i="51"/>
  <c r="AL201" i="51"/>
  <c r="AK201" i="51"/>
  <c r="AM200" i="51"/>
  <c r="AL200" i="51"/>
  <c r="AK200" i="51"/>
  <c r="AM199" i="51"/>
  <c r="AL199" i="51"/>
  <c r="AK199" i="51"/>
  <c r="AM198" i="51"/>
  <c r="AL198" i="51"/>
  <c r="AK198" i="51"/>
  <c r="AM197" i="51"/>
  <c r="AL197" i="51"/>
  <c r="AK197" i="51"/>
  <c r="AM196" i="51"/>
  <c r="AL196" i="51"/>
  <c r="AK196" i="51"/>
  <c r="AM195" i="51"/>
  <c r="AL195" i="51"/>
  <c r="AK195" i="51"/>
  <c r="AM194" i="51"/>
  <c r="AL194" i="51"/>
  <c r="AK194" i="51"/>
  <c r="AM193" i="51"/>
  <c r="AL193" i="51"/>
  <c r="AK193" i="51"/>
  <c r="AM192" i="51"/>
  <c r="AL192" i="51"/>
  <c r="AK192" i="51"/>
  <c r="AM191" i="51"/>
  <c r="AL191" i="51"/>
  <c r="AK191" i="51"/>
  <c r="AM190" i="51"/>
  <c r="AL190" i="51"/>
  <c r="AK190" i="51"/>
  <c r="AM189" i="51"/>
  <c r="AL189" i="51"/>
  <c r="AK189" i="51"/>
  <c r="AM188" i="51"/>
  <c r="AL188" i="51"/>
  <c r="AK188" i="51"/>
  <c r="AM187" i="51"/>
  <c r="AL187" i="51"/>
  <c r="AK187" i="51"/>
  <c r="AM186" i="51"/>
  <c r="AL186" i="51"/>
  <c r="AK186" i="51"/>
  <c r="AM185" i="51"/>
  <c r="AL185" i="51"/>
  <c r="AK185" i="51"/>
  <c r="AM184" i="51"/>
  <c r="AL184" i="51"/>
  <c r="AK184" i="51"/>
  <c r="AM183" i="51"/>
  <c r="AL183" i="51"/>
  <c r="AK183" i="51"/>
  <c r="AM182" i="51"/>
  <c r="AL182" i="51"/>
  <c r="AK182" i="51"/>
  <c r="AM181" i="51"/>
  <c r="AL181" i="51"/>
  <c r="AK181" i="51"/>
  <c r="AM180" i="51"/>
  <c r="AL180" i="51"/>
  <c r="AK180" i="51"/>
  <c r="AM179" i="51"/>
  <c r="AL179" i="51"/>
  <c r="AK179" i="51"/>
  <c r="AM178" i="51"/>
  <c r="AL178" i="51"/>
  <c r="AK178" i="51"/>
  <c r="AM177" i="51"/>
  <c r="AL177" i="51"/>
  <c r="AK177" i="51"/>
  <c r="AM176" i="51"/>
  <c r="AL176" i="51"/>
  <c r="AK176" i="51"/>
  <c r="AM175" i="51"/>
  <c r="AL175" i="51"/>
  <c r="AK175" i="51"/>
  <c r="AM174" i="51"/>
  <c r="AL174" i="51"/>
  <c r="AK174" i="51"/>
  <c r="AM173" i="51"/>
  <c r="AL173" i="51"/>
  <c r="AK173" i="51"/>
  <c r="AM172" i="51"/>
  <c r="AL172" i="51"/>
  <c r="AK172" i="51"/>
  <c r="AM171" i="51"/>
  <c r="AL171" i="51"/>
  <c r="AK171" i="51"/>
  <c r="AM170" i="51"/>
  <c r="AL170" i="51"/>
  <c r="AK170" i="51"/>
  <c r="AM169" i="51"/>
  <c r="AL169" i="51"/>
  <c r="AK169" i="51"/>
  <c r="AM168" i="51"/>
  <c r="AL168" i="51"/>
  <c r="AK168" i="51"/>
  <c r="AM167" i="51"/>
  <c r="AL167" i="51"/>
  <c r="AK167" i="51"/>
  <c r="AM166" i="51"/>
  <c r="AL166" i="51"/>
  <c r="AK166" i="51"/>
  <c r="AM165" i="51"/>
  <c r="AL165" i="51"/>
  <c r="AK165" i="51"/>
  <c r="AM164" i="51"/>
  <c r="AL164" i="51"/>
  <c r="AK164" i="51"/>
  <c r="AM163" i="51"/>
  <c r="AL163" i="51"/>
  <c r="AK163" i="51"/>
  <c r="AM162" i="51"/>
  <c r="AL162" i="51"/>
  <c r="AK162" i="51"/>
  <c r="AM161" i="51"/>
  <c r="AL161" i="51"/>
  <c r="AK161" i="51"/>
  <c r="AM160" i="51"/>
  <c r="AL160" i="51"/>
  <c r="AK160" i="51"/>
  <c r="AM159" i="51"/>
  <c r="AL159" i="51"/>
  <c r="AK159" i="51"/>
  <c r="AM158" i="51"/>
  <c r="AL158" i="51"/>
  <c r="AK158" i="51"/>
  <c r="AM157" i="51"/>
  <c r="AL157" i="51"/>
  <c r="AK157" i="51"/>
  <c r="AM156" i="51"/>
  <c r="AL156" i="51"/>
  <c r="AK156" i="51"/>
  <c r="AM155" i="51"/>
  <c r="AL155" i="51"/>
  <c r="AK155" i="51"/>
  <c r="AM154" i="51"/>
  <c r="AL154" i="51"/>
  <c r="AK154" i="51"/>
  <c r="AM153" i="51"/>
  <c r="AL153" i="51"/>
  <c r="AK153" i="51"/>
  <c r="AM152" i="51"/>
  <c r="AL152" i="51"/>
  <c r="AK152" i="51"/>
  <c r="AM151" i="51"/>
  <c r="AL151" i="51"/>
  <c r="AK151" i="51"/>
  <c r="AM150" i="51"/>
  <c r="AL150" i="51"/>
  <c r="AK150" i="51"/>
  <c r="AM149" i="51"/>
  <c r="AL149" i="51"/>
  <c r="AK149" i="51"/>
  <c r="AM148" i="51"/>
  <c r="AL148" i="51"/>
  <c r="AK148" i="51"/>
  <c r="AM147" i="51"/>
  <c r="AL147" i="51"/>
  <c r="AK147" i="51"/>
  <c r="AM146" i="51"/>
  <c r="AL146" i="51"/>
  <c r="AK146" i="51"/>
  <c r="AM145" i="51"/>
  <c r="AL145" i="51"/>
  <c r="AK145" i="51"/>
  <c r="AM144" i="51"/>
  <c r="AL144" i="51"/>
  <c r="AK144" i="51"/>
  <c r="AM143" i="51"/>
  <c r="AL143" i="51"/>
  <c r="AK143" i="51"/>
  <c r="AM142" i="51"/>
  <c r="AL142" i="51"/>
  <c r="AK142" i="51"/>
  <c r="AM141" i="51"/>
  <c r="AL141" i="51"/>
  <c r="AK141" i="51"/>
  <c r="AM140" i="51"/>
  <c r="AL140" i="51"/>
  <c r="AK140" i="51"/>
  <c r="AM139" i="51"/>
  <c r="AL139" i="51"/>
  <c r="AK139" i="51"/>
  <c r="AM138" i="51"/>
  <c r="AL138" i="51"/>
  <c r="AK138" i="51"/>
  <c r="AM137" i="51"/>
  <c r="AL137" i="51"/>
  <c r="AK137" i="51"/>
  <c r="AM136" i="51"/>
  <c r="AL136" i="51"/>
  <c r="AK136" i="51"/>
  <c r="AM135" i="51"/>
  <c r="AL135" i="51"/>
  <c r="AK135" i="51"/>
  <c r="AM134" i="51"/>
  <c r="AL134" i="51"/>
  <c r="AK134" i="51"/>
  <c r="AM133" i="51"/>
  <c r="AL133" i="51"/>
  <c r="AK133" i="51"/>
  <c r="AM132" i="51"/>
  <c r="AL132" i="51"/>
  <c r="AK132" i="51"/>
  <c r="AM131" i="51"/>
  <c r="AL131" i="51"/>
  <c r="AK131" i="51"/>
  <c r="AM130" i="51"/>
  <c r="AL130" i="51"/>
  <c r="AK130" i="51"/>
  <c r="AM129" i="51"/>
  <c r="AL129" i="51"/>
  <c r="AK129" i="51"/>
  <c r="AM128" i="51"/>
  <c r="AL128" i="51"/>
  <c r="AK128" i="51"/>
  <c r="AM127" i="51"/>
  <c r="AL127" i="51"/>
  <c r="AK127" i="51"/>
  <c r="AM126" i="51"/>
  <c r="AL126" i="51"/>
  <c r="AK126" i="51"/>
  <c r="AM125" i="51"/>
  <c r="AL125" i="51"/>
  <c r="AK125" i="51"/>
  <c r="AM124" i="51"/>
  <c r="AL124" i="51"/>
  <c r="AK124" i="51"/>
  <c r="AM123" i="51"/>
  <c r="AL123" i="51"/>
  <c r="AK123" i="51"/>
  <c r="AM122" i="51"/>
  <c r="AL122" i="51"/>
  <c r="AK122" i="51"/>
  <c r="AM121" i="51"/>
  <c r="AL121" i="51"/>
  <c r="AK121" i="51"/>
  <c r="AM120" i="51"/>
  <c r="AL120" i="51"/>
  <c r="AK120" i="51"/>
  <c r="AM119" i="51"/>
  <c r="AL119" i="51"/>
  <c r="AK119" i="51"/>
  <c r="AM118" i="51"/>
  <c r="AL118" i="51"/>
  <c r="AK118" i="51"/>
  <c r="AM117" i="51"/>
  <c r="AL117" i="51"/>
  <c r="AK117" i="51"/>
  <c r="AM116" i="51"/>
  <c r="AL116" i="51"/>
  <c r="AK116" i="51"/>
  <c r="AM115" i="51"/>
  <c r="AL115" i="51"/>
  <c r="AK115" i="51"/>
  <c r="AM114" i="51"/>
  <c r="AL114" i="51"/>
  <c r="AK114" i="51"/>
  <c r="AM113" i="51"/>
  <c r="AL113" i="51"/>
  <c r="AK113" i="51"/>
  <c r="AM112" i="51"/>
  <c r="AL112" i="51"/>
  <c r="AK112" i="51"/>
  <c r="AM111" i="51"/>
  <c r="AL111" i="51"/>
  <c r="AK111" i="51"/>
  <c r="AM110" i="51"/>
  <c r="AL110" i="51"/>
  <c r="AK110" i="51"/>
  <c r="AM109" i="51"/>
  <c r="AL109" i="51"/>
  <c r="AK109" i="51"/>
  <c r="AM108" i="51"/>
  <c r="AL108" i="51"/>
  <c r="AK108" i="51"/>
  <c r="AM107" i="51"/>
  <c r="AL107" i="51"/>
  <c r="AK107" i="51"/>
  <c r="AM106" i="51"/>
  <c r="AL106" i="51"/>
  <c r="AK106" i="51"/>
  <c r="AM105" i="51"/>
  <c r="AL105" i="51"/>
  <c r="AK105" i="51"/>
  <c r="AM104" i="51"/>
  <c r="AL104" i="51"/>
  <c r="AK104" i="51"/>
  <c r="AM103" i="51"/>
  <c r="AL103" i="51"/>
  <c r="AK103" i="51"/>
  <c r="AM102" i="51"/>
  <c r="AL102" i="51"/>
  <c r="AK102" i="51"/>
  <c r="AM101" i="51"/>
  <c r="AL101" i="51"/>
  <c r="AK101" i="51"/>
  <c r="AM100" i="51"/>
  <c r="AL100" i="51"/>
  <c r="AK100" i="51"/>
  <c r="AM99" i="51"/>
  <c r="AL99" i="51"/>
  <c r="AK99" i="51"/>
  <c r="AM98" i="51"/>
  <c r="AL98" i="51"/>
  <c r="AK98" i="51"/>
  <c r="AM97" i="51"/>
  <c r="AL97" i="51"/>
  <c r="AK97" i="51"/>
  <c r="AM96" i="51"/>
  <c r="AL96" i="51"/>
  <c r="AK96" i="51"/>
  <c r="AM95" i="51"/>
  <c r="AL95" i="51"/>
  <c r="AK95" i="51"/>
  <c r="AM94" i="51"/>
  <c r="AL94" i="51"/>
  <c r="AK94" i="51"/>
  <c r="AM93" i="51"/>
  <c r="AL93" i="51"/>
  <c r="AK93" i="51"/>
  <c r="AM92" i="51"/>
  <c r="AL92" i="51"/>
  <c r="AK92" i="51"/>
  <c r="AM91" i="51"/>
  <c r="AL91" i="51"/>
  <c r="AK91" i="51"/>
  <c r="AM90" i="51"/>
  <c r="AL90" i="51"/>
  <c r="AK90" i="51"/>
  <c r="AM89" i="51"/>
  <c r="AL89" i="51"/>
  <c r="AK89" i="51"/>
  <c r="AM88" i="51"/>
  <c r="AL88" i="51"/>
  <c r="AK88" i="51"/>
  <c r="AM87" i="51"/>
  <c r="AL87" i="51"/>
  <c r="AK87" i="51"/>
  <c r="AM86" i="51"/>
  <c r="AL86" i="51"/>
  <c r="AK86" i="51"/>
  <c r="AM85" i="51"/>
  <c r="AL85" i="51"/>
  <c r="AK85" i="51"/>
  <c r="AM84" i="51"/>
  <c r="AL84" i="51"/>
  <c r="AK84" i="51"/>
  <c r="AM83" i="51"/>
  <c r="AL83" i="51"/>
  <c r="AK83" i="51"/>
  <c r="AM82" i="51"/>
  <c r="AL82" i="51"/>
  <c r="AK82" i="51"/>
  <c r="AM81" i="51"/>
  <c r="AL81" i="51"/>
  <c r="AK81" i="51"/>
  <c r="AM80" i="51"/>
  <c r="AL80" i="51"/>
  <c r="AK80" i="51"/>
  <c r="AM79" i="51"/>
  <c r="AL79" i="51"/>
  <c r="AK79" i="51"/>
  <c r="AM78" i="51"/>
  <c r="AL78" i="51"/>
  <c r="AK78" i="51"/>
  <c r="AM77" i="51"/>
  <c r="AL77" i="51"/>
  <c r="AK77" i="51"/>
  <c r="AM76" i="51"/>
  <c r="AL76" i="51"/>
  <c r="AK76" i="51"/>
  <c r="AM75" i="51"/>
  <c r="AL75" i="51"/>
  <c r="AK75" i="51"/>
  <c r="AM74" i="51"/>
  <c r="AL74" i="51"/>
  <c r="AK74" i="51"/>
  <c r="AM73" i="51"/>
  <c r="AL73" i="51"/>
  <c r="AK73" i="51"/>
  <c r="AM72" i="51"/>
  <c r="AL72" i="51"/>
  <c r="AK72" i="51"/>
  <c r="AM71" i="51"/>
  <c r="AL71" i="51"/>
  <c r="AK71" i="51"/>
  <c r="AM70" i="51"/>
  <c r="AL70" i="51"/>
  <c r="AK70" i="51"/>
  <c r="AM69" i="51"/>
  <c r="AL69" i="51"/>
  <c r="AK69" i="51"/>
  <c r="AM68" i="51"/>
  <c r="AL68" i="51"/>
  <c r="AK68" i="51"/>
  <c r="AM67" i="51"/>
  <c r="AL67" i="51"/>
  <c r="AK67" i="51"/>
  <c r="AM66" i="51"/>
  <c r="AL66" i="51"/>
  <c r="AK66" i="51"/>
  <c r="AM65" i="51"/>
  <c r="AL65" i="51"/>
  <c r="AK65" i="51"/>
  <c r="AM64" i="51"/>
  <c r="AL64" i="51"/>
  <c r="AK64" i="51"/>
  <c r="AM63" i="51"/>
  <c r="AL63" i="51"/>
  <c r="AK63" i="51"/>
  <c r="AM62" i="51"/>
  <c r="AL62" i="51"/>
  <c r="AK62" i="51"/>
  <c r="AM61" i="51"/>
  <c r="AL61" i="51"/>
  <c r="AK61" i="51"/>
  <c r="AM60" i="51"/>
  <c r="AL60" i="51"/>
  <c r="AK60" i="51"/>
  <c r="AM59" i="51"/>
  <c r="AL59" i="51"/>
  <c r="AK59" i="51"/>
  <c r="AM58" i="51"/>
  <c r="AL58" i="51"/>
  <c r="AK58" i="51"/>
  <c r="AM57" i="51"/>
  <c r="AL57" i="51"/>
  <c r="AK57" i="51"/>
  <c r="AM56" i="51"/>
  <c r="AL56" i="51"/>
  <c r="AK56" i="51"/>
  <c r="AM55" i="51"/>
  <c r="AL55" i="51"/>
  <c r="AK55" i="51"/>
  <c r="AM54" i="51"/>
  <c r="AL54" i="51"/>
  <c r="AK54" i="51"/>
  <c r="AM53" i="51"/>
  <c r="AL53" i="51"/>
  <c r="AK53" i="51"/>
  <c r="AM52" i="51"/>
  <c r="AL52" i="51"/>
  <c r="AK52" i="51"/>
  <c r="AM51" i="51"/>
  <c r="AL51" i="51"/>
  <c r="AK51" i="51"/>
  <c r="AM50" i="51"/>
  <c r="AL50" i="51"/>
  <c r="AK50" i="51"/>
  <c r="AM49" i="51"/>
  <c r="AL49" i="51"/>
  <c r="AK49" i="51"/>
  <c r="AM48" i="51"/>
  <c r="AL48" i="51"/>
  <c r="AK48" i="51"/>
  <c r="AM47" i="51"/>
  <c r="AL47" i="51"/>
  <c r="AK47" i="51"/>
  <c r="AM46" i="51"/>
  <c r="AL46" i="51"/>
  <c r="AK46" i="51"/>
  <c r="AM45" i="51"/>
  <c r="AL45" i="51"/>
  <c r="AK45" i="51"/>
  <c r="AM44" i="51"/>
  <c r="AL44" i="51"/>
  <c r="AK44" i="51"/>
  <c r="AM43" i="51"/>
  <c r="AL43" i="51"/>
  <c r="AK43" i="51"/>
  <c r="AM42" i="51"/>
  <c r="AL42" i="51"/>
  <c r="AK42" i="51"/>
  <c r="AM41" i="51"/>
  <c r="AL41" i="51"/>
  <c r="AK41" i="51"/>
  <c r="AM40" i="51"/>
  <c r="AL40" i="51"/>
  <c r="AK40" i="51"/>
  <c r="AM39" i="51"/>
  <c r="AL39" i="51"/>
  <c r="AK39" i="51"/>
  <c r="AM38" i="51"/>
  <c r="AL38" i="51"/>
  <c r="AK38" i="51"/>
  <c r="F19" i="51"/>
  <c r="E20" i="51" s="1"/>
  <c r="E19" i="51"/>
  <c r="F18" i="51"/>
  <c r="F17" i="51"/>
  <c r="F16" i="51"/>
  <c r="F10" i="51"/>
  <c r="F13" i="51" s="1"/>
  <c r="F9" i="51"/>
  <c r="F12" i="51" s="1"/>
  <c r="F8" i="51"/>
  <c r="F11" i="51" s="1"/>
  <c r="A1" i="51"/>
  <c r="A1" i="75"/>
  <c r="A1" i="74"/>
  <c r="A1" i="72"/>
  <c r="G704" i="54"/>
  <c r="F704" i="54"/>
  <c r="E704" i="54"/>
  <c r="G701" i="54"/>
  <c r="G700" i="54"/>
  <c r="G699" i="54"/>
  <c r="G698" i="54"/>
  <c r="G697" i="54"/>
  <c r="G696" i="54"/>
  <c r="F696" i="54"/>
  <c r="G695" i="54"/>
  <c r="G694" i="54"/>
  <c r="G693" i="54"/>
  <c r="G692" i="54"/>
  <c r="G690" i="54"/>
  <c r="G702" i="54" s="1"/>
  <c r="E690" i="54"/>
  <c r="E702" i="54" s="1"/>
  <c r="E716" i="54" s="1"/>
  <c r="E687" i="54"/>
  <c r="E701" i="54" s="1"/>
  <c r="E715" i="54" s="1"/>
  <c r="G683" i="54"/>
  <c r="F683" i="54"/>
  <c r="E683" i="54"/>
  <c r="E682" i="54"/>
  <c r="E684" i="54" s="1"/>
  <c r="E675" i="54" s="1"/>
  <c r="G679" i="54"/>
  <c r="G678" i="54"/>
  <c r="G677" i="54"/>
  <c r="E673" i="54"/>
  <c r="E700" i="54" s="1"/>
  <c r="E714" i="54" s="1"/>
  <c r="G671" i="54"/>
  <c r="F671" i="54"/>
  <c r="E671" i="54"/>
  <c r="G669" i="54"/>
  <c r="G668" i="54"/>
  <c r="E668" i="54"/>
  <c r="E666" i="54"/>
  <c r="E699" i="54" s="1"/>
  <c r="E713" i="54" s="1"/>
  <c r="G664" i="54"/>
  <c r="E664" i="54"/>
  <c r="E661" i="54"/>
  <c r="E698" i="54" s="1"/>
  <c r="E712" i="54" s="1"/>
  <c r="G659" i="54"/>
  <c r="E659" i="54"/>
  <c r="E656" i="54"/>
  <c r="E697" i="54" s="1"/>
  <c r="E711" i="54" s="1"/>
  <c r="E653" i="54"/>
  <c r="E696" i="54" s="1"/>
  <c r="E710" i="54" s="1"/>
  <c r="E650" i="54"/>
  <c r="E695" i="54" s="1"/>
  <c r="E709" i="54" s="1"/>
  <c r="E647" i="54"/>
  <c r="E694" i="54" s="1"/>
  <c r="E708" i="54" s="1"/>
  <c r="E644" i="54"/>
  <c r="E693" i="54" s="1"/>
  <c r="E707" i="54" s="1"/>
  <c r="E640" i="54"/>
  <c r="E641" i="54" s="1"/>
  <c r="E692" i="54" s="1"/>
  <c r="E706" i="54" s="1"/>
  <c r="E638" i="54"/>
  <c r="G636" i="54"/>
  <c r="E636" i="54"/>
  <c r="G635" i="54"/>
  <c r="E635" i="54"/>
  <c r="G631" i="54"/>
  <c r="F631" i="54"/>
  <c r="E631" i="54"/>
  <c r="G626" i="54"/>
  <c r="F626" i="54"/>
  <c r="E626" i="54"/>
  <c r="F616" i="54"/>
  <c r="H614" i="54"/>
  <c r="G614" i="54"/>
  <c r="F614" i="54"/>
  <c r="E614" i="54"/>
  <c r="H613" i="54"/>
  <c r="G613" i="54"/>
  <c r="F613" i="54"/>
  <c r="E613" i="54"/>
  <c r="H612" i="54"/>
  <c r="G612" i="54"/>
  <c r="F612" i="54"/>
  <c r="E612" i="54"/>
  <c r="H603" i="54"/>
  <c r="G603" i="54"/>
  <c r="F603" i="54"/>
  <c r="E603" i="54"/>
  <c r="H602" i="54"/>
  <c r="G602" i="54"/>
  <c r="F602" i="54"/>
  <c r="E602" i="54"/>
  <c r="H601" i="54"/>
  <c r="G601" i="54"/>
  <c r="F601" i="54"/>
  <c r="E601" i="54"/>
  <c r="G585" i="54"/>
  <c r="F585" i="54"/>
  <c r="E585" i="54"/>
  <c r="G583" i="54"/>
  <c r="E583" i="54"/>
  <c r="E596" i="54" s="1"/>
  <c r="G582" i="54"/>
  <c r="G579" i="54"/>
  <c r="G578" i="54"/>
  <c r="F578" i="54"/>
  <c r="G577" i="54"/>
  <c r="G576" i="54"/>
  <c r="G575" i="54"/>
  <c r="G574" i="54"/>
  <c r="G572" i="54"/>
  <c r="E572" i="54"/>
  <c r="G569" i="54"/>
  <c r="E569" i="54"/>
  <c r="E582" i="54" s="1"/>
  <c r="E595" i="54" s="1"/>
  <c r="G567" i="54"/>
  <c r="G563" i="54"/>
  <c r="G560" i="54"/>
  <c r="F560" i="54"/>
  <c r="E560" i="54"/>
  <c r="G559" i="54"/>
  <c r="E559" i="54"/>
  <c r="E561" i="54" s="1"/>
  <c r="E567" i="54" s="1"/>
  <c r="G556" i="54"/>
  <c r="G565" i="54" s="1"/>
  <c r="E556" i="54"/>
  <c r="G554" i="54"/>
  <c r="E554" i="54"/>
  <c r="G553" i="54"/>
  <c r="G551" i="54"/>
  <c r="G564" i="54" s="1"/>
  <c r="E551" i="54"/>
  <c r="E564" i="54" s="1"/>
  <c r="G549" i="54"/>
  <c r="E549" i="54"/>
  <c r="G548" i="54"/>
  <c r="E548" i="54"/>
  <c r="E546" i="54"/>
  <c r="E579" i="54" s="1"/>
  <c r="E592" i="54" s="1"/>
  <c r="E543" i="54"/>
  <c r="E578" i="54" s="1"/>
  <c r="E591" i="54" s="1"/>
  <c r="E540" i="54"/>
  <c r="E577" i="54" s="1"/>
  <c r="E590" i="54" s="1"/>
  <c r="E537" i="54"/>
  <c r="E576" i="54" s="1"/>
  <c r="E589" i="54" s="1"/>
  <c r="E534" i="54"/>
  <c r="E575" i="54" s="1"/>
  <c r="E588" i="54" s="1"/>
  <c r="E530" i="54"/>
  <c r="E531" i="54" s="1"/>
  <c r="E574" i="54" s="1"/>
  <c r="E587" i="54" s="1"/>
  <c r="E528" i="54"/>
  <c r="G526" i="54"/>
  <c r="E526" i="54"/>
  <c r="G525" i="54"/>
  <c r="E525" i="54"/>
  <c r="G521" i="54"/>
  <c r="F521" i="54"/>
  <c r="E521" i="54"/>
  <c r="G516" i="54"/>
  <c r="F516" i="54"/>
  <c r="E516" i="54"/>
  <c r="E500" i="54"/>
  <c r="E499" i="54"/>
  <c r="G498" i="54"/>
  <c r="F498" i="54"/>
  <c r="E498" i="54"/>
  <c r="H497" i="54"/>
  <c r="G497" i="54"/>
  <c r="F497" i="54"/>
  <c r="E497" i="54"/>
  <c r="H496" i="54"/>
  <c r="G496" i="54"/>
  <c r="F496" i="54"/>
  <c r="E496" i="54"/>
  <c r="G484" i="54"/>
  <c r="G483" i="54"/>
  <c r="G482" i="54"/>
  <c r="H481" i="54"/>
  <c r="G481" i="54"/>
  <c r="F481" i="54"/>
  <c r="E481" i="54"/>
  <c r="H480" i="54"/>
  <c r="G480" i="54"/>
  <c r="F480" i="54"/>
  <c r="E480" i="54"/>
  <c r="H470" i="54"/>
  <c r="G470" i="54"/>
  <c r="F470" i="54"/>
  <c r="E470" i="54"/>
  <c r="H469" i="54"/>
  <c r="G469" i="54"/>
  <c r="F469" i="54"/>
  <c r="E469" i="54"/>
  <c r="G461" i="54"/>
  <c r="G460" i="54"/>
  <c r="H459" i="54"/>
  <c r="G459" i="54"/>
  <c r="F459" i="54"/>
  <c r="E459" i="54"/>
  <c r="H455" i="54"/>
  <c r="G455" i="54"/>
  <c r="F455" i="54"/>
  <c r="E455" i="54"/>
  <c r="H454" i="54"/>
  <c r="G454" i="54"/>
  <c r="F454" i="54"/>
  <c r="E454" i="54"/>
  <c r="H441" i="54"/>
  <c r="H458" i="54" s="1"/>
  <c r="G441" i="54"/>
  <c r="G458" i="54" s="1"/>
  <c r="F441" i="54"/>
  <c r="F458" i="54" s="1"/>
  <c r="H440" i="54"/>
  <c r="G440" i="54"/>
  <c r="F440" i="54"/>
  <c r="E440" i="54"/>
  <c r="H434" i="54"/>
  <c r="G434" i="54"/>
  <c r="F434" i="54"/>
  <c r="E434" i="54"/>
  <c r="H433" i="54"/>
  <c r="G433" i="54"/>
  <c r="F433" i="54"/>
  <c r="E433" i="54"/>
  <c r="G429" i="54"/>
  <c r="E429" i="54"/>
  <c r="G428" i="54"/>
  <c r="G425" i="54"/>
  <c r="F425" i="54"/>
  <c r="E425" i="54"/>
  <c r="G424" i="54"/>
  <c r="E424" i="54"/>
  <c r="E426" i="54" s="1"/>
  <c r="E428" i="54" s="1"/>
  <c r="E417" i="54"/>
  <c r="E416" i="54"/>
  <c r="E415" i="54"/>
  <c r="E414" i="54"/>
  <c r="E413" i="54"/>
  <c r="G411" i="54"/>
  <c r="F411" i="54"/>
  <c r="E411" i="54"/>
  <c r="H409" i="54"/>
  <c r="G409" i="54"/>
  <c r="F409" i="54"/>
  <c r="E409" i="54"/>
  <c r="H408" i="54"/>
  <c r="G408" i="54"/>
  <c r="F408" i="54"/>
  <c r="E408" i="54"/>
  <c r="H407" i="54"/>
  <c r="G407" i="54"/>
  <c r="F407" i="54"/>
  <c r="E407" i="54"/>
  <c r="H406" i="54"/>
  <c r="G406" i="54"/>
  <c r="F406" i="54"/>
  <c r="E406" i="54"/>
  <c r="H405" i="54"/>
  <c r="G405" i="54"/>
  <c r="F405" i="54"/>
  <c r="E405" i="54"/>
  <c r="G396" i="54"/>
  <c r="F396" i="54"/>
  <c r="E396" i="54"/>
  <c r="G394" i="54"/>
  <c r="F394" i="54"/>
  <c r="E394" i="54"/>
  <c r="G393" i="54"/>
  <c r="F393" i="54"/>
  <c r="E393" i="54"/>
  <c r="G392" i="54"/>
  <c r="F392" i="54"/>
  <c r="E392" i="54"/>
  <c r="G391" i="54"/>
  <c r="F391" i="54"/>
  <c r="E391" i="54"/>
  <c r="G390" i="54"/>
  <c r="F390" i="54"/>
  <c r="E390" i="54"/>
  <c r="G380" i="54"/>
  <c r="F380" i="54"/>
  <c r="E380" i="54"/>
  <c r="G352" i="54"/>
  <c r="F352" i="54"/>
  <c r="E352" i="54"/>
  <c r="L350" i="54"/>
  <c r="K350" i="54"/>
  <c r="J350" i="54"/>
  <c r="I350" i="54"/>
  <c r="H350" i="54"/>
  <c r="G350" i="54"/>
  <c r="F350" i="54"/>
  <c r="E350" i="54"/>
  <c r="L349" i="54"/>
  <c r="K349" i="54"/>
  <c r="J349" i="54"/>
  <c r="I349" i="54"/>
  <c r="H349" i="54"/>
  <c r="G349" i="54"/>
  <c r="F349" i="54"/>
  <c r="E349" i="54"/>
  <c r="L348" i="54"/>
  <c r="K348" i="54"/>
  <c r="J348" i="54"/>
  <c r="I348" i="54"/>
  <c r="H348" i="54"/>
  <c r="G348" i="54"/>
  <c r="F348" i="54"/>
  <c r="E348" i="54"/>
  <c r="L347" i="54"/>
  <c r="K347" i="54"/>
  <c r="J347" i="54"/>
  <c r="I347" i="54"/>
  <c r="H347" i="54"/>
  <c r="G347" i="54"/>
  <c r="F347" i="54"/>
  <c r="E347" i="54"/>
  <c r="L346" i="54"/>
  <c r="K346" i="54"/>
  <c r="J346" i="54"/>
  <c r="I346" i="54"/>
  <c r="H346" i="54"/>
  <c r="G346" i="54"/>
  <c r="F346" i="54"/>
  <c r="E346" i="54"/>
  <c r="H336" i="54"/>
  <c r="G336" i="54"/>
  <c r="F336" i="54"/>
  <c r="E336" i="54"/>
  <c r="H335" i="54"/>
  <c r="G335" i="54"/>
  <c r="F335" i="54"/>
  <c r="G331" i="54"/>
  <c r="F331" i="54"/>
  <c r="E331" i="54"/>
  <c r="H330" i="54"/>
  <c r="G330" i="54"/>
  <c r="F330" i="54"/>
  <c r="E330" i="54"/>
  <c r="H314" i="54"/>
  <c r="G314" i="54"/>
  <c r="F314" i="54"/>
  <c r="H313" i="54"/>
  <c r="G313" i="54"/>
  <c r="F313" i="54"/>
  <c r="E313" i="54"/>
  <c r="H312" i="54"/>
  <c r="G312" i="54"/>
  <c r="F312" i="54"/>
  <c r="E312" i="54"/>
  <c r="H311" i="54"/>
  <c r="G311" i="54"/>
  <c r="F311" i="54"/>
  <c r="E311" i="54"/>
  <c r="H310" i="54"/>
  <c r="G310" i="54"/>
  <c r="F310" i="54"/>
  <c r="E310" i="54"/>
  <c r="H309" i="54"/>
  <c r="G309" i="54"/>
  <c r="F309" i="54"/>
  <c r="E309" i="54"/>
  <c r="G306" i="54"/>
  <c r="F306" i="54"/>
  <c r="E306" i="54"/>
  <c r="G305" i="54"/>
  <c r="F305" i="54"/>
  <c r="E305" i="54"/>
  <c r="G304" i="54"/>
  <c r="F304" i="54"/>
  <c r="E304" i="54"/>
  <c r="G303" i="54"/>
  <c r="F303" i="54"/>
  <c r="E303" i="54"/>
  <c r="G302" i="54"/>
  <c r="F302" i="54"/>
  <c r="E302" i="54"/>
  <c r="G293" i="54"/>
  <c r="F293" i="54"/>
  <c r="E293" i="54"/>
  <c r="G292" i="54"/>
  <c r="F292" i="54"/>
  <c r="E292" i="54"/>
  <c r="G291" i="54"/>
  <c r="F291" i="54"/>
  <c r="E291" i="54"/>
  <c r="L290" i="54"/>
  <c r="K290" i="54"/>
  <c r="J290" i="54"/>
  <c r="I290" i="54"/>
  <c r="H290" i="54"/>
  <c r="G290" i="54"/>
  <c r="F290" i="54"/>
  <c r="E290" i="54"/>
  <c r="L289" i="54"/>
  <c r="K289" i="54"/>
  <c r="J289" i="54"/>
  <c r="I289" i="54"/>
  <c r="H289" i="54"/>
  <c r="G289" i="54"/>
  <c r="F289" i="54"/>
  <c r="E289" i="54"/>
  <c r="E294" i="54" s="1"/>
  <c r="H280" i="54"/>
  <c r="G280" i="54"/>
  <c r="F280" i="54"/>
  <c r="E280" i="54"/>
  <c r="L279" i="54"/>
  <c r="K279" i="54"/>
  <c r="J279" i="54"/>
  <c r="I279" i="54"/>
  <c r="H279" i="54"/>
  <c r="G279" i="54"/>
  <c r="F279" i="54"/>
  <c r="E279" i="54"/>
  <c r="L275" i="54"/>
  <c r="K275" i="54"/>
  <c r="J275" i="54"/>
  <c r="I275" i="54"/>
  <c r="H275" i="54"/>
  <c r="G275" i="54"/>
  <c r="F275" i="54"/>
  <c r="E275" i="54"/>
  <c r="H274" i="54"/>
  <c r="G274" i="54"/>
  <c r="F274" i="54"/>
  <c r="E267" i="54"/>
  <c r="E335" i="54" s="1"/>
  <c r="L266" i="54"/>
  <c r="K266" i="54"/>
  <c r="J266" i="54"/>
  <c r="I266" i="54"/>
  <c r="H266" i="54"/>
  <c r="G266" i="54"/>
  <c r="F266" i="54"/>
  <c r="E266" i="54"/>
  <c r="L265" i="54"/>
  <c r="K265" i="54"/>
  <c r="J265" i="54"/>
  <c r="I265" i="54"/>
  <c r="H265" i="54"/>
  <c r="G265" i="54"/>
  <c r="F265" i="54"/>
  <c r="E265" i="54"/>
  <c r="G259" i="54"/>
  <c r="F259" i="54"/>
  <c r="E259" i="54"/>
  <c r="G258" i="54"/>
  <c r="E258" i="54"/>
  <c r="H257" i="54"/>
  <c r="G257" i="54"/>
  <c r="F257" i="54"/>
  <c r="E257" i="54"/>
  <c r="G254" i="54"/>
  <c r="E254" i="54"/>
  <c r="L253" i="54"/>
  <c r="K253" i="54"/>
  <c r="J253" i="54"/>
  <c r="I253" i="54"/>
  <c r="H253" i="54"/>
  <c r="G253" i="54"/>
  <c r="F253" i="54"/>
  <c r="E253" i="54"/>
  <c r="G250" i="54"/>
  <c r="F250" i="54"/>
  <c r="E250" i="54"/>
  <c r="G249" i="54"/>
  <c r="E249" i="54"/>
  <c r="H248" i="54"/>
  <c r="G248" i="54"/>
  <c r="F248" i="54"/>
  <c r="E248" i="54"/>
  <c r="G245" i="54"/>
  <c r="F245" i="54"/>
  <c r="E245" i="54"/>
  <c r="G244" i="54"/>
  <c r="F244" i="54"/>
  <c r="E244" i="54"/>
  <c r="G241" i="54"/>
  <c r="F241" i="54"/>
  <c r="E241" i="54"/>
  <c r="L240" i="54"/>
  <c r="K240" i="54"/>
  <c r="J240" i="54"/>
  <c r="I240" i="54"/>
  <c r="H240" i="54"/>
  <c r="G240" i="54"/>
  <c r="F240" i="54"/>
  <c r="E240" i="54"/>
  <c r="L234" i="54"/>
  <c r="K234" i="54"/>
  <c r="J234" i="54"/>
  <c r="I234" i="54"/>
  <c r="E234" i="54"/>
  <c r="L233" i="54"/>
  <c r="K233" i="54"/>
  <c r="J233" i="54"/>
  <c r="I233" i="54"/>
  <c r="H233" i="54"/>
  <c r="G233" i="54"/>
  <c r="F233" i="54"/>
  <c r="E233" i="54"/>
  <c r="L232" i="54"/>
  <c r="K232" i="54"/>
  <c r="J232" i="54"/>
  <c r="I232" i="54"/>
  <c r="H232" i="54"/>
  <c r="G232" i="54"/>
  <c r="F232" i="54"/>
  <c r="E232" i="54"/>
  <c r="H226" i="54"/>
  <c r="G226" i="54"/>
  <c r="F226" i="54"/>
  <c r="H225" i="54"/>
  <c r="G225" i="54"/>
  <c r="F225" i="54"/>
  <c r="H224" i="54"/>
  <c r="G224" i="54"/>
  <c r="F224" i="54"/>
  <c r="E221" i="54"/>
  <c r="E226" i="54" s="1"/>
  <c r="G220" i="54"/>
  <c r="F220" i="54"/>
  <c r="E220" i="54"/>
  <c r="G219" i="54"/>
  <c r="F219" i="54"/>
  <c r="E219" i="54"/>
  <c r="H218" i="54"/>
  <c r="G218" i="54"/>
  <c r="F218" i="54"/>
  <c r="E218" i="54"/>
  <c r="G215" i="54"/>
  <c r="F215" i="54"/>
  <c r="E215" i="54"/>
  <c r="G214" i="54"/>
  <c r="F214" i="54"/>
  <c r="E214" i="54"/>
  <c r="H213" i="54"/>
  <c r="G213" i="54"/>
  <c r="F213" i="54"/>
  <c r="E213" i="54"/>
  <c r="E210" i="54"/>
  <c r="E225" i="54" s="1"/>
  <c r="G209" i="54"/>
  <c r="F209" i="54"/>
  <c r="E209" i="54"/>
  <c r="G208" i="54"/>
  <c r="F208" i="54"/>
  <c r="E208" i="54"/>
  <c r="L207" i="54"/>
  <c r="K207" i="54"/>
  <c r="J207" i="54"/>
  <c r="I207" i="54"/>
  <c r="H207" i="54"/>
  <c r="G207" i="54"/>
  <c r="F207" i="54"/>
  <c r="E207" i="54"/>
  <c r="E204" i="54"/>
  <c r="E224" i="54" s="1"/>
  <c r="G203" i="54"/>
  <c r="F203" i="54"/>
  <c r="E203" i="54"/>
  <c r="G202" i="54"/>
  <c r="F202" i="54"/>
  <c r="E202" i="54"/>
  <c r="H201" i="54"/>
  <c r="G201" i="54"/>
  <c r="F201" i="54"/>
  <c r="E201" i="54"/>
  <c r="G198" i="54"/>
  <c r="F198" i="54"/>
  <c r="E198" i="54"/>
  <c r="G197" i="54"/>
  <c r="F197" i="54"/>
  <c r="E197" i="54"/>
  <c r="H196" i="54"/>
  <c r="G196" i="54"/>
  <c r="F196" i="54"/>
  <c r="E196" i="54"/>
  <c r="G192" i="54"/>
  <c r="F192" i="54"/>
  <c r="E192" i="54"/>
  <c r="G190" i="54"/>
  <c r="F190" i="54"/>
  <c r="E190" i="54"/>
  <c r="G189" i="54"/>
  <c r="E189" i="54"/>
  <c r="L182" i="54"/>
  <c r="K182" i="54"/>
  <c r="J182" i="54"/>
  <c r="I182" i="54"/>
  <c r="H182" i="54"/>
  <c r="G182" i="54"/>
  <c r="F182" i="54"/>
  <c r="E182" i="54"/>
  <c r="H181" i="54"/>
  <c r="G181" i="54"/>
  <c r="F181" i="54"/>
  <c r="E181" i="54"/>
  <c r="G178" i="54"/>
  <c r="F178" i="54"/>
  <c r="E178" i="54"/>
  <c r="G177" i="54"/>
  <c r="F177" i="54"/>
  <c r="E177" i="54"/>
  <c r="G176" i="54"/>
  <c r="F176" i="54"/>
  <c r="E176" i="54"/>
  <c r="L175" i="54"/>
  <c r="K175" i="54"/>
  <c r="J175" i="54"/>
  <c r="I175" i="54"/>
  <c r="H175" i="54"/>
  <c r="G175" i="54"/>
  <c r="F175" i="54"/>
  <c r="E175" i="54"/>
  <c r="H172" i="54"/>
  <c r="G172" i="54"/>
  <c r="F172" i="54"/>
  <c r="E172" i="54"/>
  <c r="G170" i="54"/>
  <c r="F170" i="54"/>
  <c r="E170" i="54"/>
  <c r="G169" i="54"/>
  <c r="F169" i="54"/>
  <c r="E169" i="54"/>
  <c r="L168" i="54"/>
  <c r="K168" i="54"/>
  <c r="J168" i="54"/>
  <c r="I168" i="54"/>
  <c r="H168" i="54"/>
  <c r="G168" i="54"/>
  <c r="F168" i="54"/>
  <c r="E168" i="54"/>
  <c r="G165" i="54"/>
  <c r="E165" i="54"/>
  <c r="G164" i="54"/>
  <c r="F164" i="54"/>
  <c r="E164" i="54"/>
  <c r="L157" i="54"/>
  <c r="K157" i="54"/>
  <c r="J157" i="54"/>
  <c r="I157" i="54"/>
  <c r="H157" i="54"/>
  <c r="G157" i="54"/>
  <c r="F157" i="54"/>
  <c r="E157" i="54"/>
  <c r="H156" i="54"/>
  <c r="G156" i="54"/>
  <c r="F156" i="54"/>
  <c r="E156" i="54"/>
  <c r="G153" i="54"/>
  <c r="F153" i="54"/>
  <c r="E153" i="54"/>
  <c r="G152" i="54"/>
  <c r="F152" i="54"/>
  <c r="E152" i="54"/>
  <c r="L151" i="54"/>
  <c r="K151" i="54"/>
  <c r="J151" i="54"/>
  <c r="I151" i="54"/>
  <c r="H151" i="54"/>
  <c r="G151" i="54"/>
  <c r="F151" i="54"/>
  <c r="E151" i="54"/>
  <c r="BP119" i="54"/>
  <c r="BO119" i="54"/>
  <c r="BN119" i="54"/>
  <c r="BM119" i="54"/>
  <c r="BL119" i="54"/>
  <c r="BK119" i="54"/>
  <c r="BJ119" i="54"/>
  <c r="BI119" i="54"/>
  <c r="BH119" i="54"/>
  <c r="BG119" i="54"/>
  <c r="BF119" i="54"/>
  <c r="BE119" i="54"/>
  <c r="BD119" i="54"/>
  <c r="BC119" i="54"/>
  <c r="BB119" i="54"/>
  <c r="BA119" i="54"/>
  <c r="AZ119" i="54"/>
  <c r="AY119" i="54"/>
  <c r="AX119" i="54"/>
  <c r="AW119" i="54"/>
  <c r="AV119" i="54"/>
  <c r="AU119" i="54"/>
  <c r="AT119" i="54"/>
  <c r="AS119" i="54"/>
  <c r="AR119" i="54"/>
  <c r="AQ119" i="54"/>
  <c r="AP119" i="54"/>
  <c r="AO119" i="54"/>
  <c r="AN119" i="54"/>
  <c r="AM119" i="54"/>
  <c r="AL119" i="54"/>
  <c r="AK119" i="54"/>
  <c r="AJ119" i="54"/>
  <c r="AI119" i="54"/>
  <c r="AH119" i="54"/>
  <c r="AG119" i="54"/>
  <c r="AF119" i="54"/>
  <c r="AE119" i="54"/>
  <c r="AD119" i="54"/>
  <c r="AC119" i="54"/>
  <c r="AB119" i="54"/>
  <c r="AA119" i="54"/>
  <c r="Z119" i="54"/>
  <c r="Y119" i="54"/>
  <c r="X119" i="54"/>
  <c r="W119" i="54"/>
  <c r="V119" i="54"/>
  <c r="U119" i="54"/>
  <c r="T119" i="54"/>
  <c r="S119" i="54"/>
  <c r="R119" i="54"/>
  <c r="Q119" i="54"/>
  <c r="P119" i="54"/>
  <c r="O119" i="54"/>
  <c r="N119" i="54"/>
  <c r="M119" i="54"/>
  <c r="L119" i="54"/>
  <c r="K119" i="54"/>
  <c r="J119" i="54"/>
  <c r="I119" i="54"/>
  <c r="H119" i="54"/>
  <c r="G119" i="54"/>
  <c r="H118" i="54"/>
  <c r="G118" i="54"/>
  <c r="BO112" i="54"/>
  <c r="BN112" i="54"/>
  <c r="BM112" i="54"/>
  <c r="BL112" i="54"/>
  <c r="BK112" i="54"/>
  <c r="BJ112" i="54"/>
  <c r="BI112" i="54"/>
  <c r="BH112" i="54"/>
  <c r="BG112" i="54"/>
  <c r="BF112" i="54"/>
  <c r="BE112" i="54"/>
  <c r="BD112" i="54"/>
  <c r="BC112" i="54"/>
  <c r="BB112" i="54"/>
  <c r="BA112" i="54"/>
  <c r="AZ112" i="54"/>
  <c r="AY112" i="54"/>
  <c r="AX112" i="54"/>
  <c r="AW112" i="54"/>
  <c r="AV112" i="54"/>
  <c r="AU112" i="54"/>
  <c r="AT112" i="54"/>
  <c r="AS112" i="54"/>
  <c r="AR112" i="54"/>
  <c r="AQ112" i="54"/>
  <c r="AP112" i="54"/>
  <c r="AO112" i="54"/>
  <c r="AN112" i="54"/>
  <c r="AM112" i="54"/>
  <c r="AL112" i="54"/>
  <c r="AK112" i="54"/>
  <c r="AJ112" i="54"/>
  <c r="AI112" i="54"/>
  <c r="AH112" i="54"/>
  <c r="AG112" i="54"/>
  <c r="AF112" i="54"/>
  <c r="AE112" i="54"/>
  <c r="AD112" i="54"/>
  <c r="AC112" i="54"/>
  <c r="AB112" i="54"/>
  <c r="AA112" i="54"/>
  <c r="Z112" i="54"/>
  <c r="Y112" i="54"/>
  <c r="X112" i="54"/>
  <c r="W112" i="54"/>
  <c r="V112" i="54"/>
  <c r="U112" i="54"/>
  <c r="T112" i="54"/>
  <c r="S112" i="54"/>
  <c r="R112" i="54"/>
  <c r="Q112" i="54"/>
  <c r="P112" i="54"/>
  <c r="O112" i="54"/>
  <c r="N112" i="54"/>
  <c r="M112" i="54"/>
  <c r="L112" i="54"/>
  <c r="K112" i="54"/>
  <c r="J112" i="54"/>
  <c r="I112" i="54"/>
  <c r="H112" i="54"/>
  <c r="G112" i="54"/>
  <c r="H111" i="54"/>
  <c r="G111" i="54"/>
  <c r="BO105" i="54"/>
  <c r="BN105" i="54"/>
  <c r="BM105" i="54"/>
  <c r="BL105" i="54"/>
  <c r="BK105" i="54"/>
  <c r="BJ105" i="54"/>
  <c r="BI105" i="54"/>
  <c r="BH105" i="54"/>
  <c r="BG105" i="54"/>
  <c r="BF105" i="54"/>
  <c r="BE105" i="54"/>
  <c r="BD105" i="54"/>
  <c r="BC105" i="54"/>
  <c r="BB105" i="54"/>
  <c r="BA105" i="54"/>
  <c r="AZ105" i="54"/>
  <c r="AY105" i="54"/>
  <c r="AX105" i="54"/>
  <c r="AW105" i="54"/>
  <c r="AV105" i="54"/>
  <c r="AU105" i="54"/>
  <c r="AT105" i="54"/>
  <c r="AS105" i="54"/>
  <c r="AR105" i="54"/>
  <c r="AQ105" i="54"/>
  <c r="AP105" i="54"/>
  <c r="AO105" i="54"/>
  <c r="AN105" i="54"/>
  <c r="AM105" i="54"/>
  <c r="AL105" i="54"/>
  <c r="AK105" i="54"/>
  <c r="AJ105" i="54"/>
  <c r="AI105" i="54"/>
  <c r="AH105" i="54"/>
  <c r="AG105" i="54"/>
  <c r="AF105" i="54"/>
  <c r="AE105" i="54"/>
  <c r="AD105" i="54"/>
  <c r="AC105" i="54"/>
  <c r="AB105" i="54"/>
  <c r="AA105" i="54"/>
  <c r="Z105" i="54"/>
  <c r="Y105" i="54"/>
  <c r="X105" i="54"/>
  <c r="W105" i="54"/>
  <c r="V105" i="54"/>
  <c r="U105" i="54"/>
  <c r="T105" i="54"/>
  <c r="S105" i="54"/>
  <c r="R105" i="54"/>
  <c r="Q105" i="54"/>
  <c r="P105" i="54"/>
  <c r="O105" i="54"/>
  <c r="N105" i="54"/>
  <c r="M105" i="54"/>
  <c r="L105" i="54"/>
  <c r="K105" i="54"/>
  <c r="J105" i="54"/>
  <c r="I105" i="54"/>
  <c r="H105" i="54"/>
  <c r="G105" i="54"/>
  <c r="H104" i="54"/>
  <c r="G104" i="54"/>
  <c r="BR93" i="54"/>
  <c r="BQ93" i="54"/>
  <c r="BP93" i="54"/>
  <c r="BO93" i="54"/>
  <c r="BN93" i="54"/>
  <c r="BM93" i="54"/>
  <c r="BL93" i="54"/>
  <c r="BK93" i="54"/>
  <c r="BJ93" i="54"/>
  <c r="BI93" i="54"/>
  <c r="BH93" i="54"/>
  <c r="BG93" i="54"/>
  <c r="BF93" i="54"/>
  <c r="BE93" i="54"/>
  <c r="BD93" i="54"/>
  <c r="BC93" i="54"/>
  <c r="BB93" i="54"/>
  <c r="BA93" i="54"/>
  <c r="AZ93" i="54"/>
  <c r="AY93" i="54"/>
  <c r="AX93" i="54"/>
  <c r="AW93" i="54"/>
  <c r="AV93" i="54"/>
  <c r="AU93" i="54"/>
  <c r="AT93" i="54"/>
  <c r="AS93" i="54"/>
  <c r="AR93" i="54"/>
  <c r="AQ93" i="54"/>
  <c r="AP93" i="54"/>
  <c r="AO93" i="54"/>
  <c r="AN93" i="54"/>
  <c r="AM93" i="54"/>
  <c r="AL93" i="54"/>
  <c r="AK93" i="54"/>
  <c r="AJ93" i="54"/>
  <c r="AI93" i="54"/>
  <c r="AH93" i="54"/>
  <c r="AG93" i="54"/>
  <c r="AF93" i="54"/>
  <c r="AE93" i="54"/>
  <c r="AD93" i="54"/>
  <c r="AC93" i="54"/>
  <c r="AB93" i="54"/>
  <c r="AA93" i="54"/>
  <c r="Z93" i="54"/>
  <c r="Y93" i="54"/>
  <c r="X93" i="54"/>
  <c r="W93" i="54"/>
  <c r="V93" i="54"/>
  <c r="U93" i="54"/>
  <c r="T93" i="54"/>
  <c r="S93" i="54"/>
  <c r="R93" i="54"/>
  <c r="Q93" i="54"/>
  <c r="P93" i="54"/>
  <c r="O93" i="54"/>
  <c r="N93" i="54"/>
  <c r="M93" i="54"/>
  <c r="L93" i="54"/>
  <c r="K93" i="54"/>
  <c r="J93" i="54"/>
  <c r="I93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E90" i="54"/>
  <c r="BR85" i="54"/>
  <c r="BQ85" i="54"/>
  <c r="BP85" i="54"/>
  <c r="BO85" i="54"/>
  <c r="BN85" i="54"/>
  <c r="BM85" i="54"/>
  <c r="G80" i="54"/>
  <c r="F80" i="54"/>
  <c r="E80" i="54"/>
  <c r="BR78" i="54"/>
  <c r="BQ78" i="54"/>
  <c r="BP78" i="54"/>
  <c r="BO78" i="54"/>
  <c r="BN78" i="54"/>
  <c r="BM78" i="54"/>
  <c r="E78" i="54"/>
  <c r="BL77" i="54"/>
  <c r="BK77" i="54"/>
  <c r="BJ77" i="54"/>
  <c r="BI77" i="54"/>
  <c r="BH77" i="54"/>
  <c r="BG77" i="54"/>
  <c r="BF77" i="54"/>
  <c r="BE77" i="54"/>
  <c r="BD77" i="54"/>
  <c r="BC77" i="54"/>
  <c r="BB77" i="54"/>
  <c r="BA77" i="54"/>
  <c r="AZ77" i="54"/>
  <c r="AY77" i="54"/>
  <c r="AX77" i="54"/>
  <c r="AW77" i="54"/>
  <c r="AV77" i="54"/>
  <c r="AU77" i="54"/>
  <c r="AT77" i="54"/>
  <c r="AS77" i="54"/>
  <c r="AR77" i="54"/>
  <c r="AQ77" i="54"/>
  <c r="AP77" i="54"/>
  <c r="AO77" i="54"/>
  <c r="AN77" i="54"/>
  <c r="AM77" i="54"/>
  <c r="AL77" i="54"/>
  <c r="AK77" i="54"/>
  <c r="AJ77" i="54"/>
  <c r="AI77" i="54"/>
  <c r="AH77" i="54"/>
  <c r="AG77" i="54"/>
  <c r="AF77" i="54"/>
  <c r="AE77" i="54"/>
  <c r="AD77" i="54"/>
  <c r="AC77" i="54"/>
  <c r="AB77" i="54"/>
  <c r="AA77" i="54"/>
  <c r="Z77" i="54"/>
  <c r="Y77" i="54"/>
  <c r="X77" i="54"/>
  <c r="W77" i="54"/>
  <c r="V77" i="54"/>
  <c r="U77" i="54"/>
  <c r="T77" i="54"/>
  <c r="S77" i="54"/>
  <c r="R77" i="54"/>
  <c r="Q77" i="54"/>
  <c r="P77" i="54"/>
  <c r="O77" i="54"/>
  <c r="N77" i="54"/>
  <c r="M77" i="54"/>
  <c r="L77" i="54"/>
  <c r="K77" i="54"/>
  <c r="J77" i="54"/>
  <c r="I77" i="54"/>
  <c r="BL76" i="54"/>
  <c r="BK76" i="54"/>
  <c r="BJ76" i="54"/>
  <c r="BI76" i="54"/>
  <c r="BH76" i="54"/>
  <c r="BG76" i="54"/>
  <c r="BF76" i="54"/>
  <c r="BE76" i="54"/>
  <c r="BD76" i="54"/>
  <c r="BC76" i="54"/>
  <c r="BB76" i="54"/>
  <c r="BA76" i="54"/>
  <c r="AZ76" i="54"/>
  <c r="AY76" i="54"/>
  <c r="AX76" i="54"/>
  <c r="AW76" i="54"/>
  <c r="AV76" i="54"/>
  <c r="AU76" i="54"/>
  <c r="AT76" i="54"/>
  <c r="AS76" i="54"/>
  <c r="AR76" i="54"/>
  <c r="AQ76" i="54"/>
  <c r="AP76" i="54"/>
  <c r="AO76" i="54"/>
  <c r="AN76" i="54"/>
  <c r="AM76" i="54"/>
  <c r="AL76" i="54"/>
  <c r="AK76" i="54"/>
  <c r="AJ76" i="54"/>
  <c r="AI76" i="54"/>
  <c r="AH76" i="54"/>
  <c r="AG76" i="54"/>
  <c r="AF76" i="54"/>
  <c r="AE76" i="54"/>
  <c r="AD76" i="54"/>
  <c r="AC76" i="54"/>
  <c r="AB76" i="54"/>
  <c r="AA76" i="54"/>
  <c r="Z76" i="54"/>
  <c r="Y76" i="54"/>
  <c r="X76" i="54"/>
  <c r="W76" i="54"/>
  <c r="V76" i="54"/>
  <c r="U76" i="54"/>
  <c r="T76" i="54"/>
  <c r="S76" i="54"/>
  <c r="R76" i="54"/>
  <c r="Q76" i="54"/>
  <c r="P76" i="54"/>
  <c r="O76" i="54"/>
  <c r="N76" i="54"/>
  <c r="M76" i="54"/>
  <c r="L76" i="54"/>
  <c r="K76" i="54"/>
  <c r="J76" i="54"/>
  <c r="I76" i="54"/>
  <c r="BL75" i="54"/>
  <c r="BK75" i="54"/>
  <c r="BJ75" i="54"/>
  <c r="BI75" i="54"/>
  <c r="BH75" i="54"/>
  <c r="BG75" i="54"/>
  <c r="BG78" i="54" s="1"/>
  <c r="BF75" i="54"/>
  <c r="BE75" i="54"/>
  <c r="BD75" i="54"/>
  <c r="BC75" i="54"/>
  <c r="BB75" i="54"/>
  <c r="BA75" i="54"/>
  <c r="AZ75" i="54"/>
  <c r="AY75" i="54"/>
  <c r="AY78" i="54" s="1"/>
  <c r="AX75" i="54"/>
  <c r="AW75" i="54"/>
  <c r="AV75" i="54"/>
  <c r="AU75" i="54"/>
  <c r="AT75" i="54"/>
  <c r="AS75" i="54"/>
  <c r="AR75" i="54"/>
  <c r="AR78" i="54" s="1"/>
  <c r="AQ75" i="54"/>
  <c r="AQ78" i="54" s="1"/>
  <c r="AP75" i="54"/>
  <c r="AO75" i="54"/>
  <c r="AN75" i="54"/>
  <c r="AM75" i="54"/>
  <c r="AL75" i="54"/>
  <c r="AK75" i="54"/>
  <c r="AJ75" i="54"/>
  <c r="AI75" i="54"/>
  <c r="AI78" i="54" s="1"/>
  <c r="AH75" i="54"/>
  <c r="AG75" i="54"/>
  <c r="AF75" i="54"/>
  <c r="AE75" i="54"/>
  <c r="AD75" i="54"/>
  <c r="AC75" i="54"/>
  <c r="AB75" i="54"/>
  <c r="AA75" i="54"/>
  <c r="AA78" i="54" s="1"/>
  <c r="Z75" i="54"/>
  <c r="Y75" i="54"/>
  <c r="X75" i="54"/>
  <c r="W75" i="54"/>
  <c r="V75" i="54"/>
  <c r="U75" i="54"/>
  <c r="T75" i="54"/>
  <c r="S75" i="54"/>
  <c r="S78" i="54" s="1"/>
  <c r="R75" i="54"/>
  <c r="Q75" i="54"/>
  <c r="P75" i="54"/>
  <c r="O75" i="54"/>
  <c r="N75" i="54"/>
  <c r="M75" i="54"/>
  <c r="L75" i="54"/>
  <c r="L78" i="54" s="1"/>
  <c r="K75" i="54"/>
  <c r="K78" i="54" s="1"/>
  <c r="J75" i="54"/>
  <c r="I75" i="54"/>
  <c r="E66" i="54"/>
  <c r="E91" i="54" s="1"/>
  <c r="E65" i="54"/>
  <c r="E64" i="54"/>
  <c r="E63" i="54"/>
  <c r="G61" i="54"/>
  <c r="F61" i="54"/>
  <c r="BM65" i="54" s="1"/>
  <c r="BM111" i="54" s="1"/>
  <c r="E61" i="54"/>
  <c r="BR59" i="54"/>
  <c r="BQ59" i="54"/>
  <c r="BP59" i="54"/>
  <c r="BO59" i="54"/>
  <c r="BN59" i="54"/>
  <c r="BM59" i="54"/>
  <c r="BL59" i="54"/>
  <c r="BK59" i="54"/>
  <c r="BJ59" i="54"/>
  <c r="BI59" i="54"/>
  <c r="BH59" i="54"/>
  <c r="BG59" i="54"/>
  <c r="BF59" i="54"/>
  <c r="BE59" i="54"/>
  <c r="BD59" i="54"/>
  <c r="BC59" i="54"/>
  <c r="BB59" i="54"/>
  <c r="BA59" i="54"/>
  <c r="AZ59" i="54"/>
  <c r="AY59" i="54"/>
  <c r="AX59" i="54"/>
  <c r="AW59" i="54"/>
  <c r="AV59" i="54"/>
  <c r="AU59" i="54"/>
  <c r="AT59" i="54"/>
  <c r="AS59" i="54"/>
  <c r="AR59" i="54"/>
  <c r="AQ59" i="54"/>
  <c r="AP59" i="54"/>
  <c r="AO59" i="54"/>
  <c r="AN59" i="54"/>
  <c r="AM59" i="54"/>
  <c r="AL59" i="54"/>
  <c r="AK59" i="54"/>
  <c r="AJ59" i="54"/>
  <c r="AI59" i="54"/>
  <c r="AH59" i="54"/>
  <c r="AG59" i="54"/>
  <c r="AF59" i="54"/>
  <c r="AE59" i="54"/>
  <c r="AD59" i="54"/>
  <c r="AC59" i="54"/>
  <c r="AB59" i="54"/>
  <c r="AA59" i="54"/>
  <c r="Z59" i="54"/>
  <c r="Y59" i="54"/>
  <c r="X59" i="54"/>
  <c r="W59" i="54"/>
  <c r="V59" i="54"/>
  <c r="U59" i="54"/>
  <c r="T59" i="54"/>
  <c r="S59" i="54"/>
  <c r="R59" i="54"/>
  <c r="Q59" i="54"/>
  <c r="P59" i="54"/>
  <c r="O59" i="54"/>
  <c r="N59" i="54"/>
  <c r="M59" i="54"/>
  <c r="L59" i="54"/>
  <c r="K59" i="54"/>
  <c r="J59" i="54"/>
  <c r="I59" i="54"/>
  <c r="E48" i="54"/>
  <c r="E93" i="54" s="1"/>
  <c r="BR27" i="54"/>
  <c r="BR92" i="54" s="1"/>
  <c r="BQ27" i="54"/>
  <c r="BQ92" i="54" s="1"/>
  <c r="G21" i="81" s="1"/>
  <c r="BP27" i="54"/>
  <c r="BP92" i="54" s="1"/>
  <c r="BO27" i="54"/>
  <c r="BO92" i="54" s="1"/>
  <c r="BN27" i="54"/>
  <c r="BN92" i="54" s="1"/>
  <c r="BM27" i="54"/>
  <c r="BM92" i="54" s="1"/>
  <c r="BL27" i="54"/>
  <c r="BL92" i="54" s="1"/>
  <c r="BK27" i="54"/>
  <c r="BK92" i="54" s="1"/>
  <c r="BJ27" i="54"/>
  <c r="BJ92" i="54" s="1"/>
  <c r="BI27" i="54"/>
  <c r="BI92" i="54" s="1"/>
  <c r="BH27" i="54"/>
  <c r="BH92" i="54" s="1"/>
  <c r="BG27" i="54"/>
  <c r="BG92" i="54" s="1"/>
  <c r="BF27" i="54"/>
  <c r="BF92" i="54" s="1"/>
  <c r="BE27" i="54"/>
  <c r="BE92" i="54" s="1"/>
  <c r="BD27" i="54"/>
  <c r="BD92" i="54" s="1"/>
  <c r="BC27" i="54"/>
  <c r="BC92" i="54" s="1"/>
  <c r="BB27" i="54"/>
  <c r="BB92" i="54" s="1"/>
  <c r="BA27" i="54"/>
  <c r="BA92" i="54" s="1"/>
  <c r="AZ27" i="54"/>
  <c r="AZ92" i="54" s="1"/>
  <c r="AY27" i="54"/>
  <c r="AY92" i="54" s="1"/>
  <c r="AX27" i="54"/>
  <c r="AX92" i="54" s="1"/>
  <c r="AW27" i="54"/>
  <c r="AW92" i="54" s="1"/>
  <c r="AV27" i="54"/>
  <c r="AV92" i="54" s="1"/>
  <c r="AU27" i="54"/>
  <c r="AU92" i="54" s="1"/>
  <c r="AT27" i="54"/>
  <c r="AT92" i="54" s="1"/>
  <c r="AS27" i="54"/>
  <c r="AS92" i="54" s="1"/>
  <c r="AR27" i="54"/>
  <c r="AR92" i="54" s="1"/>
  <c r="AQ27" i="54"/>
  <c r="AQ92" i="54" s="1"/>
  <c r="AP27" i="54"/>
  <c r="AP92" i="54" s="1"/>
  <c r="AO27" i="54"/>
  <c r="AO92" i="54" s="1"/>
  <c r="AN27" i="54"/>
  <c r="AN92" i="54" s="1"/>
  <c r="AM27" i="54"/>
  <c r="AM92" i="54" s="1"/>
  <c r="AL27" i="54"/>
  <c r="AL92" i="54" s="1"/>
  <c r="AK27" i="54"/>
  <c r="AK92" i="54" s="1"/>
  <c r="AJ27" i="54"/>
  <c r="AJ92" i="54" s="1"/>
  <c r="AI27" i="54"/>
  <c r="AI92" i="54" s="1"/>
  <c r="AH27" i="54"/>
  <c r="AH92" i="54" s="1"/>
  <c r="AG27" i="54"/>
  <c r="AG92" i="54" s="1"/>
  <c r="AF27" i="54"/>
  <c r="AF92" i="54" s="1"/>
  <c r="AE27" i="54"/>
  <c r="AE92" i="54" s="1"/>
  <c r="AD27" i="54"/>
  <c r="AD92" i="54" s="1"/>
  <c r="AC27" i="54"/>
  <c r="AC92" i="54" s="1"/>
  <c r="AB27" i="54"/>
  <c r="AB92" i="54" s="1"/>
  <c r="AA27" i="54"/>
  <c r="AA92" i="54" s="1"/>
  <c r="Z27" i="54"/>
  <c r="Z92" i="54" s="1"/>
  <c r="Y27" i="54"/>
  <c r="Y92" i="54" s="1"/>
  <c r="X27" i="54"/>
  <c r="X92" i="54" s="1"/>
  <c r="W27" i="54"/>
  <c r="W92" i="54" s="1"/>
  <c r="V27" i="54"/>
  <c r="V92" i="54" s="1"/>
  <c r="U27" i="54"/>
  <c r="U92" i="54" s="1"/>
  <c r="T27" i="54"/>
  <c r="T92" i="54" s="1"/>
  <c r="S27" i="54"/>
  <c r="S92" i="54" s="1"/>
  <c r="R27" i="54"/>
  <c r="R92" i="54" s="1"/>
  <c r="Q27" i="54"/>
  <c r="Q92" i="54" s="1"/>
  <c r="P27" i="54"/>
  <c r="P92" i="54" s="1"/>
  <c r="O27" i="54"/>
  <c r="O92" i="54" s="1"/>
  <c r="N27" i="54"/>
  <c r="N92" i="54" s="1"/>
  <c r="M27" i="54"/>
  <c r="M92" i="54" s="1"/>
  <c r="L27" i="54"/>
  <c r="L92" i="54" s="1"/>
  <c r="K27" i="54"/>
  <c r="K92" i="54" s="1"/>
  <c r="J27" i="54"/>
  <c r="J92" i="54" s="1"/>
  <c r="I27" i="54"/>
  <c r="I92" i="54" s="1"/>
  <c r="E27" i="54"/>
  <c r="E92" i="54" s="1"/>
  <c r="BR19" i="54"/>
  <c r="BR314" i="54" s="1"/>
  <c r="BQ19" i="54"/>
  <c r="BQ314" i="54" s="1"/>
  <c r="BP19" i="54"/>
  <c r="BP314" i="54" s="1"/>
  <c r="BO19" i="54"/>
  <c r="BO314" i="54" s="1"/>
  <c r="BO319" i="54" s="1"/>
  <c r="BN19" i="54"/>
  <c r="BN441" i="54" s="1"/>
  <c r="BN458" i="54" s="1"/>
  <c r="BN460" i="54" s="1"/>
  <c r="BM19" i="54"/>
  <c r="BM441" i="54" s="1"/>
  <c r="BM458" i="54" s="1"/>
  <c r="BM460" i="54" s="1"/>
  <c r="BL19" i="54"/>
  <c r="BL314" i="54" s="1"/>
  <c r="BK19" i="54"/>
  <c r="BK441" i="54" s="1"/>
  <c r="BJ19" i="54"/>
  <c r="BJ314" i="54" s="1"/>
  <c r="BI19" i="54"/>
  <c r="BI314" i="54" s="1"/>
  <c r="BH19" i="54"/>
  <c r="BH314" i="54" s="1"/>
  <c r="BG19" i="54"/>
  <c r="BG314" i="54" s="1"/>
  <c r="BG319" i="54" s="1"/>
  <c r="BF19" i="54"/>
  <c r="BF441" i="54" s="1"/>
  <c r="BF458" i="54" s="1"/>
  <c r="BF460" i="54" s="1"/>
  <c r="BE19" i="54"/>
  <c r="BE441" i="54" s="1"/>
  <c r="BE458" i="54" s="1"/>
  <c r="BE460" i="54" s="1"/>
  <c r="BD19" i="54"/>
  <c r="BD314" i="54" s="1"/>
  <c r="BC19" i="54"/>
  <c r="BC441" i="54" s="1"/>
  <c r="BB19" i="54"/>
  <c r="BB314" i="54" s="1"/>
  <c r="BA19" i="54"/>
  <c r="BA314" i="54" s="1"/>
  <c r="AZ19" i="54"/>
  <c r="AZ314" i="54" s="1"/>
  <c r="AY19" i="54"/>
  <c r="AY314" i="54" s="1"/>
  <c r="AY319" i="54" s="1"/>
  <c r="AX19" i="54"/>
  <c r="AX441" i="54" s="1"/>
  <c r="AX458" i="54" s="1"/>
  <c r="AX460" i="54" s="1"/>
  <c r="AW19" i="54"/>
  <c r="AW441" i="54" s="1"/>
  <c r="AW458" i="54" s="1"/>
  <c r="AW460" i="54" s="1"/>
  <c r="AV19" i="54"/>
  <c r="AV314" i="54" s="1"/>
  <c r="AU19" i="54"/>
  <c r="AU441" i="54" s="1"/>
  <c r="AT19" i="54"/>
  <c r="AT314" i="54" s="1"/>
  <c r="AS19" i="54"/>
  <c r="AS314" i="54" s="1"/>
  <c r="AR19" i="54"/>
  <c r="AR314" i="54" s="1"/>
  <c r="AQ19" i="54"/>
  <c r="AQ314" i="54" s="1"/>
  <c r="AQ319" i="54" s="1"/>
  <c r="AP19" i="54"/>
  <c r="AP441" i="54" s="1"/>
  <c r="AP458" i="54" s="1"/>
  <c r="AP460" i="54" s="1"/>
  <c r="AO19" i="54"/>
  <c r="AO441" i="54" s="1"/>
  <c r="AO458" i="54" s="1"/>
  <c r="AO460" i="54" s="1"/>
  <c r="AN19" i="54"/>
  <c r="AN314" i="54" s="1"/>
  <c r="AM19" i="54"/>
  <c r="AM441" i="54" s="1"/>
  <c r="AL19" i="54"/>
  <c r="AL314" i="54" s="1"/>
  <c r="AK19" i="54"/>
  <c r="AK441" i="54" s="1"/>
  <c r="AK458" i="54" s="1"/>
  <c r="AK460" i="54" s="1"/>
  <c r="AJ19" i="54"/>
  <c r="AJ314" i="54" s="1"/>
  <c r="AI19" i="54"/>
  <c r="AI314" i="54" s="1"/>
  <c r="AI319" i="54" s="1"/>
  <c r="AH19" i="54"/>
  <c r="AH441" i="54" s="1"/>
  <c r="AH458" i="54" s="1"/>
  <c r="AH460" i="54" s="1"/>
  <c r="AG19" i="54"/>
  <c r="AG441" i="54" s="1"/>
  <c r="AG458" i="54" s="1"/>
  <c r="AG460" i="54" s="1"/>
  <c r="AF19" i="54"/>
  <c r="AF314" i="54" s="1"/>
  <c r="AE19" i="54"/>
  <c r="AE441" i="54" s="1"/>
  <c r="AD19" i="54"/>
  <c r="AD314" i="54" s="1"/>
  <c r="AC19" i="54"/>
  <c r="AC441" i="54" s="1"/>
  <c r="AC458" i="54" s="1"/>
  <c r="AC460" i="54" s="1"/>
  <c r="AB19" i="54"/>
  <c r="AB314" i="54" s="1"/>
  <c r="AA19" i="54"/>
  <c r="AA314" i="54" s="1"/>
  <c r="AA319" i="54" s="1"/>
  <c r="Z19" i="54"/>
  <c r="Z441" i="54" s="1"/>
  <c r="Z458" i="54" s="1"/>
  <c r="Z460" i="54" s="1"/>
  <c r="Y19" i="54"/>
  <c r="Y441" i="54" s="1"/>
  <c r="Y458" i="54" s="1"/>
  <c r="Y460" i="54" s="1"/>
  <c r="X19" i="54"/>
  <c r="X441" i="54" s="1"/>
  <c r="X458" i="54" s="1"/>
  <c r="X460" i="54" s="1"/>
  <c r="W19" i="54"/>
  <c r="W441" i="54" s="1"/>
  <c r="V19" i="54"/>
  <c r="V441" i="54" s="1"/>
  <c r="U19" i="54"/>
  <c r="U441" i="54" s="1"/>
  <c r="U458" i="54" s="1"/>
  <c r="U460" i="54" s="1"/>
  <c r="T19" i="54"/>
  <c r="T314" i="54" s="1"/>
  <c r="S19" i="54"/>
  <c r="S314" i="54" s="1"/>
  <c r="S319" i="54" s="1"/>
  <c r="R19" i="54"/>
  <c r="R441" i="54" s="1"/>
  <c r="R458" i="54" s="1"/>
  <c r="R460" i="54" s="1"/>
  <c r="Q19" i="54"/>
  <c r="Q441" i="54" s="1"/>
  <c r="Q458" i="54" s="1"/>
  <c r="Q460" i="54" s="1"/>
  <c r="P19" i="54"/>
  <c r="P441" i="54" s="1"/>
  <c r="P458" i="54" s="1"/>
  <c r="P460" i="54" s="1"/>
  <c r="O19" i="54"/>
  <c r="O441" i="54" s="1"/>
  <c r="N19" i="54"/>
  <c r="N441" i="54" s="1"/>
  <c r="M19" i="54"/>
  <c r="M441" i="54" s="1"/>
  <c r="M458" i="54" s="1"/>
  <c r="M460" i="54" s="1"/>
  <c r="L19" i="54"/>
  <c r="L314" i="54" s="1"/>
  <c r="K19" i="54"/>
  <c r="K314" i="54" s="1"/>
  <c r="K319" i="54" s="1"/>
  <c r="J19" i="54"/>
  <c r="J441" i="54" s="1"/>
  <c r="J458" i="54" s="1"/>
  <c r="J460" i="54" s="1"/>
  <c r="I19" i="54"/>
  <c r="I441" i="54" s="1"/>
  <c r="I458" i="54" s="1"/>
  <c r="I460" i="54" s="1"/>
  <c r="I461" i="54" s="1"/>
  <c r="E19" i="54"/>
  <c r="E441" i="54" s="1"/>
  <c r="E458" i="54" s="1"/>
  <c r="J2" i="54"/>
  <c r="A1" i="54"/>
  <c r="G18" i="52"/>
  <c r="G11" i="52"/>
  <c r="A1" i="52"/>
  <c r="J86" i="11"/>
  <c r="J85" i="11"/>
  <c r="J84" i="11"/>
  <c r="J83" i="11"/>
  <c r="J82" i="11"/>
  <c r="J81" i="11"/>
  <c r="J80" i="11"/>
  <c r="J79" i="11"/>
  <c r="J78" i="11"/>
  <c r="B2" i="23"/>
  <c r="E23" i="49" l="1"/>
  <c r="AA83" i="54"/>
  <c r="AI83" i="54"/>
  <c r="AQ83" i="54"/>
  <c r="BG83" i="54"/>
  <c r="K84" i="54"/>
  <c r="AI84" i="54"/>
  <c r="AQ84" i="54"/>
  <c r="AY84" i="54"/>
  <c r="F7" i="49"/>
  <c r="W13" i="49" s="1"/>
  <c r="L79" i="39"/>
  <c r="L158" i="47"/>
  <c r="J461" i="54"/>
  <c r="U63" i="54"/>
  <c r="T118" i="54" s="1"/>
  <c r="E295" i="54"/>
  <c r="BI482" i="54"/>
  <c r="BA482" i="54"/>
  <c r="AS482" i="54"/>
  <c r="AK482" i="54"/>
  <c r="AC482" i="54"/>
  <c r="U482" i="54"/>
  <c r="U64" i="54"/>
  <c r="U104" i="54" s="1"/>
  <c r="J242" i="54"/>
  <c r="J248" i="54" s="1"/>
  <c r="AO267" i="54"/>
  <c r="Q267" i="54"/>
  <c r="BJ483" i="54"/>
  <c r="BB482" i="54"/>
  <c r="AT482" i="54"/>
  <c r="AL482" i="54"/>
  <c r="AD482" i="54"/>
  <c r="V482" i="54"/>
  <c r="N482" i="54"/>
  <c r="E676" i="54"/>
  <c r="BG482" i="54"/>
  <c r="AY482" i="54"/>
  <c r="AQ482" i="54"/>
  <c r="G581" i="54"/>
  <c r="F236" i="54"/>
  <c r="BO267" i="54"/>
  <c r="BO274" i="54" s="1"/>
  <c r="BO276" i="54" s="1"/>
  <c r="BO280" i="54" s="1"/>
  <c r="BG267" i="54"/>
  <c r="BG274" i="54" s="1"/>
  <c r="BG276" i="54" s="1"/>
  <c r="BG280" i="54" s="1"/>
  <c r="AY267" i="54"/>
  <c r="AY274" i="54" s="1"/>
  <c r="AY276" i="54" s="1"/>
  <c r="AY280" i="54" s="1"/>
  <c r="AQ267" i="54"/>
  <c r="AQ274" i="54" s="1"/>
  <c r="AQ276" i="54" s="1"/>
  <c r="AQ280" i="54" s="1"/>
  <c r="AI267" i="54"/>
  <c r="AI274" i="54" s="1"/>
  <c r="AI276" i="54" s="1"/>
  <c r="AI280" i="54" s="1"/>
  <c r="AA267" i="54"/>
  <c r="AA274" i="54" s="1"/>
  <c r="AA276" i="54" s="1"/>
  <c r="AA280" i="54" s="1"/>
  <c r="AA281" i="54" s="1"/>
  <c r="AA282" i="54" s="1"/>
  <c r="AA455" i="54" s="1"/>
  <c r="S267" i="54"/>
  <c r="S274" i="54" s="1"/>
  <c r="S276" i="54" s="1"/>
  <c r="S280" i="54" s="1"/>
  <c r="BI267" i="54"/>
  <c r="BI274" i="54" s="1"/>
  <c r="BA267" i="54"/>
  <c r="BA274" i="54" s="1"/>
  <c r="AS267" i="54"/>
  <c r="AS274" i="54" s="1"/>
  <c r="AK267" i="54"/>
  <c r="AK274" i="54" s="1"/>
  <c r="AC267" i="54"/>
  <c r="AC274" i="54" s="1"/>
  <c r="BL482" i="54"/>
  <c r="BD482" i="54"/>
  <c r="AZ267" i="54"/>
  <c r="AZ335" i="54" s="1"/>
  <c r="AR267" i="54"/>
  <c r="AR274" i="54" s="1"/>
  <c r="AJ267" i="54"/>
  <c r="AJ274" i="54" s="1"/>
  <c r="AB267" i="54"/>
  <c r="AB335" i="54" s="1"/>
  <c r="AO274" i="54"/>
  <c r="AO335" i="54"/>
  <c r="Q274" i="54"/>
  <c r="Q335" i="54"/>
  <c r="BQ318" i="54"/>
  <c r="BI318" i="54"/>
  <c r="BA318" i="54"/>
  <c r="AS318" i="54"/>
  <c r="BQ317" i="54"/>
  <c r="BI317" i="54"/>
  <c r="BA317" i="54"/>
  <c r="AS317" i="54"/>
  <c r="AS323" i="54" s="1"/>
  <c r="BO318" i="54"/>
  <c r="BG318" i="54"/>
  <c r="AY318" i="54"/>
  <c r="AQ318" i="54"/>
  <c r="AI318" i="54"/>
  <c r="AA318" i="54"/>
  <c r="S318" i="54"/>
  <c r="K318" i="54"/>
  <c r="K324" i="54" s="1"/>
  <c r="BQ321" i="54"/>
  <c r="BI321" i="54"/>
  <c r="BA321" i="54"/>
  <c r="AS321" i="54"/>
  <c r="I267" i="54"/>
  <c r="I335" i="54" s="1"/>
  <c r="K208" i="39"/>
  <c r="BP317" i="54"/>
  <c r="BH317" i="54"/>
  <c r="BH323" i="54" s="1"/>
  <c r="AZ317" i="54"/>
  <c r="AR317" i="54"/>
  <c r="AJ317" i="54"/>
  <c r="AB317" i="54"/>
  <c r="T317" i="54"/>
  <c r="L317" i="54"/>
  <c r="R318" i="54"/>
  <c r="R324" i="54" s="1"/>
  <c r="BL319" i="54"/>
  <c r="BD319" i="54"/>
  <c r="AV319" i="54"/>
  <c r="AN319" i="54"/>
  <c r="AF319" i="54"/>
  <c r="BR320" i="54"/>
  <c r="BJ320" i="54"/>
  <c r="BB320" i="54"/>
  <c r="BB326" i="54" s="1"/>
  <c r="AT320" i="54"/>
  <c r="AL320" i="54"/>
  <c r="AD320" i="54"/>
  <c r="BP321" i="54"/>
  <c r="BH321" i="54"/>
  <c r="AZ321" i="54"/>
  <c r="AR321" i="54"/>
  <c r="AJ321" i="54"/>
  <c r="AJ327" i="54" s="1"/>
  <c r="AB321" i="54"/>
  <c r="T321" i="54"/>
  <c r="L321" i="54"/>
  <c r="BN314" i="54"/>
  <c r="BN321" i="54" s="1"/>
  <c r="BN327" i="54" s="1"/>
  <c r="BF314" i="54"/>
  <c r="BF318" i="54" s="1"/>
  <c r="BF324" i="54" s="1"/>
  <c r="AX314" i="54"/>
  <c r="AX319" i="54" s="1"/>
  <c r="AX325" i="54" s="1"/>
  <c r="AP314" i="54"/>
  <c r="AP318" i="54" s="1"/>
  <c r="AP324" i="54" s="1"/>
  <c r="AH314" i="54"/>
  <c r="AH318" i="54" s="1"/>
  <c r="AH324" i="54" s="1"/>
  <c r="Z314" i="54"/>
  <c r="Z318" i="54" s="1"/>
  <c r="Z324" i="54" s="1"/>
  <c r="R314" i="54"/>
  <c r="J314" i="54"/>
  <c r="J321" i="54" s="1"/>
  <c r="J327" i="54" s="1"/>
  <c r="BP483" i="54"/>
  <c r="BH483" i="54"/>
  <c r="AZ483" i="54"/>
  <c r="AR483" i="54"/>
  <c r="AJ483" i="54"/>
  <c r="AB483" i="54"/>
  <c r="T483" i="54"/>
  <c r="BK471" i="54"/>
  <c r="BC471" i="54"/>
  <c r="AU471" i="54"/>
  <c r="AM471" i="54"/>
  <c r="AE471" i="54"/>
  <c r="BO317" i="54"/>
  <c r="BO323" i="54" s="1"/>
  <c r="BG317" i="54"/>
  <c r="AY317" i="54"/>
  <c r="AQ317" i="54"/>
  <c r="AI317" i="54"/>
  <c r="AA317" i="54"/>
  <c r="S317" i="54"/>
  <c r="K317" i="54"/>
  <c r="AO318" i="54"/>
  <c r="AO324" i="54" s="1"/>
  <c r="AG318" i="54"/>
  <c r="I318" i="54"/>
  <c r="BQ320" i="54"/>
  <c r="BI320" i="54"/>
  <c r="BA320" i="54"/>
  <c r="AS320" i="54"/>
  <c r="BO321" i="54"/>
  <c r="BO327" i="54" s="1"/>
  <c r="BG321" i="54"/>
  <c r="AY321" i="54"/>
  <c r="AQ321" i="54"/>
  <c r="AI321" i="54"/>
  <c r="AA321" i="54"/>
  <c r="S321" i="54"/>
  <c r="K321" i="54"/>
  <c r="BM314" i="54"/>
  <c r="BM320" i="54" s="1"/>
  <c r="BM326" i="54" s="1"/>
  <c r="BE314" i="54"/>
  <c r="BE320" i="54" s="1"/>
  <c r="AW314" i="54"/>
  <c r="AW320" i="54" s="1"/>
  <c r="AO314" i="54"/>
  <c r="AO320" i="54" s="1"/>
  <c r="AG314" i="54"/>
  <c r="AG320" i="54" s="1"/>
  <c r="Y314" i="54"/>
  <c r="Y320" i="54" s="1"/>
  <c r="Q314" i="54"/>
  <c r="Q320" i="54" s="1"/>
  <c r="I314" i="54"/>
  <c r="I320" i="54" s="1"/>
  <c r="BC335" i="54"/>
  <c r="W335" i="54"/>
  <c r="BI483" i="54"/>
  <c r="BA483" i="54"/>
  <c r="AS483" i="54"/>
  <c r="AK483" i="54"/>
  <c r="AC483" i="54"/>
  <c r="U483" i="54"/>
  <c r="BO482" i="54"/>
  <c r="AI482" i="54"/>
  <c r="AA482" i="54"/>
  <c r="S482" i="54"/>
  <c r="BN317" i="54"/>
  <c r="BF317" i="54"/>
  <c r="AX317" i="54"/>
  <c r="Z317" i="54"/>
  <c r="Z323" i="54" s="1"/>
  <c r="R317" i="54"/>
  <c r="BL318" i="54"/>
  <c r="BD318" i="54"/>
  <c r="AV318" i="54"/>
  <c r="AN318" i="54"/>
  <c r="AF318" i="54"/>
  <c r="BR319" i="54"/>
  <c r="BJ319" i="54"/>
  <c r="BJ325" i="54" s="1"/>
  <c r="BB319" i="54"/>
  <c r="AT319" i="54"/>
  <c r="AL319" i="54"/>
  <c r="AD319" i="54"/>
  <c r="BP320" i="54"/>
  <c r="BH320" i="54"/>
  <c r="AZ320" i="54"/>
  <c r="AR320" i="54"/>
  <c r="AR326" i="54" s="1"/>
  <c r="AJ320" i="54"/>
  <c r="AB320" i="54"/>
  <c r="T320" i="54"/>
  <c r="L320" i="54"/>
  <c r="BF321" i="54"/>
  <c r="AX321" i="54"/>
  <c r="Z321" i="54"/>
  <c r="Z327" i="54" s="1"/>
  <c r="R321" i="54"/>
  <c r="X314" i="54"/>
  <c r="X318" i="54" s="1"/>
  <c r="X324" i="54" s="1"/>
  <c r="P314" i="54"/>
  <c r="P318" i="54" s="1"/>
  <c r="P324" i="54" s="1"/>
  <c r="AL335" i="54"/>
  <c r="AD335" i="54"/>
  <c r="V335" i="54"/>
  <c r="L267" i="54"/>
  <c r="L335" i="54" s="1"/>
  <c r="E679" i="54"/>
  <c r="BE317" i="54"/>
  <c r="AW317" i="54"/>
  <c r="AO317" i="54"/>
  <c r="I317" i="54"/>
  <c r="O318" i="54"/>
  <c r="O324" i="54" s="1"/>
  <c r="BQ319" i="54"/>
  <c r="BI319" i="54"/>
  <c r="BA319" i="54"/>
  <c r="AS319" i="54"/>
  <c r="BO320" i="54"/>
  <c r="BG320" i="54"/>
  <c r="AY320" i="54"/>
  <c r="AY326" i="54" s="1"/>
  <c r="AQ320" i="54"/>
  <c r="AI320" i="54"/>
  <c r="AA320" i="54"/>
  <c r="S320" i="54"/>
  <c r="K320" i="54"/>
  <c r="BE321" i="54"/>
  <c r="AO321" i="54"/>
  <c r="AO327" i="54" s="1"/>
  <c r="AG321" i="54"/>
  <c r="I321" i="54"/>
  <c r="BK314" i="54"/>
  <c r="BK321" i="54" s="1"/>
  <c r="BC314" i="54"/>
  <c r="BC321" i="54" s="1"/>
  <c r="AU314" i="54"/>
  <c r="AU321" i="54" s="1"/>
  <c r="AM314" i="54"/>
  <c r="AM320" i="54" s="1"/>
  <c r="AE314" i="54"/>
  <c r="AE321" i="54" s="1"/>
  <c r="AE327" i="54" s="1"/>
  <c r="W314" i="54"/>
  <c r="W321" i="54" s="1"/>
  <c r="O314" i="54"/>
  <c r="O321" i="54" s="1"/>
  <c r="BQ335" i="54"/>
  <c r="AS335" i="54"/>
  <c r="AK335" i="54"/>
  <c r="AC335" i="54"/>
  <c r="L135" i="47"/>
  <c r="BL317" i="54"/>
  <c r="BD317" i="54"/>
  <c r="AV317" i="54"/>
  <c r="AN317" i="54"/>
  <c r="AF317" i="54"/>
  <c r="P317" i="54"/>
  <c r="P323" i="54" s="1"/>
  <c r="BR318" i="54"/>
  <c r="BJ318" i="54"/>
  <c r="BB318" i="54"/>
  <c r="AT318" i="54"/>
  <c r="AL318" i="54"/>
  <c r="AD318" i="54"/>
  <c r="BP319" i="54"/>
  <c r="BP325" i="54" s="1"/>
  <c r="BH319" i="54"/>
  <c r="AZ319" i="54"/>
  <c r="AR319" i="54"/>
  <c r="AJ319" i="54"/>
  <c r="AB319" i="54"/>
  <c r="T319" i="54"/>
  <c r="L319" i="54"/>
  <c r="BN320" i="54"/>
  <c r="BN326" i="54" s="1"/>
  <c r="BF320" i="54"/>
  <c r="AX320" i="54"/>
  <c r="AP320" i="54"/>
  <c r="R320" i="54"/>
  <c r="BL321" i="54"/>
  <c r="BL327" i="54" s="1"/>
  <c r="BD321" i="54"/>
  <c r="AV321" i="54"/>
  <c r="AN321" i="54"/>
  <c r="AF321" i="54"/>
  <c r="P321" i="54"/>
  <c r="V314" i="54"/>
  <c r="V319" i="54" s="1"/>
  <c r="V325" i="54" s="1"/>
  <c r="N314" i="54"/>
  <c r="N321" i="54" s="1"/>
  <c r="N327" i="54" s="1"/>
  <c r="AR335" i="54"/>
  <c r="AJ335" i="54"/>
  <c r="AV482" i="54"/>
  <c r="AN482" i="54"/>
  <c r="AF482" i="54"/>
  <c r="X482" i="54"/>
  <c r="P482" i="54"/>
  <c r="E563" i="54"/>
  <c r="BF267" i="54"/>
  <c r="AX267" i="54"/>
  <c r="AP267" i="54"/>
  <c r="Z267" i="54"/>
  <c r="R267" i="54"/>
  <c r="BO471" i="54"/>
  <c r="BG471" i="54"/>
  <c r="AY471" i="54"/>
  <c r="AQ471" i="54"/>
  <c r="AI471" i="54"/>
  <c r="AK314" i="54"/>
  <c r="AK318" i="54" s="1"/>
  <c r="AK324" i="54" s="1"/>
  <c r="AC314" i="54"/>
  <c r="AC318" i="54" s="1"/>
  <c r="AC324" i="54" s="1"/>
  <c r="U314" i="54"/>
  <c r="U318" i="54" s="1"/>
  <c r="U324" i="54" s="1"/>
  <c r="M314" i="54"/>
  <c r="M319" i="54" s="1"/>
  <c r="M325" i="54" s="1"/>
  <c r="BG335" i="54"/>
  <c r="AY335" i="54"/>
  <c r="AQ335" i="54"/>
  <c r="AI335" i="54"/>
  <c r="BK482" i="54"/>
  <c r="BC482" i="54"/>
  <c r="AU482" i="54"/>
  <c r="AM482" i="54"/>
  <c r="AE482" i="54"/>
  <c r="W482" i="54"/>
  <c r="O482" i="54"/>
  <c r="AY83" i="54"/>
  <c r="K171" i="47"/>
  <c r="BC281" i="54"/>
  <c r="BC282" i="54" s="1"/>
  <c r="BC455" i="54" s="1"/>
  <c r="BM267" i="54"/>
  <c r="BE267" i="54"/>
  <c r="AW267" i="54"/>
  <c r="AG267" i="54"/>
  <c r="Y267" i="54"/>
  <c r="BR317" i="54"/>
  <c r="BJ317" i="54"/>
  <c r="BB317" i="54"/>
  <c r="AT317" i="54"/>
  <c r="AT323" i="54" s="1"/>
  <c r="AL317" i="54"/>
  <c r="AD317" i="54"/>
  <c r="BP318" i="54"/>
  <c r="BH318" i="54"/>
  <c r="AZ318" i="54"/>
  <c r="AR318" i="54"/>
  <c r="AJ318" i="54"/>
  <c r="AB318" i="54"/>
  <c r="AB324" i="54" s="1"/>
  <c r="T318" i="54"/>
  <c r="L318" i="54"/>
  <c r="BN319" i="54"/>
  <c r="BF319" i="54"/>
  <c r="AP319" i="54"/>
  <c r="Z319" i="54"/>
  <c r="Z325" i="54" s="1"/>
  <c r="R319" i="54"/>
  <c r="J319" i="54"/>
  <c r="BL320" i="54"/>
  <c r="BD320" i="54"/>
  <c r="AV320" i="54"/>
  <c r="AN320" i="54"/>
  <c r="AF320" i="54"/>
  <c r="X320" i="54"/>
  <c r="X326" i="54" s="1"/>
  <c r="P320" i="54"/>
  <c r="BR321" i="54"/>
  <c r="BJ321" i="54"/>
  <c r="BB321" i="54"/>
  <c r="AT321" i="54"/>
  <c r="AL321" i="54"/>
  <c r="AD321" i="54"/>
  <c r="V321" i="54"/>
  <c r="V327" i="54" s="1"/>
  <c r="F506" i="54"/>
  <c r="K213" i="39"/>
  <c r="K58" i="48"/>
  <c r="K130" i="48"/>
  <c r="J151" i="39"/>
  <c r="K77" i="39"/>
  <c r="BA63" i="54"/>
  <c r="AZ118" i="54" s="1"/>
  <c r="AU295" i="54"/>
  <c r="J61" i="39"/>
  <c r="J65" i="39"/>
  <c r="J279" i="47"/>
  <c r="K282" i="47"/>
  <c r="I525" i="39"/>
  <c r="L279" i="47"/>
  <c r="L282" i="47"/>
  <c r="I557" i="39"/>
  <c r="L138" i="47"/>
  <c r="L177" i="39"/>
  <c r="K283" i="39"/>
  <c r="K255" i="47"/>
  <c r="I392" i="47"/>
  <c r="I408" i="47"/>
  <c r="K241" i="39"/>
  <c r="I581" i="39"/>
  <c r="K155" i="47"/>
  <c r="L255" i="47"/>
  <c r="I425" i="47"/>
  <c r="I431" i="47"/>
  <c r="K174" i="48"/>
  <c r="I597" i="39"/>
  <c r="K214" i="39" s="1"/>
  <c r="L190" i="47"/>
  <c r="I393" i="47"/>
  <c r="I399" i="47"/>
  <c r="K61" i="47" s="1"/>
  <c r="I404" i="47"/>
  <c r="I409" i="47"/>
  <c r="I415" i="47"/>
  <c r="I605" i="39"/>
  <c r="I432" i="47"/>
  <c r="K116" i="48"/>
  <c r="I613" i="39"/>
  <c r="L230" i="47"/>
  <c r="I400" i="47"/>
  <c r="I416" i="47"/>
  <c r="I427" i="47"/>
  <c r="L147" i="39"/>
  <c r="J274" i="39"/>
  <c r="I533" i="39"/>
  <c r="J135" i="47"/>
  <c r="J138" i="47"/>
  <c r="K223" i="47"/>
  <c r="I395" i="47"/>
  <c r="I423" i="47"/>
  <c r="I541" i="39"/>
  <c r="I391" i="47"/>
  <c r="I401" i="47"/>
  <c r="I407" i="47"/>
  <c r="I417" i="47"/>
  <c r="K161" i="47" s="1"/>
  <c r="L191" i="39"/>
  <c r="I549" i="39"/>
  <c r="I413" i="47"/>
  <c r="I424" i="47"/>
  <c r="K244" i="48"/>
  <c r="J165" i="39"/>
  <c r="J169" i="39"/>
  <c r="L203" i="39"/>
  <c r="L239" i="39"/>
  <c r="J258" i="39"/>
  <c r="K179" i="47"/>
  <c r="J247" i="47"/>
  <c r="J267" i="47"/>
  <c r="K271" i="47"/>
  <c r="I397" i="47"/>
  <c r="I411" i="47"/>
  <c r="K126" i="47" s="1"/>
  <c r="I420" i="47"/>
  <c r="I429" i="47"/>
  <c r="K46" i="48"/>
  <c r="J47" i="39"/>
  <c r="K247" i="47"/>
  <c r="Z65" i="54"/>
  <c r="Z111" i="54" s="1"/>
  <c r="J44" i="39"/>
  <c r="J185" i="39"/>
  <c r="L255" i="39"/>
  <c r="K274" i="39"/>
  <c r="I589" i="39"/>
  <c r="K158" i="47"/>
  <c r="K230" i="47"/>
  <c r="I403" i="47"/>
  <c r="I412" i="47"/>
  <c r="I421" i="47"/>
  <c r="K205" i="47" s="1"/>
  <c r="K98" i="48"/>
  <c r="K267" i="47"/>
  <c r="P63" i="54"/>
  <c r="O118" i="54" s="1"/>
  <c r="I154" i="54"/>
  <c r="I156" i="54" s="1"/>
  <c r="I158" i="54" s="1"/>
  <c r="K166" i="47"/>
  <c r="K258" i="47"/>
  <c r="K188" i="48"/>
  <c r="K242" i="54"/>
  <c r="K248" i="54" s="1"/>
  <c r="L287" i="47"/>
  <c r="K134" i="48"/>
  <c r="K130" i="39"/>
  <c r="I387" i="39"/>
  <c r="J261" i="39" s="1"/>
  <c r="I621" i="39"/>
  <c r="J235" i="47"/>
  <c r="I396" i="47"/>
  <c r="I405" i="47"/>
  <c r="K86" i="47" s="1"/>
  <c r="I419" i="47"/>
  <c r="I428" i="47"/>
  <c r="K170" i="48"/>
  <c r="K236" i="48"/>
  <c r="J149" i="39"/>
  <c r="I373" i="39"/>
  <c r="K235" i="47"/>
  <c r="J269" i="39"/>
  <c r="J40" i="47"/>
  <c r="K43" i="47"/>
  <c r="J56" i="47"/>
  <c r="K59" i="47"/>
  <c r="J72" i="47"/>
  <c r="K75" i="47"/>
  <c r="J88" i="47"/>
  <c r="K91" i="47"/>
  <c r="J104" i="47"/>
  <c r="K107" i="47"/>
  <c r="J120" i="47"/>
  <c r="K123" i="47"/>
  <c r="K150" i="47"/>
  <c r="J203" i="47"/>
  <c r="J215" i="47"/>
  <c r="K218" i="47"/>
  <c r="K250" i="47"/>
  <c r="L285" i="47"/>
  <c r="K62" i="48"/>
  <c r="K102" i="48"/>
  <c r="K120" i="48"/>
  <c r="K160" i="48"/>
  <c r="K178" i="48"/>
  <c r="K200" i="48"/>
  <c r="K248" i="48"/>
  <c r="K274" i="48"/>
  <c r="J50" i="39"/>
  <c r="L63" i="39"/>
  <c r="K65" i="39"/>
  <c r="J68" i="39"/>
  <c r="J125" i="39"/>
  <c r="K133" i="39"/>
  <c r="J136" i="39"/>
  <c r="J157" i="39"/>
  <c r="J159" i="39"/>
  <c r="K189" i="39"/>
  <c r="J237" i="39"/>
  <c r="J266" i="39"/>
  <c r="J281" i="39"/>
  <c r="L50" i="47"/>
  <c r="L53" i="47"/>
  <c r="L66" i="47"/>
  <c r="L69" i="47"/>
  <c r="L82" i="47"/>
  <c r="L85" i="47"/>
  <c r="L98" i="47"/>
  <c r="L101" i="47"/>
  <c r="L114" i="47"/>
  <c r="L117" i="47"/>
  <c r="L130" i="47"/>
  <c r="K142" i="47"/>
  <c r="K147" i="47"/>
  <c r="J167" i="47"/>
  <c r="J175" i="47"/>
  <c r="J178" i="47"/>
  <c r="J183" i="47"/>
  <c r="K191" i="47"/>
  <c r="K198" i="47"/>
  <c r="K203" i="47"/>
  <c r="L215" i="47"/>
  <c r="L218" i="47"/>
  <c r="L221" i="47"/>
  <c r="J239" i="47"/>
  <c r="K242" i="47"/>
  <c r="L250" i="47"/>
  <c r="L253" i="47"/>
  <c r="K66" i="48"/>
  <c r="K88" i="48"/>
  <c r="K106" i="48"/>
  <c r="K124" i="48"/>
  <c r="K146" i="48"/>
  <c r="K182" i="48"/>
  <c r="J45" i="39"/>
  <c r="L65" i="39"/>
  <c r="J72" i="39"/>
  <c r="J84" i="39"/>
  <c r="J131" i="39"/>
  <c r="J144" i="39"/>
  <c r="K157" i="39"/>
  <c r="J275" i="39"/>
  <c r="L281" i="39"/>
  <c r="I356" i="39"/>
  <c r="J97" i="39" s="1"/>
  <c r="I388" i="39"/>
  <c r="K139" i="47"/>
  <c r="J159" i="47"/>
  <c r="J162" i="47"/>
  <c r="K167" i="47"/>
  <c r="J170" i="47"/>
  <c r="L175" i="47"/>
  <c r="K178" i="47"/>
  <c r="K183" i="47"/>
  <c r="K186" i="47"/>
  <c r="L210" i="47"/>
  <c r="J224" i="47"/>
  <c r="L239" i="47"/>
  <c r="L242" i="47"/>
  <c r="L245" i="47"/>
  <c r="J259" i="47"/>
  <c r="J271" i="47"/>
  <c r="K274" i="47"/>
  <c r="L277" i="47"/>
  <c r="K52" i="48"/>
  <c r="K74" i="48"/>
  <c r="K92" i="48"/>
  <c r="K110" i="48"/>
  <c r="K150" i="48"/>
  <c r="K212" i="48"/>
  <c r="K260" i="48"/>
  <c r="K282" i="48"/>
  <c r="J57" i="39"/>
  <c r="J63" i="39"/>
  <c r="J93" i="39"/>
  <c r="J128" i="39"/>
  <c r="J173" i="39"/>
  <c r="K55" i="39"/>
  <c r="J64" i="39"/>
  <c r="J78" i="39"/>
  <c r="J81" i="39"/>
  <c r="J104" i="39"/>
  <c r="J108" i="39"/>
  <c r="L131" i="39"/>
  <c r="J183" i="39"/>
  <c r="J200" i="39"/>
  <c r="J216" i="39"/>
  <c r="L275" i="39"/>
  <c r="K134" i="47"/>
  <c r="J151" i="47"/>
  <c r="J154" i="47"/>
  <c r="L159" i="47"/>
  <c r="K162" i="47"/>
  <c r="L170" i="47"/>
  <c r="L189" i="47"/>
  <c r="J231" i="47"/>
  <c r="K234" i="47"/>
  <c r="L271" i="47"/>
  <c r="J283" i="47"/>
  <c r="K78" i="48"/>
  <c r="K154" i="48"/>
  <c r="K220" i="48"/>
  <c r="K268" i="48"/>
  <c r="J49" i="39"/>
  <c r="J55" i="39"/>
  <c r="J62" i="39"/>
  <c r="K64" i="39"/>
  <c r="L81" i="39"/>
  <c r="J85" i="39"/>
  <c r="J88" i="39"/>
  <c r="J95" i="39"/>
  <c r="J112" i="39"/>
  <c r="J116" i="39"/>
  <c r="J119" i="39"/>
  <c r="J129" i="39"/>
  <c r="L137" i="39"/>
  <c r="L144" i="39"/>
  <c r="J160" i="39"/>
  <c r="J164" i="39"/>
  <c r="K197" i="39"/>
  <c r="L207" i="39"/>
  <c r="L267" i="39"/>
  <c r="I357" i="39"/>
  <c r="J100" i="39" s="1"/>
  <c r="I371" i="39"/>
  <c r="J48" i="47"/>
  <c r="K51" i="47"/>
  <c r="J64" i="47"/>
  <c r="K67" i="47"/>
  <c r="J80" i="47"/>
  <c r="K83" i="47"/>
  <c r="J96" i="47"/>
  <c r="K99" i="47"/>
  <c r="J112" i="47"/>
  <c r="K115" i="47"/>
  <c r="J128" i="47"/>
  <c r="K131" i="47"/>
  <c r="J143" i="47"/>
  <c r="J146" i="47"/>
  <c r="L151" i="47"/>
  <c r="L154" i="47"/>
  <c r="J192" i="47"/>
  <c r="J199" i="47"/>
  <c r="K202" i="47"/>
  <c r="K214" i="47"/>
  <c r="J219" i="47"/>
  <c r="L222" i="47"/>
  <c r="K229" i="47"/>
  <c r="L231" i="47"/>
  <c r="L237" i="47"/>
  <c r="J251" i="47"/>
  <c r="J263" i="47"/>
  <c r="K266" i="47"/>
  <c r="K42" i="48"/>
  <c r="K82" i="48"/>
  <c r="K140" i="48"/>
  <c r="K224" i="48"/>
  <c r="J189" i="39"/>
  <c r="L277" i="39"/>
  <c r="F710" i="54"/>
  <c r="K49" i="39"/>
  <c r="J52" i="39"/>
  <c r="K62" i="39"/>
  <c r="L64" i="39"/>
  <c r="J73" i="39"/>
  <c r="K85" i="39"/>
  <c r="J92" i="39"/>
  <c r="K98" i="39"/>
  <c r="J105" i="39"/>
  <c r="L116" i="39"/>
  <c r="J134" i="39"/>
  <c r="J172" i="39"/>
  <c r="J181" i="39"/>
  <c r="J184" i="39"/>
  <c r="J245" i="39"/>
  <c r="J265" i="39"/>
  <c r="I390" i="39"/>
  <c r="J273" i="39" s="1"/>
  <c r="I565" i="39"/>
  <c r="I629" i="39"/>
  <c r="K279" i="39" s="1"/>
  <c r="L42" i="47"/>
  <c r="L45" i="47"/>
  <c r="L58" i="47"/>
  <c r="L61" i="47"/>
  <c r="L74" i="47"/>
  <c r="L77" i="47"/>
  <c r="L90" i="47"/>
  <c r="L93" i="47"/>
  <c r="L106" i="47"/>
  <c r="L109" i="47"/>
  <c r="L122" i="47"/>
  <c r="L125" i="47"/>
  <c r="L143" i="47"/>
  <c r="K174" i="47"/>
  <c r="K182" i="47"/>
  <c r="J187" i="47"/>
  <c r="L199" i="47"/>
  <c r="L202" i="47"/>
  <c r="J208" i="47"/>
  <c r="K211" i="47"/>
  <c r="L214" i="47"/>
  <c r="J243" i="47"/>
  <c r="L263" i="47"/>
  <c r="L269" i="47"/>
  <c r="J275" i="47"/>
  <c r="J287" i="47"/>
  <c r="I394" i="47"/>
  <c r="K46" i="47" s="1"/>
  <c r="I398" i="47"/>
  <c r="K54" i="47" s="1"/>
  <c r="I402" i="47"/>
  <c r="K69" i="47" s="1"/>
  <c r="I406" i="47"/>
  <c r="I410" i="47"/>
  <c r="K120" i="47" s="1"/>
  <c r="I414" i="47"/>
  <c r="K146" i="47" s="1"/>
  <c r="I418" i="47"/>
  <c r="K163" i="47" s="1"/>
  <c r="I422" i="47"/>
  <c r="I426" i="47"/>
  <c r="K231" i="47" s="1"/>
  <c r="K166" i="48"/>
  <c r="K206" i="48"/>
  <c r="K232" i="48"/>
  <c r="K254" i="48"/>
  <c r="K276" i="48"/>
  <c r="L99" i="39"/>
  <c r="J133" i="39"/>
  <c r="I171" i="54"/>
  <c r="K171" i="54"/>
  <c r="L296" i="54"/>
  <c r="J40" i="39"/>
  <c r="J56" i="39"/>
  <c r="J60" i="39"/>
  <c r="J67" i="39"/>
  <c r="J70" i="39"/>
  <c r="J77" i="39"/>
  <c r="J79" i="39"/>
  <c r="L85" i="39"/>
  <c r="J89" i="39"/>
  <c r="J96" i="39"/>
  <c r="J109" i="39"/>
  <c r="J127" i="39"/>
  <c r="J156" i="39"/>
  <c r="J158" i="39"/>
  <c r="K181" i="39"/>
  <c r="J201" i="39"/>
  <c r="J211" i="39"/>
  <c r="J249" i="39"/>
  <c r="K265" i="39"/>
  <c r="I358" i="39"/>
  <c r="J101" i="39" s="1"/>
  <c r="I573" i="39"/>
  <c r="K141" i="47"/>
  <c r="L174" i="47"/>
  <c r="L182" i="47"/>
  <c r="K187" i="47"/>
  <c r="F14" i="26"/>
  <c r="F21" i="26" s="1"/>
  <c r="F15" i="26"/>
  <c r="F22" i="26" s="1"/>
  <c r="L45" i="39"/>
  <c r="L52" i="39"/>
  <c r="L57" i="39"/>
  <c r="J82" i="39"/>
  <c r="L93" i="39"/>
  <c r="K105" i="39"/>
  <c r="K110" i="39"/>
  <c r="L112" i="39"/>
  <c r="J117" i="39"/>
  <c r="J120" i="39"/>
  <c r="L125" i="39"/>
  <c r="J132" i="39"/>
  <c r="J137" i="39"/>
  <c r="J140" i="39"/>
  <c r="K142" i="39"/>
  <c r="K149" i="39"/>
  <c r="J152" i="39"/>
  <c r="K162" i="39"/>
  <c r="K169" i="39"/>
  <c r="J177" i="39"/>
  <c r="L179" i="39"/>
  <c r="L190" i="39"/>
  <c r="K190" i="39"/>
  <c r="J203" i="39"/>
  <c r="L237" i="39"/>
  <c r="L245" i="39"/>
  <c r="J251" i="39"/>
  <c r="K263" i="39"/>
  <c r="J263" i="39"/>
  <c r="AK63" i="54"/>
  <c r="AJ118" i="54" s="1"/>
  <c r="BM64" i="54"/>
  <c r="BM104" i="54" s="1"/>
  <c r="L82" i="54"/>
  <c r="T82" i="54"/>
  <c r="AB82" i="54"/>
  <c r="AJ82" i="54"/>
  <c r="AR82" i="54"/>
  <c r="AZ82" i="54"/>
  <c r="BH82" i="54"/>
  <c r="L83" i="54"/>
  <c r="T83" i="54"/>
  <c r="AB83" i="54"/>
  <c r="AJ83" i="54"/>
  <c r="AR83" i="54"/>
  <c r="AZ83" i="54"/>
  <c r="BH83" i="54"/>
  <c r="L84" i="54"/>
  <c r="T84" i="54"/>
  <c r="AB84" i="54"/>
  <c r="AJ84" i="54"/>
  <c r="AR84" i="54"/>
  <c r="AZ84" i="54"/>
  <c r="BH84" i="54"/>
  <c r="J154" i="54"/>
  <c r="J156" i="54" s="1"/>
  <c r="J158" i="54" s="1"/>
  <c r="J172" i="54" s="1"/>
  <c r="J171" i="54"/>
  <c r="F246" i="54"/>
  <c r="F249" i="54" s="1"/>
  <c r="F591" i="54"/>
  <c r="L105" i="39"/>
  <c r="L149" i="39"/>
  <c r="L169" i="39"/>
  <c r="J175" i="39"/>
  <c r="J188" i="39"/>
  <c r="J190" i="39"/>
  <c r="J195" i="39"/>
  <c r="J217" i="39"/>
  <c r="J235" i="39"/>
  <c r="K243" i="39"/>
  <c r="J243" i="39"/>
  <c r="L251" i="39"/>
  <c r="L258" i="39"/>
  <c r="K258" i="39"/>
  <c r="L282" i="39"/>
  <c r="J282" i="39"/>
  <c r="J285" i="39"/>
  <c r="I392" i="39"/>
  <c r="I393" i="39"/>
  <c r="J283" i="39" s="1"/>
  <c r="I386" i="39"/>
  <c r="I375" i="39"/>
  <c r="I361" i="39"/>
  <c r="I354" i="39"/>
  <c r="J86" i="39" s="1"/>
  <c r="I385" i="39"/>
  <c r="J256" i="39" s="1"/>
  <c r="I378" i="39"/>
  <c r="J227" i="39" s="1"/>
  <c r="I367" i="39"/>
  <c r="J148" i="39" s="1"/>
  <c r="I353" i="39"/>
  <c r="J80" i="39" s="1"/>
  <c r="I346" i="39"/>
  <c r="J46" i="39" s="1"/>
  <c r="I391" i="39"/>
  <c r="I377" i="39"/>
  <c r="J225" i="39" s="1"/>
  <c r="I370" i="39"/>
  <c r="J174" i="39" s="1"/>
  <c r="I359" i="39"/>
  <c r="I345" i="39"/>
  <c r="J41" i="39" s="1"/>
  <c r="I383" i="39"/>
  <c r="I369" i="39"/>
  <c r="J163" i="39" s="1"/>
  <c r="I362" i="39"/>
  <c r="J126" i="39" s="1"/>
  <c r="I351" i="39"/>
  <c r="J69" i="39" s="1"/>
  <c r="I348" i="39"/>
  <c r="I363" i="39"/>
  <c r="J139" i="39" s="1"/>
  <c r="I382" i="39"/>
  <c r="K154" i="54"/>
  <c r="K156" i="54" s="1"/>
  <c r="K158" i="54" s="1"/>
  <c r="K172" i="54" s="1"/>
  <c r="J180" i="39"/>
  <c r="L180" i="39"/>
  <c r="K223" i="39"/>
  <c r="J223" i="39"/>
  <c r="AR63" i="54"/>
  <c r="AQ118" i="54" s="1"/>
  <c r="S83" i="54"/>
  <c r="AV63" i="54"/>
  <c r="AU118" i="54" s="1"/>
  <c r="R65" i="54"/>
  <c r="R111" i="54" s="1"/>
  <c r="BG84" i="54"/>
  <c r="L242" i="54"/>
  <c r="L248" i="54" s="1"/>
  <c r="F426" i="54"/>
  <c r="F428" i="54" s="1"/>
  <c r="J53" i="39"/>
  <c r="K73" i="39"/>
  <c r="L83" i="39"/>
  <c r="J94" i="39"/>
  <c r="L96" i="39"/>
  <c r="K101" i="39"/>
  <c r="K109" i="39"/>
  <c r="J111" i="39"/>
  <c r="J113" i="39"/>
  <c r="J121" i="39"/>
  <c r="J124" i="39"/>
  <c r="L128" i="39"/>
  <c r="J141" i="39"/>
  <c r="J153" i="39"/>
  <c r="K158" i="39"/>
  <c r="L160" i="39"/>
  <c r="K165" i="39"/>
  <c r="J168" i="39"/>
  <c r="K173" i="39"/>
  <c r="K180" i="39"/>
  <c r="L185" i="39"/>
  <c r="J193" i="39"/>
  <c r="K199" i="39"/>
  <c r="L199" i="39"/>
  <c r="K201" i="39"/>
  <c r="J207" i="39"/>
  <c r="J209" i="39"/>
  <c r="J233" i="39"/>
  <c r="J241" i="39"/>
  <c r="L249" i="39"/>
  <c r="K269" i="39"/>
  <c r="J272" i="39"/>
  <c r="L272" i="39"/>
  <c r="I349" i="39"/>
  <c r="J54" i="39" s="1"/>
  <c r="I364" i="39"/>
  <c r="J143" i="39" s="1"/>
  <c r="I379" i="39"/>
  <c r="J229" i="39" s="1"/>
  <c r="K53" i="39"/>
  <c r="L68" i="39"/>
  <c r="J99" i="39"/>
  <c r="K104" i="39"/>
  <c r="L111" i="39"/>
  <c r="K116" i="39"/>
  <c r="K121" i="39"/>
  <c r="K168" i="39"/>
  <c r="J176" i="39"/>
  <c r="L176" i="39"/>
  <c r="L178" i="39"/>
  <c r="J178" i="39"/>
  <c r="J191" i="39"/>
  <c r="L193" i="39"/>
  <c r="J199" i="39"/>
  <c r="J221" i="39"/>
  <c r="J224" i="39"/>
  <c r="L233" i="39"/>
  <c r="K247" i="39"/>
  <c r="L247" i="39"/>
  <c r="L256" i="39"/>
  <c r="L269" i="39"/>
  <c r="J277" i="39"/>
  <c r="I355" i="39"/>
  <c r="J87" i="39" s="1"/>
  <c r="I374" i="39"/>
  <c r="J205" i="39" s="1"/>
  <c r="I389" i="39"/>
  <c r="J271" i="39" s="1"/>
  <c r="L63" i="54"/>
  <c r="K118" i="54" s="1"/>
  <c r="BL63" i="54"/>
  <c r="P82" i="54"/>
  <c r="X82" i="54"/>
  <c r="AF82" i="54"/>
  <c r="AN82" i="54"/>
  <c r="AV82" i="54"/>
  <c r="BD82" i="54"/>
  <c r="BL82" i="54"/>
  <c r="P83" i="54"/>
  <c r="X83" i="54"/>
  <c r="AF83" i="54"/>
  <c r="AN83" i="54"/>
  <c r="AV83" i="54"/>
  <c r="BD83" i="54"/>
  <c r="BL83" i="54"/>
  <c r="P84" i="54"/>
  <c r="X84" i="54"/>
  <c r="AF84" i="54"/>
  <c r="AN84" i="54"/>
  <c r="AV84" i="54"/>
  <c r="BD84" i="54"/>
  <c r="BL84" i="54"/>
  <c r="E63" i="81"/>
  <c r="J197" i="39"/>
  <c r="J210" i="39"/>
  <c r="J213" i="39"/>
  <c r="J259" i="39"/>
  <c r="J267" i="39"/>
  <c r="I350" i="39"/>
  <c r="I365" i="39"/>
  <c r="J145" i="39" s="1"/>
  <c r="I380" i="39"/>
  <c r="L194" i="39"/>
  <c r="K194" i="39"/>
  <c r="K219" i="39"/>
  <c r="L219" i="39"/>
  <c r="J248" i="39"/>
  <c r="L248" i="39"/>
  <c r="T63" i="54"/>
  <c r="S118" i="54" s="1"/>
  <c r="Q64" i="54"/>
  <c r="Q104" i="54" s="1"/>
  <c r="L47" i="39"/>
  <c r="K52" i="39"/>
  <c r="K72" i="39"/>
  <c r="J102" i="39"/>
  <c r="J110" i="39"/>
  <c r="K112" i="39"/>
  <c r="J142" i="39"/>
  <c r="L164" i="39"/>
  <c r="J166" i="39"/>
  <c r="J192" i="39"/>
  <c r="L192" i="39"/>
  <c r="L200" i="39"/>
  <c r="K211" i="39"/>
  <c r="L211" i="39"/>
  <c r="J219" i="39"/>
  <c r="J232" i="39"/>
  <c r="L232" i="39"/>
  <c r="K237" i="39"/>
  <c r="J240" i="39"/>
  <c r="K248" i="39"/>
  <c r="J257" i="39"/>
  <c r="I347" i="39"/>
  <c r="J48" i="39" s="1"/>
  <c r="I366" i="39"/>
  <c r="J146" i="39" s="1"/>
  <c r="I381" i="39"/>
  <c r="J264" i="39"/>
  <c r="I545" i="39"/>
  <c r="K94" i="39" s="1"/>
  <c r="I577" i="39"/>
  <c r="K160" i="39" s="1"/>
  <c r="I609" i="39"/>
  <c r="K235" i="39" s="1"/>
  <c r="I701" i="39"/>
  <c r="I733" i="39"/>
  <c r="L229" i="39" s="1"/>
  <c r="J39" i="47"/>
  <c r="L43" i="47"/>
  <c r="J55" i="47"/>
  <c r="L59" i="47"/>
  <c r="K62" i="47"/>
  <c r="J71" i="47"/>
  <c r="L75" i="47"/>
  <c r="K78" i="47"/>
  <c r="J87" i="47"/>
  <c r="L91" i="47"/>
  <c r="K94" i="47"/>
  <c r="J103" i="47"/>
  <c r="L107" i="47"/>
  <c r="K110" i="47"/>
  <c r="J119" i="47"/>
  <c r="L123" i="47"/>
  <c r="L133" i="47"/>
  <c r="L142" i="47"/>
  <c r="J144" i="47"/>
  <c r="L149" i="47"/>
  <c r="J160" i="47"/>
  <c r="L165" i="47"/>
  <c r="J176" i="47"/>
  <c r="L181" i="47"/>
  <c r="J195" i="47"/>
  <c r="J207" i="47"/>
  <c r="J216" i="47"/>
  <c r="L223" i="47"/>
  <c r="K226" i="47"/>
  <c r="L238" i="47"/>
  <c r="J240" i="47"/>
  <c r="L270" i="47"/>
  <c r="J272" i="47"/>
  <c r="K56" i="48"/>
  <c r="K76" i="48"/>
  <c r="K96" i="48"/>
  <c r="K112" i="48"/>
  <c r="K122" i="48"/>
  <c r="K132" i="48"/>
  <c r="K152" i="48"/>
  <c r="K172" i="48"/>
  <c r="K202" i="48"/>
  <c r="K230" i="48"/>
  <c r="K246" i="48"/>
  <c r="I721" i="39"/>
  <c r="L163" i="39" s="1"/>
  <c r="K39" i="47"/>
  <c r="L46" i="47"/>
  <c r="K55" i="47"/>
  <c r="L62" i="47"/>
  <c r="K71" i="47"/>
  <c r="L78" i="47"/>
  <c r="K87" i="47"/>
  <c r="L94" i="47"/>
  <c r="K103" i="47"/>
  <c r="L110" i="47"/>
  <c r="K119" i="47"/>
  <c r="L126" i="47"/>
  <c r="K195" i="47"/>
  <c r="K207" i="47"/>
  <c r="L226" i="47"/>
  <c r="K240" i="48"/>
  <c r="J208" i="39"/>
  <c r="I521" i="39"/>
  <c r="K48" i="39" s="1"/>
  <c r="I553" i="39"/>
  <c r="I585" i="39"/>
  <c r="K185" i="39" s="1"/>
  <c r="I617" i="39"/>
  <c r="K257" i="39" s="1"/>
  <c r="I709" i="39"/>
  <c r="L101" i="39" s="1"/>
  <c r="I741" i="39"/>
  <c r="K42" i="47"/>
  <c r="J51" i="47"/>
  <c r="K58" i="47"/>
  <c r="J67" i="47"/>
  <c r="K74" i="47"/>
  <c r="J83" i="47"/>
  <c r="K90" i="47"/>
  <c r="J99" i="47"/>
  <c r="K106" i="47"/>
  <c r="J115" i="47"/>
  <c r="K122" i="47"/>
  <c r="J131" i="47"/>
  <c r="J147" i="47"/>
  <c r="J163" i="47"/>
  <c r="J179" i="47"/>
  <c r="L186" i="47"/>
  <c r="J191" i="47"/>
  <c r="L198" i="47"/>
  <c r="J200" i="47"/>
  <c r="K210" i="47"/>
  <c r="K219" i="47"/>
  <c r="K222" i="47"/>
  <c r="L229" i="47"/>
  <c r="K243" i="47"/>
  <c r="L246" i="47"/>
  <c r="J248" i="47"/>
  <c r="L258" i="47"/>
  <c r="K275" i="47"/>
  <c r="L278" i="47"/>
  <c r="J280" i="47"/>
  <c r="K40" i="48"/>
  <c r="K60" i="48"/>
  <c r="K70" i="48"/>
  <c r="K80" i="48"/>
  <c r="K90" i="48"/>
  <c r="K100" i="48"/>
  <c r="K136" i="48"/>
  <c r="K156" i="48"/>
  <c r="K176" i="48"/>
  <c r="K186" i="48"/>
  <c r="K210" i="48"/>
  <c r="K234" i="48"/>
  <c r="K264" i="48"/>
  <c r="I451" i="48"/>
  <c r="K286" i="48" s="1"/>
  <c r="I697" i="39"/>
  <c r="L54" i="39" s="1"/>
  <c r="I729" i="39"/>
  <c r="L210" i="39" s="1"/>
  <c r="I529" i="39"/>
  <c r="K61" i="39" s="1"/>
  <c r="I561" i="39"/>
  <c r="I593" i="39"/>
  <c r="K205" i="39" s="1"/>
  <c r="I625" i="39"/>
  <c r="K271" i="39" s="1"/>
  <c r="I717" i="39"/>
  <c r="L145" i="39" s="1"/>
  <c r="J47" i="47"/>
  <c r="J63" i="47"/>
  <c r="K70" i="47"/>
  <c r="J79" i="47"/>
  <c r="J95" i="47"/>
  <c r="K102" i="47"/>
  <c r="J111" i="47"/>
  <c r="K118" i="47"/>
  <c r="J127" i="47"/>
  <c r="L134" i="47"/>
  <c r="J136" i="47"/>
  <c r="L141" i="47"/>
  <c r="L150" i="47"/>
  <c r="J152" i="47"/>
  <c r="L157" i="47"/>
  <c r="L166" i="47"/>
  <c r="J168" i="47"/>
  <c r="L173" i="47"/>
  <c r="J184" i="47"/>
  <c r="K194" i="47"/>
  <c r="K206" i="47"/>
  <c r="L213" i="47"/>
  <c r="J227" i="47"/>
  <c r="L234" i="47"/>
  <c r="K251" i="47"/>
  <c r="L254" i="47"/>
  <c r="J256" i="47"/>
  <c r="L266" i="47"/>
  <c r="K283" i="47"/>
  <c r="L286" i="47"/>
  <c r="K44" i="48"/>
  <c r="K64" i="48"/>
  <c r="K84" i="48"/>
  <c r="K104" i="48"/>
  <c r="K144" i="48"/>
  <c r="K164" i="48"/>
  <c r="K180" i="48"/>
  <c r="K190" i="48"/>
  <c r="K218" i="48"/>
  <c r="K238" i="48"/>
  <c r="K258" i="48"/>
  <c r="I705" i="39"/>
  <c r="L87" i="39" s="1"/>
  <c r="I737" i="39"/>
  <c r="K47" i="47"/>
  <c r="L54" i="47"/>
  <c r="K63" i="47"/>
  <c r="L70" i="47"/>
  <c r="K79" i="47"/>
  <c r="L86" i="47"/>
  <c r="K95" i="47"/>
  <c r="L102" i="47"/>
  <c r="K111" i="47"/>
  <c r="L118" i="47"/>
  <c r="K127" i="47"/>
  <c r="L194" i="47"/>
  <c r="L206" i="47"/>
  <c r="K227" i="47"/>
  <c r="J280" i="39"/>
  <c r="I537" i="39"/>
  <c r="K80" i="39" s="1"/>
  <c r="I569" i="39"/>
  <c r="K146" i="39" s="1"/>
  <c r="I601" i="39"/>
  <c r="I633" i="39"/>
  <c r="K287" i="39" s="1"/>
  <c r="I693" i="39"/>
  <c r="L41" i="39" s="1"/>
  <c r="I725" i="39"/>
  <c r="L202" i="39" s="1"/>
  <c r="K50" i="47"/>
  <c r="K66" i="47"/>
  <c r="K82" i="47"/>
  <c r="K98" i="47"/>
  <c r="K114" i="47"/>
  <c r="K130" i="47"/>
  <c r="J139" i="47"/>
  <c r="J155" i="47"/>
  <c r="J171" i="47"/>
  <c r="K190" i="47"/>
  <c r="L197" i="47"/>
  <c r="J211" i="47"/>
  <c r="J232" i="47"/>
  <c r="K259" i="47"/>
  <c r="L262" i="47"/>
  <c r="J264" i="47"/>
  <c r="L274" i="47"/>
  <c r="K48" i="48"/>
  <c r="K108" i="48"/>
  <c r="K118" i="48"/>
  <c r="K128" i="48"/>
  <c r="K148" i="48"/>
  <c r="K168" i="48"/>
  <c r="K198" i="48"/>
  <c r="K222" i="48"/>
  <c r="K242" i="48"/>
  <c r="K252" i="48"/>
  <c r="K280" i="48"/>
  <c r="I713" i="39"/>
  <c r="L115" i="39" s="1"/>
  <c r="F23" i="49"/>
  <c r="F29" i="26"/>
  <c r="F20" i="51"/>
  <c r="F22" i="51" s="1"/>
  <c r="E27" i="26"/>
  <c r="K4" i="49"/>
  <c r="T7" i="49"/>
  <c r="U7" i="49" s="1"/>
  <c r="V7" i="49" s="1"/>
  <c r="W7" i="49" s="1"/>
  <c r="X7" i="49" s="1"/>
  <c r="Y7" i="49" s="1"/>
  <c r="Z7" i="49" s="1"/>
  <c r="AA7" i="49" s="1"/>
  <c r="AB7" i="49" s="1"/>
  <c r="AB8" i="49" s="1"/>
  <c r="AC4" i="49"/>
  <c r="L7" i="49"/>
  <c r="M7" i="49" s="1"/>
  <c r="N7" i="49" s="1"/>
  <c r="O7" i="49" s="1"/>
  <c r="P7" i="49" s="1"/>
  <c r="Q7" i="49" s="1"/>
  <c r="R7" i="49" s="1"/>
  <c r="S7" i="49" s="1"/>
  <c r="S8" i="49" s="1"/>
  <c r="F17" i="49"/>
  <c r="K8" i="49"/>
  <c r="F19" i="49"/>
  <c r="F18" i="49"/>
  <c r="AC8" i="49"/>
  <c r="N13" i="49"/>
  <c r="M64" i="54"/>
  <c r="M104" i="54" s="1"/>
  <c r="J65" i="54"/>
  <c r="J111" i="54" s="1"/>
  <c r="J82" i="54"/>
  <c r="R82" i="54"/>
  <c r="Z82" i="54"/>
  <c r="AH82" i="54"/>
  <c r="AP82" i="54"/>
  <c r="AX82" i="54"/>
  <c r="BF82" i="54"/>
  <c r="J83" i="54"/>
  <c r="R83" i="54"/>
  <c r="Z83" i="54"/>
  <c r="AH83" i="54"/>
  <c r="AP83" i="54"/>
  <c r="AX83" i="54"/>
  <c r="BF83" i="54"/>
  <c r="J84" i="54"/>
  <c r="R84" i="54"/>
  <c r="Z84" i="54"/>
  <c r="AH84" i="54"/>
  <c r="AP84" i="54"/>
  <c r="AX84" i="54"/>
  <c r="BF84" i="54"/>
  <c r="S84" i="54"/>
  <c r="L357" i="54"/>
  <c r="L385" i="54" s="1"/>
  <c r="N11" i="49"/>
  <c r="V11" i="49"/>
  <c r="P13" i="49"/>
  <c r="X13" i="49"/>
  <c r="E24" i="49"/>
  <c r="F13" i="26"/>
  <c r="F20" i="26" s="1"/>
  <c r="L43" i="39"/>
  <c r="L60" i="39"/>
  <c r="K90" i="39"/>
  <c r="L92" i="39"/>
  <c r="L107" i="39"/>
  <c r="K122" i="39"/>
  <c r="L124" i="39"/>
  <c r="L156" i="39"/>
  <c r="K186" i="39"/>
  <c r="L188" i="39"/>
  <c r="J196" i="39"/>
  <c r="L198" i="39"/>
  <c r="J198" i="39"/>
  <c r="J204" i="39"/>
  <c r="L206" i="39"/>
  <c r="J206" i="39"/>
  <c r="L216" i="39"/>
  <c r="K218" i="39"/>
  <c r="L279" i="39"/>
  <c r="L287" i="39"/>
  <c r="AB11" i="49"/>
  <c r="V13" i="49"/>
  <c r="AA84" i="54"/>
  <c r="F401" i="54"/>
  <c r="O11" i="49"/>
  <c r="W11" i="49"/>
  <c r="Q13" i="49"/>
  <c r="Y13" i="49"/>
  <c r="F24" i="49"/>
  <c r="E26" i="26"/>
  <c r="J51" i="39"/>
  <c r="J66" i="39"/>
  <c r="K68" i="39"/>
  <c r="J83" i="39"/>
  <c r="J98" i="39"/>
  <c r="J115" i="39"/>
  <c r="J130" i="39"/>
  <c r="K132" i="39"/>
  <c r="J147" i="39"/>
  <c r="J162" i="39"/>
  <c r="K164" i="39"/>
  <c r="J179" i="39"/>
  <c r="J194" i="39"/>
  <c r="K198" i="39"/>
  <c r="J202" i="39"/>
  <c r="K206" i="39"/>
  <c r="J231" i="39"/>
  <c r="J239" i="39"/>
  <c r="J247" i="39"/>
  <c r="J255" i="39"/>
  <c r="L271" i="39"/>
  <c r="AM357" i="54"/>
  <c r="AM385" i="54" s="1"/>
  <c r="BD357" i="54"/>
  <c r="BD385" i="54" s="1"/>
  <c r="U354" i="54"/>
  <c r="U382" i="54" s="1"/>
  <c r="P11" i="49"/>
  <c r="R13" i="49"/>
  <c r="K44" i="47"/>
  <c r="J44" i="47"/>
  <c r="L44" i="47"/>
  <c r="K60" i="47"/>
  <c r="J60" i="47"/>
  <c r="L60" i="47"/>
  <c r="K76" i="47"/>
  <c r="J76" i="47"/>
  <c r="L76" i="47"/>
  <c r="K92" i="47"/>
  <c r="J92" i="47"/>
  <c r="L92" i="47"/>
  <c r="K108" i="47"/>
  <c r="J108" i="47"/>
  <c r="L108" i="47"/>
  <c r="AB63" i="54"/>
  <c r="AA118" i="54" s="1"/>
  <c r="BD63" i="54"/>
  <c r="BC118" i="54" s="1"/>
  <c r="Y64" i="54"/>
  <c r="Y104" i="54" s="1"/>
  <c r="AP65" i="54"/>
  <c r="AP111" i="54" s="1"/>
  <c r="M83" i="54"/>
  <c r="U83" i="54"/>
  <c r="AC83" i="54"/>
  <c r="AK83" i="54"/>
  <c r="AS83" i="54"/>
  <c r="BA83" i="54"/>
  <c r="BI83" i="54"/>
  <c r="M84" i="54"/>
  <c r="U84" i="54"/>
  <c r="AC84" i="54"/>
  <c r="AK84" i="54"/>
  <c r="AS84" i="54"/>
  <c r="BA84" i="54"/>
  <c r="BI84" i="54"/>
  <c r="K82" i="54"/>
  <c r="BG296" i="54"/>
  <c r="AR294" i="54"/>
  <c r="L294" i="54"/>
  <c r="F399" i="54"/>
  <c r="Q11" i="49"/>
  <c r="Y11" i="49"/>
  <c r="K13" i="49"/>
  <c r="S13" i="49"/>
  <c r="AA13" i="49"/>
  <c r="F26" i="49"/>
  <c r="L40" i="39"/>
  <c r="J42" i="39"/>
  <c r="L55" i="39"/>
  <c r="J59" i="39"/>
  <c r="K70" i="39"/>
  <c r="L72" i="39"/>
  <c r="J74" i="39"/>
  <c r="J91" i="39"/>
  <c r="L104" i="39"/>
  <c r="J106" i="39"/>
  <c r="K108" i="39"/>
  <c r="L119" i="39"/>
  <c r="J123" i="39"/>
  <c r="K134" i="39"/>
  <c r="L136" i="39"/>
  <c r="J138" i="39"/>
  <c r="K140" i="39"/>
  <c r="L151" i="39"/>
  <c r="J155" i="39"/>
  <c r="K166" i="39"/>
  <c r="L168" i="39"/>
  <c r="J170" i="39"/>
  <c r="K172" i="39"/>
  <c r="L183" i="39"/>
  <c r="J187" i="39"/>
  <c r="J215" i="39"/>
  <c r="L223" i="39"/>
  <c r="J276" i="39"/>
  <c r="L276" i="39"/>
  <c r="L278" i="39"/>
  <c r="J278" i="39"/>
  <c r="K280" i="39"/>
  <c r="J284" i="39"/>
  <c r="L284" i="39"/>
  <c r="L286" i="39"/>
  <c r="J286" i="39"/>
  <c r="X11" i="49"/>
  <c r="AF63" i="54"/>
  <c r="AE118" i="54" s="1"/>
  <c r="BH63" i="54"/>
  <c r="BG118" i="54" s="1"/>
  <c r="AG64" i="54"/>
  <c r="AG104" i="54" s="1"/>
  <c r="BF65" i="54"/>
  <c r="BF111" i="54" s="1"/>
  <c r="N82" i="54"/>
  <c r="V82" i="54"/>
  <c r="AD82" i="54"/>
  <c r="AL82" i="54"/>
  <c r="AT82" i="54"/>
  <c r="BB82" i="54"/>
  <c r="BJ82" i="54"/>
  <c r="N83" i="54"/>
  <c r="V83" i="54"/>
  <c r="AD83" i="54"/>
  <c r="AL83" i="54"/>
  <c r="AT83" i="54"/>
  <c r="BB83" i="54"/>
  <c r="BJ83" i="54"/>
  <c r="N84" i="54"/>
  <c r="V84" i="54"/>
  <c r="AD84" i="54"/>
  <c r="AL84" i="54"/>
  <c r="AT84" i="54"/>
  <c r="BB84" i="54"/>
  <c r="BJ84" i="54"/>
  <c r="AQ82" i="54"/>
  <c r="I210" i="54"/>
  <c r="I225" i="54" s="1"/>
  <c r="J356" i="54"/>
  <c r="R11" i="49"/>
  <c r="Z11" i="49"/>
  <c r="L13" i="49"/>
  <c r="T13" i="49"/>
  <c r="AB13" i="49"/>
  <c r="E22" i="49"/>
  <c r="F27" i="49"/>
  <c r="F30" i="26"/>
  <c r="K42" i="39"/>
  <c r="L44" i="39"/>
  <c r="L59" i="39"/>
  <c r="K74" i="39"/>
  <c r="L76" i="39"/>
  <c r="L91" i="39"/>
  <c r="L108" i="39"/>
  <c r="L123" i="39"/>
  <c r="L140" i="39"/>
  <c r="L155" i="39"/>
  <c r="K170" i="39"/>
  <c r="L172" i="39"/>
  <c r="L187" i="39"/>
  <c r="L215" i="39"/>
  <c r="J260" i="39"/>
  <c r="L260" i="39"/>
  <c r="J262" i="39"/>
  <c r="J268" i="39"/>
  <c r="L270" i="39"/>
  <c r="J270" i="39"/>
  <c r="L280" i="39"/>
  <c r="Z13" i="49"/>
  <c r="F25" i="49"/>
  <c r="AJ63" i="54"/>
  <c r="AI118" i="54" s="1"/>
  <c r="BI63" i="54"/>
  <c r="BH118" i="54" s="1"/>
  <c r="AW64" i="54"/>
  <c r="AW104" i="54" s="1"/>
  <c r="BN65" i="54"/>
  <c r="BN111" i="54" s="1"/>
  <c r="O82" i="54"/>
  <c r="W82" i="54"/>
  <c r="AE82" i="54"/>
  <c r="AM82" i="54"/>
  <c r="AU82" i="54"/>
  <c r="BC82" i="54"/>
  <c r="BK82" i="54"/>
  <c r="O83" i="54"/>
  <c r="W83" i="54"/>
  <c r="AE83" i="54"/>
  <c r="AM83" i="54"/>
  <c r="AU83" i="54"/>
  <c r="BC83" i="54"/>
  <c r="BK83" i="54"/>
  <c r="O84" i="54"/>
  <c r="W84" i="54"/>
  <c r="AE84" i="54"/>
  <c r="AM84" i="54"/>
  <c r="AU84" i="54"/>
  <c r="BC84" i="54"/>
  <c r="BK84" i="54"/>
  <c r="K83" i="54"/>
  <c r="J210" i="54"/>
  <c r="J225" i="54" s="1"/>
  <c r="K11" i="49"/>
  <c r="S11" i="49"/>
  <c r="AA11" i="49"/>
  <c r="M13" i="49"/>
  <c r="U13" i="49"/>
  <c r="AC13" i="49"/>
  <c r="J228" i="39"/>
  <c r="L228" i="39"/>
  <c r="L230" i="39"/>
  <c r="J230" i="39"/>
  <c r="J236" i="39"/>
  <c r="L236" i="39"/>
  <c r="L238" i="39"/>
  <c r="J238" i="39"/>
  <c r="J244" i="39"/>
  <c r="L244" i="39"/>
  <c r="L246" i="39"/>
  <c r="J246" i="39"/>
  <c r="J252" i="39"/>
  <c r="L252" i="39"/>
  <c r="L254" i="39"/>
  <c r="J254" i="39"/>
  <c r="T11" i="49"/>
  <c r="J39" i="39"/>
  <c r="K56" i="39"/>
  <c r="J71" i="39"/>
  <c r="K88" i="39"/>
  <c r="J103" i="39"/>
  <c r="J118" i="39"/>
  <c r="K120" i="39"/>
  <c r="J135" i="39"/>
  <c r="J150" i="39"/>
  <c r="K152" i="39"/>
  <c r="J167" i="39"/>
  <c r="J182" i="39"/>
  <c r="J220" i="39"/>
  <c r="L220" i="39"/>
  <c r="L222" i="39"/>
  <c r="J222" i="39"/>
  <c r="J226" i="39"/>
  <c r="K228" i="39"/>
  <c r="K230" i="39"/>
  <c r="J234" i="39"/>
  <c r="K236" i="39"/>
  <c r="K238" i="39"/>
  <c r="J242" i="39"/>
  <c r="K244" i="39"/>
  <c r="J250" i="39"/>
  <c r="K252" i="39"/>
  <c r="K52" i="47"/>
  <c r="J52" i="47"/>
  <c r="L52" i="47"/>
  <c r="K68" i="47"/>
  <c r="J68" i="47"/>
  <c r="L68" i="47"/>
  <c r="K84" i="47"/>
  <c r="J84" i="47"/>
  <c r="L84" i="47"/>
  <c r="K100" i="47"/>
  <c r="J100" i="47"/>
  <c r="L100" i="47"/>
  <c r="K116" i="47"/>
  <c r="J116" i="47"/>
  <c r="L116" i="47"/>
  <c r="J354" i="54"/>
  <c r="L11" i="49"/>
  <c r="M63" i="54"/>
  <c r="L118" i="54" s="1"/>
  <c r="AN63" i="54"/>
  <c r="AM118" i="54" s="1"/>
  <c r="I82" i="54"/>
  <c r="Q82" i="54"/>
  <c r="Y82" i="54"/>
  <c r="AG82" i="54"/>
  <c r="AO82" i="54"/>
  <c r="AW82" i="54"/>
  <c r="BE82" i="54"/>
  <c r="I83" i="54"/>
  <c r="Q83" i="54"/>
  <c r="Y83" i="54"/>
  <c r="AG83" i="54"/>
  <c r="AO83" i="54"/>
  <c r="AW83" i="54"/>
  <c r="BE83" i="54"/>
  <c r="I84" i="54"/>
  <c r="Q84" i="54"/>
  <c r="Y84" i="54"/>
  <c r="AG84" i="54"/>
  <c r="AO84" i="54"/>
  <c r="AW84" i="54"/>
  <c r="BE84" i="54"/>
  <c r="L210" i="54"/>
  <c r="L225" i="54" s="1"/>
  <c r="M11" i="49"/>
  <c r="U11" i="49"/>
  <c r="AC11" i="49"/>
  <c r="O13" i="49"/>
  <c r="L39" i="39"/>
  <c r="J43" i="39"/>
  <c r="L56" i="39"/>
  <c r="J58" i="39"/>
  <c r="L71" i="39"/>
  <c r="J75" i="39"/>
  <c r="L88" i="39"/>
  <c r="J90" i="39"/>
  <c r="K92" i="39"/>
  <c r="J107" i="39"/>
  <c r="K118" i="39"/>
  <c r="L120" i="39"/>
  <c r="J122" i="39"/>
  <c r="K124" i="39"/>
  <c r="L135" i="39"/>
  <c r="L152" i="39"/>
  <c r="J154" i="39"/>
  <c r="K156" i="39"/>
  <c r="L167" i="39"/>
  <c r="J171" i="39"/>
  <c r="K182" i="39"/>
  <c r="L184" i="39"/>
  <c r="J186" i="39"/>
  <c r="K188" i="39"/>
  <c r="L214" i="39"/>
  <c r="J214" i="39"/>
  <c r="J218" i="39"/>
  <c r="K220" i="39"/>
  <c r="K222" i="39"/>
  <c r="L224" i="39"/>
  <c r="K226" i="39"/>
  <c r="K242" i="39"/>
  <c r="K250" i="39"/>
  <c r="J279" i="39"/>
  <c r="J287" i="39"/>
  <c r="K41" i="47"/>
  <c r="K49" i="47"/>
  <c r="K57" i="47"/>
  <c r="K65" i="47"/>
  <c r="K73" i="47"/>
  <c r="K81" i="47"/>
  <c r="K89" i="47"/>
  <c r="K97" i="47"/>
  <c r="K105" i="47"/>
  <c r="K113" i="47"/>
  <c r="K121" i="47"/>
  <c r="L124" i="47"/>
  <c r="K129" i="47"/>
  <c r="L132" i="47"/>
  <c r="K137" i="47"/>
  <c r="L140" i="47"/>
  <c r="K145" i="47"/>
  <c r="L148" i="47"/>
  <c r="K153" i="47"/>
  <c r="L156" i="47"/>
  <c r="L164" i="47"/>
  <c r="K169" i="47"/>
  <c r="L172" i="47"/>
  <c r="K177" i="47"/>
  <c r="L180" i="47"/>
  <c r="K185" i="47"/>
  <c r="L188" i="47"/>
  <c r="K193" i="47"/>
  <c r="L196" i="47"/>
  <c r="K201" i="47"/>
  <c r="L204" i="47"/>
  <c r="K209" i="47"/>
  <c r="L212" i="47"/>
  <c r="K217" i="47"/>
  <c r="L220" i="47"/>
  <c r="K225" i="47"/>
  <c r="L228" i="47"/>
  <c r="K233" i="47"/>
  <c r="L236" i="47"/>
  <c r="J238" i="47"/>
  <c r="K241" i="47"/>
  <c r="L244" i="47"/>
  <c r="J246" i="47"/>
  <c r="K249" i="47"/>
  <c r="L252" i="47"/>
  <c r="J254" i="47"/>
  <c r="K257" i="47"/>
  <c r="L260" i="47"/>
  <c r="J262" i="47"/>
  <c r="K265" i="47"/>
  <c r="L268" i="47"/>
  <c r="J270" i="47"/>
  <c r="K273" i="47"/>
  <c r="L276" i="47"/>
  <c r="J278" i="47"/>
  <c r="K281" i="47"/>
  <c r="L284" i="47"/>
  <c r="J286" i="47"/>
  <c r="J39" i="48"/>
  <c r="J41" i="48"/>
  <c r="J43" i="48"/>
  <c r="J45" i="48"/>
  <c r="J47" i="48"/>
  <c r="J49" i="48"/>
  <c r="J51" i="48"/>
  <c r="J53" i="48"/>
  <c r="J55" i="48"/>
  <c r="J57" i="48"/>
  <c r="J59" i="48"/>
  <c r="J61" i="48"/>
  <c r="J63" i="48"/>
  <c r="J65" i="48"/>
  <c r="J67" i="48"/>
  <c r="J69" i="48"/>
  <c r="J71" i="48"/>
  <c r="J73" i="48"/>
  <c r="J75" i="48"/>
  <c r="J77" i="48"/>
  <c r="J79" i="48"/>
  <c r="J81" i="48"/>
  <c r="J83" i="48"/>
  <c r="J85" i="48"/>
  <c r="J87" i="48"/>
  <c r="J89" i="48"/>
  <c r="J91" i="48"/>
  <c r="J93" i="48"/>
  <c r="J95" i="48"/>
  <c r="J97" i="48"/>
  <c r="J99" i="48"/>
  <c r="J101" i="48"/>
  <c r="J103" i="48"/>
  <c r="J105" i="48"/>
  <c r="J107" i="48"/>
  <c r="J109" i="48"/>
  <c r="J111" i="48"/>
  <c r="J113" i="48"/>
  <c r="J115" i="48"/>
  <c r="J117" i="48"/>
  <c r="J119" i="48"/>
  <c r="J121" i="48"/>
  <c r="J123" i="48"/>
  <c r="J125" i="48"/>
  <c r="J127" i="48"/>
  <c r="J129" i="48"/>
  <c r="J131" i="48"/>
  <c r="J133" i="48"/>
  <c r="J135" i="48"/>
  <c r="J137" i="48"/>
  <c r="J139" i="48"/>
  <c r="J141" i="48"/>
  <c r="J143" i="48"/>
  <c r="J145" i="48"/>
  <c r="J147" i="48"/>
  <c r="J149" i="48"/>
  <c r="J151" i="48"/>
  <c r="J153" i="48"/>
  <c r="J155" i="48"/>
  <c r="J157" i="48"/>
  <c r="J159" i="48"/>
  <c r="J161" i="48"/>
  <c r="J163" i="48"/>
  <c r="J165" i="48"/>
  <c r="J167" i="48"/>
  <c r="J169" i="48"/>
  <c r="J171" i="48"/>
  <c r="J173" i="48"/>
  <c r="J175" i="48"/>
  <c r="J177" i="48"/>
  <c r="J179" i="48"/>
  <c r="J181" i="48"/>
  <c r="J183" i="48"/>
  <c r="J185" i="48"/>
  <c r="J187" i="48"/>
  <c r="J189" i="48"/>
  <c r="J191" i="48"/>
  <c r="J193" i="48"/>
  <c r="J195" i="48"/>
  <c r="J197" i="48"/>
  <c r="J199" i="48"/>
  <c r="J201" i="48"/>
  <c r="J203" i="48"/>
  <c r="J205" i="48"/>
  <c r="J207" i="48"/>
  <c r="J209" i="48"/>
  <c r="J211" i="48"/>
  <c r="J213" i="48"/>
  <c r="J215" i="48"/>
  <c r="J217" i="48"/>
  <c r="J219" i="48"/>
  <c r="J221" i="48"/>
  <c r="J223" i="48"/>
  <c r="J225" i="48"/>
  <c r="J227" i="48"/>
  <c r="J229" i="48"/>
  <c r="J231" i="48"/>
  <c r="J233" i="48"/>
  <c r="J235" i="48"/>
  <c r="J237" i="48"/>
  <c r="J239" i="48"/>
  <c r="J241" i="48"/>
  <c r="J243" i="48"/>
  <c r="J245" i="48"/>
  <c r="J247" i="48"/>
  <c r="J249" i="48"/>
  <c r="J251" i="48"/>
  <c r="J253" i="48"/>
  <c r="J255" i="48"/>
  <c r="J257" i="48"/>
  <c r="J259" i="48"/>
  <c r="J261" i="48"/>
  <c r="J263" i="48"/>
  <c r="J265" i="48"/>
  <c r="J267" i="48"/>
  <c r="J269" i="48"/>
  <c r="J271" i="48"/>
  <c r="J273" i="48"/>
  <c r="J275" i="48"/>
  <c r="J277" i="48"/>
  <c r="J279" i="48"/>
  <c r="J281" i="48"/>
  <c r="J283" i="48"/>
  <c r="J285" i="48"/>
  <c r="I396" i="48"/>
  <c r="K50" i="48" s="1"/>
  <c r="I400" i="48"/>
  <c r="K72" i="48" s="1"/>
  <c r="I404" i="48"/>
  <c r="K86" i="48" s="1"/>
  <c r="I408" i="48"/>
  <c r="K114" i="48" s="1"/>
  <c r="I412" i="48"/>
  <c r="K142" i="48" s="1"/>
  <c r="I416" i="48"/>
  <c r="K158" i="48" s="1"/>
  <c r="I420" i="48"/>
  <c r="K181" i="48" s="1"/>
  <c r="I424" i="48"/>
  <c r="K194" i="48" s="1"/>
  <c r="I428" i="48"/>
  <c r="K201" i="48" s="1"/>
  <c r="I432" i="48"/>
  <c r="K214" i="48" s="1"/>
  <c r="I436" i="48"/>
  <c r="K228" i="48" s="1"/>
  <c r="I440" i="48"/>
  <c r="K255" i="48" s="1"/>
  <c r="I444" i="48"/>
  <c r="K267" i="48" s="1"/>
  <c r="I448" i="48"/>
  <c r="K278" i="48" s="1"/>
  <c r="BC242" i="54"/>
  <c r="BC248" i="54" s="1"/>
  <c r="BR323" i="54"/>
  <c r="BJ323" i="54"/>
  <c r="BJ328" i="54" s="1"/>
  <c r="BJ330" i="54" s="1"/>
  <c r="BJ332" i="54" s="1"/>
  <c r="BJ336" i="54" s="1"/>
  <c r="BJ337" i="54" s="1"/>
  <c r="BB323" i="54"/>
  <c r="AL323" i="54"/>
  <c r="AD323" i="54"/>
  <c r="BP324" i="54"/>
  <c r="BH324" i="54"/>
  <c r="AZ324" i="54"/>
  <c r="AR324" i="54"/>
  <c r="AJ324" i="54"/>
  <c r="T324" i="54"/>
  <c r="L324" i="54"/>
  <c r="BN325" i="54"/>
  <c r="BF325" i="54"/>
  <c r="AP325" i="54"/>
  <c r="R325" i="54"/>
  <c r="J325" i="54"/>
  <c r="BL326" i="54"/>
  <c r="BD326" i="54"/>
  <c r="AV326" i="54"/>
  <c r="AN326" i="54"/>
  <c r="AF326" i="54"/>
  <c r="P326" i="54"/>
  <c r="BR327" i="54"/>
  <c r="BJ327" i="54"/>
  <c r="BB327" i="54"/>
  <c r="AT327" i="54"/>
  <c r="AL327" i="54"/>
  <c r="AD327" i="54"/>
  <c r="BA324" i="54"/>
  <c r="I519" i="39"/>
  <c r="K44" i="39" s="1"/>
  <c r="I523" i="39"/>
  <c r="K51" i="39" s="1"/>
  <c r="I527" i="39"/>
  <c r="K58" i="39" s="1"/>
  <c r="I531" i="39"/>
  <c r="K67" i="39" s="1"/>
  <c r="I535" i="39"/>
  <c r="K76" i="39" s="1"/>
  <c r="I539" i="39"/>
  <c r="K82" i="39" s="1"/>
  <c r="I543" i="39"/>
  <c r="K87" i="39" s="1"/>
  <c r="I547" i="39"/>
  <c r="K97" i="39" s="1"/>
  <c r="I551" i="39"/>
  <c r="K103" i="39" s="1"/>
  <c r="I555" i="39"/>
  <c r="K115" i="39" s="1"/>
  <c r="I559" i="39"/>
  <c r="K127" i="39" s="1"/>
  <c r="I563" i="39"/>
  <c r="K138" i="39" s="1"/>
  <c r="I567" i="39"/>
  <c r="K143" i="39" s="1"/>
  <c r="I571" i="39"/>
  <c r="K150" i="39" s="1"/>
  <c r="I575" i="39"/>
  <c r="K154" i="39" s="1"/>
  <c r="I579" i="39"/>
  <c r="K163" i="39" s="1"/>
  <c r="I583" i="39"/>
  <c r="K175" i="39" s="1"/>
  <c r="I587" i="39"/>
  <c r="I591" i="39"/>
  <c r="K202" i="39" s="1"/>
  <c r="I595" i="39"/>
  <c r="K210" i="39" s="1"/>
  <c r="I599" i="39"/>
  <c r="K216" i="39" s="1"/>
  <c r="I603" i="39"/>
  <c r="K225" i="39" s="1"/>
  <c r="I607" i="39"/>
  <c r="K231" i="39" s="1"/>
  <c r="I611" i="39"/>
  <c r="K245" i="39" s="1"/>
  <c r="I615" i="39"/>
  <c r="K254" i="39" s="1"/>
  <c r="I619" i="39"/>
  <c r="K260" i="39" s="1"/>
  <c r="I623" i="39"/>
  <c r="K266" i="39" s="1"/>
  <c r="I627" i="39"/>
  <c r="K273" i="39" s="1"/>
  <c r="I631" i="39"/>
  <c r="K285" i="39" s="1"/>
  <c r="I695" i="39"/>
  <c r="L48" i="39" s="1"/>
  <c r="I699" i="39"/>
  <c r="L66" i="39" s="1"/>
  <c r="I703" i="39"/>
  <c r="L84" i="39" s="1"/>
  <c r="I707" i="39"/>
  <c r="L97" i="39" s="1"/>
  <c r="I711" i="39"/>
  <c r="L113" i="39" s="1"/>
  <c r="I715" i="39"/>
  <c r="L139" i="39" s="1"/>
  <c r="I719" i="39"/>
  <c r="L148" i="39" s="1"/>
  <c r="I723" i="39"/>
  <c r="L195" i="39" s="1"/>
  <c r="I727" i="39"/>
  <c r="L205" i="39" s="1"/>
  <c r="I731" i="39"/>
  <c r="L225" i="39" s="1"/>
  <c r="I735" i="39"/>
  <c r="L234" i="39" s="1"/>
  <c r="I739" i="39"/>
  <c r="L263" i="39" s="1"/>
  <c r="I743" i="39"/>
  <c r="L283" i="39" s="1"/>
  <c r="L41" i="47"/>
  <c r="L49" i="47"/>
  <c r="L57" i="47"/>
  <c r="L65" i="47"/>
  <c r="L73" i="47"/>
  <c r="L81" i="47"/>
  <c r="L89" i="47"/>
  <c r="L97" i="47"/>
  <c r="L105" i="47"/>
  <c r="L113" i="47"/>
  <c r="L121" i="47"/>
  <c r="L129" i="47"/>
  <c r="L137" i="47"/>
  <c r="L145" i="47"/>
  <c r="L153" i="47"/>
  <c r="L161" i="47"/>
  <c r="L169" i="47"/>
  <c r="L177" i="47"/>
  <c r="L185" i="47"/>
  <c r="L193" i="47"/>
  <c r="L201" i="47"/>
  <c r="L209" i="47"/>
  <c r="L217" i="47"/>
  <c r="L225" i="47"/>
  <c r="L233" i="47"/>
  <c r="L241" i="47"/>
  <c r="L249" i="47"/>
  <c r="L257" i="47"/>
  <c r="L265" i="47"/>
  <c r="L273" i="47"/>
  <c r="L281" i="47"/>
  <c r="BO325" i="54"/>
  <c r="BG325" i="54"/>
  <c r="AY325" i="54"/>
  <c r="AQ325" i="54"/>
  <c r="AI325" i="54"/>
  <c r="AA325" i="54"/>
  <c r="S325" i="54"/>
  <c r="K325" i="54"/>
  <c r="AY324" i="54"/>
  <c r="S324" i="54"/>
  <c r="I393" i="48"/>
  <c r="K38" i="48" s="1"/>
  <c r="I397" i="48"/>
  <c r="K54" i="48" s="1"/>
  <c r="I401" i="48"/>
  <c r="K75" i="48" s="1"/>
  <c r="I405" i="48"/>
  <c r="K93" i="48" s="1"/>
  <c r="I409" i="48"/>
  <c r="K126" i="48" s="1"/>
  <c r="I413" i="48"/>
  <c r="K145" i="48" s="1"/>
  <c r="I417" i="48"/>
  <c r="K159" i="48" s="1"/>
  <c r="I421" i="48"/>
  <c r="K183" i="48" s="1"/>
  <c r="I425" i="48"/>
  <c r="K195" i="48" s="1"/>
  <c r="I429" i="48"/>
  <c r="K204" i="48" s="1"/>
  <c r="I433" i="48"/>
  <c r="K215" i="48" s="1"/>
  <c r="I437" i="48"/>
  <c r="K237" i="48" s="1"/>
  <c r="I441" i="48"/>
  <c r="K256" i="48" s="1"/>
  <c r="I445" i="48"/>
  <c r="K270" i="48" s="1"/>
  <c r="I449" i="48"/>
  <c r="K284" i="48" s="1"/>
  <c r="BN354" i="54"/>
  <c r="BN382" i="54" s="1"/>
  <c r="AX354" i="54"/>
  <c r="AX382" i="54" s="1"/>
  <c r="AH354" i="54"/>
  <c r="AH382" i="54" s="1"/>
  <c r="R354" i="54"/>
  <c r="AZ355" i="54"/>
  <c r="AZ383" i="54" s="1"/>
  <c r="AJ355" i="54"/>
  <c r="AJ383" i="54" s="1"/>
  <c r="T355" i="54"/>
  <c r="T383" i="54" s="1"/>
  <c r="AT356" i="54"/>
  <c r="AT384" i="54" s="1"/>
  <c r="N356" i="54"/>
  <c r="N384" i="54" s="1"/>
  <c r="BL357" i="54"/>
  <c r="BL385" i="54" s="1"/>
  <c r="AV357" i="54"/>
  <c r="AV385" i="54" s="1"/>
  <c r="AF357" i="54"/>
  <c r="AF385" i="54" s="1"/>
  <c r="P357" i="54"/>
  <c r="P385" i="54" s="1"/>
  <c r="AP358" i="54"/>
  <c r="AP386" i="54" s="1"/>
  <c r="Z358" i="54"/>
  <c r="Z386" i="54" s="1"/>
  <c r="BP323" i="54"/>
  <c r="AZ323" i="54"/>
  <c r="AR323" i="54"/>
  <c r="AJ323" i="54"/>
  <c r="AB323" i="54"/>
  <c r="T323" i="54"/>
  <c r="L323" i="54"/>
  <c r="BL325" i="54"/>
  <c r="BD325" i="54"/>
  <c r="AV325" i="54"/>
  <c r="AN325" i="54"/>
  <c r="AF325" i="54"/>
  <c r="BR326" i="54"/>
  <c r="BJ326" i="54"/>
  <c r="AT326" i="54"/>
  <c r="AL326" i="54"/>
  <c r="AD326" i="54"/>
  <c r="BP327" i="54"/>
  <c r="BH327" i="54"/>
  <c r="AZ327" i="54"/>
  <c r="AR327" i="54"/>
  <c r="AB327" i="54"/>
  <c r="T327" i="54"/>
  <c r="L327" i="54"/>
  <c r="AS324" i="54"/>
  <c r="I352" i="39"/>
  <c r="J76" i="39" s="1"/>
  <c r="I360" i="39"/>
  <c r="J114" i="39" s="1"/>
  <c r="I368" i="39"/>
  <c r="J161" i="39" s="1"/>
  <c r="I376" i="39"/>
  <c r="J212" i="39" s="1"/>
  <c r="I384" i="39"/>
  <c r="J253" i="39" s="1"/>
  <c r="I520" i="39"/>
  <c r="K46" i="39" s="1"/>
  <c r="I524" i="39"/>
  <c r="K54" i="39" s="1"/>
  <c r="I528" i="39"/>
  <c r="K60" i="39" s="1"/>
  <c r="I532" i="39"/>
  <c r="K69" i="39" s="1"/>
  <c r="I536" i="39"/>
  <c r="K78" i="39" s="1"/>
  <c r="I540" i="39"/>
  <c r="K84" i="39" s="1"/>
  <c r="I544" i="39"/>
  <c r="K89" i="39" s="1"/>
  <c r="I548" i="39"/>
  <c r="K100" i="39" s="1"/>
  <c r="I552" i="39"/>
  <c r="K106" i="39" s="1"/>
  <c r="I556" i="39"/>
  <c r="K117" i="39" s="1"/>
  <c r="I560" i="39"/>
  <c r="K129" i="39" s="1"/>
  <c r="I564" i="39"/>
  <c r="K139" i="39" s="1"/>
  <c r="I568" i="39"/>
  <c r="K145" i="39" s="1"/>
  <c r="I572" i="39"/>
  <c r="K151" i="39" s="1"/>
  <c r="I576" i="39"/>
  <c r="K159" i="39" s="1"/>
  <c r="I580" i="39"/>
  <c r="K171" i="39" s="1"/>
  <c r="I584" i="39"/>
  <c r="K184" i="39" s="1"/>
  <c r="I588" i="39"/>
  <c r="K196" i="39" s="1"/>
  <c r="I592" i="39"/>
  <c r="K204" i="39" s="1"/>
  <c r="I596" i="39"/>
  <c r="K212" i="39" s="1"/>
  <c r="I600" i="39"/>
  <c r="K217" i="39" s="1"/>
  <c r="I604" i="39"/>
  <c r="K227" i="39" s="1"/>
  <c r="I608" i="39"/>
  <c r="K234" i="39" s="1"/>
  <c r="I612" i="39"/>
  <c r="K246" i="39" s="1"/>
  <c r="I616" i="39"/>
  <c r="K256" i="39" s="1"/>
  <c r="I620" i="39"/>
  <c r="K261" i="39" s="1"/>
  <c r="I624" i="39"/>
  <c r="K268" i="39" s="1"/>
  <c r="I628" i="39"/>
  <c r="K276" i="39" s="1"/>
  <c r="I632" i="39"/>
  <c r="K286" i="39" s="1"/>
  <c r="I696" i="39"/>
  <c r="L51" i="39" s="1"/>
  <c r="I700" i="39"/>
  <c r="L69" i="39" s="1"/>
  <c r="I704" i="39"/>
  <c r="L86" i="39" s="1"/>
  <c r="I708" i="39"/>
  <c r="L100" i="39" s="1"/>
  <c r="I712" i="39"/>
  <c r="L114" i="39" s="1"/>
  <c r="I716" i="39"/>
  <c r="L143" i="39" s="1"/>
  <c r="I720" i="39"/>
  <c r="L161" i="39" s="1"/>
  <c r="I724" i="39"/>
  <c r="L196" i="39" s="1"/>
  <c r="I728" i="39"/>
  <c r="L209" i="39" s="1"/>
  <c r="I732" i="39"/>
  <c r="L227" i="39" s="1"/>
  <c r="I736" i="39"/>
  <c r="L250" i="39" s="1"/>
  <c r="I740" i="39"/>
  <c r="L268" i="39" s="1"/>
  <c r="K40" i="47"/>
  <c r="J45" i="47"/>
  <c r="K48" i="47"/>
  <c r="J53" i="47"/>
  <c r="K56" i="47"/>
  <c r="J61" i="47"/>
  <c r="K64" i="47"/>
  <c r="J69" i="47"/>
  <c r="K72" i="47"/>
  <c r="J77" i="47"/>
  <c r="K80" i="47"/>
  <c r="J85" i="47"/>
  <c r="K88" i="47"/>
  <c r="J93" i="47"/>
  <c r="K96" i="47"/>
  <c r="J101" i="47"/>
  <c r="K104" i="47"/>
  <c r="J109" i="47"/>
  <c r="K112" i="47"/>
  <c r="J117" i="47"/>
  <c r="J125" i="47"/>
  <c r="K128" i="47"/>
  <c r="J133" i="47"/>
  <c r="K136" i="47"/>
  <c r="J141" i="47"/>
  <c r="K144" i="47"/>
  <c r="J149" i="47"/>
  <c r="K152" i="47"/>
  <c r="J157" i="47"/>
  <c r="K160" i="47"/>
  <c r="J165" i="47"/>
  <c r="K168" i="47"/>
  <c r="J173" i="47"/>
  <c r="K176" i="47"/>
  <c r="J181" i="47"/>
  <c r="K184" i="47"/>
  <c r="J189" i="47"/>
  <c r="K192" i="47"/>
  <c r="J197" i="47"/>
  <c r="K200" i="47"/>
  <c r="J205" i="47"/>
  <c r="K208" i="47"/>
  <c r="J213" i="47"/>
  <c r="K216" i="47"/>
  <c r="J221" i="47"/>
  <c r="K224" i="47"/>
  <c r="J229" i="47"/>
  <c r="K232" i="47"/>
  <c r="J237" i="47"/>
  <c r="K240" i="47"/>
  <c r="J245" i="47"/>
  <c r="K248" i="47"/>
  <c r="J253" i="47"/>
  <c r="K256" i="47"/>
  <c r="J261" i="47"/>
  <c r="K264" i="47"/>
  <c r="J269" i="47"/>
  <c r="K272" i="47"/>
  <c r="J277" i="47"/>
  <c r="K280" i="47"/>
  <c r="J285" i="47"/>
  <c r="BG323" i="54"/>
  <c r="AY323" i="54"/>
  <c r="AQ323" i="54"/>
  <c r="AI323" i="54"/>
  <c r="AA323" i="54"/>
  <c r="S323" i="54"/>
  <c r="K323" i="54"/>
  <c r="AG324" i="54"/>
  <c r="I324" i="54"/>
  <c r="BQ326" i="54"/>
  <c r="BI326" i="54"/>
  <c r="BA326" i="54"/>
  <c r="AS326" i="54"/>
  <c r="BG327" i="54"/>
  <c r="AY327" i="54"/>
  <c r="AQ327" i="54"/>
  <c r="AI327" i="54"/>
  <c r="AA327" i="54"/>
  <c r="S327" i="54"/>
  <c r="K327" i="54"/>
  <c r="BE326" i="54"/>
  <c r="AW326" i="54"/>
  <c r="AO326" i="54"/>
  <c r="AG326" i="54"/>
  <c r="Y326" i="54"/>
  <c r="Q326" i="54"/>
  <c r="I326" i="54"/>
  <c r="AQ324" i="54"/>
  <c r="I394" i="48"/>
  <c r="K43" i="48" s="1"/>
  <c r="I398" i="48"/>
  <c r="K59" i="48" s="1"/>
  <c r="I402" i="48"/>
  <c r="K83" i="48" s="1"/>
  <c r="I406" i="48"/>
  <c r="K94" i="48" s="1"/>
  <c r="I410" i="48"/>
  <c r="K137" i="48" s="1"/>
  <c r="I414" i="48"/>
  <c r="K151" i="48" s="1"/>
  <c r="I418" i="48"/>
  <c r="K162" i="48" s="1"/>
  <c r="I422" i="48"/>
  <c r="K184" i="48" s="1"/>
  <c r="I426" i="48"/>
  <c r="K196" i="48" s="1"/>
  <c r="I430" i="48"/>
  <c r="K208" i="48" s="1"/>
  <c r="I434" i="48"/>
  <c r="K216" i="48" s="1"/>
  <c r="I438" i="48"/>
  <c r="K239" i="48" s="1"/>
  <c r="I442" i="48"/>
  <c r="K262" i="48" s="1"/>
  <c r="I446" i="48"/>
  <c r="K272" i="48" s="1"/>
  <c r="I450" i="48"/>
  <c r="K285" i="48" s="1"/>
  <c r="BO242" i="54"/>
  <c r="BO248" i="54" s="1"/>
  <c r="BO251" i="54" s="1"/>
  <c r="S242" i="54"/>
  <c r="S248" i="54" s="1"/>
  <c r="BN323" i="54"/>
  <c r="BF323" i="54"/>
  <c r="AX323" i="54"/>
  <c r="R323" i="54"/>
  <c r="BL324" i="54"/>
  <c r="BD324" i="54"/>
  <c r="AV324" i="54"/>
  <c r="AN324" i="54"/>
  <c r="AF324" i="54"/>
  <c r="BR325" i="54"/>
  <c r="BB325" i="54"/>
  <c r="AT325" i="54"/>
  <c r="AL325" i="54"/>
  <c r="AD325" i="54"/>
  <c r="BP326" i="54"/>
  <c r="BH326" i="54"/>
  <c r="AZ326" i="54"/>
  <c r="AJ326" i="54"/>
  <c r="AB326" i="54"/>
  <c r="T326" i="54"/>
  <c r="L326" i="54"/>
  <c r="BF327" i="54"/>
  <c r="AX327" i="54"/>
  <c r="R327" i="54"/>
  <c r="BQ323" i="54"/>
  <c r="BQ324" i="54"/>
  <c r="BQ327" i="54"/>
  <c r="BE323" i="54"/>
  <c r="AW323" i="54"/>
  <c r="AO323" i="54"/>
  <c r="I323" i="54"/>
  <c r="BQ325" i="54"/>
  <c r="BI325" i="54"/>
  <c r="BA325" i="54"/>
  <c r="AS325" i="54"/>
  <c r="BO326" i="54"/>
  <c r="BG326" i="54"/>
  <c r="AQ326" i="54"/>
  <c r="AI326" i="54"/>
  <c r="AA326" i="54"/>
  <c r="S326" i="54"/>
  <c r="K326" i="54"/>
  <c r="BE327" i="54"/>
  <c r="AG327" i="54"/>
  <c r="I327" i="54"/>
  <c r="BK327" i="54"/>
  <c r="BC327" i="54"/>
  <c r="AU327" i="54"/>
  <c r="AM326" i="54"/>
  <c r="W327" i="54"/>
  <c r="O327" i="54"/>
  <c r="BI323" i="54"/>
  <c r="BO324" i="54"/>
  <c r="AI324" i="54"/>
  <c r="BI327" i="54"/>
  <c r="J124" i="47"/>
  <c r="J132" i="47"/>
  <c r="J140" i="47"/>
  <c r="J148" i="47"/>
  <c r="J156" i="47"/>
  <c r="J164" i="47"/>
  <c r="J172" i="47"/>
  <c r="J180" i="47"/>
  <c r="J188" i="47"/>
  <c r="J196" i="47"/>
  <c r="J204" i="47"/>
  <c r="J212" i="47"/>
  <c r="J220" i="47"/>
  <c r="J228" i="47"/>
  <c r="J236" i="47"/>
  <c r="J244" i="47"/>
  <c r="J252" i="47"/>
  <c r="J260" i="47"/>
  <c r="J268" i="47"/>
  <c r="J276" i="47"/>
  <c r="J284" i="47"/>
  <c r="I395" i="48"/>
  <c r="K47" i="48" s="1"/>
  <c r="I399" i="48"/>
  <c r="K68" i="48" s="1"/>
  <c r="I403" i="48"/>
  <c r="K85" i="48" s="1"/>
  <c r="I407" i="48"/>
  <c r="K105" i="48" s="1"/>
  <c r="I411" i="48"/>
  <c r="K138" i="48" s="1"/>
  <c r="I415" i="48"/>
  <c r="K153" i="48" s="1"/>
  <c r="I419" i="48"/>
  <c r="K163" i="48" s="1"/>
  <c r="I423" i="48"/>
  <c r="K193" i="48" s="1"/>
  <c r="I427" i="48"/>
  <c r="K199" i="48" s="1"/>
  <c r="I431" i="48"/>
  <c r="K211" i="48" s="1"/>
  <c r="I435" i="48"/>
  <c r="K226" i="48" s="1"/>
  <c r="I439" i="48"/>
  <c r="K250" i="48" s="1"/>
  <c r="I443" i="48"/>
  <c r="K266" i="48" s="1"/>
  <c r="I447" i="48"/>
  <c r="K275" i="48" s="1"/>
  <c r="BL323" i="54"/>
  <c r="BD323" i="54"/>
  <c r="AV323" i="54"/>
  <c r="AN323" i="54"/>
  <c r="AF323" i="54"/>
  <c r="BR324" i="54"/>
  <c r="BJ324" i="54"/>
  <c r="BB324" i="54"/>
  <c r="AT324" i="54"/>
  <c r="AL324" i="54"/>
  <c r="AD324" i="54"/>
  <c r="BH325" i="54"/>
  <c r="AZ325" i="54"/>
  <c r="AR325" i="54"/>
  <c r="AJ325" i="54"/>
  <c r="AB325" i="54"/>
  <c r="T325" i="54"/>
  <c r="L325" i="54"/>
  <c r="BF326" i="54"/>
  <c r="AX326" i="54"/>
  <c r="AP326" i="54"/>
  <c r="R326" i="54"/>
  <c r="BD327" i="54"/>
  <c r="AV327" i="54"/>
  <c r="AN327" i="54"/>
  <c r="AF327" i="54"/>
  <c r="P327" i="54"/>
  <c r="BA323" i="54"/>
  <c r="BI324" i="54"/>
  <c r="BA327" i="54"/>
  <c r="I518" i="39"/>
  <c r="K41" i="39" s="1"/>
  <c r="I522" i="39"/>
  <c r="K50" i="39" s="1"/>
  <c r="I526" i="39"/>
  <c r="K57" i="39" s="1"/>
  <c r="I530" i="39"/>
  <c r="K66" i="39" s="1"/>
  <c r="I534" i="39"/>
  <c r="K75" i="39" s="1"/>
  <c r="I538" i="39"/>
  <c r="K81" i="39" s="1"/>
  <c r="I542" i="39"/>
  <c r="K86" i="39" s="1"/>
  <c r="I546" i="39"/>
  <c r="K95" i="39" s="1"/>
  <c r="I550" i="39"/>
  <c r="K102" i="39" s="1"/>
  <c r="I554" i="39"/>
  <c r="K114" i="39" s="1"/>
  <c r="I558" i="39"/>
  <c r="K126" i="39" s="1"/>
  <c r="I562" i="39"/>
  <c r="K136" i="39" s="1"/>
  <c r="I566" i="39"/>
  <c r="K141" i="39" s="1"/>
  <c r="I570" i="39"/>
  <c r="K148" i="39" s="1"/>
  <c r="I574" i="39"/>
  <c r="K153" i="39" s="1"/>
  <c r="I578" i="39"/>
  <c r="K161" i="39" s="1"/>
  <c r="I582" i="39"/>
  <c r="K174" i="39" s="1"/>
  <c r="I586" i="39"/>
  <c r="K195" i="39" s="1"/>
  <c r="I590" i="39"/>
  <c r="K200" i="39" s="1"/>
  <c r="I594" i="39"/>
  <c r="K209" i="39" s="1"/>
  <c r="I598" i="39"/>
  <c r="K215" i="39" s="1"/>
  <c r="I602" i="39"/>
  <c r="K224" i="39" s="1"/>
  <c r="I606" i="39"/>
  <c r="K229" i="39" s="1"/>
  <c r="I610" i="39"/>
  <c r="K240" i="39" s="1"/>
  <c r="I614" i="39"/>
  <c r="K253" i="39" s="1"/>
  <c r="I618" i="39"/>
  <c r="K259" i="39" s="1"/>
  <c r="I622" i="39"/>
  <c r="K264" i="39" s="1"/>
  <c r="I626" i="39"/>
  <c r="K272" i="39" s="1"/>
  <c r="I694" i="39"/>
  <c r="L46" i="39" s="1"/>
  <c r="I698" i="39"/>
  <c r="L61" i="39" s="1"/>
  <c r="I702" i="39"/>
  <c r="L80" i="39" s="1"/>
  <c r="I706" i="39"/>
  <c r="L95" i="39" s="1"/>
  <c r="I710" i="39"/>
  <c r="L103" i="39" s="1"/>
  <c r="I714" i="39"/>
  <c r="L126" i="39" s="1"/>
  <c r="I718" i="39"/>
  <c r="L146" i="39" s="1"/>
  <c r="I722" i="39"/>
  <c r="L174" i="39" s="1"/>
  <c r="I726" i="39"/>
  <c r="L204" i="39" s="1"/>
  <c r="I730" i="39"/>
  <c r="L212" i="39" s="1"/>
  <c r="I734" i="39"/>
  <c r="L231" i="39" s="1"/>
  <c r="I738" i="39"/>
  <c r="L262" i="39" s="1"/>
  <c r="AW356" i="54"/>
  <c r="AG356" i="54"/>
  <c r="Q356" i="54"/>
  <c r="AS358" i="54"/>
  <c r="AS386" i="54" s="1"/>
  <c r="AC358" i="54"/>
  <c r="AC386" i="54" s="1"/>
  <c r="M358" i="54"/>
  <c r="BG324" i="54"/>
  <c r="AA324" i="54"/>
  <c r="AS327" i="54"/>
  <c r="AU320" i="54"/>
  <c r="AU326" i="54" s="1"/>
  <c r="W320" i="54"/>
  <c r="W326" i="54" s="1"/>
  <c r="BK320" i="54"/>
  <c r="BK326" i="54" s="1"/>
  <c r="BM482" i="54"/>
  <c r="BE482" i="54"/>
  <c r="AW482" i="54"/>
  <c r="AO482" i="54"/>
  <c r="AG482" i="54"/>
  <c r="Y482" i="54"/>
  <c r="Q482" i="54"/>
  <c r="BC320" i="54"/>
  <c r="BC326" i="54" s="1"/>
  <c r="O320" i="54"/>
  <c r="O326" i="54" s="1"/>
  <c r="BK317" i="54"/>
  <c r="BK323" i="54" s="1"/>
  <c r="BC317" i="54"/>
  <c r="BC323" i="54" s="1"/>
  <c r="AU317" i="54"/>
  <c r="AU323" i="54" s="1"/>
  <c r="AM317" i="54"/>
  <c r="AM323" i="54" s="1"/>
  <c r="W317" i="54"/>
  <c r="W323" i="54" s="1"/>
  <c r="O317" i="54"/>
  <c r="O323" i="54" s="1"/>
  <c r="AM321" i="54"/>
  <c r="AM327" i="54" s="1"/>
  <c r="BP482" i="54"/>
  <c r="BH482" i="54"/>
  <c r="AZ482" i="54"/>
  <c r="AR482" i="54"/>
  <c r="AJ482" i="54"/>
  <c r="AB482" i="54"/>
  <c r="T482" i="54"/>
  <c r="F483" i="54" s="1"/>
  <c r="BN483" i="54"/>
  <c r="BF483" i="54"/>
  <c r="AX483" i="54"/>
  <c r="AP483" i="54"/>
  <c r="AH483" i="54"/>
  <c r="Z483" i="54"/>
  <c r="R483" i="54"/>
  <c r="BL483" i="54"/>
  <c r="BD483" i="54"/>
  <c r="AV483" i="54"/>
  <c r="AN483" i="54"/>
  <c r="AF483" i="54"/>
  <c r="X483" i="54"/>
  <c r="BB483" i="54"/>
  <c r="AT483" i="54"/>
  <c r="AL483" i="54"/>
  <c r="AD483" i="54"/>
  <c r="V483" i="54"/>
  <c r="N483" i="54"/>
  <c r="K173" i="54"/>
  <c r="J173" i="54"/>
  <c r="J181" i="54" s="1"/>
  <c r="J183" i="54" s="1"/>
  <c r="L441" i="54"/>
  <c r="L458" i="54" s="1"/>
  <c r="L460" i="54" s="1"/>
  <c r="BH441" i="54"/>
  <c r="BH458" i="54" s="1"/>
  <c r="BH460" i="54" s="1"/>
  <c r="AV408" i="54"/>
  <c r="AV416" i="54" s="1"/>
  <c r="P408" i="54"/>
  <c r="P416" i="54" s="1"/>
  <c r="N443" i="54"/>
  <c r="N444" i="54" s="1"/>
  <c r="N454" i="54" s="1"/>
  <c r="N458" i="54"/>
  <c r="N460" i="54" s="1"/>
  <c r="V443" i="54"/>
  <c r="V444" i="54" s="1"/>
  <c r="V454" i="54" s="1"/>
  <c r="V458" i="54"/>
  <c r="V460" i="54" s="1"/>
  <c r="AD441" i="54"/>
  <c r="AL441" i="54"/>
  <c r="AT441" i="54"/>
  <c r="BB441" i="54"/>
  <c r="BJ441" i="54"/>
  <c r="BR441" i="54"/>
  <c r="X63" i="54"/>
  <c r="W118" i="54" s="1"/>
  <c r="AS63" i="54"/>
  <c r="AR118" i="54" s="1"/>
  <c r="BP63" i="54"/>
  <c r="BO118" i="54" s="1"/>
  <c r="AO64" i="54"/>
  <c r="AO104" i="54" s="1"/>
  <c r="AH65" i="54"/>
  <c r="AH111" i="54" s="1"/>
  <c r="T78" i="54"/>
  <c r="S82" i="54"/>
  <c r="BR119" i="54"/>
  <c r="L154" i="54"/>
  <c r="L156" i="54" s="1"/>
  <c r="L158" i="54" s="1"/>
  <c r="L172" i="54" s="1"/>
  <c r="K210" i="54"/>
  <c r="K225" i="54" s="1"/>
  <c r="I297" i="54"/>
  <c r="AR295" i="54"/>
  <c r="BB297" i="54"/>
  <c r="AJ295" i="54"/>
  <c r="AP297" i="54"/>
  <c r="BH295" i="54"/>
  <c r="BJ297" i="54"/>
  <c r="BM295" i="54"/>
  <c r="BN297" i="54"/>
  <c r="T295" i="54"/>
  <c r="BP295" i="54"/>
  <c r="BQ297" i="54"/>
  <c r="Y295" i="54"/>
  <c r="N297" i="54"/>
  <c r="AB295" i="54"/>
  <c r="O297" i="54"/>
  <c r="AO295" i="54"/>
  <c r="AD297" i="54"/>
  <c r="AT295" i="54"/>
  <c r="I296" i="54"/>
  <c r="AJ441" i="54"/>
  <c r="AJ458" i="54" s="1"/>
  <c r="AJ460" i="54" s="1"/>
  <c r="AS441" i="54"/>
  <c r="AS458" i="54" s="1"/>
  <c r="AS460" i="54" s="1"/>
  <c r="BQ119" i="54"/>
  <c r="O443" i="54"/>
  <c r="O444" i="54" s="1"/>
  <c r="O454" i="54" s="1"/>
  <c r="O458" i="54"/>
  <c r="O460" i="54" s="1"/>
  <c r="W458" i="54"/>
  <c r="W460" i="54" s="1"/>
  <c r="W443" i="54"/>
  <c r="W444" i="54" s="1"/>
  <c r="W454" i="54" s="1"/>
  <c r="AE458" i="54"/>
  <c r="AE460" i="54" s="1"/>
  <c r="AE443" i="54"/>
  <c r="AE444" i="54" s="1"/>
  <c r="AE454" i="54" s="1"/>
  <c r="AM443" i="54"/>
  <c r="AM444" i="54" s="1"/>
  <c r="AM454" i="54" s="1"/>
  <c r="AM458" i="54"/>
  <c r="AM460" i="54" s="1"/>
  <c r="AU443" i="54"/>
  <c r="AU444" i="54" s="1"/>
  <c r="AU454" i="54" s="1"/>
  <c r="AU458" i="54"/>
  <c r="AU460" i="54" s="1"/>
  <c r="BC458" i="54"/>
  <c r="BC460" i="54" s="1"/>
  <c r="BC443" i="54"/>
  <c r="BC444" i="54" s="1"/>
  <c r="BC454" i="54" s="1"/>
  <c r="BK458" i="54"/>
  <c r="BK460" i="54" s="1"/>
  <c r="BK443" i="54"/>
  <c r="BK444" i="54" s="1"/>
  <c r="BK454" i="54" s="1"/>
  <c r="AB78" i="54"/>
  <c r="AA82" i="54"/>
  <c r="V242" i="54"/>
  <c r="V248" i="54" s="1"/>
  <c r="AX242" i="54"/>
  <c r="AX248" i="54" s="1"/>
  <c r="BR242" i="54"/>
  <c r="BR248" i="54" s="1"/>
  <c r="W242" i="54"/>
  <c r="W248" i="54" s="1"/>
  <c r="W251" i="54" s="1"/>
  <c r="AD242" i="54"/>
  <c r="AD248" i="54" s="1"/>
  <c r="BB242" i="54"/>
  <c r="BB248" i="54" s="1"/>
  <c r="N242" i="54"/>
  <c r="N248" i="54" s="1"/>
  <c r="AL242" i="54"/>
  <c r="AL248" i="54" s="1"/>
  <c r="BJ242" i="54"/>
  <c r="BJ248" i="54" s="1"/>
  <c r="AM242" i="54"/>
  <c r="AM248" i="54" s="1"/>
  <c r="J294" i="54"/>
  <c r="J296" i="54"/>
  <c r="J297" i="54"/>
  <c r="AM294" i="54"/>
  <c r="AO297" i="54"/>
  <c r="AB441" i="54"/>
  <c r="AB458" i="54" s="1"/>
  <c r="AB460" i="54" s="1"/>
  <c r="AM408" i="54"/>
  <c r="AM416" i="54" s="1"/>
  <c r="BN405" i="54"/>
  <c r="T406" i="54"/>
  <c r="BI441" i="54"/>
  <c r="BI458" i="54" s="1"/>
  <c r="BI460" i="54" s="1"/>
  <c r="AF441" i="54"/>
  <c r="AF458" i="54" s="1"/>
  <c r="AF460" i="54" s="1"/>
  <c r="AN441" i="54"/>
  <c r="AN458" i="54" s="1"/>
  <c r="AN460" i="54" s="1"/>
  <c r="AV441" i="54"/>
  <c r="AV458" i="54" s="1"/>
  <c r="AV460" i="54" s="1"/>
  <c r="BD441" i="54"/>
  <c r="BD458" i="54" s="1"/>
  <c r="BD460" i="54" s="1"/>
  <c r="BL441" i="54"/>
  <c r="BL458" i="54" s="1"/>
  <c r="BL460" i="54" s="1"/>
  <c r="AC63" i="54"/>
  <c r="AB118" i="54" s="1"/>
  <c r="AZ63" i="54"/>
  <c r="AY118" i="54" s="1"/>
  <c r="I64" i="54"/>
  <c r="I104" i="54" s="1"/>
  <c r="BE64" i="54"/>
  <c r="BE104" i="54" s="1"/>
  <c r="AX65" i="54"/>
  <c r="AX111" i="54" s="1"/>
  <c r="AJ78" i="54"/>
  <c r="AI82" i="54"/>
  <c r="AI85" i="54" s="1"/>
  <c r="AI90" i="54" s="1"/>
  <c r="L171" i="54"/>
  <c r="K295" i="54"/>
  <c r="K296" i="54"/>
  <c r="E565" i="54"/>
  <c r="E581" i="54"/>
  <c r="E594" i="54" s="1"/>
  <c r="BR295" i="54"/>
  <c r="AV296" i="54"/>
  <c r="P296" i="54"/>
  <c r="AZ441" i="54"/>
  <c r="AZ458" i="54" s="1"/>
  <c r="AZ460" i="54" s="1"/>
  <c r="AQ85" i="54"/>
  <c r="AQ90" i="54" s="1"/>
  <c r="E314" i="54"/>
  <c r="BG242" i="54"/>
  <c r="BG248" i="54" s="1"/>
  <c r="BG251" i="54" s="1"/>
  <c r="AY242" i="54"/>
  <c r="AY248" i="54" s="1"/>
  <c r="AQ242" i="54"/>
  <c r="AQ248" i="54" s="1"/>
  <c r="AI242" i="54"/>
  <c r="AI248" i="54" s="1"/>
  <c r="AA242" i="54"/>
  <c r="AA248" i="54" s="1"/>
  <c r="AT242" i="54"/>
  <c r="AT248" i="54" s="1"/>
  <c r="T441" i="54"/>
  <c r="T458" i="54" s="1"/>
  <c r="T460" i="54" s="1"/>
  <c r="BP441" i="54"/>
  <c r="BP458" i="54" s="1"/>
  <c r="BP460" i="54" s="1"/>
  <c r="AZ406" i="54"/>
  <c r="AT407" i="54"/>
  <c r="N407" i="54"/>
  <c r="BA441" i="54"/>
  <c r="BA458" i="54" s="1"/>
  <c r="BA460" i="54" s="1"/>
  <c r="AZ78" i="54"/>
  <c r="AY82" i="54"/>
  <c r="AY85" i="54" s="1"/>
  <c r="AY90" i="54" s="1"/>
  <c r="I179" i="54"/>
  <c r="I196" i="54" s="1"/>
  <c r="I199" i="54" s="1"/>
  <c r="I201" i="54" s="1"/>
  <c r="I204" i="54" s="1"/>
  <c r="I224" i="54" s="1"/>
  <c r="L179" i="54"/>
  <c r="L196" i="54" s="1"/>
  <c r="L199" i="54" s="1"/>
  <c r="L201" i="54" s="1"/>
  <c r="L204" i="54" s="1"/>
  <c r="L224" i="54" s="1"/>
  <c r="I242" i="54"/>
  <c r="I248" i="54" s="1"/>
  <c r="BN242" i="54"/>
  <c r="BN248" i="54" s="1"/>
  <c r="AH242" i="54"/>
  <c r="AH248" i="54" s="1"/>
  <c r="R242" i="54"/>
  <c r="R248" i="54" s="1"/>
  <c r="R251" i="54" s="1"/>
  <c r="U405" i="54"/>
  <c r="AR441" i="54"/>
  <c r="AR458" i="54" s="1"/>
  <c r="AR460" i="54" s="1"/>
  <c r="K85" i="54"/>
  <c r="K90" i="54" s="1"/>
  <c r="AX405" i="54"/>
  <c r="BQ441" i="54"/>
  <c r="BQ458" i="54" s="1"/>
  <c r="BQ460" i="54" s="1"/>
  <c r="K461" i="54"/>
  <c r="K441" i="54"/>
  <c r="K458" i="54" s="1"/>
  <c r="K460" i="54" s="1"/>
  <c r="S441" i="54"/>
  <c r="S458" i="54" s="1"/>
  <c r="S460" i="54" s="1"/>
  <c r="AA441" i="54"/>
  <c r="AA458" i="54" s="1"/>
  <c r="AA460" i="54" s="1"/>
  <c r="AI441" i="54"/>
  <c r="AI458" i="54" s="1"/>
  <c r="AI460" i="54" s="1"/>
  <c r="AQ441" i="54"/>
  <c r="AQ458" i="54" s="1"/>
  <c r="AQ460" i="54" s="1"/>
  <c r="AY441" i="54"/>
  <c r="AY458" i="54" s="1"/>
  <c r="AY460" i="54" s="1"/>
  <c r="BG441" i="54"/>
  <c r="BG458" i="54" s="1"/>
  <c r="BG460" i="54" s="1"/>
  <c r="BO441" i="54"/>
  <c r="BO458" i="54" s="1"/>
  <c r="BO460" i="54" s="1"/>
  <c r="BH78" i="54"/>
  <c r="BG82" i="54"/>
  <c r="BG85" i="54" s="1"/>
  <c r="BG90" i="54" s="1"/>
  <c r="K267" i="54"/>
  <c r="K335" i="54" s="1"/>
  <c r="AQ296" i="54"/>
  <c r="BJ296" i="54"/>
  <c r="AO294" i="54"/>
  <c r="BH294" i="54"/>
  <c r="X296" i="54"/>
  <c r="BB296" i="54"/>
  <c r="AH294" i="54"/>
  <c r="AZ294" i="54"/>
  <c r="AS294" i="54"/>
  <c r="BO296" i="54"/>
  <c r="BE294" i="54"/>
  <c r="BK294" i="54"/>
  <c r="V294" i="54"/>
  <c r="BM294" i="54"/>
  <c r="AJ296" i="54"/>
  <c r="Y294" i="54"/>
  <c r="AS296" i="54"/>
  <c r="AB294" i="54"/>
  <c r="K294" i="54"/>
  <c r="BD408" i="54"/>
  <c r="BD416" i="54" s="1"/>
  <c r="E580" i="54"/>
  <c r="E593" i="54" s="1"/>
  <c r="E669" i="54"/>
  <c r="E677" i="54"/>
  <c r="BF242" i="54"/>
  <c r="BF248" i="54" s="1"/>
  <c r="AP242" i="54"/>
  <c r="AP248" i="54" s="1"/>
  <c r="Z242" i="54"/>
  <c r="Z248" i="54" s="1"/>
  <c r="AO276" i="54"/>
  <c r="AO280" i="54" s="1"/>
  <c r="Q276" i="54"/>
  <c r="Q280" i="54" s="1"/>
  <c r="BQ295" i="54"/>
  <c r="BI295" i="54"/>
  <c r="BA295" i="54"/>
  <c r="AS295" i="54"/>
  <c r="AK295" i="54"/>
  <c r="AC295" i="54"/>
  <c r="U295" i="54"/>
  <c r="M295" i="54"/>
  <c r="M294" i="54"/>
  <c r="BC296" i="54"/>
  <c r="AU297" i="54"/>
  <c r="AM296" i="54"/>
  <c r="AE296" i="54"/>
  <c r="AE297" i="54"/>
  <c r="W296" i="54"/>
  <c r="W297" i="54"/>
  <c r="O296" i="54"/>
  <c r="AU296" i="54"/>
  <c r="BM354" i="54"/>
  <c r="BM382" i="54" s="1"/>
  <c r="BG355" i="54"/>
  <c r="BG383" i="54" s="1"/>
  <c r="AU357" i="54"/>
  <c r="AU385" i="54" s="1"/>
  <c r="AE357" i="54"/>
  <c r="AE385" i="54" s="1"/>
  <c r="BE358" i="54"/>
  <c r="BE386" i="54" s="1"/>
  <c r="BH355" i="54"/>
  <c r="BH383" i="54" s="1"/>
  <c r="BN358" i="54"/>
  <c r="BN386" i="54" s="1"/>
  <c r="AN357" i="54"/>
  <c r="AN385" i="54" s="1"/>
  <c r="BQ356" i="54"/>
  <c r="BQ384" i="54" s="1"/>
  <c r="AP354" i="54"/>
  <c r="AP382" i="54" s="1"/>
  <c r="BF354" i="54"/>
  <c r="BF382" i="54" s="1"/>
  <c r="R358" i="54"/>
  <c r="R386" i="54" s="1"/>
  <c r="AG358" i="54"/>
  <c r="AG386" i="54" s="1"/>
  <c r="AX358" i="54"/>
  <c r="AX386" i="54" s="1"/>
  <c r="BH357" i="54"/>
  <c r="BH385" i="54" s="1"/>
  <c r="V356" i="54"/>
  <c r="V384" i="54" s="1"/>
  <c r="AK356" i="54"/>
  <c r="AK384" i="54" s="1"/>
  <c r="BA356" i="54"/>
  <c r="BA384" i="54" s="1"/>
  <c r="BR356" i="54"/>
  <c r="BR384" i="54" s="1"/>
  <c r="AV355" i="54"/>
  <c r="AV383" i="54" s="1"/>
  <c r="BL355" i="54"/>
  <c r="BL383" i="54" s="1"/>
  <c r="Z354" i="54"/>
  <c r="Z382" i="54" s="1"/>
  <c r="AQ354" i="54"/>
  <c r="AQ382" i="54" s="1"/>
  <c r="S358" i="54"/>
  <c r="S386" i="54" s="1"/>
  <c r="AH358" i="54"/>
  <c r="AH386" i="54" s="1"/>
  <c r="BR358" i="54"/>
  <c r="BR386" i="54" s="1"/>
  <c r="AB357" i="54"/>
  <c r="AB385" i="54" s="1"/>
  <c r="AR357" i="54"/>
  <c r="AR385" i="54" s="1"/>
  <c r="BK357" i="54"/>
  <c r="BK385" i="54" s="1"/>
  <c r="W356" i="54"/>
  <c r="W384" i="54" s="1"/>
  <c r="AL356" i="54"/>
  <c r="AL384" i="54" s="1"/>
  <c r="BB356" i="54"/>
  <c r="BB384" i="54" s="1"/>
  <c r="AF355" i="54"/>
  <c r="AF383" i="54" s="1"/>
  <c r="AY355" i="54"/>
  <c r="AY383" i="54" s="1"/>
  <c r="BP355" i="54"/>
  <c r="BP383" i="54" s="1"/>
  <c r="BJ354" i="54"/>
  <c r="BJ382" i="54" s="1"/>
  <c r="Y358" i="54"/>
  <c r="Y386" i="54" s="1"/>
  <c r="AO358" i="54"/>
  <c r="AO386" i="54" s="1"/>
  <c r="BF358" i="54"/>
  <c r="BF386" i="54" s="1"/>
  <c r="AD356" i="54"/>
  <c r="AD384" i="54" s="1"/>
  <c r="AS356" i="54"/>
  <c r="AS384" i="54" s="1"/>
  <c r="BJ356" i="54"/>
  <c r="BJ384" i="54" s="1"/>
  <c r="Q354" i="54"/>
  <c r="Q382" i="54" s="1"/>
  <c r="G580" i="54"/>
  <c r="BM242" i="54"/>
  <c r="BM248" i="54" s="1"/>
  <c r="BB274" i="54"/>
  <c r="BL267" i="54"/>
  <c r="BD267" i="54"/>
  <c r="BP294" i="54"/>
  <c r="AZ295" i="54"/>
  <c r="AJ294" i="54"/>
  <c r="T294" i="54"/>
  <c r="BR297" i="54"/>
  <c r="BL354" i="54"/>
  <c r="BL382" i="54" s="1"/>
  <c r="BD354" i="54"/>
  <c r="BD382" i="54" s="1"/>
  <c r="AV354" i="54"/>
  <c r="AV382" i="54" s="1"/>
  <c r="AN354" i="54"/>
  <c r="AN382" i="54" s="1"/>
  <c r="AF354" i="54"/>
  <c r="AF382" i="54" s="1"/>
  <c r="X354" i="54"/>
  <c r="X382" i="54" s="1"/>
  <c r="P354" i="54"/>
  <c r="P382" i="54" s="1"/>
  <c r="BN355" i="54"/>
  <c r="BN383" i="54" s="1"/>
  <c r="BF355" i="54"/>
  <c r="BF383" i="54" s="1"/>
  <c r="AX355" i="54"/>
  <c r="AX383" i="54" s="1"/>
  <c r="AP355" i="54"/>
  <c r="AP383" i="54" s="1"/>
  <c r="AH355" i="54"/>
  <c r="AH383" i="54" s="1"/>
  <c r="Z355" i="54"/>
  <c r="Z383" i="54" s="1"/>
  <c r="R355" i="54"/>
  <c r="R383" i="54" s="1"/>
  <c r="BP356" i="54"/>
  <c r="BP384" i="54" s="1"/>
  <c r="BH356" i="54"/>
  <c r="BH384" i="54" s="1"/>
  <c r="AZ356" i="54"/>
  <c r="AZ384" i="54" s="1"/>
  <c r="AR356" i="54"/>
  <c r="AR384" i="54" s="1"/>
  <c r="AJ356" i="54"/>
  <c r="AJ384" i="54" s="1"/>
  <c r="AB356" i="54"/>
  <c r="AB384" i="54" s="1"/>
  <c r="T356" i="54"/>
  <c r="T384" i="54" s="1"/>
  <c r="BR357" i="54"/>
  <c r="BR385" i="54" s="1"/>
  <c r="BJ357" i="54"/>
  <c r="BJ385" i="54" s="1"/>
  <c r="BB357" i="54"/>
  <c r="BB385" i="54" s="1"/>
  <c r="AT357" i="54"/>
  <c r="AT385" i="54" s="1"/>
  <c r="AL357" i="54"/>
  <c r="AL385" i="54" s="1"/>
  <c r="AD357" i="54"/>
  <c r="AD385" i="54" s="1"/>
  <c r="V357" i="54"/>
  <c r="V385" i="54" s="1"/>
  <c r="N357" i="54"/>
  <c r="N385" i="54" s="1"/>
  <c r="BL358" i="54"/>
  <c r="BL386" i="54" s="1"/>
  <c r="AR355" i="54"/>
  <c r="AR383" i="54" s="1"/>
  <c r="X357" i="54"/>
  <c r="X385" i="54" s="1"/>
  <c r="E678" i="54"/>
  <c r="BL242" i="54"/>
  <c r="BL248" i="54" s="1"/>
  <c r="BD242" i="54"/>
  <c r="BD248" i="54" s="1"/>
  <c r="AV242" i="54"/>
  <c r="AV248" i="54" s="1"/>
  <c r="AN242" i="54"/>
  <c r="AN248" i="54" s="1"/>
  <c r="AF242" i="54"/>
  <c r="AF248" i="54" s="1"/>
  <c r="AF251" i="54" s="1"/>
  <c r="X242" i="54"/>
  <c r="X248" i="54" s="1"/>
  <c r="P242" i="54"/>
  <c r="P248" i="54" s="1"/>
  <c r="BK267" i="54"/>
  <c r="AU267" i="54"/>
  <c r="AM267" i="54"/>
  <c r="AE267" i="54"/>
  <c r="O267" i="54"/>
  <c r="AS297" i="54"/>
  <c r="AC297" i="54"/>
  <c r="BK354" i="54"/>
  <c r="BK382" i="54" s="1"/>
  <c r="BC354" i="54"/>
  <c r="BC382" i="54" s="1"/>
  <c r="AU354" i="54"/>
  <c r="AU382" i="54" s="1"/>
  <c r="AM354" i="54"/>
  <c r="AM382" i="54" s="1"/>
  <c r="AE354" i="54"/>
  <c r="AE382" i="54" s="1"/>
  <c r="W354" i="54"/>
  <c r="W382" i="54" s="1"/>
  <c r="O354" i="54"/>
  <c r="O382" i="54" s="1"/>
  <c r="BM355" i="54"/>
  <c r="BM383" i="54" s="1"/>
  <c r="BE355" i="54"/>
  <c r="BE383" i="54" s="1"/>
  <c r="AW355" i="54"/>
  <c r="AW383" i="54" s="1"/>
  <c r="AO355" i="54"/>
  <c r="AO383" i="54" s="1"/>
  <c r="AG355" i="54"/>
  <c r="AG383" i="54" s="1"/>
  <c r="Y355" i="54"/>
  <c r="Y383" i="54" s="1"/>
  <c r="Q355" i="54"/>
  <c r="Q383" i="54" s="1"/>
  <c r="BO356" i="54"/>
  <c r="BO384" i="54" s="1"/>
  <c r="BG356" i="54"/>
  <c r="BG384" i="54" s="1"/>
  <c r="AY356" i="54"/>
  <c r="AY384" i="54" s="1"/>
  <c r="AQ356" i="54"/>
  <c r="AQ384" i="54" s="1"/>
  <c r="AI356" i="54"/>
  <c r="AI384" i="54" s="1"/>
  <c r="AA356" i="54"/>
  <c r="AA384" i="54" s="1"/>
  <c r="S356" i="54"/>
  <c r="S384" i="54" s="1"/>
  <c r="BQ357" i="54"/>
  <c r="BQ385" i="54" s="1"/>
  <c r="BI357" i="54"/>
  <c r="BI385" i="54" s="1"/>
  <c r="BA357" i="54"/>
  <c r="BA385" i="54" s="1"/>
  <c r="AS357" i="54"/>
  <c r="AS385" i="54" s="1"/>
  <c r="AK357" i="54"/>
  <c r="AK385" i="54" s="1"/>
  <c r="AC357" i="54"/>
  <c r="AC385" i="54" s="1"/>
  <c r="U357" i="54"/>
  <c r="U385" i="54" s="1"/>
  <c r="M357" i="54"/>
  <c r="M385" i="54" s="1"/>
  <c r="AB355" i="54"/>
  <c r="AB383" i="54" s="1"/>
  <c r="BJ358" i="54"/>
  <c r="BJ386" i="54" s="1"/>
  <c r="BK242" i="54"/>
  <c r="BK248" i="54" s="1"/>
  <c r="AU242" i="54"/>
  <c r="AU248" i="54" s="1"/>
  <c r="AE242" i="54"/>
  <c r="AE248" i="54" s="1"/>
  <c r="O242" i="54"/>
  <c r="O248" i="54" s="1"/>
  <c r="BR267" i="54"/>
  <c r="BR335" i="54" s="1"/>
  <c r="BR354" i="54"/>
  <c r="BR382" i="54" s="1"/>
  <c r="BB354" i="54"/>
  <c r="BB382" i="54" s="1"/>
  <c r="AT354" i="54"/>
  <c r="AT382" i="54" s="1"/>
  <c r="AD354" i="54"/>
  <c r="AD382" i="54" s="1"/>
  <c r="V354" i="54"/>
  <c r="V382" i="54" s="1"/>
  <c r="N354" i="54"/>
  <c r="N382" i="54" s="1"/>
  <c r="BD355" i="54"/>
  <c r="BD383" i="54" s="1"/>
  <c r="AN355" i="54"/>
  <c r="AN383" i="54" s="1"/>
  <c r="X355" i="54"/>
  <c r="X383" i="54" s="1"/>
  <c r="P355" i="54"/>
  <c r="P383" i="54" s="1"/>
  <c r="BF356" i="54"/>
  <c r="BF384" i="54" s="1"/>
  <c r="AX356" i="54"/>
  <c r="AX384" i="54" s="1"/>
  <c r="AP356" i="54"/>
  <c r="AP384" i="54" s="1"/>
  <c r="AH356" i="54"/>
  <c r="AH384" i="54" s="1"/>
  <c r="Z356" i="54"/>
  <c r="Z384" i="54" s="1"/>
  <c r="R356" i="54"/>
  <c r="R384" i="54" s="1"/>
  <c r="BP357" i="54"/>
  <c r="BP385" i="54" s="1"/>
  <c r="AZ357" i="54"/>
  <c r="AZ385" i="54" s="1"/>
  <c r="AJ357" i="54"/>
  <c r="AJ385" i="54" s="1"/>
  <c r="T357" i="54"/>
  <c r="T385" i="54" s="1"/>
  <c r="BB358" i="54"/>
  <c r="BB386" i="54" s="1"/>
  <c r="AT358" i="54"/>
  <c r="AT386" i="54" s="1"/>
  <c r="AL358" i="54"/>
  <c r="AL386" i="54" s="1"/>
  <c r="AD358" i="54"/>
  <c r="AD386" i="54" s="1"/>
  <c r="V358" i="54"/>
  <c r="V386" i="54" s="1"/>
  <c r="N358" i="54"/>
  <c r="N386" i="54" s="1"/>
  <c r="BN356" i="54"/>
  <c r="BN384" i="54" s="1"/>
  <c r="BE295" i="54"/>
  <c r="AW295" i="54"/>
  <c r="AG294" i="54"/>
  <c r="Q295" i="54"/>
  <c r="AY296" i="54"/>
  <c r="BQ354" i="54"/>
  <c r="BQ382" i="54" s="1"/>
  <c r="BI354" i="54"/>
  <c r="BI382" i="54" s="1"/>
  <c r="BA354" i="54"/>
  <c r="BA382" i="54" s="1"/>
  <c r="AS354" i="54"/>
  <c r="AS382" i="54" s="1"/>
  <c r="AK354" i="54"/>
  <c r="AK382" i="54" s="1"/>
  <c r="AC354" i="54"/>
  <c r="AC382" i="54" s="1"/>
  <c r="M354" i="54"/>
  <c r="M382" i="54" s="1"/>
  <c r="BK355" i="54"/>
  <c r="BK383" i="54" s="1"/>
  <c r="BC355" i="54"/>
  <c r="BC383" i="54" s="1"/>
  <c r="AU355" i="54"/>
  <c r="AU383" i="54" s="1"/>
  <c r="AM355" i="54"/>
  <c r="AM383" i="54" s="1"/>
  <c r="AE355" i="54"/>
  <c r="AE383" i="54" s="1"/>
  <c r="W355" i="54"/>
  <c r="W383" i="54" s="1"/>
  <c r="O355" i="54"/>
  <c r="O383" i="54" s="1"/>
  <c r="BM356" i="54"/>
  <c r="BM384" i="54" s="1"/>
  <c r="BE356" i="54"/>
  <c r="BE384" i="54" s="1"/>
  <c r="AO356" i="54"/>
  <c r="AO384" i="54" s="1"/>
  <c r="Y356" i="54"/>
  <c r="Y384" i="54" s="1"/>
  <c r="BO357" i="54"/>
  <c r="BO385" i="54" s="1"/>
  <c r="BG357" i="54"/>
  <c r="BG385" i="54" s="1"/>
  <c r="AY357" i="54"/>
  <c r="AY385" i="54" s="1"/>
  <c r="AQ357" i="54"/>
  <c r="AQ385" i="54" s="1"/>
  <c r="AI357" i="54"/>
  <c r="AI385" i="54" s="1"/>
  <c r="AA357" i="54"/>
  <c r="AA385" i="54" s="1"/>
  <c r="S357" i="54"/>
  <c r="S385" i="54" s="1"/>
  <c r="BQ358" i="54"/>
  <c r="BQ386" i="54" s="1"/>
  <c r="BI358" i="54"/>
  <c r="BI386" i="54" s="1"/>
  <c r="BA358" i="54"/>
  <c r="BA386" i="54" s="1"/>
  <c r="AK358" i="54"/>
  <c r="AK386" i="54" s="1"/>
  <c r="U358" i="54"/>
  <c r="U386" i="54" s="1"/>
  <c r="BQ242" i="54"/>
  <c r="BQ248" i="54" s="1"/>
  <c r="BI242" i="54"/>
  <c r="BI248" i="54" s="1"/>
  <c r="BA242" i="54"/>
  <c r="BA248" i="54" s="1"/>
  <c r="AS242" i="54"/>
  <c r="AS248" i="54" s="1"/>
  <c r="AK242" i="54"/>
  <c r="AK248" i="54" s="1"/>
  <c r="AK251" i="54" s="1"/>
  <c r="AC242" i="54"/>
  <c r="AC248" i="54" s="1"/>
  <c r="U242" i="54"/>
  <c r="U248" i="54" s="1"/>
  <c r="M242" i="54"/>
  <c r="M248" i="54" s="1"/>
  <c r="AB274" i="54"/>
  <c r="AB276" i="54" s="1"/>
  <c r="AB280" i="54" s="1"/>
  <c r="AB281" i="54" s="1"/>
  <c r="AB282" i="54" s="1"/>
  <c r="AB455" i="54" s="1"/>
  <c r="BD294" i="54"/>
  <c r="AV294" i="54"/>
  <c r="AF294" i="54"/>
  <c r="AF295" i="54"/>
  <c r="P294" i="54"/>
  <c r="P295" i="54"/>
  <c r="BN296" i="54"/>
  <c r="AP296" i="54"/>
  <c r="Z296" i="54"/>
  <c r="BE354" i="54"/>
  <c r="BE382" i="54" s="1"/>
  <c r="BP242" i="54"/>
  <c r="BP248" i="54" s="1"/>
  <c r="BH242" i="54"/>
  <c r="BH248" i="54" s="1"/>
  <c r="BH251" i="54" s="1"/>
  <c r="AZ242" i="54"/>
  <c r="AZ248" i="54" s="1"/>
  <c r="AR242" i="54"/>
  <c r="AR248" i="54" s="1"/>
  <c r="AJ242" i="54"/>
  <c r="AJ248" i="54" s="1"/>
  <c r="AB242" i="54"/>
  <c r="AB248" i="54" s="1"/>
  <c r="T242" i="54"/>
  <c r="T248" i="54" s="1"/>
  <c r="BK295" i="54"/>
  <c r="BC295" i="54"/>
  <c r="BC294" i="54"/>
  <c r="AU294" i="54"/>
  <c r="AM295" i="54"/>
  <c r="AE295" i="54"/>
  <c r="AE294" i="54"/>
  <c r="W295" i="54"/>
  <c r="W294" i="54"/>
  <c r="O295" i="54"/>
  <c r="O294" i="54"/>
  <c r="BM297" i="54"/>
  <c r="BE297" i="54"/>
  <c r="BE296" i="54"/>
  <c r="AW296" i="54"/>
  <c r="AW297" i="54"/>
  <c r="AO296" i="54"/>
  <c r="AG296" i="54"/>
  <c r="Y296" i="54"/>
  <c r="Q296" i="54"/>
  <c r="Q297" i="54"/>
  <c r="BM296" i="54"/>
  <c r="AI354" i="54"/>
  <c r="AI382" i="54" s="1"/>
  <c r="AK355" i="54"/>
  <c r="AK383" i="54" s="1"/>
  <c r="AC355" i="54"/>
  <c r="AC383" i="54" s="1"/>
  <c r="AE356" i="54"/>
  <c r="AE384" i="54" s="1"/>
  <c r="Y357" i="54"/>
  <c r="Y385" i="54" s="1"/>
  <c r="Q357" i="54"/>
  <c r="Q385" i="54" s="1"/>
  <c r="AL354" i="54"/>
  <c r="AL382" i="54" s="1"/>
  <c r="BE242" i="54"/>
  <c r="BE248" i="54" s="1"/>
  <c r="AW242" i="54"/>
  <c r="AW248" i="54" s="1"/>
  <c r="AO242" i="54"/>
  <c r="AO248" i="54" s="1"/>
  <c r="AG242" i="54"/>
  <c r="AG248" i="54" s="1"/>
  <c r="Y242" i="54"/>
  <c r="Y248" i="54" s="1"/>
  <c r="Q242" i="54"/>
  <c r="Q248" i="54" s="1"/>
  <c r="Q251" i="54" s="1"/>
  <c r="AT296" i="54"/>
  <c r="AL296" i="54"/>
  <c r="AD296" i="54"/>
  <c r="V296" i="54"/>
  <c r="N296" i="54"/>
  <c r="AC296" i="54"/>
  <c r="BP354" i="54"/>
  <c r="BP382" i="54" s="1"/>
  <c r="BH354" i="54"/>
  <c r="BH382" i="54" s="1"/>
  <c r="AZ354" i="54"/>
  <c r="AZ382" i="54" s="1"/>
  <c r="AR354" i="54"/>
  <c r="AR382" i="54" s="1"/>
  <c r="AJ354" i="54"/>
  <c r="AJ382" i="54" s="1"/>
  <c r="AB354" i="54"/>
  <c r="AB382" i="54" s="1"/>
  <c r="T354" i="54"/>
  <c r="T382" i="54" s="1"/>
  <c r="BR355" i="54"/>
  <c r="BR383" i="54" s="1"/>
  <c r="BJ355" i="54"/>
  <c r="BJ383" i="54" s="1"/>
  <c r="BB355" i="54"/>
  <c r="BB383" i="54" s="1"/>
  <c r="AT355" i="54"/>
  <c r="AT383" i="54" s="1"/>
  <c r="AL355" i="54"/>
  <c r="AL383" i="54" s="1"/>
  <c r="AD355" i="54"/>
  <c r="AD383" i="54" s="1"/>
  <c r="V355" i="54"/>
  <c r="V383" i="54" s="1"/>
  <c r="N355" i="54"/>
  <c r="N383" i="54" s="1"/>
  <c r="BL356" i="54"/>
  <c r="BL384" i="54" s="1"/>
  <c r="BD356" i="54"/>
  <c r="BD384" i="54" s="1"/>
  <c r="AV356" i="54"/>
  <c r="AV384" i="54" s="1"/>
  <c r="AN356" i="54"/>
  <c r="AN384" i="54" s="1"/>
  <c r="AF356" i="54"/>
  <c r="AF384" i="54" s="1"/>
  <c r="X356" i="54"/>
  <c r="X384" i="54" s="1"/>
  <c r="P356" i="54"/>
  <c r="P384" i="54" s="1"/>
  <c r="BN357" i="54"/>
  <c r="BN385" i="54" s="1"/>
  <c r="BF357" i="54"/>
  <c r="BF385" i="54" s="1"/>
  <c r="AX357" i="54"/>
  <c r="AX385" i="54" s="1"/>
  <c r="AP357" i="54"/>
  <c r="AP385" i="54" s="1"/>
  <c r="AH357" i="54"/>
  <c r="AH385" i="54" s="1"/>
  <c r="Z357" i="54"/>
  <c r="Z385" i="54" s="1"/>
  <c r="R357" i="54"/>
  <c r="R385" i="54" s="1"/>
  <c r="BP358" i="54"/>
  <c r="BP386" i="54" s="1"/>
  <c r="BH358" i="54"/>
  <c r="BH386" i="54" s="1"/>
  <c r="AZ358" i="54"/>
  <c r="AZ386" i="54" s="1"/>
  <c r="AR358" i="54"/>
  <c r="AR386" i="54" s="1"/>
  <c r="AJ358" i="54"/>
  <c r="AJ386" i="54" s="1"/>
  <c r="AB358" i="54"/>
  <c r="AB386" i="54" s="1"/>
  <c r="T358" i="54"/>
  <c r="T386" i="54" s="1"/>
  <c r="U267" i="54"/>
  <c r="M267" i="54"/>
  <c r="BQ296" i="54"/>
  <c r="BA296" i="54"/>
  <c r="AK297" i="54"/>
  <c r="U297" i="54"/>
  <c r="BO354" i="54"/>
  <c r="BO382" i="54" s="1"/>
  <c r="BG354" i="54"/>
  <c r="BG382" i="54" s="1"/>
  <c r="AY354" i="54"/>
  <c r="AY382" i="54" s="1"/>
  <c r="AA354" i="54"/>
  <c r="AA382" i="54" s="1"/>
  <c r="S354" i="54"/>
  <c r="S382" i="54" s="1"/>
  <c r="BQ355" i="54"/>
  <c r="BQ383" i="54" s="1"/>
  <c r="BI355" i="54"/>
  <c r="BI383" i="54" s="1"/>
  <c r="BA355" i="54"/>
  <c r="BA383" i="54" s="1"/>
  <c r="AS355" i="54"/>
  <c r="AS383" i="54" s="1"/>
  <c r="U355" i="54"/>
  <c r="U383" i="54" s="1"/>
  <c r="M355" i="54"/>
  <c r="M383" i="54" s="1"/>
  <c r="BK356" i="54"/>
  <c r="BK384" i="54" s="1"/>
  <c r="BC356" i="54"/>
  <c r="BC384" i="54" s="1"/>
  <c r="AU356" i="54"/>
  <c r="AU384" i="54" s="1"/>
  <c r="AM356" i="54"/>
  <c r="AM384" i="54" s="1"/>
  <c r="O356" i="54"/>
  <c r="O384" i="54" s="1"/>
  <c r="BM357" i="54"/>
  <c r="BM385" i="54" s="1"/>
  <c r="BE357" i="54"/>
  <c r="BE385" i="54" s="1"/>
  <c r="AW357" i="54"/>
  <c r="AW385" i="54" s="1"/>
  <c r="AO357" i="54"/>
  <c r="AO385" i="54" s="1"/>
  <c r="AG357" i="54"/>
  <c r="AG385" i="54" s="1"/>
  <c r="BO358" i="54"/>
  <c r="BO386" i="54" s="1"/>
  <c r="BG358" i="54"/>
  <c r="BG386" i="54" s="1"/>
  <c r="AY358" i="54"/>
  <c r="AY386" i="54" s="1"/>
  <c r="AQ358" i="54"/>
  <c r="AQ386" i="54" s="1"/>
  <c r="AI358" i="54"/>
  <c r="AI386" i="54" s="1"/>
  <c r="AA358" i="54"/>
  <c r="AA386" i="54" s="1"/>
  <c r="BN267" i="54"/>
  <c r="AH267" i="54"/>
  <c r="AR276" i="54"/>
  <c r="AR280" i="54" s="1"/>
  <c r="AR281" i="54" s="1"/>
  <c r="AR282" i="54" s="1"/>
  <c r="AR455" i="54" s="1"/>
  <c r="T267" i="54"/>
  <c r="T335" i="54" s="1"/>
  <c r="AL276" i="54"/>
  <c r="AL280" i="54" s="1"/>
  <c r="AL281" i="54" s="1"/>
  <c r="AL282" i="54" s="1"/>
  <c r="AL455" i="54" s="1"/>
  <c r="BN295" i="54"/>
  <c r="AH295" i="54"/>
  <c r="AJ297" i="54"/>
  <c r="AW294" i="54"/>
  <c r="V297" i="54"/>
  <c r="AG295" i="54"/>
  <c r="Q294" i="54"/>
  <c r="BO297" i="54"/>
  <c r="BG297" i="54"/>
  <c r="AY297" i="54"/>
  <c r="AQ297" i="54"/>
  <c r="AI297" i="54"/>
  <c r="BN294" i="54"/>
  <c r="BR296" i="54"/>
  <c r="AW354" i="54"/>
  <c r="AW382" i="54" s="1"/>
  <c r="AO354" i="54"/>
  <c r="AO382" i="54" s="1"/>
  <c r="AG354" i="54"/>
  <c r="AG382" i="54" s="1"/>
  <c r="Y354" i="54"/>
  <c r="Y382" i="54" s="1"/>
  <c r="BO355" i="54"/>
  <c r="BO383" i="54" s="1"/>
  <c r="AQ355" i="54"/>
  <c r="AQ383" i="54" s="1"/>
  <c r="AI355" i="54"/>
  <c r="AI383" i="54" s="1"/>
  <c r="AA355" i="54"/>
  <c r="AA383" i="54" s="1"/>
  <c r="S355" i="54"/>
  <c r="S383" i="54" s="1"/>
  <c r="BI356" i="54"/>
  <c r="BI384" i="54" s="1"/>
  <c r="AC356" i="54"/>
  <c r="AC384" i="54" s="1"/>
  <c r="U356" i="54"/>
  <c r="U384" i="54" s="1"/>
  <c r="M356" i="54"/>
  <c r="M384" i="54" s="1"/>
  <c r="BC357" i="54"/>
  <c r="BC385" i="54" s="1"/>
  <c r="W357" i="54"/>
  <c r="W385" i="54" s="1"/>
  <c r="O357" i="54"/>
  <c r="O385" i="54" s="1"/>
  <c r="BM358" i="54"/>
  <c r="BM386" i="54" s="1"/>
  <c r="AW358" i="54"/>
  <c r="AW386" i="54" s="1"/>
  <c r="Q358" i="54"/>
  <c r="Q386" i="54" s="1"/>
  <c r="BD358" i="54"/>
  <c r="BD386" i="54" s="1"/>
  <c r="AV358" i="54"/>
  <c r="AV386" i="54" s="1"/>
  <c r="AN358" i="54"/>
  <c r="AN386" i="54" s="1"/>
  <c r="AF358" i="54"/>
  <c r="AF386" i="54" s="1"/>
  <c r="X358" i="54"/>
  <c r="X386" i="54" s="1"/>
  <c r="P358" i="54"/>
  <c r="P386" i="54" s="1"/>
  <c r="BK358" i="54"/>
  <c r="BK386" i="54" s="1"/>
  <c r="BC358" i="54"/>
  <c r="BC386" i="54" s="1"/>
  <c r="AU358" i="54"/>
  <c r="AU386" i="54" s="1"/>
  <c r="AM358" i="54"/>
  <c r="AM386" i="54" s="1"/>
  <c r="AE358" i="54"/>
  <c r="AE386" i="54" s="1"/>
  <c r="W358" i="54"/>
  <c r="W386" i="54" s="1"/>
  <c r="O358" i="54"/>
  <c r="O386" i="54" s="1"/>
  <c r="AV267" i="54"/>
  <c r="AN267" i="54"/>
  <c r="AF267" i="54"/>
  <c r="X267" i="54"/>
  <c r="P267" i="54"/>
  <c r="BR294" i="54"/>
  <c r="BJ294" i="54"/>
  <c r="BB295" i="54"/>
  <c r="AT294" i="54"/>
  <c r="AL295" i="54"/>
  <c r="AD294" i="54"/>
  <c r="V295" i="54"/>
  <c r="BL297" i="54"/>
  <c r="BD297" i="54"/>
  <c r="AV297" i="54"/>
  <c r="AF297" i="54"/>
  <c r="X297" i="54"/>
  <c r="P297" i="54"/>
  <c r="BI471" i="54"/>
  <c r="BA471" i="54"/>
  <c r="AS471" i="54"/>
  <c r="AK471" i="54"/>
  <c r="F464" i="54"/>
  <c r="J472" i="54"/>
  <c r="K472" i="54" s="1"/>
  <c r="L472" i="54" s="1"/>
  <c r="M472" i="54" s="1"/>
  <c r="N472" i="54" s="1"/>
  <c r="O472" i="54" s="1"/>
  <c r="P472" i="54" s="1"/>
  <c r="Q472" i="54" s="1"/>
  <c r="R472" i="54" s="1"/>
  <c r="S472" i="54" s="1"/>
  <c r="T472" i="54" s="1"/>
  <c r="U472" i="54" s="1"/>
  <c r="V472" i="54" s="1"/>
  <c r="W472" i="54" s="1"/>
  <c r="X472" i="54" s="1"/>
  <c r="Y472" i="54" s="1"/>
  <c r="Z472" i="54" s="1"/>
  <c r="AA472" i="54" s="1"/>
  <c r="AB472" i="54" s="1"/>
  <c r="AC472" i="54" s="1"/>
  <c r="AD472" i="54" s="1"/>
  <c r="AE472" i="54" s="1"/>
  <c r="AF472" i="54" s="1"/>
  <c r="AG472" i="54" s="1"/>
  <c r="AH472" i="54" s="1"/>
  <c r="AI472" i="54" s="1"/>
  <c r="AJ472" i="54" s="1"/>
  <c r="AK472" i="54" s="1"/>
  <c r="AL472" i="54" s="1"/>
  <c r="AM472" i="54" s="1"/>
  <c r="AN472" i="54" s="1"/>
  <c r="AO472" i="54" s="1"/>
  <c r="AP472" i="54" s="1"/>
  <c r="AQ472" i="54" s="1"/>
  <c r="AR472" i="54" s="1"/>
  <c r="AS472" i="54" s="1"/>
  <c r="AT472" i="54" s="1"/>
  <c r="AU472" i="54" s="1"/>
  <c r="AV472" i="54" s="1"/>
  <c r="AW472" i="54" s="1"/>
  <c r="AX472" i="54" s="1"/>
  <c r="F500" i="54"/>
  <c r="L461" i="54"/>
  <c r="M461" i="54" s="1"/>
  <c r="N461" i="54" s="1"/>
  <c r="O461" i="54" s="1"/>
  <c r="P461" i="54" s="1"/>
  <c r="Q461" i="54" s="1"/>
  <c r="R461" i="54" s="1"/>
  <c r="S461" i="54" s="1"/>
  <c r="BI443" i="54"/>
  <c r="BI444" i="54" s="1"/>
  <c r="BI454" i="54" s="1"/>
  <c r="BA443" i="54"/>
  <c r="BA444" i="54" s="1"/>
  <c r="BA454" i="54" s="1"/>
  <c r="AS443" i="54"/>
  <c r="AS444" i="54" s="1"/>
  <c r="AS454" i="54" s="1"/>
  <c r="AK443" i="54"/>
  <c r="AK444" i="54" s="1"/>
  <c r="AK454" i="54" s="1"/>
  <c r="AC443" i="54"/>
  <c r="AC444" i="54" s="1"/>
  <c r="AC454" i="54" s="1"/>
  <c r="U443" i="54"/>
  <c r="U444" i="54" s="1"/>
  <c r="U454" i="54" s="1"/>
  <c r="M443" i="54"/>
  <c r="M444" i="54" s="1"/>
  <c r="M454" i="54" s="1"/>
  <c r="BP443" i="54"/>
  <c r="BP444" i="54" s="1"/>
  <c r="BP454" i="54" s="1"/>
  <c r="BH443" i="54"/>
  <c r="BH444" i="54" s="1"/>
  <c r="BH454" i="54" s="1"/>
  <c r="AR443" i="54"/>
  <c r="AR444" i="54" s="1"/>
  <c r="AR454" i="54" s="1"/>
  <c r="AJ443" i="54"/>
  <c r="AJ444" i="54" s="1"/>
  <c r="AJ454" i="54" s="1"/>
  <c r="AB443" i="54"/>
  <c r="AB444" i="54" s="1"/>
  <c r="AB454" i="54" s="1"/>
  <c r="L443" i="54"/>
  <c r="L444" i="54" s="1"/>
  <c r="L454" i="54" s="1"/>
  <c r="BO443" i="54"/>
  <c r="BO444" i="54" s="1"/>
  <c r="BO454" i="54" s="1"/>
  <c r="BG443" i="54"/>
  <c r="BG444" i="54" s="1"/>
  <c r="BG454" i="54" s="1"/>
  <c r="AY443" i="54"/>
  <c r="AY444" i="54" s="1"/>
  <c r="AY454" i="54" s="1"/>
  <c r="AI443" i="54"/>
  <c r="AI444" i="54" s="1"/>
  <c r="AI454" i="54" s="1"/>
  <c r="AA443" i="54"/>
  <c r="AA444" i="54" s="1"/>
  <c r="AA454" i="54" s="1"/>
  <c r="S443" i="54"/>
  <c r="S444" i="54" s="1"/>
  <c r="S454" i="54" s="1"/>
  <c r="K443" i="54"/>
  <c r="K444" i="54" s="1"/>
  <c r="K454" i="54" s="1"/>
  <c r="BN443" i="54"/>
  <c r="BN444" i="54" s="1"/>
  <c r="BN454" i="54" s="1"/>
  <c r="BF443" i="54"/>
  <c r="BF444" i="54" s="1"/>
  <c r="BF454" i="54" s="1"/>
  <c r="AX443" i="54"/>
  <c r="AX444" i="54" s="1"/>
  <c r="AX454" i="54" s="1"/>
  <c r="AP443" i="54"/>
  <c r="AP444" i="54" s="1"/>
  <c r="AP454" i="54" s="1"/>
  <c r="AH443" i="54"/>
  <c r="AH444" i="54" s="1"/>
  <c r="AH454" i="54" s="1"/>
  <c r="Z443" i="54"/>
  <c r="Z444" i="54" s="1"/>
  <c r="Z454" i="54" s="1"/>
  <c r="R443" i="54"/>
  <c r="R444" i="54" s="1"/>
  <c r="R454" i="54" s="1"/>
  <c r="J443" i="54"/>
  <c r="J444" i="54" s="1"/>
  <c r="J454" i="54" s="1"/>
  <c r="BM443" i="54"/>
  <c r="BM444" i="54" s="1"/>
  <c r="BM454" i="54" s="1"/>
  <c r="BE443" i="54"/>
  <c r="BE444" i="54" s="1"/>
  <c r="BE454" i="54" s="1"/>
  <c r="AW443" i="54"/>
  <c r="AW444" i="54" s="1"/>
  <c r="AW454" i="54" s="1"/>
  <c r="AO443" i="54"/>
  <c r="AO444" i="54" s="1"/>
  <c r="AO454" i="54" s="1"/>
  <c r="AG443" i="54"/>
  <c r="AG444" i="54" s="1"/>
  <c r="AG454" i="54" s="1"/>
  <c r="Y443" i="54"/>
  <c r="Y444" i="54" s="1"/>
  <c r="Y454" i="54" s="1"/>
  <c r="Q443" i="54"/>
  <c r="Q444" i="54" s="1"/>
  <c r="Q454" i="54" s="1"/>
  <c r="I443" i="54"/>
  <c r="I444" i="54" s="1"/>
  <c r="I454" i="54" s="1"/>
  <c r="BL443" i="54"/>
  <c r="BL444" i="54" s="1"/>
  <c r="BL454" i="54" s="1"/>
  <c r="BD443" i="54"/>
  <c r="BD444" i="54" s="1"/>
  <c r="BD454" i="54" s="1"/>
  <c r="AV443" i="54"/>
  <c r="AV444" i="54" s="1"/>
  <c r="AV454" i="54" s="1"/>
  <c r="AN443" i="54"/>
  <c r="AN444" i="54" s="1"/>
  <c r="AN454" i="54" s="1"/>
  <c r="AF443" i="54"/>
  <c r="AF444" i="54" s="1"/>
  <c r="AF454" i="54" s="1"/>
  <c r="X443" i="54"/>
  <c r="X444" i="54" s="1"/>
  <c r="X454" i="54" s="1"/>
  <c r="P443" i="54"/>
  <c r="P444" i="54" s="1"/>
  <c r="P454" i="54" s="1"/>
  <c r="BP274" i="54"/>
  <c r="AZ274" i="54"/>
  <c r="AZ276" i="54" s="1"/>
  <c r="AZ280" i="54" s="1"/>
  <c r="AZ281" i="54" s="1"/>
  <c r="AZ282" i="54" s="1"/>
  <c r="AZ455" i="54" s="1"/>
  <c r="T274" i="54"/>
  <c r="T276" i="54" s="1"/>
  <c r="T280" i="54" s="1"/>
  <c r="T281" i="54" s="1"/>
  <c r="T282" i="54" s="1"/>
  <c r="T455" i="54" s="1"/>
  <c r="W276" i="54"/>
  <c r="W280" i="54" s="1"/>
  <c r="W281" i="54" s="1"/>
  <c r="W282" i="54" s="1"/>
  <c r="W455" i="54" s="1"/>
  <c r="BB276" i="54"/>
  <c r="BB280" i="54" s="1"/>
  <c r="BB281" i="54" s="1"/>
  <c r="BB282" i="54" s="1"/>
  <c r="BB455" i="54" s="1"/>
  <c r="AD276" i="54"/>
  <c r="AD280" i="54" s="1"/>
  <c r="AD281" i="54" s="1"/>
  <c r="AD282" i="54" s="1"/>
  <c r="AD455" i="54" s="1"/>
  <c r="V276" i="54"/>
  <c r="V280" i="54" s="1"/>
  <c r="BH274" i="54"/>
  <c r="BH276" i="54" s="1"/>
  <c r="BH280" i="54" s="1"/>
  <c r="BH281" i="54" s="1"/>
  <c r="BH282" i="54" s="1"/>
  <c r="BH455" i="54" s="1"/>
  <c r="AO281" i="54"/>
  <c r="AO282" i="54" s="1"/>
  <c r="AO455" i="54" s="1"/>
  <c r="Q281" i="54"/>
  <c r="Q282" i="54" s="1"/>
  <c r="Q455" i="54" s="1"/>
  <c r="F237" i="54"/>
  <c r="F254" i="54" s="1"/>
  <c r="AL255" i="54" s="1"/>
  <c r="AL257" i="54" s="1"/>
  <c r="BJ274" i="54"/>
  <c r="BJ276" i="54" s="1"/>
  <c r="BJ280" i="54" s="1"/>
  <c r="BJ281" i="54" s="1"/>
  <c r="BJ282" i="54" s="1"/>
  <c r="BJ455" i="54" s="1"/>
  <c r="AT274" i="54"/>
  <c r="AT276" i="54" s="1"/>
  <c r="AT280" i="54" s="1"/>
  <c r="AT281" i="54" s="1"/>
  <c r="AT282" i="54" s="1"/>
  <c r="AT455" i="54" s="1"/>
  <c r="N274" i="54"/>
  <c r="N276" i="54" s="1"/>
  <c r="N280" i="54" s="1"/>
  <c r="N281" i="54" s="1"/>
  <c r="N282" i="54" s="1"/>
  <c r="N455" i="54" s="1"/>
  <c r="AK276" i="54"/>
  <c r="AK280" i="54" s="1"/>
  <c r="AK281" i="54" s="1"/>
  <c r="AK282" i="54" s="1"/>
  <c r="AK455" i="54" s="1"/>
  <c r="BP276" i="54"/>
  <c r="BP280" i="54" s="1"/>
  <c r="BP281" i="54" s="1"/>
  <c r="BP282" i="54" s="1"/>
  <c r="BP455" i="54" s="1"/>
  <c r="AJ276" i="54"/>
  <c r="AJ280" i="54" s="1"/>
  <c r="AJ281" i="54" s="1"/>
  <c r="AJ282" i="54" s="1"/>
  <c r="AJ455" i="54" s="1"/>
  <c r="BF295" i="54"/>
  <c r="BF294" i="54"/>
  <c r="AX295" i="54"/>
  <c r="AX294" i="54"/>
  <c r="AP295" i="54"/>
  <c r="AP294" i="54"/>
  <c r="Z295" i="54"/>
  <c r="Z294" i="54"/>
  <c r="R295" i="54"/>
  <c r="R294" i="54"/>
  <c r="BP297" i="54"/>
  <c r="BP296" i="54"/>
  <c r="BH297" i="54"/>
  <c r="BH296" i="54"/>
  <c r="AZ297" i="54"/>
  <c r="AZ296" i="54"/>
  <c r="AR297" i="54"/>
  <c r="AR296" i="54"/>
  <c r="AB297" i="54"/>
  <c r="AB296" i="54"/>
  <c r="T297" i="54"/>
  <c r="T296" i="54"/>
  <c r="BB294" i="54"/>
  <c r="AV295" i="54"/>
  <c r="BD296" i="54"/>
  <c r="AF296" i="54"/>
  <c r="AS276" i="54"/>
  <c r="AS280" i="54" s="1"/>
  <c r="AS281" i="54" s="1"/>
  <c r="AS282" i="54" s="1"/>
  <c r="AS455" i="54" s="1"/>
  <c r="AL294" i="54"/>
  <c r="BJ295" i="54"/>
  <c r="AD295" i="54"/>
  <c r="BR274" i="54"/>
  <c r="BR276" i="54" s="1"/>
  <c r="BR280" i="54" s="1"/>
  <c r="BR281" i="54" s="1"/>
  <c r="BR282" i="54" s="1"/>
  <c r="BR455" i="54" s="1"/>
  <c r="V281" i="54"/>
  <c r="V282" i="54" s="1"/>
  <c r="V455" i="54" s="1"/>
  <c r="BL294" i="54"/>
  <c r="BL295" i="54"/>
  <c r="AN294" i="54"/>
  <c r="AN295" i="54"/>
  <c r="X294" i="54"/>
  <c r="X295" i="54"/>
  <c r="BF297" i="54"/>
  <c r="BF296" i="54"/>
  <c r="AX296" i="54"/>
  <c r="AX297" i="54"/>
  <c r="AH296" i="54"/>
  <c r="AH297" i="54"/>
  <c r="R296" i="54"/>
  <c r="R297" i="54"/>
  <c r="Z297" i="54"/>
  <c r="BA276" i="54"/>
  <c r="BA280" i="54" s="1"/>
  <c r="BA281" i="54" s="1"/>
  <c r="BA282" i="54" s="1"/>
  <c r="BA455" i="54" s="1"/>
  <c r="BI276" i="54"/>
  <c r="BI280" i="54" s="1"/>
  <c r="BI281" i="54" s="1"/>
  <c r="BI282" i="54" s="1"/>
  <c r="BI455" i="54" s="1"/>
  <c r="N294" i="54"/>
  <c r="N295" i="54"/>
  <c r="AN297" i="54"/>
  <c r="AN296" i="54"/>
  <c r="BD295" i="54"/>
  <c r="BL296" i="54"/>
  <c r="BQ276" i="54"/>
  <c r="BQ280" i="54" s="1"/>
  <c r="BQ281" i="54" s="1"/>
  <c r="BQ282" i="54" s="1"/>
  <c r="BQ455" i="54" s="1"/>
  <c r="AC276" i="54"/>
  <c r="AC280" i="54" s="1"/>
  <c r="AC281" i="54" s="1"/>
  <c r="AC282" i="54" s="1"/>
  <c r="AC455" i="54" s="1"/>
  <c r="BO281" i="54"/>
  <c r="BO282" i="54" s="1"/>
  <c r="BO455" i="54" s="1"/>
  <c r="BG281" i="54"/>
  <c r="BG282" i="54" s="1"/>
  <c r="BG455" i="54" s="1"/>
  <c r="AY281" i="54"/>
  <c r="AY282" i="54" s="1"/>
  <c r="AY455" i="54" s="1"/>
  <c r="AQ281" i="54"/>
  <c r="AQ282" i="54" s="1"/>
  <c r="AQ455" i="54" s="1"/>
  <c r="AI281" i="54"/>
  <c r="AI282" i="54" s="1"/>
  <c r="AI455" i="54" s="1"/>
  <c r="S281" i="54"/>
  <c r="S282" i="54" s="1"/>
  <c r="S455" i="54" s="1"/>
  <c r="BK297" i="54"/>
  <c r="BK296" i="54"/>
  <c r="BA294" i="54"/>
  <c r="U294" i="54"/>
  <c r="U296" i="54"/>
  <c r="AM297" i="54"/>
  <c r="BO295" i="54"/>
  <c r="BO294" i="54"/>
  <c r="BG295" i="54"/>
  <c r="BG294" i="54"/>
  <c r="AY295" i="54"/>
  <c r="AY294" i="54"/>
  <c r="AQ295" i="54"/>
  <c r="AQ294" i="54"/>
  <c r="AI295" i="54"/>
  <c r="AI294" i="54"/>
  <c r="AA295" i="54"/>
  <c r="AA294" i="54"/>
  <c r="S295" i="54"/>
  <c r="S294" i="54"/>
  <c r="BI297" i="54"/>
  <c r="BI296" i="54"/>
  <c r="M296" i="54"/>
  <c r="M297" i="54"/>
  <c r="BI294" i="54"/>
  <c r="AC294" i="54"/>
  <c r="AK296" i="54"/>
  <c r="BC297" i="54"/>
  <c r="AA297" i="54"/>
  <c r="AA296" i="54"/>
  <c r="S297" i="54"/>
  <c r="S296" i="54"/>
  <c r="BQ294" i="54"/>
  <c r="AK294" i="54"/>
  <c r="AI296" i="54"/>
  <c r="BA297" i="54"/>
  <c r="AL297" i="54"/>
  <c r="Y297" i="54"/>
  <c r="AT297" i="54"/>
  <c r="AG297" i="54"/>
  <c r="I172" i="54"/>
  <c r="I173" i="54" s="1"/>
  <c r="K274" i="54"/>
  <c r="K276" i="54" s="1"/>
  <c r="K280" i="54" s="1"/>
  <c r="K281" i="54" s="1"/>
  <c r="K282" i="54" s="1"/>
  <c r="K455" i="54" s="1"/>
  <c r="K179" i="54"/>
  <c r="K196" i="54" s="1"/>
  <c r="K199" i="54" s="1"/>
  <c r="K201" i="54" s="1"/>
  <c r="K204" i="54" s="1"/>
  <c r="K224" i="54" s="1"/>
  <c r="L274" i="54"/>
  <c r="L276" i="54" s="1"/>
  <c r="L280" i="54" s="1"/>
  <c r="L281" i="54" s="1"/>
  <c r="L282" i="54" s="1"/>
  <c r="L455" i="54" s="1"/>
  <c r="BK118" i="54"/>
  <c r="E296" i="54"/>
  <c r="M82" i="54"/>
  <c r="M85" i="54" s="1"/>
  <c r="M90" i="54" s="1"/>
  <c r="M78" i="54"/>
  <c r="U82" i="54"/>
  <c r="U85" i="54" s="1"/>
  <c r="U90" i="54" s="1"/>
  <c r="U78" i="54"/>
  <c r="AC82" i="54"/>
  <c r="AC85" i="54" s="1"/>
  <c r="AC90" i="54" s="1"/>
  <c r="AC78" i="54"/>
  <c r="AK82" i="54"/>
  <c r="AK78" i="54"/>
  <c r="AS82" i="54"/>
  <c r="AS78" i="54"/>
  <c r="BA82" i="54"/>
  <c r="BA85" i="54" s="1"/>
  <c r="BA90" i="54" s="1"/>
  <c r="BA78" i="54"/>
  <c r="BI82" i="54"/>
  <c r="BI85" i="54" s="1"/>
  <c r="BI90" i="54" s="1"/>
  <c r="BI78" i="54"/>
  <c r="J213" i="54"/>
  <c r="J216" i="54" s="1"/>
  <c r="J218" i="54" s="1"/>
  <c r="J221" i="54" s="1"/>
  <c r="J226" i="54" s="1"/>
  <c r="J251" i="54"/>
  <c r="I294" i="54"/>
  <c r="I295" i="54"/>
  <c r="K181" i="54"/>
  <c r="K183" i="54" s="1"/>
  <c r="K213" i="54"/>
  <c r="K216" i="54" s="1"/>
  <c r="K218" i="54" s="1"/>
  <c r="K221" i="54" s="1"/>
  <c r="K226" i="54" s="1"/>
  <c r="I274" i="54"/>
  <c r="I276" i="54" s="1"/>
  <c r="I280" i="54" s="1"/>
  <c r="AT179" i="54"/>
  <c r="AT196" i="54" s="1"/>
  <c r="AT199" i="54" s="1"/>
  <c r="AT201" i="54" s="1"/>
  <c r="AT204" i="54" s="1"/>
  <c r="AT224" i="54" s="1"/>
  <c r="BQ179" i="54"/>
  <c r="BQ196" i="54" s="1"/>
  <c r="BQ199" i="54" s="1"/>
  <c r="BQ201" i="54" s="1"/>
  <c r="BQ204" i="54" s="1"/>
  <c r="BQ224" i="54" s="1"/>
  <c r="AC179" i="54"/>
  <c r="AC196" i="54" s="1"/>
  <c r="AC199" i="54" s="1"/>
  <c r="AC201" i="54" s="1"/>
  <c r="AC204" i="54" s="1"/>
  <c r="AC224" i="54" s="1"/>
  <c r="AY179" i="54"/>
  <c r="AY196" i="54" s="1"/>
  <c r="AY199" i="54" s="1"/>
  <c r="AY201" i="54" s="1"/>
  <c r="AY204" i="54" s="1"/>
  <c r="AY224" i="54" s="1"/>
  <c r="BR179" i="54"/>
  <c r="BR196" i="54" s="1"/>
  <c r="BR199" i="54" s="1"/>
  <c r="BR201" i="54" s="1"/>
  <c r="BR204" i="54" s="1"/>
  <c r="BR224" i="54" s="1"/>
  <c r="AD179" i="54"/>
  <c r="AD196" i="54" s="1"/>
  <c r="AD199" i="54" s="1"/>
  <c r="AD201" i="54" s="1"/>
  <c r="AD204" i="54" s="1"/>
  <c r="AD224" i="54" s="1"/>
  <c r="BA179" i="54"/>
  <c r="BA196" i="54" s="1"/>
  <c r="BA199" i="54" s="1"/>
  <c r="BA201" i="54" s="1"/>
  <c r="BA204" i="54" s="1"/>
  <c r="BA224" i="54" s="1"/>
  <c r="M179" i="54"/>
  <c r="M196" i="54" s="1"/>
  <c r="M199" i="54" s="1"/>
  <c r="M201" i="54" s="1"/>
  <c r="M204" i="54" s="1"/>
  <c r="M224" i="54" s="1"/>
  <c r="BB179" i="54"/>
  <c r="BB196" i="54" s="1"/>
  <c r="BB199" i="54" s="1"/>
  <c r="BB201" i="54" s="1"/>
  <c r="BB204" i="54" s="1"/>
  <c r="BB224" i="54" s="1"/>
  <c r="N179" i="54"/>
  <c r="N196" i="54" s="1"/>
  <c r="N199" i="54" s="1"/>
  <c r="N201" i="54" s="1"/>
  <c r="N204" i="54" s="1"/>
  <c r="N224" i="54" s="1"/>
  <c r="AK179" i="54"/>
  <c r="AK196" i="54" s="1"/>
  <c r="AK199" i="54" s="1"/>
  <c r="AK201" i="54" s="1"/>
  <c r="AK204" i="54" s="1"/>
  <c r="AK224" i="54" s="1"/>
  <c r="AL179" i="54"/>
  <c r="AL196" i="54" s="1"/>
  <c r="AL199" i="54" s="1"/>
  <c r="AL201" i="54" s="1"/>
  <c r="AL204" i="54" s="1"/>
  <c r="AL224" i="54" s="1"/>
  <c r="BI179" i="54"/>
  <c r="BI196" i="54" s="1"/>
  <c r="BI199" i="54" s="1"/>
  <c r="BI201" i="54" s="1"/>
  <c r="BI204" i="54" s="1"/>
  <c r="BI224" i="54" s="1"/>
  <c r="U179" i="54"/>
  <c r="U196" i="54" s="1"/>
  <c r="U199" i="54" s="1"/>
  <c r="U201" i="54" s="1"/>
  <c r="U204" i="54" s="1"/>
  <c r="U224" i="54" s="1"/>
  <c r="BJ179" i="54"/>
  <c r="BJ196" i="54" s="1"/>
  <c r="BJ199" i="54" s="1"/>
  <c r="BJ201" i="54" s="1"/>
  <c r="BJ204" i="54" s="1"/>
  <c r="BJ224" i="54" s="1"/>
  <c r="V179" i="54"/>
  <c r="V196" i="54" s="1"/>
  <c r="V199" i="54" s="1"/>
  <c r="V201" i="54" s="1"/>
  <c r="V204" i="54" s="1"/>
  <c r="V224" i="54" s="1"/>
  <c r="AS179" i="54"/>
  <c r="AS196" i="54" s="1"/>
  <c r="AS199" i="54" s="1"/>
  <c r="AS201" i="54" s="1"/>
  <c r="AS204" i="54" s="1"/>
  <c r="AS224" i="54" s="1"/>
  <c r="BO179" i="54"/>
  <c r="BO196" i="54" s="1"/>
  <c r="BO199" i="54" s="1"/>
  <c r="BO201" i="54" s="1"/>
  <c r="BO204" i="54" s="1"/>
  <c r="BO224" i="54" s="1"/>
  <c r="J179" i="54"/>
  <c r="J196" i="54" s="1"/>
  <c r="J199" i="54" s="1"/>
  <c r="J201" i="54" s="1"/>
  <c r="J204" i="54" s="1"/>
  <c r="J224" i="54" s="1"/>
  <c r="J267" i="54"/>
  <c r="J335" i="54" s="1"/>
  <c r="I281" i="54"/>
  <c r="I282" i="54" s="1"/>
  <c r="I455" i="54" s="1"/>
  <c r="I63" i="54"/>
  <c r="Q63" i="54"/>
  <c r="Y63" i="54"/>
  <c r="AG63" i="54"/>
  <c r="AO63" i="54"/>
  <c r="AW63" i="54"/>
  <c r="BE63" i="54"/>
  <c r="BM63" i="54"/>
  <c r="J64" i="54"/>
  <c r="J104" i="54" s="1"/>
  <c r="R64" i="54"/>
  <c r="R104" i="54" s="1"/>
  <c r="Z64" i="54"/>
  <c r="Z104" i="54" s="1"/>
  <c r="AH64" i="54"/>
  <c r="AH104" i="54" s="1"/>
  <c r="AP64" i="54"/>
  <c r="AP104" i="54" s="1"/>
  <c r="AX64" i="54"/>
  <c r="AX104" i="54" s="1"/>
  <c r="BF64" i="54"/>
  <c r="BF104" i="54" s="1"/>
  <c r="BN64" i="54"/>
  <c r="BN104" i="54" s="1"/>
  <c r="K65" i="54"/>
  <c r="K111" i="54" s="1"/>
  <c r="S65" i="54"/>
  <c r="S111" i="54" s="1"/>
  <c r="AA65" i="54"/>
  <c r="AA111" i="54" s="1"/>
  <c r="AI65" i="54"/>
  <c r="AI111" i="54" s="1"/>
  <c r="AQ65" i="54"/>
  <c r="AQ111" i="54" s="1"/>
  <c r="AY65" i="54"/>
  <c r="AY111" i="54" s="1"/>
  <c r="BG65" i="54"/>
  <c r="BG111" i="54" s="1"/>
  <c r="BO65" i="54"/>
  <c r="BO111" i="54" s="1"/>
  <c r="E274" i="54"/>
  <c r="K297" i="54"/>
  <c r="L408" i="54"/>
  <c r="L416" i="54" s="1"/>
  <c r="F400" i="54"/>
  <c r="J63" i="54"/>
  <c r="R63" i="54"/>
  <c r="Z63" i="54"/>
  <c r="AH63" i="54"/>
  <c r="AP63" i="54"/>
  <c r="AX63" i="54"/>
  <c r="BF63" i="54"/>
  <c r="BN63" i="54"/>
  <c r="K64" i="54"/>
  <c r="K104" i="54" s="1"/>
  <c r="S64" i="54"/>
  <c r="S104" i="54" s="1"/>
  <c r="AA64" i="54"/>
  <c r="AA104" i="54" s="1"/>
  <c r="AI64" i="54"/>
  <c r="AI104" i="54" s="1"/>
  <c r="AQ64" i="54"/>
  <c r="AQ104" i="54" s="1"/>
  <c r="AY64" i="54"/>
  <c r="AY104" i="54" s="1"/>
  <c r="BG64" i="54"/>
  <c r="BG104" i="54" s="1"/>
  <c r="BO64" i="54"/>
  <c r="BO104" i="54" s="1"/>
  <c r="L65" i="54"/>
  <c r="L111" i="54" s="1"/>
  <c r="T65" i="54"/>
  <c r="T111" i="54" s="1"/>
  <c r="AB65" i="54"/>
  <c r="AB111" i="54" s="1"/>
  <c r="AJ65" i="54"/>
  <c r="AJ111" i="54" s="1"/>
  <c r="AR65" i="54"/>
  <c r="AR111" i="54" s="1"/>
  <c r="AZ65" i="54"/>
  <c r="AZ111" i="54" s="1"/>
  <c r="BH65" i="54"/>
  <c r="BH111" i="54" s="1"/>
  <c r="BP65" i="54"/>
  <c r="BP111" i="54" s="1"/>
  <c r="N78" i="54"/>
  <c r="V78" i="54"/>
  <c r="AD78" i="54"/>
  <c r="AL78" i="54"/>
  <c r="AT78" i="54"/>
  <c r="BB78" i="54"/>
  <c r="BJ78" i="54"/>
  <c r="T154" i="54"/>
  <c r="T156" i="54" s="1"/>
  <c r="T158" i="54" s="1"/>
  <c r="T172" i="54" s="1"/>
  <c r="AB154" i="54"/>
  <c r="AB156" i="54" s="1"/>
  <c r="AB158" i="54" s="1"/>
  <c r="AB172" i="54" s="1"/>
  <c r="AJ154" i="54"/>
  <c r="AJ156" i="54" s="1"/>
  <c r="AJ158" i="54" s="1"/>
  <c r="AJ172" i="54" s="1"/>
  <c r="AR154" i="54"/>
  <c r="AR156" i="54" s="1"/>
  <c r="AR158" i="54" s="1"/>
  <c r="AR172" i="54" s="1"/>
  <c r="AZ154" i="54"/>
  <c r="AZ156" i="54" s="1"/>
  <c r="AZ158" i="54" s="1"/>
  <c r="AZ172" i="54" s="1"/>
  <c r="BH154" i="54"/>
  <c r="BH156" i="54" s="1"/>
  <c r="BH158" i="54" s="1"/>
  <c r="BH172" i="54" s="1"/>
  <c r="BP154" i="54"/>
  <c r="BP156" i="54" s="1"/>
  <c r="BP158" i="54" s="1"/>
  <c r="BP172" i="54" s="1"/>
  <c r="U154" i="54"/>
  <c r="U156" i="54" s="1"/>
  <c r="U158" i="54" s="1"/>
  <c r="U172" i="54" s="1"/>
  <c r="AC154" i="54"/>
  <c r="AC156" i="54" s="1"/>
  <c r="AC158" i="54" s="1"/>
  <c r="AC172" i="54" s="1"/>
  <c r="AK154" i="54"/>
  <c r="AK156" i="54" s="1"/>
  <c r="AK158" i="54" s="1"/>
  <c r="AK172" i="54" s="1"/>
  <c r="AS154" i="54"/>
  <c r="AS156" i="54" s="1"/>
  <c r="AS158" i="54" s="1"/>
  <c r="AS172" i="54" s="1"/>
  <c r="BA154" i="54"/>
  <c r="BA156" i="54" s="1"/>
  <c r="BA158" i="54" s="1"/>
  <c r="BA172" i="54" s="1"/>
  <c r="BI154" i="54"/>
  <c r="BI156" i="54" s="1"/>
  <c r="BI158" i="54" s="1"/>
  <c r="BI172" i="54" s="1"/>
  <c r="BQ154" i="54"/>
  <c r="BQ156" i="54" s="1"/>
  <c r="BQ158" i="54" s="1"/>
  <c r="BQ172" i="54" s="1"/>
  <c r="W154" i="54"/>
  <c r="W156" i="54" s="1"/>
  <c r="W158" i="54" s="1"/>
  <c r="W172" i="54" s="1"/>
  <c r="AE154" i="54"/>
  <c r="AE156" i="54" s="1"/>
  <c r="AE158" i="54" s="1"/>
  <c r="AE172" i="54" s="1"/>
  <c r="AM154" i="54"/>
  <c r="AM156" i="54" s="1"/>
  <c r="AM158" i="54" s="1"/>
  <c r="AM172" i="54" s="1"/>
  <c r="AU154" i="54"/>
  <c r="AU156" i="54" s="1"/>
  <c r="AU158" i="54" s="1"/>
  <c r="AU172" i="54" s="1"/>
  <c r="BC154" i="54"/>
  <c r="BC156" i="54" s="1"/>
  <c r="BC158" i="54" s="1"/>
  <c r="BC172" i="54" s="1"/>
  <c r="BK154" i="54"/>
  <c r="BK156" i="54" s="1"/>
  <c r="BK158" i="54" s="1"/>
  <c r="BK172" i="54" s="1"/>
  <c r="AH154" i="54"/>
  <c r="AH156" i="54" s="1"/>
  <c r="AH158" i="54" s="1"/>
  <c r="AH172" i="54" s="1"/>
  <c r="AP154" i="54"/>
  <c r="AP156" i="54" s="1"/>
  <c r="AP158" i="54" s="1"/>
  <c r="AP172" i="54" s="1"/>
  <c r="AX154" i="54"/>
  <c r="AX156" i="54" s="1"/>
  <c r="AX158" i="54" s="1"/>
  <c r="AX172" i="54" s="1"/>
  <c r="BF154" i="54"/>
  <c r="BF156" i="54" s="1"/>
  <c r="BF158" i="54" s="1"/>
  <c r="BF172" i="54" s="1"/>
  <c r="BN154" i="54"/>
  <c r="BN156" i="54" s="1"/>
  <c r="BN158" i="54" s="1"/>
  <c r="BN172" i="54" s="1"/>
  <c r="Q154" i="54"/>
  <c r="Q156" i="54" s="1"/>
  <c r="Q158" i="54" s="1"/>
  <c r="Q172" i="54" s="1"/>
  <c r="Z154" i="54"/>
  <c r="Z156" i="54" s="1"/>
  <c r="Z158" i="54" s="1"/>
  <c r="Z172" i="54" s="1"/>
  <c r="N171" i="54"/>
  <c r="AK171" i="54"/>
  <c r="S171" i="54"/>
  <c r="AL171" i="54"/>
  <c r="BI171" i="54"/>
  <c r="U171" i="54"/>
  <c r="AQ171" i="54"/>
  <c r="BJ171" i="54"/>
  <c r="V171" i="54"/>
  <c r="AS171" i="54"/>
  <c r="AS173" i="54" s="1"/>
  <c r="AT171" i="54"/>
  <c r="BQ171" i="54"/>
  <c r="AC171" i="54"/>
  <c r="BR171" i="54"/>
  <c r="AD171" i="54"/>
  <c r="BA171" i="54"/>
  <c r="M171" i="54"/>
  <c r="AI171" i="54"/>
  <c r="BB171" i="54"/>
  <c r="J295" i="54"/>
  <c r="L297" i="54"/>
  <c r="F490" i="54"/>
  <c r="K2" i="54"/>
  <c r="K63" i="54"/>
  <c r="S63" i="54"/>
  <c r="AA63" i="54"/>
  <c r="AI63" i="54"/>
  <c r="AQ63" i="54"/>
  <c r="AY63" i="54"/>
  <c r="BG63" i="54"/>
  <c r="BO63" i="54"/>
  <c r="L64" i="54"/>
  <c r="L104" i="54" s="1"/>
  <c r="T64" i="54"/>
  <c r="T104" i="54" s="1"/>
  <c r="AB64" i="54"/>
  <c r="AB104" i="54" s="1"/>
  <c r="AJ64" i="54"/>
  <c r="AJ104" i="54" s="1"/>
  <c r="AR64" i="54"/>
  <c r="AR104" i="54" s="1"/>
  <c r="AZ64" i="54"/>
  <c r="AZ104" i="54" s="1"/>
  <c r="BH64" i="54"/>
  <c r="BH104" i="54" s="1"/>
  <c r="BP64" i="54"/>
  <c r="BP104" i="54" s="1"/>
  <c r="M65" i="54"/>
  <c r="M111" i="54" s="1"/>
  <c r="U65" i="54"/>
  <c r="U111" i="54" s="1"/>
  <c r="AC65" i="54"/>
  <c r="AC111" i="54" s="1"/>
  <c r="AK65" i="54"/>
  <c r="AK111" i="54" s="1"/>
  <c r="AS65" i="54"/>
  <c r="AS111" i="54" s="1"/>
  <c r="BA65" i="54"/>
  <c r="BA111" i="54" s="1"/>
  <c r="BI65" i="54"/>
  <c r="BI111" i="54" s="1"/>
  <c r="BQ65" i="54"/>
  <c r="BQ111" i="54" s="1"/>
  <c r="O78" i="54"/>
  <c r="W78" i="54"/>
  <c r="AE78" i="54"/>
  <c r="AM78" i="54"/>
  <c r="AU78" i="54"/>
  <c r="BC78" i="54"/>
  <c r="BK78" i="54"/>
  <c r="F398" i="54"/>
  <c r="F507" i="54"/>
  <c r="F508" i="54" s="1"/>
  <c r="F509" i="54" s="1"/>
  <c r="AC64" i="54"/>
  <c r="AC104" i="54" s="1"/>
  <c r="AK64" i="54"/>
  <c r="AK104" i="54" s="1"/>
  <c r="AS64" i="54"/>
  <c r="AS104" i="54" s="1"/>
  <c r="BA64" i="54"/>
  <c r="BA104" i="54" s="1"/>
  <c r="BI64" i="54"/>
  <c r="BI104" i="54" s="1"/>
  <c r="BQ64" i="54"/>
  <c r="BQ104" i="54" s="1"/>
  <c r="N65" i="54"/>
  <c r="N111" i="54" s="1"/>
  <c r="V65" i="54"/>
  <c r="V111" i="54" s="1"/>
  <c r="AD65" i="54"/>
  <c r="AD111" i="54" s="1"/>
  <c r="AL65" i="54"/>
  <c r="AL111" i="54" s="1"/>
  <c r="AT65" i="54"/>
  <c r="AT111" i="54" s="1"/>
  <c r="BB65" i="54"/>
  <c r="BB111" i="54" s="1"/>
  <c r="BJ65" i="54"/>
  <c r="BJ111" i="54" s="1"/>
  <c r="BR65" i="54"/>
  <c r="BR111" i="54" s="1"/>
  <c r="P78" i="54"/>
  <c r="X78" i="54"/>
  <c r="AF78" i="54"/>
  <c r="AN78" i="54"/>
  <c r="AV78" i="54"/>
  <c r="BD78" i="54"/>
  <c r="BL78" i="54"/>
  <c r="L295" i="54"/>
  <c r="BQ63" i="54"/>
  <c r="N64" i="54"/>
  <c r="N104" i="54" s="1"/>
  <c r="V64" i="54"/>
  <c r="V104" i="54" s="1"/>
  <c r="AD64" i="54"/>
  <c r="AD104" i="54" s="1"/>
  <c r="AL64" i="54"/>
  <c r="AL104" i="54" s="1"/>
  <c r="AT64" i="54"/>
  <c r="AT104" i="54" s="1"/>
  <c r="BB64" i="54"/>
  <c r="BB104" i="54" s="1"/>
  <c r="BJ64" i="54"/>
  <c r="BJ104" i="54" s="1"/>
  <c r="BR64" i="54"/>
  <c r="BR104" i="54" s="1"/>
  <c r="O65" i="54"/>
  <c r="O111" i="54" s="1"/>
  <c r="W65" i="54"/>
  <c r="W111" i="54" s="1"/>
  <c r="AE65" i="54"/>
  <c r="AE111" i="54" s="1"/>
  <c r="AM65" i="54"/>
  <c r="AM111" i="54" s="1"/>
  <c r="AU65" i="54"/>
  <c r="AU111" i="54" s="1"/>
  <c r="BC65" i="54"/>
  <c r="BC111" i="54" s="1"/>
  <c r="BK65" i="54"/>
  <c r="BK111" i="54" s="1"/>
  <c r="I78" i="54"/>
  <c r="Q78" i="54"/>
  <c r="Y78" i="54"/>
  <c r="AG78" i="54"/>
  <c r="AO78" i="54"/>
  <c r="AW78" i="54"/>
  <c r="BE78" i="54"/>
  <c r="F475" i="54"/>
  <c r="N63" i="54"/>
  <c r="V63" i="54"/>
  <c r="AD63" i="54"/>
  <c r="AL63" i="54"/>
  <c r="AT63" i="54"/>
  <c r="BB63" i="54"/>
  <c r="BJ63" i="54"/>
  <c r="BR63" i="54"/>
  <c r="O64" i="54"/>
  <c r="O104" i="54" s="1"/>
  <c r="W64" i="54"/>
  <c r="W104" i="54" s="1"/>
  <c r="AE64" i="54"/>
  <c r="AE104" i="54" s="1"/>
  <c r="AM64" i="54"/>
  <c r="AM104" i="54" s="1"/>
  <c r="AU64" i="54"/>
  <c r="AU104" i="54" s="1"/>
  <c r="BC64" i="54"/>
  <c r="BC104" i="54" s="1"/>
  <c r="BK64" i="54"/>
  <c r="BK104" i="54" s="1"/>
  <c r="P65" i="54"/>
  <c r="P111" i="54" s="1"/>
  <c r="X65" i="54"/>
  <c r="X111" i="54" s="1"/>
  <c r="AF65" i="54"/>
  <c r="AF111" i="54" s="1"/>
  <c r="AN65" i="54"/>
  <c r="AN111" i="54" s="1"/>
  <c r="AV65" i="54"/>
  <c r="AV111" i="54" s="1"/>
  <c r="BD65" i="54"/>
  <c r="BD111" i="54" s="1"/>
  <c r="BL65" i="54"/>
  <c r="BL111" i="54" s="1"/>
  <c r="J78" i="54"/>
  <c r="R78" i="54"/>
  <c r="Z78" i="54"/>
  <c r="AH78" i="54"/>
  <c r="AP78" i="54"/>
  <c r="AX78" i="54"/>
  <c r="BF78" i="54"/>
  <c r="BP210" i="54"/>
  <c r="BP225" i="54" s="1"/>
  <c r="AB210" i="54"/>
  <c r="AB225" i="54" s="1"/>
  <c r="AJ210" i="54"/>
  <c r="AJ225" i="54" s="1"/>
  <c r="AR210" i="54"/>
  <c r="AR225" i="54" s="1"/>
  <c r="AZ210" i="54"/>
  <c r="AZ225" i="54" s="1"/>
  <c r="T210" i="54"/>
  <c r="T225" i="54" s="1"/>
  <c r="BH210" i="54"/>
  <c r="BH225" i="54" s="1"/>
  <c r="E297" i="54"/>
  <c r="F491" i="54"/>
  <c r="O63" i="54"/>
  <c r="W63" i="54"/>
  <c r="AE63" i="54"/>
  <c r="AM63" i="54"/>
  <c r="AU63" i="54"/>
  <c r="BC63" i="54"/>
  <c r="BK63" i="54"/>
  <c r="P64" i="54"/>
  <c r="P104" i="54" s="1"/>
  <c r="X64" i="54"/>
  <c r="X104" i="54" s="1"/>
  <c r="AF64" i="54"/>
  <c r="AF104" i="54" s="1"/>
  <c r="AN64" i="54"/>
  <c r="AN104" i="54" s="1"/>
  <c r="AV64" i="54"/>
  <c r="AV104" i="54" s="1"/>
  <c r="BD64" i="54"/>
  <c r="BD104" i="54" s="1"/>
  <c r="BL64" i="54"/>
  <c r="BL104" i="54" s="1"/>
  <c r="I65" i="54"/>
  <c r="I111" i="54" s="1"/>
  <c r="Q65" i="54"/>
  <c r="Q111" i="54" s="1"/>
  <c r="Y65" i="54"/>
  <c r="Y111" i="54" s="1"/>
  <c r="AG65" i="54"/>
  <c r="AG111" i="54" s="1"/>
  <c r="AO65" i="54"/>
  <c r="AO111" i="54" s="1"/>
  <c r="AW65" i="54"/>
  <c r="AW111" i="54" s="1"/>
  <c r="BE65" i="54"/>
  <c r="BE111" i="54" s="1"/>
  <c r="F402" i="54"/>
  <c r="I355" i="54"/>
  <c r="I383" i="54" s="1"/>
  <c r="K356" i="54"/>
  <c r="K384" i="54" s="1"/>
  <c r="F474" i="54"/>
  <c r="J355" i="54"/>
  <c r="J383" i="54" s="1"/>
  <c r="L356" i="54"/>
  <c r="L384" i="54" s="1"/>
  <c r="I354" i="54"/>
  <c r="I382" i="54" s="1"/>
  <c r="K355" i="54"/>
  <c r="K383" i="54" s="1"/>
  <c r="I358" i="54"/>
  <c r="I386" i="54" s="1"/>
  <c r="L355" i="54"/>
  <c r="L383" i="54" s="1"/>
  <c r="J358" i="54"/>
  <c r="J386" i="54" s="1"/>
  <c r="F499" i="54"/>
  <c r="F501" i="54" s="1"/>
  <c r="F502" i="54" s="1"/>
  <c r="K354" i="54"/>
  <c r="K382" i="54" s="1"/>
  <c r="I357" i="54"/>
  <c r="I385" i="54" s="1"/>
  <c r="K358" i="54"/>
  <c r="K386" i="54" s="1"/>
  <c r="L354" i="54"/>
  <c r="L382" i="54" s="1"/>
  <c r="J357" i="54"/>
  <c r="J385" i="54" s="1"/>
  <c r="L358" i="54"/>
  <c r="L386" i="54" s="1"/>
  <c r="I356" i="54"/>
  <c r="I384" i="54" s="1"/>
  <c r="K357" i="54"/>
  <c r="K385" i="54" s="1"/>
  <c r="BR154" i="54"/>
  <c r="BR156" i="54" s="1"/>
  <c r="BR158" i="54" s="1"/>
  <c r="BR172" i="54" s="1"/>
  <c r="BJ154" i="54"/>
  <c r="BJ156" i="54" s="1"/>
  <c r="BJ158" i="54" s="1"/>
  <c r="BJ172" i="54" s="1"/>
  <c r="BB154" i="54"/>
  <c r="BB156" i="54" s="1"/>
  <c r="BB158" i="54" s="1"/>
  <c r="BB172" i="54" s="1"/>
  <c r="AT154" i="54"/>
  <c r="AT156" i="54" s="1"/>
  <c r="AT158" i="54" s="1"/>
  <c r="AT172" i="54" s="1"/>
  <c r="AL154" i="54"/>
  <c r="AL156" i="54" s="1"/>
  <c r="AL158" i="54" s="1"/>
  <c r="AL172" i="54" s="1"/>
  <c r="AD154" i="54"/>
  <c r="AD156" i="54" s="1"/>
  <c r="AD158" i="54" s="1"/>
  <c r="AD172" i="54" s="1"/>
  <c r="V154" i="54"/>
  <c r="V156" i="54" s="1"/>
  <c r="V158" i="54" s="1"/>
  <c r="V172" i="54" s="1"/>
  <c r="BO154" i="54"/>
  <c r="BO156" i="54" s="1"/>
  <c r="BO158" i="54" s="1"/>
  <c r="BO172" i="54" s="1"/>
  <c r="BG154" i="54"/>
  <c r="BG156" i="54" s="1"/>
  <c r="BG158" i="54" s="1"/>
  <c r="BG172" i="54" s="1"/>
  <c r="AY154" i="54"/>
  <c r="AY156" i="54" s="1"/>
  <c r="AY158" i="54" s="1"/>
  <c r="AY172" i="54" s="1"/>
  <c r="AQ154" i="54"/>
  <c r="AQ156" i="54" s="1"/>
  <c r="AQ158" i="54" s="1"/>
  <c r="AQ172" i="54" s="1"/>
  <c r="AI154" i="54"/>
  <c r="AI156" i="54" s="1"/>
  <c r="AI158" i="54" s="1"/>
  <c r="AI172" i="54" s="1"/>
  <c r="AA154" i="54"/>
  <c r="AA156" i="54" s="1"/>
  <c r="AA158" i="54" s="1"/>
  <c r="AA172" i="54" s="1"/>
  <c r="S154" i="54"/>
  <c r="S156" i="54" s="1"/>
  <c r="S158" i="54" s="1"/>
  <c r="S172" i="54" s="1"/>
  <c r="BO171" i="54"/>
  <c r="BG171" i="54"/>
  <c r="AY171" i="54"/>
  <c r="AA171" i="54"/>
  <c r="BM154" i="54"/>
  <c r="BM156" i="54" s="1"/>
  <c r="BM158" i="54" s="1"/>
  <c r="BM172" i="54" s="1"/>
  <c r="BE154" i="54"/>
  <c r="BE156" i="54" s="1"/>
  <c r="BE158" i="54" s="1"/>
  <c r="BE172" i="54" s="1"/>
  <c r="AW154" i="54"/>
  <c r="AW156" i="54" s="1"/>
  <c r="AW158" i="54" s="1"/>
  <c r="AW172" i="54" s="1"/>
  <c r="AO154" i="54"/>
  <c r="AO156" i="54" s="1"/>
  <c r="AO158" i="54" s="1"/>
  <c r="AO172" i="54" s="1"/>
  <c r="AG154" i="54"/>
  <c r="AG156" i="54" s="1"/>
  <c r="AG158" i="54" s="1"/>
  <c r="AG172" i="54" s="1"/>
  <c r="Y154" i="54"/>
  <c r="Y156" i="54" s="1"/>
  <c r="Y158" i="54" s="1"/>
  <c r="Y172" i="54" s="1"/>
  <c r="BG179" i="54"/>
  <c r="BG196" i="54" s="1"/>
  <c r="BG199" i="54" s="1"/>
  <c r="BG201" i="54" s="1"/>
  <c r="BG204" i="54" s="1"/>
  <c r="BG224" i="54" s="1"/>
  <c r="AQ179" i="54"/>
  <c r="AQ196" i="54" s="1"/>
  <c r="AQ199" i="54" s="1"/>
  <c r="AQ201" i="54" s="1"/>
  <c r="AQ204" i="54" s="1"/>
  <c r="AQ224" i="54" s="1"/>
  <c r="AI179" i="54"/>
  <c r="AI196" i="54" s="1"/>
  <c r="AI199" i="54" s="1"/>
  <c r="AI201" i="54" s="1"/>
  <c r="AI204" i="54" s="1"/>
  <c r="AI224" i="54" s="1"/>
  <c r="AA179" i="54"/>
  <c r="AA196" i="54" s="1"/>
  <c r="AA199" i="54" s="1"/>
  <c r="AA201" i="54" s="1"/>
  <c r="AA204" i="54" s="1"/>
  <c r="AA224" i="54" s="1"/>
  <c r="S179" i="54"/>
  <c r="S196" i="54" s="1"/>
  <c r="S199" i="54" s="1"/>
  <c r="S201" i="54" s="1"/>
  <c r="S204" i="54" s="1"/>
  <c r="S224" i="54" s="1"/>
  <c r="BL154" i="54"/>
  <c r="BL156" i="54" s="1"/>
  <c r="BL158" i="54" s="1"/>
  <c r="BL172" i="54" s="1"/>
  <c r="BD154" i="54"/>
  <c r="BD156" i="54" s="1"/>
  <c r="BD158" i="54" s="1"/>
  <c r="BD172" i="54" s="1"/>
  <c r="AV154" i="54"/>
  <c r="AV156" i="54" s="1"/>
  <c r="AV158" i="54" s="1"/>
  <c r="AV172" i="54" s="1"/>
  <c r="AN154" i="54"/>
  <c r="AN156" i="54" s="1"/>
  <c r="AN158" i="54" s="1"/>
  <c r="AN172" i="54" s="1"/>
  <c r="AF154" i="54"/>
  <c r="AF156" i="54" s="1"/>
  <c r="AF158" i="54" s="1"/>
  <c r="AF172" i="54" s="1"/>
  <c r="X154" i="54"/>
  <c r="X156" i="54" s="1"/>
  <c r="X158" i="54" s="1"/>
  <c r="X172" i="54" s="1"/>
  <c r="P154" i="54"/>
  <c r="P156" i="54" s="1"/>
  <c r="P158" i="54" s="1"/>
  <c r="P172" i="54" s="1"/>
  <c r="BN179" i="54"/>
  <c r="BN196" i="54" s="1"/>
  <c r="BN199" i="54" s="1"/>
  <c r="BN201" i="54" s="1"/>
  <c r="BN204" i="54" s="1"/>
  <c r="BN224" i="54" s="1"/>
  <c r="BF179" i="54"/>
  <c r="BF196" i="54" s="1"/>
  <c r="BF199" i="54" s="1"/>
  <c r="BF201" i="54" s="1"/>
  <c r="BF204" i="54" s="1"/>
  <c r="BF224" i="54" s="1"/>
  <c r="AX179" i="54"/>
  <c r="AX196" i="54" s="1"/>
  <c r="AX199" i="54" s="1"/>
  <c r="AX201" i="54" s="1"/>
  <c r="AX204" i="54" s="1"/>
  <c r="AX224" i="54" s="1"/>
  <c r="AP179" i="54"/>
  <c r="AP196" i="54" s="1"/>
  <c r="AP199" i="54" s="1"/>
  <c r="AP201" i="54" s="1"/>
  <c r="AP204" i="54" s="1"/>
  <c r="AP224" i="54" s="1"/>
  <c r="AH179" i="54"/>
  <c r="AH196" i="54" s="1"/>
  <c r="AH199" i="54" s="1"/>
  <c r="AH201" i="54" s="1"/>
  <c r="AH204" i="54" s="1"/>
  <c r="AH224" i="54" s="1"/>
  <c r="Z179" i="54"/>
  <c r="Z196" i="54" s="1"/>
  <c r="Z199" i="54" s="1"/>
  <c r="Z201" i="54" s="1"/>
  <c r="Z204" i="54" s="1"/>
  <c r="Z224" i="54" s="1"/>
  <c r="R179" i="54"/>
  <c r="R196" i="54" s="1"/>
  <c r="R199" i="54" s="1"/>
  <c r="R201" i="54" s="1"/>
  <c r="R204" i="54" s="1"/>
  <c r="R224" i="54" s="1"/>
  <c r="O154" i="54"/>
  <c r="O156" i="54" s="1"/>
  <c r="O158" i="54" s="1"/>
  <c r="BM179" i="54"/>
  <c r="BM196" i="54" s="1"/>
  <c r="BM199" i="54" s="1"/>
  <c r="BM201" i="54" s="1"/>
  <c r="BM204" i="54" s="1"/>
  <c r="BM224" i="54" s="1"/>
  <c r="BE179" i="54"/>
  <c r="BE196" i="54" s="1"/>
  <c r="BE199" i="54" s="1"/>
  <c r="BE201" i="54" s="1"/>
  <c r="BE204" i="54" s="1"/>
  <c r="BE224" i="54" s="1"/>
  <c r="AW179" i="54"/>
  <c r="AW196" i="54" s="1"/>
  <c r="AW199" i="54" s="1"/>
  <c r="AW201" i="54" s="1"/>
  <c r="AW204" i="54" s="1"/>
  <c r="AW224" i="54" s="1"/>
  <c r="AO179" i="54"/>
  <c r="AO196" i="54" s="1"/>
  <c r="AO199" i="54" s="1"/>
  <c r="AO201" i="54" s="1"/>
  <c r="AO204" i="54" s="1"/>
  <c r="AO224" i="54" s="1"/>
  <c r="AG179" i="54"/>
  <c r="AG196" i="54" s="1"/>
  <c r="AG199" i="54" s="1"/>
  <c r="AG201" i="54" s="1"/>
  <c r="AG204" i="54" s="1"/>
  <c r="AG224" i="54" s="1"/>
  <c r="Y179" i="54"/>
  <c r="Y196" i="54" s="1"/>
  <c r="Y199" i="54" s="1"/>
  <c r="Y201" i="54" s="1"/>
  <c r="Y204" i="54" s="1"/>
  <c r="Y224" i="54" s="1"/>
  <c r="Q179" i="54"/>
  <c r="Q196" i="54" s="1"/>
  <c r="Q199" i="54" s="1"/>
  <c r="Q201" i="54" s="1"/>
  <c r="Q204" i="54" s="1"/>
  <c r="Q224" i="54" s="1"/>
  <c r="BO210" i="54"/>
  <c r="BO225" i="54" s="1"/>
  <c r="BG210" i="54"/>
  <c r="BG225" i="54" s="1"/>
  <c r="AY210" i="54"/>
  <c r="AY225" i="54" s="1"/>
  <c r="AQ210" i="54"/>
  <c r="AQ225" i="54" s="1"/>
  <c r="AI210" i="54"/>
  <c r="AI225" i="54" s="1"/>
  <c r="AA210" i="54"/>
  <c r="AA225" i="54" s="1"/>
  <c r="S210" i="54"/>
  <c r="S225" i="54" s="1"/>
  <c r="N154" i="54"/>
  <c r="N156" i="54" s="1"/>
  <c r="N158" i="54" s="1"/>
  <c r="BP171" i="54"/>
  <c r="BH171" i="54"/>
  <c r="AZ171" i="54"/>
  <c r="AR171" i="54"/>
  <c r="AR173" i="54" s="1"/>
  <c r="AJ171" i="54"/>
  <c r="AJ173" i="54" s="1"/>
  <c r="AB171" i="54"/>
  <c r="T171" i="54"/>
  <c r="BL179" i="54"/>
  <c r="BL196" i="54" s="1"/>
  <c r="BL199" i="54" s="1"/>
  <c r="BL201" i="54" s="1"/>
  <c r="BL204" i="54" s="1"/>
  <c r="BL224" i="54" s="1"/>
  <c r="BD179" i="54"/>
  <c r="BD196" i="54" s="1"/>
  <c r="BD199" i="54" s="1"/>
  <c r="BD201" i="54" s="1"/>
  <c r="BD204" i="54" s="1"/>
  <c r="BD224" i="54" s="1"/>
  <c r="AV179" i="54"/>
  <c r="AV196" i="54" s="1"/>
  <c r="AV199" i="54" s="1"/>
  <c r="AV201" i="54" s="1"/>
  <c r="AV204" i="54" s="1"/>
  <c r="AV224" i="54" s="1"/>
  <c r="AN179" i="54"/>
  <c r="AN196" i="54" s="1"/>
  <c r="AN199" i="54" s="1"/>
  <c r="AN201" i="54" s="1"/>
  <c r="AN204" i="54" s="1"/>
  <c r="AN224" i="54" s="1"/>
  <c r="AF179" i="54"/>
  <c r="AF196" i="54" s="1"/>
  <c r="AF199" i="54" s="1"/>
  <c r="AF201" i="54" s="1"/>
  <c r="AF204" i="54" s="1"/>
  <c r="AF224" i="54" s="1"/>
  <c r="X179" i="54"/>
  <c r="X196" i="54" s="1"/>
  <c r="X199" i="54" s="1"/>
  <c r="X201" i="54" s="1"/>
  <c r="X204" i="54" s="1"/>
  <c r="X224" i="54" s="1"/>
  <c r="P179" i="54"/>
  <c r="P196" i="54" s="1"/>
  <c r="P199" i="54" s="1"/>
  <c r="P201" i="54" s="1"/>
  <c r="P204" i="54" s="1"/>
  <c r="P224" i="54" s="1"/>
  <c r="M154" i="54"/>
  <c r="M156" i="54" s="1"/>
  <c r="M158" i="54" s="1"/>
  <c r="M172" i="54" s="1"/>
  <c r="BK179" i="54"/>
  <c r="BK196" i="54" s="1"/>
  <c r="BK199" i="54" s="1"/>
  <c r="BK201" i="54" s="1"/>
  <c r="BK204" i="54" s="1"/>
  <c r="BK224" i="54" s="1"/>
  <c r="BC179" i="54"/>
  <c r="BC196" i="54" s="1"/>
  <c r="BC199" i="54" s="1"/>
  <c r="BC201" i="54" s="1"/>
  <c r="BC204" i="54" s="1"/>
  <c r="BC224" i="54" s="1"/>
  <c r="AU179" i="54"/>
  <c r="AU196" i="54" s="1"/>
  <c r="AU199" i="54" s="1"/>
  <c r="AU201" i="54" s="1"/>
  <c r="AU204" i="54" s="1"/>
  <c r="AU224" i="54" s="1"/>
  <c r="AM179" i="54"/>
  <c r="AM196" i="54" s="1"/>
  <c r="AM199" i="54" s="1"/>
  <c r="AM201" i="54" s="1"/>
  <c r="AM204" i="54" s="1"/>
  <c r="AM224" i="54" s="1"/>
  <c r="AE179" i="54"/>
  <c r="AE196" i="54" s="1"/>
  <c r="AE199" i="54" s="1"/>
  <c r="AE201" i="54" s="1"/>
  <c r="AE204" i="54" s="1"/>
  <c r="AE224" i="54" s="1"/>
  <c r="W179" i="54"/>
  <c r="W196" i="54" s="1"/>
  <c r="W199" i="54" s="1"/>
  <c r="W201" i="54" s="1"/>
  <c r="W204" i="54" s="1"/>
  <c r="W224" i="54" s="1"/>
  <c r="O179" i="54"/>
  <c r="O196" i="54" s="1"/>
  <c r="O199" i="54" s="1"/>
  <c r="O201" i="54" s="1"/>
  <c r="O204" i="54" s="1"/>
  <c r="O224" i="54" s="1"/>
  <c r="BN171" i="54"/>
  <c r="BF171" i="54"/>
  <c r="AX171" i="54"/>
  <c r="AP171" i="54"/>
  <c r="AH171" i="54"/>
  <c r="Z171" i="54"/>
  <c r="Z173" i="54" s="1"/>
  <c r="R171" i="54"/>
  <c r="BM171" i="54"/>
  <c r="BE171" i="54"/>
  <c r="AW171" i="54"/>
  <c r="AO171" i="54"/>
  <c r="AG171" i="54"/>
  <c r="Y171" i="54"/>
  <c r="Q171" i="54"/>
  <c r="Q173" i="54" s="1"/>
  <c r="R154" i="54"/>
  <c r="R156" i="54" s="1"/>
  <c r="R158" i="54" s="1"/>
  <c r="R172" i="54" s="1"/>
  <c r="BL171" i="54"/>
  <c r="BL173" i="54" s="1"/>
  <c r="BD171" i="54"/>
  <c r="AV171" i="54"/>
  <c r="AN171" i="54"/>
  <c r="AF171" i="54"/>
  <c r="X171" i="54"/>
  <c r="P171" i="54"/>
  <c r="BP179" i="54"/>
  <c r="BP196" i="54" s="1"/>
  <c r="BP199" i="54" s="1"/>
  <c r="BP201" i="54" s="1"/>
  <c r="BP204" i="54" s="1"/>
  <c r="BP224" i="54" s="1"/>
  <c r="BH179" i="54"/>
  <c r="BH196" i="54" s="1"/>
  <c r="BH199" i="54" s="1"/>
  <c r="BH201" i="54" s="1"/>
  <c r="BH204" i="54" s="1"/>
  <c r="BH224" i="54" s="1"/>
  <c r="AZ179" i="54"/>
  <c r="AZ196" i="54" s="1"/>
  <c r="AZ199" i="54" s="1"/>
  <c r="AZ201" i="54" s="1"/>
  <c r="AZ204" i="54" s="1"/>
  <c r="AZ224" i="54" s="1"/>
  <c r="AR179" i="54"/>
  <c r="AR196" i="54" s="1"/>
  <c r="AR199" i="54" s="1"/>
  <c r="AR201" i="54" s="1"/>
  <c r="AR204" i="54" s="1"/>
  <c r="AR224" i="54" s="1"/>
  <c r="AJ179" i="54"/>
  <c r="AJ196" i="54" s="1"/>
  <c r="AJ199" i="54" s="1"/>
  <c r="AJ201" i="54" s="1"/>
  <c r="AJ204" i="54" s="1"/>
  <c r="AJ224" i="54" s="1"/>
  <c r="AB179" i="54"/>
  <c r="AB196" i="54" s="1"/>
  <c r="AB199" i="54" s="1"/>
  <c r="AB201" i="54" s="1"/>
  <c r="AB204" i="54" s="1"/>
  <c r="AB224" i="54" s="1"/>
  <c r="T179" i="54"/>
  <c r="T196" i="54" s="1"/>
  <c r="T199" i="54" s="1"/>
  <c r="T201" i="54" s="1"/>
  <c r="T204" i="54" s="1"/>
  <c r="T224" i="54" s="1"/>
  <c r="BR210" i="54"/>
  <c r="BR225" i="54" s="1"/>
  <c r="BJ210" i="54"/>
  <c r="BJ225" i="54" s="1"/>
  <c r="BB210" i="54"/>
  <c r="BB225" i="54" s="1"/>
  <c r="AT210" i="54"/>
  <c r="AT225" i="54" s="1"/>
  <c r="AL210" i="54"/>
  <c r="AL225" i="54" s="1"/>
  <c r="AD210" i="54"/>
  <c r="AD225" i="54" s="1"/>
  <c r="V210" i="54"/>
  <c r="V225" i="54" s="1"/>
  <c r="N210" i="54"/>
  <c r="N225" i="54" s="1"/>
  <c r="BK171" i="54"/>
  <c r="BK173" i="54" s="1"/>
  <c r="BC171" i="54"/>
  <c r="BC173" i="54" s="1"/>
  <c r="AU171" i="54"/>
  <c r="AM171" i="54"/>
  <c r="AE171" i="54"/>
  <c r="W171" i="54"/>
  <c r="O171" i="54"/>
  <c r="BQ210" i="54"/>
  <c r="BQ225" i="54" s="1"/>
  <c r="BI210" i="54"/>
  <c r="BI225" i="54" s="1"/>
  <c r="BA210" i="54"/>
  <c r="BA225" i="54" s="1"/>
  <c r="AS210" i="54"/>
  <c r="AS225" i="54" s="1"/>
  <c r="AK210" i="54"/>
  <c r="AK225" i="54" s="1"/>
  <c r="AC210" i="54"/>
  <c r="AC225" i="54" s="1"/>
  <c r="U210" i="54"/>
  <c r="U225" i="54" s="1"/>
  <c r="M210" i="54"/>
  <c r="M225" i="54" s="1"/>
  <c r="BN210" i="54"/>
  <c r="BN225" i="54" s="1"/>
  <c r="BF210" i="54"/>
  <c r="BF225" i="54" s="1"/>
  <c r="AX210" i="54"/>
  <c r="AX225" i="54" s="1"/>
  <c r="AP210" i="54"/>
  <c r="AP225" i="54" s="1"/>
  <c r="AH210" i="54"/>
  <c r="AH225" i="54" s="1"/>
  <c r="Z210" i="54"/>
  <c r="Z225" i="54" s="1"/>
  <c r="R210" i="54"/>
  <c r="R225" i="54" s="1"/>
  <c r="BM210" i="54"/>
  <c r="BM225" i="54" s="1"/>
  <c r="BE210" i="54"/>
  <c r="BE225" i="54" s="1"/>
  <c r="AW210" i="54"/>
  <c r="AW225" i="54" s="1"/>
  <c r="AO210" i="54"/>
  <c r="AO225" i="54" s="1"/>
  <c r="AG210" i="54"/>
  <c r="AG225" i="54" s="1"/>
  <c r="Y210" i="54"/>
  <c r="Y225" i="54" s="1"/>
  <c r="Q210" i="54"/>
  <c r="Q225" i="54" s="1"/>
  <c r="BL210" i="54"/>
  <c r="BL225" i="54" s="1"/>
  <c r="BD210" i="54"/>
  <c r="BD225" i="54" s="1"/>
  <c r="AV210" i="54"/>
  <c r="AV225" i="54" s="1"/>
  <c r="AN210" i="54"/>
  <c r="AN225" i="54" s="1"/>
  <c r="AF210" i="54"/>
  <c r="AF225" i="54" s="1"/>
  <c r="X210" i="54"/>
  <c r="X225" i="54" s="1"/>
  <c r="P210" i="54"/>
  <c r="P225" i="54" s="1"/>
  <c r="BK210" i="54"/>
  <c r="BK225" i="54" s="1"/>
  <c r="BC210" i="54"/>
  <c r="BC225" i="54" s="1"/>
  <c r="AU210" i="54"/>
  <c r="AU225" i="54" s="1"/>
  <c r="AM210" i="54"/>
  <c r="AM225" i="54" s="1"/>
  <c r="AE210" i="54"/>
  <c r="AE225" i="54" s="1"/>
  <c r="W210" i="54"/>
  <c r="W225" i="54" s="1"/>
  <c r="O210" i="54"/>
  <c r="O225" i="54" s="1"/>
  <c r="E280" i="26"/>
  <c r="E281" i="26"/>
  <c r="E224" i="26"/>
  <c r="E226" i="26"/>
  <c r="F257" i="26"/>
  <c r="G252" i="26"/>
  <c r="E164" i="26"/>
  <c r="E152" i="26"/>
  <c r="E129" i="26"/>
  <c r="G152" i="26"/>
  <c r="F113" i="26"/>
  <c r="E149" i="26"/>
  <c r="E93" i="26"/>
  <c r="K262" i="49"/>
  <c r="E279" i="49"/>
  <c r="F251" i="49"/>
  <c r="K275" i="26"/>
  <c r="F272" i="26"/>
  <c r="F244" i="26"/>
  <c r="F209" i="26"/>
  <c r="G202" i="26"/>
  <c r="E202" i="26"/>
  <c r="E192" i="26"/>
  <c r="F131" i="26"/>
  <c r="G123" i="26"/>
  <c r="G107" i="26"/>
  <c r="F120" i="26"/>
  <c r="L75" i="26"/>
  <c r="E69" i="26"/>
  <c r="G51" i="26"/>
  <c r="E136" i="26"/>
  <c r="F235" i="49"/>
  <c r="F277" i="26"/>
  <c r="G282" i="26"/>
  <c r="E223" i="26"/>
  <c r="F206" i="26"/>
  <c r="L242" i="26"/>
  <c r="K178" i="26"/>
  <c r="G169" i="26"/>
  <c r="L150" i="26"/>
  <c r="G102" i="26"/>
  <c r="F133" i="26"/>
  <c r="E75" i="26"/>
  <c r="G119" i="26"/>
  <c r="G53" i="26"/>
  <c r="K277" i="49"/>
  <c r="E42" i="26"/>
  <c r="G218" i="49"/>
  <c r="G276" i="26"/>
  <c r="E268" i="26"/>
  <c r="F222" i="26"/>
  <c r="G205" i="26"/>
  <c r="F240" i="26"/>
  <c r="E174" i="26"/>
  <c r="K167" i="26"/>
  <c r="E147" i="26"/>
  <c r="E96" i="26"/>
  <c r="L129" i="26"/>
  <c r="F74" i="26"/>
  <c r="G93" i="26"/>
  <c r="L50" i="26"/>
  <c r="E273" i="49"/>
  <c r="F41" i="26"/>
  <c r="J217" i="49"/>
  <c r="F276" i="26"/>
  <c r="E265" i="26"/>
  <c r="F253" i="26"/>
  <c r="L186" i="26"/>
  <c r="F202" i="26"/>
  <c r="E225" i="26"/>
  <c r="F182" i="26"/>
  <c r="E131" i="26"/>
  <c r="E119" i="26"/>
  <c r="F99" i="26"/>
  <c r="E59" i="26"/>
  <c r="F78" i="26"/>
  <c r="F282" i="49"/>
  <c r="F256" i="49"/>
  <c r="F269" i="49"/>
  <c r="J201" i="49"/>
  <c r="K278" i="26"/>
  <c r="F261" i="26"/>
  <c r="L240" i="26"/>
  <c r="F205" i="26"/>
  <c r="E227" i="26"/>
  <c r="F180" i="26"/>
  <c r="E143" i="26"/>
  <c r="G166" i="26"/>
  <c r="F102" i="26"/>
  <c r="F122" i="26"/>
  <c r="F81" i="26"/>
  <c r="K59" i="26"/>
  <c r="K263" i="49"/>
  <c r="K40" i="26"/>
  <c r="F48" i="26"/>
  <c r="J185" i="49"/>
  <c r="G279" i="26"/>
  <c r="G257" i="26"/>
  <c r="K232" i="26"/>
  <c r="E258" i="26"/>
  <c r="F200" i="26"/>
  <c r="E157" i="26"/>
  <c r="E127" i="26"/>
  <c r="F137" i="26"/>
  <c r="G148" i="26"/>
  <c r="E107" i="26"/>
  <c r="E58" i="26"/>
  <c r="F85" i="26"/>
  <c r="F53" i="26"/>
  <c r="L275" i="49"/>
  <c r="J282" i="49"/>
  <c r="F268" i="26"/>
  <c r="E111" i="26"/>
  <c r="F250" i="49"/>
  <c r="J265" i="49"/>
  <c r="F231" i="49"/>
  <c r="F198" i="49"/>
  <c r="F146" i="49"/>
  <c r="K173" i="49"/>
  <c r="L155" i="49"/>
  <c r="F110" i="49"/>
  <c r="F88" i="49"/>
  <c r="G77" i="49"/>
  <c r="E101" i="49"/>
  <c r="G73" i="49"/>
  <c r="G235" i="51"/>
  <c r="L260" i="51"/>
  <c r="G267" i="26"/>
  <c r="E249" i="26"/>
  <c r="F227" i="26"/>
  <c r="G203" i="26"/>
  <c r="G227" i="26"/>
  <c r="E171" i="26"/>
  <c r="F138" i="26"/>
  <c r="F110" i="26"/>
  <c r="L118" i="26"/>
  <c r="G134" i="26"/>
  <c r="F61" i="26"/>
  <c r="F52" i="26"/>
  <c r="F49" i="26"/>
  <c r="L207" i="49"/>
  <c r="L259" i="26"/>
  <c r="E248" i="26"/>
  <c r="E257" i="26"/>
  <c r="E233" i="26"/>
  <c r="G180" i="26"/>
  <c r="E155" i="26"/>
  <c r="E186" i="26"/>
  <c r="E95" i="26"/>
  <c r="L102" i="26"/>
  <c r="E73" i="26"/>
  <c r="F92" i="26"/>
  <c r="G279" i="49"/>
  <c r="F277" i="49"/>
  <c r="L191" i="49"/>
  <c r="F262" i="26"/>
  <c r="F239" i="26"/>
  <c r="G224" i="26"/>
  <c r="E196" i="26"/>
  <c r="F157" i="26"/>
  <c r="F150" i="26"/>
  <c r="F145" i="26"/>
  <c r="E128" i="26"/>
  <c r="G126" i="26"/>
  <c r="L94" i="26"/>
  <c r="F68" i="26"/>
  <c r="K261" i="49"/>
  <c r="F56" i="26"/>
  <c r="J177" i="49"/>
  <c r="G261" i="26"/>
  <c r="G238" i="26"/>
  <c r="L221" i="26"/>
  <c r="F195" i="26"/>
  <c r="G156" i="26"/>
  <c r="G149" i="26"/>
  <c r="G144" i="26"/>
  <c r="L121" i="26"/>
  <c r="E122" i="26"/>
  <c r="E88" i="26"/>
  <c r="G67" i="26"/>
  <c r="E257" i="49"/>
  <c r="G55" i="26"/>
  <c r="F287" i="26"/>
  <c r="E261" i="26"/>
  <c r="F215" i="26"/>
  <c r="E222" i="26"/>
  <c r="E230" i="26"/>
  <c r="E181" i="26"/>
  <c r="K131" i="26"/>
  <c r="F175" i="26"/>
  <c r="G100" i="26"/>
  <c r="F105" i="26"/>
  <c r="G70" i="26"/>
  <c r="E47" i="26"/>
  <c r="G42" i="26"/>
  <c r="F284" i="49"/>
  <c r="F282" i="26"/>
  <c r="E260" i="26"/>
  <c r="G237" i="26"/>
  <c r="E199" i="26"/>
  <c r="G201" i="26"/>
  <c r="G163" i="26"/>
  <c r="G176" i="26"/>
  <c r="F136" i="26"/>
  <c r="G115" i="26"/>
  <c r="E83" i="26"/>
  <c r="L90" i="26"/>
  <c r="G281" i="49"/>
  <c r="K276" i="49"/>
  <c r="E269" i="49"/>
  <c r="E279" i="26"/>
  <c r="G250" i="26"/>
  <c r="E215" i="26"/>
  <c r="F237" i="26"/>
  <c r="F226" i="26"/>
  <c r="G192" i="26"/>
  <c r="F161" i="26"/>
  <c r="G132" i="26"/>
  <c r="F158" i="26"/>
  <c r="L70" i="26"/>
  <c r="L74" i="26"/>
  <c r="E259" i="49"/>
  <c r="F50" i="26"/>
  <c r="L256" i="49"/>
  <c r="K233" i="26"/>
  <c r="E275" i="49"/>
  <c r="G224" i="49"/>
  <c r="L259" i="49"/>
  <c r="G221" i="49"/>
  <c r="G262" i="26"/>
  <c r="L253" i="26"/>
  <c r="F275" i="26"/>
  <c r="F203" i="26"/>
  <c r="F181" i="26"/>
  <c r="L158" i="26"/>
  <c r="G236" i="26"/>
  <c r="L98" i="26"/>
  <c r="G105" i="26"/>
  <c r="G79" i="26"/>
  <c r="G75" i="26"/>
  <c r="F280" i="49"/>
  <c r="E278" i="49"/>
  <c r="J193" i="49"/>
  <c r="E263" i="26"/>
  <c r="E240" i="26"/>
  <c r="F225" i="26"/>
  <c r="F246" i="26"/>
  <c r="E158" i="26"/>
  <c r="E151" i="26"/>
  <c r="E146" i="26"/>
  <c r="K137" i="26"/>
  <c r="F127" i="26"/>
  <c r="G124" i="26"/>
  <c r="F54" i="26"/>
  <c r="G263" i="49"/>
  <c r="F83" i="26"/>
  <c r="G178" i="49"/>
  <c r="G273" i="26"/>
  <c r="G222" i="26"/>
  <c r="E241" i="26"/>
  <c r="K207" i="26"/>
  <c r="E184" i="26"/>
  <c r="F134" i="26"/>
  <c r="F129" i="26"/>
  <c r="E102" i="26"/>
  <c r="L109" i="26"/>
  <c r="E72" i="26"/>
  <c r="K287" i="49"/>
  <c r="E44" i="26"/>
  <c r="G39" i="26"/>
  <c r="G287" i="26"/>
  <c r="L265" i="26"/>
  <c r="E216" i="26"/>
  <c r="G239" i="26"/>
  <c r="E203" i="26"/>
  <c r="F183" i="26"/>
  <c r="G133" i="26"/>
  <c r="G128" i="26"/>
  <c r="F101" i="26"/>
  <c r="E106" i="26"/>
  <c r="F71" i="26"/>
  <c r="E283" i="49"/>
  <c r="F43" i="26"/>
  <c r="E285" i="49"/>
  <c r="E283" i="26"/>
  <c r="K270" i="26"/>
  <c r="F238" i="26"/>
  <c r="K203" i="26"/>
  <c r="L241" i="26"/>
  <c r="F164" i="26"/>
  <c r="E178" i="26"/>
  <c r="E137" i="26"/>
  <c r="F116" i="26"/>
  <c r="G89" i="26"/>
  <c r="K91" i="26"/>
  <c r="G265" i="49"/>
  <c r="G278" i="49"/>
  <c r="L272" i="49"/>
  <c r="G270" i="26"/>
  <c r="F251" i="26"/>
  <c r="L218" i="26"/>
  <c r="E183" i="26"/>
  <c r="E201" i="26"/>
  <c r="F193" i="26"/>
  <c r="L170" i="26"/>
  <c r="E134" i="26"/>
  <c r="G165" i="26"/>
  <c r="K71" i="26"/>
  <c r="G77" i="26"/>
  <c r="E54" i="26"/>
  <c r="E51" i="26"/>
  <c r="J258" i="49"/>
  <c r="K267" i="26"/>
  <c r="L261" i="26"/>
  <c r="K249" i="26"/>
  <c r="G204" i="26"/>
  <c r="F176" i="26"/>
  <c r="F171" i="26"/>
  <c r="F139" i="26"/>
  <c r="F111" i="26"/>
  <c r="F115" i="26"/>
  <c r="G57" i="26"/>
  <c r="L58" i="26"/>
  <c r="F281" i="49"/>
  <c r="F286" i="49"/>
  <c r="G242" i="49"/>
  <c r="F194" i="26"/>
  <c r="E52" i="26"/>
  <c r="L205" i="49"/>
  <c r="K244" i="49"/>
  <c r="L178" i="49"/>
  <c r="E213" i="49"/>
  <c r="K133" i="49"/>
  <c r="J218" i="49"/>
  <c r="G115" i="49"/>
  <c r="G140" i="49"/>
  <c r="E166" i="49"/>
  <c r="F50" i="49"/>
  <c r="F214" i="51"/>
  <c r="J226" i="51"/>
  <c r="G225" i="26"/>
  <c r="F258" i="49"/>
  <c r="G240" i="49"/>
  <c r="K197" i="49"/>
  <c r="L179" i="49"/>
  <c r="G204" i="49"/>
  <c r="G152" i="49"/>
  <c r="J118" i="49"/>
  <c r="L216" i="49"/>
  <c r="E125" i="49"/>
  <c r="F55" i="49"/>
  <c r="J91" i="49"/>
  <c r="F126" i="26"/>
  <c r="L280" i="49"/>
  <c r="F201" i="49"/>
  <c r="G254" i="49"/>
  <c r="F267" i="26"/>
  <c r="G244" i="26"/>
  <c r="E210" i="26"/>
  <c r="G186" i="26"/>
  <c r="G164" i="26"/>
  <c r="G158" i="26"/>
  <c r="K155" i="26"/>
  <c r="G139" i="26"/>
  <c r="F140" i="26"/>
  <c r="G78" i="26"/>
  <c r="E55" i="26"/>
  <c r="F264" i="49"/>
  <c r="G260" i="49"/>
  <c r="F179" i="49"/>
  <c r="F274" i="26"/>
  <c r="F223" i="26"/>
  <c r="E207" i="26"/>
  <c r="G212" i="26"/>
  <c r="G198" i="26"/>
  <c r="E135" i="26"/>
  <c r="E130" i="26"/>
  <c r="G108" i="26"/>
  <c r="G112" i="26"/>
  <c r="E121" i="26"/>
  <c r="E39" i="26"/>
  <c r="G50" i="26"/>
  <c r="F40" i="26"/>
  <c r="F284" i="26"/>
  <c r="F273" i="26"/>
  <c r="G243" i="26"/>
  <c r="G189" i="26"/>
  <c r="E187" i="26"/>
  <c r="G171" i="26"/>
  <c r="L122" i="26"/>
  <c r="F144" i="26"/>
  <c r="F135" i="26"/>
  <c r="E91" i="26"/>
  <c r="L82" i="26"/>
  <c r="E267" i="49"/>
  <c r="E280" i="49"/>
  <c r="G275" i="49"/>
  <c r="E284" i="26"/>
  <c r="G272" i="26"/>
  <c r="E239" i="26"/>
  <c r="K187" i="26"/>
  <c r="F186" i="26"/>
  <c r="E165" i="26"/>
  <c r="F228" i="26"/>
  <c r="G143" i="26"/>
  <c r="E117" i="26"/>
  <c r="F90" i="26"/>
  <c r="E79" i="26"/>
  <c r="F266" i="49"/>
  <c r="F279" i="49"/>
  <c r="J274" i="49"/>
  <c r="F271" i="26"/>
  <c r="E252" i="26"/>
  <c r="G221" i="26"/>
  <c r="E206" i="26"/>
  <c r="G207" i="26"/>
  <c r="E194" i="26"/>
  <c r="F174" i="26"/>
  <c r="F143" i="26"/>
  <c r="G99" i="26"/>
  <c r="G73" i="26"/>
  <c r="G61" i="26"/>
  <c r="G58" i="26"/>
  <c r="G66" i="26"/>
  <c r="G259" i="49"/>
  <c r="G269" i="26"/>
  <c r="K262" i="26"/>
  <c r="G251" i="26"/>
  <c r="G188" i="26"/>
  <c r="E177" i="26"/>
  <c r="E172" i="26"/>
  <c r="E140" i="26"/>
  <c r="E112" i="26"/>
  <c r="E116" i="26"/>
  <c r="F58" i="26"/>
  <c r="E86" i="26"/>
  <c r="E282" i="49"/>
  <c r="E287" i="49"/>
  <c r="F243" i="49"/>
  <c r="F269" i="26"/>
  <c r="E254" i="26"/>
  <c r="E237" i="26"/>
  <c r="E205" i="26"/>
  <c r="E153" i="26"/>
  <c r="G154" i="26"/>
  <c r="K179" i="26"/>
  <c r="E162" i="26"/>
  <c r="K96" i="26"/>
  <c r="G80" i="26"/>
  <c r="G68" i="26"/>
  <c r="F265" i="49"/>
  <c r="E263" i="49"/>
  <c r="G226" i="49"/>
  <c r="E200" i="26"/>
  <c r="F261" i="49"/>
  <c r="F185" i="49"/>
  <c r="L219" i="49"/>
  <c r="E246" i="49"/>
  <c r="G176" i="49"/>
  <c r="G119" i="49"/>
  <c r="E167" i="49"/>
  <c r="E245" i="49"/>
  <c r="E95" i="49"/>
  <c r="J90" i="49"/>
  <c r="F75" i="49"/>
  <c r="G154" i="49"/>
  <c r="G213" i="51"/>
  <c r="K177" i="26"/>
  <c r="G286" i="49"/>
  <c r="J223" i="49"/>
  <c r="G183" i="49"/>
  <c r="J257" i="49"/>
  <c r="F181" i="49"/>
  <c r="F129" i="49"/>
  <c r="F104" i="49"/>
  <c r="F166" i="49"/>
  <c r="J114" i="49"/>
  <c r="F212" i="49"/>
  <c r="E70" i="49"/>
  <c r="G136" i="26"/>
  <c r="E126" i="26"/>
  <c r="E178" i="49"/>
  <c r="E240" i="49"/>
  <c r="E275" i="26"/>
  <c r="E245" i="26"/>
  <c r="G208" i="26"/>
  <c r="F213" i="26"/>
  <c r="F199" i="26"/>
  <c r="L138" i="26"/>
  <c r="L133" i="26"/>
  <c r="F109" i="26"/>
  <c r="G96" i="26"/>
  <c r="G62" i="26"/>
  <c r="L42" i="26"/>
  <c r="F51" i="26"/>
  <c r="E41" i="26"/>
  <c r="E285" i="26"/>
  <c r="E274" i="26"/>
  <c r="L226" i="26"/>
  <c r="F190" i="26"/>
  <c r="K191" i="26"/>
  <c r="F172" i="26"/>
  <c r="K123" i="26"/>
  <c r="E145" i="26"/>
  <c r="F148" i="26"/>
  <c r="L78" i="26"/>
  <c r="K83" i="26"/>
  <c r="G273" i="49"/>
  <c r="L283" i="49"/>
  <c r="F276" i="49"/>
  <c r="G278" i="26"/>
  <c r="G271" i="26"/>
  <c r="F266" i="26"/>
  <c r="G219" i="26"/>
  <c r="G209" i="26"/>
  <c r="E213" i="26"/>
  <c r="G184" i="26"/>
  <c r="G127" i="26"/>
  <c r="E101" i="26"/>
  <c r="K63" i="26"/>
  <c r="E63" i="26"/>
  <c r="G90" i="26"/>
  <c r="K268" i="49"/>
  <c r="E261" i="49"/>
  <c r="E272" i="26"/>
  <c r="G265" i="26"/>
  <c r="G255" i="26"/>
  <c r="F208" i="26"/>
  <c r="L208" i="26"/>
  <c r="G211" i="26"/>
  <c r="K183" i="26"/>
  <c r="K125" i="26"/>
  <c r="F100" i="26"/>
  <c r="L62" i="26"/>
  <c r="F62" i="26"/>
  <c r="F59" i="26"/>
  <c r="E68" i="26"/>
  <c r="F260" i="49"/>
  <c r="F270" i="26"/>
  <c r="F265" i="26"/>
  <c r="E242" i="26"/>
  <c r="F189" i="26"/>
  <c r="L189" i="26"/>
  <c r="L175" i="26"/>
  <c r="K144" i="26"/>
  <c r="G118" i="26"/>
  <c r="G122" i="26"/>
  <c r="E82" i="26"/>
  <c r="L89" i="26"/>
  <c r="K286" i="49"/>
  <c r="K39" i="26"/>
  <c r="E244" i="49"/>
  <c r="E270" i="26"/>
  <c r="G263" i="26"/>
  <c r="G234" i="26"/>
  <c r="G217" i="26"/>
  <c r="G159" i="26"/>
  <c r="F155" i="26"/>
  <c r="G181" i="26"/>
  <c r="G173" i="26"/>
  <c r="G98" i="26"/>
  <c r="G64" i="26"/>
  <c r="F69" i="26"/>
  <c r="E266" i="49"/>
  <c r="G269" i="49"/>
  <c r="F227" i="49"/>
  <c r="E269" i="26"/>
  <c r="G260" i="26"/>
  <c r="F211" i="26"/>
  <c r="F188" i="26"/>
  <c r="F191" i="26"/>
  <c r="F178" i="26"/>
  <c r="L142" i="26"/>
  <c r="G117" i="26"/>
  <c r="G121" i="26"/>
  <c r="E81" i="26"/>
  <c r="G95" i="26"/>
  <c r="G82" i="26"/>
  <c r="L53" i="26"/>
  <c r="G210" i="49"/>
  <c r="E160" i="26"/>
  <c r="G194" i="49"/>
  <c r="F240" i="49"/>
  <c r="G206" i="49"/>
  <c r="G228" i="49"/>
  <c r="F153" i="49"/>
  <c r="E105" i="49"/>
  <c r="F150" i="49"/>
  <c r="J102" i="49"/>
  <c r="F54" i="49"/>
  <c r="F76" i="49"/>
  <c r="E44" i="49"/>
  <c r="J161" i="49"/>
  <c r="G122" i="49"/>
  <c r="G141" i="26"/>
  <c r="K45" i="26"/>
  <c r="E202" i="49"/>
  <c r="F255" i="49"/>
  <c r="F238" i="49"/>
  <c r="G201" i="49"/>
  <c r="E106" i="49"/>
  <c r="L184" i="49"/>
  <c r="G149" i="49"/>
  <c r="E181" i="49"/>
  <c r="K138" i="49"/>
  <c r="K277" i="26"/>
  <c r="E141" i="26"/>
  <c r="E243" i="49"/>
  <c r="K253" i="49"/>
  <c r="K228" i="49"/>
  <c r="G284" i="26"/>
  <c r="E273" i="26"/>
  <c r="G229" i="26"/>
  <c r="E191" i="26"/>
  <c r="G193" i="26"/>
  <c r="E173" i="26"/>
  <c r="G125" i="26"/>
  <c r="G151" i="26"/>
  <c r="F108" i="26"/>
  <c r="K79" i="26"/>
  <c r="G85" i="26"/>
  <c r="F274" i="49"/>
  <c r="K284" i="49"/>
  <c r="E277" i="49"/>
  <c r="F279" i="26"/>
  <c r="G242" i="26"/>
  <c r="E287" i="26"/>
  <c r="F220" i="26"/>
  <c r="F210" i="26"/>
  <c r="F242" i="26"/>
  <c r="E185" i="26"/>
  <c r="F128" i="26"/>
  <c r="G142" i="26"/>
  <c r="G65" i="26"/>
  <c r="G69" i="26"/>
  <c r="E92" i="26"/>
  <c r="G270" i="49"/>
  <c r="L264" i="49"/>
  <c r="L274" i="26"/>
  <c r="E243" i="26"/>
  <c r="G256" i="26"/>
  <c r="G196" i="26"/>
  <c r="G241" i="26"/>
  <c r="G178" i="26"/>
  <c r="F147" i="26"/>
  <c r="E120" i="26"/>
  <c r="G106" i="26"/>
  <c r="F89" i="26"/>
  <c r="F93" i="26"/>
  <c r="F45" i="26"/>
  <c r="F42" i="26"/>
  <c r="J249" i="49"/>
  <c r="E271" i="26"/>
  <c r="E282" i="26"/>
  <c r="E247" i="26"/>
  <c r="E190" i="26"/>
  <c r="F224" i="26"/>
  <c r="K176" i="26"/>
  <c r="G146" i="26"/>
  <c r="F119" i="26"/>
  <c r="E100" i="26"/>
  <c r="G88" i="26"/>
  <c r="G92" i="26"/>
  <c r="G44" i="26"/>
  <c r="G41" i="26"/>
  <c r="L247" i="49"/>
  <c r="L273" i="26"/>
  <c r="G277" i="26"/>
  <c r="F243" i="26"/>
  <c r="G213" i="26"/>
  <c r="E221" i="26"/>
  <c r="E211" i="26"/>
  <c r="G155" i="26"/>
  <c r="G174" i="26"/>
  <c r="F124" i="26"/>
  <c r="E144" i="26"/>
  <c r="F66" i="26"/>
  <c r="F70" i="26"/>
  <c r="G257" i="49"/>
  <c r="F271" i="49"/>
  <c r="J266" i="49"/>
  <c r="E278" i="26"/>
  <c r="G249" i="26"/>
  <c r="G264" i="26"/>
  <c r="F197" i="26"/>
  <c r="F192" i="26"/>
  <c r="F179" i="26"/>
  <c r="E148" i="26"/>
  <c r="F103" i="26"/>
  <c r="F107" i="26"/>
  <c r="E90" i="26"/>
  <c r="G111" i="26"/>
  <c r="E46" i="26"/>
  <c r="E43" i="26"/>
  <c r="G250" i="49"/>
  <c r="K281" i="26"/>
  <c r="F283" i="26"/>
  <c r="F256" i="26"/>
  <c r="G233" i="26"/>
  <c r="G167" i="26"/>
  <c r="G162" i="26"/>
  <c r="G130" i="26"/>
  <c r="E124" i="26"/>
  <c r="G140" i="26"/>
  <c r="G72" i="26"/>
  <c r="G76" i="26"/>
  <c r="F273" i="49"/>
  <c r="G277" i="49"/>
  <c r="G234" i="49"/>
  <c r="E277" i="26"/>
  <c r="E267" i="26"/>
  <c r="E236" i="26"/>
  <c r="E219" i="26"/>
  <c r="E161" i="26"/>
  <c r="L159" i="26"/>
  <c r="K128" i="26"/>
  <c r="F123" i="26"/>
  <c r="E133" i="26"/>
  <c r="E66" i="26"/>
  <c r="L73" i="26"/>
  <c r="G272" i="49"/>
  <c r="E271" i="49"/>
  <c r="J233" i="49"/>
  <c r="G280" i="26"/>
  <c r="E259" i="26"/>
  <c r="G218" i="26"/>
  <c r="K193" i="26"/>
  <c r="F207" i="26"/>
  <c r="L182" i="26"/>
  <c r="F146" i="26"/>
  <c r="E103" i="26"/>
  <c r="K111" i="26"/>
  <c r="F88" i="26"/>
  <c r="G103" i="26"/>
  <c r="G256" i="49"/>
  <c r="E60" i="26"/>
  <c r="E212" i="49"/>
  <c r="F280" i="26"/>
  <c r="K251" i="26"/>
  <c r="E234" i="26"/>
  <c r="F216" i="26"/>
  <c r="F184" i="26"/>
  <c r="E163" i="26"/>
  <c r="F130" i="26"/>
  <c r="E150" i="26"/>
  <c r="E175" i="26"/>
  <c r="F64" i="26"/>
  <c r="G83" i="26"/>
  <c r="G287" i="49"/>
  <c r="E286" i="49"/>
  <c r="E196" i="49"/>
  <c r="G253" i="26"/>
  <c r="F231" i="26"/>
  <c r="G216" i="26"/>
  <c r="E188" i="26"/>
  <c r="E166" i="26"/>
  <c r="L165" i="26"/>
  <c r="E159" i="26"/>
  <c r="G116" i="26"/>
  <c r="L117" i="26"/>
  <c r="E80" i="26"/>
  <c r="G59" i="26"/>
  <c r="K269" i="49"/>
  <c r="E262" i="49"/>
  <c r="L183" i="49"/>
  <c r="F153" i="26"/>
  <c r="E211" i="49"/>
  <c r="K213" i="49"/>
  <c r="K180" i="49"/>
  <c r="E182" i="49"/>
  <c r="G112" i="49"/>
  <c r="F167" i="49"/>
  <c r="E173" i="49"/>
  <c r="F95" i="49"/>
  <c r="J113" i="49"/>
  <c r="G51" i="49"/>
  <c r="K269" i="51"/>
  <c r="J282" i="51"/>
  <c r="F263" i="26"/>
  <c r="K99" i="26"/>
  <c r="G249" i="49"/>
  <c r="G255" i="49"/>
  <c r="G230" i="49"/>
  <c r="G197" i="49"/>
  <c r="G145" i="49"/>
  <c r="E169" i="49"/>
  <c r="K282" i="26"/>
  <c r="F250" i="26"/>
  <c r="E266" i="26"/>
  <c r="E198" i="26"/>
  <c r="E193" i="26"/>
  <c r="E180" i="26"/>
  <c r="E132" i="26"/>
  <c r="E104" i="26"/>
  <c r="E108" i="26"/>
  <c r="F112" i="26"/>
  <c r="E113" i="26"/>
  <c r="L49" i="26"/>
  <c r="K47" i="26"/>
  <c r="E236" i="49"/>
  <c r="G283" i="26"/>
  <c r="G248" i="26"/>
  <c r="F264" i="26"/>
  <c r="F234" i="26"/>
  <c r="F168" i="26"/>
  <c r="F163" i="26"/>
  <c r="F159" i="26"/>
  <c r="F132" i="26"/>
  <c r="E142" i="26"/>
  <c r="F73" i="26"/>
  <c r="F77" i="26"/>
  <c r="E274" i="49"/>
  <c r="F278" i="49"/>
  <c r="F219" i="49"/>
  <c r="G285" i="26"/>
  <c r="G247" i="26"/>
  <c r="E220" i="26"/>
  <c r="F196" i="26"/>
  <c r="F212" i="26"/>
  <c r="G190" i="26"/>
  <c r="K135" i="26"/>
  <c r="K107" i="26"/>
  <c r="F114" i="26"/>
  <c r="K93" i="26"/>
  <c r="G147" i="26"/>
  <c r="E258" i="49"/>
  <c r="E97" i="26"/>
  <c r="F203" i="49"/>
  <c r="K284" i="26"/>
  <c r="G266" i="26"/>
  <c r="F219" i="26"/>
  <c r="G195" i="26"/>
  <c r="G191" i="26"/>
  <c r="L285" i="26"/>
  <c r="F249" i="26"/>
  <c r="G235" i="26"/>
  <c r="E235" i="26"/>
  <c r="E169" i="26"/>
  <c r="E209" i="26"/>
  <c r="G168" i="26"/>
  <c r="F141" i="26"/>
  <c r="F151" i="26"/>
  <c r="E74" i="26"/>
  <c r="E78" i="26"/>
  <c r="K278" i="49"/>
  <c r="G261" i="49"/>
  <c r="E220" i="49"/>
  <c r="L264" i="26"/>
  <c r="F248" i="26"/>
  <c r="G226" i="26"/>
  <c r="E197" i="26"/>
  <c r="E238" i="26"/>
  <c r="F170" i="26"/>
  <c r="G137" i="26"/>
  <c r="G109" i="26"/>
  <c r="E115" i="26"/>
  <c r="F104" i="26"/>
  <c r="G60" i="26"/>
  <c r="L261" i="49"/>
  <c r="G48" i="26"/>
  <c r="E204" i="49"/>
  <c r="E256" i="26"/>
  <c r="F247" i="26"/>
  <c r="F252" i="26"/>
  <c r="F232" i="26"/>
  <c r="F201" i="26"/>
  <c r="F154" i="26"/>
  <c r="F177" i="26"/>
  <c r="F94" i="26"/>
  <c r="E99" i="26"/>
  <c r="F72" i="26"/>
  <c r="G91" i="26"/>
  <c r="E45" i="26"/>
  <c r="G276" i="49"/>
  <c r="E188" i="49"/>
  <c r="F255" i="26"/>
  <c r="G246" i="26"/>
  <c r="F241" i="26"/>
  <c r="G231" i="26"/>
  <c r="G200" i="26"/>
  <c r="G153" i="26"/>
  <c r="L173" i="26"/>
  <c r="F167" i="26"/>
  <c r="F98" i="26"/>
  <c r="G71" i="26"/>
  <c r="E85" i="26"/>
  <c r="F44" i="26"/>
  <c r="E270" i="49"/>
  <c r="F187" i="49"/>
  <c r="E255" i="26"/>
  <c r="L235" i="26"/>
  <c r="E218" i="26"/>
  <c r="G194" i="26"/>
  <c r="F173" i="26"/>
  <c r="K147" i="26"/>
  <c r="L141" i="26"/>
  <c r="E118" i="26"/>
  <c r="F121" i="26"/>
  <c r="F87" i="26"/>
  <c r="E61" i="26"/>
  <c r="F272" i="49"/>
  <c r="E49" i="26"/>
  <c r="G286" i="26"/>
  <c r="F260" i="26"/>
  <c r="G214" i="26"/>
  <c r="F221" i="26"/>
  <c r="F229" i="26"/>
  <c r="G223" i="26"/>
  <c r="L130" i="26"/>
  <c r="L171" i="26"/>
  <c r="E94" i="26"/>
  <c r="G104" i="26"/>
  <c r="L67" i="26"/>
  <c r="F46" i="26"/>
  <c r="E76" i="26"/>
  <c r="G283" i="49"/>
  <c r="G281" i="26"/>
  <c r="F259" i="26"/>
  <c r="E231" i="26"/>
  <c r="F198" i="26"/>
  <c r="E195" i="26"/>
  <c r="G179" i="26"/>
  <c r="L181" i="26"/>
  <c r="G135" i="26"/>
  <c r="K113" i="26"/>
  <c r="F82" i="26"/>
  <c r="E87" i="26"/>
  <c r="K279" i="49"/>
  <c r="F287" i="49"/>
  <c r="F268" i="49"/>
  <c r="E276" i="26"/>
  <c r="E71" i="26"/>
  <c r="F241" i="49"/>
  <c r="F184" i="49"/>
  <c r="E239" i="49"/>
  <c r="F162" i="49"/>
  <c r="G159" i="49"/>
  <c r="E128" i="49"/>
  <c r="E141" i="49"/>
  <c r="E56" i="49"/>
  <c r="J75" i="49"/>
  <c r="G124" i="49"/>
  <c r="J248" i="51"/>
  <c r="F248" i="51"/>
  <c r="F236" i="26"/>
  <c r="L77" i="26"/>
  <c r="F210" i="49"/>
  <c r="G223" i="49"/>
  <c r="K204" i="49"/>
  <c r="F245" i="49"/>
  <c r="G211" i="49"/>
  <c r="F144" i="49"/>
  <c r="F127" i="49"/>
  <c r="F156" i="49"/>
  <c r="G94" i="49"/>
  <c r="J169" i="49"/>
  <c r="G199" i="26"/>
  <c r="G52" i="26"/>
  <c r="K238" i="49"/>
  <c r="E193" i="49"/>
  <c r="F185" i="26"/>
  <c r="G202" i="49"/>
  <c r="F160" i="26"/>
  <c r="G131" i="26"/>
  <c r="F270" i="49"/>
  <c r="E212" i="26"/>
  <c r="G145" i="26"/>
  <c r="F96" i="26"/>
  <c r="E264" i="26"/>
  <c r="G183" i="26"/>
  <c r="L154" i="26"/>
  <c r="F285" i="49"/>
  <c r="F224" i="49"/>
  <c r="G203" i="49"/>
  <c r="G146" i="49"/>
  <c r="E91" i="49"/>
  <c r="L257" i="26"/>
  <c r="G184" i="49"/>
  <c r="E222" i="49"/>
  <c r="E152" i="49"/>
  <c r="G87" i="49"/>
  <c r="E228" i="26"/>
  <c r="G209" i="49"/>
  <c r="L203" i="49"/>
  <c r="G244" i="49"/>
  <c r="E197" i="49"/>
  <c r="G143" i="49"/>
  <c r="G126" i="49"/>
  <c r="G155" i="49"/>
  <c r="E88" i="49"/>
  <c r="L167" i="49"/>
  <c r="J74" i="49"/>
  <c r="L71" i="49"/>
  <c r="G211" i="51"/>
  <c r="J234" i="51"/>
  <c r="F204" i="26"/>
  <c r="E62" i="26"/>
  <c r="E250" i="49"/>
  <c r="G207" i="49"/>
  <c r="K188" i="49"/>
  <c r="G220" i="49"/>
  <c r="G168" i="49"/>
  <c r="G127" i="49"/>
  <c r="E104" i="49"/>
  <c r="L136" i="49"/>
  <c r="G70" i="49"/>
  <c r="E102" i="49"/>
  <c r="G59" i="49"/>
  <c r="J41" i="49"/>
  <c r="E116" i="49"/>
  <c r="G221" i="51"/>
  <c r="F152" i="26"/>
  <c r="G264" i="49"/>
  <c r="F233" i="49"/>
  <c r="G191" i="49"/>
  <c r="F283" i="49"/>
  <c r="G196" i="49"/>
  <c r="G144" i="49"/>
  <c r="F112" i="49"/>
  <c r="G185" i="49"/>
  <c r="J122" i="49"/>
  <c r="E48" i="49"/>
  <c r="G84" i="49"/>
  <c r="F44" i="49"/>
  <c r="L274" i="51"/>
  <c r="G80" i="49"/>
  <c r="F208" i="51"/>
  <c r="E251" i="49"/>
  <c r="E247" i="49"/>
  <c r="G135" i="49"/>
  <c r="E89" i="49"/>
  <c r="L56" i="49"/>
  <c r="G82" i="49"/>
  <c r="G250" i="51"/>
  <c r="F149" i="51"/>
  <c r="F251" i="51"/>
  <c r="G135" i="51"/>
  <c r="K49" i="51"/>
  <c r="K141" i="51"/>
  <c r="G177" i="26"/>
  <c r="J214" i="49"/>
  <c r="G137" i="49"/>
  <c r="G157" i="49"/>
  <c r="F115" i="49"/>
  <c r="L282" i="51"/>
  <c r="J218" i="51"/>
  <c r="E212" i="51"/>
  <c r="G82" i="51"/>
  <c r="E181" i="51"/>
  <c r="F90" i="51"/>
  <c r="F212" i="51"/>
  <c r="G255" i="51"/>
  <c r="E235" i="49"/>
  <c r="G245" i="49"/>
  <c r="K125" i="49"/>
  <c r="E148" i="49"/>
  <c r="F52" i="49"/>
  <c r="E177" i="49"/>
  <c r="E248" i="51"/>
  <c r="L145" i="51"/>
  <c r="J246" i="51"/>
  <c r="E133" i="51"/>
  <c r="L46" i="51"/>
  <c r="J138" i="51"/>
  <c r="E130" i="51"/>
  <c r="J158" i="51"/>
  <c r="F205" i="51"/>
  <c r="E171" i="51"/>
  <c r="K246" i="49"/>
  <c r="G181" i="49"/>
  <c r="K172" i="49"/>
  <c r="F63" i="49"/>
  <c r="J123" i="49"/>
  <c r="F280" i="51"/>
  <c r="J70" i="49"/>
  <c r="E128" i="51"/>
  <c r="E223" i="51"/>
  <c r="E242" i="49"/>
  <c r="E254" i="49"/>
  <c r="L171" i="49"/>
  <c r="G62" i="49"/>
  <c r="E99" i="49"/>
  <c r="E275" i="51"/>
  <c r="E68" i="49"/>
  <c r="F125" i="51"/>
  <c r="F218" i="51"/>
  <c r="G119" i="51"/>
  <c r="L134" i="26"/>
  <c r="G254" i="26"/>
  <c r="L197" i="26"/>
  <c r="G97" i="26"/>
  <c r="G40" i="26"/>
  <c r="F217" i="26"/>
  <c r="E138" i="26"/>
  <c r="F60" i="26"/>
  <c r="G259" i="26"/>
  <c r="K221" i="26"/>
  <c r="E98" i="26"/>
  <c r="G47" i="26"/>
  <c r="J198" i="49"/>
  <c r="E145" i="49"/>
  <c r="G78" i="49"/>
  <c r="J280" i="51"/>
  <c r="L201" i="26"/>
  <c r="G239" i="49"/>
  <c r="G161" i="49"/>
  <c r="K140" i="49"/>
  <c r="J145" i="49"/>
  <c r="G245" i="26"/>
  <c r="K254" i="49"/>
  <c r="G190" i="49"/>
  <c r="F221" i="49"/>
  <c r="F169" i="49"/>
  <c r="F128" i="49"/>
  <c r="G110" i="49"/>
  <c r="G139" i="49"/>
  <c r="F71" i="49"/>
  <c r="F106" i="49"/>
  <c r="F60" i="49"/>
  <c r="G42" i="49"/>
  <c r="L119" i="49"/>
  <c r="K223" i="51"/>
  <c r="G175" i="26"/>
  <c r="G280" i="49"/>
  <c r="E234" i="49"/>
  <c r="F192" i="49"/>
  <c r="F55" i="26"/>
  <c r="F197" i="49"/>
  <c r="F145" i="49"/>
  <c r="E113" i="49"/>
  <c r="F186" i="49"/>
  <c r="G123" i="49"/>
  <c r="L51" i="49"/>
  <c r="F85" i="49"/>
  <c r="E45" i="49"/>
  <c r="G275" i="51"/>
  <c r="E82" i="49"/>
  <c r="J210" i="51"/>
  <c r="G170" i="26"/>
  <c r="G285" i="49"/>
  <c r="G216" i="49"/>
  <c r="E264" i="49"/>
  <c r="G253" i="49"/>
  <c r="J250" i="49"/>
  <c r="F121" i="49"/>
  <c r="L224" i="49"/>
  <c r="E159" i="49"/>
  <c r="F108" i="49"/>
  <c r="G172" i="49"/>
  <c r="E62" i="49"/>
  <c r="G156" i="49"/>
  <c r="J264" i="51"/>
  <c r="F39" i="49"/>
  <c r="F67" i="49"/>
  <c r="E276" i="49"/>
  <c r="E199" i="49"/>
  <c r="E189" i="49"/>
  <c r="E80" i="49"/>
  <c r="K154" i="49"/>
  <c r="G285" i="51"/>
  <c r="J97" i="49"/>
  <c r="F133" i="51"/>
  <c r="E231" i="51"/>
  <c r="E125" i="51"/>
  <c r="L38" i="51"/>
  <c r="K125" i="51"/>
  <c r="E109" i="26"/>
  <c r="G262" i="49"/>
  <c r="F180" i="49"/>
  <c r="E179" i="49"/>
  <c r="G60" i="49"/>
  <c r="K261" i="51"/>
  <c r="L63" i="49"/>
  <c r="G194" i="51"/>
  <c r="G66" i="51"/>
  <c r="F170" i="51"/>
  <c r="G79" i="51"/>
  <c r="E191" i="51"/>
  <c r="E226" i="51"/>
  <c r="G248" i="49"/>
  <c r="F182" i="49"/>
  <c r="G187" i="49"/>
  <c r="E64" i="49"/>
  <c r="F125" i="49"/>
  <c r="E283" i="51"/>
  <c r="E76" i="49"/>
  <c r="L129" i="51"/>
  <c r="L224" i="51"/>
  <c r="F122" i="51"/>
  <c r="E100" i="49"/>
  <c r="J122" i="51"/>
  <c r="J89" i="49"/>
  <c r="J142" i="51"/>
  <c r="F184" i="51"/>
  <c r="E251" i="26"/>
  <c r="F193" i="49"/>
  <c r="G212" i="49"/>
  <c r="F143" i="49"/>
  <c r="E103" i="49"/>
  <c r="E67" i="49"/>
  <c r="E259" i="51"/>
  <c r="F239" i="51"/>
  <c r="E112" i="51"/>
  <c r="G274" i="26"/>
  <c r="G192" i="49"/>
  <c r="E206" i="49"/>
  <c r="G134" i="49"/>
  <c r="F102" i="49"/>
  <c r="F58" i="49"/>
  <c r="L252" i="51"/>
  <c r="L237" i="51"/>
  <c r="F109" i="51"/>
  <c r="G199" i="51"/>
  <c r="E109" i="51"/>
  <c r="L106" i="26"/>
  <c r="E262" i="26"/>
  <c r="E156" i="26"/>
  <c r="F65" i="26"/>
  <c r="E228" i="49"/>
  <c r="E189" i="26"/>
  <c r="F118" i="26"/>
  <c r="E84" i="26"/>
  <c r="E246" i="26"/>
  <c r="F162" i="26"/>
  <c r="G63" i="26"/>
  <c r="F195" i="49"/>
  <c r="E192" i="49"/>
  <c r="J186" i="49"/>
  <c r="G243" i="49"/>
  <c r="L258" i="51"/>
  <c r="G157" i="26"/>
  <c r="E209" i="49"/>
  <c r="G129" i="49"/>
  <c r="F111" i="49"/>
  <c r="E72" i="49"/>
  <c r="F156" i="26"/>
  <c r="E218" i="49"/>
  <c r="F75" i="26"/>
  <c r="E198" i="49"/>
  <c r="E146" i="49"/>
  <c r="K117" i="49"/>
  <c r="E187" i="49"/>
  <c r="F124" i="49"/>
  <c r="G54" i="49"/>
  <c r="E86" i="49"/>
  <c r="L48" i="49"/>
  <c r="K277" i="51"/>
  <c r="L103" i="49"/>
  <c r="E211" i="51"/>
  <c r="G185" i="26"/>
  <c r="G49" i="26"/>
  <c r="F217" i="49"/>
  <c r="K181" i="49"/>
  <c r="F254" i="49"/>
  <c r="F252" i="49"/>
  <c r="E122" i="49"/>
  <c r="J226" i="49"/>
  <c r="L162" i="49"/>
  <c r="E109" i="49"/>
  <c r="F173" i="49"/>
  <c r="G68" i="49"/>
  <c r="F157" i="49"/>
  <c r="E265" i="51"/>
  <c r="F40" i="49"/>
  <c r="J78" i="49"/>
  <c r="L157" i="26"/>
  <c r="E252" i="49"/>
  <c r="E194" i="49"/>
  <c r="L251" i="49"/>
  <c r="F230" i="49"/>
  <c r="E171" i="49"/>
  <c r="F236" i="49"/>
  <c r="G174" i="49"/>
  <c r="F142" i="49"/>
  <c r="G148" i="49"/>
  <c r="G106" i="49"/>
  <c r="F45" i="49"/>
  <c r="J105" i="49"/>
  <c r="K253" i="51"/>
  <c r="L276" i="51"/>
  <c r="G268" i="26"/>
  <c r="E210" i="49"/>
  <c r="E230" i="49"/>
  <c r="K156" i="49"/>
  <c r="K170" i="49"/>
  <c r="G81" i="49"/>
  <c r="F264" i="51"/>
  <c r="F263" i="51"/>
  <c r="F117" i="51"/>
  <c r="L208" i="51"/>
  <c r="F114" i="51"/>
  <c r="G50" i="49"/>
  <c r="E74" i="49"/>
  <c r="F86" i="26"/>
  <c r="F223" i="49"/>
  <c r="E114" i="49"/>
  <c r="L144" i="49"/>
  <c r="E115" i="49"/>
  <c r="J240" i="51"/>
  <c r="L281" i="51"/>
  <c r="G178" i="51"/>
  <c r="G72" i="49"/>
  <c r="G159" i="51"/>
  <c r="E69" i="51"/>
  <c r="K173" i="51"/>
  <c r="E244" i="26"/>
  <c r="G208" i="49"/>
  <c r="F213" i="49"/>
  <c r="E144" i="49"/>
  <c r="F141" i="49"/>
  <c r="F74" i="49"/>
  <c r="G261" i="51"/>
  <c r="F247" i="51"/>
  <c r="L113" i="51"/>
  <c r="J204" i="51"/>
  <c r="G111" i="51"/>
  <c r="L39" i="49"/>
  <c r="F57" i="49"/>
  <c r="E274" i="51"/>
  <c r="J126" i="51"/>
  <c r="F163" i="51"/>
  <c r="F187" i="26"/>
  <c r="E241" i="49"/>
  <c r="F170" i="49"/>
  <c r="G251" i="49"/>
  <c r="E55" i="49"/>
  <c r="J73" i="49"/>
  <c r="E235" i="51"/>
  <c r="F223" i="51"/>
  <c r="E96" i="51"/>
  <c r="E214" i="26"/>
  <c r="G231" i="49"/>
  <c r="G169" i="49"/>
  <c r="F220" i="49"/>
  <c r="G227" i="49"/>
  <c r="E57" i="49"/>
  <c r="G229" i="51"/>
  <c r="L221" i="51"/>
  <c r="F93" i="51"/>
  <c r="J188" i="51"/>
  <c r="K97" i="51"/>
  <c r="G113" i="26"/>
  <c r="L243" i="26"/>
  <c r="L166" i="26"/>
  <c r="E65" i="26"/>
  <c r="G186" i="49"/>
  <c r="K192" i="26"/>
  <c r="F117" i="26"/>
  <c r="G271" i="49"/>
  <c r="E208" i="26"/>
  <c r="F142" i="26"/>
  <c r="E64" i="26"/>
  <c r="E250" i="26"/>
  <c r="G258" i="49"/>
  <c r="G142" i="49"/>
  <c r="G170" i="49"/>
  <c r="E225" i="51"/>
  <c r="K119" i="26"/>
  <c r="L243" i="49"/>
  <c r="E170" i="49"/>
  <c r="E127" i="49"/>
  <c r="F94" i="49"/>
  <c r="F106" i="26"/>
  <c r="K237" i="49"/>
  <c r="E255" i="49"/>
  <c r="G180" i="49"/>
  <c r="G128" i="49"/>
  <c r="F228" i="49"/>
  <c r="G165" i="49"/>
  <c r="L112" i="49"/>
  <c r="E174" i="49"/>
  <c r="F69" i="49"/>
  <c r="E158" i="49"/>
  <c r="L266" i="51"/>
  <c r="E41" i="49"/>
  <c r="F80" i="49"/>
  <c r="E176" i="26"/>
  <c r="G267" i="49"/>
  <c r="G200" i="49"/>
  <c r="K252" i="49"/>
  <c r="E231" i="49"/>
  <c r="K175" i="49"/>
  <c r="G104" i="49"/>
  <c r="F175" i="49"/>
  <c r="E143" i="49"/>
  <c r="F149" i="49"/>
  <c r="E108" i="49"/>
  <c r="E46" i="49"/>
  <c r="F107" i="49"/>
  <c r="F254" i="51"/>
  <c r="G277" i="51"/>
  <c r="F286" i="26"/>
  <c r="L132" i="26"/>
  <c r="G54" i="26"/>
  <c r="E40" i="26"/>
  <c r="G238" i="49"/>
  <c r="E207" i="49"/>
  <c r="F154" i="49"/>
  <c r="F178" i="49"/>
  <c r="E160" i="49"/>
  <c r="E119" i="49"/>
  <c r="G95" i="49"/>
  <c r="F86" i="49"/>
  <c r="F133" i="49"/>
  <c r="F82" i="49"/>
  <c r="L242" i="51"/>
  <c r="J266" i="51"/>
  <c r="L217" i="26"/>
  <c r="G266" i="49"/>
  <c r="L248" i="49"/>
  <c r="G118" i="49"/>
  <c r="F78" i="49"/>
  <c r="G162" i="49"/>
  <c r="J242" i="51"/>
  <c r="L229" i="51"/>
  <c r="F101" i="51"/>
  <c r="F194" i="51"/>
  <c r="L102" i="51"/>
  <c r="K259" i="51"/>
  <c r="F274" i="51"/>
  <c r="E50" i="26"/>
  <c r="L195" i="49"/>
  <c r="K165" i="49"/>
  <c r="J106" i="49"/>
  <c r="L80" i="49"/>
  <c r="E217" i="51"/>
  <c r="L265" i="51"/>
  <c r="G162" i="51"/>
  <c r="J270" i="51"/>
  <c r="J148" i="51"/>
  <c r="F58" i="51"/>
  <c r="K155" i="51"/>
  <c r="E204" i="26"/>
  <c r="K245" i="49"/>
  <c r="G219" i="49"/>
  <c r="E253" i="49"/>
  <c r="G61" i="49"/>
  <c r="L127" i="49"/>
  <c r="G237" i="51"/>
  <c r="G226" i="51"/>
  <c r="L97" i="51"/>
  <c r="L190" i="51"/>
  <c r="J100" i="51"/>
  <c r="E250" i="51"/>
  <c r="E269" i="51"/>
  <c r="F241" i="51"/>
  <c r="K77" i="49"/>
  <c r="G142" i="51"/>
  <c r="G138" i="26"/>
  <c r="F200" i="49"/>
  <c r="E131" i="49"/>
  <c r="G141" i="49"/>
  <c r="E94" i="49"/>
  <c r="F278" i="51"/>
  <c r="L212" i="51"/>
  <c r="F207" i="51"/>
  <c r="E80" i="51"/>
  <c r="E170" i="26"/>
  <c r="G199" i="49"/>
  <c r="F244" i="49"/>
  <c r="E135" i="49"/>
  <c r="F93" i="49"/>
  <c r="E273" i="51"/>
  <c r="K207" i="51"/>
  <c r="L205" i="51"/>
  <c r="F77" i="51"/>
  <c r="K177" i="51"/>
  <c r="L86" i="51"/>
  <c r="E89" i="26"/>
  <c r="F235" i="26"/>
  <c r="L127" i="26"/>
  <c r="E70" i="26"/>
  <c r="G275" i="26"/>
  <c r="G206" i="26"/>
  <c r="L110" i="26"/>
  <c r="G56" i="26"/>
  <c r="F233" i="26"/>
  <c r="G129" i="26"/>
  <c r="E77" i="26"/>
  <c r="E123" i="26"/>
  <c r="F205" i="49"/>
  <c r="E112" i="49"/>
  <c r="G92" i="49"/>
  <c r="G58" i="49"/>
  <c r="E154" i="26"/>
  <c r="E216" i="49"/>
  <c r="E195" i="49"/>
  <c r="G109" i="49"/>
  <c r="E71" i="49"/>
  <c r="F57" i="26"/>
  <c r="J222" i="49"/>
  <c r="G237" i="49"/>
  <c r="K199" i="49"/>
  <c r="F105" i="49"/>
  <c r="E176" i="49"/>
  <c r="L146" i="49"/>
  <c r="E150" i="49"/>
  <c r="F117" i="49"/>
  <c r="G52" i="49"/>
  <c r="G116" i="49"/>
  <c r="J256" i="51"/>
  <c r="K279" i="51"/>
  <c r="F285" i="26"/>
  <c r="L162" i="26"/>
  <c r="E56" i="26"/>
  <c r="F177" i="49"/>
  <c r="F239" i="49"/>
  <c r="G213" i="49"/>
  <c r="E155" i="49"/>
  <c r="G193" i="49"/>
  <c r="L163" i="49"/>
  <c r="G125" i="49"/>
  <c r="F96" i="49"/>
  <c r="E87" i="49"/>
  <c r="E134" i="49"/>
  <c r="E83" i="49"/>
  <c r="G243" i="51"/>
  <c r="E267" i="51"/>
  <c r="E253" i="26"/>
  <c r="E167" i="26"/>
  <c r="G241" i="49"/>
  <c r="F248" i="49"/>
  <c r="E224" i="49"/>
  <c r="G189" i="49"/>
  <c r="F138" i="49"/>
  <c r="J166" i="49"/>
  <c r="K148" i="49"/>
  <c r="F204" i="49"/>
  <c r="E229" i="49"/>
  <c r="E63" i="49"/>
  <c r="L96" i="49"/>
  <c r="E59" i="49"/>
  <c r="F230" i="51"/>
  <c r="G253" i="51"/>
  <c r="K239" i="26"/>
  <c r="G215" i="49"/>
  <c r="E147" i="49"/>
  <c r="F158" i="49"/>
  <c r="J137" i="49"/>
  <c r="G283" i="51"/>
  <c r="E219" i="51"/>
  <c r="L213" i="51"/>
  <c r="F85" i="51"/>
  <c r="L182" i="51"/>
  <c r="J92" i="51"/>
  <c r="E213" i="51"/>
  <c r="L256" i="51"/>
  <c r="E105" i="26"/>
  <c r="G240" i="26"/>
  <c r="E168" i="26"/>
  <c r="F84" i="26"/>
  <c r="F254" i="26"/>
  <c r="G172" i="26"/>
  <c r="G120" i="26"/>
  <c r="G268" i="49"/>
  <c r="G220" i="26"/>
  <c r="F166" i="26"/>
  <c r="G45" i="26"/>
  <c r="F125" i="26"/>
  <c r="F202" i="49"/>
  <c r="G133" i="49"/>
  <c r="E54" i="49"/>
  <c r="K271" i="51"/>
  <c r="E180" i="49"/>
  <c r="F191" i="49"/>
  <c r="J158" i="49"/>
  <c r="F172" i="49"/>
  <c r="G53" i="49"/>
  <c r="G84" i="26"/>
  <c r="F208" i="49"/>
  <c r="F214" i="49"/>
  <c r="K159" i="49"/>
  <c r="F194" i="49"/>
  <c r="K164" i="49"/>
  <c r="F126" i="49"/>
  <c r="E97" i="49"/>
  <c r="G93" i="49"/>
  <c r="G164" i="49"/>
  <c r="G89" i="49"/>
  <c r="K245" i="51"/>
  <c r="L268" i="51"/>
  <c r="F281" i="26"/>
  <c r="E110" i="26"/>
  <c r="F242" i="49"/>
  <c r="E249" i="49"/>
  <c r="L227" i="49"/>
  <c r="F190" i="49"/>
  <c r="E139" i="49"/>
  <c r="G167" i="49"/>
  <c r="G150" i="49"/>
  <c r="G235" i="49"/>
  <c r="K85" i="49"/>
  <c r="G69" i="49"/>
  <c r="J98" i="49"/>
  <c r="G65" i="49"/>
  <c r="J232" i="51"/>
  <c r="F256" i="51"/>
  <c r="G230" i="26"/>
  <c r="E114" i="26"/>
  <c r="E219" i="49"/>
  <c r="F232" i="49"/>
  <c r="K212" i="49"/>
  <c r="E256" i="49"/>
  <c r="G121" i="49"/>
  <c r="F152" i="49"/>
  <c r="F135" i="49"/>
  <c r="E165" i="49"/>
  <c r="F103" i="49"/>
  <c r="G45" i="49"/>
  <c r="G83" i="49"/>
  <c r="G41" i="49"/>
  <c r="G219" i="51"/>
  <c r="E243" i="51"/>
  <c r="G150" i="26"/>
  <c r="F263" i="49"/>
  <c r="L192" i="49"/>
  <c r="E111" i="49"/>
  <c r="F61" i="49"/>
  <c r="F262" i="51"/>
  <c r="J65" i="49"/>
  <c r="F197" i="51"/>
  <c r="F69" i="51"/>
  <c r="J172" i="51"/>
  <c r="K81" i="51"/>
  <c r="K192" i="51"/>
  <c r="F227" i="51"/>
  <c r="G274" i="49"/>
  <c r="E183" i="49"/>
  <c r="F188" i="49"/>
  <c r="F79" i="49"/>
  <c r="E126" i="49"/>
  <c r="L284" i="51"/>
  <c r="L95" i="49"/>
  <c r="G130" i="51"/>
  <c r="F226" i="51"/>
  <c r="J124" i="51"/>
  <c r="F109" i="49"/>
  <c r="K123" i="51"/>
  <c r="L153" i="26"/>
  <c r="K260" i="49"/>
  <c r="F161" i="49"/>
  <c r="G177" i="49"/>
  <c r="J59" i="49"/>
  <c r="G259" i="51"/>
  <c r="E58" i="49"/>
  <c r="L193" i="51"/>
  <c r="L65" i="51"/>
  <c r="K169" i="51"/>
  <c r="L78" i="51"/>
  <c r="K189" i="51"/>
  <c r="G225" i="51"/>
  <c r="G207" i="51"/>
  <c r="G256" i="51"/>
  <c r="E237" i="51"/>
  <c r="F67" i="26"/>
  <c r="K220" i="49"/>
  <c r="J234" i="49"/>
  <c r="G131" i="49"/>
  <c r="F100" i="49"/>
  <c r="L234" i="51"/>
  <c r="F277" i="51"/>
  <c r="E176" i="51"/>
  <c r="J286" i="51"/>
  <c r="K43" i="26"/>
  <c r="L211" i="49"/>
  <c r="L232" i="49"/>
  <c r="J130" i="49"/>
  <c r="E93" i="49"/>
  <c r="K229" i="51"/>
  <c r="G274" i="51"/>
  <c r="F173" i="51"/>
  <c r="F283" i="51"/>
  <c r="J156" i="51"/>
  <c r="K65" i="51"/>
  <c r="F257" i="49"/>
  <c r="F218" i="26"/>
  <c r="F95" i="26"/>
  <c r="K270" i="49"/>
  <c r="F258" i="26"/>
  <c r="E179" i="26"/>
  <c r="G87" i="26"/>
  <c r="F211" i="49"/>
  <c r="G215" i="26"/>
  <c r="G101" i="26"/>
  <c r="K285" i="49"/>
  <c r="G233" i="49"/>
  <c r="F130" i="49"/>
  <c r="E157" i="49"/>
  <c r="L64" i="49"/>
  <c r="L236" i="51"/>
  <c r="E227" i="49"/>
  <c r="E215" i="49"/>
  <c r="E129" i="49"/>
  <c r="F140" i="49"/>
  <c r="L111" i="49"/>
  <c r="E272" i="49"/>
  <c r="J182" i="49"/>
  <c r="E191" i="49"/>
  <c r="K143" i="49"/>
  <c r="F168" i="49"/>
  <c r="F151" i="49"/>
  <c r="E237" i="49"/>
  <c r="J86" i="49"/>
  <c r="F70" i="49"/>
  <c r="G99" i="49"/>
  <c r="F66" i="49"/>
  <c r="E233" i="51"/>
  <c r="J258" i="51"/>
  <c r="F245" i="26"/>
  <c r="F149" i="26"/>
  <c r="G225" i="49"/>
  <c r="E233" i="49"/>
  <c r="G214" i="49"/>
  <c r="J273" i="49"/>
  <c r="F122" i="49"/>
  <c r="E153" i="49"/>
  <c r="E136" i="49"/>
  <c r="L168" i="49"/>
  <c r="G108" i="49"/>
  <c r="F46" i="49"/>
  <c r="F84" i="49"/>
  <c r="F42" i="49"/>
  <c r="K221" i="51"/>
  <c r="L244" i="51"/>
  <c r="G232" i="26"/>
  <c r="E57" i="26"/>
  <c r="E48" i="26"/>
  <c r="E217" i="49"/>
  <c r="F199" i="49"/>
  <c r="F237" i="49"/>
  <c r="G195" i="49"/>
  <c r="E137" i="49"/>
  <c r="E120" i="49"/>
  <c r="E149" i="49"/>
  <c r="G86" i="49"/>
  <c r="F139" i="49"/>
  <c r="E69" i="49"/>
  <c r="G64" i="49"/>
  <c r="E209" i="51"/>
  <c r="K231" i="51"/>
  <c r="F63" i="26"/>
  <c r="E232" i="49"/>
  <c r="G120" i="49"/>
  <c r="G147" i="49"/>
  <c r="G132" i="49"/>
  <c r="E241" i="51"/>
  <c r="G282" i="51"/>
  <c r="F181" i="51"/>
  <c r="J81" i="49"/>
  <c r="K161" i="51"/>
  <c r="L70" i="51"/>
  <c r="E175" i="51"/>
  <c r="G258" i="26"/>
  <c r="F209" i="49"/>
  <c r="F229" i="49"/>
  <c r="L147" i="49"/>
  <c r="E142" i="49"/>
  <c r="E75" i="49"/>
  <c r="K263" i="51"/>
  <c r="F255" i="51"/>
  <c r="G114" i="51"/>
  <c r="E207" i="51"/>
  <c r="K113" i="51"/>
  <c r="J46" i="49"/>
  <c r="F64" i="49"/>
  <c r="F76" i="26"/>
  <c r="G222" i="49"/>
  <c r="F113" i="49"/>
  <c r="F132" i="49"/>
  <c r="G113" i="49"/>
  <c r="F238" i="51"/>
  <c r="E280" i="51"/>
  <c r="L177" i="51"/>
  <c r="L47" i="49"/>
  <c r="L158" i="51"/>
  <c r="J68" i="51"/>
  <c r="K171" i="51"/>
  <c r="E194" i="51"/>
  <c r="J190" i="51"/>
  <c r="E240" i="51"/>
  <c r="E203" i="51"/>
  <c r="J241" i="49"/>
  <c r="F183" i="49"/>
  <c r="F160" i="49"/>
  <c r="E118" i="49"/>
  <c r="G75" i="49"/>
  <c r="K213" i="51"/>
  <c r="F261" i="51"/>
  <c r="E160" i="51"/>
  <c r="E263" i="51"/>
  <c r="J225" i="49"/>
  <c r="G182" i="49"/>
  <c r="G151" i="49"/>
  <c r="F114" i="49"/>
  <c r="F68" i="49"/>
  <c r="J208" i="51"/>
  <c r="G258" i="51"/>
  <c r="F157" i="51"/>
  <c r="J262" i="51"/>
  <c r="L142" i="51"/>
  <c r="L54" i="51"/>
  <c r="F91" i="26"/>
  <c r="E217" i="26"/>
  <c r="G160" i="26"/>
  <c r="G43" i="26"/>
  <c r="E232" i="26"/>
  <c r="F169" i="26"/>
  <c r="G86" i="26"/>
  <c r="E286" i="26"/>
  <c r="G228" i="26"/>
  <c r="G182" i="26"/>
  <c r="G74" i="26"/>
  <c r="L267" i="49"/>
  <c r="E130" i="49"/>
  <c r="L128" i="49"/>
  <c r="L208" i="49"/>
  <c r="G56" i="49"/>
  <c r="J255" i="49"/>
  <c r="F47" i="26"/>
  <c r="G166" i="49"/>
  <c r="K101" i="49"/>
  <c r="K255" i="26"/>
  <c r="F226" i="49"/>
  <c r="F215" i="49"/>
  <c r="F275" i="49"/>
  <c r="E123" i="49"/>
  <c r="K157" i="49"/>
  <c r="L139" i="49"/>
  <c r="G171" i="49"/>
  <c r="E110" i="49"/>
  <c r="E47" i="49"/>
  <c r="E85" i="49"/>
  <c r="E43" i="49"/>
  <c r="F222" i="51"/>
  <c r="G245" i="51"/>
  <c r="G210" i="26"/>
  <c r="F80" i="26"/>
  <c r="E203" i="49"/>
  <c r="K221" i="49"/>
  <c r="E200" i="49"/>
  <c r="E238" i="49"/>
  <c r="F196" i="49"/>
  <c r="J142" i="49"/>
  <c r="K124" i="49"/>
  <c r="L152" i="49"/>
  <c r="F87" i="49"/>
  <c r="E140" i="49"/>
  <c r="L72" i="49"/>
  <c r="E66" i="49"/>
  <c r="L210" i="51"/>
  <c r="F232" i="51"/>
  <c r="G187" i="26"/>
  <c r="G94" i="26"/>
  <c r="F249" i="49"/>
  <c r="J206" i="49"/>
  <c r="L187" i="49"/>
  <c r="E214" i="49"/>
  <c r="E162" i="49"/>
  <c r="J126" i="49"/>
  <c r="F39" i="26"/>
  <c r="E133" i="49"/>
  <c r="L67" i="49"/>
  <c r="F101" i="49"/>
  <c r="J58" i="49"/>
  <c r="F286" i="51"/>
  <c r="E84" i="49"/>
  <c r="L220" i="51"/>
  <c r="F262" i="49"/>
  <c r="K196" i="49"/>
  <c r="J174" i="49"/>
  <c r="G107" i="49"/>
  <c r="J82" i="49"/>
  <c r="L218" i="51"/>
  <c r="G266" i="51"/>
  <c r="F165" i="51"/>
  <c r="E271" i="51"/>
  <c r="E149" i="51"/>
  <c r="J60" i="51"/>
  <c r="K157" i="51"/>
  <c r="G197" i="26"/>
  <c r="G247" i="49"/>
  <c r="E221" i="49"/>
  <c r="L115" i="49"/>
  <c r="F62" i="49"/>
  <c r="F131" i="49"/>
  <c r="F240" i="51"/>
  <c r="E228" i="51"/>
  <c r="G98" i="51"/>
  <c r="G191" i="51"/>
  <c r="E101" i="51"/>
  <c r="L255" i="51"/>
  <c r="L270" i="51"/>
  <c r="G284" i="49"/>
  <c r="E184" i="49"/>
  <c r="E161" i="49"/>
  <c r="L104" i="49"/>
  <c r="E77" i="49"/>
  <c r="J216" i="51"/>
  <c r="E264" i="51"/>
  <c r="K239" i="49"/>
  <c r="E247" i="51"/>
  <c r="G100" i="49"/>
  <c r="F146" i="51"/>
  <c r="J174" i="51"/>
  <c r="G229" i="49"/>
  <c r="G130" i="49"/>
  <c r="F218" i="49"/>
  <c r="G43" i="49"/>
  <c r="L240" i="51"/>
  <c r="J202" i="51"/>
  <c r="E246" i="51"/>
  <c r="G222" i="51"/>
  <c r="L275" i="51"/>
  <c r="E266" i="51"/>
  <c r="G81" i="26"/>
  <c r="G246" i="49"/>
  <c r="E138" i="49"/>
  <c r="G163" i="49"/>
  <c r="J43" i="49"/>
  <c r="L250" i="51"/>
  <c r="K45" i="49"/>
  <c r="G186" i="51"/>
  <c r="E156" i="49"/>
  <c r="E165" i="51"/>
  <c r="F74" i="51"/>
  <c r="E183" i="51"/>
  <c r="E210" i="51"/>
  <c r="G200" i="51"/>
  <c r="K249" i="51"/>
  <c r="E221" i="51"/>
  <c r="E67" i="26"/>
  <c r="K236" i="49"/>
  <c r="F137" i="49"/>
  <c r="L160" i="49"/>
  <c r="J210" i="49"/>
  <c r="E249" i="51"/>
  <c r="E39" i="49"/>
  <c r="L185" i="51"/>
  <c r="E107" i="49"/>
  <c r="J164" i="51"/>
  <c r="K73" i="51"/>
  <c r="K179" i="51"/>
  <c r="G209" i="51"/>
  <c r="J198" i="51"/>
  <c r="L248" i="51"/>
  <c r="F220" i="51"/>
  <c r="G49" i="49"/>
  <c r="E282" i="51"/>
  <c r="G163" i="51"/>
  <c r="F174" i="51"/>
  <c r="E190" i="51"/>
  <c r="F204" i="51"/>
  <c r="F75" i="51"/>
  <c r="L60" i="51"/>
  <c r="G44" i="51"/>
  <c r="F44" i="51"/>
  <c r="E49" i="51"/>
  <c r="E98" i="51"/>
  <c r="F185" i="51"/>
  <c r="L179" i="51"/>
  <c r="L64" i="51"/>
  <c r="E110" i="51"/>
  <c r="F224" i="51"/>
  <c r="E159" i="51"/>
  <c r="G128" i="51"/>
  <c r="F150" i="51"/>
  <c r="G172" i="51"/>
  <c r="E185" i="51"/>
  <c r="L53" i="51"/>
  <c r="K39" i="51"/>
  <c r="K225" i="51"/>
  <c r="E216" i="51"/>
  <c r="E40" i="51"/>
  <c r="J64" i="51"/>
  <c r="E234" i="51"/>
  <c r="E201" i="51"/>
  <c r="E89" i="51"/>
  <c r="E277" i="51"/>
  <c r="E200" i="51"/>
  <c r="G265" i="51"/>
  <c r="J276" i="51"/>
  <c r="L132" i="51"/>
  <c r="F246" i="51"/>
  <c r="L223" i="51"/>
  <c r="G149" i="51"/>
  <c r="E163" i="51"/>
  <c r="L183" i="51"/>
  <c r="F196" i="51"/>
  <c r="F67" i="51"/>
  <c r="J54" i="51"/>
  <c r="E168" i="51"/>
  <c r="L251" i="51"/>
  <c r="E261" i="51"/>
  <c r="G129" i="51"/>
  <c r="E150" i="51"/>
  <c r="E161" i="51"/>
  <c r="E98" i="49"/>
  <c r="F136" i="51"/>
  <c r="F116" i="51"/>
  <c r="L112" i="51"/>
  <c r="F183" i="51"/>
  <c r="G80" i="51"/>
  <c r="K109" i="49"/>
  <c r="K121" i="51"/>
  <c r="G240" i="51"/>
  <c r="F139" i="51"/>
  <c r="G248" i="51"/>
  <c r="G254" i="51"/>
  <c r="E132" i="51"/>
  <c r="G97" i="51"/>
  <c r="L71" i="51"/>
  <c r="E65" i="51"/>
  <c r="F71" i="51"/>
  <c r="K77" i="51"/>
  <c r="L40" i="51"/>
  <c r="L69" i="51"/>
  <c r="G115" i="51"/>
  <c r="F225" i="49"/>
  <c r="F210" i="51"/>
  <c r="J144" i="51"/>
  <c r="L214" i="51"/>
  <c r="E285" i="51"/>
  <c r="L127" i="51"/>
  <c r="K135" i="51"/>
  <c r="F246" i="49"/>
  <c r="L134" i="51"/>
  <c r="E281" i="51"/>
  <c r="K89" i="51"/>
  <c r="G279" i="51"/>
  <c r="G160" i="49"/>
  <c r="E49" i="49"/>
  <c r="F247" i="49"/>
  <c r="G251" i="51"/>
  <c r="L166" i="51"/>
  <c r="J186" i="51"/>
  <c r="F211" i="51"/>
  <c r="G203" i="51"/>
  <c r="F252" i="51"/>
  <c r="L231" i="51"/>
  <c r="E53" i="26"/>
  <c r="E208" i="49"/>
  <c r="E205" i="49"/>
  <c r="L120" i="49"/>
  <c r="F92" i="49"/>
  <c r="G227" i="51"/>
  <c r="L273" i="51"/>
  <c r="G170" i="51"/>
  <c r="E279" i="51"/>
  <c r="F154" i="51"/>
  <c r="G63" i="51"/>
  <c r="K165" i="51"/>
  <c r="J184" i="51"/>
  <c r="G184" i="51"/>
  <c r="G236" i="51"/>
  <c r="L196" i="51"/>
  <c r="E281" i="49"/>
  <c r="F207" i="49"/>
  <c r="F176" i="49"/>
  <c r="E117" i="49"/>
  <c r="G91" i="49"/>
  <c r="L226" i="51"/>
  <c r="E272" i="51"/>
  <c r="L169" i="51"/>
  <c r="J278" i="51"/>
  <c r="G151" i="51"/>
  <c r="L62" i="51"/>
  <c r="J162" i="51"/>
  <c r="E178" i="51"/>
  <c r="J182" i="51"/>
  <c r="K235" i="51"/>
  <c r="E195" i="51"/>
  <c r="K247" i="51"/>
  <c r="J170" i="51"/>
  <c r="G131" i="51"/>
  <c r="G153" i="51"/>
  <c r="E174" i="51"/>
  <c r="L186" i="51"/>
  <c r="L55" i="51"/>
  <c r="J40" i="51"/>
  <c r="L264" i="51"/>
  <c r="G228" i="51"/>
  <c r="E41" i="51"/>
  <c r="E66" i="51"/>
  <c r="F180" i="51"/>
  <c r="L95" i="51"/>
  <c r="E39" i="51"/>
  <c r="E94" i="51"/>
  <c r="F215" i="51"/>
  <c r="E278" i="51"/>
  <c r="L280" i="51"/>
  <c r="F134" i="51"/>
  <c r="G156" i="51"/>
  <c r="K167" i="51"/>
  <c r="L42" i="51"/>
  <c r="F213" i="51"/>
  <c r="E156" i="51"/>
  <c r="L117" i="51"/>
  <c r="L206" i="51"/>
  <c r="G109" i="51"/>
  <c r="F201" i="51"/>
  <c r="E145" i="51"/>
  <c r="G50" i="51"/>
  <c r="G110" i="26"/>
  <c r="E72" i="51"/>
  <c r="J192" i="51"/>
  <c r="E238" i="51"/>
  <c r="G66" i="49"/>
  <c r="F285" i="51"/>
  <c r="E143" i="51"/>
  <c r="G114" i="49"/>
  <c r="E147" i="51"/>
  <c r="L167" i="51"/>
  <c r="L178" i="51"/>
  <c r="K51" i="51"/>
  <c r="E265" i="49"/>
  <c r="F275" i="51"/>
  <c r="E170" i="51"/>
  <c r="L230" i="51"/>
  <c r="E52" i="49"/>
  <c r="E134" i="51"/>
  <c r="F140" i="51"/>
  <c r="F167" i="51"/>
  <c r="G108" i="51"/>
  <c r="F100" i="51"/>
  <c r="E100" i="51"/>
  <c r="E119" i="51"/>
  <c r="G104" i="51"/>
  <c r="L83" i="49"/>
  <c r="E77" i="51"/>
  <c r="G206" i="51"/>
  <c r="F236" i="51"/>
  <c r="E218" i="51"/>
  <c r="J228" i="51"/>
  <c r="G102" i="51"/>
  <c r="G81" i="51"/>
  <c r="J58" i="51"/>
  <c r="F54" i="51"/>
  <c r="E59" i="51"/>
  <c r="K265" i="51"/>
  <c r="G91" i="51"/>
  <c r="E50" i="51"/>
  <c r="G212" i="51"/>
  <c r="G236" i="49"/>
  <c r="F162" i="51"/>
  <c r="G284" i="51"/>
  <c r="F171" i="51"/>
  <c r="J268" i="51"/>
  <c r="J49" i="49"/>
  <c r="G272" i="51"/>
  <c r="J134" i="49"/>
  <c r="G47" i="51"/>
  <c r="F216" i="51"/>
  <c r="K57" i="51"/>
  <c r="E222" i="51"/>
  <c r="E121" i="49"/>
  <c r="F245" i="51"/>
  <c r="E223" i="49"/>
  <c r="E73" i="49"/>
  <c r="F130" i="51"/>
  <c r="E167" i="51"/>
  <c r="E186" i="51"/>
  <c r="G187" i="51"/>
  <c r="F237" i="51"/>
  <c r="F198" i="51"/>
  <c r="J209" i="49"/>
  <c r="J281" i="49"/>
  <c r="J150" i="49"/>
  <c r="G103" i="49"/>
  <c r="G67" i="49"/>
  <c r="F206" i="51"/>
  <c r="L257" i="51"/>
  <c r="G154" i="51"/>
  <c r="F259" i="51"/>
  <c r="E141" i="51"/>
  <c r="E53" i="51"/>
  <c r="K147" i="51"/>
  <c r="J152" i="51"/>
  <c r="G168" i="51"/>
  <c r="K219" i="51"/>
  <c r="L180" i="51"/>
  <c r="E284" i="49"/>
  <c r="E260" i="49"/>
  <c r="K149" i="49"/>
  <c r="J94" i="49"/>
  <c r="J66" i="49"/>
  <c r="K205" i="51"/>
  <c r="E256" i="51"/>
  <c r="L153" i="51"/>
  <c r="E255" i="51"/>
  <c r="J140" i="51"/>
  <c r="J52" i="51"/>
  <c r="J146" i="51"/>
  <c r="E146" i="51"/>
  <c r="J166" i="51"/>
  <c r="K217" i="51"/>
  <c r="E179" i="51"/>
  <c r="F231" i="51"/>
  <c r="J54" i="49"/>
  <c r="K281" i="51"/>
  <c r="G137" i="51"/>
  <c r="E158" i="51"/>
  <c r="E169" i="51"/>
  <c r="L44" i="51"/>
  <c r="L222" i="51"/>
  <c r="F159" i="51"/>
  <c r="F119" i="51"/>
  <c r="E214" i="51"/>
  <c r="G112" i="51"/>
  <c r="E129" i="51"/>
  <c r="G52" i="51"/>
  <c r="L128" i="51"/>
  <c r="F165" i="26"/>
  <c r="E88" i="51"/>
  <c r="J200" i="51"/>
  <c r="L243" i="51"/>
  <c r="G96" i="49"/>
  <c r="G140" i="51"/>
  <c r="L146" i="51"/>
  <c r="E196" i="51"/>
  <c r="F113" i="51"/>
  <c r="L106" i="51"/>
  <c r="L104" i="51"/>
  <c r="E148" i="51"/>
  <c r="L131" i="51"/>
  <c r="F169" i="51"/>
  <c r="F112" i="51"/>
  <c r="F103" i="51"/>
  <c r="E185" i="49"/>
  <c r="E189" i="51"/>
  <c r="J128" i="51"/>
  <c r="F203" i="51"/>
  <c r="L277" i="51"/>
  <c r="E184" i="51"/>
  <c r="K257" i="51"/>
  <c r="L262" i="51"/>
  <c r="E131" i="51"/>
  <c r="L151" i="51"/>
  <c r="L162" i="51"/>
  <c r="L39" i="51"/>
  <c r="G198" i="49"/>
  <c r="F178" i="51"/>
  <c r="E132" i="49"/>
  <c r="G190" i="51"/>
  <c r="K273" i="51"/>
  <c r="G98" i="49"/>
  <c r="F124" i="51"/>
  <c r="L116" i="51"/>
  <c r="G92" i="51"/>
  <c r="F84" i="51"/>
  <c r="F87" i="51"/>
  <c r="E103" i="51"/>
  <c r="J102" i="51"/>
  <c r="G179" i="49"/>
  <c r="G90" i="49"/>
  <c r="G173" i="51"/>
  <c r="G185" i="51"/>
  <c r="F193" i="51"/>
  <c r="L211" i="51"/>
  <c r="F80" i="51"/>
  <c r="G65" i="51"/>
  <c r="G48" i="51"/>
  <c r="F46" i="51"/>
  <c r="E51" i="51"/>
  <c r="E106" i="51"/>
  <c r="L165" i="51"/>
  <c r="E42" i="51"/>
  <c r="G93" i="51"/>
  <c r="G158" i="49"/>
  <c r="J116" i="51"/>
  <c r="L235" i="51"/>
  <c r="G48" i="49"/>
  <c r="L245" i="51"/>
  <c r="F249" i="51"/>
  <c r="F131" i="51"/>
  <c r="F94" i="51"/>
  <c r="E70" i="51"/>
  <c r="L200" i="49"/>
  <c r="K139" i="51"/>
  <c r="G210" i="51"/>
  <c r="L207" i="51"/>
  <c r="G276" i="51"/>
  <c r="L176" i="49"/>
  <c r="E192" i="51"/>
  <c r="E154" i="49"/>
  <c r="G47" i="49"/>
  <c r="J76" i="51"/>
  <c r="K149" i="51"/>
  <c r="E154" i="51"/>
  <c r="G171" i="51"/>
  <c r="G220" i="51"/>
  <c r="F182" i="51"/>
  <c r="G217" i="49"/>
  <c r="F222" i="49"/>
  <c r="G111" i="49"/>
  <c r="L99" i="49"/>
  <c r="J42" i="49"/>
  <c r="G71" i="49"/>
  <c r="E164" i="49"/>
  <c r="G138" i="51"/>
  <c r="E239" i="51"/>
  <c r="K129" i="51"/>
  <c r="F42" i="51"/>
  <c r="K131" i="51"/>
  <c r="J120" i="51"/>
  <c r="G152" i="51"/>
  <c r="G198" i="51"/>
  <c r="L164" i="51"/>
  <c r="K215" i="49"/>
  <c r="F206" i="49"/>
  <c r="J110" i="49"/>
  <c r="E96" i="49"/>
  <c r="L40" i="49"/>
  <c r="E60" i="49"/>
  <c r="J107" i="49"/>
  <c r="L137" i="51"/>
  <c r="F234" i="51"/>
  <c r="G127" i="51"/>
  <c r="K41" i="51"/>
  <c r="J130" i="51"/>
  <c r="J202" i="49"/>
  <c r="J150" i="51"/>
  <c r="F195" i="51"/>
  <c r="L213" i="26"/>
  <c r="E104" i="51"/>
  <c r="E202" i="51"/>
  <c r="J244" i="51"/>
  <c r="G121" i="51"/>
  <c r="E142" i="51"/>
  <c r="F148" i="51"/>
  <c r="F199" i="51"/>
  <c r="G116" i="51"/>
  <c r="F108" i="51"/>
  <c r="L107" i="51"/>
  <c r="F151" i="51"/>
  <c r="L149" i="51"/>
  <c r="K241" i="51"/>
  <c r="L200" i="51"/>
  <c r="J90" i="51"/>
  <c r="F216" i="49"/>
  <c r="J196" i="51"/>
  <c r="J136" i="51"/>
  <c r="E206" i="51"/>
  <c r="G280" i="51"/>
  <c r="G124" i="51"/>
  <c r="L130" i="51"/>
  <c r="G134" i="51"/>
  <c r="F97" i="51"/>
  <c r="L90" i="51"/>
  <c r="E92" i="51"/>
  <c r="K109" i="51"/>
  <c r="G69" i="51"/>
  <c r="F153" i="51"/>
  <c r="G70" i="51"/>
  <c r="E55" i="51"/>
  <c r="J194" i="49"/>
  <c r="G143" i="51"/>
  <c r="G270" i="51"/>
  <c r="F160" i="51"/>
  <c r="F79" i="26"/>
  <c r="F97" i="49"/>
  <c r="J176" i="51"/>
  <c r="K233" i="51"/>
  <c r="F59" i="49"/>
  <c r="L135" i="51"/>
  <c r="K143" i="51"/>
  <c r="L173" i="51"/>
  <c r="G175" i="49"/>
  <c r="J132" i="51"/>
  <c r="L247" i="51"/>
  <c r="F147" i="51"/>
  <c r="E253" i="51"/>
  <c r="L263" i="51"/>
  <c r="L155" i="51"/>
  <c r="L100" i="51"/>
  <c r="G76" i="51"/>
  <c r="F68" i="51"/>
  <c r="L75" i="51"/>
  <c r="J82" i="51"/>
  <c r="L56" i="51"/>
  <c r="F49" i="49"/>
  <c r="K187" i="51"/>
  <c r="G141" i="51"/>
  <c r="L156" i="51"/>
  <c r="F177" i="51"/>
  <c r="K191" i="51"/>
  <c r="L58" i="51"/>
  <c r="J46" i="51"/>
  <c r="E286" i="51"/>
  <c r="F38" i="51"/>
  <c r="E43" i="51"/>
  <c r="E74" i="51"/>
  <c r="K63" i="51"/>
  <c r="J260" i="51"/>
  <c r="E245" i="51"/>
  <c r="E40" i="49"/>
  <c r="G71" i="51"/>
  <c r="G197" i="51"/>
  <c r="L215" i="51"/>
  <c r="G217" i="51"/>
  <c r="L227" i="51"/>
  <c r="F99" i="51"/>
  <c r="E53" i="49"/>
  <c r="G161" i="26"/>
  <c r="L161" i="51"/>
  <c r="J154" i="51"/>
  <c r="E187" i="51"/>
  <c r="F147" i="49"/>
  <c r="E144" i="51"/>
  <c r="F120" i="49"/>
  <c r="G242" i="51"/>
  <c r="J44" i="51"/>
  <c r="K133" i="51"/>
  <c r="E122" i="51"/>
  <c r="G155" i="51"/>
  <c r="F200" i="51"/>
  <c r="F166" i="51"/>
  <c r="G232" i="49"/>
  <c r="F253" i="49"/>
  <c r="E168" i="49"/>
  <c r="F47" i="49"/>
  <c r="F98" i="49"/>
  <c r="J274" i="51"/>
  <c r="F41" i="49"/>
  <c r="G122" i="51"/>
  <c r="L216" i="51"/>
  <c r="L118" i="51"/>
  <c r="F81" i="49"/>
  <c r="E90" i="49"/>
  <c r="G40" i="49"/>
  <c r="G136" i="51"/>
  <c r="F176" i="51"/>
  <c r="F278" i="26"/>
  <c r="E226" i="49"/>
  <c r="G252" i="49"/>
  <c r="F159" i="49"/>
  <c r="G46" i="49"/>
  <c r="G97" i="49"/>
  <c r="F272" i="51"/>
  <c r="F279" i="51"/>
  <c r="L121" i="51"/>
  <c r="E215" i="51"/>
  <c r="E117" i="51"/>
  <c r="G74" i="49"/>
  <c r="E81" i="49"/>
  <c r="G39" i="49"/>
  <c r="J134" i="51"/>
  <c r="G174" i="51"/>
  <c r="F267" i="49"/>
  <c r="F202" i="51"/>
  <c r="E138" i="51"/>
  <c r="E208" i="51"/>
  <c r="G281" i="51"/>
  <c r="E126" i="51"/>
  <c r="F132" i="51"/>
  <c r="L136" i="51"/>
  <c r="G100" i="51"/>
  <c r="F92" i="51"/>
  <c r="L93" i="51"/>
  <c r="E111" i="51"/>
  <c r="G72" i="51"/>
  <c r="F91" i="51"/>
  <c r="E105" i="51"/>
  <c r="E90" i="51"/>
  <c r="K151" i="49"/>
  <c r="L150" i="51"/>
  <c r="L279" i="51"/>
  <c r="G166" i="51"/>
  <c r="E262" i="51"/>
  <c r="F281" i="51"/>
  <c r="E254" i="51"/>
  <c r="E107" i="51"/>
  <c r="F81" i="51"/>
  <c r="L74" i="51"/>
  <c r="F79" i="51"/>
  <c r="K91" i="51"/>
  <c r="G67" i="51"/>
  <c r="F137" i="51"/>
  <c r="G105" i="51"/>
  <c r="L192" i="51"/>
  <c r="G117" i="49"/>
  <c r="F98" i="51"/>
  <c r="G223" i="51"/>
  <c r="L271" i="51"/>
  <c r="L235" i="49"/>
  <c r="G183" i="51"/>
  <c r="F163" i="49"/>
  <c r="F192" i="51"/>
  <c r="F276" i="51"/>
  <c r="L119" i="51"/>
  <c r="K127" i="51"/>
  <c r="F118" i="51"/>
  <c r="F116" i="49"/>
  <c r="G87" i="51"/>
  <c r="F209" i="51"/>
  <c r="G244" i="51"/>
  <c r="J230" i="51"/>
  <c r="G231" i="51"/>
  <c r="F107" i="51"/>
  <c r="L84" i="51"/>
  <c r="G60" i="51"/>
  <c r="F56" i="51"/>
  <c r="L61" i="51"/>
  <c r="E63" i="51"/>
  <c r="G117" i="51"/>
  <c r="F99" i="49"/>
  <c r="F155" i="49"/>
  <c r="E65" i="49"/>
  <c r="L140" i="51"/>
  <c r="F161" i="51"/>
  <c r="F172" i="51"/>
  <c r="L47" i="51"/>
  <c r="L246" i="51"/>
  <c r="L168" i="51"/>
  <c r="E124" i="51"/>
  <c r="L269" i="51"/>
  <c r="J118" i="51"/>
  <c r="G45" i="51"/>
  <c r="J114" i="51"/>
  <c r="G216" i="51"/>
  <c r="F90" i="49"/>
  <c r="J57" i="49"/>
  <c r="G165" i="51"/>
  <c r="G177" i="51"/>
  <c r="L191" i="51"/>
  <c r="L209" i="51"/>
  <c r="G78" i="51"/>
  <c r="F73" i="49"/>
  <c r="E201" i="49"/>
  <c r="L81" i="51"/>
  <c r="J252" i="51"/>
  <c r="G114" i="26"/>
  <c r="F53" i="49"/>
  <c r="E64" i="51"/>
  <c r="F164" i="49"/>
  <c r="F189" i="51"/>
  <c r="L87" i="49"/>
  <c r="E124" i="49"/>
  <c r="F65" i="49"/>
  <c r="G139" i="51"/>
  <c r="F179" i="51"/>
  <c r="F230" i="26"/>
  <c r="E186" i="49"/>
  <c r="E190" i="49"/>
  <c r="K132" i="49"/>
  <c r="G101" i="49"/>
  <c r="G57" i="49"/>
  <c r="E251" i="51"/>
  <c r="E236" i="51"/>
  <c r="G106" i="51"/>
  <c r="L198" i="51"/>
  <c r="J108" i="51"/>
  <c r="F273" i="51"/>
  <c r="J284" i="51"/>
  <c r="E260" i="51"/>
  <c r="G120" i="51"/>
  <c r="F155" i="51"/>
  <c r="F214" i="26"/>
  <c r="E268" i="49"/>
  <c r="F189" i="49"/>
  <c r="L131" i="49"/>
  <c r="G85" i="49"/>
  <c r="E51" i="49"/>
  <c r="J250" i="51"/>
  <c r="G234" i="51"/>
  <c r="L105" i="51"/>
  <c r="E197" i="51"/>
  <c r="F106" i="51"/>
  <c r="E268" i="51"/>
  <c r="L283" i="51"/>
  <c r="G252" i="51"/>
  <c r="J121" i="49"/>
  <c r="F152" i="51"/>
  <c r="G188" i="49"/>
  <c r="E157" i="51"/>
  <c r="K283" i="51"/>
  <c r="F168" i="51"/>
  <c r="L267" i="51"/>
  <c r="G286" i="51"/>
  <c r="G263" i="51"/>
  <c r="L108" i="51"/>
  <c r="G84" i="51"/>
  <c r="F76" i="51"/>
  <c r="L80" i="51"/>
  <c r="E95" i="51"/>
  <c r="J70" i="51"/>
  <c r="L52" i="51"/>
  <c r="G58" i="51"/>
  <c r="J110" i="51"/>
  <c r="G173" i="49"/>
  <c r="G103" i="51"/>
  <c r="F225" i="51"/>
  <c r="E284" i="51"/>
  <c r="F235" i="51"/>
  <c r="L241" i="51"/>
  <c r="F115" i="51"/>
  <c r="E91" i="51"/>
  <c r="F65" i="51"/>
  <c r="F59" i="51"/>
  <c r="L67" i="51"/>
  <c r="K69" i="51"/>
  <c r="L184" i="51"/>
  <c r="F121" i="51"/>
  <c r="J38" i="51"/>
  <c r="K67" i="51"/>
  <c r="G76" i="49"/>
  <c r="G55" i="51"/>
  <c r="G189" i="51"/>
  <c r="G201" i="51"/>
  <c r="G136" i="49"/>
  <c r="F138" i="51"/>
  <c r="K251" i="51"/>
  <c r="G150" i="51"/>
  <c r="L254" i="51"/>
  <c r="G268" i="51"/>
  <c r="L187" i="51"/>
  <c r="F102" i="51"/>
  <c r="L88" i="49"/>
  <c r="E45" i="51"/>
  <c r="G179" i="51"/>
  <c r="F190" i="51"/>
  <c r="E198" i="51"/>
  <c r="G214" i="51"/>
  <c r="G86" i="51"/>
  <c r="L68" i="51"/>
  <c r="J50" i="51"/>
  <c r="F48" i="51"/>
  <c r="F53" i="51"/>
  <c r="E114" i="51"/>
  <c r="L43" i="51"/>
  <c r="E136" i="51"/>
  <c r="J222" i="51"/>
  <c r="L253" i="51"/>
  <c r="L124" i="51"/>
  <c r="F145" i="51"/>
  <c r="L154" i="51"/>
  <c r="E232" i="51"/>
  <c r="F120" i="51"/>
  <c r="E113" i="51"/>
  <c r="L109" i="51"/>
  <c r="L160" i="51"/>
  <c r="F229" i="51"/>
  <c r="F123" i="51"/>
  <c r="J98" i="51"/>
  <c r="L41" i="51"/>
  <c r="G269" i="51"/>
  <c r="J178" i="51"/>
  <c r="G133" i="51"/>
  <c r="E155" i="51"/>
  <c r="L175" i="51"/>
  <c r="F188" i="51"/>
  <c r="L57" i="51"/>
  <c r="L249" i="51"/>
  <c r="K135" i="49"/>
  <c r="F267" i="51"/>
  <c r="E162" i="51"/>
  <c r="F234" i="49"/>
  <c r="J50" i="49"/>
  <c r="F243" i="51"/>
  <c r="G102" i="49"/>
  <c r="F141" i="51"/>
  <c r="G278" i="51"/>
  <c r="E50" i="49"/>
  <c r="F265" i="51"/>
  <c r="G123" i="51"/>
  <c r="G158" i="51"/>
  <c r="E229" i="26"/>
  <c r="J230" i="49"/>
  <c r="E163" i="49"/>
  <c r="E175" i="49"/>
  <c r="E172" i="49"/>
  <c r="G55" i="49"/>
  <c r="L228" i="51"/>
  <c r="E220" i="51"/>
  <c r="G90" i="51"/>
  <c r="F186" i="51"/>
  <c r="G95" i="51"/>
  <c r="E229" i="51"/>
  <c r="L261" i="51"/>
  <c r="G238" i="51"/>
  <c r="F51" i="49"/>
  <c r="F91" i="49"/>
  <c r="E182" i="26"/>
  <c r="E225" i="49"/>
  <c r="G153" i="49"/>
  <c r="F174" i="49"/>
  <c r="F171" i="49"/>
  <c r="K53" i="49"/>
  <c r="E227" i="51"/>
  <c r="G218" i="51"/>
  <c r="L89" i="51"/>
  <c r="K185" i="51"/>
  <c r="L94" i="51"/>
  <c r="F228" i="51"/>
  <c r="F260" i="51"/>
  <c r="J236" i="51"/>
  <c r="L285" i="51"/>
  <c r="J62" i="49"/>
  <c r="F119" i="49"/>
  <c r="L110" i="51"/>
  <c r="L233" i="51"/>
  <c r="E42" i="49"/>
  <c r="F244" i="51"/>
  <c r="E244" i="51"/>
  <c r="G118" i="51"/>
  <c r="L92" i="51"/>
  <c r="G68" i="51"/>
  <c r="F60" i="51"/>
  <c r="E68" i="51"/>
  <c r="E71" i="51"/>
  <c r="L238" i="51"/>
  <c r="L120" i="51"/>
  <c r="L203" i="51"/>
  <c r="G64" i="51"/>
  <c r="G138" i="49"/>
  <c r="E61" i="51"/>
  <c r="G192" i="51"/>
  <c r="L204" i="51"/>
  <c r="G204" i="51"/>
  <c r="F217" i="51"/>
  <c r="G94" i="51"/>
  <c r="E75" i="51"/>
  <c r="G54" i="51"/>
  <c r="F51" i="51"/>
  <c r="E56" i="51"/>
  <c r="L163" i="51"/>
  <c r="J62" i="51"/>
  <c r="E276" i="51"/>
  <c r="L79" i="51"/>
  <c r="F83" i="49"/>
  <c r="G267" i="51"/>
  <c r="G246" i="51"/>
  <c r="G157" i="51"/>
  <c r="G169" i="51"/>
  <c r="F148" i="49"/>
  <c r="E93" i="51"/>
  <c r="L217" i="51"/>
  <c r="E252" i="51"/>
  <c r="G233" i="51"/>
  <c r="G232" i="51"/>
  <c r="G110" i="51"/>
  <c r="F86" i="51"/>
  <c r="J224" i="51"/>
  <c r="K203" i="51"/>
  <c r="G147" i="51"/>
  <c r="G161" i="51"/>
  <c r="E182" i="51"/>
  <c r="L194" i="51"/>
  <c r="F64" i="51"/>
  <c r="K53" i="51"/>
  <c r="G40" i="51"/>
  <c r="F40" i="51"/>
  <c r="F45" i="51"/>
  <c r="E82" i="51"/>
  <c r="G46" i="26"/>
  <c r="L232" i="51"/>
  <c r="J160" i="51"/>
  <c r="F221" i="51"/>
  <c r="L286" i="51"/>
  <c r="F129" i="51"/>
  <c r="E137" i="51"/>
  <c r="L144" i="51"/>
  <c r="L103" i="51"/>
  <c r="E97" i="51"/>
  <c r="L96" i="51"/>
  <c r="K115" i="51"/>
  <c r="J78" i="51"/>
  <c r="E108" i="51"/>
  <c r="K209" i="51"/>
  <c r="G89" i="51"/>
  <c r="F271" i="51"/>
  <c r="L79" i="49"/>
  <c r="F284" i="51"/>
  <c r="E139" i="51"/>
  <c r="L159" i="51"/>
  <c r="L170" i="51"/>
  <c r="L45" i="51"/>
  <c r="G146" i="51"/>
  <c r="E151" i="49"/>
  <c r="J180" i="51"/>
  <c r="G224" i="51"/>
  <c r="E248" i="49"/>
  <c r="E257" i="51"/>
  <c r="F97" i="26"/>
  <c r="G44" i="49"/>
  <c r="F61" i="51"/>
  <c r="L239" i="51"/>
  <c r="G264" i="51"/>
  <c r="G239" i="51"/>
  <c r="L55" i="49"/>
  <c r="J129" i="49"/>
  <c r="E139" i="26"/>
  <c r="J190" i="49"/>
  <c r="J242" i="49"/>
  <c r="F134" i="49"/>
  <c r="E78" i="49"/>
  <c r="J272" i="51"/>
  <c r="G205" i="51"/>
  <c r="G202" i="51"/>
  <c r="G74" i="51"/>
  <c r="G175" i="51"/>
  <c r="E85" i="51"/>
  <c r="E199" i="51"/>
  <c r="F242" i="51"/>
  <c r="J220" i="51"/>
  <c r="E270" i="51"/>
  <c r="G262" i="51"/>
  <c r="E125" i="26"/>
  <c r="K189" i="49"/>
  <c r="L240" i="49"/>
  <c r="F118" i="49"/>
  <c r="F77" i="49"/>
  <c r="F270" i="51"/>
  <c r="J153" i="49"/>
  <c r="L201" i="51"/>
  <c r="L73" i="51"/>
  <c r="L174" i="51"/>
  <c r="J84" i="51"/>
  <c r="K197" i="51"/>
  <c r="G241" i="51"/>
  <c r="L219" i="51"/>
  <c r="F266" i="51"/>
  <c r="F257" i="51"/>
  <c r="E79" i="49"/>
  <c r="F66" i="51"/>
  <c r="G195" i="51"/>
  <c r="E205" i="51"/>
  <c r="J214" i="51"/>
  <c r="L225" i="51"/>
  <c r="F96" i="51"/>
  <c r="L76" i="51"/>
  <c r="G56" i="51"/>
  <c r="F52" i="51"/>
  <c r="E57" i="51"/>
  <c r="L195" i="51"/>
  <c r="G85" i="51"/>
  <c r="G73" i="51"/>
  <c r="L91" i="51"/>
  <c r="L59" i="51"/>
  <c r="F43" i="49"/>
  <c r="G260" i="51"/>
  <c r="G160" i="51"/>
  <c r="L172" i="51"/>
  <c r="G188" i="51"/>
  <c r="L202" i="51"/>
  <c r="F72" i="51"/>
  <c r="J56" i="51"/>
  <c r="G43" i="51"/>
  <c r="F43" i="51"/>
  <c r="E48" i="51"/>
  <c r="J96" i="51"/>
  <c r="F258" i="51"/>
  <c r="F233" i="51"/>
  <c r="J42" i="51"/>
  <c r="E204" i="51"/>
  <c r="G105" i="49"/>
  <c r="E151" i="51"/>
  <c r="G125" i="51"/>
  <c r="L148" i="51"/>
  <c r="F165" i="49"/>
  <c r="F50" i="51"/>
  <c r="G181" i="51"/>
  <c r="G193" i="51"/>
  <c r="L199" i="51"/>
  <c r="G215" i="51"/>
  <c r="F88" i="51"/>
  <c r="F70" i="51"/>
  <c r="F269" i="51"/>
  <c r="E135" i="51"/>
  <c r="F89" i="49"/>
  <c r="G145" i="51"/>
  <c r="E166" i="51"/>
  <c r="E177" i="51"/>
  <c r="L50" i="51"/>
  <c r="F268" i="51"/>
  <c r="F191" i="51"/>
  <c r="L139" i="51"/>
  <c r="G88" i="49"/>
  <c r="L152" i="51"/>
  <c r="G205" i="49"/>
  <c r="G167" i="51"/>
  <c r="F72" i="49"/>
  <c r="G182" i="51"/>
  <c r="G271" i="51"/>
  <c r="F56" i="49"/>
  <c r="E121" i="51"/>
  <c r="G113" i="51"/>
  <c r="L87" i="51"/>
  <c r="E81" i="51"/>
  <c r="E84" i="51"/>
  <c r="K99" i="51"/>
  <c r="G96" i="51"/>
  <c r="L83" i="51"/>
  <c r="J104" i="51"/>
  <c r="L266" i="26"/>
  <c r="E120" i="51"/>
  <c r="J206" i="51"/>
  <c r="G247" i="51"/>
  <c r="E123" i="51"/>
  <c r="L143" i="51"/>
  <c r="E153" i="51"/>
  <c r="K227" i="51"/>
  <c r="E118" i="51"/>
  <c r="K95" i="51"/>
  <c r="L141" i="51"/>
  <c r="G57" i="51"/>
  <c r="E58" i="51"/>
  <c r="K55" i="51"/>
  <c r="E47" i="51"/>
  <c r="G79" i="49"/>
  <c r="F49" i="51"/>
  <c r="F105" i="51"/>
  <c r="E44" i="51"/>
  <c r="F126" i="51"/>
  <c r="L99" i="51"/>
  <c r="G41" i="51"/>
  <c r="L188" i="51"/>
  <c r="E164" i="51"/>
  <c r="E173" i="51"/>
  <c r="F111" i="51"/>
  <c r="L133" i="51"/>
  <c r="E87" i="51"/>
  <c r="K93" i="49"/>
  <c r="F73" i="51"/>
  <c r="G83" i="51"/>
  <c r="E67" i="51"/>
  <c r="F57" i="51"/>
  <c r="J66" i="51"/>
  <c r="F110" i="51"/>
  <c r="G46" i="51"/>
  <c r="L157" i="51"/>
  <c r="L111" i="51"/>
  <c r="K107" i="51"/>
  <c r="F142" i="51"/>
  <c r="L101" i="51"/>
  <c r="K87" i="51"/>
  <c r="G176" i="51"/>
  <c r="G148" i="51"/>
  <c r="E52" i="51"/>
  <c r="L88" i="51"/>
  <c r="F158" i="51"/>
  <c r="F41" i="51"/>
  <c r="L85" i="51"/>
  <c r="J94" i="51"/>
  <c r="E99" i="51"/>
  <c r="L181" i="51"/>
  <c r="F82" i="51"/>
  <c r="E188" i="51"/>
  <c r="G144" i="51"/>
  <c r="E62" i="51"/>
  <c r="F63" i="51"/>
  <c r="L72" i="51"/>
  <c r="F78" i="51"/>
  <c r="G273" i="51"/>
  <c r="J74" i="51"/>
  <c r="L63" i="51"/>
  <c r="F128" i="51"/>
  <c r="G164" i="51"/>
  <c r="E54" i="51"/>
  <c r="E46" i="51"/>
  <c r="F123" i="49"/>
  <c r="F156" i="51"/>
  <c r="K117" i="51"/>
  <c r="J106" i="51"/>
  <c r="G62" i="51"/>
  <c r="J88" i="51"/>
  <c r="F83" i="51"/>
  <c r="F136" i="49"/>
  <c r="E78" i="51"/>
  <c r="G61" i="51"/>
  <c r="G208" i="51"/>
  <c r="L66" i="51"/>
  <c r="J48" i="51"/>
  <c r="G39" i="51"/>
  <c r="F62" i="51"/>
  <c r="K111" i="51"/>
  <c r="J72" i="51"/>
  <c r="L123" i="51"/>
  <c r="J86" i="51"/>
  <c r="K175" i="51"/>
  <c r="G126" i="51"/>
  <c r="F175" i="51"/>
  <c r="G59" i="51"/>
  <c r="F250" i="51"/>
  <c r="J112" i="51"/>
  <c r="E92" i="49"/>
  <c r="F55" i="51"/>
  <c r="F187" i="51"/>
  <c r="K119" i="51"/>
  <c r="L126" i="51"/>
  <c r="L197" i="51"/>
  <c r="E140" i="51"/>
  <c r="K243" i="51"/>
  <c r="L125" i="51"/>
  <c r="E60" i="51"/>
  <c r="E61" i="49"/>
  <c r="K45" i="51"/>
  <c r="K79" i="51"/>
  <c r="G75" i="51"/>
  <c r="E73" i="51"/>
  <c r="E172" i="51"/>
  <c r="L49" i="51"/>
  <c r="F127" i="51"/>
  <c r="F259" i="49"/>
  <c r="E180" i="51"/>
  <c r="F135" i="51"/>
  <c r="G101" i="51"/>
  <c r="G63" i="49"/>
  <c r="G77" i="51"/>
  <c r="L122" i="51"/>
  <c r="L115" i="51"/>
  <c r="E242" i="51"/>
  <c r="K71" i="51"/>
  <c r="J194" i="51"/>
  <c r="F219" i="51"/>
  <c r="E230" i="51"/>
  <c r="G53" i="51"/>
  <c r="G88" i="51"/>
  <c r="G42" i="51"/>
  <c r="L147" i="51"/>
  <c r="L259" i="51"/>
  <c r="G107" i="51"/>
  <c r="L272" i="51"/>
  <c r="E152" i="51"/>
  <c r="G49" i="51"/>
  <c r="J254" i="51"/>
  <c r="F89" i="51"/>
  <c r="G282" i="49"/>
  <c r="L82" i="51"/>
  <c r="L189" i="51"/>
  <c r="F144" i="51"/>
  <c r="L171" i="51"/>
  <c r="E193" i="51"/>
  <c r="G230" i="51"/>
  <c r="E102" i="51"/>
  <c r="F282" i="51"/>
  <c r="F164" i="51"/>
  <c r="E116" i="51"/>
  <c r="F253" i="51"/>
  <c r="G51" i="51"/>
  <c r="L51" i="51"/>
  <c r="E115" i="51"/>
  <c r="J238" i="51"/>
  <c r="L98" i="51"/>
  <c r="E224" i="51"/>
  <c r="F39" i="51"/>
  <c r="J168" i="51"/>
  <c r="K101" i="51"/>
  <c r="F143" i="51"/>
  <c r="G249" i="51"/>
  <c r="E76" i="51"/>
  <c r="L114" i="51"/>
  <c r="F104" i="51"/>
  <c r="E79" i="51"/>
  <c r="G196" i="51"/>
  <c r="E86" i="51"/>
  <c r="F95" i="51"/>
  <c r="L176" i="51"/>
  <c r="L77" i="51"/>
  <c r="E127" i="51"/>
  <c r="K103" i="51"/>
  <c r="G132" i="51"/>
  <c r="G38" i="51"/>
  <c r="G257" i="51"/>
  <c r="F47" i="51"/>
  <c r="L138" i="51"/>
  <c r="J80" i="51"/>
  <c r="F48" i="49"/>
  <c r="G99" i="51"/>
  <c r="G180" i="51"/>
  <c r="E258" i="51"/>
  <c r="E38" i="51"/>
  <c r="K61" i="51"/>
  <c r="E83" i="51"/>
  <c r="L48" i="51"/>
  <c r="J212" i="51"/>
  <c r="L278" i="51"/>
  <c r="K230" i="49"/>
  <c r="K254" i="51"/>
  <c r="L237" i="49"/>
  <c r="J116" i="26"/>
  <c r="K64" i="26"/>
  <c r="K252" i="51"/>
  <c r="J142" i="26"/>
  <c r="L286" i="49"/>
  <c r="K247" i="26"/>
  <c r="J63" i="49"/>
  <c r="K283" i="26"/>
  <c r="L131" i="26"/>
  <c r="J271" i="49"/>
  <c r="L50" i="49"/>
  <c r="J50" i="26"/>
  <c r="K146" i="49"/>
  <c r="J210" i="26"/>
  <c r="K264" i="51"/>
  <c r="L176" i="26"/>
  <c r="K222" i="49"/>
  <c r="L180" i="26"/>
  <c r="K223" i="49"/>
  <c r="J211" i="26"/>
  <c r="L199" i="49"/>
  <c r="K115" i="49"/>
  <c r="L267" i="26"/>
  <c r="K121" i="26"/>
  <c r="K234" i="51"/>
  <c r="K243" i="26"/>
  <c r="K74" i="49"/>
  <c r="J190" i="26"/>
  <c r="L226" i="49"/>
  <c r="J47" i="26"/>
  <c r="J172" i="26"/>
  <c r="J95" i="26"/>
  <c r="J57" i="26"/>
  <c r="K92" i="51"/>
  <c r="L102" i="49"/>
  <c r="K168" i="26"/>
  <c r="K100" i="51"/>
  <c r="J153" i="26"/>
  <c r="J179" i="49"/>
  <c r="K214" i="26"/>
  <c r="L81" i="26"/>
  <c r="J200" i="26"/>
  <c r="K242" i="49"/>
  <c r="L130" i="49"/>
  <c r="K231" i="49"/>
  <c r="L211" i="26"/>
  <c r="K206" i="49"/>
  <c r="J267" i="26"/>
  <c r="K54" i="49"/>
  <c r="K199" i="26"/>
  <c r="K271" i="49"/>
  <c r="J203" i="49"/>
  <c r="J60" i="26"/>
  <c r="L277" i="26"/>
  <c r="K214" i="49"/>
  <c r="J174" i="26"/>
  <c r="K194" i="49"/>
  <c r="L128" i="26"/>
  <c r="L278" i="49"/>
  <c r="K109" i="26"/>
  <c r="K243" i="49"/>
  <c r="J156" i="26"/>
  <c r="J232" i="26"/>
  <c r="J143" i="26"/>
  <c r="J227" i="51"/>
  <c r="J53" i="51"/>
  <c r="K182" i="26"/>
  <c r="L168" i="26"/>
  <c r="K141" i="26"/>
  <c r="J61" i="49"/>
  <c r="J269" i="51"/>
  <c r="J159" i="51"/>
  <c r="K177" i="49"/>
  <c r="L204" i="26"/>
  <c r="K139" i="26"/>
  <c r="L43" i="26"/>
  <c r="J56" i="49"/>
  <c r="L43" i="49"/>
  <c r="L101" i="26"/>
  <c r="J243" i="51"/>
  <c r="J69" i="51"/>
  <c r="J39" i="51"/>
  <c r="K216" i="49"/>
  <c r="K157" i="26"/>
  <c r="K180" i="51"/>
  <c r="K185" i="26"/>
  <c r="J131" i="51"/>
  <c r="K153" i="49"/>
  <c r="J71" i="26"/>
  <c r="J98" i="26"/>
  <c r="J88" i="26"/>
  <c r="L165" i="49"/>
  <c r="J191" i="26"/>
  <c r="J171" i="26"/>
  <c r="L76" i="26"/>
  <c r="L188" i="26"/>
  <c r="J245" i="49"/>
  <c r="L105" i="49"/>
  <c r="J139" i="51"/>
  <c r="K89" i="49"/>
  <c r="J68" i="49"/>
  <c r="J74" i="26"/>
  <c r="K174" i="26"/>
  <c r="K285" i="51"/>
  <c r="K155" i="49"/>
  <c r="J151" i="49"/>
  <c r="J272" i="49"/>
  <c r="J46" i="26"/>
  <c r="L273" i="49"/>
  <c r="J245" i="51"/>
  <c r="J87" i="51"/>
  <c r="L184" i="26"/>
  <c r="L108" i="26"/>
  <c r="K81" i="26"/>
  <c r="K96" i="49"/>
  <c r="L205" i="26"/>
  <c r="J161" i="51"/>
  <c r="K76" i="26"/>
  <c r="J133" i="51"/>
  <c r="L263" i="49"/>
  <c r="K108" i="51"/>
  <c r="K287" i="26"/>
  <c r="K252" i="26"/>
  <c r="J139" i="26"/>
  <c r="K258" i="49"/>
  <c r="K266" i="49"/>
  <c r="K136" i="51"/>
  <c r="K271" i="26"/>
  <c r="K204" i="51"/>
  <c r="J277" i="51"/>
  <c r="K178" i="51"/>
  <c r="K238" i="26"/>
  <c r="L227" i="26"/>
  <c r="L187" i="26"/>
  <c r="J177" i="51"/>
  <c r="K130" i="51"/>
  <c r="L82" i="49"/>
  <c r="J125" i="26"/>
  <c r="K163" i="49"/>
  <c r="L74" i="49"/>
  <c r="L90" i="49"/>
  <c r="K73" i="26"/>
  <c r="K132" i="51"/>
  <c r="K142" i="26"/>
  <c r="L142" i="49"/>
  <c r="K50" i="49"/>
  <c r="K244" i="51"/>
  <c r="K82" i="51"/>
  <c r="J48" i="49"/>
  <c r="L277" i="49"/>
  <c r="J170" i="49"/>
  <c r="L237" i="26"/>
  <c r="K122" i="51"/>
  <c r="K114" i="49"/>
  <c r="J264" i="26"/>
  <c r="K238" i="51"/>
  <c r="L200" i="26"/>
  <c r="K188" i="51"/>
  <c r="J167" i="49"/>
  <c r="K218" i="49"/>
  <c r="K205" i="49"/>
  <c r="K211" i="49"/>
  <c r="K110" i="49"/>
  <c r="K146" i="26"/>
  <c r="J259" i="26"/>
  <c r="J227" i="49"/>
  <c r="J178" i="26"/>
  <c r="K171" i="49"/>
  <c r="J72" i="49"/>
  <c r="J249" i="26"/>
  <c r="J184" i="26"/>
  <c r="J128" i="49"/>
  <c r="J143" i="49"/>
  <c r="J177" i="26"/>
  <c r="J39" i="49"/>
  <c r="K127" i="49"/>
  <c r="J248" i="26"/>
  <c r="K251" i="49"/>
  <c r="K116" i="51"/>
  <c r="L93" i="49"/>
  <c r="L231" i="49"/>
  <c r="L275" i="26"/>
  <c r="J63" i="26"/>
  <c r="K223" i="26"/>
  <c r="J208" i="26"/>
  <c r="L115" i="26"/>
  <c r="L133" i="49"/>
  <c r="J155" i="49"/>
  <c r="L107" i="49"/>
  <c r="J185" i="26"/>
  <c r="K183" i="49"/>
  <c r="J281" i="26"/>
  <c r="J70" i="26"/>
  <c r="K181" i="26"/>
  <c r="K112" i="51"/>
  <c r="K118" i="51"/>
  <c r="L164" i="26"/>
  <c r="L70" i="49"/>
  <c r="L248" i="26"/>
  <c r="J65" i="26"/>
  <c r="K59" i="49"/>
  <c r="K180" i="26"/>
  <c r="J80" i="26"/>
  <c r="L84" i="26"/>
  <c r="J181" i="51"/>
  <c r="L268" i="49"/>
  <c r="J52" i="49"/>
  <c r="L136" i="26"/>
  <c r="K94" i="51"/>
  <c r="L249" i="49"/>
  <c r="K50" i="51"/>
  <c r="J97" i="51"/>
  <c r="K239" i="51"/>
  <c r="K264" i="26"/>
  <c r="L177" i="26"/>
  <c r="J120" i="49"/>
  <c r="J233" i="26"/>
  <c r="J48" i="26"/>
  <c r="L81" i="49"/>
  <c r="J197" i="51"/>
  <c r="J167" i="51"/>
  <c r="J170" i="26"/>
  <c r="K191" i="49"/>
  <c r="K119" i="49"/>
  <c r="J227" i="26"/>
  <c r="J259" i="51"/>
  <c r="J85" i="51"/>
  <c r="K65" i="49"/>
  <c r="J286" i="26"/>
  <c r="J64" i="26"/>
  <c r="J124" i="26"/>
  <c r="K95" i="49"/>
  <c r="J262" i="49"/>
  <c r="J84" i="49"/>
  <c r="L223" i="26"/>
  <c r="K66" i="26"/>
  <c r="L209" i="26"/>
  <c r="J267" i="51"/>
  <c r="J61" i="51"/>
  <c r="L140" i="49"/>
  <c r="J39" i="26"/>
  <c r="K59" i="51"/>
  <c r="K85" i="51"/>
  <c r="J267" i="49"/>
  <c r="J154" i="49"/>
  <c r="K104" i="26"/>
  <c r="J147" i="26"/>
  <c r="J109" i="49"/>
  <c r="L281" i="49"/>
  <c r="J215" i="51"/>
  <c r="K249" i="49"/>
  <c r="J222" i="26"/>
  <c r="K76" i="49"/>
  <c r="J220" i="49"/>
  <c r="J69" i="49"/>
  <c r="K72" i="51"/>
  <c r="L250" i="26"/>
  <c r="K69" i="26"/>
  <c r="J181" i="26"/>
  <c r="L198" i="49"/>
  <c r="K96" i="51"/>
  <c r="J51" i="51"/>
  <c r="L244" i="49"/>
  <c r="K65" i="26"/>
  <c r="J52" i="26"/>
  <c r="J55" i="49"/>
  <c r="J44" i="49"/>
  <c r="J173" i="49"/>
  <c r="K212" i="26"/>
  <c r="J223" i="26"/>
  <c r="J153" i="51"/>
  <c r="K148" i="26"/>
  <c r="K97" i="49"/>
  <c r="L201" i="49"/>
  <c r="J279" i="49"/>
  <c r="J128" i="26"/>
  <c r="K186" i="49"/>
  <c r="J136" i="26"/>
  <c r="K62" i="51"/>
  <c r="K279" i="26"/>
  <c r="L269" i="26"/>
  <c r="K90" i="51"/>
  <c r="J99" i="26"/>
  <c r="J163" i="49"/>
  <c r="K258" i="26"/>
  <c r="L255" i="49"/>
  <c r="J89" i="26"/>
  <c r="L109" i="49"/>
  <c r="K61" i="49"/>
  <c r="J119" i="26"/>
  <c r="J272" i="26"/>
  <c r="K80" i="51"/>
  <c r="J175" i="26"/>
  <c r="L126" i="49"/>
  <c r="J152" i="26"/>
  <c r="K87" i="49"/>
  <c r="J258" i="26"/>
  <c r="K162" i="49"/>
  <c r="J144" i="26"/>
  <c r="K274" i="51"/>
  <c r="K189" i="26"/>
  <c r="J191" i="49"/>
  <c r="J251" i="26"/>
  <c r="L181" i="49"/>
  <c r="K168" i="51"/>
  <c r="L59" i="49"/>
  <c r="L282" i="49"/>
  <c r="K88" i="51"/>
  <c r="J175" i="49"/>
  <c r="J127" i="26"/>
  <c r="J77" i="26"/>
  <c r="K206" i="51"/>
  <c r="K201" i="26"/>
  <c r="K48" i="26"/>
  <c r="J243" i="26"/>
  <c r="K202" i="51"/>
  <c r="K222" i="51"/>
  <c r="J165" i="26"/>
  <c r="K75" i="49"/>
  <c r="K276" i="51"/>
  <c r="J251" i="49"/>
  <c r="K131" i="49"/>
  <c r="L256" i="26"/>
  <c r="L141" i="49"/>
  <c r="J94" i="26"/>
  <c r="K219" i="49"/>
  <c r="J180" i="26"/>
  <c r="L186" i="49"/>
  <c r="K134" i="51"/>
  <c r="L144" i="26"/>
  <c r="K274" i="49"/>
  <c r="L117" i="49"/>
  <c r="K203" i="49"/>
  <c r="K210" i="51"/>
  <c r="J282" i="26"/>
  <c r="K55" i="49"/>
  <c r="K149" i="26"/>
  <c r="J216" i="49"/>
  <c r="L239" i="26"/>
  <c r="L174" i="49"/>
  <c r="L194" i="49"/>
  <c r="L145" i="26"/>
  <c r="K268" i="26"/>
  <c r="L97" i="26"/>
  <c r="J151" i="51"/>
  <c r="K129" i="49"/>
  <c r="J238" i="26"/>
  <c r="L198" i="26"/>
  <c r="K224" i="49"/>
  <c r="L257" i="49"/>
  <c r="J225" i="51"/>
  <c r="K100" i="26"/>
  <c r="K78" i="26"/>
  <c r="L255" i="26"/>
  <c r="K123" i="49"/>
  <c r="L41" i="26"/>
  <c r="L156" i="26"/>
  <c r="L143" i="26"/>
  <c r="L89" i="49"/>
  <c r="K142" i="51"/>
  <c r="K174" i="51"/>
  <c r="L253" i="49"/>
  <c r="K52" i="26"/>
  <c r="L229" i="26"/>
  <c r="L145" i="49"/>
  <c r="J213" i="51"/>
  <c r="J55" i="51"/>
  <c r="L71" i="26"/>
  <c r="J162" i="49"/>
  <c r="L54" i="49"/>
  <c r="L54" i="26"/>
  <c r="J147" i="51"/>
  <c r="K185" i="49"/>
  <c r="L220" i="26"/>
  <c r="K164" i="26"/>
  <c r="K280" i="49"/>
  <c r="L241" i="49"/>
  <c r="J189" i="51"/>
  <c r="J79" i="51"/>
  <c r="L167" i="26"/>
  <c r="K153" i="51"/>
  <c r="K254" i="26"/>
  <c r="J243" i="49"/>
  <c r="J113" i="26"/>
  <c r="K198" i="51"/>
  <c r="J284" i="26"/>
  <c r="J244" i="49"/>
  <c r="K144" i="49"/>
  <c r="L283" i="26"/>
  <c r="J137" i="51"/>
  <c r="K220" i="26"/>
  <c r="L172" i="26"/>
  <c r="J51" i="26"/>
  <c r="J164" i="49"/>
  <c r="K117" i="26"/>
  <c r="K184" i="26"/>
  <c r="J162" i="26"/>
  <c r="J192" i="49"/>
  <c r="K194" i="26"/>
  <c r="K66" i="49"/>
  <c r="J179" i="51"/>
  <c r="J261" i="51"/>
  <c r="K160" i="51"/>
  <c r="J110" i="26"/>
  <c r="K158" i="26"/>
  <c r="L140" i="26"/>
  <c r="K50" i="26"/>
  <c r="K208" i="49"/>
  <c r="K227" i="49"/>
  <c r="L233" i="49"/>
  <c r="K172" i="26"/>
  <c r="J143" i="51"/>
  <c r="K162" i="51"/>
  <c r="J68" i="26"/>
  <c r="K164" i="51"/>
  <c r="J169" i="51"/>
  <c r="L61" i="26"/>
  <c r="L204" i="49"/>
  <c r="J274" i="26"/>
  <c r="L222" i="49"/>
  <c r="J160" i="26"/>
  <c r="J224" i="49"/>
  <c r="J275" i="26"/>
  <c r="K169" i="26"/>
  <c r="L238" i="49"/>
  <c r="L118" i="49"/>
  <c r="L232" i="26"/>
  <c r="K64" i="51"/>
  <c r="J102" i="26"/>
  <c r="J44" i="26"/>
  <c r="L85" i="49"/>
  <c r="K91" i="49"/>
  <c r="L125" i="49"/>
  <c r="L77" i="49"/>
  <c r="J71" i="49"/>
  <c r="K111" i="49"/>
  <c r="J224" i="26"/>
  <c r="L157" i="49"/>
  <c r="L111" i="26"/>
  <c r="K70" i="49"/>
  <c r="J247" i="49"/>
  <c r="L64" i="26"/>
  <c r="K268" i="51"/>
  <c r="K52" i="51"/>
  <c r="L242" i="49"/>
  <c r="K144" i="51"/>
  <c r="L68" i="26"/>
  <c r="K275" i="49"/>
  <c r="K101" i="26"/>
  <c r="K90" i="49"/>
  <c r="L279" i="49"/>
  <c r="K78" i="51"/>
  <c r="K55" i="26"/>
  <c r="J183" i="49"/>
  <c r="L66" i="49"/>
  <c r="J101" i="26"/>
  <c r="K112" i="26"/>
  <c r="L150" i="49"/>
  <c r="J205" i="26"/>
  <c r="K156" i="51"/>
  <c r="L160" i="26"/>
  <c r="L203" i="26"/>
  <c r="K106" i="51"/>
  <c r="K133" i="26"/>
  <c r="J133" i="26"/>
  <c r="J79" i="26"/>
  <c r="K226" i="49"/>
  <c r="J211" i="49"/>
  <c r="L47" i="26"/>
  <c r="K218" i="51"/>
  <c r="J145" i="26"/>
  <c r="L254" i="49"/>
  <c r="K236" i="51"/>
  <c r="L106" i="49"/>
  <c r="K51" i="49"/>
  <c r="K134" i="49"/>
  <c r="J108" i="26"/>
  <c r="K82" i="49"/>
  <c r="J277" i="26"/>
  <c r="K102" i="49"/>
  <c r="J241" i="26"/>
  <c r="K40" i="51"/>
  <c r="L245" i="49"/>
  <c r="L182" i="49"/>
  <c r="K257" i="26"/>
  <c r="J42" i="26"/>
  <c r="J237" i="49"/>
  <c r="L161" i="26"/>
  <c r="J279" i="51"/>
  <c r="J73" i="51"/>
  <c r="J75" i="26"/>
  <c r="J138" i="26"/>
  <c r="L80" i="26"/>
  <c r="J197" i="49"/>
  <c r="L137" i="49"/>
  <c r="K201" i="51"/>
  <c r="K138" i="51"/>
  <c r="K110" i="51"/>
  <c r="J100" i="26"/>
  <c r="J83" i="49"/>
  <c r="L119" i="26"/>
  <c r="J269" i="49"/>
  <c r="K48" i="49"/>
  <c r="J181" i="49"/>
  <c r="K179" i="49"/>
  <c r="K66" i="51"/>
  <c r="J203" i="26"/>
  <c r="L287" i="26"/>
  <c r="J45" i="49"/>
  <c r="L153" i="49"/>
  <c r="J183" i="51"/>
  <c r="K193" i="49"/>
  <c r="L250" i="49"/>
  <c r="J67" i="49"/>
  <c r="J41" i="26"/>
  <c r="J275" i="51"/>
  <c r="J101" i="51"/>
  <c r="L124" i="49"/>
  <c r="L238" i="26"/>
  <c r="J179" i="26"/>
  <c r="J157" i="49"/>
  <c r="K285" i="26"/>
  <c r="J207" i="51"/>
  <c r="L260" i="49"/>
  <c r="K138" i="26"/>
  <c r="L146" i="26"/>
  <c r="J187" i="49"/>
  <c r="L197" i="49"/>
  <c r="K176" i="51"/>
  <c r="K230" i="26"/>
  <c r="L271" i="26"/>
  <c r="J252" i="49"/>
  <c r="K286" i="26"/>
  <c r="J265" i="51"/>
  <c r="K273" i="49"/>
  <c r="K68" i="49"/>
  <c r="L59" i="26"/>
  <c r="J66" i="26"/>
  <c r="K232" i="49"/>
  <c r="K154" i="26"/>
  <c r="K52" i="49"/>
  <c r="J112" i="26"/>
  <c r="L190" i="26"/>
  <c r="L210" i="26"/>
  <c r="K228" i="51"/>
  <c r="K176" i="49"/>
  <c r="J215" i="49"/>
  <c r="L282" i="26"/>
  <c r="L86" i="49"/>
  <c r="K84" i="49"/>
  <c r="J92" i="49"/>
  <c r="K57" i="26"/>
  <c r="L116" i="49"/>
  <c r="J140" i="49"/>
  <c r="L39" i="26"/>
  <c r="L65" i="49"/>
  <c r="L196" i="26"/>
  <c r="J138" i="49"/>
  <c r="J40" i="26"/>
  <c r="L45" i="49"/>
  <c r="K197" i="26"/>
  <c r="J62" i="26"/>
  <c r="L199" i="26"/>
  <c r="J248" i="49"/>
  <c r="K263" i="26"/>
  <c r="L62" i="49"/>
  <c r="J117" i="26"/>
  <c r="K246" i="51"/>
  <c r="L287" i="49"/>
  <c r="J183" i="26"/>
  <c r="K146" i="51"/>
  <c r="L285" i="49"/>
  <c r="L63" i="26"/>
  <c r="K106" i="49"/>
  <c r="L179" i="26"/>
  <c r="K126" i="49"/>
  <c r="L262" i="49"/>
  <c r="K160" i="26"/>
  <c r="L158" i="49"/>
  <c r="J149" i="26"/>
  <c r="J96" i="26"/>
  <c r="K85" i="26"/>
  <c r="J64" i="49"/>
  <c r="J80" i="49"/>
  <c r="J132" i="26"/>
  <c r="J146" i="26"/>
  <c r="K63" i="49"/>
  <c r="J197" i="26"/>
  <c r="J168" i="49"/>
  <c r="L190" i="49"/>
  <c r="J134" i="26"/>
  <c r="L154" i="49"/>
  <c r="J78" i="26"/>
  <c r="K74" i="51"/>
  <c r="J217" i="26"/>
  <c r="K103" i="49"/>
  <c r="K128" i="51"/>
  <c r="L91" i="49"/>
  <c r="L206" i="49"/>
  <c r="K62" i="49"/>
  <c r="K267" i="49"/>
  <c r="J85" i="26"/>
  <c r="L210" i="49"/>
  <c r="L53" i="49"/>
  <c r="K142" i="49"/>
  <c r="K70" i="51"/>
  <c r="J235" i="26"/>
  <c r="K152" i="51"/>
  <c r="L112" i="26"/>
  <c r="J144" i="49"/>
  <c r="L135" i="49"/>
  <c r="K120" i="51"/>
  <c r="J88" i="49"/>
  <c r="L122" i="49"/>
  <c r="J263" i="49"/>
  <c r="K42" i="51"/>
  <c r="L149" i="26"/>
  <c r="L123" i="49"/>
  <c r="K259" i="49"/>
  <c r="K237" i="26"/>
  <c r="K258" i="51"/>
  <c r="J259" i="49"/>
  <c r="L94" i="49"/>
  <c r="K72" i="26"/>
  <c r="J270" i="26"/>
  <c r="K90" i="26"/>
  <c r="K272" i="49"/>
  <c r="J114" i="26"/>
  <c r="J201" i="51"/>
  <c r="L164" i="49"/>
  <c r="J254" i="26"/>
  <c r="L72" i="26"/>
  <c r="L95" i="26"/>
  <c r="K104" i="49"/>
  <c r="K199" i="51"/>
  <c r="J276" i="26"/>
  <c r="K150" i="51"/>
  <c r="K240" i="51"/>
  <c r="L192" i="26"/>
  <c r="J246" i="26"/>
  <c r="K186" i="26"/>
  <c r="K196" i="51"/>
  <c r="L216" i="26"/>
  <c r="K83" i="49"/>
  <c r="K69" i="49"/>
  <c r="L166" i="49"/>
  <c r="J155" i="26"/>
  <c r="K184" i="51"/>
  <c r="K80" i="49"/>
  <c r="K260" i="26"/>
  <c r="L147" i="26"/>
  <c r="L65" i="26"/>
  <c r="J166" i="26"/>
  <c r="K205" i="26"/>
  <c r="L209" i="49"/>
  <c r="J229" i="51"/>
  <c r="J71" i="51"/>
  <c r="K118" i="26"/>
  <c r="K42" i="26"/>
  <c r="J276" i="49"/>
  <c r="K64" i="49"/>
  <c r="L48" i="26"/>
  <c r="J145" i="51"/>
  <c r="L212" i="26"/>
  <c r="J141" i="49"/>
  <c r="J73" i="26"/>
  <c r="J115" i="49"/>
  <c r="L223" i="49"/>
  <c r="L214" i="26"/>
  <c r="J260" i="26"/>
  <c r="J206" i="26"/>
  <c r="J277" i="49"/>
  <c r="L169" i="49"/>
  <c r="J155" i="51"/>
  <c r="K137" i="49"/>
  <c r="K116" i="49"/>
  <c r="K108" i="26"/>
  <c r="K253" i="26"/>
  <c r="K211" i="51"/>
  <c r="J231" i="51"/>
  <c r="J55" i="26"/>
  <c r="L213" i="49"/>
  <c r="K235" i="26"/>
  <c r="K54" i="51"/>
  <c r="L91" i="26"/>
  <c r="J109" i="26"/>
  <c r="L266" i="49"/>
  <c r="K60" i="51"/>
  <c r="K113" i="49"/>
  <c r="J236" i="26"/>
  <c r="K206" i="26"/>
  <c r="L87" i="26"/>
  <c r="K170" i="26"/>
  <c r="J45" i="51"/>
  <c r="J229" i="49"/>
  <c r="L46" i="26"/>
  <c r="J169" i="26"/>
  <c r="J261" i="26"/>
  <c r="J40" i="49"/>
  <c r="L61" i="49"/>
  <c r="J105" i="26"/>
  <c r="J257" i="26"/>
  <c r="K47" i="49"/>
  <c r="J176" i="26"/>
  <c r="J111" i="49"/>
  <c r="L249" i="26"/>
  <c r="K61" i="26"/>
  <c r="K170" i="51"/>
  <c r="K140" i="51"/>
  <c r="L189" i="49"/>
  <c r="K167" i="49"/>
  <c r="L175" i="49"/>
  <c r="J256" i="49"/>
  <c r="J207" i="26"/>
  <c r="K210" i="49"/>
  <c r="J283" i="26"/>
  <c r="K207" i="49"/>
  <c r="K77" i="26"/>
  <c r="L215" i="49"/>
  <c r="L98" i="49"/>
  <c r="J67" i="26"/>
  <c r="J208" i="49"/>
  <c r="L214" i="49"/>
  <c r="K165" i="26"/>
  <c r="L110" i="49"/>
  <c r="J263" i="26"/>
  <c r="K56" i="51"/>
  <c r="L274" i="49"/>
  <c r="L191" i="26"/>
  <c r="K187" i="49"/>
  <c r="L269" i="49"/>
  <c r="J199" i="49"/>
  <c r="K67" i="49"/>
  <c r="L193" i="26"/>
  <c r="K86" i="49"/>
  <c r="J285" i="26"/>
  <c r="J147" i="49"/>
  <c r="L258" i="26"/>
  <c r="J99" i="49"/>
  <c r="K158" i="49"/>
  <c r="L42" i="49"/>
  <c r="J164" i="26"/>
  <c r="J81" i="26"/>
  <c r="J93" i="26"/>
  <c r="K80" i="26"/>
  <c r="J221" i="26"/>
  <c r="K286" i="51"/>
  <c r="L185" i="26"/>
  <c r="L229" i="49"/>
  <c r="L138" i="49"/>
  <c r="K178" i="49"/>
  <c r="K124" i="51"/>
  <c r="J104" i="49"/>
  <c r="K141" i="49"/>
  <c r="J201" i="26"/>
  <c r="K53" i="26"/>
  <c r="K122" i="49"/>
  <c r="J141" i="26"/>
  <c r="K195" i="49"/>
  <c r="J120" i="26"/>
  <c r="J131" i="26"/>
  <c r="J148" i="26"/>
  <c r="K162" i="26"/>
  <c r="L56" i="26"/>
  <c r="J123" i="26"/>
  <c r="K200" i="26"/>
  <c r="J149" i="49"/>
  <c r="K202" i="26"/>
  <c r="J91" i="51"/>
  <c r="J154" i="26"/>
  <c r="L244" i="26"/>
  <c r="K44" i="49"/>
  <c r="J236" i="49"/>
  <c r="K54" i="26"/>
  <c r="K161" i="49"/>
  <c r="K139" i="49"/>
  <c r="J199" i="26"/>
  <c r="J195" i="26"/>
  <c r="K92" i="26"/>
  <c r="J215" i="26"/>
  <c r="J91" i="26"/>
  <c r="K100" i="49"/>
  <c r="J96" i="49"/>
  <c r="J79" i="49"/>
  <c r="K76" i="51"/>
  <c r="J54" i="26"/>
  <c r="L206" i="26"/>
  <c r="J124" i="49"/>
  <c r="K145" i="26"/>
  <c r="K46" i="51"/>
  <c r="J72" i="26"/>
  <c r="J188" i="26"/>
  <c r="K68" i="26"/>
  <c r="J77" i="49"/>
  <c r="L217" i="49"/>
  <c r="J199" i="51"/>
  <c r="K225" i="49"/>
  <c r="K152" i="26"/>
  <c r="J239" i="26"/>
  <c r="J156" i="49"/>
  <c r="L100" i="26"/>
  <c r="J273" i="51"/>
  <c r="L86" i="26"/>
  <c r="K250" i="51"/>
  <c r="J112" i="49"/>
  <c r="J213" i="26"/>
  <c r="J280" i="26"/>
  <c r="L284" i="49"/>
  <c r="J58" i="26"/>
  <c r="L286" i="26"/>
  <c r="K136" i="26"/>
  <c r="K56" i="49"/>
  <c r="J283" i="51"/>
  <c r="J77" i="51"/>
  <c r="L172" i="49"/>
  <c r="J118" i="26"/>
  <c r="L174" i="26"/>
  <c r="K195" i="26"/>
  <c r="L230" i="49"/>
  <c r="L271" i="49"/>
  <c r="K172" i="51"/>
  <c r="J126" i="26"/>
  <c r="K226" i="51"/>
  <c r="L188" i="49"/>
  <c r="L202" i="49"/>
  <c r="J176" i="49"/>
  <c r="K190" i="49"/>
  <c r="J67" i="51"/>
  <c r="J214" i="26"/>
  <c r="L155" i="26"/>
  <c r="K126" i="26"/>
  <c r="L120" i="26"/>
  <c r="J253" i="51"/>
  <c r="K198" i="26"/>
  <c r="K143" i="26"/>
  <c r="K98" i="51"/>
  <c r="J173" i="26"/>
  <c r="J239" i="49"/>
  <c r="K107" i="49"/>
  <c r="K102" i="51"/>
  <c r="K42" i="49"/>
  <c r="J137" i="26"/>
  <c r="J87" i="49"/>
  <c r="J139" i="49"/>
  <c r="J240" i="26"/>
  <c r="L79" i="26"/>
  <c r="K166" i="49"/>
  <c r="J56" i="26"/>
  <c r="J189" i="26"/>
  <c r="L207" i="26"/>
  <c r="J129" i="26"/>
  <c r="J82" i="26"/>
  <c r="J219" i="26"/>
  <c r="K190" i="51"/>
  <c r="J271" i="26"/>
  <c r="J127" i="49"/>
  <c r="K282" i="49"/>
  <c r="L159" i="49"/>
  <c r="K212" i="51"/>
  <c r="L114" i="49"/>
  <c r="J159" i="26"/>
  <c r="J97" i="26"/>
  <c r="L194" i="26"/>
  <c r="J95" i="49"/>
  <c r="L233" i="26"/>
  <c r="J280" i="49"/>
  <c r="J111" i="26"/>
  <c r="K235" i="49"/>
  <c r="L218" i="49"/>
  <c r="K200" i="51"/>
  <c r="J287" i="49"/>
  <c r="K166" i="51"/>
  <c r="J160" i="49"/>
  <c r="K98" i="49"/>
  <c r="K219" i="26"/>
  <c r="K44" i="51"/>
  <c r="L247" i="26"/>
  <c r="K208" i="26"/>
  <c r="K150" i="49"/>
  <c r="J269" i="26"/>
  <c r="L58" i="49"/>
  <c r="K202" i="49"/>
  <c r="J219" i="49"/>
  <c r="L245" i="26"/>
  <c r="K78" i="49"/>
  <c r="K130" i="49"/>
  <c r="J192" i="26"/>
  <c r="K84" i="51"/>
  <c r="K255" i="49"/>
  <c r="L137" i="26"/>
  <c r="L170" i="49"/>
  <c r="K182" i="51"/>
  <c r="K198" i="49"/>
  <c r="J273" i="26"/>
  <c r="L75" i="49"/>
  <c r="K283" i="49"/>
  <c r="L219" i="26"/>
  <c r="K118" i="49"/>
  <c r="K269" i="26"/>
  <c r="L101" i="49"/>
  <c r="K280" i="51"/>
  <c r="L134" i="49"/>
  <c r="L180" i="49"/>
  <c r="J135" i="26"/>
  <c r="L92" i="49"/>
  <c r="J260" i="49"/>
  <c r="J161" i="26"/>
  <c r="J219" i="51"/>
  <c r="J254" i="49"/>
  <c r="K156" i="26"/>
  <c r="L270" i="26"/>
  <c r="K93" i="51"/>
  <c r="L234" i="26"/>
  <c r="J217" i="51"/>
  <c r="J178" i="49"/>
  <c r="L93" i="26"/>
  <c r="L173" i="49"/>
  <c r="L212" i="49"/>
  <c r="J220" i="26"/>
  <c r="J252" i="26"/>
  <c r="J89" i="51"/>
  <c r="K220" i="51"/>
  <c r="J119" i="49"/>
  <c r="K116" i="26"/>
  <c r="L135" i="26"/>
  <c r="L284" i="26"/>
  <c r="L92" i="26"/>
  <c r="J213" i="49"/>
  <c r="J146" i="49"/>
  <c r="L125" i="26"/>
  <c r="L234" i="49"/>
  <c r="J187" i="26"/>
  <c r="J180" i="49"/>
  <c r="K112" i="49"/>
  <c r="L113" i="26"/>
  <c r="J121" i="51"/>
  <c r="J186" i="26"/>
  <c r="L44" i="26"/>
  <c r="J198" i="26"/>
  <c r="K272" i="51"/>
  <c r="K38" i="51"/>
  <c r="K106" i="26"/>
  <c r="J103" i="51"/>
  <c r="J49" i="26"/>
  <c r="J140" i="26"/>
  <c r="K94" i="26"/>
  <c r="J163" i="51"/>
  <c r="K217" i="49"/>
  <c r="K236" i="26"/>
  <c r="J60" i="49"/>
  <c r="K216" i="51"/>
  <c r="K270" i="51"/>
  <c r="J205" i="51"/>
  <c r="J95" i="51"/>
  <c r="K226" i="26"/>
  <c r="K275" i="51"/>
  <c r="L263" i="26"/>
  <c r="K247" i="49"/>
  <c r="J283" i="49"/>
  <c r="L178" i="26"/>
  <c r="J202" i="26"/>
  <c r="L44" i="49"/>
  <c r="L97" i="49"/>
  <c r="J92" i="26"/>
  <c r="K173" i="26"/>
  <c r="L202" i="26"/>
  <c r="J195" i="51"/>
  <c r="K265" i="49"/>
  <c r="L84" i="49"/>
  <c r="J263" i="51"/>
  <c r="J59" i="51"/>
  <c r="K128" i="49"/>
  <c r="L246" i="26"/>
  <c r="K150" i="26"/>
  <c r="K130" i="26"/>
  <c r="K229" i="49"/>
  <c r="J216" i="26"/>
  <c r="J45" i="26"/>
  <c r="L281" i="26"/>
  <c r="J184" i="49"/>
  <c r="J168" i="26"/>
  <c r="J131" i="49"/>
  <c r="L251" i="26"/>
  <c r="L78" i="49"/>
  <c r="J151" i="26"/>
  <c r="K147" i="49"/>
  <c r="J266" i="26"/>
  <c r="L99" i="26"/>
  <c r="L143" i="49"/>
  <c r="K174" i="49"/>
  <c r="J121" i="26"/>
  <c r="L46" i="49"/>
  <c r="K190" i="26"/>
  <c r="J207" i="49"/>
  <c r="J171" i="49"/>
  <c r="K241" i="26"/>
  <c r="K62" i="26"/>
  <c r="K99" i="49"/>
  <c r="K282" i="51"/>
  <c r="L239" i="49"/>
  <c r="L105" i="26"/>
  <c r="K39" i="49"/>
  <c r="J232" i="49"/>
  <c r="K46" i="49"/>
  <c r="K79" i="49"/>
  <c r="K248" i="26"/>
  <c r="K274" i="26"/>
  <c r="K154" i="51"/>
  <c r="J159" i="49"/>
  <c r="J157" i="26"/>
  <c r="L69" i="49"/>
  <c r="L246" i="49"/>
  <c r="L169" i="26"/>
  <c r="L270" i="49"/>
  <c r="L45" i="26"/>
  <c r="J103" i="49"/>
  <c r="J61" i="26"/>
  <c r="J84" i="26"/>
  <c r="L221" i="49"/>
  <c r="K43" i="49"/>
  <c r="J158" i="26"/>
  <c r="L85" i="26"/>
  <c r="L272" i="26"/>
  <c r="K58" i="49"/>
  <c r="L96" i="26"/>
  <c r="K71" i="49"/>
  <c r="L57" i="26"/>
  <c r="J135" i="49"/>
  <c r="K182" i="49"/>
  <c r="K224" i="51"/>
  <c r="J231" i="49"/>
  <c r="J104" i="26"/>
  <c r="J53" i="26"/>
  <c r="J51" i="49"/>
  <c r="K105" i="26"/>
  <c r="J195" i="49"/>
  <c r="J264" i="49"/>
  <c r="L149" i="49"/>
  <c r="K250" i="49"/>
  <c r="J200" i="49"/>
  <c r="K242" i="51"/>
  <c r="J99" i="51"/>
  <c r="K57" i="49"/>
  <c r="L236" i="26"/>
  <c r="J196" i="26"/>
  <c r="K184" i="49"/>
  <c r="L49" i="49"/>
  <c r="J141" i="51"/>
  <c r="J278" i="49"/>
  <c r="L68" i="49"/>
  <c r="K151" i="26"/>
  <c r="K44" i="26"/>
  <c r="K84" i="26"/>
  <c r="K248" i="51"/>
  <c r="L258" i="49"/>
  <c r="J225" i="26"/>
  <c r="J115" i="51"/>
  <c r="K121" i="49"/>
  <c r="K250" i="26"/>
  <c r="K266" i="26"/>
  <c r="K260" i="51"/>
  <c r="L83" i="26"/>
  <c r="K104" i="51"/>
  <c r="K241" i="49"/>
  <c r="J234" i="26"/>
  <c r="K166" i="26"/>
  <c r="K266" i="51"/>
  <c r="L151" i="49"/>
  <c r="J136" i="49"/>
  <c r="K230" i="51"/>
  <c r="K120" i="26"/>
  <c r="J83" i="26"/>
  <c r="J188" i="49"/>
  <c r="K217" i="26"/>
  <c r="J249" i="51"/>
  <c r="L252" i="49"/>
  <c r="K244" i="26"/>
  <c r="J278" i="26"/>
  <c r="L279" i="26"/>
  <c r="K200" i="49"/>
  <c r="K87" i="26"/>
  <c r="J53" i="49"/>
  <c r="K234" i="49"/>
  <c r="J152" i="49"/>
  <c r="J229" i="26"/>
  <c r="K86" i="51"/>
  <c r="J117" i="51"/>
  <c r="L156" i="49"/>
  <c r="L252" i="26"/>
  <c r="J231" i="26"/>
  <c r="J189" i="49"/>
  <c r="L195" i="26"/>
  <c r="J223" i="51"/>
  <c r="K281" i="49"/>
  <c r="K145" i="51"/>
  <c r="K49" i="49"/>
  <c r="K232" i="51"/>
  <c r="J163" i="26"/>
  <c r="L52" i="26"/>
  <c r="K74" i="26"/>
  <c r="L280" i="26"/>
  <c r="K213" i="26"/>
  <c r="K98" i="26"/>
  <c r="K148" i="51"/>
  <c r="J87" i="26"/>
  <c r="K97" i="26"/>
  <c r="J149" i="51"/>
  <c r="L220" i="49"/>
  <c r="K209" i="26"/>
  <c r="J251" i="51"/>
  <c r="L231" i="26"/>
  <c r="K145" i="49"/>
  <c r="L66" i="26"/>
  <c r="K264" i="49"/>
  <c r="L161" i="49"/>
  <c r="J75" i="51"/>
  <c r="K160" i="49"/>
  <c r="J182" i="26"/>
  <c r="K60" i="26"/>
  <c r="K126" i="51"/>
  <c r="J93" i="51"/>
  <c r="K209" i="49"/>
  <c r="K195" i="51"/>
  <c r="K215" i="26"/>
  <c r="L225" i="49"/>
  <c r="J107" i="51"/>
  <c r="K192" i="49"/>
  <c r="K228" i="26"/>
  <c r="L268" i="26"/>
  <c r="J211" i="51"/>
  <c r="K218" i="26"/>
  <c r="K222" i="26"/>
  <c r="K46" i="26"/>
  <c r="L139" i="26"/>
  <c r="L41" i="49"/>
  <c r="L163" i="26"/>
  <c r="K88" i="49"/>
  <c r="J244" i="26"/>
  <c r="J255" i="51"/>
  <c r="K267" i="51"/>
  <c r="K83" i="51"/>
  <c r="J129" i="51"/>
  <c r="J119" i="51"/>
  <c r="L196" i="49"/>
  <c r="L185" i="49"/>
  <c r="L183" i="26"/>
  <c r="J105" i="51"/>
  <c r="K94" i="49"/>
  <c r="K70" i="26"/>
  <c r="J193" i="26"/>
  <c r="K265" i="26"/>
  <c r="J204" i="49"/>
  <c r="J285" i="51"/>
  <c r="J193" i="51"/>
  <c r="K259" i="26"/>
  <c r="K215" i="51"/>
  <c r="L107" i="26"/>
  <c r="K273" i="26"/>
  <c r="J130" i="26"/>
  <c r="J238" i="49"/>
  <c r="K196" i="26"/>
  <c r="J286" i="49"/>
  <c r="L254" i="26"/>
  <c r="J125" i="51"/>
  <c r="K161" i="26"/>
  <c r="J212" i="26"/>
  <c r="L69" i="26"/>
  <c r="K245" i="26"/>
  <c r="L60" i="49"/>
  <c r="K169" i="49"/>
  <c r="K256" i="26"/>
  <c r="K227" i="26"/>
  <c r="K137" i="51"/>
  <c r="K86" i="26"/>
  <c r="K208" i="51"/>
  <c r="J187" i="51"/>
  <c r="J284" i="49"/>
  <c r="J90" i="26"/>
  <c r="J235" i="51"/>
  <c r="K92" i="49"/>
  <c r="K152" i="49"/>
  <c r="J167" i="26"/>
  <c r="K82" i="26"/>
  <c r="K115" i="26"/>
  <c r="J196" i="49"/>
  <c r="K280" i="26"/>
  <c r="K204" i="26"/>
  <c r="K186" i="51"/>
  <c r="J262" i="26"/>
  <c r="L124" i="26"/>
  <c r="L265" i="49"/>
  <c r="K43" i="51"/>
  <c r="J275" i="49"/>
  <c r="J279" i="26"/>
  <c r="J125" i="49"/>
  <c r="J103" i="26"/>
  <c r="J209" i="51"/>
  <c r="L126" i="26"/>
  <c r="J107" i="26"/>
  <c r="K81" i="49"/>
  <c r="L57" i="49"/>
  <c r="L40" i="26"/>
  <c r="K171" i="26"/>
  <c r="K229" i="26"/>
  <c r="J165" i="51"/>
  <c r="J86" i="26"/>
  <c r="J157" i="51"/>
  <c r="K240" i="26"/>
  <c r="K159" i="26"/>
  <c r="L103" i="26"/>
  <c r="J235" i="49"/>
  <c r="K134" i="26"/>
  <c r="L177" i="49"/>
  <c r="J106" i="26"/>
  <c r="J81" i="51"/>
  <c r="L276" i="49"/>
  <c r="J205" i="49"/>
  <c r="J59" i="26"/>
  <c r="K233" i="49"/>
  <c r="J133" i="49"/>
  <c r="K75" i="26"/>
  <c r="J100" i="49"/>
  <c r="K284" i="51"/>
  <c r="J76" i="26"/>
  <c r="L148" i="49"/>
  <c r="L152" i="26"/>
  <c r="L230" i="26"/>
  <c r="J172" i="49"/>
  <c r="K240" i="49"/>
  <c r="J240" i="49"/>
  <c r="J185" i="51"/>
  <c r="K122" i="26"/>
  <c r="L236" i="49"/>
  <c r="K261" i="26"/>
  <c r="K105" i="51"/>
  <c r="J85" i="49"/>
  <c r="J123" i="51"/>
  <c r="K256" i="49"/>
  <c r="J250" i="26"/>
  <c r="K151" i="51"/>
  <c r="K132" i="26"/>
  <c r="J246" i="49"/>
  <c r="L132" i="49"/>
  <c r="L121" i="49"/>
  <c r="L151" i="26"/>
  <c r="K246" i="26"/>
  <c r="K211" i="26"/>
  <c r="K49" i="26"/>
  <c r="J41" i="51"/>
  <c r="J285" i="49"/>
  <c r="L88" i="26"/>
  <c r="K136" i="49"/>
  <c r="K225" i="26"/>
  <c r="K276" i="26"/>
  <c r="L52" i="49"/>
  <c r="J221" i="51"/>
  <c r="J204" i="26"/>
  <c r="K163" i="51"/>
  <c r="L100" i="49"/>
  <c r="L228" i="49"/>
  <c r="L224" i="26"/>
  <c r="L222" i="26"/>
  <c r="K56" i="26"/>
  <c r="K210" i="26"/>
  <c r="J175" i="51"/>
  <c r="K58" i="26"/>
  <c r="K248" i="49"/>
  <c r="K48" i="51"/>
  <c r="K256" i="51"/>
  <c r="J268" i="26"/>
  <c r="J191" i="51"/>
  <c r="K68" i="51"/>
  <c r="J253" i="26"/>
  <c r="K108" i="49"/>
  <c r="L148" i="26"/>
  <c r="J247" i="26"/>
  <c r="J49" i="51"/>
  <c r="L114" i="26"/>
  <c r="K237" i="51"/>
  <c r="J117" i="49"/>
  <c r="J171" i="51"/>
  <c r="K262" i="51"/>
  <c r="J116" i="49"/>
  <c r="K47" i="51"/>
  <c r="J247" i="51"/>
  <c r="J47" i="49"/>
  <c r="K158" i="51"/>
  <c r="L108" i="49"/>
  <c r="J63" i="51"/>
  <c r="K51" i="26"/>
  <c r="L73" i="49"/>
  <c r="J135" i="51"/>
  <c r="K193" i="51"/>
  <c r="J43" i="51"/>
  <c r="K60" i="49"/>
  <c r="J93" i="49"/>
  <c r="L129" i="49"/>
  <c r="K181" i="51"/>
  <c r="J212" i="49"/>
  <c r="J83" i="51"/>
  <c r="J268" i="49"/>
  <c r="K188" i="26"/>
  <c r="L193" i="49"/>
  <c r="K127" i="26"/>
  <c r="J245" i="26"/>
  <c r="K73" i="49"/>
  <c r="J221" i="49"/>
  <c r="J226" i="26"/>
  <c r="J241" i="51"/>
  <c r="K255" i="51"/>
  <c r="K58" i="51"/>
  <c r="L55" i="26"/>
  <c r="L113" i="49"/>
  <c r="J76" i="49"/>
  <c r="J65" i="51"/>
  <c r="K102" i="26"/>
  <c r="L276" i="26"/>
  <c r="J69" i="26"/>
  <c r="K120" i="49"/>
  <c r="K88" i="26"/>
  <c r="J271" i="51"/>
  <c r="K234" i="26"/>
  <c r="K231" i="26"/>
  <c r="J132" i="49"/>
  <c r="J203" i="51"/>
  <c r="K153" i="26"/>
  <c r="K41" i="49"/>
  <c r="L262" i="26"/>
  <c r="K105" i="49"/>
  <c r="K168" i="49"/>
  <c r="J237" i="51"/>
  <c r="K272" i="26"/>
  <c r="L278" i="26"/>
  <c r="J261" i="49"/>
  <c r="K216" i="26"/>
  <c r="L123" i="26"/>
  <c r="K242" i="26"/>
  <c r="J228" i="26"/>
  <c r="J109" i="51"/>
  <c r="J228" i="49"/>
  <c r="K67" i="26"/>
  <c r="J209" i="26"/>
  <c r="J233" i="51"/>
  <c r="J115" i="26"/>
  <c r="K257" i="49"/>
  <c r="K40" i="49"/>
  <c r="K175" i="26"/>
  <c r="J265" i="26"/>
  <c r="J270" i="49"/>
  <c r="J253" i="49"/>
  <c r="J43" i="26"/>
  <c r="J257" i="51"/>
  <c r="K103" i="26"/>
  <c r="L104" i="26"/>
  <c r="K129" i="26"/>
  <c r="J108" i="49"/>
  <c r="K201" i="49"/>
  <c r="J101" i="49"/>
  <c r="K95" i="26"/>
  <c r="J237" i="26"/>
  <c r="J150" i="26"/>
  <c r="K89" i="26"/>
  <c r="K140" i="26"/>
  <c r="J113" i="51"/>
  <c r="K163" i="26"/>
  <c r="K224" i="26"/>
  <c r="J111" i="51"/>
  <c r="J165" i="49"/>
  <c r="J218" i="26"/>
  <c r="J122" i="26"/>
  <c r="J255" i="26"/>
  <c r="K183" i="51"/>
  <c r="J230" i="26"/>
  <c r="L260" i="26"/>
  <c r="J287" i="26"/>
  <c r="K194" i="51"/>
  <c r="L76" i="49"/>
  <c r="K159" i="51"/>
  <c r="J256" i="26"/>
  <c r="L51" i="26"/>
  <c r="L228" i="26"/>
  <c r="J239" i="51"/>
  <c r="K41" i="26"/>
  <c r="L215" i="26"/>
  <c r="K110" i="26"/>
  <c r="J281" i="51"/>
  <c r="J194" i="26"/>
  <c r="J47" i="51"/>
  <c r="K72" i="49"/>
  <c r="K214" i="51"/>
  <c r="J127" i="51"/>
  <c r="K114" i="51"/>
  <c r="J242" i="26"/>
  <c r="J173" i="51"/>
  <c r="L60" i="26"/>
  <c r="K114" i="26"/>
  <c r="L116" i="26"/>
  <c r="J57" i="51"/>
  <c r="J148" i="49"/>
  <c r="K124" i="26"/>
  <c r="L225" i="26"/>
  <c r="K75" i="51"/>
  <c r="K278" i="51"/>
  <c r="R212" i="51" l="1"/>
  <c r="AG180" i="72" s="1"/>
  <c r="O212" i="51"/>
  <c r="N212" i="51"/>
  <c r="Q212" i="51"/>
  <c r="AF180" i="72" s="1"/>
  <c r="P212" i="51"/>
  <c r="AE180" i="72" s="1"/>
  <c r="M212" i="51"/>
  <c r="X61" i="51"/>
  <c r="AA61" i="51"/>
  <c r="AG29" i="74" s="1"/>
  <c r="Z61" i="51"/>
  <c r="AF29" i="74" s="1"/>
  <c r="Y61" i="51"/>
  <c r="AE29" i="74" s="1"/>
  <c r="V61" i="51"/>
  <c r="W61" i="51"/>
  <c r="N80" i="51"/>
  <c r="R80" i="51"/>
  <c r="AG48" i="72" s="1"/>
  <c r="Q80" i="51"/>
  <c r="AF48" i="72" s="1"/>
  <c r="P80" i="51"/>
  <c r="AE48" i="72" s="1"/>
  <c r="M80" i="51"/>
  <c r="O80" i="51"/>
  <c r="Z103" i="51"/>
  <c r="AF71" i="74" s="1"/>
  <c r="X103" i="51"/>
  <c r="W103" i="51"/>
  <c r="V103" i="51"/>
  <c r="AA103" i="51"/>
  <c r="AG71" i="74" s="1"/>
  <c r="Y103" i="51"/>
  <c r="AE71" i="74" s="1"/>
  <c r="V101" i="51"/>
  <c r="X101" i="51"/>
  <c r="W101" i="51"/>
  <c r="AA101" i="51"/>
  <c r="AG69" i="74" s="1"/>
  <c r="Z101" i="51"/>
  <c r="AF69" i="74" s="1"/>
  <c r="Y101" i="51"/>
  <c r="AE69" i="74" s="1"/>
  <c r="Q168" i="51"/>
  <c r="AF136" i="72" s="1"/>
  <c r="P168" i="51"/>
  <c r="AE136" i="72" s="1"/>
  <c r="M168" i="51"/>
  <c r="O168" i="51"/>
  <c r="N168" i="51"/>
  <c r="R168" i="51"/>
  <c r="AG136" i="72" s="1"/>
  <c r="N238" i="51"/>
  <c r="O238" i="51"/>
  <c r="M238" i="51"/>
  <c r="R238" i="51"/>
  <c r="AG206" i="72" s="1"/>
  <c r="Q238" i="51"/>
  <c r="AF206" i="72" s="1"/>
  <c r="P238" i="51"/>
  <c r="AE206" i="72" s="1"/>
  <c r="M254" i="51"/>
  <c r="R254" i="51"/>
  <c r="AG222" i="72" s="1"/>
  <c r="Q254" i="51"/>
  <c r="AF222" i="72" s="1"/>
  <c r="O254" i="51"/>
  <c r="P254" i="51"/>
  <c r="AE222" i="72" s="1"/>
  <c r="N254" i="51"/>
  <c r="O194" i="51"/>
  <c r="N194" i="51"/>
  <c r="M194" i="51"/>
  <c r="Q194" i="51"/>
  <c r="AF162" i="72" s="1"/>
  <c r="P194" i="51"/>
  <c r="AE162" i="72" s="1"/>
  <c r="R194" i="51"/>
  <c r="AG162" i="72" s="1"/>
  <c r="Z71" i="51"/>
  <c r="AF39" i="74" s="1"/>
  <c r="X71" i="51"/>
  <c r="W71" i="51"/>
  <c r="V71" i="51"/>
  <c r="AA71" i="51"/>
  <c r="AG39" i="74" s="1"/>
  <c r="Y71" i="51"/>
  <c r="AE39" i="74" s="1"/>
  <c r="Y79" i="51"/>
  <c r="AE47" i="74" s="1"/>
  <c r="X79" i="51"/>
  <c r="V79" i="51"/>
  <c r="AA79" i="51"/>
  <c r="AG47" i="74" s="1"/>
  <c r="Z79" i="51"/>
  <c r="AF47" i="74" s="1"/>
  <c r="W79" i="51"/>
  <c r="Y45" i="51"/>
  <c r="AE13" i="74" s="1"/>
  <c r="X45" i="51"/>
  <c r="W45" i="51"/>
  <c r="AA45" i="51"/>
  <c r="AG13" i="74" s="1"/>
  <c r="Z45" i="51"/>
  <c r="AF13" i="74" s="1"/>
  <c r="V45" i="51"/>
  <c r="V243" i="51"/>
  <c r="AA243" i="51"/>
  <c r="AG211" i="74" s="1"/>
  <c r="X243" i="51"/>
  <c r="Y243" i="51"/>
  <c r="AE211" i="74" s="1"/>
  <c r="W243" i="51"/>
  <c r="Z243" i="51"/>
  <c r="AF211" i="74" s="1"/>
  <c r="AA119" i="51"/>
  <c r="AG87" i="74" s="1"/>
  <c r="X119" i="51"/>
  <c r="Z119" i="51"/>
  <c r="AF87" i="74" s="1"/>
  <c r="Y119" i="51"/>
  <c r="AE87" i="74" s="1"/>
  <c r="V119" i="51"/>
  <c r="W119" i="51"/>
  <c r="N112" i="51"/>
  <c r="R112" i="51"/>
  <c r="AG80" i="72" s="1"/>
  <c r="Q112" i="51"/>
  <c r="AF80" i="72" s="1"/>
  <c r="P112" i="51"/>
  <c r="AE80" i="72" s="1"/>
  <c r="M112" i="51"/>
  <c r="O112" i="51"/>
  <c r="Z175" i="51"/>
  <c r="AF143" i="74" s="1"/>
  <c r="AA175" i="51"/>
  <c r="AG143" i="74" s="1"/>
  <c r="X175" i="51"/>
  <c r="W175" i="51"/>
  <c r="V175" i="51"/>
  <c r="Y175" i="51"/>
  <c r="AE143" i="74" s="1"/>
  <c r="R86" i="51"/>
  <c r="AG54" i="72" s="1"/>
  <c r="Q86" i="51"/>
  <c r="AF54" i="72" s="1"/>
  <c r="P86" i="51"/>
  <c r="AE54" i="72" s="1"/>
  <c r="O86" i="51"/>
  <c r="N86" i="51"/>
  <c r="M86" i="51"/>
  <c r="O72" i="51"/>
  <c r="N72" i="51"/>
  <c r="R72" i="51"/>
  <c r="AG40" i="72" s="1"/>
  <c r="Q72" i="51"/>
  <c r="AF40" i="72" s="1"/>
  <c r="P72" i="51"/>
  <c r="AE40" i="72" s="1"/>
  <c r="M72" i="51"/>
  <c r="Y111" i="51"/>
  <c r="AE79" i="74" s="1"/>
  <c r="X111" i="51"/>
  <c r="V111" i="51"/>
  <c r="AA111" i="51"/>
  <c r="AG79" i="74" s="1"/>
  <c r="Z111" i="51"/>
  <c r="AF79" i="74" s="1"/>
  <c r="W111" i="51"/>
  <c r="N48" i="51"/>
  <c r="Q48" i="51"/>
  <c r="AF16" i="72" s="1"/>
  <c r="P48" i="51"/>
  <c r="AE16" i="72" s="1"/>
  <c r="O48" i="51"/>
  <c r="M48" i="51"/>
  <c r="R48" i="51"/>
  <c r="AG16" i="72" s="1"/>
  <c r="Q88" i="51"/>
  <c r="AF56" i="72" s="1"/>
  <c r="P88" i="51"/>
  <c r="AE56" i="72" s="1"/>
  <c r="M88" i="51"/>
  <c r="O88" i="51"/>
  <c r="N88" i="51"/>
  <c r="R88" i="51"/>
  <c r="AG56" i="72" s="1"/>
  <c r="Q106" i="51"/>
  <c r="AF74" i="72" s="1"/>
  <c r="O106" i="51"/>
  <c r="N106" i="51"/>
  <c r="M106" i="51"/>
  <c r="R106" i="51"/>
  <c r="AG74" i="72" s="1"/>
  <c r="P106" i="51"/>
  <c r="AE74" i="72" s="1"/>
  <c r="W117" i="51"/>
  <c r="AA117" i="51"/>
  <c r="AG85" i="74" s="1"/>
  <c r="Y117" i="51"/>
  <c r="AE85" i="74" s="1"/>
  <c r="V117" i="51"/>
  <c r="X117" i="51"/>
  <c r="Z117" i="51"/>
  <c r="AF85" i="74" s="1"/>
  <c r="Q74" i="51"/>
  <c r="AF42" i="72" s="1"/>
  <c r="O74" i="51"/>
  <c r="N74" i="51"/>
  <c r="M74" i="51"/>
  <c r="R74" i="51"/>
  <c r="AG42" i="72" s="1"/>
  <c r="P74" i="51"/>
  <c r="AE42" i="72" s="1"/>
  <c r="M94" i="51"/>
  <c r="R94" i="51"/>
  <c r="AG62" i="72" s="1"/>
  <c r="Q94" i="51"/>
  <c r="AF62" i="72" s="1"/>
  <c r="P94" i="51"/>
  <c r="AE62" i="72" s="1"/>
  <c r="O94" i="51"/>
  <c r="N94" i="51"/>
  <c r="W87" i="51"/>
  <c r="V87" i="51"/>
  <c r="Z87" i="51"/>
  <c r="AF55" i="74" s="1"/>
  <c r="Y87" i="51"/>
  <c r="AE55" i="74" s="1"/>
  <c r="X87" i="51"/>
  <c r="AA87" i="51"/>
  <c r="AG55" i="74" s="1"/>
  <c r="AA107" i="51"/>
  <c r="AG75" i="74" s="1"/>
  <c r="Z107" i="51"/>
  <c r="AF75" i="74" s="1"/>
  <c r="X107" i="51"/>
  <c r="W107" i="51"/>
  <c r="V107" i="51"/>
  <c r="Y107" i="51"/>
  <c r="AE75" i="74" s="1"/>
  <c r="P66" i="51"/>
  <c r="AE34" i="72" s="1"/>
  <c r="O66" i="51"/>
  <c r="M66" i="51"/>
  <c r="R66" i="51"/>
  <c r="AG34" i="72" s="1"/>
  <c r="Q66" i="51"/>
  <c r="AF34" i="72" s="1"/>
  <c r="N66" i="51"/>
  <c r="Z93" i="49"/>
  <c r="W60" i="74" s="1"/>
  <c r="Y93" i="49"/>
  <c r="V60" i="74" s="1"/>
  <c r="X93" i="49"/>
  <c r="W93" i="49"/>
  <c r="V93" i="49"/>
  <c r="V55" i="51"/>
  <c r="Y55" i="51"/>
  <c r="AE23" i="74" s="1"/>
  <c r="AA55" i="51"/>
  <c r="AG23" i="74" s="1"/>
  <c r="Z55" i="51"/>
  <c r="AF23" i="74" s="1"/>
  <c r="X55" i="51"/>
  <c r="W55" i="51"/>
  <c r="AA95" i="51"/>
  <c r="AG63" i="74" s="1"/>
  <c r="Z95" i="51"/>
  <c r="AF63" i="74" s="1"/>
  <c r="Y95" i="51"/>
  <c r="AE63" i="74" s="1"/>
  <c r="X95" i="51"/>
  <c r="W95" i="51"/>
  <c r="V95" i="51"/>
  <c r="W227" i="51"/>
  <c r="Z227" i="51"/>
  <c r="AF195" i="74" s="1"/>
  <c r="V227" i="51"/>
  <c r="AA227" i="51"/>
  <c r="AG195" i="74" s="1"/>
  <c r="Y227" i="51"/>
  <c r="AE195" i="74" s="1"/>
  <c r="X227" i="51"/>
  <c r="Q206" i="51"/>
  <c r="AF174" i="72" s="1"/>
  <c r="K198" i="52" s="1"/>
  <c r="P206" i="51"/>
  <c r="AE174" i="72" s="1"/>
  <c r="N206" i="51"/>
  <c r="O206" i="51"/>
  <c r="M206" i="51"/>
  <c r="R206" i="51"/>
  <c r="AG174" i="72" s="1"/>
  <c r="AG266" i="26"/>
  <c r="AJ266" i="26"/>
  <c r="O233" i="75" s="1"/>
  <c r="AH266" i="26"/>
  <c r="M233" i="75" s="1"/>
  <c r="AE266" i="26"/>
  <c r="AF266" i="26"/>
  <c r="O104" i="51"/>
  <c r="N104" i="51"/>
  <c r="R104" i="51"/>
  <c r="AG72" i="72" s="1"/>
  <c r="Q104" i="51"/>
  <c r="AF72" i="72" s="1"/>
  <c r="P104" i="51"/>
  <c r="AE72" i="72" s="1"/>
  <c r="M104" i="51"/>
  <c r="Y99" i="51"/>
  <c r="AE67" i="74" s="1"/>
  <c r="X99" i="51"/>
  <c r="V99" i="51"/>
  <c r="AA99" i="51"/>
  <c r="AG67" i="74" s="1"/>
  <c r="Z99" i="51"/>
  <c r="AF67" i="74" s="1"/>
  <c r="W99" i="51"/>
  <c r="P42" i="51"/>
  <c r="AE10" i="72" s="1"/>
  <c r="Q42" i="51"/>
  <c r="AF10" i="72" s="1"/>
  <c r="O42" i="51"/>
  <c r="N42" i="51"/>
  <c r="M42" i="51"/>
  <c r="R42" i="51"/>
  <c r="AG10" i="72" s="1"/>
  <c r="M96" i="51"/>
  <c r="O96" i="51"/>
  <c r="N96" i="51"/>
  <c r="R96" i="51"/>
  <c r="AG64" i="72" s="1"/>
  <c r="Q96" i="51"/>
  <c r="AF64" i="72" s="1"/>
  <c r="P96" i="51"/>
  <c r="AE64" i="72" s="1"/>
  <c r="N56" i="51"/>
  <c r="Q56" i="51"/>
  <c r="AF24" i="72" s="1"/>
  <c r="P56" i="51"/>
  <c r="AE24" i="72" s="1"/>
  <c r="O56" i="51"/>
  <c r="M56" i="51"/>
  <c r="R56" i="51"/>
  <c r="AG24" i="72" s="1"/>
  <c r="O214" i="51"/>
  <c r="M214" i="51"/>
  <c r="Q214" i="51"/>
  <c r="AF182" i="72" s="1"/>
  <c r="P214" i="51"/>
  <c r="AE182" i="72" s="1"/>
  <c r="N214" i="51"/>
  <c r="R214" i="51"/>
  <c r="AG182" i="72" s="1"/>
  <c r="V197" i="51"/>
  <c r="X197" i="51"/>
  <c r="W197" i="51"/>
  <c r="AA197" i="51"/>
  <c r="AG165" i="74" s="1"/>
  <c r="Z197" i="51"/>
  <c r="AF165" i="74" s="1"/>
  <c r="Y197" i="51"/>
  <c r="AE165" i="74" s="1"/>
  <c r="R84" i="51"/>
  <c r="AG52" i="72" s="1"/>
  <c r="M84" i="51"/>
  <c r="Q84" i="51"/>
  <c r="AF52" i="72" s="1"/>
  <c r="P84" i="51"/>
  <c r="AE52" i="72" s="1"/>
  <c r="O84" i="51"/>
  <c r="N84" i="51"/>
  <c r="O153" i="49"/>
  <c r="N153" i="49"/>
  <c r="M153" i="49"/>
  <c r="Q153" i="49"/>
  <c r="W120" i="72" s="1"/>
  <c r="P153" i="49"/>
  <c r="V120" i="72" s="1"/>
  <c r="AI240" i="49"/>
  <c r="W207" i="75" s="1"/>
  <c r="AH240" i="49"/>
  <c r="V207" i="75" s="1"/>
  <c r="AG240" i="49"/>
  <c r="AF240" i="49"/>
  <c r="AE240" i="49"/>
  <c r="V189" i="49"/>
  <c r="Z189" i="49"/>
  <c r="W156" i="74" s="1"/>
  <c r="Y189" i="49"/>
  <c r="V156" i="74" s="1"/>
  <c r="X189" i="49"/>
  <c r="W189" i="49"/>
  <c r="Q220" i="51"/>
  <c r="AF188" i="72" s="1"/>
  <c r="P220" i="51"/>
  <c r="AE188" i="72" s="1"/>
  <c r="M220" i="51"/>
  <c r="R220" i="51"/>
  <c r="AG188" i="72" s="1"/>
  <c r="O220" i="51"/>
  <c r="N220" i="51"/>
  <c r="R272" i="51"/>
  <c r="AG240" i="72" s="1"/>
  <c r="P272" i="51"/>
  <c r="AE240" i="72" s="1"/>
  <c r="O272" i="51"/>
  <c r="Q272" i="51"/>
  <c r="AF240" i="72" s="1"/>
  <c r="N272" i="51"/>
  <c r="M272" i="51"/>
  <c r="P242" i="49"/>
  <c r="V209" i="72" s="1"/>
  <c r="O242" i="49"/>
  <c r="N242" i="49"/>
  <c r="M242" i="49"/>
  <c r="Q242" i="49"/>
  <c r="W209" i="72" s="1"/>
  <c r="O190" i="49"/>
  <c r="N190" i="49"/>
  <c r="M190" i="49"/>
  <c r="Q190" i="49"/>
  <c r="W157" i="72" s="1"/>
  <c r="P190" i="49"/>
  <c r="V157" i="72" s="1"/>
  <c r="Q129" i="49"/>
  <c r="W96" i="72" s="1"/>
  <c r="O129" i="49"/>
  <c r="N129" i="49"/>
  <c r="M129" i="49"/>
  <c r="P129" i="49"/>
  <c r="V96" i="72" s="1"/>
  <c r="AI55" i="49"/>
  <c r="W22" i="75" s="1"/>
  <c r="AH55" i="49"/>
  <c r="V22" i="75" s="1"/>
  <c r="AF55" i="49"/>
  <c r="AE55" i="49"/>
  <c r="AG55" i="49"/>
  <c r="R180" i="51"/>
  <c r="AG148" i="72" s="1"/>
  <c r="P180" i="51"/>
  <c r="AE148" i="72" s="1"/>
  <c r="O180" i="51"/>
  <c r="N180" i="51"/>
  <c r="M180" i="51"/>
  <c r="Q180" i="51"/>
  <c r="AF148" i="72" s="1"/>
  <c r="AG79" i="49"/>
  <c r="AF79" i="49"/>
  <c r="AE79" i="49"/>
  <c r="AI79" i="49"/>
  <c r="W46" i="75" s="1"/>
  <c r="AH79" i="49"/>
  <c r="V46" i="75" s="1"/>
  <c r="X209" i="51"/>
  <c r="V209" i="51"/>
  <c r="W209" i="51"/>
  <c r="AA209" i="51"/>
  <c r="AG177" i="74" s="1"/>
  <c r="Z209" i="51"/>
  <c r="AF177" i="74" s="1"/>
  <c r="Y209" i="51"/>
  <c r="AE177" i="74" s="1"/>
  <c r="N78" i="51"/>
  <c r="M78" i="51"/>
  <c r="R78" i="51"/>
  <c r="AG46" i="72" s="1"/>
  <c r="Q78" i="51"/>
  <c r="AF46" i="72" s="1"/>
  <c r="P78" i="51"/>
  <c r="AE46" i="72" s="1"/>
  <c r="O78" i="51"/>
  <c r="V115" i="51"/>
  <c r="Z115" i="51"/>
  <c r="AF83" i="74" s="1"/>
  <c r="Y115" i="51"/>
  <c r="AE83" i="74" s="1"/>
  <c r="X115" i="51"/>
  <c r="W115" i="51"/>
  <c r="AA115" i="51"/>
  <c r="AG83" i="74" s="1"/>
  <c r="N160" i="51"/>
  <c r="R160" i="51"/>
  <c r="AG128" i="72" s="1"/>
  <c r="Q160" i="51"/>
  <c r="AF128" i="72" s="1"/>
  <c r="P160" i="51"/>
  <c r="AE128" i="72" s="1"/>
  <c r="M160" i="51"/>
  <c r="O160" i="51"/>
  <c r="AA53" i="51"/>
  <c r="AG21" i="74" s="1"/>
  <c r="Z53" i="51"/>
  <c r="AF21" i="74" s="1"/>
  <c r="X53" i="51"/>
  <c r="V53" i="51"/>
  <c r="W53" i="51"/>
  <c r="Y53" i="51"/>
  <c r="AE21" i="74" s="1"/>
  <c r="W203" i="51"/>
  <c r="AA203" i="51"/>
  <c r="AG171" i="74" s="1"/>
  <c r="Z203" i="51"/>
  <c r="AF171" i="74" s="1"/>
  <c r="Y203" i="51"/>
  <c r="AE171" i="74" s="1"/>
  <c r="X203" i="51"/>
  <c r="V203" i="51"/>
  <c r="M224" i="51"/>
  <c r="N224" i="51"/>
  <c r="Q224" i="51"/>
  <c r="AF192" i="72" s="1"/>
  <c r="O224" i="51"/>
  <c r="R224" i="51"/>
  <c r="AG192" i="72" s="1"/>
  <c r="P224" i="51"/>
  <c r="AE192" i="72" s="1"/>
  <c r="N62" i="51"/>
  <c r="M62" i="51"/>
  <c r="R62" i="51"/>
  <c r="AG30" i="72" s="1"/>
  <c r="Q62" i="51"/>
  <c r="AF30" i="72" s="1"/>
  <c r="P62" i="51"/>
  <c r="AE30" i="72" s="1"/>
  <c r="O62" i="51"/>
  <c r="M62" i="49"/>
  <c r="Q62" i="49"/>
  <c r="W29" i="72" s="1"/>
  <c r="P62" i="49"/>
  <c r="V29" i="72" s="1"/>
  <c r="O62" i="49"/>
  <c r="N62" i="49"/>
  <c r="M236" i="51"/>
  <c r="R236" i="51"/>
  <c r="AG204" i="72" s="1"/>
  <c r="O236" i="51"/>
  <c r="N236" i="51"/>
  <c r="Q236" i="51"/>
  <c r="AF204" i="72" s="1"/>
  <c r="P236" i="51"/>
  <c r="AE204" i="72" s="1"/>
  <c r="AA185" i="51"/>
  <c r="AG153" i="74" s="1"/>
  <c r="Y185" i="51"/>
  <c r="AE153" i="74" s="1"/>
  <c r="X185" i="51"/>
  <c r="W185" i="51"/>
  <c r="V185" i="51"/>
  <c r="Z185" i="51"/>
  <c r="AF153" i="74" s="1"/>
  <c r="Y53" i="49"/>
  <c r="V20" i="74" s="1"/>
  <c r="X53" i="49"/>
  <c r="W53" i="49"/>
  <c r="V53" i="49"/>
  <c r="Z53" i="49"/>
  <c r="W20" i="74" s="1"/>
  <c r="O230" i="49"/>
  <c r="N230" i="49"/>
  <c r="M230" i="49"/>
  <c r="Q230" i="49"/>
  <c r="W197" i="72" s="1"/>
  <c r="P230" i="49"/>
  <c r="V197" i="72" s="1"/>
  <c r="Q50" i="49"/>
  <c r="W17" i="72" s="1"/>
  <c r="W41" i="52" s="1"/>
  <c r="O50" i="49"/>
  <c r="N50" i="49"/>
  <c r="M50" i="49"/>
  <c r="P50" i="49"/>
  <c r="V17" i="72" s="1"/>
  <c r="V135" i="49"/>
  <c r="Z135" i="49"/>
  <c r="W102" i="74" s="1"/>
  <c r="Y135" i="49"/>
  <c r="V102" i="74" s="1"/>
  <c r="X135" i="49"/>
  <c r="W135" i="49"/>
  <c r="Q178" i="51"/>
  <c r="AF146" i="72" s="1"/>
  <c r="P178" i="51"/>
  <c r="AE146" i="72" s="1"/>
  <c r="R178" i="51"/>
  <c r="AG146" i="72" s="1"/>
  <c r="O178" i="51"/>
  <c r="N178" i="51"/>
  <c r="M178" i="51"/>
  <c r="P98" i="51"/>
  <c r="AE66" i="72" s="1"/>
  <c r="J90" i="52" s="1"/>
  <c r="O98" i="51"/>
  <c r="M98" i="51"/>
  <c r="R98" i="51"/>
  <c r="AG66" i="72" s="1"/>
  <c r="Q98" i="51"/>
  <c r="AF66" i="72" s="1"/>
  <c r="N98" i="51"/>
  <c r="P222" i="51"/>
  <c r="AE190" i="72" s="1"/>
  <c r="N222" i="51"/>
  <c r="O222" i="51"/>
  <c r="M222" i="51"/>
  <c r="R222" i="51"/>
  <c r="AG190" i="72" s="1"/>
  <c r="Q222" i="51"/>
  <c r="AF190" i="72" s="1"/>
  <c r="R50" i="51"/>
  <c r="AG18" i="72" s="1"/>
  <c r="Q50" i="51"/>
  <c r="AF18" i="72" s="1"/>
  <c r="N50" i="51"/>
  <c r="M50" i="51"/>
  <c r="P50" i="51"/>
  <c r="AE18" i="72" s="1"/>
  <c r="O50" i="51"/>
  <c r="AF88" i="49"/>
  <c r="AE88" i="49"/>
  <c r="AH88" i="49"/>
  <c r="V55" i="75" s="1"/>
  <c r="AI88" i="49"/>
  <c r="W55" i="75" s="1"/>
  <c r="AG88" i="49"/>
  <c r="X251" i="51"/>
  <c r="Y251" i="51"/>
  <c r="AE219" i="74" s="1"/>
  <c r="W251" i="51"/>
  <c r="V251" i="51"/>
  <c r="AA251" i="51"/>
  <c r="AG219" i="74" s="1"/>
  <c r="Z251" i="51"/>
  <c r="AF219" i="74" s="1"/>
  <c r="Y67" i="51"/>
  <c r="AE35" i="74" s="1"/>
  <c r="X67" i="51"/>
  <c r="V67" i="51"/>
  <c r="AA67" i="51"/>
  <c r="AG35" i="74" s="1"/>
  <c r="Z67" i="51"/>
  <c r="AF35" i="74" s="1"/>
  <c r="W67" i="51"/>
  <c r="M38" i="51"/>
  <c r="R38" i="51"/>
  <c r="Q38" i="51"/>
  <c r="P38" i="51"/>
  <c r="O38" i="51"/>
  <c r="N38" i="51"/>
  <c r="V69" i="51"/>
  <c r="X69" i="51"/>
  <c r="W69" i="51"/>
  <c r="AA69" i="51"/>
  <c r="AG37" i="74" s="1"/>
  <c r="Z69" i="51"/>
  <c r="AF37" i="74" s="1"/>
  <c r="Y69" i="51"/>
  <c r="AE37" i="74" s="1"/>
  <c r="M110" i="51"/>
  <c r="R110" i="51"/>
  <c r="AG78" i="72" s="1"/>
  <c r="Q110" i="51"/>
  <c r="AF78" i="72" s="1"/>
  <c r="P110" i="51"/>
  <c r="AE78" i="72" s="1"/>
  <c r="O110" i="51"/>
  <c r="N110" i="51"/>
  <c r="R70" i="51"/>
  <c r="AG38" i="72" s="1"/>
  <c r="Q70" i="51"/>
  <c r="AF38" i="72" s="1"/>
  <c r="P70" i="51"/>
  <c r="AE38" i="72" s="1"/>
  <c r="O70" i="51"/>
  <c r="N70" i="51"/>
  <c r="M70" i="51"/>
  <c r="Y283" i="51"/>
  <c r="AE251" i="74" s="1"/>
  <c r="W283" i="51"/>
  <c r="V283" i="51"/>
  <c r="AA283" i="51"/>
  <c r="AG251" i="74" s="1"/>
  <c r="Z283" i="51"/>
  <c r="AF251" i="74" s="1"/>
  <c r="X283" i="51"/>
  <c r="O121" i="49"/>
  <c r="N121" i="49"/>
  <c r="M121" i="49"/>
  <c r="Q121" i="49"/>
  <c r="W88" i="72" s="1"/>
  <c r="P121" i="49"/>
  <c r="V88" i="72" s="1"/>
  <c r="R250" i="51"/>
  <c r="AG218" i="72" s="1"/>
  <c r="Q250" i="51"/>
  <c r="AF218" i="72" s="1"/>
  <c r="M250" i="51"/>
  <c r="P250" i="51"/>
  <c r="AE218" i="72" s="1"/>
  <c r="O250" i="51"/>
  <c r="N250" i="51"/>
  <c r="AE131" i="49"/>
  <c r="AI131" i="49"/>
  <c r="W98" i="75" s="1"/>
  <c r="AG131" i="49"/>
  <c r="AH131" i="49"/>
  <c r="V98" i="75" s="1"/>
  <c r="AF131" i="49"/>
  <c r="N284" i="51"/>
  <c r="Q284" i="51"/>
  <c r="AF252" i="72" s="1"/>
  <c r="P284" i="51"/>
  <c r="AE252" i="72" s="1"/>
  <c r="M284" i="51"/>
  <c r="R284" i="51"/>
  <c r="AG252" i="72" s="1"/>
  <c r="O284" i="51"/>
  <c r="R108" i="51"/>
  <c r="AG76" i="72" s="1"/>
  <c r="M108" i="51"/>
  <c r="Q108" i="51"/>
  <c r="AF76" i="72" s="1"/>
  <c r="P108" i="51"/>
  <c r="AE76" i="72" s="1"/>
  <c r="O108" i="51"/>
  <c r="N108" i="51"/>
  <c r="X132" i="49"/>
  <c r="Y132" i="49"/>
  <c r="V99" i="74" s="1"/>
  <c r="W132" i="49"/>
  <c r="V132" i="49"/>
  <c r="Z132" i="49"/>
  <c r="W99" i="74" s="1"/>
  <c r="AG87" i="49"/>
  <c r="AF87" i="49"/>
  <c r="AE87" i="49"/>
  <c r="AI87" i="49"/>
  <c r="W54" i="75" s="1"/>
  <c r="AH87" i="49"/>
  <c r="V54" i="75" s="1"/>
  <c r="M252" i="51"/>
  <c r="R252" i="51"/>
  <c r="AG220" i="72" s="1"/>
  <c r="O252" i="51"/>
  <c r="N252" i="51"/>
  <c r="Q252" i="51"/>
  <c r="AF220" i="72" s="1"/>
  <c r="P252" i="51"/>
  <c r="AE220" i="72" s="1"/>
  <c r="P57" i="49"/>
  <c r="V24" i="72" s="1"/>
  <c r="O57" i="49"/>
  <c r="N57" i="49"/>
  <c r="M57" i="49"/>
  <c r="Q57" i="49"/>
  <c r="W24" i="72" s="1"/>
  <c r="R114" i="51"/>
  <c r="AG82" i="72" s="1"/>
  <c r="Q114" i="51"/>
  <c r="AF82" i="72" s="1"/>
  <c r="P114" i="51"/>
  <c r="AE82" i="72" s="1"/>
  <c r="O114" i="51"/>
  <c r="N114" i="51"/>
  <c r="M114" i="51"/>
  <c r="P118" i="51"/>
  <c r="AE86" i="72" s="1"/>
  <c r="O118" i="51"/>
  <c r="N118" i="51"/>
  <c r="M118" i="51"/>
  <c r="R118" i="51"/>
  <c r="AG86" i="72" s="1"/>
  <c r="Q118" i="51"/>
  <c r="AF86" i="72" s="1"/>
  <c r="R230" i="51"/>
  <c r="AG198" i="72" s="1"/>
  <c r="Q230" i="51"/>
  <c r="AF198" i="72" s="1"/>
  <c r="P230" i="51"/>
  <c r="AE198" i="72" s="1"/>
  <c r="N230" i="51"/>
  <c r="O230" i="51"/>
  <c r="M230" i="51"/>
  <c r="Z127" i="51"/>
  <c r="AF95" i="74" s="1"/>
  <c r="AA127" i="51"/>
  <c r="AG95" i="74" s="1"/>
  <c r="W127" i="51"/>
  <c r="V127" i="51"/>
  <c r="X127" i="51"/>
  <c r="Y127" i="51"/>
  <c r="AE95" i="74" s="1"/>
  <c r="AI235" i="49"/>
  <c r="W202" i="75" s="1"/>
  <c r="AH235" i="49"/>
  <c r="V202" i="75" s="1"/>
  <c r="AG235" i="49"/>
  <c r="AF235" i="49"/>
  <c r="AE235" i="49"/>
  <c r="V91" i="51"/>
  <c r="Z91" i="51"/>
  <c r="AF59" i="74" s="1"/>
  <c r="Y91" i="51"/>
  <c r="AE59" i="74" s="1"/>
  <c r="X91" i="51"/>
  <c r="W91" i="51"/>
  <c r="AA91" i="51"/>
  <c r="AG59" i="74" s="1"/>
  <c r="X151" i="49"/>
  <c r="W151" i="49"/>
  <c r="V151" i="49"/>
  <c r="Z151" i="49"/>
  <c r="W118" i="74" s="1"/>
  <c r="Y151" i="49"/>
  <c r="V118" i="74" s="1"/>
  <c r="M134" i="51"/>
  <c r="N134" i="51"/>
  <c r="R134" i="51"/>
  <c r="AG102" i="72" s="1"/>
  <c r="Q134" i="51"/>
  <c r="AF102" i="72" s="1"/>
  <c r="P134" i="51"/>
  <c r="AE102" i="72" s="1"/>
  <c r="O134" i="51"/>
  <c r="Q274" i="51"/>
  <c r="AF242" i="72" s="1"/>
  <c r="M274" i="51"/>
  <c r="N274" i="51"/>
  <c r="P274" i="51"/>
  <c r="AE242" i="72" s="1"/>
  <c r="O274" i="51"/>
  <c r="R274" i="51"/>
  <c r="AG242" i="72" s="1"/>
  <c r="W133" i="51"/>
  <c r="AA133" i="51"/>
  <c r="AG101" i="74" s="1"/>
  <c r="Z133" i="51"/>
  <c r="AF101" i="74" s="1"/>
  <c r="Y133" i="51"/>
  <c r="AE101" i="74" s="1"/>
  <c r="V133" i="51"/>
  <c r="X133" i="51"/>
  <c r="P44" i="51"/>
  <c r="AE12" i="72" s="1"/>
  <c r="O44" i="51"/>
  <c r="N44" i="51"/>
  <c r="M44" i="51"/>
  <c r="R44" i="51"/>
  <c r="AG12" i="72" s="1"/>
  <c r="Q44" i="51"/>
  <c r="AF12" i="72" s="1"/>
  <c r="Q154" i="51"/>
  <c r="AF122" i="72" s="1"/>
  <c r="P154" i="51"/>
  <c r="AE122" i="72" s="1"/>
  <c r="R154" i="51"/>
  <c r="AG122" i="72" s="1"/>
  <c r="O154" i="51"/>
  <c r="N154" i="51"/>
  <c r="M154" i="51"/>
  <c r="R260" i="51"/>
  <c r="AG228" i="72" s="1"/>
  <c r="O260" i="51"/>
  <c r="N260" i="51"/>
  <c r="Q260" i="51"/>
  <c r="AF228" i="72" s="1"/>
  <c r="P260" i="51"/>
  <c r="AE228" i="72" s="1"/>
  <c r="M260" i="51"/>
  <c r="AA63" i="51"/>
  <c r="AG31" i="74" s="1"/>
  <c r="Z63" i="51"/>
  <c r="AF31" i="74" s="1"/>
  <c r="Y63" i="51"/>
  <c r="AE31" i="74" s="1"/>
  <c r="X63" i="51"/>
  <c r="W63" i="51"/>
  <c r="V63" i="51"/>
  <c r="M46" i="51"/>
  <c r="R46" i="51"/>
  <c r="AG14" i="72" s="1"/>
  <c r="Q46" i="51"/>
  <c r="AF14" i="72" s="1"/>
  <c r="P46" i="51"/>
  <c r="AE14" i="72" s="1"/>
  <c r="O46" i="51"/>
  <c r="N46" i="51"/>
  <c r="Y191" i="51"/>
  <c r="AE159" i="74" s="1"/>
  <c r="AA191" i="51"/>
  <c r="AG159" i="74" s="1"/>
  <c r="W191" i="51"/>
  <c r="V191" i="51"/>
  <c r="Z191" i="51"/>
  <c r="AF159" i="74" s="1"/>
  <c r="X191" i="51"/>
  <c r="X187" i="51"/>
  <c r="V187" i="51"/>
  <c r="W187" i="51"/>
  <c r="AA187" i="51"/>
  <c r="AG155" i="74" s="1"/>
  <c r="Z187" i="51"/>
  <c r="AF155" i="74" s="1"/>
  <c r="Y187" i="51"/>
  <c r="AE155" i="74" s="1"/>
  <c r="N82" i="51"/>
  <c r="M82" i="51"/>
  <c r="Q82" i="51"/>
  <c r="AF50" i="72" s="1"/>
  <c r="P82" i="51"/>
  <c r="AE50" i="72" s="1"/>
  <c r="O82" i="51"/>
  <c r="R82" i="51"/>
  <c r="AG50" i="72" s="1"/>
  <c r="Q132" i="51"/>
  <c r="AF100" i="72" s="1"/>
  <c r="M132" i="51"/>
  <c r="R132" i="51"/>
  <c r="AG100" i="72" s="1"/>
  <c r="P132" i="51"/>
  <c r="AE100" i="72" s="1"/>
  <c r="O132" i="51"/>
  <c r="N132" i="51"/>
  <c r="X143" i="51"/>
  <c r="W143" i="51"/>
  <c r="Z143" i="51"/>
  <c r="AF111" i="74" s="1"/>
  <c r="Y143" i="51"/>
  <c r="AE111" i="74" s="1"/>
  <c r="AA143" i="51"/>
  <c r="AG111" i="74" s="1"/>
  <c r="V143" i="51"/>
  <c r="AA233" i="51"/>
  <c r="AG201" i="74" s="1"/>
  <c r="Z233" i="51"/>
  <c r="AF201" i="74" s="1"/>
  <c r="Y233" i="51"/>
  <c r="AE201" i="74" s="1"/>
  <c r="X233" i="51"/>
  <c r="V233" i="51"/>
  <c r="W233" i="51"/>
  <c r="M176" i="51"/>
  <c r="O176" i="51"/>
  <c r="N176" i="51"/>
  <c r="R176" i="51"/>
  <c r="AG144" i="72" s="1"/>
  <c r="Q176" i="51"/>
  <c r="AF144" i="72" s="1"/>
  <c r="P176" i="51"/>
  <c r="AE144" i="72" s="1"/>
  <c r="M194" i="49"/>
  <c r="P194" i="49"/>
  <c r="V161" i="72" s="1"/>
  <c r="Q194" i="49"/>
  <c r="W161" i="72" s="1"/>
  <c r="O194" i="49"/>
  <c r="N194" i="49"/>
  <c r="Z109" i="51"/>
  <c r="AF77" i="74" s="1"/>
  <c r="Y109" i="51"/>
  <c r="AE77" i="74" s="1"/>
  <c r="X109" i="51"/>
  <c r="W109" i="51"/>
  <c r="AA109" i="51"/>
  <c r="AG77" i="74" s="1"/>
  <c r="V109" i="51"/>
  <c r="P136" i="51"/>
  <c r="AE104" i="72" s="1"/>
  <c r="M136" i="51"/>
  <c r="R136" i="51"/>
  <c r="AG104" i="72" s="1"/>
  <c r="O136" i="51"/>
  <c r="N136" i="51"/>
  <c r="Q136" i="51"/>
  <c r="AF104" i="72" s="1"/>
  <c r="R196" i="51"/>
  <c r="AG164" i="72" s="1"/>
  <c r="P196" i="51"/>
  <c r="AE164" i="72" s="1"/>
  <c r="M196" i="51"/>
  <c r="Q196" i="51"/>
  <c r="AF164" i="72" s="1"/>
  <c r="O196" i="51"/>
  <c r="N196" i="51"/>
  <c r="R90" i="51"/>
  <c r="AG58" i="72" s="1"/>
  <c r="Q90" i="51"/>
  <c r="AF58" i="72" s="1"/>
  <c r="P90" i="51"/>
  <c r="AE58" i="72" s="1"/>
  <c r="O90" i="51"/>
  <c r="N90" i="51"/>
  <c r="M90" i="51"/>
  <c r="Y241" i="51"/>
  <c r="AE209" i="74" s="1"/>
  <c r="W241" i="51"/>
  <c r="AA241" i="51"/>
  <c r="AG209" i="74" s="1"/>
  <c r="Z241" i="51"/>
  <c r="AF209" i="74" s="1"/>
  <c r="X241" i="51"/>
  <c r="V241" i="51"/>
  <c r="P244" i="51"/>
  <c r="AE212" i="72" s="1"/>
  <c r="R244" i="51"/>
  <c r="AG212" i="72" s="1"/>
  <c r="M244" i="51"/>
  <c r="N244" i="51"/>
  <c r="Q244" i="51"/>
  <c r="AF212" i="72" s="1"/>
  <c r="O244" i="51"/>
  <c r="AH213" i="26"/>
  <c r="M180" i="75" s="1"/>
  <c r="AG213" i="26"/>
  <c r="AJ213" i="26"/>
  <c r="O180" i="75" s="1"/>
  <c r="AF213" i="26"/>
  <c r="AE213" i="26"/>
  <c r="AI213" i="26"/>
  <c r="N180" i="75" s="1"/>
  <c r="Q150" i="51"/>
  <c r="AF118" i="72" s="1"/>
  <c r="P150" i="51"/>
  <c r="AE118" i="72" s="1"/>
  <c r="O150" i="51"/>
  <c r="M150" i="51"/>
  <c r="N150" i="51"/>
  <c r="R150" i="51"/>
  <c r="AG118" i="72" s="1"/>
  <c r="P202" i="49"/>
  <c r="V169" i="72" s="1"/>
  <c r="Q202" i="49"/>
  <c r="W169" i="72" s="1"/>
  <c r="O202" i="49"/>
  <c r="N202" i="49"/>
  <c r="M202" i="49"/>
  <c r="O130" i="51"/>
  <c r="Q130" i="51"/>
  <c r="AF98" i="72" s="1"/>
  <c r="P130" i="51"/>
  <c r="AE98" i="72" s="1"/>
  <c r="J122" i="52" s="1"/>
  <c r="R130" i="51"/>
  <c r="AG98" i="72" s="1"/>
  <c r="N130" i="51"/>
  <c r="M130" i="51"/>
  <c r="AA41" i="51"/>
  <c r="AG9" i="74" s="1"/>
  <c r="Z41" i="51"/>
  <c r="AF9" i="74" s="1"/>
  <c r="Y41" i="51"/>
  <c r="AE9" i="74" s="1"/>
  <c r="X41" i="51"/>
  <c r="W41" i="51"/>
  <c r="V41" i="51"/>
  <c r="P107" i="49"/>
  <c r="V74" i="72" s="1"/>
  <c r="O107" i="49"/>
  <c r="N107" i="49"/>
  <c r="M107" i="49"/>
  <c r="Q107" i="49"/>
  <c r="W74" i="72" s="1"/>
  <c r="AH40" i="49"/>
  <c r="V7" i="75" s="1"/>
  <c r="AI40" i="49"/>
  <c r="W7" i="75" s="1"/>
  <c r="AG40" i="49"/>
  <c r="AF40" i="49"/>
  <c r="AE40" i="49"/>
  <c r="N110" i="49"/>
  <c r="O110" i="49"/>
  <c r="M110" i="49"/>
  <c r="Q110" i="49"/>
  <c r="W77" i="72" s="1"/>
  <c r="P110" i="49"/>
  <c r="V77" i="72" s="1"/>
  <c r="Z215" i="49"/>
  <c r="W182" i="74" s="1"/>
  <c r="Y215" i="49"/>
  <c r="V182" i="74" s="1"/>
  <c r="X215" i="49"/>
  <c r="W215" i="49"/>
  <c r="V215" i="49"/>
  <c r="O120" i="51"/>
  <c r="N120" i="51"/>
  <c r="Q120" i="51"/>
  <c r="AF88" i="72" s="1"/>
  <c r="P120" i="51"/>
  <c r="AE88" i="72" s="1"/>
  <c r="M120" i="51"/>
  <c r="R120" i="51"/>
  <c r="AG88" i="72" s="1"/>
  <c r="V131" i="51"/>
  <c r="W131" i="51"/>
  <c r="AA131" i="51"/>
  <c r="AG99" i="74" s="1"/>
  <c r="Z131" i="51"/>
  <c r="AF99" i="74" s="1"/>
  <c r="Y131" i="51"/>
  <c r="AE99" i="74" s="1"/>
  <c r="X131" i="51"/>
  <c r="X129" i="51"/>
  <c r="W129" i="51"/>
  <c r="Z129" i="51"/>
  <c r="AF97" i="74" s="1"/>
  <c r="V129" i="51"/>
  <c r="AA129" i="51"/>
  <c r="AG97" i="74" s="1"/>
  <c r="Y129" i="51"/>
  <c r="AE97" i="74" s="1"/>
  <c r="N42" i="49"/>
  <c r="M42" i="49"/>
  <c r="P42" i="49"/>
  <c r="V9" i="72" s="1"/>
  <c r="Q42" i="49"/>
  <c r="W9" i="72" s="1"/>
  <c r="O42" i="49"/>
  <c r="AI99" i="49"/>
  <c r="W66" i="75" s="1"/>
  <c r="AH99" i="49"/>
  <c r="V66" i="75" s="1"/>
  <c r="AG99" i="49"/>
  <c r="AE99" i="49"/>
  <c r="AF99" i="49"/>
  <c r="V149" i="51"/>
  <c r="X149" i="51"/>
  <c r="W149" i="51"/>
  <c r="AA149" i="51"/>
  <c r="AG117" i="74" s="1"/>
  <c r="Z149" i="51"/>
  <c r="AF117" i="74" s="1"/>
  <c r="Y149" i="51"/>
  <c r="AE117" i="74" s="1"/>
  <c r="Q76" i="51"/>
  <c r="AF44" i="72" s="1"/>
  <c r="P76" i="51"/>
  <c r="AE44" i="72" s="1"/>
  <c r="O76" i="51"/>
  <c r="N76" i="51"/>
  <c r="R76" i="51"/>
  <c r="AG44" i="72" s="1"/>
  <c r="M76" i="51"/>
  <c r="AI176" i="49"/>
  <c r="W143" i="75" s="1"/>
  <c r="AG176" i="49"/>
  <c r="AE176" i="49"/>
  <c r="AH176" i="49"/>
  <c r="V143" i="75" s="1"/>
  <c r="AF176" i="49"/>
  <c r="X139" i="51"/>
  <c r="V139" i="51"/>
  <c r="W139" i="51"/>
  <c r="AA139" i="51"/>
  <c r="AG107" i="74" s="1"/>
  <c r="Z139" i="51"/>
  <c r="AF107" i="74" s="1"/>
  <c r="Y139" i="51"/>
  <c r="AE107" i="74" s="1"/>
  <c r="AH200" i="49"/>
  <c r="V167" i="75" s="1"/>
  <c r="AI200" i="49"/>
  <c r="W167" i="75" s="1"/>
  <c r="AG200" i="49"/>
  <c r="AF200" i="49"/>
  <c r="AE200" i="49"/>
  <c r="O116" i="51"/>
  <c r="N116" i="51"/>
  <c r="R116" i="51"/>
  <c r="AG84" i="72" s="1"/>
  <c r="L108" i="52" s="1"/>
  <c r="M116" i="51"/>
  <c r="Q116" i="51"/>
  <c r="AF84" i="72" s="1"/>
  <c r="P116" i="51"/>
  <c r="AE84" i="72" s="1"/>
  <c r="P102" i="51"/>
  <c r="AE70" i="72" s="1"/>
  <c r="O102" i="51"/>
  <c r="N102" i="51"/>
  <c r="M102" i="51"/>
  <c r="R102" i="51"/>
  <c r="AG70" i="72" s="1"/>
  <c r="L94" i="52" s="1"/>
  <c r="Q102" i="51"/>
  <c r="AF70" i="72" s="1"/>
  <c r="W273" i="51"/>
  <c r="AA273" i="51"/>
  <c r="AG241" i="74" s="1"/>
  <c r="X273" i="51"/>
  <c r="V273" i="51"/>
  <c r="Y273" i="51"/>
  <c r="AE241" i="74" s="1"/>
  <c r="Z273" i="51"/>
  <c r="AF241" i="74" s="1"/>
  <c r="V257" i="51"/>
  <c r="W257" i="51"/>
  <c r="AA257" i="51"/>
  <c r="AG225" i="74" s="1"/>
  <c r="Z257" i="51"/>
  <c r="AF225" i="74" s="1"/>
  <c r="Y257" i="51"/>
  <c r="AE225" i="74" s="1"/>
  <c r="X257" i="51"/>
  <c r="N128" i="51"/>
  <c r="Q128" i="51"/>
  <c r="AF96" i="72" s="1"/>
  <c r="P128" i="51"/>
  <c r="AE96" i="72" s="1"/>
  <c r="M128" i="51"/>
  <c r="R128" i="51"/>
  <c r="AG96" i="72" s="1"/>
  <c r="O128" i="51"/>
  <c r="Q200" i="51"/>
  <c r="AF168" i="72" s="1"/>
  <c r="P200" i="51"/>
  <c r="AE168" i="72" s="1"/>
  <c r="M200" i="51"/>
  <c r="O200" i="51"/>
  <c r="N200" i="51"/>
  <c r="R200" i="51"/>
  <c r="AG168" i="72" s="1"/>
  <c r="W281" i="51"/>
  <c r="AA281" i="51"/>
  <c r="AG249" i="74" s="1"/>
  <c r="Y281" i="51"/>
  <c r="AE249" i="74" s="1"/>
  <c r="X281" i="51"/>
  <c r="V281" i="51"/>
  <c r="Z281" i="51"/>
  <c r="AF249" i="74" s="1"/>
  <c r="P54" i="49"/>
  <c r="V21" i="72" s="1"/>
  <c r="V45" i="52" s="1"/>
  <c r="O54" i="49"/>
  <c r="N54" i="49"/>
  <c r="M54" i="49"/>
  <c r="Q54" i="49"/>
  <c r="W21" i="72" s="1"/>
  <c r="Z217" i="51"/>
  <c r="AF185" i="74" s="1"/>
  <c r="Y217" i="51"/>
  <c r="AE185" i="74" s="1"/>
  <c r="V217" i="51"/>
  <c r="W217" i="51"/>
  <c r="AA217" i="51"/>
  <c r="AG185" i="74" s="1"/>
  <c r="X217" i="51"/>
  <c r="M166" i="51"/>
  <c r="N166" i="51"/>
  <c r="R166" i="51"/>
  <c r="AG134" i="72" s="1"/>
  <c r="Q166" i="51"/>
  <c r="AF134" i="72" s="1"/>
  <c r="P166" i="51"/>
  <c r="AE134" i="72" s="1"/>
  <c r="O166" i="51"/>
  <c r="P146" i="51"/>
  <c r="AE114" i="72" s="1"/>
  <c r="R146" i="51"/>
  <c r="AG114" i="72" s="1"/>
  <c r="O146" i="51"/>
  <c r="N146" i="51"/>
  <c r="M146" i="51"/>
  <c r="Q146" i="51"/>
  <c r="AF114" i="72" s="1"/>
  <c r="R52" i="51"/>
  <c r="AG20" i="72" s="1"/>
  <c r="Q52" i="51"/>
  <c r="AF20" i="72" s="1"/>
  <c r="P52" i="51"/>
  <c r="AE20" i="72" s="1"/>
  <c r="O52" i="51"/>
  <c r="N52" i="51"/>
  <c r="M52" i="51"/>
  <c r="R140" i="51"/>
  <c r="AG108" i="72" s="1"/>
  <c r="P140" i="51"/>
  <c r="AE108" i="72" s="1"/>
  <c r="O140" i="51"/>
  <c r="N140" i="51"/>
  <c r="M140" i="51"/>
  <c r="Q140" i="51"/>
  <c r="AF108" i="72" s="1"/>
  <c r="AA205" i="51"/>
  <c r="AG173" i="74" s="1"/>
  <c r="Y205" i="51"/>
  <c r="AE173" i="74" s="1"/>
  <c r="V205" i="51"/>
  <c r="Z205" i="51"/>
  <c r="AF173" i="74" s="1"/>
  <c r="X205" i="51"/>
  <c r="W205" i="51"/>
  <c r="M66" i="49"/>
  <c r="P66" i="49"/>
  <c r="V33" i="72" s="1"/>
  <c r="Q66" i="49"/>
  <c r="W33" i="72" s="1"/>
  <c r="O66" i="49"/>
  <c r="N66" i="49"/>
  <c r="Q94" i="49"/>
  <c r="W61" i="72" s="1"/>
  <c r="P94" i="49"/>
  <c r="V61" i="72" s="1"/>
  <c r="O94" i="49"/>
  <c r="N94" i="49"/>
  <c r="M94" i="49"/>
  <c r="W149" i="49"/>
  <c r="X149" i="49"/>
  <c r="V149" i="49"/>
  <c r="Z149" i="49"/>
  <c r="W116" i="74" s="1"/>
  <c r="Y149" i="49"/>
  <c r="V116" i="74" s="1"/>
  <c r="AA219" i="51"/>
  <c r="AG187" i="74" s="1"/>
  <c r="V219" i="51"/>
  <c r="Y219" i="51"/>
  <c r="AE187" i="74" s="1"/>
  <c r="W219" i="51"/>
  <c r="Z219" i="51"/>
  <c r="AF187" i="74" s="1"/>
  <c r="X219" i="51"/>
  <c r="O152" i="51"/>
  <c r="N152" i="51"/>
  <c r="R152" i="51"/>
  <c r="AG120" i="72" s="1"/>
  <c r="L144" i="52" s="1"/>
  <c r="Q152" i="51"/>
  <c r="AF120" i="72" s="1"/>
  <c r="P152" i="51"/>
  <c r="AE120" i="72" s="1"/>
  <c r="M152" i="51"/>
  <c r="Z147" i="51"/>
  <c r="AF115" i="74" s="1"/>
  <c r="Y147" i="51"/>
  <c r="AE115" i="74" s="1"/>
  <c r="X147" i="51"/>
  <c r="V147" i="51"/>
  <c r="W147" i="51"/>
  <c r="AA147" i="51"/>
  <c r="AG115" i="74" s="1"/>
  <c r="Q150" i="49"/>
  <c r="W117" i="72" s="1"/>
  <c r="P150" i="49"/>
  <c r="V117" i="72" s="1"/>
  <c r="N150" i="49"/>
  <c r="O150" i="49"/>
  <c r="M150" i="49"/>
  <c r="Q281" i="49"/>
  <c r="W248" i="72" s="1"/>
  <c r="P281" i="49"/>
  <c r="V248" i="72" s="1"/>
  <c r="O281" i="49"/>
  <c r="N281" i="49"/>
  <c r="M281" i="49"/>
  <c r="O209" i="49"/>
  <c r="N209" i="49"/>
  <c r="M209" i="49"/>
  <c r="Q209" i="49"/>
  <c r="W176" i="72" s="1"/>
  <c r="P209" i="49"/>
  <c r="V176" i="72" s="1"/>
  <c r="AA57" i="51"/>
  <c r="AG25" i="74" s="1"/>
  <c r="Z57" i="51"/>
  <c r="AF25" i="74" s="1"/>
  <c r="Y57" i="51"/>
  <c r="AE25" i="74" s="1"/>
  <c r="X57" i="51"/>
  <c r="W57" i="51"/>
  <c r="V57" i="51"/>
  <c r="M134" i="49"/>
  <c r="Q134" i="49"/>
  <c r="W101" i="72" s="1"/>
  <c r="P134" i="49"/>
  <c r="V101" i="72" s="1"/>
  <c r="N134" i="49"/>
  <c r="O134" i="49"/>
  <c r="N49" i="49"/>
  <c r="Q49" i="49"/>
  <c r="W16" i="72" s="1"/>
  <c r="O49" i="49"/>
  <c r="P49" i="49"/>
  <c r="V16" i="72" s="1"/>
  <c r="M49" i="49"/>
  <c r="Q268" i="51"/>
  <c r="AF236" i="72" s="1"/>
  <c r="P268" i="51"/>
  <c r="AE236" i="72" s="1"/>
  <c r="R268" i="51"/>
  <c r="AG236" i="72" s="1"/>
  <c r="O268" i="51"/>
  <c r="M268" i="51"/>
  <c r="N268" i="51"/>
  <c r="V265" i="51"/>
  <c r="W265" i="51"/>
  <c r="AA265" i="51"/>
  <c r="AG233" i="74" s="1"/>
  <c r="Z265" i="51"/>
  <c r="AF233" i="74" s="1"/>
  <c r="Y265" i="51"/>
  <c r="AE233" i="74" s="1"/>
  <c r="X265" i="51"/>
  <c r="O58" i="51"/>
  <c r="N58" i="51"/>
  <c r="P58" i="51"/>
  <c r="AE26" i="72" s="1"/>
  <c r="R58" i="51"/>
  <c r="AG26" i="72" s="1"/>
  <c r="L50" i="52" s="1"/>
  <c r="Q58" i="51"/>
  <c r="AF26" i="72" s="1"/>
  <c r="M58" i="51"/>
  <c r="M228" i="51"/>
  <c r="N228" i="51"/>
  <c r="Q228" i="51"/>
  <c r="AF196" i="72" s="1"/>
  <c r="P228" i="51"/>
  <c r="AE196" i="72" s="1"/>
  <c r="R228" i="51"/>
  <c r="AG196" i="72" s="1"/>
  <c r="O228" i="51"/>
  <c r="AE83" i="49"/>
  <c r="AF83" i="49"/>
  <c r="AI83" i="49"/>
  <c r="W50" i="75" s="1"/>
  <c r="AH83" i="49"/>
  <c r="V50" i="75" s="1"/>
  <c r="AG83" i="49"/>
  <c r="X51" i="51"/>
  <c r="W51" i="51"/>
  <c r="AA51" i="51"/>
  <c r="AG19" i="74" s="1"/>
  <c r="Z51" i="51"/>
  <c r="AF19" i="74" s="1"/>
  <c r="Y51" i="51"/>
  <c r="AE19" i="74" s="1"/>
  <c r="V51" i="51"/>
  <c r="N192" i="51"/>
  <c r="R192" i="51"/>
  <c r="AG160" i="72" s="1"/>
  <c r="Q192" i="51"/>
  <c r="AF160" i="72" s="1"/>
  <c r="K184" i="52" s="1"/>
  <c r="P192" i="51"/>
  <c r="AE160" i="72" s="1"/>
  <c r="M192" i="51"/>
  <c r="O192" i="51"/>
  <c r="V167" i="51"/>
  <c r="Z167" i="51"/>
  <c r="AF135" i="74" s="1"/>
  <c r="Y167" i="51"/>
  <c r="AE135" i="74" s="1"/>
  <c r="AA167" i="51"/>
  <c r="AG135" i="74" s="1"/>
  <c r="X167" i="51"/>
  <c r="W167" i="51"/>
  <c r="R40" i="51"/>
  <c r="AG8" i="72" s="1"/>
  <c r="Q40" i="51"/>
  <c r="AF8" i="72" s="1"/>
  <c r="O40" i="51"/>
  <c r="M40" i="51"/>
  <c r="N40" i="51"/>
  <c r="P40" i="51"/>
  <c r="AE8" i="72" s="1"/>
  <c r="P170" i="51"/>
  <c r="AE138" i="72" s="1"/>
  <c r="R170" i="51"/>
  <c r="AG138" i="72" s="1"/>
  <c r="O170" i="51"/>
  <c r="N170" i="51"/>
  <c r="M170" i="51"/>
  <c r="Q170" i="51"/>
  <c r="AF138" i="72" s="1"/>
  <c r="W247" i="51"/>
  <c r="AA247" i="51"/>
  <c r="AG215" i="74" s="1"/>
  <c r="Z247" i="51"/>
  <c r="AF215" i="74" s="1"/>
  <c r="V247" i="51"/>
  <c r="Y247" i="51"/>
  <c r="AE215" i="74" s="1"/>
  <c r="X247" i="51"/>
  <c r="Y235" i="51"/>
  <c r="AE203" i="74" s="1"/>
  <c r="W235" i="51"/>
  <c r="X235" i="51"/>
  <c r="AA235" i="51"/>
  <c r="AG203" i="74" s="1"/>
  <c r="V235" i="51"/>
  <c r="Z235" i="51"/>
  <c r="AF203" i="74" s="1"/>
  <c r="Q182" i="51"/>
  <c r="AF150" i="72" s="1"/>
  <c r="P182" i="51"/>
  <c r="AE150" i="72" s="1"/>
  <c r="O182" i="51"/>
  <c r="M182" i="51"/>
  <c r="N182" i="51"/>
  <c r="R182" i="51"/>
  <c r="AG150" i="72" s="1"/>
  <c r="M162" i="51"/>
  <c r="Q162" i="51"/>
  <c r="AF130" i="72" s="1"/>
  <c r="P162" i="51"/>
  <c r="AE130" i="72" s="1"/>
  <c r="R162" i="51"/>
  <c r="AG130" i="72" s="1"/>
  <c r="O162" i="51"/>
  <c r="N162" i="51"/>
  <c r="P278" i="51"/>
  <c r="AE246" i="72" s="1"/>
  <c r="N278" i="51"/>
  <c r="M278" i="51"/>
  <c r="R278" i="51"/>
  <c r="AG246" i="72" s="1"/>
  <c r="Q278" i="51"/>
  <c r="AF246" i="72" s="1"/>
  <c r="O278" i="51"/>
  <c r="O184" i="51"/>
  <c r="N184" i="51"/>
  <c r="R184" i="51"/>
  <c r="AG152" i="72" s="1"/>
  <c r="Q184" i="51"/>
  <c r="AF152" i="72" s="1"/>
  <c r="P184" i="51"/>
  <c r="AE152" i="72" s="1"/>
  <c r="M184" i="51"/>
  <c r="X165" i="51"/>
  <c r="W165" i="51"/>
  <c r="AA165" i="51"/>
  <c r="AG133" i="74" s="1"/>
  <c r="Z165" i="51"/>
  <c r="AF133" i="74" s="1"/>
  <c r="Y165" i="51"/>
  <c r="AE133" i="74" s="1"/>
  <c r="V165" i="51"/>
  <c r="AH120" i="49"/>
  <c r="V87" i="75" s="1"/>
  <c r="AG120" i="49"/>
  <c r="AF120" i="49"/>
  <c r="AE120" i="49"/>
  <c r="AI120" i="49"/>
  <c r="W87" i="75" s="1"/>
  <c r="O186" i="51"/>
  <c r="N186" i="51"/>
  <c r="M186" i="51"/>
  <c r="Q186" i="51"/>
  <c r="AF154" i="72" s="1"/>
  <c r="P186" i="51"/>
  <c r="AE154" i="72" s="1"/>
  <c r="R186" i="51"/>
  <c r="AG154" i="72" s="1"/>
  <c r="AA89" i="51"/>
  <c r="AG57" i="74" s="1"/>
  <c r="V89" i="51"/>
  <c r="Z89" i="51"/>
  <c r="AF57" i="74" s="1"/>
  <c r="Y89" i="51"/>
  <c r="AE57" i="74" s="1"/>
  <c r="X89" i="51"/>
  <c r="W89" i="51"/>
  <c r="Y135" i="51"/>
  <c r="AE103" i="74" s="1"/>
  <c r="AA135" i="51"/>
  <c r="AG103" i="74" s="1"/>
  <c r="V135" i="51"/>
  <c r="X135" i="51"/>
  <c r="Z135" i="51"/>
  <c r="AF103" i="74" s="1"/>
  <c r="W135" i="51"/>
  <c r="M144" i="51"/>
  <c r="O144" i="51"/>
  <c r="N144" i="51"/>
  <c r="R144" i="51"/>
  <c r="AG112" i="72" s="1"/>
  <c r="Q144" i="51"/>
  <c r="AF112" i="72" s="1"/>
  <c r="P144" i="51"/>
  <c r="AE112" i="72" s="1"/>
  <c r="W77" i="51"/>
  <c r="AA77" i="51"/>
  <c r="AG45" i="74" s="1"/>
  <c r="Y77" i="51"/>
  <c r="AE45" i="74" s="1"/>
  <c r="V77" i="51"/>
  <c r="X77" i="51"/>
  <c r="Z77" i="51"/>
  <c r="AF45" i="74" s="1"/>
  <c r="AA121" i="51"/>
  <c r="AG89" i="74" s="1"/>
  <c r="Y121" i="51"/>
  <c r="AE89" i="74" s="1"/>
  <c r="X121" i="51"/>
  <c r="W121" i="51"/>
  <c r="V121" i="51"/>
  <c r="Z121" i="51"/>
  <c r="AF89" i="74" s="1"/>
  <c r="Z109" i="49"/>
  <c r="W76" i="74" s="1"/>
  <c r="Y109" i="49"/>
  <c r="V76" i="74" s="1"/>
  <c r="W109" i="49"/>
  <c r="V109" i="49"/>
  <c r="X109" i="49"/>
  <c r="O54" i="51"/>
  <c r="N54" i="51"/>
  <c r="R54" i="51"/>
  <c r="AG22" i="72" s="1"/>
  <c r="Q54" i="51"/>
  <c r="AF22" i="72" s="1"/>
  <c r="P54" i="51"/>
  <c r="AE22" i="72" s="1"/>
  <c r="M54" i="51"/>
  <c r="Q276" i="51"/>
  <c r="AF244" i="72" s="1"/>
  <c r="P276" i="51"/>
  <c r="AE244" i="72" s="1"/>
  <c r="R276" i="51"/>
  <c r="AG244" i="72" s="1"/>
  <c r="O276" i="51"/>
  <c r="M276" i="51"/>
  <c r="N276" i="51"/>
  <c r="M64" i="51"/>
  <c r="O64" i="51"/>
  <c r="N64" i="51"/>
  <c r="R64" i="51"/>
  <c r="AG32" i="72" s="1"/>
  <c r="Q64" i="51"/>
  <c r="AF32" i="72" s="1"/>
  <c r="P64" i="51"/>
  <c r="AE32" i="72" s="1"/>
  <c r="Y225" i="51"/>
  <c r="AE193" i="74" s="1"/>
  <c r="W225" i="51"/>
  <c r="AA225" i="51"/>
  <c r="AG193" i="74" s="1"/>
  <c r="Z225" i="51"/>
  <c r="AF193" i="74" s="1"/>
  <c r="X225" i="51"/>
  <c r="V225" i="51"/>
  <c r="Y39" i="51"/>
  <c r="AE7" i="74" s="1"/>
  <c r="Z39" i="51"/>
  <c r="AF7" i="74" s="1"/>
  <c r="X39" i="51"/>
  <c r="W39" i="51"/>
  <c r="V39" i="51"/>
  <c r="AA39" i="51"/>
  <c r="AG7" i="74" s="1"/>
  <c r="M198" i="51"/>
  <c r="N198" i="51"/>
  <c r="R198" i="51"/>
  <c r="AG166" i="72" s="1"/>
  <c r="Q198" i="51"/>
  <c r="AF166" i="72" s="1"/>
  <c r="P198" i="51"/>
  <c r="AE166" i="72" s="1"/>
  <c r="O198" i="51"/>
  <c r="W179" i="51"/>
  <c r="AA179" i="51"/>
  <c r="AG147" i="74" s="1"/>
  <c r="Z179" i="51"/>
  <c r="AF147" i="74" s="1"/>
  <c r="Y179" i="51"/>
  <c r="AE147" i="74" s="1"/>
  <c r="X179" i="51"/>
  <c r="V179" i="51"/>
  <c r="AA73" i="51"/>
  <c r="AG41" i="74" s="1"/>
  <c r="V73" i="51"/>
  <c r="Z73" i="51"/>
  <c r="AF41" i="74" s="1"/>
  <c r="Y73" i="51"/>
  <c r="AE41" i="74" s="1"/>
  <c r="X73" i="51"/>
  <c r="W73" i="51"/>
  <c r="R164" i="51"/>
  <c r="AG132" i="72" s="1"/>
  <c r="P164" i="51"/>
  <c r="AE132" i="72" s="1"/>
  <c r="O164" i="51"/>
  <c r="N164" i="51"/>
  <c r="M164" i="51"/>
  <c r="Q164" i="51"/>
  <c r="AF132" i="72" s="1"/>
  <c r="P210" i="49"/>
  <c r="V177" i="72" s="1"/>
  <c r="O210" i="49"/>
  <c r="N210" i="49"/>
  <c r="M210" i="49"/>
  <c r="Q210" i="49"/>
  <c r="W177" i="72" s="1"/>
  <c r="AF160" i="49"/>
  <c r="AE160" i="49"/>
  <c r="AI160" i="49"/>
  <c r="W127" i="75" s="1"/>
  <c r="AH160" i="49"/>
  <c r="V127" i="75" s="1"/>
  <c r="AG160" i="49"/>
  <c r="W236" i="49"/>
  <c r="V236" i="49"/>
  <c r="Z236" i="49"/>
  <c r="W203" i="74" s="1"/>
  <c r="Y236" i="49"/>
  <c r="V203" i="74" s="1"/>
  <c r="X236" i="49"/>
  <c r="X249" i="51"/>
  <c r="V249" i="51"/>
  <c r="W249" i="51"/>
  <c r="AA249" i="51"/>
  <c r="AG217" i="74" s="1"/>
  <c r="Z249" i="51"/>
  <c r="AF217" i="74" s="1"/>
  <c r="Y249" i="51"/>
  <c r="AE217" i="74" s="1"/>
  <c r="Z45" i="49"/>
  <c r="W12" i="74" s="1"/>
  <c r="Y45" i="49"/>
  <c r="V12" i="74" s="1"/>
  <c r="X45" i="49"/>
  <c r="W45" i="49"/>
  <c r="V45" i="49"/>
  <c r="M43" i="49"/>
  <c r="Q43" i="49"/>
  <c r="W10" i="72" s="1"/>
  <c r="O43" i="49"/>
  <c r="P43" i="49"/>
  <c r="V10" i="72" s="1"/>
  <c r="N43" i="49"/>
  <c r="Q202" i="51"/>
  <c r="AF170" i="72" s="1"/>
  <c r="P202" i="51"/>
  <c r="AE170" i="72" s="1"/>
  <c r="R202" i="51"/>
  <c r="AG170" i="72" s="1"/>
  <c r="O202" i="51"/>
  <c r="N202" i="51"/>
  <c r="M202" i="51"/>
  <c r="N174" i="51"/>
  <c r="R174" i="51"/>
  <c r="AG142" i="72" s="1"/>
  <c r="Q174" i="51"/>
  <c r="AF142" i="72" s="1"/>
  <c r="P174" i="51"/>
  <c r="AE142" i="72" s="1"/>
  <c r="O174" i="51"/>
  <c r="M174" i="51"/>
  <c r="X239" i="49"/>
  <c r="W239" i="49"/>
  <c r="V239" i="49"/>
  <c r="Z239" i="49"/>
  <c r="W206" i="74" s="1"/>
  <c r="Y239" i="49"/>
  <c r="V206" i="74" s="1"/>
  <c r="R216" i="51"/>
  <c r="AG184" i="72" s="1"/>
  <c r="P216" i="51"/>
  <c r="AE184" i="72" s="1"/>
  <c r="M216" i="51"/>
  <c r="Q216" i="51"/>
  <c r="AF184" i="72" s="1"/>
  <c r="O216" i="51"/>
  <c r="N216" i="51"/>
  <c r="AF104" i="49"/>
  <c r="AE104" i="49"/>
  <c r="AI104" i="49"/>
  <c r="W71" i="75" s="1"/>
  <c r="AH104" i="49"/>
  <c r="V71" i="75" s="1"/>
  <c r="AG104" i="49"/>
  <c r="AI115" i="49"/>
  <c r="W82" i="75" s="1"/>
  <c r="AG115" i="49"/>
  <c r="AH115" i="49"/>
  <c r="V82" i="75" s="1"/>
  <c r="AF115" i="49"/>
  <c r="AE115" i="49"/>
  <c r="Z157" i="51"/>
  <c r="AF125" i="74" s="1"/>
  <c r="Y157" i="51"/>
  <c r="AE125" i="74" s="1"/>
  <c r="V157" i="51"/>
  <c r="X157" i="51"/>
  <c r="W157" i="51"/>
  <c r="AA157" i="51"/>
  <c r="AG125" i="74" s="1"/>
  <c r="Q60" i="51"/>
  <c r="AF28" i="72" s="1"/>
  <c r="P60" i="51"/>
  <c r="AE28" i="72" s="1"/>
  <c r="O60" i="51"/>
  <c r="N60" i="51"/>
  <c r="R60" i="51"/>
  <c r="AG28" i="72" s="1"/>
  <c r="M60" i="51"/>
  <c r="N82" i="49"/>
  <c r="Q82" i="49"/>
  <c r="W49" i="72" s="1"/>
  <c r="O82" i="49"/>
  <c r="M82" i="49"/>
  <c r="P82" i="49"/>
  <c r="V49" i="72" s="1"/>
  <c r="Q174" i="49"/>
  <c r="W141" i="72" s="1"/>
  <c r="P174" i="49"/>
  <c r="V141" i="72" s="1"/>
  <c r="N174" i="49"/>
  <c r="O174" i="49"/>
  <c r="M174" i="49"/>
  <c r="W196" i="49"/>
  <c r="Z196" i="49"/>
  <c r="W163" i="74" s="1"/>
  <c r="Y196" i="49"/>
  <c r="V163" i="74" s="1"/>
  <c r="V196" i="49"/>
  <c r="X196" i="49"/>
  <c r="M58" i="49"/>
  <c r="P58" i="49"/>
  <c r="V25" i="72" s="1"/>
  <c r="O58" i="49"/>
  <c r="Q58" i="49"/>
  <c r="W25" i="72" s="1"/>
  <c r="N58" i="49"/>
  <c r="AI67" i="49"/>
  <c r="W34" i="75" s="1"/>
  <c r="AH67" i="49"/>
  <c r="V34" i="75" s="1"/>
  <c r="AG67" i="49"/>
  <c r="AE67" i="49"/>
  <c r="AF67" i="49"/>
  <c r="Q126" i="49"/>
  <c r="W93" i="72" s="1"/>
  <c r="P126" i="49"/>
  <c r="V93" i="72" s="1"/>
  <c r="N126" i="49"/>
  <c r="O126" i="49"/>
  <c r="M126" i="49"/>
  <c r="AF187" i="49"/>
  <c r="AI187" i="49"/>
  <c r="W154" i="75" s="1"/>
  <c r="AH187" i="49"/>
  <c r="V154" i="75" s="1"/>
  <c r="AE187" i="49"/>
  <c r="AG187" i="49"/>
  <c r="N206" i="49"/>
  <c r="M206" i="49"/>
  <c r="Q206" i="49"/>
  <c r="W173" i="72" s="1"/>
  <c r="P206" i="49"/>
  <c r="V173" i="72" s="1"/>
  <c r="O206" i="49"/>
  <c r="AH72" i="49"/>
  <c r="V39" i="75" s="1"/>
  <c r="AI72" i="49"/>
  <c r="W39" i="75" s="1"/>
  <c r="AG72" i="49"/>
  <c r="AF72" i="49"/>
  <c r="AE72" i="49"/>
  <c r="AH152" i="49"/>
  <c r="V119" i="75" s="1"/>
  <c r="AG152" i="49"/>
  <c r="AF152" i="49"/>
  <c r="AE152" i="49"/>
  <c r="AI152" i="49"/>
  <c r="W119" i="75" s="1"/>
  <c r="X124" i="49"/>
  <c r="Y124" i="49"/>
  <c r="V91" i="74" s="1"/>
  <c r="W124" i="49"/>
  <c r="V124" i="49"/>
  <c r="Z124" i="49"/>
  <c r="W91" i="74" s="1"/>
  <c r="Q142" i="49"/>
  <c r="W109" i="72" s="1"/>
  <c r="P142" i="49"/>
  <c r="V109" i="72" s="1"/>
  <c r="N142" i="49"/>
  <c r="O142" i="49"/>
  <c r="M142" i="49"/>
  <c r="V221" i="49"/>
  <c r="Z221" i="49"/>
  <c r="W188" i="74" s="1"/>
  <c r="Y221" i="49"/>
  <c r="V188" i="74" s="1"/>
  <c r="X221" i="49"/>
  <c r="W221" i="49"/>
  <c r="AE139" i="49"/>
  <c r="AI139" i="49"/>
  <c r="W106" i="75" s="1"/>
  <c r="AG139" i="49"/>
  <c r="AH139" i="49"/>
  <c r="V106" i="75" s="1"/>
  <c r="AF139" i="49"/>
  <c r="Z157" i="49"/>
  <c r="W124" i="74" s="1"/>
  <c r="Y157" i="49"/>
  <c r="V124" i="74" s="1"/>
  <c r="W157" i="49"/>
  <c r="X157" i="49"/>
  <c r="V157" i="49"/>
  <c r="Z255" i="26"/>
  <c r="N222" i="74" s="1"/>
  <c r="Y255" i="26"/>
  <c r="M222" i="74" s="1"/>
  <c r="AA255" i="26"/>
  <c r="O222" i="74" s="1"/>
  <c r="X255" i="26"/>
  <c r="W255" i="26"/>
  <c r="V255" i="26"/>
  <c r="W101" i="49"/>
  <c r="V101" i="49"/>
  <c r="Z101" i="49"/>
  <c r="W68" i="74" s="1"/>
  <c r="Y101" i="49"/>
  <c r="V68" i="74" s="1"/>
  <c r="X101" i="49"/>
  <c r="P255" i="49"/>
  <c r="V222" i="72" s="1"/>
  <c r="O255" i="49"/>
  <c r="N255" i="49"/>
  <c r="M255" i="49"/>
  <c r="Q255" i="49"/>
  <c r="W222" i="72" s="1"/>
  <c r="AI208" i="49"/>
  <c r="W175" i="75" s="1"/>
  <c r="AH208" i="49"/>
  <c r="V175" i="75" s="1"/>
  <c r="AG208" i="49"/>
  <c r="AF208" i="49"/>
  <c r="AE208" i="49"/>
  <c r="AE128" i="49"/>
  <c r="AI128" i="49"/>
  <c r="W95" i="75" s="1"/>
  <c r="AH128" i="49"/>
  <c r="V95" i="75" s="1"/>
  <c r="AG128" i="49"/>
  <c r="AF128" i="49"/>
  <c r="AF267" i="49"/>
  <c r="AE267" i="49"/>
  <c r="AI267" i="49"/>
  <c r="W234" i="75" s="1"/>
  <c r="AH267" i="49"/>
  <c r="V234" i="75" s="1"/>
  <c r="AG267" i="49"/>
  <c r="Q262" i="51"/>
  <c r="AF230" i="72" s="1"/>
  <c r="O262" i="51"/>
  <c r="P262" i="51"/>
  <c r="AE230" i="72" s="1"/>
  <c r="N262" i="51"/>
  <c r="M262" i="51"/>
  <c r="R262" i="51"/>
  <c r="AG230" i="72" s="1"/>
  <c r="M208" i="51"/>
  <c r="N208" i="51"/>
  <c r="Q208" i="51"/>
  <c r="AF176" i="72" s="1"/>
  <c r="O208" i="51"/>
  <c r="R208" i="51"/>
  <c r="AG176" i="72" s="1"/>
  <c r="P208" i="51"/>
  <c r="AE176" i="72" s="1"/>
  <c r="Q225" i="49"/>
  <c r="W192" i="72" s="1"/>
  <c r="P225" i="49"/>
  <c r="V192" i="72" s="1"/>
  <c r="O225" i="49"/>
  <c r="N225" i="49"/>
  <c r="M225" i="49"/>
  <c r="Z213" i="51"/>
  <c r="AF181" i="74" s="1"/>
  <c r="X213" i="51"/>
  <c r="AA213" i="51"/>
  <c r="AG181" i="74" s="1"/>
  <c r="Y213" i="51"/>
  <c r="AE181" i="74" s="1"/>
  <c r="V213" i="51"/>
  <c r="W213" i="51"/>
  <c r="Q241" i="49"/>
  <c r="W208" i="72" s="1"/>
  <c r="P241" i="49"/>
  <c r="V208" i="72" s="1"/>
  <c r="O241" i="49"/>
  <c r="N241" i="49"/>
  <c r="M241" i="49"/>
  <c r="O190" i="51"/>
  <c r="M190" i="51"/>
  <c r="N190" i="51"/>
  <c r="R190" i="51"/>
  <c r="AG158" i="72" s="1"/>
  <c r="Q190" i="51"/>
  <c r="AF158" i="72" s="1"/>
  <c r="P190" i="51"/>
  <c r="AE158" i="72" s="1"/>
  <c r="Z171" i="51"/>
  <c r="AF139" i="74" s="1"/>
  <c r="Y171" i="51"/>
  <c r="AE139" i="74" s="1"/>
  <c r="X171" i="51"/>
  <c r="V171" i="51"/>
  <c r="W171" i="51"/>
  <c r="AA171" i="51"/>
  <c r="AG139" i="74" s="1"/>
  <c r="R68" i="51"/>
  <c r="AG36" i="72" s="1"/>
  <c r="M68" i="51"/>
  <c r="Q68" i="51"/>
  <c r="AF36" i="72" s="1"/>
  <c r="P68" i="51"/>
  <c r="AE36" i="72" s="1"/>
  <c r="O68" i="51"/>
  <c r="N68" i="51"/>
  <c r="AH47" i="49"/>
  <c r="V14" i="75" s="1"/>
  <c r="AF47" i="49"/>
  <c r="AE47" i="49"/>
  <c r="AI47" i="49"/>
  <c r="W14" i="75" s="1"/>
  <c r="AG47" i="49"/>
  <c r="Q46" i="49"/>
  <c r="W13" i="72" s="1"/>
  <c r="P46" i="49"/>
  <c r="V13" i="72" s="1"/>
  <c r="O46" i="49"/>
  <c r="N46" i="49"/>
  <c r="M46" i="49"/>
  <c r="Z113" i="51"/>
  <c r="AF81" i="74" s="1"/>
  <c r="Y113" i="51"/>
  <c r="AE81" i="74" s="1"/>
  <c r="X113" i="51"/>
  <c r="W113" i="51"/>
  <c r="AA113" i="51"/>
  <c r="AG81" i="74" s="1"/>
  <c r="V113" i="51"/>
  <c r="X263" i="51"/>
  <c r="W263" i="51"/>
  <c r="Y263" i="51"/>
  <c r="AE231" i="74" s="1"/>
  <c r="AA263" i="51"/>
  <c r="AG231" i="74" s="1"/>
  <c r="Z263" i="51"/>
  <c r="AF231" i="74" s="1"/>
  <c r="V263" i="51"/>
  <c r="AH147" i="49"/>
  <c r="V114" i="75" s="1"/>
  <c r="AF147" i="49"/>
  <c r="AE147" i="49"/>
  <c r="AI147" i="49"/>
  <c r="W114" i="75" s="1"/>
  <c r="AG147" i="49"/>
  <c r="V161" i="51"/>
  <c r="Z161" i="51"/>
  <c r="AF129" i="74" s="1"/>
  <c r="AA161" i="51"/>
  <c r="AG129" i="74" s="1"/>
  <c r="Y161" i="51"/>
  <c r="AE129" i="74" s="1"/>
  <c r="X161" i="51"/>
  <c r="W161" i="51"/>
  <c r="N81" i="49"/>
  <c r="M81" i="49"/>
  <c r="Q81" i="49"/>
  <c r="W48" i="72" s="1"/>
  <c r="P81" i="49"/>
  <c r="V48" i="72" s="1"/>
  <c r="O81" i="49"/>
  <c r="AA231" i="51"/>
  <c r="AG199" i="74" s="1"/>
  <c r="Z231" i="51"/>
  <c r="AF199" i="74" s="1"/>
  <c r="Y231" i="51"/>
  <c r="AE199" i="74" s="1"/>
  <c r="X231" i="51"/>
  <c r="W231" i="51"/>
  <c r="V231" i="51"/>
  <c r="AA221" i="51"/>
  <c r="AG189" i="74" s="1"/>
  <c r="Y221" i="51"/>
  <c r="AE189" i="74" s="1"/>
  <c r="V221" i="51"/>
  <c r="Z221" i="51"/>
  <c r="AF189" i="74" s="1"/>
  <c r="X221" i="51"/>
  <c r="W221" i="51"/>
  <c r="AH168" i="49"/>
  <c r="V135" i="75" s="1"/>
  <c r="AG168" i="49"/>
  <c r="AF168" i="49"/>
  <c r="AE168" i="49"/>
  <c r="AI168" i="49"/>
  <c r="W135" i="75" s="1"/>
  <c r="M273" i="49"/>
  <c r="Q273" i="49"/>
  <c r="W240" i="72" s="1"/>
  <c r="P273" i="49"/>
  <c r="V240" i="72" s="1"/>
  <c r="O273" i="49"/>
  <c r="N273" i="49"/>
  <c r="Q258" i="51"/>
  <c r="AF226" i="72" s="1"/>
  <c r="M258" i="51"/>
  <c r="P258" i="51"/>
  <c r="AE226" i="72" s="1"/>
  <c r="O258" i="51"/>
  <c r="N258" i="51"/>
  <c r="R258" i="51"/>
  <c r="AG226" i="72" s="1"/>
  <c r="O86" i="49"/>
  <c r="N86" i="49"/>
  <c r="M86" i="49"/>
  <c r="Q86" i="49"/>
  <c r="W53" i="72" s="1"/>
  <c r="P86" i="49"/>
  <c r="V53" i="72" s="1"/>
  <c r="Z143" i="49"/>
  <c r="W110" i="74" s="1"/>
  <c r="Y143" i="49"/>
  <c r="V110" i="74" s="1"/>
  <c r="X143" i="49"/>
  <c r="W143" i="49"/>
  <c r="V143" i="49"/>
  <c r="M182" i="49"/>
  <c r="Q182" i="49"/>
  <c r="W149" i="72" s="1"/>
  <c r="P182" i="49"/>
  <c r="V149" i="72" s="1"/>
  <c r="O182" i="49"/>
  <c r="N182" i="49"/>
  <c r="AH111" i="49"/>
  <c r="V78" i="75" s="1"/>
  <c r="AG111" i="49"/>
  <c r="AF111" i="49"/>
  <c r="AE111" i="49"/>
  <c r="AI111" i="49"/>
  <c r="W78" i="75" s="1"/>
  <c r="AI64" i="49"/>
  <c r="W31" i="75" s="1"/>
  <c r="AG64" i="49"/>
  <c r="AE64" i="49"/>
  <c r="AH64" i="49"/>
  <c r="V31" i="75" s="1"/>
  <c r="AF64" i="49"/>
  <c r="V285" i="49"/>
  <c r="Z285" i="49"/>
  <c r="W252" i="74" s="1"/>
  <c r="Y285" i="49"/>
  <c r="V252" i="74" s="1"/>
  <c r="X285" i="49"/>
  <c r="W285" i="49"/>
  <c r="Z270" i="49"/>
  <c r="W237" i="74" s="1"/>
  <c r="Y270" i="49"/>
  <c r="V237" i="74" s="1"/>
  <c r="X270" i="49"/>
  <c r="W270" i="49"/>
  <c r="V270" i="49"/>
  <c r="X65" i="51"/>
  <c r="W65" i="51"/>
  <c r="AA65" i="51"/>
  <c r="AG33" i="74" s="1"/>
  <c r="V65" i="51"/>
  <c r="Z65" i="51"/>
  <c r="AF33" i="74" s="1"/>
  <c r="Y65" i="51"/>
  <c r="AE33" i="74" s="1"/>
  <c r="O156" i="51"/>
  <c r="N156" i="51"/>
  <c r="M156" i="51"/>
  <c r="Q156" i="51"/>
  <c r="AF124" i="72" s="1"/>
  <c r="R156" i="51"/>
  <c r="AG124" i="72" s="1"/>
  <c r="P156" i="51"/>
  <c r="AE124" i="72" s="1"/>
  <c r="Z229" i="51"/>
  <c r="AF197" i="74" s="1"/>
  <c r="X229" i="51"/>
  <c r="AA229" i="51"/>
  <c r="AG197" i="74" s="1"/>
  <c r="Y229" i="51"/>
  <c r="AE197" i="74" s="1"/>
  <c r="V229" i="51"/>
  <c r="W229" i="51"/>
  <c r="P130" i="49"/>
  <c r="V97" i="72" s="1"/>
  <c r="O130" i="49"/>
  <c r="N130" i="49"/>
  <c r="M130" i="49"/>
  <c r="Q130" i="49"/>
  <c r="W97" i="72" s="1"/>
  <c r="AG232" i="49"/>
  <c r="AF232" i="49"/>
  <c r="AE232" i="49"/>
  <c r="AI232" i="49"/>
  <c r="W199" i="75" s="1"/>
  <c r="AH232" i="49"/>
  <c r="V199" i="75" s="1"/>
  <c r="AF211" i="49"/>
  <c r="AE211" i="49"/>
  <c r="AI211" i="49"/>
  <c r="W178" i="75" s="1"/>
  <c r="AH211" i="49"/>
  <c r="V178" i="75" s="1"/>
  <c r="AG211" i="49"/>
  <c r="Y43" i="26"/>
  <c r="M10" i="74" s="1"/>
  <c r="AA43" i="26"/>
  <c r="O10" i="74" s="1"/>
  <c r="Z43" i="26"/>
  <c r="N10" i="74" s="1"/>
  <c r="W43" i="26"/>
  <c r="V43" i="26"/>
  <c r="X43" i="26"/>
  <c r="M286" i="51"/>
  <c r="R286" i="51"/>
  <c r="AG254" i="72" s="1"/>
  <c r="Q286" i="51"/>
  <c r="AF254" i="72" s="1"/>
  <c r="O286" i="51"/>
  <c r="P286" i="51"/>
  <c r="AE254" i="72" s="1"/>
  <c r="N286" i="51"/>
  <c r="Q234" i="49"/>
  <c r="W201" i="72" s="1"/>
  <c r="P234" i="49"/>
  <c r="V201" i="72" s="1"/>
  <c r="O234" i="49"/>
  <c r="N234" i="49"/>
  <c r="M234" i="49"/>
  <c r="V220" i="49"/>
  <c r="Z220" i="49"/>
  <c r="W187" i="74" s="1"/>
  <c r="Y220" i="49"/>
  <c r="V187" i="74" s="1"/>
  <c r="X220" i="49"/>
  <c r="W220" i="49"/>
  <c r="X189" i="51"/>
  <c r="W189" i="51"/>
  <c r="AA189" i="51"/>
  <c r="AG157" i="74" s="1"/>
  <c r="Z189" i="51"/>
  <c r="AF157" i="74" s="1"/>
  <c r="Y189" i="51"/>
  <c r="AE157" i="74" s="1"/>
  <c r="V189" i="51"/>
  <c r="AA169" i="51"/>
  <c r="AG137" i="74" s="1"/>
  <c r="Y169" i="51"/>
  <c r="AE137" i="74" s="1"/>
  <c r="X169" i="51"/>
  <c r="W169" i="51"/>
  <c r="V169" i="51"/>
  <c r="Z169" i="51"/>
  <c r="AF137" i="74" s="1"/>
  <c r="Q59" i="49"/>
  <c r="W26" i="72" s="1"/>
  <c r="O59" i="49"/>
  <c r="P59" i="49"/>
  <c r="V26" i="72" s="1"/>
  <c r="N59" i="49"/>
  <c r="M59" i="49"/>
  <c r="V260" i="49"/>
  <c r="Z260" i="49"/>
  <c r="W227" i="74" s="1"/>
  <c r="Y260" i="49"/>
  <c r="V227" i="74" s="1"/>
  <c r="X260" i="49"/>
  <c r="W260" i="49"/>
  <c r="AJ153" i="26"/>
  <c r="O120" i="75" s="1"/>
  <c r="AF153" i="26"/>
  <c r="AE153" i="26"/>
  <c r="AH153" i="26"/>
  <c r="M120" i="75" s="1"/>
  <c r="AG153" i="26"/>
  <c r="W123" i="51"/>
  <c r="AA123" i="51"/>
  <c r="AG91" i="74" s="1"/>
  <c r="Z123" i="51"/>
  <c r="AF91" i="74" s="1"/>
  <c r="Y123" i="51"/>
  <c r="AE91" i="74" s="1"/>
  <c r="X123" i="51"/>
  <c r="V123" i="51"/>
  <c r="R124" i="51"/>
  <c r="AG92" i="72" s="1"/>
  <c r="P124" i="51"/>
  <c r="AE92" i="72" s="1"/>
  <c r="O124" i="51"/>
  <c r="N124" i="51"/>
  <c r="Q124" i="51"/>
  <c r="AF92" i="72" s="1"/>
  <c r="M124" i="51"/>
  <c r="AG95" i="49"/>
  <c r="AF95" i="49"/>
  <c r="AE95" i="49"/>
  <c r="AI95" i="49"/>
  <c r="W62" i="75" s="1"/>
  <c r="AH95" i="49"/>
  <c r="V62" i="75" s="1"/>
  <c r="V192" i="51"/>
  <c r="AA192" i="51"/>
  <c r="AG160" i="74" s="1"/>
  <c r="Z192" i="51"/>
  <c r="AF160" i="74" s="1"/>
  <c r="Y192" i="51"/>
  <c r="AE160" i="74" s="1"/>
  <c r="X192" i="51"/>
  <c r="W192" i="51"/>
  <c r="X81" i="51"/>
  <c r="W81" i="51"/>
  <c r="AA81" i="51"/>
  <c r="AG49" i="74" s="1"/>
  <c r="V81" i="51"/>
  <c r="Z81" i="51"/>
  <c r="AF49" i="74" s="1"/>
  <c r="Y81" i="51"/>
  <c r="AE49" i="74" s="1"/>
  <c r="O172" i="51"/>
  <c r="N172" i="51"/>
  <c r="M172" i="51"/>
  <c r="Q172" i="51"/>
  <c r="AF140" i="72" s="1"/>
  <c r="R172" i="51"/>
  <c r="AG140" i="72" s="1"/>
  <c r="P172" i="51"/>
  <c r="AE140" i="72" s="1"/>
  <c r="P65" i="49"/>
  <c r="V32" i="72" s="1"/>
  <c r="N65" i="49"/>
  <c r="M65" i="49"/>
  <c r="Q65" i="49"/>
  <c r="W32" i="72" s="1"/>
  <c r="O65" i="49"/>
  <c r="AI192" i="49"/>
  <c r="W159" i="75" s="1"/>
  <c r="AG192" i="49"/>
  <c r="AF192" i="49"/>
  <c r="AE192" i="49"/>
  <c r="AH192" i="49"/>
  <c r="V159" i="75" s="1"/>
  <c r="Y212" i="49"/>
  <c r="V179" i="74" s="1"/>
  <c r="X212" i="49"/>
  <c r="W212" i="49"/>
  <c r="V212" i="49"/>
  <c r="Z212" i="49"/>
  <c r="W179" i="74" s="1"/>
  <c r="R232" i="51"/>
  <c r="AG200" i="72" s="1"/>
  <c r="P232" i="51"/>
  <c r="AE200" i="72" s="1"/>
  <c r="M232" i="51"/>
  <c r="Q232" i="51"/>
  <c r="AF200" i="72" s="1"/>
  <c r="O232" i="51"/>
  <c r="N232" i="51"/>
  <c r="N98" i="49"/>
  <c r="M98" i="49"/>
  <c r="P98" i="49"/>
  <c r="V65" i="72" s="1"/>
  <c r="Q98" i="49"/>
  <c r="W65" i="72" s="1"/>
  <c r="O98" i="49"/>
  <c r="Z85" i="49"/>
  <c r="W52" i="74" s="1"/>
  <c r="Y85" i="49"/>
  <c r="V52" i="74" s="1"/>
  <c r="X85" i="49"/>
  <c r="W85" i="49"/>
  <c r="V85" i="49"/>
  <c r="AG227" i="49"/>
  <c r="AF227" i="49"/>
  <c r="AE227" i="49"/>
  <c r="AI227" i="49"/>
  <c r="W194" i="75" s="1"/>
  <c r="AH227" i="49"/>
  <c r="V194" i="75" s="1"/>
  <c r="X245" i="51"/>
  <c r="V245" i="51"/>
  <c r="Z245" i="51"/>
  <c r="AF213" i="74" s="1"/>
  <c r="W245" i="51"/>
  <c r="AA245" i="51"/>
  <c r="AG213" i="74" s="1"/>
  <c r="Y245" i="51"/>
  <c r="AE213" i="74" s="1"/>
  <c r="X164" i="49"/>
  <c r="Y164" i="49"/>
  <c r="V131" i="74" s="1"/>
  <c r="W164" i="49"/>
  <c r="V164" i="49"/>
  <c r="Z164" i="49"/>
  <c r="W131" i="74" s="1"/>
  <c r="Z159" i="49"/>
  <c r="W126" i="74" s="1"/>
  <c r="Y159" i="49"/>
  <c r="V126" i="74" s="1"/>
  <c r="X159" i="49"/>
  <c r="W159" i="49"/>
  <c r="V159" i="49"/>
  <c r="O158" i="49"/>
  <c r="M158" i="49"/>
  <c r="Q158" i="49"/>
  <c r="W125" i="72" s="1"/>
  <c r="P158" i="49"/>
  <c r="V125" i="72" s="1"/>
  <c r="N158" i="49"/>
  <c r="AA271" i="51"/>
  <c r="AG239" i="74" s="1"/>
  <c r="Z271" i="51"/>
  <c r="AF239" i="74" s="1"/>
  <c r="V271" i="51"/>
  <c r="Y271" i="51"/>
  <c r="AE239" i="74" s="1"/>
  <c r="X271" i="51"/>
  <c r="W271" i="51"/>
  <c r="Q92" i="51"/>
  <c r="AF60" i="72" s="1"/>
  <c r="P92" i="51"/>
  <c r="AE60" i="72" s="1"/>
  <c r="O92" i="51"/>
  <c r="N92" i="51"/>
  <c r="R92" i="51"/>
  <c r="AG60" i="72" s="1"/>
  <c r="M92" i="51"/>
  <c r="Q137" i="49"/>
  <c r="W104" i="72" s="1"/>
  <c r="P137" i="49"/>
  <c r="V104" i="72" s="1"/>
  <c r="O137" i="49"/>
  <c r="N137" i="49"/>
  <c r="M137" i="49"/>
  <c r="AA239" i="26"/>
  <c r="O206" i="74" s="1"/>
  <c r="Z239" i="26"/>
  <c r="N206" i="74" s="1"/>
  <c r="Y239" i="26"/>
  <c r="M206" i="74" s="1"/>
  <c r="V239" i="26"/>
  <c r="X239" i="26"/>
  <c r="W239" i="26"/>
  <c r="AI96" i="49"/>
  <c r="W63" i="75" s="1"/>
  <c r="AG96" i="49"/>
  <c r="AF96" i="49"/>
  <c r="AE96" i="49"/>
  <c r="AH96" i="49"/>
  <c r="V63" i="75" s="1"/>
  <c r="V148" i="49"/>
  <c r="Z148" i="49"/>
  <c r="W115" i="74" s="1"/>
  <c r="X148" i="49"/>
  <c r="Y148" i="49"/>
  <c r="V115" i="74" s="1"/>
  <c r="W148" i="49"/>
  <c r="P166" i="49"/>
  <c r="V133" i="72" s="1"/>
  <c r="N166" i="49"/>
  <c r="O166" i="49"/>
  <c r="M166" i="49"/>
  <c r="Q166" i="49"/>
  <c r="W133" i="72" s="1"/>
  <c r="W157" i="52" s="1"/>
  <c r="AE163" i="49"/>
  <c r="AI163" i="49"/>
  <c r="W130" i="75" s="1"/>
  <c r="AG163" i="49"/>
  <c r="AH163" i="49"/>
  <c r="V130" i="75" s="1"/>
  <c r="AF163" i="49"/>
  <c r="AG162" i="26"/>
  <c r="AF162" i="26"/>
  <c r="AJ162" i="26"/>
  <c r="O129" i="75" s="1"/>
  <c r="AE162" i="26"/>
  <c r="AH162" i="26"/>
  <c r="M129" i="75" s="1"/>
  <c r="Y279" i="51"/>
  <c r="AE247" i="74" s="1"/>
  <c r="X279" i="51"/>
  <c r="W279" i="51"/>
  <c r="AA279" i="51"/>
  <c r="AG247" i="74" s="1"/>
  <c r="Z279" i="51"/>
  <c r="AF247" i="74" s="1"/>
  <c r="V279" i="51"/>
  <c r="R256" i="51"/>
  <c r="AG224" i="72" s="1"/>
  <c r="P256" i="51"/>
  <c r="AE224" i="72" s="1"/>
  <c r="O256" i="51"/>
  <c r="M256" i="51"/>
  <c r="Q256" i="51"/>
  <c r="AF224" i="72" s="1"/>
  <c r="N256" i="51"/>
  <c r="AI146" i="49"/>
  <c r="W113" i="75" s="1"/>
  <c r="AG146" i="49"/>
  <c r="AF146" i="49"/>
  <c r="AE146" i="49"/>
  <c r="AH146" i="49"/>
  <c r="V113" i="75" s="1"/>
  <c r="W199" i="49"/>
  <c r="V199" i="49"/>
  <c r="Z199" i="49"/>
  <c r="W166" i="74" s="1"/>
  <c r="Y199" i="49"/>
  <c r="V166" i="74" s="1"/>
  <c r="X199" i="49"/>
  <c r="M222" i="49"/>
  <c r="Q222" i="49"/>
  <c r="W189" i="72" s="1"/>
  <c r="W213" i="52" s="1"/>
  <c r="P222" i="49"/>
  <c r="V189" i="72" s="1"/>
  <c r="O222" i="49"/>
  <c r="N222" i="49"/>
  <c r="AG110" i="26"/>
  <c r="AF110" i="26"/>
  <c r="AE110" i="26"/>
  <c r="AJ110" i="26"/>
  <c r="O77" i="75" s="1"/>
  <c r="AH110" i="26"/>
  <c r="M77" i="75" s="1"/>
  <c r="AE127" i="26"/>
  <c r="AJ127" i="26"/>
  <c r="O94" i="75" s="1"/>
  <c r="AH127" i="26"/>
  <c r="M94" i="75" s="1"/>
  <c r="AG127" i="26"/>
  <c r="AF127" i="26"/>
  <c r="V177" i="51"/>
  <c r="Z177" i="51"/>
  <c r="AF145" i="74" s="1"/>
  <c r="AA177" i="51"/>
  <c r="AG145" i="74" s="1"/>
  <c r="Y177" i="51"/>
  <c r="AE145" i="74" s="1"/>
  <c r="X177" i="51"/>
  <c r="W177" i="51"/>
  <c r="Z207" i="51"/>
  <c r="AF175" i="74" s="1"/>
  <c r="AA207" i="51"/>
  <c r="AG175" i="74" s="1"/>
  <c r="Y207" i="51"/>
  <c r="AE175" i="74" s="1"/>
  <c r="X207" i="51"/>
  <c r="W207" i="51"/>
  <c r="V207" i="51"/>
  <c r="Z77" i="49"/>
  <c r="W44" i="74" s="1"/>
  <c r="Y77" i="49"/>
  <c r="V44" i="74" s="1"/>
  <c r="X77" i="49"/>
  <c r="W77" i="49"/>
  <c r="V77" i="49"/>
  <c r="R100" i="51"/>
  <c r="AG68" i="72" s="1"/>
  <c r="M100" i="51"/>
  <c r="Q100" i="51"/>
  <c r="AF68" i="72" s="1"/>
  <c r="P100" i="51"/>
  <c r="AE68" i="72" s="1"/>
  <c r="O100" i="51"/>
  <c r="N100" i="51"/>
  <c r="AG127" i="49"/>
  <c r="AF127" i="49"/>
  <c r="AE127" i="49"/>
  <c r="AI127" i="49"/>
  <c r="W94" i="75" s="1"/>
  <c r="AH127" i="49"/>
  <c r="V94" i="75" s="1"/>
  <c r="Z245" i="49"/>
  <c r="W212" i="74" s="1"/>
  <c r="Y245" i="49"/>
  <c r="V212" i="74" s="1"/>
  <c r="X245" i="49"/>
  <c r="W245" i="49"/>
  <c r="V245" i="49"/>
  <c r="W155" i="51"/>
  <c r="AA155" i="51"/>
  <c r="AG123" i="74" s="1"/>
  <c r="Z155" i="51"/>
  <c r="AF123" i="74" s="1"/>
  <c r="Y155" i="51"/>
  <c r="AE123" i="74" s="1"/>
  <c r="X155" i="51"/>
  <c r="V155" i="51"/>
  <c r="R148" i="51"/>
  <c r="AG116" i="72" s="1"/>
  <c r="P148" i="51"/>
  <c r="AE116" i="72" s="1"/>
  <c r="O148" i="51"/>
  <c r="N148" i="51"/>
  <c r="M148" i="51"/>
  <c r="Q148" i="51"/>
  <c r="AF116" i="72" s="1"/>
  <c r="P270" i="51"/>
  <c r="AE238" i="72" s="1"/>
  <c r="N270" i="51"/>
  <c r="M270" i="51"/>
  <c r="O270" i="51"/>
  <c r="R270" i="51"/>
  <c r="AG238" i="72" s="1"/>
  <c r="Q270" i="51"/>
  <c r="AF238" i="72" s="1"/>
  <c r="AE80" i="49"/>
  <c r="AH80" i="49"/>
  <c r="V47" i="75" s="1"/>
  <c r="AI80" i="49"/>
  <c r="W47" i="75" s="1"/>
  <c r="AG80" i="49"/>
  <c r="AF80" i="49"/>
  <c r="Q106" i="49"/>
  <c r="W73" i="72" s="1"/>
  <c r="O106" i="49"/>
  <c r="N106" i="49"/>
  <c r="M106" i="49"/>
  <c r="P106" i="49"/>
  <c r="V73" i="72" s="1"/>
  <c r="Z165" i="49"/>
  <c r="W132" i="74" s="1"/>
  <c r="Y165" i="49"/>
  <c r="V132" i="74" s="1"/>
  <c r="W165" i="49"/>
  <c r="X165" i="49"/>
  <c r="V165" i="49"/>
  <c r="AE195" i="49"/>
  <c r="AF195" i="49"/>
  <c r="AI195" i="49"/>
  <c r="W162" i="75" s="1"/>
  <c r="AH195" i="49"/>
  <c r="V162" i="75" s="1"/>
  <c r="AG195" i="49"/>
  <c r="AA259" i="51"/>
  <c r="AG227" i="74" s="1"/>
  <c r="Z259" i="51"/>
  <c r="AF227" i="74" s="1"/>
  <c r="X259" i="51"/>
  <c r="Y259" i="51"/>
  <c r="AE227" i="74" s="1"/>
  <c r="W259" i="51"/>
  <c r="V259" i="51"/>
  <c r="N242" i="51"/>
  <c r="P242" i="51"/>
  <c r="AE210" i="72" s="1"/>
  <c r="O242" i="51"/>
  <c r="R242" i="51"/>
  <c r="AG210" i="72" s="1"/>
  <c r="Q242" i="51"/>
  <c r="AF210" i="72" s="1"/>
  <c r="M242" i="51"/>
  <c r="AI248" i="49"/>
  <c r="W215" i="75" s="1"/>
  <c r="AH248" i="49"/>
  <c r="V215" i="75" s="1"/>
  <c r="AG248" i="49"/>
  <c r="AF248" i="49"/>
  <c r="AE248" i="49"/>
  <c r="AE217" i="26"/>
  <c r="AH217" i="26"/>
  <c r="M184" i="75" s="1"/>
  <c r="AF217" i="26"/>
  <c r="AJ217" i="26"/>
  <c r="O184" i="75" s="1"/>
  <c r="AG217" i="26"/>
  <c r="N266" i="51"/>
  <c r="R266" i="51"/>
  <c r="AG234" i="72" s="1"/>
  <c r="Q266" i="51"/>
  <c r="AF234" i="72" s="1"/>
  <c r="M266" i="51"/>
  <c r="P266" i="51"/>
  <c r="AE234" i="72" s="1"/>
  <c r="O266" i="51"/>
  <c r="AH132" i="26"/>
  <c r="M99" i="75" s="1"/>
  <c r="AE132" i="26"/>
  <c r="AJ132" i="26"/>
  <c r="O99" i="75" s="1"/>
  <c r="AF132" i="26"/>
  <c r="AG132" i="26"/>
  <c r="Z175" i="49"/>
  <c r="W142" i="74" s="1"/>
  <c r="Y175" i="49"/>
  <c r="V142" i="74" s="1"/>
  <c r="X175" i="49"/>
  <c r="W175" i="49"/>
  <c r="V175" i="49"/>
  <c r="V252" i="49"/>
  <c r="Z252" i="49"/>
  <c r="W219" i="74" s="1"/>
  <c r="Y252" i="49"/>
  <c r="V219" i="74" s="1"/>
  <c r="X252" i="49"/>
  <c r="W252" i="49"/>
  <c r="AG112" i="49"/>
  <c r="AF112" i="49"/>
  <c r="AE112" i="49"/>
  <c r="AI112" i="49"/>
  <c r="W79" i="75" s="1"/>
  <c r="AH112" i="49"/>
  <c r="V79" i="75" s="1"/>
  <c r="V237" i="49"/>
  <c r="Z237" i="49"/>
  <c r="W204" i="74" s="1"/>
  <c r="Y237" i="49"/>
  <c r="V204" i="74" s="1"/>
  <c r="X237" i="49"/>
  <c r="W237" i="49"/>
  <c r="AF243" i="49"/>
  <c r="AE243" i="49"/>
  <c r="AI243" i="49"/>
  <c r="W210" i="75" s="1"/>
  <c r="AH243" i="49"/>
  <c r="V210" i="75" s="1"/>
  <c r="AG243" i="49"/>
  <c r="Z119" i="26"/>
  <c r="N86" i="74" s="1"/>
  <c r="Y119" i="26"/>
  <c r="M86" i="74" s="1"/>
  <c r="AA119" i="26"/>
  <c r="O86" i="74" s="1"/>
  <c r="X119" i="26"/>
  <c r="W119" i="26"/>
  <c r="V119" i="26"/>
  <c r="Z192" i="26"/>
  <c r="N159" i="74" s="1"/>
  <c r="Y192" i="26"/>
  <c r="M159" i="74" s="1"/>
  <c r="AA192" i="26"/>
  <c r="O159" i="74" s="1"/>
  <c r="W192" i="26"/>
  <c r="V192" i="26"/>
  <c r="X192" i="26"/>
  <c r="AH166" i="26"/>
  <c r="M133" i="75" s="1"/>
  <c r="AE166" i="26"/>
  <c r="AJ166" i="26"/>
  <c r="O133" i="75" s="1"/>
  <c r="AG166" i="26"/>
  <c r="AF166" i="26"/>
  <c r="AE243" i="26"/>
  <c r="AJ243" i="26"/>
  <c r="O210" i="75" s="1"/>
  <c r="AH243" i="26"/>
  <c r="M210" i="75" s="1"/>
  <c r="AG243" i="26"/>
  <c r="AF243" i="26"/>
  <c r="X97" i="51"/>
  <c r="W97" i="51"/>
  <c r="AA97" i="51"/>
  <c r="AG65" i="74" s="1"/>
  <c r="V97" i="51"/>
  <c r="Z97" i="51"/>
  <c r="AF65" i="74" s="1"/>
  <c r="Y97" i="51"/>
  <c r="AE65" i="74" s="1"/>
  <c r="O188" i="51"/>
  <c r="N188" i="51"/>
  <c r="M188" i="51"/>
  <c r="Q188" i="51"/>
  <c r="AF156" i="72" s="1"/>
  <c r="R188" i="51"/>
  <c r="AG156" i="72" s="1"/>
  <c r="P188" i="51"/>
  <c r="AE156" i="72" s="1"/>
  <c r="N73" i="49"/>
  <c r="M73" i="49"/>
  <c r="Q73" i="49"/>
  <c r="W40" i="72" s="1"/>
  <c r="P73" i="49"/>
  <c r="V40" i="72" s="1"/>
  <c r="O73" i="49"/>
  <c r="O126" i="51"/>
  <c r="M126" i="51"/>
  <c r="N126" i="51"/>
  <c r="R126" i="51"/>
  <c r="AG94" i="72" s="1"/>
  <c r="Q126" i="51"/>
  <c r="AF94" i="72" s="1"/>
  <c r="P126" i="51"/>
  <c r="AE94" i="72" s="1"/>
  <c r="AH39" i="49"/>
  <c r="AF39" i="49"/>
  <c r="AE39" i="49"/>
  <c r="AI39" i="49"/>
  <c r="AG39" i="49"/>
  <c r="R204" i="51"/>
  <c r="AG172" i="72" s="1"/>
  <c r="P204" i="51"/>
  <c r="AE172" i="72" s="1"/>
  <c r="O204" i="51"/>
  <c r="N204" i="51"/>
  <c r="M204" i="51"/>
  <c r="Q204" i="51"/>
  <c r="AF172" i="72" s="1"/>
  <c r="V173" i="51"/>
  <c r="X173" i="51"/>
  <c r="W173" i="51"/>
  <c r="AA173" i="51"/>
  <c r="AG141" i="74" s="1"/>
  <c r="Z173" i="51"/>
  <c r="AF141" i="74" s="1"/>
  <c r="Y173" i="51"/>
  <c r="AE141" i="74" s="1"/>
  <c r="R240" i="51"/>
  <c r="AG208" i="72" s="1"/>
  <c r="P240" i="51"/>
  <c r="AE208" i="72" s="1"/>
  <c r="M240" i="51"/>
  <c r="N240" i="51"/>
  <c r="Q240" i="51"/>
  <c r="AF208" i="72" s="1"/>
  <c r="O240" i="51"/>
  <c r="AI144" i="49"/>
  <c r="W111" i="75" s="1"/>
  <c r="AH144" i="49"/>
  <c r="V111" i="75" s="1"/>
  <c r="AG144" i="49"/>
  <c r="AF144" i="49"/>
  <c r="AE144" i="49"/>
  <c r="V170" i="49"/>
  <c r="Z170" i="49"/>
  <c r="W137" i="74" s="1"/>
  <c r="Y170" i="49"/>
  <c r="V137" i="74" s="1"/>
  <c r="X170" i="49"/>
  <c r="W170" i="49"/>
  <c r="W156" i="49"/>
  <c r="V156" i="49"/>
  <c r="Z156" i="49"/>
  <c r="W123" i="74" s="1"/>
  <c r="X156" i="49"/>
  <c r="Y156" i="49"/>
  <c r="V123" i="74" s="1"/>
  <c r="AA253" i="51"/>
  <c r="AG221" i="74" s="1"/>
  <c r="Y253" i="51"/>
  <c r="AE221" i="74" s="1"/>
  <c r="X253" i="51"/>
  <c r="Z253" i="51"/>
  <c r="AF221" i="74" s="1"/>
  <c r="W253" i="51"/>
  <c r="V253" i="51"/>
  <c r="P105" i="49"/>
  <c r="V72" i="72" s="1"/>
  <c r="O105" i="49"/>
  <c r="N105" i="49"/>
  <c r="M105" i="49"/>
  <c r="Q105" i="49"/>
  <c r="W72" i="72" s="1"/>
  <c r="AF251" i="49"/>
  <c r="AE251" i="49"/>
  <c r="AI251" i="49"/>
  <c r="W218" i="75" s="1"/>
  <c r="AH251" i="49"/>
  <c r="V218" i="75" s="1"/>
  <c r="AG251" i="49"/>
  <c r="AF157" i="26"/>
  <c r="AE157" i="26"/>
  <c r="AH157" i="26"/>
  <c r="M124" i="75" s="1"/>
  <c r="AG157" i="26"/>
  <c r="AJ157" i="26"/>
  <c r="O124" i="75" s="1"/>
  <c r="Q78" i="49"/>
  <c r="W45" i="72" s="1"/>
  <c r="P78" i="49"/>
  <c r="V45" i="72" s="1"/>
  <c r="O78" i="49"/>
  <c r="N78" i="49"/>
  <c r="M78" i="49"/>
  <c r="AF162" i="49"/>
  <c r="AE162" i="49"/>
  <c r="AH162" i="49"/>
  <c r="V129" i="75" s="1"/>
  <c r="AI162" i="49"/>
  <c r="W129" i="75" s="1"/>
  <c r="AG162" i="49"/>
  <c r="M226" i="49"/>
  <c r="Q226" i="49"/>
  <c r="W193" i="72" s="1"/>
  <c r="P226" i="49"/>
  <c r="V193" i="72" s="1"/>
  <c r="O226" i="49"/>
  <c r="N226" i="49"/>
  <c r="Y181" i="49"/>
  <c r="V148" i="74" s="1"/>
  <c r="X181" i="49"/>
  <c r="W181" i="49"/>
  <c r="V181" i="49"/>
  <c r="Z181" i="49"/>
  <c r="W148" i="74" s="1"/>
  <c r="AH103" i="49"/>
  <c r="V70" i="75" s="1"/>
  <c r="AG103" i="49"/>
  <c r="AF103" i="49"/>
  <c r="AE103" i="49"/>
  <c r="AI103" i="49"/>
  <c r="W70" i="75" s="1"/>
  <c r="X277" i="51"/>
  <c r="V277" i="51"/>
  <c r="Z277" i="51"/>
  <c r="AF245" i="74" s="1"/>
  <c r="W277" i="51"/>
  <c r="AA277" i="51"/>
  <c r="AG245" i="74" s="1"/>
  <c r="Y277" i="51"/>
  <c r="AE245" i="74" s="1"/>
  <c r="AE48" i="49"/>
  <c r="AH48" i="49"/>
  <c r="V15" i="75" s="1"/>
  <c r="AG48" i="49"/>
  <c r="AF48" i="49"/>
  <c r="AI48" i="49"/>
  <c r="W15" i="75" s="1"/>
  <c r="Z117" i="49"/>
  <c r="W84" i="74" s="1"/>
  <c r="Y117" i="49"/>
  <c r="V84" i="74" s="1"/>
  <c r="W117" i="49"/>
  <c r="X117" i="49"/>
  <c r="V117" i="49"/>
  <c r="Q186" i="49"/>
  <c r="W153" i="72" s="1"/>
  <c r="O186" i="49"/>
  <c r="N186" i="49"/>
  <c r="M186" i="49"/>
  <c r="P186" i="49"/>
  <c r="V153" i="72" s="1"/>
  <c r="AH106" i="26"/>
  <c r="M73" i="75" s="1"/>
  <c r="AG106" i="26"/>
  <c r="AF106" i="26"/>
  <c r="AE106" i="26"/>
  <c r="AJ106" i="26"/>
  <c r="O73" i="75" s="1"/>
  <c r="AI106" i="26"/>
  <c r="N73" i="75" s="1"/>
  <c r="N142" i="51"/>
  <c r="R142" i="51"/>
  <c r="AG110" i="72" s="1"/>
  <c r="Q142" i="51"/>
  <c r="AF110" i="72" s="1"/>
  <c r="P142" i="51"/>
  <c r="AE110" i="72" s="1"/>
  <c r="O142" i="51"/>
  <c r="M142" i="51"/>
  <c r="N89" i="49"/>
  <c r="M89" i="49"/>
  <c r="Q89" i="49"/>
  <c r="W56" i="72" s="1"/>
  <c r="P89" i="49"/>
  <c r="V56" i="72" s="1"/>
  <c r="O89" i="49"/>
  <c r="Q122" i="51"/>
  <c r="AF90" i="72" s="1"/>
  <c r="P122" i="51"/>
  <c r="AE90" i="72" s="1"/>
  <c r="R122" i="51"/>
  <c r="AG90" i="72" s="1"/>
  <c r="N122" i="51"/>
  <c r="M122" i="51"/>
  <c r="O122" i="51"/>
  <c r="AE63" i="49"/>
  <c r="AI63" i="49"/>
  <c r="W30" i="75" s="1"/>
  <c r="AH63" i="49"/>
  <c r="V30" i="75" s="1"/>
  <c r="AG63" i="49"/>
  <c r="AF63" i="49"/>
  <c r="X261" i="51"/>
  <c r="Z261" i="51"/>
  <c r="AF229" i="74" s="1"/>
  <c r="W261" i="51"/>
  <c r="V261" i="51"/>
  <c r="AA261" i="51"/>
  <c r="AG229" i="74" s="1"/>
  <c r="Y261" i="51"/>
  <c r="AE229" i="74" s="1"/>
  <c r="Z125" i="51"/>
  <c r="AF93" i="74" s="1"/>
  <c r="Y125" i="51"/>
  <c r="AE93" i="74" s="1"/>
  <c r="V125" i="51"/>
  <c r="X125" i="51"/>
  <c r="W125" i="51"/>
  <c r="AA125" i="51"/>
  <c r="AG93" i="74" s="1"/>
  <c r="L288" i="51"/>
  <c r="O97" i="49"/>
  <c r="N97" i="49"/>
  <c r="M97" i="49"/>
  <c r="Q97" i="49"/>
  <c r="W64" i="72" s="1"/>
  <c r="P97" i="49"/>
  <c r="V64" i="72" s="1"/>
  <c r="Z154" i="49"/>
  <c r="W121" i="74" s="1"/>
  <c r="Y154" i="49"/>
  <c r="V121" i="74" s="1"/>
  <c r="X154" i="49"/>
  <c r="W154" i="49"/>
  <c r="V154" i="49"/>
  <c r="N264" i="51"/>
  <c r="M264" i="51"/>
  <c r="R264" i="51"/>
  <c r="AG232" i="72" s="1"/>
  <c r="P264" i="51"/>
  <c r="AE232" i="72" s="1"/>
  <c r="O264" i="51"/>
  <c r="Q264" i="51"/>
  <c r="AF232" i="72" s="1"/>
  <c r="AH224" i="49"/>
  <c r="V191" i="75" s="1"/>
  <c r="AG224" i="49"/>
  <c r="AF224" i="49"/>
  <c r="AE224" i="49"/>
  <c r="AI224" i="49"/>
  <c r="W191" i="75" s="1"/>
  <c r="P250" i="49"/>
  <c r="V217" i="72" s="1"/>
  <c r="O250" i="49"/>
  <c r="N250" i="49"/>
  <c r="M250" i="49"/>
  <c r="Q250" i="49"/>
  <c r="W217" i="72" s="1"/>
  <c r="R210" i="51"/>
  <c r="AG178" i="72" s="1"/>
  <c r="Q210" i="51"/>
  <c r="AF178" i="72" s="1"/>
  <c r="P210" i="51"/>
  <c r="AE178" i="72" s="1"/>
  <c r="O210" i="51"/>
  <c r="N210" i="51"/>
  <c r="M210" i="51"/>
  <c r="AI51" i="49"/>
  <c r="W18" i="75" s="1"/>
  <c r="AH51" i="49"/>
  <c r="V18" i="75" s="1"/>
  <c r="AG51" i="49"/>
  <c r="AE51" i="49"/>
  <c r="AF51" i="49"/>
  <c r="W223" i="51"/>
  <c r="V223" i="51"/>
  <c r="Z223" i="51"/>
  <c r="AF191" i="74" s="1"/>
  <c r="AA223" i="51"/>
  <c r="AG191" i="74" s="1"/>
  <c r="Y223" i="51"/>
  <c r="AE191" i="74" s="1"/>
  <c r="X223" i="51"/>
  <c r="AI119" i="49"/>
  <c r="W86" i="75" s="1"/>
  <c r="AH119" i="49"/>
  <c r="V86" i="75" s="1"/>
  <c r="AG119" i="49"/>
  <c r="AF119" i="49"/>
  <c r="AE119" i="49"/>
  <c r="Z254" i="49"/>
  <c r="W221" i="74" s="1"/>
  <c r="Y254" i="49"/>
  <c r="V221" i="74" s="1"/>
  <c r="X254" i="49"/>
  <c r="W254" i="49"/>
  <c r="V254" i="49"/>
  <c r="P145" i="49"/>
  <c r="V112" i="72" s="1"/>
  <c r="O145" i="49"/>
  <c r="N145" i="49"/>
  <c r="M145" i="49"/>
  <c r="Q145" i="49"/>
  <c r="W112" i="72" s="1"/>
  <c r="V140" i="49"/>
  <c r="Z140" i="49"/>
  <c r="W107" i="74" s="1"/>
  <c r="X140" i="49"/>
  <c r="Y140" i="49"/>
  <c r="V107" i="74" s="1"/>
  <c r="W140" i="49"/>
  <c r="AG201" i="26"/>
  <c r="AE201" i="26"/>
  <c r="AF201" i="26"/>
  <c r="AJ201" i="26"/>
  <c r="O168" i="75" s="1"/>
  <c r="AH201" i="26"/>
  <c r="M168" i="75" s="1"/>
  <c r="N280" i="51"/>
  <c r="M280" i="51"/>
  <c r="R280" i="51"/>
  <c r="AG248" i="72" s="1"/>
  <c r="P280" i="51"/>
  <c r="AE248" i="72" s="1"/>
  <c r="O280" i="51"/>
  <c r="Q280" i="51"/>
  <c r="AF248" i="72" s="1"/>
  <c r="Q198" i="49"/>
  <c r="W165" i="72" s="1"/>
  <c r="P198" i="49"/>
  <c r="V165" i="72" s="1"/>
  <c r="O198" i="49"/>
  <c r="N198" i="49"/>
  <c r="M198" i="49"/>
  <c r="Y221" i="26"/>
  <c r="M188" i="74" s="1"/>
  <c r="AA221" i="26"/>
  <c r="O188" i="74" s="1"/>
  <c r="Z221" i="26"/>
  <c r="N188" i="74" s="1"/>
  <c r="V221" i="26"/>
  <c r="X221" i="26"/>
  <c r="W221" i="26"/>
  <c r="AH197" i="26"/>
  <c r="M164" i="75" s="1"/>
  <c r="AG197" i="26"/>
  <c r="AF197" i="26"/>
  <c r="AE197" i="26"/>
  <c r="AJ197" i="26"/>
  <c r="O164" i="75" s="1"/>
  <c r="AE134" i="26"/>
  <c r="AF134" i="26"/>
  <c r="AJ134" i="26"/>
  <c r="O101" i="75" s="1"/>
  <c r="AH134" i="26"/>
  <c r="M101" i="75" s="1"/>
  <c r="AG134" i="26"/>
  <c r="AE171" i="49"/>
  <c r="AI171" i="49"/>
  <c r="W138" i="75" s="1"/>
  <c r="AG171" i="49"/>
  <c r="AH171" i="49"/>
  <c r="V138" i="75" s="1"/>
  <c r="AF171" i="49"/>
  <c r="O70" i="49"/>
  <c r="N70" i="49"/>
  <c r="M70" i="49"/>
  <c r="Q70" i="49"/>
  <c r="W37" i="72" s="1"/>
  <c r="P70" i="49"/>
  <c r="V37" i="72" s="1"/>
  <c r="O123" i="49"/>
  <c r="N123" i="49"/>
  <c r="M123" i="49"/>
  <c r="Q123" i="49"/>
  <c r="W90" i="72" s="1"/>
  <c r="P123" i="49"/>
  <c r="V90" i="72" s="1"/>
  <c r="V172" i="49"/>
  <c r="Z172" i="49"/>
  <c r="W139" i="74" s="1"/>
  <c r="X172" i="49"/>
  <c r="Y172" i="49"/>
  <c r="V139" i="74" s="1"/>
  <c r="W172" i="49"/>
  <c r="W246" i="49"/>
  <c r="V246" i="49"/>
  <c r="Z246" i="49"/>
  <c r="W213" i="74" s="1"/>
  <c r="Y246" i="49"/>
  <c r="V213" i="74" s="1"/>
  <c r="X246" i="49"/>
  <c r="O158" i="51"/>
  <c r="M158" i="51"/>
  <c r="N158" i="51"/>
  <c r="R158" i="51"/>
  <c r="AG126" i="72" s="1"/>
  <c r="Q158" i="51"/>
  <c r="AF126" i="72" s="1"/>
  <c r="P158" i="51"/>
  <c r="AE126" i="72" s="1"/>
  <c r="N138" i="51"/>
  <c r="M138" i="51"/>
  <c r="O138" i="51"/>
  <c r="Q138" i="51"/>
  <c r="AF106" i="72" s="1"/>
  <c r="P138" i="51"/>
  <c r="AE106" i="72" s="1"/>
  <c r="R138" i="51"/>
  <c r="AG106" i="72" s="1"/>
  <c r="P246" i="51"/>
  <c r="AE214" i="72" s="1"/>
  <c r="N246" i="51"/>
  <c r="M246" i="51"/>
  <c r="R246" i="51"/>
  <c r="AG214" i="72" s="1"/>
  <c r="Q246" i="51"/>
  <c r="AF214" i="72" s="1"/>
  <c r="O246" i="51"/>
  <c r="X125" i="49"/>
  <c r="V125" i="49"/>
  <c r="Z125" i="49"/>
  <c r="W92" i="74" s="1"/>
  <c r="Y125" i="49"/>
  <c r="V92" i="74" s="1"/>
  <c r="W125" i="49"/>
  <c r="P218" i="51"/>
  <c r="AE186" i="72" s="1"/>
  <c r="O218" i="51"/>
  <c r="N218" i="51"/>
  <c r="M218" i="51"/>
  <c r="Q218" i="51"/>
  <c r="AF186" i="72" s="1"/>
  <c r="R218" i="51"/>
  <c r="AG186" i="72" s="1"/>
  <c r="P214" i="49"/>
  <c r="V181" i="72" s="1"/>
  <c r="O214" i="49"/>
  <c r="N214" i="49"/>
  <c r="M214" i="49"/>
  <c r="Q214" i="49"/>
  <c r="W181" i="72" s="1"/>
  <c r="X141" i="51"/>
  <c r="W141" i="51"/>
  <c r="AA141" i="51"/>
  <c r="AG109" i="74" s="1"/>
  <c r="Z141" i="51"/>
  <c r="AF109" i="74" s="1"/>
  <c r="Y141" i="51"/>
  <c r="AE109" i="74" s="1"/>
  <c r="V141" i="51"/>
  <c r="W49" i="51"/>
  <c r="V49" i="51"/>
  <c r="AA49" i="51"/>
  <c r="AG17" i="74" s="1"/>
  <c r="Z49" i="51"/>
  <c r="AF17" i="74" s="1"/>
  <c r="Y49" i="51"/>
  <c r="AE17" i="74" s="1"/>
  <c r="X49" i="51"/>
  <c r="AE56" i="49"/>
  <c r="AH56" i="49"/>
  <c r="V23" i="75" s="1"/>
  <c r="AG56" i="49"/>
  <c r="AF56" i="49"/>
  <c r="AI56" i="49"/>
  <c r="W23" i="75" s="1"/>
  <c r="P122" i="49"/>
  <c r="V89" i="72" s="1"/>
  <c r="O122" i="49"/>
  <c r="N122" i="49"/>
  <c r="M122" i="49"/>
  <c r="Q122" i="49"/>
  <c r="W89" i="72" s="1"/>
  <c r="N41" i="49"/>
  <c r="Q41" i="49"/>
  <c r="W8" i="72" s="1"/>
  <c r="P41" i="49"/>
  <c r="V8" i="72" s="1"/>
  <c r="O41" i="49"/>
  <c r="M41" i="49"/>
  <c r="AG136" i="49"/>
  <c r="AF136" i="49"/>
  <c r="AE136" i="49"/>
  <c r="AI136" i="49"/>
  <c r="W103" i="75" s="1"/>
  <c r="AH136" i="49"/>
  <c r="V103" i="75" s="1"/>
  <c r="Z188" i="49"/>
  <c r="W155" i="74" s="1"/>
  <c r="Y188" i="49"/>
  <c r="V155" i="74" s="1"/>
  <c r="V188" i="49"/>
  <c r="X188" i="49"/>
  <c r="W188" i="49"/>
  <c r="P234" i="51"/>
  <c r="AE202" i="72" s="1"/>
  <c r="O234" i="51"/>
  <c r="N234" i="51"/>
  <c r="M234" i="51"/>
  <c r="Q234" i="51"/>
  <c r="AF202" i="72" s="1"/>
  <c r="R234" i="51"/>
  <c r="AG202" i="72" s="1"/>
  <c r="AG71" i="49"/>
  <c r="AF71" i="49"/>
  <c r="AE71" i="49"/>
  <c r="AI71" i="49"/>
  <c r="W38" i="75" s="1"/>
  <c r="AH71" i="49"/>
  <c r="V38" i="75" s="1"/>
  <c r="N74" i="49"/>
  <c r="M74" i="49"/>
  <c r="P74" i="49"/>
  <c r="V41" i="72" s="1"/>
  <c r="Q74" i="49"/>
  <c r="W41" i="72" s="1"/>
  <c r="O74" i="49"/>
  <c r="AH167" i="49"/>
  <c r="V134" i="75" s="1"/>
  <c r="AG167" i="49"/>
  <c r="AF167" i="49"/>
  <c r="AE167" i="49"/>
  <c r="AI167" i="49"/>
  <c r="W134" i="75" s="1"/>
  <c r="AI203" i="49"/>
  <c r="W170" i="75" s="1"/>
  <c r="AH203" i="49"/>
  <c r="V170" i="75" s="1"/>
  <c r="AG203" i="49"/>
  <c r="AF203" i="49"/>
  <c r="AE203" i="49"/>
  <c r="AE257" i="26"/>
  <c r="AJ257" i="26"/>
  <c r="O224" i="75" s="1"/>
  <c r="AH257" i="26"/>
  <c r="M224" i="75" s="1"/>
  <c r="AG257" i="26"/>
  <c r="AF257" i="26"/>
  <c r="AG154" i="26"/>
  <c r="AF154" i="26"/>
  <c r="AJ154" i="26"/>
  <c r="O121" i="75" s="1"/>
  <c r="AE154" i="26"/>
  <c r="AH154" i="26"/>
  <c r="M121" i="75" s="1"/>
  <c r="Z238" i="49"/>
  <c r="W205" i="74" s="1"/>
  <c r="Y238" i="49"/>
  <c r="V205" i="74" s="1"/>
  <c r="X238" i="49"/>
  <c r="W238" i="49"/>
  <c r="V238" i="49"/>
  <c r="M169" i="49"/>
  <c r="Q169" i="49"/>
  <c r="W136" i="72" s="1"/>
  <c r="P169" i="49"/>
  <c r="V136" i="72" s="1"/>
  <c r="O169" i="49"/>
  <c r="N169" i="49"/>
  <c r="W204" i="49"/>
  <c r="V204" i="49"/>
  <c r="Z204" i="49"/>
  <c r="W171" i="74" s="1"/>
  <c r="Y204" i="49"/>
  <c r="V171" i="74" s="1"/>
  <c r="X204" i="49"/>
  <c r="AG77" i="26"/>
  <c r="AF77" i="26"/>
  <c r="AE77" i="26"/>
  <c r="AJ77" i="26"/>
  <c r="O44" i="75" s="1"/>
  <c r="AH77" i="26"/>
  <c r="M44" i="75" s="1"/>
  <c r="N248" i="51"/>
  <c r="M248" i="51"/>
  <c r="R248" i="51"/>
  <c r="AG216" i="72" s="1"/>
  <c r="P248" i="51"/>
  <c r="AE216" i="72" s="1"/>
  <c r="O248" i="51"/>
  <c r="Q248" i="51"/>
  <c r="AF216" i="72" s="1"/>
  <c r="P75" i="49"/>
  <c r="V42" i="72" s="1"/>
  <c r="N75" i="49"/>
  <c r="M75" i="49"/>
  <c r="Q75" i="49"/>
  <c r="W42" i="72" s="1"/>
  <c r="O75" i="49"/>
  <c r="X279" i="49"/>
  <c r="W279" i="49"/>
  <c r="V279" i="49"/>
  <c r="Z279" i="49"/>
  <c r="W246" i="74" s="1"/>
  <c r="Y279" i="49"/>
  <c r="V246" i="74" s="1"/>
  <c r="AA113" i="26"/>
  <c r="O80" i="74" s="1"/>
  <c r="Z113" i="26"/>
  <c r="N80" i="74" s="1"/>
  <c r="Y113" i="26"/>
  <c r="M80" i="74" s="1"/>
  <c r="V113" i="26"/>
  <c r="X113" i="26"/>
  <c r="W113" i="26"/>
  <c r="AE181" i="26"/>
  <c r="AJ181" i="26"/>
  <c r="O148" i="75" s="1"/>
  <c r="AH181" i="26"/>
  <c r="M148" i="75" s="1"/>
  <c r="AG181" i="26"/>
  <c r="AF181" i="26"/>
  <c r="AE67" i="26"/>
  <c r="AJ67" i="26"/>
  <c r="O34" i="75" s="1"/>
  <c r="AI67" i="26"/>
  <c r="N34" i="75" s="1"/>
  <c r="AH67" i="26"/>
  <c r="M34" i="75" s="1"/>
  <c r="AG67" i="26"/>
  <c r="AF67" i="26"/>
  <c r="AJ171" i="26"/>
  <c r="O138" i="75" s="1"/>
  <c r="AH171" i="26"/>
  <c r="M138" i="75" s="1"/>
  <c r="AG171" i="26"/>
  <c r="AF171" i="26"/>
  <c r="AE171" i="26"/>
  <c r="AE130" i="26"/>
  <c r="AH130" i="26"/>
  <c r="M97" i="75" s="1"/>
  <c r="AJ130" i="26"/>
  <c r="O97" i="75" s="1"/>
  <c r="AG130" i="26"/>
  <c r="AF130" i="26"/>
  <c r="AF141" i="26"/>
  <c r="AE141" i="26"/>
  <c r="AH141" i="26"/>
  <c r="M108" i="75" s="1"/>
  <c r="AG141" i="26"/>
  <c r="AJ141" i="26"/>
  <c r="O108" i="75" s="1"/>
  <c r="AA147" i="26"/>
  <c r="O114" i="74" s="1"/>
  <c r="Z147" i="26"/>
  <c r="N114" i="74" s="1"/>
  <c r="Y147" i="26"/>
  <c r="M114" i="74" s="1"/>
  <c r="X147" i="26"/>
  <c r="W147" i="26"/>
  <c r="V147" i="26"/>
  <c r="AH235" i="26"/>
  <c r="M202" i="75" s="1"/>
  <c r="AE235" i="26"/>
  <c r="AJ235" i="26"/>
  <c r="O202" i="75" s="1"/>
  <c r="AG235" i="26"/>
  <c r="AF235" i="26"/>
  <c r="AE173" i="26"/>
  <c r="AJ173" i="26"/>
  <c r="O140" i="75" s="1"/>
  <c r="AH173" i="26"/>
  <c r="M140" i="75" s="1"/>
  <c r="AG173" i="26"/>
  <c r="AF173" i="26"/>
  <c r="AI261" i="49"/>
  <c r="W228" i="75" s="1"/>
  <c r="AG261" i="49"/>
  <c r="AF261" i="49"/>
  <c r="AE261" i="49"/>
  <c r="AH261" i="49"/>
  <c r="V228" i="75" s="1"/>
  <c r="AE264" i="26"/>
  <c r="AJ264" i="26"/>
  <c r="O231" i="75" s="1"/>
  <c r="AH264" i="26"/>
  <c r="M231" i="75" s="1"/>
  <c r="AG264" i="26"/>
  <c r="AF264" i="26"/>
  <c r="Z278" i="49"/>
  <c r="W245" i="74" s="1"/>
  <c r="Y278" i="49"/>
  <c r="V245" i="74" s="1"/>
  <c r="X278" i="49"/>
  <c r="W278" i="49"/>
  <c r="V278" i="49"/>
  <c r="AJ285" i="26"/>
  <c r="O252" i="75" s="1"/>
  <c r="AG285" i="26"/>
  <c r="AH285" i="26"/>
  <c r="M252" i="75" s="1"/>
  <c r="AF285" i="26"/>
  <c r="AE285" i="26"/>
  <c r="AA284" i="26"/>
  <c r="O251" i="74" s="1"/>
  <c r="Z284" i="26"/>
  <c r="N251" i="74" s="1"/>
  <c r="Y284" i="26"/>
  <c r="M251" i="74" s="1"/>
  <c r="X284" i="26"/>
  <c r="W284" i="26"/>
  <c r="V284" i="26"/>
  <c r="Y93" i="26"/>
  <c r="M60" i="74" s="1"/>
  <c r="Z93" i="26"/>
  <c r="N60" i="74" s="1"/>
  <c r="AA93" i="26"/>
  <c r="O60" i="74" s="1"/>
  <c r="X93" i="26"/>
  <c r="W93" i="26"/>
  <c r="V93" i="26"/>
  <c r="Y107" i="26"/>
  <c r="M74" i="74" s="1"/>
  <c r="AA107" i="26"/>
  <c r="O74" i="74" s="1"/>
  <c r="Z107" i="26"/>
  <c r="N74" i="74" s="1"/>
  <c r="X107" i="26"/>
  <c r="W107" i="26"/>
  <c r="V107" i="26"/>
  <c r="Z135" i="26"/>
  <c r="N102" i="74" s="1"/>
  <c r="Y135" i="26"/>
  <c r="M102" i="74" s="1"/>
  <c r="AA135" i="26"/>
  <c r="O102" i="74" s="1"/>
  <c r="W135" i="26"/>
  <c r="X135" i="26"/>
  <c r="V135" i="26"/>
  <c r="Y47" i="26"/>
  <c r="M14" i="74" s="1"/>
  <c r="AA47" i="26"/>
  <c r="O14" i="74" s="1"/>
  <c r="Z47" i="26"/>
  <c r="N14" i="74" s="1"/>
  <c r="W47" i="26"/>
  <c r="V47" i="26"/>
  <c r="X47" i="26"/>
  <c r="AJ49" i="26"/>
  <c r="O16" i="75" s="1"/>
  <c r="AF49" i="26"/>
  <c r="AE49" i="26"/>
  <c r="AH49" i="26"/>
  <c r="M16" i="75" s="1"/>
  <c r="AG49" i="26"/>
  <c r="Z282" i="26"/>
  <c r="N249" i="74" s="1"/>
  <c r="Y282" i="26"/>
  <c r="M249" i="74" s="1"/>
  <c r="AA282" i="26"/>
  <c r="O249" i="74" s="1"/>
  <c r="W282" i="26"/>
  <c r="V282" i="26"/>
  <c r="X282" i="26"/>
  <c r="Z99" i="26"/>
  <c r="N66" i="74" s="1"/>
  <c r="AA99" i="26"/>
  <c r="O66" i="74" s="1"/>
  <c r="Y99" i="26"/>
  <c r="M66" i="74" s="1"/>
  <c r="X99" i="26"/>
  <c r="W99" i="26"/>
  <c r="V99" i="26"/>
  <c r="N282" i="51"/>
  <c r="R282" i="51"/>
  <c r="AG250" i="72" s="1"/>
  <c r="Q282" i="51"/>
  <c r="AF250" i="72" s="1"/>
  <c r="M282" i="51"/>
  <c r="P282" i="51"/>
  <c r="AE250" i="72" s="1"/>
  <c r="O282" i="51"/>
  <c r="AA269" i="51"/>
  <c r="AG237" i="74" s="1"/>
  <c r="Y269" i="51"/>
  <c r="AE237" i="74" s="1"/>
  <c r="X269" i="51"/>
  <c r="Z269" i="51"/>
  <c r="AF237" i="74" s="1"/>
  <c r="W269" i="51"/>
  <c r="V269" i="51"/>
  <c r="M113" i="49"/>
  <c r="Q113" i="49"/>
  <c r="W80" i="72" s="1"/>
  <c r="P113" i="49"/>
  <c r="V80" i="72" s="1"/>
  <c r="O113" i="49"/>
  <c r="N113" i="49"/>
  <c r="X180" i="49"/>
  <c r="V180" i="49"/>
  <c r="W180" i="49"/>
  <c r="Z180" i="49"/>
  <c r="W147" i="74" s="1"/>
  <c r="Y180" i="49"/>
  <c r="V147" i="74" s="1"/>
  <c r="V213" i="49"/>
  <c r="Z213" i="49"/>
  <c r="W180" i="74" s="1"/>
  <c r="Y213" i="49"/>
  <c r="V180" i="74" s="1"/>
  <c r="X213" i="49"/>
  <c r="W213" i="49"/>
  <c r="AH183" i="49"/>
  <c r="V150" i="75" s="1"/>
  <c r="AG183" i="49"/>
  <c r="AF183" i="49"/>
  <c r="AE183" i="49"/>
  <c r="AI183" i="49"/>
  <c r="W150" i="75" s="1"/>
  <c r="Z269" i="49"/>
  <c r="W236" i="74" s="1"/>
  <c r="Y269" i="49"/>
  <c r="V236" i="74" s="1"/>
  <c r="X269" i="49"/>
  <c r="W269" i="49"/>
  <c r="V269" i="49"/>
  <c r="AH117" i="26"/>
  <c r="M84" i="75" s="1"/>
  <c r="AG117" i="26"/>
  <c r="AF117" i="26"/>
  <c r="AE117" i="26"/>
  <c r="AJ117" i="26"/>
  <c r="O84" i="75" s="1"/>
  <c r="AH165" i="26"/>
  <c r="M132" i="75" s="1"/>
  <c r="AG165" i="26"/>
  <c r="AJ165" i="26"/>
  <c r="O132" i="75" s="1"/>
  <c r="AF165" i="26"/>
  <c r="AE165" i="26"/>
  <c r="AA251" i="26"/>
  <c r="O218" i="74" s="1"/>
  <c r="Z251" i="26"/>
  <c r="N218" i="74" s="1"/>
  <c r="Y251" i="26"/>
  <c r="M218" i="74" s="1"/>
  <c r="X251" i="26"/>
  <c r="W251" i="26"/>
  <c r="V251" i="26"/>
  <c r="AA111" i="26"/>
  <c r="O78" i="74" s="1"/>
  <c r="Z111" i="26"/>
  <c r="N78" i="74" s="1"/>
  <c r="Y111" i="26"/>
  <c r="M78" i="74" s="1"/>
  <c r="V111" i="26"/>
  <c r="X111" i="26"/>
  <c r="W111" i="26"/>
  <c r="AF182" i="26"/>
  <c r="AE182" i="26"/>
  <c r="AJ182" i="26"/>
  <c r="O149" i="75" s="1"/>
  <c r="AH182" i="26"/>
  <c r="M149" i="75" s="1"/>
  <c r="AG182" i="26"/>
  <c r="AA193" i="26"/>
  <c r="O160" i="74" s="1"/>
  <c r="Z193" i="26"/>
  <c r="N160" i="74" s="1"/>
  <c r="Y193" i="26"/>
  <c r="M160" i="74" s="1"/>
  <c r="W193" i="26"/>
  <c r="X193" i="26"/>
  <c r="V193" i="26"/>
  <c r="N233" i="49"/>
  <c r="M233" i="49"/>
  <c r="Q233" i="49"/>
  <c r="W200" i="72" s="1"/>
  <c r="P233" i="49"/>
  <c r="V200" i="72" s="1"/>
  <c r="O233" i="49"/>
  <c r="AF73" i="26"/>
  <c r="AE73" i="26"/>
  <c r="AJ73" i="26"/>
  <c r="O40" i="75" s="1"/>
  <c r="AH73" i="26"/>
  <c r="M40" i="75" s="1"/>
  <c r="AG73" i="26"/>
  <c r="AA128" i="26"/>
  <c r="O95" i="74" s="1"/>
  <c r="Z128" i="26"/>
  <c r="N95" i="74" s="1"/>
  <c r="Y128" i="26"/>
  <c r="M95" i="74" s="1"/>
  <c r="V128" i="26"/>
  <c r="X128" i="26"/>
  <c r="W128" i="26"/>
  <c r="AG159" i="26"/>
  <c r="AJ159" i="26"/>
  <c r="O126" i="75" s="1"/>
  <c r="AF159" i="26"/>
  <c r="AE159" i="26"/>
  <c r="AH159" i="26"/>
  <c r="M126" i="75" s="1"/>
  <c r="Y281" i="26"/>
  <c r="M248" i="74" s="1"/>
  <c r="AA281" i="26"/>
  <c r="O248" i="74" s="1"/>
  <c r="Z281" i="26"/>
  <c r="N248" i="74" s="1"/>
  <c r="V281" i="26"/>
  <c r="X281" i="26"/>
  <c r="W281" i="26"/>
  <c r="P266" i="49"/>
  <c r="V233" i="72" s="1"/>
  <c r="O266" i="49"/>
  <c r="N266" i="49"/>
  <c r="Q266" i="49"/>
  <c r="W233" i="72" s="1"/>
  <c r="M266" i="49"/>
  <c r="AJ273" i="26"/>
  <c r="O240" i="75" s="1"/>
  <c r="AF273" i="26"/>
  <c r="AE273" i="26"/>
  <c r="AH273" i="26"/>
  <c r="M240" i="75" s="1"/>
  <c r="AG273" i="26"/>
  <c r="AH247" i="49"/>
  <c r="V214" i="75" s="1"/>
  <c r="AG247" i="49"/>
  <c r="AF247" i="49"/>
  <c r="AE247" i="49"/>
  <c r="AI247" i="49"/>
  <c r="W214" i="75" s="1"/>
  <c r="AA176" i="26"/>
  <c r="O143" i="74" s="1"/>
  <c r="Z176" i="26"/>
  <c r="N143" i="74" s="1"/>
  <c r="Y176" i="26"/>
  <c r="M143" i="74" s="1"/>
  <c r="X176" i="26"/>
  <c r="W176" i="26"/>
  <c r="V176" i="26"/>
  <c r="M249" i="49"/>
  <c r="Q249" i="49"/>
  <c r="W216" i="72" s="1"/>
  <c r="P249" i="49"/>
  <c r="V216" i="72" s="1"/>
  <c r="O249" i="49"/>
  <c r="N249" i="49"/>
  <c r="AF274" i="26"/>
  <c r="AJ274" i="26"/>
  <c r="O241" i="75" s="1"/>
  <c r="AH274" i="26"/>
  <c r="M241" i="75" s="1"/>
  <c r="AE274" i="26"/>
  <c r="AG274" i="26"/>
  <c r="AH264" i="49"/>
  <c r="V231" i="75" s="1"/>
  <c r="AG264" i="49"/>
  <c r="AF264" i="49"/>
  <c r="AI264" i="49"/>
  <c r="W231" i="75" s="1"/>
  <c r="AE264" i="49"/>
  <c r="W284" i="49"/>
  <c r="V284" i="49"/>
  <c r="Z284" i="49"/>
  <c r="W251" i="74" s="1"/>
  <c r="Y284" i="49"/>
  <c r="V251" i="74" s="1"/>
  <c r="X284" i="49"/>
  <c r="AA79" i="26"/>
  <c r="O46" i="74" s="1"/>
  <c r="Z79" i="26"/>
  <c r="N46" i="74" s="1"/>
  <c r="Y79" i="26"/>
  <c r="M46" i="74" s="1"/>
  <c r="X79" i="26"/>
  <c r="W79" i="26"/>
  <c r="V79" i="26"/>
  <c r="W228" i="49"/>
  <c r="V228" i="49"/>
  <c r="Z228" i="49"/>
  <c r="W195" i="74" s="1"/>
  <c r="Y228" i="49"/>
  <c r="V195" i="74" s="1"/>
  <c r="X228" i="49"/>
  <c r="W253" i="49"/>
  <c r="V253" i="49"/>
  <c r="Z253" i="49"/>
  <c r="W220" i="74" s="1"/>
  <c r="Y253" i="49"/>
  <c r="V220" i="74" s="1"/>
  <c r="X253" i="49"/>
  <c r="Y277" i="26"/>
  <c r="M244" i="74" s="1"/>
  <c r="AA277" i="26"/>
  <c r="O244" i="74" s="1"/>
  <c r="Z277" i="26"/>
  <c r="N244" i="74" s="1"/>
  <c r="X277" i="26"/>
  <c r="W277" i="26"/>
  <c r="V277" i="26"/>
  <c r="X138" i="49"/>
  <c r="W138" i="49"/>
  <c r="V138" i="49"/>
  <c r="Z138" i="49"/>
  <c r="W105" i="74" s="1"/>
  <c r="Y138" i="49"/>
  <c r="V105" i="74" s="1"/>
  <c r="AE184" i="49"/>
  <c r="AH184" i="49"/>
  <c r="V151" i="75" s="1"/>
  <c r="AI184" i="49"/>
  <c r="W151" i="75" s="1"/>
  <c r="AG184" i="49"/>
  <c r="AF184" i="49"/>
  <c r="AA45" i="26"/>
  <c r="O12" i="74" s="1"/>
  <c r="Z45" i="26"/>
  <c r="N12" i="74" s="1"/>
  <c r="Y45" i="26"/>
  <c r="M12" i="74" s="1"/>
  <c r="X45" i="26"/>
  <c r="W45" i="26"/>
  <c r="V45" i="26"/>
  <c r="O161" i="49"/>
  <c r="N161" i="49"/>
  <c r="M161" i="49"/>
  <c r="Q161" i="49"/>
  <c r="W128" i="72" s="1"/>
  <c r="P161" i="49"/>
  <c r="V128" i="72" s="1"/>
  <c r="Q102" i="49"/>
  <c r="W69" i="72" s="1"/>
  <c r="P102" i="49"/>
  <c r="V69" i="72" s="1"/>
  <c r="O102" i="49"/>
  <c r="N102" i="49"/>
  <c r="M102" i="49"/>
  <c r="AJ53" i="26"/>
  <c r="O20" i="75" s="1"/>
  <c r="AH53" i="26"/>
  <c r="M20" i="75" s="1"/>
  <c r="AG53" i="26"/>
  <c r="AF53" i="26"/>
  <c r="AE53" i="26"/>
  <c r="AG142" i="26"/>
  <c r="AE142" i="26"/>
  <c r="AF142" i="26"/>
  <c r="AJ142" i="26"/>
  <c r="O109" i="75" s="1"/>
  <c r="AH142" i="26"/>
  <c r="M109" i="75" s="1"/>
  <c r="AA39" i="26"/>
  <c r="Z39" i="26"/>
  <c r="Y39" i="26"/>
  <c r="W39" i="26"/>
  <c r="V39" i="26"/>
  <c r="X39" i="26"/>
  <c r="W286" i="49"/>
  <c r="V286" i="49"/>
  <c r="Z286" i="49"/>
  <c r="W253" i="74" s="1"/>
  <c r="Y286" i="49"/>
  <c r="V253" i="74" s="1"/>
  <c r="X286" i="49"/>
  <c r="AH89" i="26"/>
  <c r="M56" i="75" s="1"/>
  <c r="AG89" i="26"/>
  <c r="AF89" i="26"/>
  <c r="AE89" i="26"/>
  <c r="AJ89" i="26"/>
  <c r="O56" i="75" s="1"/>
  <c r="AA144" i="26"/>
  <c r="O111" i="74" s="1"/>
  <c r="Z144" i="26"/>
  <c r="N111" i="74" s="1"/>
  <c r="Y144" i="26"/>
  <c r="M111" i="74" s="1"/>
  <c r="W144" i="26"/>
  <c r="V144" i="26"/>
  <c r="X144" i="26"/>
  <c r="AJ175" i="26"/>
  <c r="O142" i="75" s="1"/>
  <c r="AI175" i="26"/>
  <c r="N142" i="75" s="1"/>
  <c r="AH175" i="26"/>
  <c r="M142" i="75" s="1"/>
  <c r="AF175" i="26"/>
  <c r="AE175" i="26"/>
  <c r="AG175" i="26"/>
  <c r="AG189" i="26"/>
  <c r="AF189" i="26"/>
  <c r="AE189" i="26"/>
  <c r="AH189" i="26"/>
  <c r="M156" i="75" s="1"/>
  <c r="AJ189" i="26"/>
  <c r="O156" i="75" s="1"/>
  <c r="AJ62" i="26"/>
  <c r="O29" i="75" s="1"/>
  <c r="AH62" i="26"/>
  <c r="M29" i="75" s="1"/>
  <c r="AG62" i="26"/>
  <c r="AF62" i="26"/>
  <c r="AE62" i="26"/>
  <c r="Y125" i="26"/>
  <c r="M92" i="74" s="1"/>
  <c r="AA125" i="26"/>
  <c r="O92" i="74" s="1"/>
  <c r="Z125" i="26"/>
  <c r="N92" i="74" s="1"/>
  <c r="V125" i="26"/>
  <c r="X125" i="26"/>
  <c r="W125" i="26"/>
  <c r="AA183" i="26"/>
  <c r="O150" i="74" s="1"/>
  <c r="Z183" i="26"/>
  <c r="N150" i="74" s="1"/>
  <c r="Y183" i="26"/>
  <c r="M150" i="74" s="1"/>
  <c r="W183" i="26"/>
  <c r="V183" i="26"/>
  <c r="X183" i="26"/>
  <c r="AJ208" i="26"/>
  <c r="O175" i="75" s="1"/>
  <c r="AH208" i="26"/>
  <c r="M175" i="75" s="1"/>
  <c r="AF208" i="26"/>
  <c r="AE208" i="26"/>
  <c r="AG208" i="26"/>
  <c r="V268" i="49"/>
  <c r="Z268" i="49"/>
  <c r="W235" i="74" s="1"/>
  <c r="Y268" i="49"/>
  <c r="V235" i="74" s="1"/>
  <c r="X268" i="49"/>
  <c r="W268" i="49"/>
  <c r="AA63" i="26"/>
  <c r="O30" i="74" s="1"/>
  <c r="Z63" i="26"/>
  <c r="N30" i="74" s="1"/>
  <c r="Y63" i="26"/>
  <c r="M30" i="74" s="1"/>
  <c r="X63" i="26"/>
  <c r="W63" i="26"/>
  <c r="V63" i="26"/>
  <c r="AI283" i="49"/>
  <c r="W250" i="75" s="1"/>
  <c r="AH283" i="49"/>
  <c r="V250" i="75" s="1"/>
  <c r="AG283" i="49"/>
  <c r="AF283" i="49"/>
  <c r="AE283" i="49"/>
  <c r="Z83" i="26"/>
  <c r="N50" i="74" s="1"/>
  <c r="AA83" i="26"/>
  <c r="O50" i="74" s="1"/>
  <c r="Y83" i="26"/>
  <c r="M50" i="74" s="1"/>
  <c r="X83" i="26"/>
  <c r="W83" i="26"/>
  <c r="V83" i="26"/>
  <c r="AE78" i="26"/>
  <c r="AJ78" i="26"/>
  <c r="O45" i="75" s="1"/>
  <c r="AH78" i="26"/>
  <c r="M45" i="75" s="1"/>
  <c r="AG78" i="26"/>
  <c r="AF78" i="26"/>
  <c r="Y123" i="26"/>
  <c r="M90" i="74" s="1"/>
  <c r="AA123" i="26"/>
  <c r="O90" i="74" s="1"/>
  <c r="Z123" i="26"/>
  <c r="N90" i="74" s="1"/>
  <c r="W123" i="26"/>
  <c r="V123" i="26"/>
  <c r="X123" i="26"/>
  <c r="AA191" i="26"/>
  <c r="O158" i="74" s="1"/>
  <c r="Z191" i="26"/>
  <c r="N158" i="74" s="1"/>
  <c r="Y191" i="26"/>
  <c r="M158" i="74" s="1"/>
  <c r="W191" i="26"/>
  <c r="V191" i="26"/>
  <c r="X191" i="26"/>
  <c r="AJ226" i="26"/>
  <c r="O193" i="75" s="1"/>
  <c r="AG226" i="26"/>
  <c r="AE226" i="26"/>
  <c r="AH226" i="26"/>
  <c r="M193" i="75" s="1"/>
  <c r="AF226" i="26"/>
  <c r="AJ42" i="26"/>
  <c r="O9" i="75" s="1"/>
  <c r="AH42" i="26"/>
  <c r="M9" i="75" s="1"/>
  <c r="AG42" i="26"/>
  <c r="AF42" i="26"/>
  <c r="AE42" i="26"/>
  <c r="AG133" i="26"/>
  <c r="AJ133" i="26"/>
  <c r="O100" i="75" s="1"/>
  <c r="AH133" i="26"/>
  <c r="M100" i="75" s="1"/>
  <c r="AF133" i="26"/>
  <c r="AE133" i="26"/>
  <c r="AE138" i="26"/>
  <c r="AH138" i="26"/>
  <c r="M105" i="75" s="1"/>
  <c r="AJ138" i="26"/>
  <c r="O105" i="75" s="1"/>
  <c r="AG138" i="26"/>
  <c r="AF138" i="26"/>
  <c r="M114" i="49"/>
  <c r="Q114" i="49"/>
  <c r="W81" i="72" s="1"/>
  <c r="P114" i="49"/>
  <c r="V81" i="72" s="1"/>
  <c r="O114" i="49"/>
  <c r="N114" i="49"/>
  <c r="O257" i="49"/>
  <c r="M257" i="49"/>
  <c r="N257" i="49"/>
  <c r="Q257" i="49"/>
  <c r="W224" i="72" s="1"/>
  <c r="P257" i="49"/>
  <c r="V224" i="72" s="1"/>
  <c r="Q223" i="49"/>
  <c r="W190" i="72" s="1"/>
  <c r="P223" i="49"/>
  <c r="V190" i="72" s="1"/>
  <c r="O223" i="49"/>
  <c r="N223" i="49"/>
  <c r="M223" i="49"/>
  <c r="AA177" i="26"/>
  <c r="O144" i="74" s="1"/>
  <c r="Z177" i="26"/>
  <c r="N144" i="74" s="1"/>
  <c r="Y177" i="26"/>
  <c r="M144" i="74" s="1"/>
  <c r="W177" i="26"/>
  <c r="V177" i="26"/>
  <c r="X177" i="26"/>
  <c r="N90" i="49"/>
  <c r="M90" i="49"/>
  <c r="P90" i="49"/>
  <c r="V57" i="72" s="1"/>
  <c r="Q90" i="49"/>
  <c r="W57" i="72" s="1"/>
  <c r="O90" i="49"/>
  <c r="AF219" i="49"/>
  <c r="AE219" i="49"/>
  <c r="AI219" i="49"/>
  <c r="W186" i="75" s="1"/>
  <c r="AH219" i="49"/>
  <c r="V186" i="75" s="1"/>
  <c r="AG219" i="49"/>
  <c r="AA96" i="26"/>
  <c r="O63" i="74" s="1"/>
  <c r="Y96" i="26"/>
  <c r="M63" i="74" s="1"/>
  <c r="Z96" i="26"/>
  <c r="N63" i="74" s="1"/>
  <c r="W96" i="26"/>
  <c r="V96" i="26"/>
  <c r="X96" i="26"/>
  <c r="AA179" i="26"/>
  <c r="O146" i="74" s="1"/>
  <c r="Z179" i="26"/>
  <c r="N146" i="74" s="1"/>
  <c r="Y179" i="26"/>
  <c r="M146" i="74" s="1"/>
  <c r="X179" i="26"/>
  <c r="W179" i="26"/>
  <c r="V179" i="26"/>
  <c r="AA262" i="26"/>
  <c r="O229" i="74" s="1"/>
  <c r="Z262" i="26"/>
  <c r="N229" i="74" s="1"/>
  <c r="Y262" i="26"/>
  <c r="M229" i="74" s="1"/>
  <c r="V262" i="26"/>
  <c r="W262" i="26"/>
  <c r="X262" i="26"/>
  <c r="P274" i="49"/>
  <c r="V241" i="72" s="1"/>
  <c r="O274" i="49"/>
  <c r="N274" i="49"/>
  <c r="M274" i="49"/>
  <c r="Q274" i="49"/>
  <c r="W241" i="72" s="1"/>
  <c r="AA187" i="26"/>
  <c r="O154" i="74" s="1"/>
  <c r="Z187" i="26"/>
  <c r="N154" i="74" s="1"/>
  <c r="Y187" i="26"/>
  <c r="M154" i="74" s="1"/>
  <c r="X187" i="26"/>
  <c r="W187" i="26"/>
  <c r="V187" i="26"/>
  <c r="AE82" i="26"/>
  <c r="AJ82" i="26"/>
  <c r="O49" i="75" s="1"/>
  <c r="AH82" i="26"/>
  <c r="M49" i="75" s="1"/>
  <c r="AG82" i="26"/>
  <c r="AF82" i="26"/>
  <c r="AG122" i="26"/>
  <c r="AJ122" i="26"/>
  <c r="O89" i="75" s="1"/>
  <c r="AF122" i="26"/>
  <c r="AE122" i="26"/>
  <c r="AH122" i="26"/>
  <c r="M89" i="75" s="1"/>
  <c r="AA155" i="26"/>
  <c r="O122" i="74" s="1"/>
  <c r="Z155" i="26"/>
  <c r="N122" i="74" s="1"/>
  <c r="Y155" i="26"/>
  <c r="M122" i="74" s="1"/>
  <c r="X155" i="26"/>
  <c r="W155" i="26"/>
  <c r="V155" i="26"/>
  <c r="AG280" i="49"/>
  <c r="AF280" i="49"/>
  <c r="AE280" i="49"/>
  <c r="AI280" i="49"/>
  <c r="W247" i="75" s="1"/>
  <c r="AH280" i="49"/>
  <c r="V247" i="75" s="1"/>
  <c r="M91" i="49"/>
  <c r="Q91" i="49"/>
  <c r="W58" i="72" s="1"/>
  <c r="O91" i="49"/>
  <c r="P91" i="49"/>
  <c r="V58" i="72" s="1"/>
  <c r="N91" i="49"/>
  <c r="AH216" i="49"/>
  <c r="V183" i="75" s="1"/>
  <c r="AG216" i="49"/>
  <c r="AF216" i="49"/>
  <c r="AE216" i="49"/>
  <c r="AI216" i="49"/>
  <c r="W183" i="75" s="1"/>
  <c r="Q118" i="49"/>
  <c r="W85" i="72" s="1"/>
  <c r="P118" i="49"/>
  <c r="V85" i="72" s="1"/>
  <c r="N118" i="49"/>
  <c r="O118" i="49"/>
  <c r="M118" i="49"/>
  <c r="AF179" i="49"/>
  <c r="AI179" i="49"/>
  <c r="W146" i="75" s="1"/>
  <c r="AH179" i="49"/>
  <c r="V146" i="75" s="1"/>
  <c r="AG179" i="49"/>
  <c r="AE179" i="49"/>
  <c r="V197" i="49"/>
  <c r="Z197" i="49"/>
  <c r="W164" i="74" s="1"/>
  <c r="Y197" i="49"/>
  <c r="V164" i="74" s="1"/>
  <c r="X197" i="49"/>
  <c r="W197" i="49"/>
  <c r="M226" i="51"/>
  <c r="R226" i="51"/>
  <c r="AG194" i="72" s="1"/>
  <c r="Q226" i="51"/>
  <c r="AF194" i="72" s="1"/>
  <c r="P226" i="51"/>
  <c r="AE194" i="72" s="1"/>
  <c r="O226" i="51"/>
  <c r="N226" i="51"/>
  <c r="M218" i="49"/>
  <c r="Q218" i="49"/>
  <c r="W185" i="72" s="1"/>
  <c r="P218" i="49"/>
  <c r="V185" i="72" s="1"/>
  <c r="V209" i="52" s="1"/>
  <c r="O218" i="49"/>
  <c r="N218" i="49"/>
  <c r="Y133" i="49"/>
  <c r="V100" i="74" s="1"/>
  <c r="W133" i="49"/>
  <c r="X133" i="49"/>
  <c r="V133" i="49"/>
  <c r="Z133" i="49"/>
  <c r="W100" i="74" s="1"/>
  <c r="AG178" i="49"/>
  <c r="AE178" i="49"/>
  <c r="AI178" i="49"/>
  <c r="W145" i="75" s="1"/>
  <c r="AH178" i="49"/>
  <c r="V145" i="75" s="1"/>
  <c r="AF178" i="49"/>
  <c r="Y244" i="49"/>
  <c r="V211" i="74" s="1"/>
  <c r="X244" i="49"/>
  <c r="W244" i="49"/>
  <c r="V244" i="49"/>
  <c r="Z244" i="49"/>
  <c r="W211" i="74" s="1"/>
  <c r="AG205" i="49"/>
  <c r="AF205" i="49"/>
  <c r="AE205" i="49"/>
  <c r="AI205" i="49"/>
  <c r="W172" i="75" s="1"/>
  <c r="AH205" i="49"/>
  <c r="V172" i="75" s="1"/>
  <c r="AF58" i="26"/>
  <c r="AE58" i="26"/>
  <c r="AJ58" i="26"/>
  <c r="O25" i="75" s="1"/>
  <c r="AH58" i="26"/>
  <c r="M25" i="75" s="1"/>
  <c r="AG58" i="26"/>
  <c r="AA249" i="26"/>
  <c r="O216" i="74" s="1"/>
  <c r="Z249" i="26"/>
  <c r="N216" i="74" s="1"/>
  <c r="Y249" i="26"/>
  <c r="M216" i="74" s="1"/>
  <c r="W249" i="26"/>
  <c r="V249" i="26"/>
  <c r="X249" i="26"/>
  <c r="AH261" i="26"/>
  <c r="M228" i="75" s="1"/>
  <c r="AG261" i="26"/>
  <c r="AE261" i="26"/>
  <c r="AF261" i="26"/>
  <c r="AJ261" i="26"/>
  <c r="O228" i="75" s="1"/>
  <c r="AA267" i="26"/>
  <c r="O234" i="74" s="1"/>
  <c r="Z267" i="26"/>
  <c r="N234" i="74" s="1"/>
  <c r="Y267" i="26"/>
  <c r="M234" i="74" s="1"/>
  <c r="W267" i="26"/>
  <c r="V267" i="26"/>
  <c r="X267" i="26"/>
  <c r="N258" i="49"/>
  <c r="Q258" i="49"/>
  <c r="W225" i="72" s="1"/>
  <c r="M258" i="49"/>
  <c r="P258" i="49"/>
  <c r="V225" i="72" s="1"/>
  <c r="V249" i="52" s="1"/>
  <c r="O258" i="49"/>
  <c r="Y71" i="26"/>
  <c r="M38" i="74" s="1"/>
  <c r="AA71" i="26"/>
  <c r="O38" i="74" s="1"/>
  <c r="Z71" i="26"/>
  <c r="N38" i="74" s="1"/>
  <c r="X71" i="26"/>
  <c r="W71" i="26"/>
  <c r="V71" i="26"/>
  <c r="AF170" i="26"/>
  <c r="AJ170" i="26"/>
  <c r="O137" i="75" s="1"/>
  <c r="AE170" i="26"/>
  <c r="AH170" i="26"/>
  <c r="M137" i="75" s="1"/>
  <c r="AG170" i="26"/>
  <c r="AJ218" i="26"/>
  <c r="O185" i="75" s="1"/>
  <c r="AG218" i="26"/>
  <c r="AE218" i="26"/>
  <c r="AI218" i="26"/>
  <c r="N185" i="75" s="1"/>
  <c r="AF218" i="26"/>
  <c r="AH218" i="26"/>
  <c r="M185" i="75" s="1"/>
  <c r="AE272" i="49"/>
  <c r="AI272" i="49"/>
  <c r="W239" i="75" s="1"/>
  <c r="AH272" i="49"/>
  <c r="V239" i="75" s="1"/>
  <c r="AG272" i="49"/>
  <c r="AF272" i="49"/>
  <c r="Z91" i="26"/>
  <c r="N58" i="74" s="1"/>
  <c r="AA91" i="26"/>
  <c r="O58" i="74" s="1"/>
  <c r="Y91" i="26"/>
  <c r="M58" i="74" s="1"/>
  <c r="V91" i="26"/>
  <c r="X91" i="26"/>
  <c r="W91" i="26"/>
  <c r="AE241" i="26"/>
  <c r="AG241" i="26"/>
  <c r="AF241" i="26"/>
  <c r="AJ241" i="26"/>
  <c r="O208" i="75" s="1"/>
  <c r="AH241" i="26"/>
  <c r="M208" i="75" s="1"/>
  <c r="AA203" i="26"/>
  <c r="O170" i="74" s="1"/>
  <c r="Z203" i="26"/>
  <c r="N170" i="74" s="1"/>
  <c r="Y203" i="26"/>
  <c r="M170" i="74" s="1"/>
  <c r="X203" i="26"/>
  <c r="W203" i="26"/>
  <c r="V203" i="26"/>
  <c r="AA270" i="26"/>
  <c r="O237" i="74" s="1"/>
  <c r="Z270" i="26"/>
  <c r="N237" i="74" s="1"/>
  <c r="Y270" i="26"/>
  <c r="M237" i="74" s="1"/>
  <c r="X270" i="26"/>
  <c r="W270" i="26"/>
  <c r="V270" i="26"/>
  <c r="AG265" i="26"/>
  <c r="AF265" i="26"/>
  <c r="AE265" i="26"/>
  <c r="AH265" i="26"/>
  <c r="M232" i="75" s="1"/>
  <c r="AJ265" i="26"/>
  <c r="O232" i="75" s="1"/>
  <c r="Z287" i="49"/>
  <c r="W254" i="74" s="1"/>
  <c r="Y287" i="49"/>
  <c r="V254" i="74" s="1"/>
  <c r="X287" i="49"/>
  <c r="W287" i="49"/>
  <c r="V287" i="49"/>
  <c r="AJ109" i="26"/>
  <c r="O76" i="75" s="1"/>
  <c r="AI109" i="26"/>
  <c r="N76" i="75" s="1"/>
  <c r="AH109" i="26"/>
  <c r="M76" i="75" s="1"/>
  <c r="AG109" i="26"/>
  <c r="AF109" i="26"/>
  <c r="AE109" i="26"/>
  <c r="AA207" i="26"/>
  <c r="O174" i="74" s="1"/>
  <c r="Z207" i="26"/>
  <c r="N174" i="74" s="1"/>
  <c r="Y207" i="26"/>
  <c r="M174" i="74" s="1"/>
  <c r="W207" i="26"/>
  <c r="V207" i="26"/>
  <c r="X207" i="26"/>
  <c r="AA137" i="26"/>
  <c r="O104" i="74" s="1"/>
  <c r="Z137" i="26"/>
  <c r="N104" i="74" s="1"/>
  <c r="Y137" i="26"/>
  <c r="M104" i="74" s="1"/>
  <c r="X137" i="26"/>
  <c r="W137" i="26"/>
  <c r="V137" i="26"/>
  <c r="O193" i="49"/>
  <c r="N193" i="49"/>
  <c r="M193" i="49"/>
  <c r="Q193" i="49"/>
  <c r="W160" i="72" s="1"/>
  <c r="P193" i="49"/>
  <c r="V160" i="72" s="1"/>
  <c r="AF98" i="26"/>
  <c r="AE98" i="26"/>
  <c r="AJ98" i="26"/>
  <c r="O65" i="75" s="1"/>
  <c r="AH98" i="26"/>
  <c r="M65" i="75" s="1"/>
  <c r="AG98" i="26"/>
  <c r="AH158" i="26"/>
  <c r="M125" i="75" s="1"/>
  <c r="AE158" i="26"/>
  <c r="AJ158" i="26"/>
  <c r="O125" i="75" s="1"/>
  <c r="AF158" i="26"/>
  <c r="AG158" i="26"/>
  <c r="AF253" i="26"/>
  <c r="AH253" i="26"/>
  <c r="M220" i="75" s="1"/>
  <c r="AG253" i="26"/>
  <c r="AE253" i="26"/>
  <c r="AJ253" i="26"/>
  <c r="O220" i="75" s="1"/>
  <c r="AF259" i="49"/>
  <c r="AE259" i="49"/>
  <c r="AI259" i="49"/>
  <c r="W226" i="75" s="1"/>
  <c r="AH259" i="49"/>
  <c r="V226" i="75" s="1"/>
  <c r="AG259" i="49"/>
  <c r="AA233" i="26"/>
  <c r="O200" i="74" s="1"/>
  <c r="Z233" i="26"/>
  <c r="N200" i="74" s="1"/>
  <c r="Y233" i="26"/>
  <c r="M200" i="74" s="1"/>
  <c r="V233" i="26"/>
  <c r="X233" i="26"/>
  <c r="W233" i="26"/>
  <c r="AH256" i="49"/>
  <c r="V223" i="75" s="1"/>
  <c r="AG256" i="49"/>
  <c r="AF256" i="49"/>
  <c r="AE256" i="49"/>
  <c r="AI256" i="49"/>
  <c r="W223" i="75" s="1"/>
  <c r="AF74" i="26"/>
  <c r="AE74" i="26"/>
  <c r="AJ74" i="26"/>
  <c r="O41" i="75" s="1"/>
  <c r="AH74" i="26"/>
  <c r="M41" i="75" s="1"/>
  <c r="AG74" i="26"/>
  <c r="AE70" i="26"/>
  <c r="AJ70" i="26"/>
  <c r="O37" i="75" s="1"/>
  <c r="AH70" i="26"/>
  <c r="M37" i="75" s="1"/>
  <c r="AG70" i="26"/>
  <c r="AF70" i="26"/>
  <c r="V276" i="49"/>
  <c r="Z276" i="49"/>
  <c r="W243" i="74" s="1"/>
  <c r="Y276" i="49"/>
  <c r="V243" i="74" s="1"/>
  <c r="X276" i="49"/>
  <c r="W276" i="49"/>
  <c r="AF90" i="26"/>
  <c r="AE90" i="26"/>
  <c r="AJ90" i="26"/>
  <c r="O57" i="75" s="1"/>
  <c r="AI90" i="26"/>
  <c r="N57" i="75" s="1"/>
  <c r="AH90" i="26"/>
  <c r="M57" i="75" s="1"/>
  <c r="AG90" i="26"/>
  <c r="AA131" i="26"/>
  <c r="O98" i="74" s="1"/>
  <c r="Z131" i="26"/>
  <c r="N98" i="74" s="1"/>
  <c r="Y131" i="26"/>
  <c r="M98" i="74" s="1"/>
  <c r="X131" i="26"/>
  <c r="W131" i="26"/>
  <c r="V131" i="26"/>
  <c r="AF121" i="26"/>
  <c r="AE121" i="26"/>
  <c r="AJ121" i="26"/>
  <c r="O88" i="75" s="1"/>
  <c r="AH121" i="26"/>
  <c r="M88" i="75" s="1"/>
  <c r="AG121" i="26"/>
  <c r="AG221" i="26"/>
  <c r="AJ221" i="26"/>
  <c r="O188" i="75" s="1"/>
  <c r="AF221" i="26"/>
  <c r="AE221" i="26"/>
  <c r="AH221" i="26"/>
  <c r="M188" i="75" s="1"/>
  <c r="P177" i="49"/>
  <c r="V144" i="72" s="1"/>
  <c r="N177" i="49"/>
  <c r="M177" i="49"/>
  <c r="Q177" i="49"/>
  <c r="W144" i="72" s="1"/>
  <c r="O177" i="49"/>
  <c r="Z261" i="49"/>
  <c r="W228" i="74" s="1"/>
  <c r="V261" i="49"/>
  <c r="Y261" i="49"/>
  <c r="V228" i="74" s="1"/>
  <c r="X261" i="49"/>
  <c r="W261" i="49"/>
  <c r="AJ94" i="26"/>
  <c r="O61" i="75" s="1"/>
  <c r="AH94" i="26"/>
  <c r="M61" i="75" s="1"/>
  <c r="AG94" i="26"/>
  <c r="AF94" i="26"/>
  <c r="AE94" i="26"/>
  <c r="AH191" i="49"/>
  <c r="V158" i="75" s="1"/>
  <c r="AG191" i="49"/>
  <c r="AF191" i="49"/>
  <c r="AE191" i="49"/>
  <c r="AI191" i="49"/>
  <c r="W158" i="75" s="1"/>
  <c r="AH102" i="26"/>
  <c r="M69" i="75" s="1"/>
  <c r="AG102" i="26"/>
  <c r="AF102" i="26"/>
  <c r="AE102" i="26"/>
  <c r="AJ102" i="26"/>
  <c r="O69" i="75" s="1"/>
  <c r="AJ259" i="26"/>
  <c r="O226" i="75" s="1"/>
  <c r="AG259" i="26"/>
  <c r="AF259" i="26"/>
  <c r="AE259" i="26"/>
  <c r="AH259" i="26"/>
  <c r="M226" i="75" s="1"/>
  <c r="AI207" i="49"/>
  <c r="W174" i="75" s="1"/>
  <c r="AH207" i="49"/>
  <c r="V174" i="75" s="1"/>
  <c r="AG207" i="49"/>
  <c r="AF207" i="49"/>
  <c r="AE207" i="49"/>
  <c r="AG118" i="26"/>
  <c r="AF118" i="26"/>
  <c r="AE118" i="26"/>
  <c r="AJ118" i="26"/>
  <c r="O85" i="75" s="1"/>
  <c r="AH118" i="26"/>
  <c r="M85" i="75" s="1"/>
  <c r="AI155" i="49"/>
  <c r="W122" i="75" s="1"/>
  <c r="AG155" i="49"/>
  <c r="AH155" i="49"/>
  <c r="V122" i="75" s="1"/>
  <c r="AF155" i="49"/>
  <c r="AE155" i="49"/>
  <c r="V173" i="49"/>
  <c r="Z173" i="49"/>
  <c r="W140" i="74" s="1"/>
  <c r="Y173" i="49"/>
  <c r="V140" i="74" s="1"/>
  <c r="W173" i="49"/>
  <c r="X173" i="49"/>
  <c r="Q265" i="49"/>
  <c r="W232" i="72" s="1"/>
  <c r="P265" i="49"/>
  <c r="V232" i="72" s="1"/>
  <c r="O265" i="49"/>
  <c r="M265" i="49"/>
  <c r="N265" i="49"/>
  <c r="Q282" i="49"/>
  <c r="W249" i="72" s="1"/>
  <c r="P282" i="49"/>
  <c r="V249" i="72" s="1"/>
  <c r="O282" i="49"/>
  <c r="N282" i="49"/>
  <c r="M282" i="49"/>
  <c r="AG275" i="49"/>
  <c r="AF275" i="49"/>
  <c r="AE275" i="49"/>
  <c r="AI275" i="49"/>
  <c r="W242" i="75" s="1"/>
  <c r="AH275" i="49"/>
  <c r="V242" i="75" s="1"/>
  <c r="Y232" i="26"/>
  <c r="M199" i="74" s="1"/>
  <c r="AA232" i="26"/>
  <c r="O199" i="74" s="1"/>
  <c r="Z232" i="26"/>
  <c r="N199" i="74" s="1"/>
  <c r="X232" i="26"/>
  <c r="W232" i="26"/>
  <c r="V232" i="26"/>
  <c r="M185" i="49"/>
  <c r="Q185" i="49"/>
  <c r="W152" i="72" s="1"/>
  <c r="P185" i="49"/>
  <c r="V152" i="72" s="1"/>
  <c r="O185" i="49"/>
  <c r="N185" i="49"/>
  <c r="Z40" i="26"/>
  <c r="N7" i="74" s="1"/>
  <c r="Y40" i="26"/>
  <c r="M7" i="74" s="1"/>
  <c r="AA40" i="26"/>
  <c r="O7" i="74" s="1"/>
  <c r="V40" i="26"/>
  <c r="X40" i="26"/>
  <c r="W40" i="26"/>
  <c r="Z263" i="49"/>
  <c r="W230" i="74" s="1"/>
  <c r="Y263" i="49"/>
  <c r="V230" i="74" s="1"/>
  <c r="W263" i="49"/>
  <c r="V263" i="49"/>
  <c r="X263" i="49"/>
  <c r="AA59" i="26"/>
  <c r="O26" i="74" s="1"/>
  <c r="Z59" i="26"/>
  <c r="N26" i="74" s="1"/>
  <c r="Y59" i="26"/>
  <c r="M26" i="74" s="1"/>
  <c r="X59" i="26"/>
  <c r="W59" i="26"/>
  <c r="V59" i="26"/>
  <c r="AE240" i="26"/>
  <c r="AJ240" i="26"/>
  <c r="O207" i="75" s="1"/>
  <c r="AG240" i="26"/>
  <c r="AH240" i="26"/>
  <c r="M207" i="75" s="1"/>
  <c r="AF240" i="26"/>
  <c r="AA278" i="26"/>
  <c r="O245" i="74" s="1"/>
  <c r="Z278" i="26"/>
  <c r="N245" i="74" s="1"/>
  <c r="Y278" i="26"/>
  <c r="M245" i="74" s="1"/>
  <c r="X278" i="26"/>
  <c r="W278" i="26"/>
  <c r="V278" i="26"/>
  <c r="Q201" i="49"/>
  <c r="W168" i="72" s="1"/>
  <c r="P201" i="49"/>
  <c r="V168" i="72" s="1"/>
  <c r="O201" i="49"/>
  <c r="N201" i="49"/>
  <c r="M201" i="49"/>
  <c r="AG186" i="26"/>
  <c r="AF186" i="26"/>
  <c r="AE186" i="26"/>
  <c r="AJ186" i="26"/>
  <c r="O153" i="75" s="1"/>
  <c r="AH186" i="26"/>
  <c r="M153" i="75" s="1"/>
  <c r="Q217" i="49"/>
  <c r="W184" i="72" s="1"/>
  <c r="P217" i="49"/>
  <c r="V184" i="72" s="1"/>
  <c r="O217" i="49"/>
  <c r="N217" i="49"/>
  <c r="M217" i="49"/>
  <c r="AJ50" i="26"/>
  <c r="O17" i="75" s="1"/>
  <c r="AH50" i="26"/>
  <c r="M17" i="75" s="1"/>
  <c r="AG50" i="26"/>
  <c r="AF50" i="26"/>
  <c r="AE50" i="26"/>
  <c r="AH129" i="26"/>
  <c r="M96" i="75" s="1"/>
  <c r="AG129" i="26"/>
  <c r="AF129" i="26"/>
  <c r="AE129" i="26"/>
  <c r="AJ129" i="26"/>
  <c r="O96" i="75" s="1"/>
  <c r="Z167" i="26"/>
  <c r="N134" i="74" s="1"/>
  <c r="Y167" i="26"/>
  <c r="M134" i="74" s="1"/>
  <c r="AA167" i="26"/>
  <c r="O134" i="74" s="1"/>
  <c r="V167" i="26"/>
  <c r="X167" i="26"/>
  <c r="W167" i="26"/>
  <c r="Y277" i="49"/>
  <c r="V244" i="74" s="1"/>
  <c r="X277" i="49"/>
  <c r="W277" i="49"/>
  <c r="V277" i="49"/>
  <c r="Z277" i="49"/>
  <c r="W244" i="74" s="1"/>
  <c r="AF150" i="26"/>
  <c r="AJ150" i="26"/>
  <c r="O117" i="75" s="1"/>
  <c r="AH150" i="26"/>
  <c r="M117" i="75" s="1"/>
  <c r="AG150" i="26"/>
  <c r="AE150" i="26"/>
  <c r="AA178" i="26"/>
  <c r="O145" i="74" s="1"/>
  <c r="Z178" i="26"/>
  <c r="N145" i="74" s="1"/>
  <c r="Y178" i="26"/>
  <c r="M145" i="74" s="1"/>
  <c r="V178" i="26"/>
  <c r="X178" i="26"/>
  <c r="W178" i="26"/>
  <c r="AG242" i="26"/>
  <c r="AF242" i="26"/>
  <c r="AJ242" i="26"/>
  <c r="O209" i="75" s="1"/>
  <c r="AE242" i="26"/>
  <c r="AH242" i="26"/>
  <c r="M209" i="75" s="1"/>
  <c r="AE75" i="26"/>
  <c r="AJ75" i="26"/>
  <c r="O42" i="75" s="1"/>
  <c r="AH75" i="26"/>
  <c r="M42" i="75" s="1"/>
  <c r="AG75" i="26"/>
  <c r="AF75" i="26"/>
  <c r="Z275" i="26"/>
  <c r="N242" i="74" s="1"/>
  <c r="Y275" i="26"/>
  <c r="M242" i="74" s="1"/>
  <c r="AA275" i="26"/>
  <c r="O242" i="74" s="1"/>
  <c r="W275" i="26"/>
  <c r="V275" i="26"/>
  <c r="X275" i="26"/>
  <c r="W262" i="49"/>
  <c r="V262" i="49"/>
  <c r="Y262" i="49"/>
  <c r="V229" i="74" s="1"/>
  <c r="Z262" i="49"/>
  <c r="W229" i="74" s="1"/>
  <c r="X262" i="49"/>
  <c r="AJ155" i="49"/>
  <c r="X122" i="75" s="1"/>
  <c r="AJ216" i="49"/>
  <c r="X183" i="75" s="1"/>
  <c r="R129" i="49"/>
  <c r="X96" i="72" s="1"/>
  <c r="AJ87" i="49"/>
  <c r="X54" i="75" s="1"/>
  <c r="R81" i="49"/>
  <c r="X48" i="72" s="1"/>
  <c r="R107" i="49"/>
  <c r="X74" i="72" s="1"/>
  <c r="R153" i="49"/>
  <c r="X120" i="72" s="1"/>
  <c r="AJ119" i="49"/>
  <c r="X86" i="75" s="1"/>
  <c r="R73" i="49"/>
  <c r="AJ127" i="49"/>
  <c r="X94" i="75" s="1"/>
  <c r="AJ208" i="49"/>
  <c r="X175" i="75" s="1"/>
  <c r="R42" i="49"/>
  <c r="X9" i="72" s="1"/>
  <c r="R58" i="49"/>
  <c r="X25" i="72" s="1"/>
  <c r="R74" i="49"/>
  <c r="X41" i="72" s="1"/>
  <c r="R137" i="49"/>
  <c r="X104" i="72" s="1"/>
  <c r="AJ112" i="49"/>
  <c r="X79" i="75" s="1"/>
  <c r="AA132" i="49"/>
  <c r="AA148" i="49"/>
  <c r="X115" i="74" s="1"/>
  <c r="AA164" i="49"/>
  <c r="X131" i="74" s="1"/>
  <c r="R226" i="49"/>
  <c r="X193" i="72" s="1"/>
  <c r="R273" i="49"/>
  <c r="X240" i="72" s="1"/>
  <c r="AJ187" i="49"/>
  <c r="X154" i="75" s="1"/>
  <c r="AA181" i="49"/>
  <c r="X148" i="74" s="1"/>
  <c r="AA197" i="49"/>
  <c r="X164" i="74" s="1"/>
  <c r="R214" i="49"/>
  <c r="AA237" i="49"/>
  <c r="X204" i="74" s="1"/>
  <c r="AJ264" i="49"/>
  <c r="X231" i="75" s="1"/>
  <c r="AJ275" i="49"/>
  <c r="X242" i="75" s="1"/>
  <c r="R54" i="49"/>
  <c r="X21" i="72" s="1"/>
  <c r="R57" i="49"/>
  <c r="X24" i="72" s="1"/>
  <c r="R78" i="49"/>
  <c r="X45" i="72" s="1"/>
  <c r="AA154" i="49"/>
  <c r="X121" i="74" s="1"/>
  <c r="R90" i="49"/>
  <c r="R113" i="49"/>
  <c r="X80" i="72" s="1"/>
  <c r="AA138" i="49"/>
  <c r="X105" i="74" s="1"/>
  <c r="AJ51" i="49"/>
  <c r="X18" i="75" s="1"/>
  <c r="AA93" i="49"/>
  <c r="X60" i="74" s="1"/>
  <c r="AJ128" i="49"/>
  <c r="X95" i="75" s="1"/>
  <c r="AJ152" i="49"/>
  <c r="X119" i="75" s="1"/>
  <c r="AA109" i="49"/>
  <c r="X76" i="74" s="1"/>
  <c r="AA125" i="49"/>
  <c r="R142" i="49"/>
  <c r="X109" i="72" s="1"/>
  <c r="R158" i="49"/>
  <c r="X125" i="72" s="1"/>
  <c r="R174" i="49"/>
  <c r="X141" i="72" s="1"/>
  <c r="AA143" i="49"/>
  <c r="X110" i="74" s="1"/>
  <c r="AJ203" i="49"/>
  <c r="X170" i="75" s="1"/>
  <c r="AJ219" i="49"/>
  <c r="X186" i="75" s="1"/>
  <c r="AJ235" i="49"/>
  <c r="X202" i="75" s="1"/>
  <c r="AJ251" i="49"/>
  <c r="AA246" i="49"/>
  <c r="X213" i="74" s="1"/>
  <c r="AA215" i="49"/>
  <c r="X182" i="74" s="1"/>
  <c r="R185" i="49"/>
  <c r="X152" i="72" s="1"/>
  <c r="AJ207" i="49"/>
  <c r="X174" i="75" s="1"/>
  <c r="R233" i="49"/>
  <c r="X200" i="72" s="1"/>
  <c r="AJ280" i="49"/>
  <c r="X247" i="75" s="1"/>
  <c r="AA269" i="49"/>
  <c r="X236" i="74" s="1"/>
  <c r="AA262" i="49"/>
  <c r="AJ47" i="49"/>
  <c r="X14" i="75" s="1"/>
  <c r="R65" i="49"/>
  <c r="X32" i="72" s="1"/>
  <c r="R161" i="49"/>
  <c r="X128" i="72" s="1"/>
  <c r="AJ40" i="49"/>
  <c r="X7" i="75" s="1"/>
  <c r="AJ56" i="49"/>
  <c r="X23" i="75" s="1"/>
  <c r="AJ72" i="49"/>
  <c r="X39" i="75" s="1"/>
  <c r="R91" i="49"/>
  <c r="X58" i="72" s="1"/>
  <c r="R106" i="49"/>
  <c r="AJ176" i="49"/>
  <c r="X143" i="75" s="1"/>
  <c r="AJ131" i="49"/>
  <c r="X98" i="75" s="1"/>
  <c r="AJ147" i="49"/>
  <c r="X114" i="75" s="1"/>
  <c r="AJ163" i="49"/>
  <c r="X130" i="75" s="1"/>
  <c r="AJ224" i="49"/>
  <c r="X191" i="75" s="1"/>
  <c r="R234" i="49"/>
  <c r="X201" i="72" s="1"/>
  <c r="R242" i="49"/>
  <c r="X209" i="72" s="1"/>
  <c r="R250" i="49"/>
  <c r="R281" i="49"/>
  <c r="X248" i="72" s="1"/>
  <c r="AA180" i="49"/>
  <c r="X147" i="74" s="1"/>
  <c r="AA196" i="49"/>
  <c r="X163" i="74" s="1"/>
  <c r="R190" i="49"/>
  <c r="X157" i="72" s="1"/>
  <c r="AA213" i="49"/>
  <c r="X180" i="74" s="1"/>
  <c r="R230" i="49"/>
  <c r="X197" i="72" s="1"/>
  <c r="R258" i="49"/>
  <c r="X225" i="72" s="1"/>
  <c r="AA268" i="49"/>
  <c r="AA284" i="49"/>
  <c r="X251" i="74" s="1"/>
  <c r="AA287" i="49"/>
  <c r="X254" i="74" s="1"/>
  <c r="AJ55" i="49"/>
  <c r="X22" i="75" s="1"/>
  <c r="R97" i="49"/>
  <c r="X64" i="72" s="1"/>
  <c r="R123" i="49"/>
  <c r="X90" i="72" s="1"/>
  <c r="AJ88" i="49"/>
  <c r="X55" i="75" s="1"/>
  <c r="R75" i="49"/>
  <c r="X42" i="72" s="1"/>
  <c r="AJ111" i="49"/>
  <c r="AJ99" i="49"/>
  <c r="X66" i="75" s="1"/>
  <c r="AJ200" i="49"/>
  <c r="X167" i="75" s="1"/>
  <c r="R86" i="49"/>
  <c r="X53" i="72" s="1"/>
  <c r="R102" i="49"/>
  <c r="X69" i="72" s="1"/>
  <c r="R122" i="49"/>
  <c r="X89" i="72" s="1"/>
  <c r="AJ144" i="49"/>
  <c r="X111" i="75" s="1"/>
  <c r="R186" i="49"/>
  <c r="X153" i="72" s="1"/>
  <c r="R118" i="49"/>
  <c r="R134" i="49"/>
  <c r="X101" i="72" s="1"/>
  <c r="AA157" i="49"/>
  <c r="X124" i="74" s="1"/>
  <c r="AA173" i="49"/>
  <c r="X140" i="74" s="1"/>
  <c r="AA135" i="49"/>
  <c r="X102" i="74" s="1"/>
  <c r="AA175" i="49"/>
  <c r="X142" i="74" s="1"/>
  <c r="AJ178" i="49"/>
  <c r="X145" i="75" s="1"/>
  <c r="R257" i="49"/>
  <c r="X224" i="72" s="1"/>
  <c r="AA212" i="49"/>
  <c r="AA228" i="49"/>
  <c r="X195" i="74" s="1"/>
  <c r="AA244" i="49"/>
  <c r="X211" i="74" s="1"/>
  <c r="AA238" i="49"/>
  <c r="X205" i="74" s="1"/>
  <c r="AJ183" i="49"/>
  <c r="X150" i="75" s="1"/>
  <c r="R201" i="49"/>
  <c r="X168" i="72" s="1"/>
  <c r="R225" i="49"/>
  <c r="X192" i="72" s="1"/>
  <c r="R249" i="49"/>
  <c r="X216" i="72" s="1"/>
  <c r="R274" i="49"/>
  <c r="AA261" i="49"/>
  <c r="X228" i="74" s="1"/>
  <c r="AJ261" i="49"/>
  <c r="X228" i="75" s="1"/>
  <c r="AA286" i="49"/>
  <c r="X253" i="74" s="1"/>
  <c r="AJ63" i="49"/>
  <c r="X30" i="75" s="1"/>
  <c r="AJ103" i="49"/>
  <c r="X70" i="75" s="1"/>
  <c r="AJ71" i="49"/>
  <c r="X38" i="75" s="1"/>
  <c r="R50" i="49"/>
  <c r="X17" i="72" s="1"/>
  <c r="R66" i="49"/>
  <c r="R82" i="49"/>
  <c r="X49" i="72" s="1"/>
  <c r="R169" i="49"/>
  <c r="X136" i="72" s="1"/>
  <c r="AJ104" i="49"/>
  <c r="X71" i="75" s="1"/>
  <c r="R218" i="49"/>
  <c r="X185" i="72" s="1"/>
  <c r="AA124" i="49"/>
  <c r="X91" i="74" s="1"/>
  <c r="AA140" i="49"/>
  <c r="X107" i="74" s="1"/>
  <c r="AA156" i="49"/>
  <c r="X123" i="74" s="1"/>
  <c r="AA172" i="49"/>
  <c r="AJ232" i="49"/>
  <c r="X199" i="75" s="1"/>
  <c r="AJ240" i="49"/>
  <c r="X207" i="75" s="1"/>
  <c r="AJ248" i="49"/>
  <c r="X215" i="75" s="1"/>
  <c r="AJ179" i="49"/>
  <c r="X146" i="75" s="1"/>
  <c r="AJ195" i="49"/>
  <c r="X162" i="75" s="1"/>
  <c r="AA189" i="49"/>
  <c r="X156" i="74" s="1"/>
  <c r="R206" i="49"/>
  <c r="X173" i="72" s="1"/>
  <c r="R222" i="49"/>
  <c r="X189" i="72" s="1"/>
  <c r="AA253" i="49"/>
  <c r="X220" i="74" s="1"/>
  <c r="AJ256" i="49"/>
  <c r="X223" i="75" s="1"/>
  <c r="AJ283" i="49"/>
  <c r="X250" i="75" s="1"/>
  <c r="AA279" i="49"/>
  <c r="X246" i="74" s="1"/>
  <c r="R202" i="49"/>
  <c r="X169" i="72" s="1"/>
  <c r="AJ79" i="49"/>
  <c r="X46" i="75" s="1"/>
  <c r="AJ39" i="49"/>
  <c r="R46" i="49"/>
  <c r="AJ95" i="49"/>
  <c r="X62" i="75" s="1"/>
  <c r="R41" i="49"/>
  <c r="X8" i="72" s="1"/>
  <c r="AA53" i="49"/>
  <c r="X20" i="74" s="1"/>
  <c r="R105" i="49"/>
  <c r="X72" i="72" s="1"/>
  <c r="R98" i="49"/>
  <c r="X65" i="72" s="1"/>
  <c r="R59" i="49"/>
  <c r="X26" i="72" s="1"/>
  <c r="AJ83" i="49"/>
  <c r="X50" i="75" s="1"/>
  <c r="AA85" i="49"/>
  <c r="AA101" i="49"/>
  <c r="X68" i="74" s="1"/>
  <c r="AJ120" i="49"/>
  <c r="X87" i="75" s="1"/>
  <c r="AJ136" i="49"/>
  <c r="X103" i="75" s="1"/>
  <c r="AJ168" i="49"/>
  <c r="X135" i="75" s="1"/>
  <c r="AJ162" i="49"/>
  <c r="X129" i="75" s="1"/>
  <c r="AJ115" i="49"/>
  <c r="X82" i="75" s="1"/>
  <c r="AA117" i="49"/>
  <c r="X84" i="74" s="1"/>
  <c r="AA133" i="49"/>
  <c r="R150" i="49"/>
  <c r="X117" i="72" s="1"/>
  <c r="R166" i="49"/>
  <c r="X133" i="72" s="1"/>
  <c r="AA159" i="49"/>
  <c r="X126" i="74" s="1"/>
  <c r="AJ211" i="49"/>
  <c r="X178" i="75" s="1"/>
  <c r="AJ227" i="49"/>
  <c r="X194" i="75" s="1"/>
  <c r="AJ243" i="49"/>
  <c r="X210" i="75" s="1"/>
  <c r="AA260" i="49"/>
  <c r="X227" i="74" s="1"/>
  <c r="R265" i="49"/>
  <c r="X232" i="72" s="1"/>
  <c r="R223" i="49"/>
  <c r="X190" i="72" s="1"/>
  <c r="R255" i="49"/>
  <c r="X222" i="72" s="1"/>
  <c r="R177" i="49"/>
  <c r="X144" i="72" s="1"/>
  <c r="R193" i="49"/>
  <c r="X160" i="72" s="1"/>
  <c r="R217" i="49"/>
  <c r="X184" i="72" s="1"/>
  <c r="AJ247" i="49"/>
  <c r="X214" i="75" s="1"/>
  <c r="AJ272" i="49"/>
  <c r="X239" i="75" s="1"/>
  <c r="AA285" i="49"/>
  <c r="AA278" i="49"/>
  <c r="X245" i="74" s="1"/>
  <c r="R89" i="49"/>
  <c r="X56" i="72" s="1"/>
  <c r="AJ80" i="49"/>
  <c r="X47" i="75" s="1"/>
  <c r="R114" i="49"/>
  <c r="X81" i="72" s="1"/>
  <c r="R110" i="49"/>
  <c r="X77" i="72" s="1"/>
  <c r="AA204" i="49"/>
  <c r="X171" i="74" s="1"/>
  <c r="AA263" i="49"/>
  <c r="X230" i="74" s="1"/>
  <c r="AA45" i="49"/>
  <c r="R145" i="49"/>
  <c r="X112" i="72" s="1"/>
  <c r="AJ146" i="49"/>
  <c r="X113" i="75" s="1"/>
  <c r="R194" i="49"/>
  <c r="X161" i="72" s="1"/>
  <c r="R198" i="49"/>
  <c r="X165" i="72" s="1"/>
  <c r="AA276" i="49"/>
  <c r="X243" i="74" s="1"/>
  <c r="AJ139" i="49"/>
  <c r="X106" i="75" s="1"/>
  <c r="AA149" i="49"/>
  <c r="X116" i="74" s="1"/>
  <c r="AJ192" i="49"/>
  <c r="AA188" i="49"/>
  <c r="X155" i="74" s="1"/>
  <c r="AA236" i="49"/>
  <c r="X203" i="74" s="1"/>
  <c r="AJ205" i="49"/>
  <c r="X172" i="75" s="1"/>
  <c r="AJ191" i="49"/>
  <c r="X158" i="75" s="1"/>
  <c r="AJ64" i="49"/>
  <c r="X31" i="75" s="1"/>
  <c r="AJ160" i="49"/>
  <c r="X127" i="75" s="1"/>
  <c r="AJ184" i="49"/>
  <c r="X151" i="75" s="1"/>
  <c r="AA199" i="49"/>
  <c r="AA245" i="49"/>
  <c r="X212" i="74" s="1"/>
  <c r="AA270" i="49"/>
  <c r="X237" i="74" s="1"/>
  <c r="R70" i="49"/>
  <c r="X37" i="72" s="1"/>
  <c r="R210" i="49"/>
  <c r="X177" i="72" s="1"/>
  <c r="AJ67" i="49"/>
  <c r="X34" i="75" s="1"/>
  <c r="AJ171" i="49"/>
  <c r="X138" i="75" s="1"/>
  <c r="R182" i="49"/>
  <c r="X149" i="72" s="1"/>
  <c r="R241" i="49"/>
  <c r="R282" i="49"/>
  <c r="X249" i="72" s="1"/>
  <c r="R43" i="49"/>
  <c r="X10" i="72" s="1"/>
  <c r="AA170" i="49"/>
  <c r="X137" i="74" s="1"/>
  <c r="R126" i="49"/>
  <c r="X93" i="72" s="1"/>
  <c r="AA220" i="49"/>
  <c r="X187" i="74" s="1"/>
  <c r="AA239" i="49"/>
  <c r="X206" i="74" s="1"/>
  <c r="AJ48" i="49"/>
  <c r="X15" i="75" s="1"/>
  <c r="AJ96" i="49"/>
  <c r="X63" i="75" s="1"/>
  <c r="AJ167" i="49"/>
  <c r="X134" i="75" s="1"/>
  <c r="R94" i="49"/>
  <c r="X61" i="72" s="1"/>
  <c r="R130" i="49"/>
  <c r="X97" i="72" s="1"/>
  <c r="AA151" i="49"/>
  <c r="X118" i="74" s="1"/>
  <c r="AA221" i="49"/>
  <c r="X188" i="74" s="1"/>
  <c r="AJ267" i="49"/>
  <c r="X234" i="75" s="1"/>
  <c r="R266" i="49"/>
  <c r="X233" i="72" s="1"/>
  <c r="AA277" i="49"/>
  <c r="AA254" i="49"/>
  <c r="X221" i="74" s="1"/>
  <c r="R209" i="49"/>
  <c r="X176" i="72" s="1"/>
  <c r="AJ259" i="49"/>
  <c r="X226" i="75" s="1"/>
  <c r="AA252" i="49"/>
  <c r="X219" i="74" s="1"/>
  <c r="AA165" i="49"/>
  <c r="X132" i="74" s="1"/>
  <c r="Z409" i="54"/>
  <c r="L173" i="54"/>
  <c r="R49" i="49"/>
  <c r="X16" i="72" s="1"/>
  <c r="AA77" i="49"/>
  <c r="X44" i="74" s="1"/>
  <c r="R121" i="49"/>
  <c r="X88" i="72" s="1"/>
  <c r="R62" i="49"/>
  <c r="X29" i="72" s="1"/>
  <c r="AG158" i="49"/>
  <c r="AE158" i="49"/>
  <c r="AF158" i="49"/>
  <c r="AJ158" i="49"/>
  <c r="X125" i="75" s="1"/>
  <c r="AI158" i="49"/>
  <c r="AH158" i="49"/>
  <c r="V125" i="75" s="1"/>
  <c r="AH79" i="26"/>
  <c r="M46" i="75" s="1"/>
  <c r="AG79" i="26"/>
  <c r="AF79" i="26"/>
  <c r="AE79" i="26"/>
  <c r="AJ79" i="26"/>
  <c r="O46" i="75" s="1"/>
  <c r="AO173" i="54"/>
  <c r="AM173" i="54"/>
  <c r="BN173" i="54"/>
  <c r="T173" i="54"/>
  <c r="BL408" i="54"/>
  <c r="BL416" i="54" s="1"/>
  <c r="BL328" i="54"/>
  <c r="BL330" i="54" s="1"/>
  <c r="BL332" i="54" s="1"/>
  <c r="BL336" i="54" s="1"/>
  <c r="BB328" i="54"/>
  <c r="BB330" i="54" s="1"/>
  <c r="BB332" i="54" s="1"/>
  <c r="BB336" i="54" s="1"/>
  <c r="BB337" i="54" s="1"/>
  <c r="T461" i="54"/>
  <c r="U461" i="54" s="1"/>
  <c r="V461" i="54" s="1"/>
  <c r="W461" i="54" s="1"/>
  <c r="X461" i="54" s="1"/>
  <c r="Y461" i="54" s="1"/>
  <c r="Z461" i="54" s="1"/>
  <c r="AA461" i="54" s="1"/>
  <c r="AB461" i="54" s="1"/>
  <c r="AC461" i="54" s="1"/>
  <c r="K251" i="54"/>
  <c r="AH319" i="54"/>
  <c r="AH325" i="54" s="1"/>
  <c r="BO335" i="54"/>
  <c r="J320" i="54"/>
  <c r="J326" i="54" s="1"/>
  <c r="N318" i="54"/>
  <c r="N324" i="54" s="1"/>
  <c r="X317" i="54"/>
  <c r="X323" i="54" s="1"/>
  <c r="AW321" i="54"/>
  <c r="AW327" i="54" s="1"/>
  <c r="AM318" i="54"/>
  <c r="AM324" i="54" s="1"/>
  <c r="AH321" i="54"/>
  <c r="AH327" i="54" s="1"/>
  <c r="AH317" i="54"/>
  <c r="AH323" i="54" s="1"/>
  <c r="AC320" i="54"/>
  <c r="AC326" i="54" s="1"/>
  <c r="AX318" i="54"/>
  <c r="AX324" i="54" s="1"/>
  <c r="F238" i="54"/>
  <c r="AE317" i="54"/>
  <c r="AE323" i="54" s="1"/>
  <c r="AE320" i="54"/>
  <c r="AE326" i="54" s="1"/>
  <c r="J407" i="54"/>
  <c r="J384" i="54"/>
  <c r="AU318" i="54"/>
  <c r="AU324" i="54" s="1"/>
  <c r="AY472" i="54"/>
  <c r="AZ472" i="54" s="1"/>
  <c r="Q407" i="54"/>
  <c r="Q384" i="54"/>
  <c r="S335" i="54"/>
  <c r="X321" i="54"/>
  <c r="X327" i="54" s="1"/>
  <c r="Z320" i="54"/>
  <c r="Z326" i="54" s="1"/>
  <c r="BA335" i="54"/>
  <c r="AK319" i="54"/>
  <c r="AK325" i="54" s="1"/>
  <c r="T443" i="54"/>
  <c r="T444" i="54" s="1"/>
  <c r="T454" i="54" s="1"/>
  <c r="AG407" i="54"/>
  <c r="AG384" i="54"/>
  <c r="AA335" i="54"/>
  <c r="AH320" i="54"/>
  <c r="AH326" i="54" s="1"/>
  <c r="BI335" i="54"/>
  <c r="Q317" i="54"/>
  <c r="Q323" i="54" s="1"/>
  <c r="M409" i="54"/>
  <c r="M386" i="54"/>
  <c r="AW407" i="54"/>
  <c r="AW384" i="54"/>
  <c r="Q321" i="54"/>
  <c r="Q327" i="54" s="1"/>
  <c r="AQ443" i="54"/>
  <c r="AQ444" i="54" s="1"/>
  <c r="AQ454" i="54" s="1"/>
  <c r="R405" i="54"/>
  <c r="R382" i="54"/>
  <c r="J405" i="54"/>
  <c r="J382" i="54"/>
  <c r="AI135" i="49"/>
  <c r="W102" i="75" s="1"/>
  <c r="AH135" i="49"/>
  <c r="V102" i="75" s="1"/>
  <c r="AG135" i="49"/>
  <c r="AF135" i="49"/>
  <c r="AE135" i="49"/>
  <c r="AJ135" i="49"/>
  <c r="X102" i="75" s="1"/>
  <c r="Y208" i="26"/>
  <c r="V208" i="26"/>
  <c r="X208" i="26"/>
  <c r="AA208" i="26"/>
  <c r="O175" i="74" s="1"/>
  <c r="Z208" i="26"/>
  <c r="N175" i="74" s="1"/>
  <c r="W208" i="26"/>
  <c r="Z171" i="49"/>
  <c r="W138" i="74" s="1"/>
  <c r="X171" i="49"/>
  <c r="U138" i="74" s="1"/>
  <c r="W171" i="49"/>
  <c r="V171" i="49"/>
  <c r="AA171" i="49"/>
  <c r="X138" i="74" s="1"/>
  <c r="Y171" i="49"/>
  <c r="V138" i="74" s="1"/>
  <c r="BA472" i="54"/>
  <c r="BB472" i="54" s="1"/>
  <c r="BC472" i="54" s="1"/>
  <c r="BD472" i="54" s="1"/>
  <c r="BE472" i="54" s="1"/>
  <c r="BF472" i="54" s="1"/>
  <c r="BG472" i="54" s="1"/>
  <c r="BH472" i="54" s="1"/>
  <c r="BI472" i="54" s="1"/>
  <c r="BJ472" i="54" s="1"/>
  <c r="BK472" i="54" s="1"/>
  <c r="BL472" i="54" s="1"/>
  <c r="BM472" i="54" s="1"/>
  <c r="BN472" i="54" s="1"/>
  <c r="BO472" i="54" s="1"/>
  <c r="BP472" i="54" s="1"/>
  <c r="BQ472" i="54" s="1"/>
  <c r="BR472" i="54" s="1"/>
  <c r="BE274" i="54"/>
  <c r="BE276" i="54" s="1"/>
  <c r="BE280" i="54" s="1"/>
  <c r="BE281" i="54" s="1"/>
  <c r="BE282" i="54" s="1"/>
  <c r="BE455" i="54" s="1"/>
  <c r="BE335" i="54"/>
  <c r="BF274" i="54"/>
  <c r="BF276" i="54" s="1"/>
  <c r="BF280" i="54" s="1"/>
  <c r="BF281" i="54" s="1"/>
  <c r="BF282" i="54" s="1"/>
  <c r="BF455" i="54" s="1"/>
  <c r="BF335" i="54"/>
  <c r="U319" i="54"/>
  <c r="U325" i="54" s="1"/>
  <c r="W318" i="54"/>
  <c r="W324" i="54" s="1"/>
  <c r="Y317" i="54"/>
  <c r="Y323" i="54" s="1"/>
  <c r="AP317" i="54"/>
  <c r="AP323" i="54" s="1"/>
  <c r="M320" i="54"/>
  <c r="M326" i="54" s="1"/>
  <c r="O319" i="54"/>
  <c r="O325" i="54" s="1"/>
  <c r="Q318" i="54"/>
  <c r="Q324" i="54" s="1"/>
  <c r="AO319" i="54"/>
  <c r="AO325" i="54" s="1"/>
  <c r="AH274" i="54"/>
  <c r="AH276" i="54" s="1"/>
  <c r="AH280" i="54" s="1"/>
  <c r="AH281" i="54" s="1"/>
  <c r="AH282" i="54" s="1"/>
  <c r="AH455" i="54" s="1"/>
  <c r="AH335" i="54"/>
  <c r="O274" i="54"/>
  <c r="O276" i="54" s="1"/>
  <c r="O280" i="54" s="1"/>
  <c r="O281" i="54" s="1"/>
  <c r="O282" i="54" s="1"/>
  <c r="O455" i="54" s="1"/>
  <c r="O335" i="54"/>
  <c r="AR328" i="54"/>
  <c r="AR330" i="54" s="1"/>
  <c r="AR332" i="54" s="1"/>
  <c r="AR336" i="54" s="1"/>
  <c r="AR337" i="54" s="1"/>
  <c r="BM274" i="54"/>
  <c r="BM276" i="54" s="1"/>
  <c r="BM280" i="54" s="1"/>
  <c r="BM281" i="54" s="1"/>
  <c r="BM282" i="54" s="1"/>
  <c r="BM455" i="54" s="1"/>
  <c r="BM335" i="54"/>
  <c r="Y321" i="54"/>
  <c r="Y327" i="54" s="1"/>
  <c r="AC319" i="54"/>
  <c r="AC325" i="54" s="1"/>
  <c r="AE318" i="54"/>
  <c r="AE324" i="54" s="1"/>
  <c r="AG317" i="54"/>
  <c r="AG323" i="54" s="1"/>
  <c r="AP321" i="54"/>
  <c r="AP327" i="54" s="1"/>
  <c r="U320" i="54"/>
  <c r="U326" i="54" s="1"/>
  <c r="W319" i="54"/>
  <c r="W325" i="54" s="1"/>
  <c r="Y318" i="54"/>
  <c r="Y324" i="54" s="1"/>
  <c r="BN318" i="54"/>
  <c r="BN324" i="54" s="1"/>
  <c r="AW319" i="54"/>
  <c r="AW325" i="54" s="1"/>
  <c r="BN274" i="54"/>
  <c r="BN276" i="54" s="1"/>
  <c r="BN280" i="54" s="1"/>
  <c r="BN281" i="54" s="1"/>
  <c r="BN282" i="54" s="1"/>
  <c r="BN455" i="54" s="1"/>
  <c r="BN335" i="54"/>
  <c r="AE274" i="54"/>
  <c r="AE276" i="54" s="1"/>
  <c r="AE280" i="54" s="1"/>
  <c r="AE281" i="54" s="1"/>
  <c r="AE282" i="54" s="1"/>
  <c r="AE455" i="54" s="1"/>
  <c r="F269" i="54"/>
  <c r="AE335" i="54"/>
  <c r="AF328" i="54"/>
  <c r="AF330" i="54" s="1"/>
  <c r="AF332" i="54" s="1"/>
  <c r="AF336" i="54" s="1"/>
  <c r="BD85" i="54"/>
  <c r="BD90" i="54" s="1"/>
  <c r="AE319" i="54"/>
  <c r="AE325" i="54" s="1"/>
  <c r="J318" i="54"/>
  <c r="J324" i="54" s="1"/>
  <c r="BE319" i="54"/>
  <c r="BE325" i="54" s="1"/>
  <c r="AZ443" i="54"/>
  <c r="AZ444" i="54" s="1"/>
  <c r="AZ454" i="54" s="1"/>
  <c r="P274" i="54"/>
  <c r="P276" i="54" s="1"/>
  <c r="P280" i="54" s="1"/>
  <c r="P281" i="54" s="1"/>
  <c r="P282" i="54" s="1"/>
  <c r="P455" i="54" s="1"/>
  <c r="P335" i="54"/>
  <c r="AM274" i="54"/>
  <c r="AM276" i="54" s="1"/>
  <c r="AM280" i="54" s="1"/>
  <c r="AM281" i="54" s="1"/>
  <c r="AM282" i="54" s="1"/>
  <c r="AM455" i="54" s="1"/>
  <c r="AM335" i="54"/>
  <c r="BD274" i="54"/>
  <c r="BD276" i="54" s="1"/>
  <c r="BD280" i="54" s="1"/>
  <c r="BD281" i="54" s="1"/>
  <c r="BD282" i="54" s="1"/>
  <c r="BD455" i="54" s="1"/>
  <c r="BD335" i="54"/>
  <c r="V318" i="54"/>
  <c r="V324" i="54" s="1"/>
  <c r="AK320" i="54"/>
  <c r="AK326" i="54" s="1"/>
  <c r="AM319" i="54"/>
  <c r="AM325" i="54" s="1"/>
  <c r="N320" i="54"/>
  <c r="N326" i="54" s="1"/>
  <c r="P319" i="54"/>
  <c r="P325" i="54" s="1"/>
  <c r="BM319" i="54"/>
  <c r="BM325" i="54" s="1"/>
  <c r="X274" i="54"/>
  <c r="X276" i="54" s="1"/>
  <c r="X280" i="54" s="1"/>
  <c r="X281" i="54" s="1"/>
  <c r="X282" i="54" s="1"/>
  <c r="X455" i="54" s="1"/>
  <c r="X335" i="54"/>
  <c r="M274" i="54"/>
  <c r="M276" i="54" s="1"/>
  <c r="M280" i="54" s="1"/>
  <c r="M281" i="54" s="1"/>
  <c r="M282" i="54" s="1"/>
  <c r="M455" i="54" s="1"/>
  <c r="M335" i="54"/>
  <c r="AU274" i="54"/>
  <c r="AU276" i="54" s="1"/>
  <c r="AU280" i="54" s="1"/>
  <c r="AU281" i="54" s="1"/>
  <c r="AU282" i="54" s="1"/>
  <c r="AU455" i="54" s="1"/>
  <c r="AU335" i="54"/>
  <c r="BL274" i="54"/>
  <c r="BL276" i="54" s="1"/>
  <c r="BL280" i="54" s="1"/>
  <c r="BL281" i="54" s="1"/>
  <c r="BL282" i="54" s="1"/>
  <c r="BL455" i="54" s="1"/>
  <c r="BL335" i="54"/>
  <c r="BL337" i="54" s="1"/>
  <c r="R274" i="54"/>
  <c r="R276" i="54" s="1"/>
  <c r="R280" i="54" s="1"/>
  <c r="R281" i="54" s="1"/>
  <c r="R282" i="54" s="1"/>
  <c r="R455" i="54" s="1"/>
  <c r="R335" i="54"/>
  <c r="BC318" i="54"/>
  <c r="BC324" i="54" s="1"/>
  <c r="J317" i="54"/>
  <c r="J323" i="54" s="1"/>
  <c r="AU319" i="54"/>
  <c r="AU325" i="54" s="1"/>
  <c r="AW318" i="54"/>
  <c r="AW324" i="54" s="1"/>
  <c r="V320" i="54"/>
  <c r="V326" i="54" s="1"/>
  <c r="X319" i="54"/>
  <c r="X325" i="54" s="1"/>
  <c r="M321" i="54"/>
  <c r="M327" i="54" s="1"/>
  <c r="I319" i="54"/>
  <c r="I325" i="54" s="1"/>
  <c r="I328" i="54" s="1"/>
  <c r="I330" i="54" s="1"/>
  <c r="I332" i="54" s="1"/>
  <c r="I336" i="54" s="1"/>
  <c r="I337" i="54" s="1"/>
  <c r="M317" i="54"/>
  <c r="M323" i="54" s="1"/>
  <c r="M318" i="54"/>
  <c r="M324" i="54" s="1"/>
  <c r="BQ443" i="54"/>
  <c r="BQ444" i="54" s="1"/>
  <c r="BQ454" i="54" s="1"/>
  <c r="AF274" i="54"/>
  <c r="AF276" i="54" s="1"/>
  <c r="AF280" i="54" s="1"/>
  <c r="AF281" i="54" s="1"/>
  <c r="AF282" i="54" s="1"/>
  <c r="AF455" i="54" s="1"/>
  <c r="AF335" i="54"/>
  <c r="U274" i="54"/>
  <c r="U276" i="54" s="1"/>
  <c r="U280" i="54" s="1"/>
  <c r="U281" i="54" s="1"/>
  <c r="U282" i="54" s="1"/>
  <c r="U455" i="54" s="1"/>
  <c r="U335" i="54"/>
  <c r="BK274" i="54"/>
  <c r="BK276" i="54" s="1"/>
  <c r="BK280" i="54" s="1"/>
  <c r="BK281" i="54" s="1"/>
  <c r="BK282" i="54" s="1"/>
  <c r="BK455" i="54" s="1"/>
  <c r="BK335" i="54"/>
  <c r="N317" i="54"/>
  <c r="N323" i="54" s="1"/>
  <c r="Y274" i="54"/>
  <c r="Y276" i="54" s="1"/>
  <c r="Y280" i="54" s="1"/>
  <c r="Y281" i="54" s="1"/>
  <c r="Y282" i="54" s="1"/>
  <c r="Y455" i="54" s="1"/>
  <c r="Y335" i="54"/>
  <c r="Z274" i="54"/>
  <c r="Z276" i="54" s="1"/>
  <c r="Z280" i="54" s="1"/>
  <c r="Z281" i="54" s="1"/>
  <c r="Z282" i="54" s="1"/>
  <c r="Z455" i="54" s="1"/>
  <c r="Z335" i="54"/>
  <c r="BK318" i="54"/>
  <c r="BK324" i="54" s="1"/>
  <c r="BM317" i="54"/>
  <c r="BM323" i="54" s="1"/>
  <c r="N319" i="54"/>
  <c r="N325" i="54" s="1"/>
  <c r="BC319" i="54"/>
  <c r="BC325" i="54" s="1"/>
  <c r="BE318" i="54"/>
  <c r="BE324" i="54" s="1"/>
  <c r="U321" i="54"/>
  <c r="U327" i="54" s="1"/>
  <c r="Q319" i="54"/>
  <c r="Q325" i="54" s="1"/>
  <c r="U317" i="54"/>
  <c r="U323" i="54" s="1"/>
  <c r="AN274" i="54"/>
  <c r="AN276" i="54" s="1"/>
  <c r="AN280" i="54" s="1"/>
  <c r="AN281" i="54" s="1"/>
  <c r="AN282" i="54" s="1"/>
  <c r="AN455" i="54" s="1"/>
  <c r="AN335" i="54"/>
  <c r="V317" i="54"/>
  <c r="V323" i="54" s="1"/>
  <c r="AG274" i="54"/>
  <c r="AG276" i="54" s="1"/>
  <c r="AG280" i="54" s="1"/>
  <c r="AG281" i="54" s="1"/>
  <c r="AG282" i="54" s="1"/>
  <c r="AG455" i="54" s="1"/>
  <c r="AG335" i="54"/>
  <c r="AP274" i="54"/>
  <c r="AP276" i="54" s="1"/>
  <c r="AP280" i="54" s="1"/>
  <c r="AP281" i="54" s="1"/>
  <c r="AP282" i="54" s="1"/>
  <c r="AP455" i="54" s="1"/>
  <c r="AP335" i="54"/>
  <c r="BM321" i="54"/>
  <c r="BM327" i="54" s="1"/>
  <c r="BK319" i="54"/>
  <c r="BK325" i="54" s="1"/>
  <c r="BM318" i="54"/>
  <c r="BM324" i="54" s="1"/>
  <c r="AC321" i="54"/>
  <c r="AC327" i="54" s="1"/>
  <c r="Y319" i="54"/>
  <c r="Y325" i="54" s="1"/>
  <c r="AC317" i="54"/>
  <c r="AC323" i="54" s="1"/>
  <c r="AV274" i="54"/>
  <c r="AV276" i="54" s="1"/>
  <c r="AV280" i="54" s="1"/>
  <c r="AV281" i="54" s="1"/>
  <c r="AV282" i="54" s="1"/>
  <c r="AV455" i="54" s="1"/>
  <c r="AV335" i="54"/>
  <c r="AW274" i="54"/>
  <c r="AW276" i="54" s="1"/>
  <c r="AW280" i="54" s="1"/>
  <c r="AW281" i="54" s="1"/>
  <c r="AW282" i="54" s="1"/>
  <c r="AW455" i="54" s="1"/>
  <c r="AW335" i="54"/>
  <c r="AX274" i="54"/>
  <c r="AX276" i="54" s="1"/>
  <c r="AX280" i="54" s="1"/>
  <c r="AX281" i="54" s="1"/>
  <c r="AX282" i="54" s="1"/>
  <c r="AX455" i="54" s="1"/>
  <c r="AX335" i="54"/>
  <c r="AK321" i="54"/>
  <c r="AK327" i="54" s="1"/>
  <c r="AG319" i="54"/>
  <c r="AG325" i="54" s="1"/>
  <c r="AK317" i="54"/>
  <c r="AK323" i="54" s="1"/>
  <c r="X77" i="26"/>
  <c r="W77" i="26"/>
  <c r="Y77" i="26"/>
  <c r="M44" i="74" s="1"/>
  <c r="V77" i="26"/>
  <c r="Z77" i="26"/>
  <c r="N44" i="74" s="1"/>
  <c r="AA77" i="26"/>
  <c r="O44" i="74" s="1"/>
  <c r="N151" i="26"/>
  <c r="M151" i="26"/>
  <c r="R151" i="26"/>
  <c r="O118" i="72" s="1"/>
  <c r="O151" i="26"/>
  <c r="Q151" i="26"/>
  <c r="N118" i="72" s="1"/>
  <c r="P151" i="26"/>
  <c r="M118" i="72" s="1"/>
  <c r="X130" i="51"/>
  <c r="Z130" i="51"/>
  <c r="AF98" i="74" s="1"/>
  <c r="Y130" i="51"/>
  <c r="AE98" i="74" s="1"/>
  <c r="W130" i="51"/>
  <c r="V130" i="51"/>
  <c r="AA130" i="51"/>
  <c r="Y58" i="51"/>
  <c r="AE26" i="74" s="1"/>
  <c r="W58" i="51"/>
  <c r="Z58" i="51"/>
  <c r="AF26" i="74" s="1"/>
  <c r="V58" i="51"/>
  <c r="X58" i="51"/>
  <c r="AA58" i="51"/>
  <c r="AG26" i="74" s="1"/>
  <c r="AA213" i="26"/>
  <c r="O180" i="74" s="1"/>
  <c r="X213" i="26"/>
  <c r="Z213" i="26"/>
  <c r="N180" i="74" s="1"/>
  <c r="W213" i="26"/>
  <c r="Y213" i="26"/>
  <c r="M180" i="74" s="1"/>
  <c r="V213" i="26"/>
  <c r="Y251" i="54"/>
  <c r="BP251" i="54"/>
  <c r="AS251" i="54"/>
  <c r="AN251" i="54"/>
  <c r="AH251" i="54"/>
  <c r="BR251" i="54"/>
  <c r="AG251" i="54"/>
  <c r="BA251" i="54"/>
  <c r="AV251" i="54"/>
  <c r="Z251" i="54"/>
  <c r="BN251" i="54"/>
  <c r="AM251" i="54"/>
  <c r="AX251" i="54"/>
  <c r="AH405" i="54"/>
  <c r="AS85" i="54"/>
  <c r="AS90" i="54" s="1"/>
  <c r="AO251" i="54"/>
  <c r="T251" i="54"/>
  <c r="BI251" i="54"/>
  <c r="BD251" i="54"/>
  <c r="AP251" i="54"/>
  <c r="I251" i="54"/>
  <c r="AT251" i="54"/>
  <c r="F258" i="54"/>
  <c r="AL260" i="54" s="1"/>
  <c r="BJ251" i="54"/>
  <c r="V251" i="54"/>
  <c r="AW251" i="54"/>
  <c r="AB251" i="54"/>
  <c r="BQ251" i="54"/>
  <c r="O251" i="54"/>
  <c r="BL251" i="54"/>
  <c r="BF251" i="54"/>
  <c r="AA251" i="54"/>
  <c r="AL251" i="54"/>
  <c r="AA85" i="54"/>
  <c r="AA90" i="54" s="1"/>
  <c r="BC251" i="54"/>
  <c r="L251" i="54"/>
  <c r="W173" i="54"/>
  <c r="AN173" i="54"/>
  <c r="AX173" i="54"/>
  <c r="BE251" i="54"/>
  <c r="AJ251" i="54"/>
  <c r="M251" i="54"/>
  <c r="AE251" i="54"/>
  <c r="AZ414" i="54"/>
  <c r="AI251" i="54"/>
  <c r="N251" i="54"/>
  <c r="BP173" i="54"/>
  <c r="AK85" i="54"/>
  <c r="AK90" i="54" s="1"/>
  <c r="AR251" i="54"/>
  <c r="U251" i="54"/>
  <c r="AU251" i="54"/>
  <c r="P251" i="54"/>
  <c r="BM251" i="54"/>
  <c r="AQ251" i="54"/>
  <c r="T414" i="54"/>
  <c r="BB251" i="54"/>
  <c r="S85" i="54"/>
  <c r="S90" i="54" s="1"/>
  <c r="AZ251" i="54"/>
  <c r="AC251" i="54"/>
  <c r="BK251" i="54"/>
  <c r="X251" i="54"/>
  <c r="AY251" i="54"/>
  <c r="AD251" i="54"/>
  <c r="S251" i="54"/>
  <c r="AJ279" i="49"/>
  <c r="X246" i="75" s="1"/>
  <c r="AI279" i="49"/>
  <c r="W246" i="75" s="1"/>
  <c r="AH279" i="49"/>
  <c r="AG279" i="49"/>
  <c r="AF279" i="49"/>
  <c r="AE279" i="49"/>
  <c r="W282" i="49"/>
  <c r="V282" i="49"/>
  <c r="AA282" i="49"/>
  <c r="X249" i="74" s="1"/>
  <c r="Z282" i="49"/>
  <c r="W249" i="74" s="1"/>
  <c r="W273" i="52" s="1"/>
  <c r="Y282" i="49"/>
  <c r="X282" i="49"/>
  <c r="W283" i="26"/>
  <c r="AA283" i="26"/>
  <c r="O250" i="74" s="1"/>
  <c r="V283" i="26"/>
  <c r="Z283" i="26"/>
  <c r="N250" i="74" s="1"/>
  <c r="Y283" i="26"/>
  <c r="M250" i="74" s="1"/>
  <c r="X283" i="26"/>
  <c r="R279" i="49"/>
  <c r="Q279" i="49"/>
  <c r="W246" i="72" s="1"/>
  <c r="P279" i="49"/>
  <c r="V246" i="72" s="1"/>
  <c r="O279" i="49"/>
  <c r="N279" i="49"/>
  <c r="M279" i="49"/>
  <c r="AH177" i="26"/>
  <c r="M144" i="75" s="1"/>
  <c r="AG177" i="26"/>
  <c r="AF177" i="26"/>
  <c r="AE177" i="26"/>
  <c r="AJ177" i="26"/>
  <c r="O144" i="75" s="1"/>
  <c r="M65" i="26"/>
  <c r="P65" i="26"/>
  <c r="M32" i="72" s="1"/>
  <c r="R65" i="26"/>
  <c r="O32" i="72" s="1"/>
  <c r="O65" i="26"/>
  <c r="Q65" i="26"/>
  <c r="N32" i="72" s="1"/>
  <c r="N65" i="26"/>
  <c r="AF138" i="49"/>
  <c r="AE138" i="49"/>
  <c r="AJ138" i="49"/>
  <c r="X105" i="75" s="1"/>
  <c r="AH138" i="49"/>
  <c r="V105" i="75" s="1"/>
  <c r="AI138" i="49"/>
  <c r="W105" i="75" s="1"/>
  <c r="AG138" i="49"/>
  <c r="Q61" i="26"/>
  <c r="N28" i="72" s="1"/>
  <c r="O61" i="26"/>
  <c r="P61" i="26"/>
  <c r="M28" i="72" s="1"/>
  <c r="N61" i="26"/>
  <c r="R61" i="26"/>
  <c r="O28" i="72" s="1"/>
  <c r="M61" i="26"/>
  <c r="AF282" i="49"/>
  <c r="AE282" i="49"/>
  <c r="AJ282" i="49"/>
  <c r="X249" i="75" s="1"/>
  <c r="AI282" i="49"/>
  <c r="AH282" i="49"/>
  <c r="V249" i="75" s="1"/>
  <c r="AG282" i="49"/>
  <c r="AI259" i="26"/>
  <c r="N226" i="75" s="1"/>
  <c r="AI243" i="26"/>
  <c r="N210" i="75" s="1"/>
  <c r="AI177" i="26"/>
  <c r="N144" i="75" s="1"/>
  <c r="AI158" i="26"/>
  <c r="N125" i="75" s="1"/>
  <c r="AI122" i="26"/>
  <c r="N89" i="75" s="1"/>
  <c r="AI110" i="26"/>
  <c r="AI154" i="26"/>
  <c r="N121" i="75" s="1"/>
  <c r="AI74" i="26"/>
  <c r="N41" i="75" s="1"/>
  <c r="AI89" i="26"/>
  <c r="N56" i="75" s="1"/>
  <c r="AI261" i="26"/>
  <c r="N228" i="75" s="1"/>
  <c r="AI253" i="26"/>
  <c r="N220" i="75" s="1"/>
  <c r="AI226" i="26"/>
  <c r="N193" i="75" s="1"/>
  <c r="AI242" i="26"/>
  <c r="N209" i="75" s="1"/>
  <c r="AI182" i="26"/>
  <c r="N149" i="75" s="1"/>
  <c r="AI138" i="26"/>
  <c r="N105" i="75" s="1"/>
  <c r="AI181" i="26"/>
  <c r="N148" i="75" s="1"/>
  <c r="AI127" i="26"/>
  <c r="N94" i="75" s="1"/>
  <c r="AI162" i="26"/>
  <c r="N129" i="75" s="1"/>
  <c r="AI153" i="26"/>
  <c r="N120" i="75" s="1"/>
  <c r="AI117" i="26"/>
  <c r="N84" i="75" s="1"/>
  <c r="AI70" i="26"/>
  <c r="N37" i="75" s="1"/>
  <c r="AI94" i="26"/>
  <c r="AI75" i="26"/>
  <c r="N42" i="75" s="1"/>
  <c r="AI42" i="26"/>
  <c r="AI49" i="26"/>
  <c r="N16" i="75" s="1"/>
  <c r="AI53" i="26"/>
  <c r="N20" i="75" s="1"/>
  <c r="AI79" i="26"/>
  <c r="N46" i="75" s="1"/>
  <c r="AI266" i="26"/>
  <c r="N233" i="75" s="1"/>
  <c r="AI257" i="26"/>
  <c r="N224" i="75" s="1"/>
  <c r="AI240" i="26"/>
  <c r="AI186" i="26"/>
  <c r="N153" i="75" s="1"/>
  <c r="AI241" i="26"/>
  <c r="N208" i="75" s="1"/>
  <c r="AI208" i="26"/>
  <c r="N175" i="75" s="1"/>
  <c r="AI165" i="26"/>
  <c r="N132" i="75" s="1"/>
  <c r="AI142" i="26"/>
  <c r="N109" i="75" s="1"/>
  <c r="AI98" i="26"/>
  <c r="N65" i="75" s="1"/>
  <c r="AI82" i="26"/>
  <c r="N49" i="75" s="1"/>
  <c r="AI265" i="26"/>
  <c r="AI221" i="26"/>
  <c r="N188" i="75" s="1"/>
  <c r="AI166" i="26"/>
  <c r="N133" i="75" s="1"/>
  <c r="AI130" i="26"/>
  <c r="N97" i="75" s="1"/>
  <c r="AI157" i="26"/>
  <c r="N124" i="75" s="1"/>
  <c r="AI133" i="26"/>
  <c r="N100" i="75" s="1"/>
  <c r="AI132" i="26"/>
  <c r="N99" i="75" s="1"/>
  <c r="AI129" i="26"/>
  <c r="N96" i="75" s="1"/>
  <c r="AI77" i="26"/>
  <c r="AI58" i="26"/>
  <c r="N25" i="75" s="1"/>
  <c r="AI285" i="26"/>
  <c r="AI197" i="26"/>
  <c r="N164" i="75" s="1"/>
  <c r="AI150" i="26"/>
  <c r="N117" i="75" s="1"/>
  <c r="AI118" i="26"/>
  <c r="N85" i="75" s="1"/>
  <c r="AI273" i="26"/>
  <c r="N240" i="75" s="1"/>
  <c r="AI264" i="26"/>
  <c r="N231" i="75" s="1"/>
  <c r="AI235" i="26"/>
  <c r="AI201" i="26"/>
  <c r="N168" i="75" s="1"/>
  <c r="AI159" i="26"/>
  <c r="N126" i="75" s="1"/>
  <c r="AI170" i="26"/>
  <c r="N137" i="75" s="1"/>
  <c r="AI141" i="26"/>
  <c r="N108" i="75" s="1"/>
  <c r="AI121" i="26"/>
  <c r="N88" i="75" s="1"/>
  <c r="AI62" i="26"/>
  <c r="N29" i="75" s="1"/>
  <c r="AI50" i="26"/>
  <c r="N17" i="75" s="1"/>
  <c r="AI274" i="26"/>
  <c r="AI217" i="26"/>
  <c r="N184" i="75" s="1"/>
  <c r="AI189" i="26"/>
  <c r="AI134" i="26"/>
  <c r="N101" i="75" s="1"/>
  <c r="AI173" i="26"/>
  <c r="N140" i="75" s="1"/>
  <c r="AI171" i="26"/>
  <c r="N138" i="75" s="1"/>
  <c r="AI102" i="26"/>
  <c r="N69" i="75" s="1"/>
  <c r="AI78" i="26"/>
  <c r="N45" i="75" s="1"/>
  <c r="AI73" i="26"/>
  <c r="AJ191" i="26"/>
  <c r="O158" i="75" s="1"/>
  <c r="AI191" i="26"/>
  <c r="AG191" i="26"/>
  <c r="AF191" i="26"/>
  <c r="AH191" i="26"/>
  <c r="M158" i="75" s="1"/>
  <c r="AE191" i="26"/>
  <c r="Z223" i="49"/>
  <c r="W190" i="74" s="1"/>
  <c r="Y223" i="49"/>
  <c r="X223" i="49"/>
  <c r="W223" i="49"/>
  <c r="V223" i="49"/>
  <c r="AA223" i="49"/>
  <c r="X190" i="74" s="1"/>
  <c r="AJ255" i="49"/>
  <c r="X222" i="75" s="1"/>
  <c r="AI255" i="49"/>
  <c r="W222" i="75" s="1"/>
  <c r="AH255" i="49"/>
  <c r="V222" i="75" s="1"/>
  <c r="AG255" i="49"/>
  <c r="U222" i="75" s="1"/>
  <c r="AE255" i="49"/>
  <c r="AF255" i="49"/>
  <c r="O138" i="49"/>
  <c r="N138" i="49"/>
  <c r="M138" i="49"/>
  <c r="R138" i="49"/>
  <c r="X105" i="72" s="1"/>
  <c r="Q138" i="49"/>
  <c r="W105" i="72" s="1"/>
  <c r="P138" i="49"/>
  <c r="V105" i="72" s="1"/>
  <c r="V129" i="52" s="1"/>
  <c r="AG230" i="49"/>
  <c r="AF230" i="49"/>
  <c r="AE230" i="49"/>
  <c r="AJ230" i="49"/>
  <c r="X197" i="75" s="1"/>
  <c r="AI230" i="49"/>
  <c r="W197" i="75" s="1"/>
  <c r="AH230" i="49"/>
  <c r="V197" i="75" s="1"/>
  <c r="V155" i="49"/>
  <c r="AA155" i="49"/>
  <c r="Y155" i="49"/>
  <c r="V122" i="74" s="1"/>
  <c r="Z155" i="49"/>
  <c r="W122" i="74" s="1"/>
  <c r="X155" i="49"/>
  <c r="W155" i="49"/>
  <c r="R135" i="49"/>
  <c r="X102" i="72" s="1"/>
  <c r="X126" i="52" s="1"/>
  <c r="Q135" i="49"/>
  <c r="W102" i="72" s="1"/>
  <c r="W126" i="52" s="1"/>
  <c r="P135" i="49"/>
  <c r="V102" i="72" s="1"/>
  <c r="O135" i="49"/>
  <c r="U102" i="72" s="1"/>
  <c r="M135" i="49"/>
  <c r="N135" i="49"/>
  <c r="AA116" i="51"/>
  <c r="AG84" i="74" s="1"/>
  <c r="Z116" i="51"/>
  <c r="AF84" i="74" s="1"/>
  <c r="W116" i="51"/>
  <c r="V116" i="51"/>
  <c r="Y116" i="51"/>
  <c r="AE84" i="74" s="1"/>
  <c r="J108" i="52" s="1"/>
  <c r="X116" i="51"/>
  <c r="AD84" i="74" s="1"/>
  <c r="AH190" i="49"/>
  <c r="V157" i="75" s="1"/>
  <c r="AG190" i="49"/>
  <c r="AF190" i="49"/>
  <c r="AE190" i="49"/>
  <c r="AJ190" i="49"/>
  <c r="X157" i="75" s="1"/>
  <c r="AI190" i="49"/>
  <c r="W157" i="75" s="1"/>
  <c r="Y241" i="26"/>
  <c r="M208" i="74" s="1"/>
  <c r="X241" i="26"/>
  <c r="V241" i="26"/>
  <c r="W241" i="26"/>
  <c r="AA241" i="26"/>
  <c r="O208" i="74" s="1"/>
  <c r="Z241" i="26"/>
  <c r="N208" i="74" s="1"/>
  <c r="AA244" i="51"/>
  <c r="AG212" i="74" s="1"/>
  <c r="Z244" i="51"/>
  <c r="AF212" i="74" s="1"/>
  <c r="K236" i="52" s="1"/>
  <c r="Y244" i="51"/>
  <c r="AE212" i="74" s="1"/>
  <c r="J236" i="52" s="1"/>
  <c r="X244" i="51"/>
  <c r="W244" i="51"/>
  <c r="V244" i="51"/>
  <c r="R274" i="26"/>
  <c r="O241" i="72" s="1"/>
  <c r="P274" i="26"/>
  <c r="M241" i="72" s="1"/>
  <c r="N274" i="26"/>
  <c r="Q274" i="26"/>
  <c r="N241" i="72" s="1"/>
  <c r="M274" i="26"/>
  <c r="O274" i="26"/>
  <c r="AG147" i="26"/>
  <c r="AI147" i="26"/>
  <c r="AF147" i="26"/>
  <c r="AE147" i="26"/>
  <c r="AJ147" i="26"/>
  <c r="O114" i="75" s="1"/>
  <c r="AH147" i="26"/>
  <c r="M114" i="75" s="1"/>
  <c r="X174" i="51"/>
  <c r="AD142" i="74" s="1"/>
  <c r="W174" i="51"/>
  <c r="AC142" i="74" s="1"/>
  <c r="V174" i="51"/>
  <c r="AA174" i="51"/>
  <c r="AG142" i="74" s="1"/>
  <c r="Z174" i="51"/>
  <c r="AF142" i="74" s="1"/>
  <c r="Y174" i="51"/>
  <c r="AE142" i="74" s="1"/>
  <c r="J166" i="52" s="1"/>
  <c r="V255" i="49"/>
  <c r="AA255" i="49"/>
  <c r="X222" i="74" s="1"/>
  <c r="Z255" i="49"/>
  <c r="W222" i="74" s="1"/>
  <c r="Y255" i="49"/>
  <c r="X255" i="49"/>
  <c r="W255" i="49"/>
  <c r="V214" i="26"/>
  <c r="AA214" i="26"/>
  <c r="O181" i="74" s="1"/>
  <c r="W214" i="26"/>
  <c r="Z214" i="26"/>
  <c r="N181" i="74" s="1"/>
  <c r="X214" i="26"/>
  <c r="L181" i="74" s="1"/>
  <c r="Y214" i="26"/>
  <c r="AF173" i="54"/>
  <c r="AF408" i="54"/>
  <c r="AF416" i="54" s="1"/>
  <c r="AY173" i="54"/>
  <c r="V8" i="49"/>
  <c r="Q149" i="26"/>
  <c r="N116" i="72" s="1"/>
  <c r="N149" i="26"/>
  <c r="M149" i="26"/>
  <c r="J116" i="72" s="1"/>
  <c r="P149" i="26"/>
  <c r="R149" i="26"/>
  <c r="O116" i="72" s="1"/>
  <c r="O149" i="26"/>
  <c r="V166" i="49"/>
  <c r="W166" i="49"/>
  <c r="AA166" i="49"/>
  <c r="X133" i="74" s="1"/>
  <c r="Z166" i="49"/>
  <c r="W133" i="74" s="1"/>
  <c r="Y166" i="49"/>
  <c r="V133" i="74" s="1"/>
  <c r="V157" i="52" s="1"/>
  <c r="X166" i="49"/>
  <c r="Y230" i="49"/>
  <c r="V197" i="74" s="1"/>
  <c r="X230" i="49"/>
  <c r="W230" i="49"/>
  <c r="V230" i="49"/>
  <c r="AA230" i="49"/>
  <c r="X197" i="74" s="1"/>
  <c r="Z230" i="49"/>
  <c r="W197" i="74" s="1"/>
  <c r="AA247" i="49"/>
  <c r="X214" i="74" s="1"/>
  <c r="X238" i="52" s="1"/>
  <c r="Z247" i="49"/>
  <c r="Y247" i="49"/>
  <c r="V214" i="74" s="1"/>
  <c r="X247" i="49"/>
  <c r="W247" i="49"/>
  <c r="V247" i="49"/>
  <c r="N267" i="49"/>
  <c r="M267" i="49"/>
  <c r="R267" i="49"/>
  <c r="X234" i="72" s="1"/>
  <c r="Q267" i="49"/>
  <c r="P267" i="49"/>
  <c r="V234" i="72" s="1"/>
  <c r="O267" i="49"/>
  <c r="Y236" i="51"/>
  <c r="AE204" i="74" s="1"/>
  <c r="X236" i="51"/>
  <c r="W236" i="51"/>
  <c r="V236" i="51"/>
  <c r="AA236" i="51"/>
  <c r="AG204" i="74" s="1"/>
  <c r="L228" i="52" s="1"/>
  <c r="Z236" i="51"/>
  <c r="AF204" i="74" s="1"/>
  <c r="Y158" i="49"/>
  <c r="V125" i="74" s="1"/>
  <c r="V149" i="52" s="1"/>
  <c r="X158" i="49"/>
  <c r="V158" i="49"/>
  <c r="W158" i="49"/>
  <c r="AA158" i="49"/>
  <c r="X125" i="74" s="1"/>
  <c r="Z158" i="49"/>
  <c r="W125" i="74" s="1"/>
  <c r="R47" i="26"/>
  <c r="O14" i="72" s="1"/>
  <c r="O47" i="26"/>
  <c r="L14" i="72" s="1"/>
  <c r="Q47" i="26"/>
  <c r="N14" i="72" s="1"/>
  <c r="N47" i="26"/>
  <c r="M47" i="26"/>
  <c r="P47" i="26"/>
  <c r="M14" i="72" s="1"/>
  <c r="R247" i="49"/>
  <c r="X214" i="72" s="1"/>
  <c r="Q247" i="49"/>
  <c r="W214" i="72" s="1"/>
  <c r="P247" i="49"/>
  <c r="V214" i="72" s="1"/>
  <c r="O247" i="49"/>
  <c r="N247" i="49"/>
  <c r="M247" i="49"/>
  <c r="V170" i="51"/>
  <c r="Y170" i="51"/>
  <c r="AE138" i="74" s="1"/>
  <c r="X170" i="51"/>
  <c r="AA170" i="51"/>
  <c r="AG138" i="74" s="1"/>
  <c r="Z170" i="51"/>
  <c r="AF138" i="74" s="1"/>
  <c r="K162" i="52" s="1"/>
  <c r="W170" i="51"/>
  <c r="Z130" i="26"/>
  <c r="N97" i="74" s="1"/>
  <c r="X130" i="26"/>
  <c r="Y130" i="26"/>
  <c r="M97" i="74" s="1"/>
  <c r="W130" i="26"/>
  <c r="AA130" i="26"/>
  <c r="O97" i="74" s="1"/>
  <c r="V130" i="26"/>
  <c r="Z46" i="51"/>
  <c r="AF14" i="74" s="1"/>
  <c r="K38" i="52" s="1"/>
  <c r="Y46" i="51"/>
  <c r="AE14" i="74" s="1"/>
  <c r="J38" i="52" s="1"/>
  <c r="X46" i="51"/>
  <c r="W46" i="51"/>
  <c r="V46" i="51"/>
  <c r="AA46" i="51"/>
  <c r="AG14" i="74" s="1"/>
  <c r="L38" i="52" s="1"/>
  <c r="X179" i="49"/>
  <c r="V179" i="49"/>
  <c r="AA179" i="49"/>
  <c r="X146" i="74" s="1"/>
  <c r="Z179" i="49"/>
  <c r="W146" i="74" s="1"/>
  <c r="W179" i="49"/>
  <c r="Y179" i="49"/>
  <c r="V146" i="74" s="1"/>
  <c r="W134" i="51"/>
  <c r="V134" i="51"/>
  <c r="AA134" i="51"/>
  <c r="AG102" i="74" s="1"/>
  <c r="L126" i="52" s="1"/>
  <c r="Z134" i="51"/>
  <c r="AF102" i="74" s="1"/>
  <c r="Y134" i="51"/>
  <c r="AE102" i="74" s="1"/>
  <c r="J126" i="52" s="1"/>
  <c r="X134" i="51"/>
  <c r="Z267" i="49"/>
  <c r="W234" i="74" s="1"/>
  <c r="Y267" i="49"/>
  <c r="V234" i="74" s="1"/>
  <c r="X267" i="49"/>
  <c r="W267" i="49"/>
  <c r="V267" i="49"/>
  <c r="AA267" i="49"/>
  <c r="X234" i="74" s="1"/>
  <c r="X274" i="26"/>
  <c r="Z274" i="26"/>
  <c r="W274" i="26"/>
  <c r="Y274" i="26"/>
  <c r="M241" i="74" s="1"/>
  <c r="AA274" i="26"/>
  <c r="O241" i="74" s="1"/>
  <c r="V274" i="26"/>
  <c r="P258" i="26"/>
  <c r="M225" i="72" s="1"/>
  <c r="M258" i="26"/>
  <c r="R258" i="26"/>
  <c r="O225" i="72" s="1"/>
  <c r="O258" i="26"/>
  <c r="Q258" i="26"/>
  <c r="N225" i="72" s="1"/>
  <c r="N258" i="26"/>
  <c r="AE287" i="49"/>
  <c r="AJ287" i="49"/>
  <c r="X254" i="75" s="1"/>
  <c r="AI287" i="49"/>
  <c r="W254" i="75" s="1"/>
  <c r="AH287" i="49"/>
  <c r="V254" i="75" s="1"/>
  <c r="AG287" i="49"/>
  <c r="AF287" i="49"/>
  <c r="V98" i="51"/>
  <c r="Y98" i="51"/>
  <c r="AE66" i="74" s="1"/>
  <c r="X98" i="51"/>
  <c r="AA98" i="51"/>
  <c r="AG66" i="74" s="1"/>
  <c r="Z98" i="51"/>
  <c r="AF66" i="74" s="1"/>
  <c r="W98" i="51"/>
  <c r="AE255" i="26"/>
  <c r="AJ255" i="26"/>
  <c r="AI255" i="26"/>
  <c r="N222" i="75" s="1"/>
  <c r="AH255" i="26"/>
  <c r="M222" i="75" s="1"/>
  <c r="AG255" i="26"/>
  <c r="AF255" i="26"/>
  <c r="AE239" i="26"/>
  <c r="AJ239" i="26"/>
  <c r="O206" i="75" s="1"/>
  <c r="AH239" i="26"/>
  <c r="M206" i="75" s="1"/>
  <c r="AI239" i="26"/>
  <c r="N206" i="75" s="1"/>
  <c r="AG239" i="26"/>
  <c r="AF239" i="26"/>
  <c r="R185" i="26"/>
  <c r="O152" i="72" s="1"/>
  <c r="M185" i="26"/>
  <c r="Q185" i="26"/>
  <c r="N152" i="72" s="1"/>
  <c r="O185" i="26"/>
  <c r="N185" i="26"/>
  <c r="P185" i="26"/>
  <c r="AI203" i="26"/>
  <c r="N170" i="75" s="1"/>
  <c r="AH203" i="26"/>
  <c r="M170" i="75" s="1"/>
  <c r="AG203" i="26"/>
  <c r="AF203" i="26"/>
  <c r="AE203" i="26"/>
  <c r="AJ203" i="26"/>
  <c r="O170" i="75" s="1"/>
  <c r="X235" i="49"/>
  <c r="W235" i="49"/>
  <c r="T202" i="74" s="1"/>
  <c r="V235" i="49"/>
  <c r="AA235" i="49"/>
  <c r="X202" i="74" s="1"/>
  <c r="Z235" i="49"/>
  <c r="W202" i="74" s="1"/>
  <c r="Y235" i="49"/>
  <c r="V202" i="74" s="1"/>
  <c r="AA188" i="51"/>
  <c r="AG156" i="74" s="1"/>
  <c r="L180" i="52" s="1"/>
  <c r="Z188" i="51"/>
  <c r="AF156" i="74" s="1"/>
  <c r="Y188" i="51"/>
  <c r="AE156" i="74" s="1"/>
  <c r="X188" i="51"/>
  <c r="W188" i="51"/>
  <c r="V188" i="51"/>
  <c r="P44" i="26"/>
  <c r="M11" i="72" s="1"/>
  <c r="R44" i="26"/>
  <c r="O11" i="72" s="1"/>
  <c r="Q44" i="26"/>
  <c r="N11" i="72" s="1"/>
  <c r="O44" i="26"/>
  <c r="N44" i="26"/>
  <c r="M44" i="26"/>
  <c r="R169" i="26"/>
  <c r="O136" i="72" s="1"/>
  <c r="N169" i="26"/>
  <c r="M169" i="26"/>
  <c r="Q169" i="26"/>
  <c r="N136" i="72" s="1"/>
  <c r="O169" i="26"/>
  <c r="P169" i="26"/>
  <c r="M136" i="72" s="1"/>
  <c r="P235" i="49"/>
  <c r="V202" i="72" s="1"/>
  <c r="O235" i="49"/>
  <c r="N235" i="49"/>
  <c r="M235" i="49"/>
  <c r="R235" i="49"/>
  <c r="X202" i="72" s="1"/>
  <c r="Q235" i="49"/>
  <c r="W202" i="72" s="1"/>
  <c r="X258" i="49"/>
  <c r="W258" i="49"/>
  <c r="V258" i="49"/>
  <c r="AA258" i="49"/>
  <c r="X225" i="74" s="1"/>
  <c r="X249" i="52" s="1"/>
  <c r="Z258" i="49"/>
  <c r="W225" i="74" s="1"/>
  <c r="Y258" i="49"/>
  <c r="V225" i="74" s="1"/>
  <c r="W271" i="49"/>
  <c r="V271" i="49"/>
  <c r="AA271" i="49"/>
  <c r="X238" i="74" s="1"/>
  <c r="Z271" i="49"/>
  <c r="W238" i="74" s="1"/>
  <c r="Y271" i="49"/>
  <c r="V238" i="74" s="1"/>
  <c r="X271" i="49"/>
  <c r="Q165" i="26"/>
  <c r="N132" i="72" s="1"/>
  <c r="P165" i="26"/>
  <c r="M132" i="72" s="1"/>
  <c r="O165" i="26"/>
  <c r="R165" i="26"/>
  <c r="O132" i="72" s="1"/>
  <c r="N165" i="26"/>
  <c r="M165" i="26"/>
  <c r="T8" i="49"/>
  <c r="V85" i="54"/>
  <c r="V90" i="54" s="1"/>
  <c r="BL85" i="54"/>
  <c r="BL90" i="54" s="1"/>
  <c r="K108" i="52"/>
  <c r="AA69" i="49"/>
  <c r="X36" i="74" s="1"/>
  <c r="Z69" i="49"/>
  <c r="W36" i="74" s="1"/>
  <c r="Y69" i="49"/>
  <c r="V36" i="74" s="1"/>
  <c r="X69" i="49"/>
  <c r="W69" i="49"/>
  <c r="V69" i="49"/>
  <c r="Q273" i="26"/>
  <c r="N240" i="72" s="1"/>
  <c r="R273" i="26"/>
  <c r="O240" i="72" s="1"/>
  <c r="P273" i="26"/>
  <c r="M240" i="72" s="1"/>
  <c r="N273" i="26"/>
  <c r="M273" i="26"/>
  <c r="O273" i="26"/>
  <c r="X231" i="49"/>
  <c r="W231" i="49"/>
  <c r="V231" i="49"/>
  <c r="AA231" i="49"/>
  <c r="X198" i="74" s="1"/>
  <c r="Z231" i="49"/>
  <c r="W198" i="74" s="1"/>
  <c r="Y231" i="49"/>
  <c r="V198" i="74" s="1"/>
  <c r="Q101" i="26"/>
  <c r="N68" i="72" s="1"/>
  <c r="R101" i="26"/>
  <c r="P101" i="26"/>
  <c r="M68" i="72" s="1"/>
  <c r="O101" i="26"/>
  <c r="N101" i="26"/>
  <c r="M101" i="26"/>
  <c r="J68" i="72" s="1"/>
  <c r="Q97" i="26"/>
  <c r="N64" i="72" s="1"/>
  <c r="R97" i="26"/>
  <c r="P97" i="26"/>
  <c r="M64" i="72" s="1"/>
  <c r="N97" i="26"/>
  <c r="M97" i="26"/>
  <c r="O97" i="26"/>
  <c r="X146" i="49"/>
  <c r="W146" i="49"/>
  <c r="V146" i="49"/>
  <c r="Z146" i="49"/>
  <c r="W113" i="74" s="1"/>
  <c r="AA146" i="49"/>
  <c r="X113" i="74" s="1"/>
  <c r="Y146" i="49"/>
  <c r="AA279" i="26"/>
  <c r="O246" i="74" s="1"/>
  <c r="Z279" i="26"/>
  <c r="N246" i="74" s="1"/>
  <c r="Y279" i="26"/>
  <c r="M246" i="74" s="1"/>
  <c r="X279" i="26"/>
  <c r="W279" i="26"/>
  <c r="V279" i="26"/>
  <c r="R100" i="26"/>
  <c r="O67" i="72" s="1"/>
  <c r="P100" i="26"/>
  <c r="M67" i="72" s="1"/>
  <c r="Q100" i="26"/>
  <c r="N67" i="72" s="1"/>
  <c r="O100" i="26"/>
  <c r="N100" i="26"/>
  <c r="M100" i="26"/>
  <c r="AF182" i="49"/>
  <c r="AE182" i="49"/>
  <c r="AJ182" i="49"/>
  <c r="X149" i="75" s="1"/>
  <c r="AI182" i="49"/>
  <c r="AG182" i="49"/>
  <c r="AH182" i="49"/>
  <c r="V149" i="75" s="1"/>
  <c r="Q201" i="26"/>
  <c r="N168" i="72" s="1"/>
  <c r="R201" i="26"/>
  <c r="O168" i="72" s="1"/>
  <c r="P201" i="26"/>
  <c r="M168" i="72" s="1"/>
  <c r="M201" i="26"/>
  <c r="O201" i="26"/>
  <c r="N201" i="26"/>
  <c r="AJ85" i="26"/>
  <c r="O52" i="75" s="1"/>
  <c r="AE85" i="26"/>
  <c r="AI85" i="26"/>
  <c r="N52" i="75" s="1"/>
  <c r="AH85" i="26"/>
  <c r="AG85" i="26"/>
  <c r="AF85" i="26"/>
  <c r="X206" i="51"/>
  <c r="V206" i="51"/>
  <c r="Z206" i="51"/>
  <c r="AF174" i="74" s="1"/>
  <c r="Y206" i="51"/>
  <c r="AE174" i="74" s="1"/>
  <c r="J198" i="52" s="1"/>
  <c r="AA206" i="51"/>
  <c r="AG174" i="74" s="1"/>
  <c r="L198" i="52" s="1"/>
  <c r="W206" i="51"/>
  <c r="AJ214" i="49"/>
  <c r="X181" i="75" s="1"/>
  <c r="AI214" i="49"/>
  <c r="W181" i="75" s="1"/>
  <c r="AH214" i="49"/>
  <c r="V181" i="75" s="1"/>
  <c r="AF214" i="49"/>
  <c r="T181" i="75" s="1"/>
  <c r="AE214" i="49"/>
  <c r="AG214" i="49"/>
  <c r="AA174" i="49"/>
  <c r="X141" i="74" s="1"/>
  <c r="X165" i="52" s="1"/>
  <c r="Z174" i="49"/>
  <c r="W141" i="74" s="1"/>
  <c r="Y174" i="49"/>
  <c r="V141" i="74" s="1"/>
  <c r="V165" i="52" s="1"/>
  <c r="X174" i="49"/>
  <c r="U141" i="74" s="1"/>
  <c r="V174" i="49"/>
  <c r="S141" i="74" s="1"/>
  <c r="W174" i="49"/>
  <c r="AG90" i="49"/>
  <c r="AE90" i="49"/>
  <c r="AJ90" i="49"/>
  <c r="X57" i="75" s="1"/>
  <c r="AI90" i="49"/>
  <c r="W57" i="75" s="1"/>
  <c r="AH90" i="49"/>
  <c r="V57" i="75" s="1"/>
  <c r="AF90" i="49"/>
  <c r="AE116" i="26"/>
  <c r="AJ116" i="26"/>
  <c r="AI116" i="26"/>
  <c r="N83" i="75" s="1"/>
  <c r="AH116" i="26"/>
  <c r="M83" i="75" s="1"/>
  <c r="AG116" i="26"/>
  <c r="AF116" i="26"/>
  <c r="K83" i="75" s="1"/>
  <c r="R52" i="26"/>
  <c r="O19" i="72" s="1"/>
  <c r="P52" i="26"/>
  <c r="M19" i="72" s="1"/>
  <c r="Q52" i="26"/>
  <c r="N19" i="72" s="1"/>
  <c r="M52" i="26"/>
  <c r="J19" i="72" s="1"/>
  <c r="O52" i="26"/>
  <c r="N52" i="26"/>
  <c r="X42" i="51"/>
  <c r="AA42" i="51"/>
  <c r="AG10" i="74" s="1"/>
  <c r="Z42" i="51"/>
  <c r="AF10" i="74" s="1"/>
  <c r="Y42" i="51"/>
  <c r="AE10" i="74" s="1"/>
  <c r="J34" i="52" s="1"/>
  <c r="W42" i="51"/>
  <c r="AC10" i="74" s="1"/>
  <c r="V42" i="51"/>
  <c r="M219" i="49"/>
  <c r="R219" i="49"/>
  <c r="X186" i="72" s="1"/>
  <c r="Q219" i="49"/>
  <c r="W186" i="72" s="1"/>
  <c r="P219" i="49"/>
  <c r="V186" i="72" s="1"/>
  <c r="N219" i="49"/>
  <c r="O219" i="49"/>
  <c r="U186" i="72" s="1"/>
  <c r="Q143" i="49"/>
  <c r="W110" i="72" s="1"/>
  <c r="P143" i="49"/>
  <c r="O143" i="49"/>
  <c r="M143" i="49"/>
  <c r="N143" i="49"/>
  <c r="R143" i="49"/>
  <c r="X110" i="72" s="1"/>
  <c r="X134" i="52" s="1"/>
  <c r="O80" i="49"/>
  <c r="N80" i="49"/>
  <c r="T47" i="72" s="1"/>
  <c r="M80" i="49"/>
  <c r="S80" i="49" s="1"/>
  <c r="Y47" i="72" s="1"/>
  <c r="R80" i="49"/>
  <c r="P80" i="49"/>
  <c r="V47" i="72" s="1"/>
  <c r="Q80" i="49"/>
  <c r="W47" i="72" s="1"/>
  <c r="P129" i="26"/>
  <c r="M96" i="72" s="1"/>
  <c r="Q129" i="26"/>
  <c r="N96" i="72" s="1"/>
  <c r="R129" i="26"/>
  <c r="O96" i="72" s="1"/>
  <c r="M129" i="26"/>
  <c r="N129" i="26"/>
  <c r="K96" i="72" s="1"/>
  <c r="O129" i="26"/>
  <c r="AA64" i="26"/>
  <c r="O31" i="74" s="1"/>
  <c r="Y64" i="26"/>
  <c r="M31" i="74" s="1"/>
  <c r="Z64" i="26"/>
  <c r="N31" i="74" s="1"/>
  <c r="X64" i="26"/>
  <c r="V64" i="26"/>
  <c r="W64" i="26"/>
  <c r="N283" i="49"/>
  <c r="T283" i="49" s="1"/>
  <c r="Z250" i="72" s="1"/>
  <c r="M283" i="49"/>
  <c r="Q283" i="49"/>
  <c r="W250" i="72" s="1"/>
  <c r="P283" i="49"/>
  <c r="V250" i="72" s="1"/>
  <c r="O283" i="49"/>
  <c r="R283" i="49"/>
  <c r="X250" i="72" s="1"/>
  <c r="M154" i="49"/>
  <c r="R154" i="49"/>
  <c r="X121" i="72" s="1"/>
  <c r="Q154" i="49"/>
  <c r="W121" i="72" s="1"/>
  <c r="N154" i="49"/>
  <c r="P154" i="49"/>
  <c r="V121" i="72" s="1"/>
  <c r="O154" i="49"/>
  <c r="R108" i="26"/>
  <c r="O75" i="72" s="1"/>
  <c r="P108" i="26"/>
  <c r="M75" i="72" s="1"/>
  <c r="Q108" i="26"/>
  <c r="N75" i="72" s="1"/>
  <c r="O108" i="26"/>
  <c r="N108" i="26"/>
  <c r="K75" i="72" s="1"/>
  <c r="M108" i="26"/>
  <c r="R93" i="26"/>
  <c r="O60" i="72" s="1"/>
  <c r="P93" i="26"/>
  <c r="M60" i="72" s="1"/>
  <c r="Q93" i="26"/>
  <c r="N60" i="72" s="1"/>
  <c r="M93" i="26"/>
  <c r="J60" i="72" s="1"/>
  <c r="O93" i="26"/>
  <c r="N93" i="26"/>
  <c r="Z92" i="51"/>
  <c r="AF60" i="74" s="1"/>
  <c r="K84" i="52" s="1"/>
  <c r="W92" i="51"/>
  <c r="V92" i="51"/>
  <c r="Y92" i="51"/>
  <c r="AE60" i="74" s="1"/>
  <c r="X92" i="51"/>
  <c r="AA92" i="51"/>
  <c r="AG60" i="74" s="1"/>
  <c r="L84" i="52" s="1"/>
  <c r="AJ242" i="49"/>
  <c r="X209" i="75" s="1"/>
  <c r="AI242" i="49"/>
  <c r="W209" i="75" s="1"/>
  <c r="AH242" i="49"/>
  <c r="V209" i="75" s="1"/>
  <c r="AG242" i="49"/>
  <c r="AF242" i="49"/>
  <c r="AE242" i="49"/>
  <c r="AE175" i="49"/>
  <c r="AJ175" i="49"/>
  <c r="X142" i="75" s="1"/>
  <c r="AI175" i="49"/>
  <c r="W142" i="75" s="1"/>
  <c r="AH175" i="49"/>
  <c r="V142" i="75" s="1"/>
  <c r="AG175" i="49"/>
  <c r="U142" i="75" s="1"/>
  <c r="AF175" i="49"/>
  <c r="AE281" i="26"/>
  <c r="AF281" i="26"/>
  <c r="AG281" i="26"/>
  <c r="AJ281" i="26"/>
  <c r="AI281" i="26"/>
  <c r="N248" i="75" s="1"/>
  <c r="AH281" i="26"/>
  <c r="R72" i="26"/>
  <c r="O39" i="72" s="1"/>
  <c r="P72" i="26"/>
  <c r="M39" i="72" s="1"/>
  <c r="Q72" i="26"/>
  <c r="N39" i="72" s="1"/>
  <c r="O72" i="26"/>
  <c r="N72" i="26"/>
  <c r="M72" i="26"/>
  <c r="Y66" i="51"/>
  <c r="AE34" i="74" s="1"/>
  <c r="X66" i="51"/>
  <c r="AD34" i="74" s="1"/>
  <c r="AA66" i="51"/>
  <c r="AG34" i="74" s="1"/>
  <c r="L58" i="52" s="1"/>
  <c r="Z66" i="51"/>
  <c r="AF34" i="74" s="1"/>
  <c r="K58" i="52" s="1"/>
  <c r="W66" i="51"/>
  <c r="V66" i="51"/>
  <c r="W203" i="49"/>
  <c r="V203" i="49"/>
  <c r="AA203" i="49"/>
  <c r="X170" i="74" s="1"/>
  <c r="Z203" i="49"/>
  <c r="W170" i="74" s="1"/>
  <c r="X203" i="49"/>
  <c r="Y203" i="49"/>
  <c r="V170" i="74" s="1"/>
  <c r="AA142" i="49"/>
  <c r="X109" i="74" s="1"/>
  <c r="X133" i="52" s="1"/>
  <c r="Z142" i="49"/>
  <c r="W109" i="74" s="1"/>
  <c r="Y142" i="49"/>
  <c r="V109" i="74" s="1"/>
  <c r="X142" i="49"/>
  <c r="W142" i="49"/>
  <c r="V142" i="49"/>
  <c r="AJ69" i="49"/>
  <c r="X36" i="75" s="1"/>
  <c r="AI69" i="49"/>
  <c r="W36" i="75" s="1"/>
  <c r="AH69" i="49"/>
  <c r="V36" i="75" s="1"/>
  <c r="AG69" i="49"/>
  <c r="AF69" i="49"/>
  <c r="AE69" i="49"/>
  <c r="AA189" i="26"/>
  <c r="O156" i="74" s="1"/>
  <c r="Z189" i="26"/>
  <c r="Y189" i="26"/>
  <c r="M156" i="74" s="1"/>
  <c r="X189" i="26"/>
  <c r="W189" i="26"/>
  <c r="V189" i="26"/>
  <c r="AH63" i="26"/>
  <c r="M30" i="75" s="1"/>
  <c r="AG63" i="26"/>
  <c r="L30" i="75" s="1"/>
  <c r="AE63" i="26"/>
  <c r="AJ63" i="26"/>
  <c r="O30" i="75" s="1"/>
  <c r="AI63" i="26"/>
  <c r="N30" i="75" s="1"/>
  <c r="AF63" i="26"/>
  <c r="V102" i="51"/>
  <c r="AA102" i="51"/>
  <c r="AG70" i="74" s="1"/>
  <c r="Z102" i="51"/>
  <c r="AF70" i="74" s="1"/>
  <c r="Y102" i="51"/>
  <c r="AE70" i="74" s="1"/>
  <c r="J94" i="52" s="1"/>
  <c r="X102" i="51"/>
  <c r="W102" i="51"/>
  <c r="V123" i="49"/>
  <c r="AA123" i="49"/>
  <c r="X90" i="74" s="1"/>
  <c r="Y123" i="49"/>
  <c r="V90" i="74" s="1"/>
  <c r="Z123" i="49"/>
  <c r="W90" i="74" s="1"/>
  <c r="X123" i="49"/>
  <c r="W123" i="49"/>
  <c r="T90" i="74" s="1"/>
  <c r="AE174" i="49"/>
  <c r="AJ174" i="49"/>
  <c r="X141" i="75" s="1"/>
  <c r="AI174" i="49"/>
  <c r="W141" i="75" s="1"/>
  <c r="AG174" i="49"/>
  <c r="AF174" i="49"/>
  <c r="AH174" i="49"/>
  <c r="V141" i="75" s="1"/>
  <c r="Y181" i="26"/>
  <c r="M148" i="74" s="1"/>
  <c r="AA181" i="26"/>
  <c r="Z181" i="26"/>
  <c r="N148" i="74" s="1"/>
  <c r="X181" i="26"/>
  <c r="L148" i="74" s="1"/>
  <c r="W181" i="26"/>
  <c r="V181" i="26"/>
  <c r="P79" i="26"/>
  <c r="M46" i="72" s="1"/>
  <c r="Q79" i="26"/>
  <c r="N46" i="72" s="1"/>
  <c r="R79" i="26"/>
  <c r="O46" i="72" s="1"/>
  <c r="O79" i="26"/>
  <c r="N79" i="26"/>
  <c r="M79" i="26"/>
  <c r="Z166" i="51"/>
  <c r="AF134" i="74" s="1"/>
  <c r="Y166" i="51"/>
  <c r="X166" i="51"/>
  <c r="W166" i="51"/>
  <c r="V166" i="51"/>
  <c r="AA166" i="51"/>
  <c r="AG134" i="74" s="1"/>
  <c r="L158" i="52" s="1"/>
  <c r="Y211" i="49"/>
  <c r="V178" i="74" s="1"/>
  <c r="X211" i="49"/>
  <c r="V211" i="49"/>
  <c r="S178" i="74" s="1"/>
  <c r="AA211" i="49"/>
  <c r="X178" i="74" s="1"/>
  <c r="Z211" i="49"/>
  <c r="W178" i="74" s="1"/>
  <c r="W211" i="49"/>
  <c r="AH77" i="49"/>
  <c r="V44" i="75" s="1"/>
  <c r="AG77" i="49"/>
  <c r="AF77" i="49"/>
  <c r="AE77" i="49"/>
  <c r="AI77" i="49"/>
  <c r="W44" i="75" s="1"/>
  <c r="AJ77" i="49"/>
  <c r="X44" i="75" s="1"/>
  <c r="Q105" i="26"/>
  <c r="N72" i="72" s="1"/>
  <c r="R105" i="26"/>
  <c r="O72" i="72" s="1"/>
  <c r="P105" i="26"/>
  <c r="M72" i="72" s="1"/>
  <c r="N105" i="26"/>
  <c r="K72" i="72" s="1"/>
  <c r="M105" i="26"/>
  <c r="O105" i="26"/>
  <c r="AA49" i="26"/>
  <c r="O16" i="74" s="1"/>
  <c r="Z49" i="26"/>
  <c r="N16" i="74" s="1"/>
  <c r="Y49" i="26"/>
  <c r="M16" i="74" s="1"/>
  <c r="X49" i="26"/>
  <c r="V49" i="26"/>
  <c r="W49" i="26"/>
  <c r="Y266" i="49"/>
  <c r="V233" i="74" s="1"/>
  <c r="X266" i="49"/>
  <c r="V266" i="49"/>
  <c r="AA266" i="49"/>
  <c r="X233" i="74" s="1"/>
  <c r="X257" i="52" s="1"/>
  <c r="Z266" i="49"/>
  <c r="W233" i="74" s="1"/>
  <c r="W266" i="49"/>
  <c r="V214" i="49"/>
  <c r="AA214" i="49"/>
  <c r="Y214" i="49"/>
  <c r="V181" i="74" s="1"/>
  <c r="X214" i="49"/>
  <c r="U181" i="74" s="1"/>
  <c r="W214" i="49"/>
  <c r="T181" i="74" s="1"/>
  <c r="Z214" i="49"/>
  <c r="X131" i="49"/>
  <c r="W131" i="49"/>
  <c r="V131" i="49"/>
  <c r="Y131" i="49"/>
  <c r="V98" i="74" s="1"/>
  <c r="Z131" i="49"/>
  <c r="W98" i="74" s="1"/>
  <c r="AA131" i="49"/>
  <c r="X98" i="74" s="1"/>
  <c r="Y67" i="49"/>
  <c r="V34" i="74" s="1"/>
  <c r="W67" i="49"/>
  <c r="T34" i="74" s="1"/>
  <c r="X67" i="49"/>
  <c r="V67" i="49"/>
  <c r="AA67" i="49"/>
  <c r="X34" i="74" s="1"/>
  <c r="Z67" i="49"/>
  <c r="AH267" i="26"/>
  <c r="M234" i="75" s="1"/>
  <c r="AJ267" i="26"/>
  <c r="AI267" i="26"/>
  <c r="N234" i="75" s="1"/>
  <c r="AG267" i="26"/>
  <c r="L234" i="75" s="1"/>
  <c r="AE267" i="26"/>
  <c r="AF267" i="26"/>
  <c r="Q119" i="26"/>
  <c r="N86" i="72" s="1"/>
  <c r="R119" i="26"/>
  <c r="P119" i="26"/>
  <c r="M86" i="72" s="1"/>
  <c r="O119" i="26"/>
  <c r="L86" i="72" s="1"/>
  <c r="N119" i="26"/>
  <c r="M119" i="26"/>
  <c r="Q62" i="26"/>
  <c r="N29" i="72" s="1"/>
  <c r="R62" i="26"/>
  <c r="O29" i="72" s="1"/>
  <c r="P62" i="26"/>
  <c r="M29" i="72" s="1"/>
  <c r="M62" i="26"/>
  <c r="O62" i="26"/>
  <c r="N62" i="26"/>
  <c r="K29" i="72" s="1"/>
  <c r="AH271" i="49"/>
  <c r="V238" i="75" s="1"/>
  <c r="AG271" i="49"/>
  <c r="U238" i="75" s="1"/>
  <c r="AF271" i="49"/>
  <c r="AE271" i="49"/>
  <c r="AI271" i="49"/>
  <c r="W238" i="75" s="1"/>
  <c r="AJ271" i="49"/>
  <c r="N151" i="49"/>
  <c r="R151" i="49"/>
  <c r="X118" i="72" s="1"/>
  <c r="X142" i="52" s="1"/>
  <c r="Q151" i="49"/>
  <c r="W118" i="72" s="1"/>
  <c r="P151" i="49"/>
  <c r="O151" i="49"/>
  <c r="M151" i="49"/>
  <c r="P104" i="26"/>
  <c r="M71" i="72" s="1"/>
  <c r="Q104" i="26"/>
  <c r="R104" i="26"/>
  <c r="O71" i="72" s="1"/>
  <c r="M104" i="26"/>
  <c r="O104" i="26"/>
  <c r="N104" i="26"/>
  <c r="K71" i="72" s="1"/>
  <c r="P63" i="26"/>
  <c r="M30" i="72" s="1"/>
  <c r="Q63" i="26"/>
  <c r="N30" i="72" s="1"/>
  <c r="R63" i="26"/>
  <c r="O30" i="72" s="1"/>
  <c r="O63" i="26"/>
  <c r="L30" i="72" s="1"/>
  <c r="N63" i="26"/>
  <c r="M63" i="26"/>
  <c r="J30" i="72" s="1"/>
  <c r="Y74" i="51"/>
  <c r="AE42" i="74" s="1"/>
  <c r="X74" i="51"/>
  <c r="AD42" i="74" s="1"/>
  <c r="AA74" i="51"/>
  <c r="AG42" i="74" s="1"/>
  <c r="Z74" i="51"/>
  <c r="AF42" i="74" s="1"/>
  <c r="W74" i="51"/>
  <c r="V74" i="51"/>
  <c r="AI239" i="49"/>
  <c r="W206" i="75" s="1"/>
  <c r="AH239" i="49"/>
  <c r="AF239" i="49"/>
  <c r="AE239" i="49"/>
  <c r="S206" i="75" s="1"/>
  <c r="AJ239" i="49"/>
  <c r="X206" i="75" s="1"/>
  <c r="AG239" i="49"/>
  <c r="M170" i="49"/>
  <c r="R170" i="49"/>
  <c r="X137" i="72" s="1"/>
  <c r="X161" i="52" s="1"/>
  <c r="Q170" i="49"/>
  <c r="W137" i="72" s="1"/>
  <c r="O170" i="49"/>
  <c r="N170" i="49"/>
  <c r="P170" i="49"/>
  <c r="P275" i="26"/>
  <c r="M242" i="72" s="1"/>
  <c r="Q275" i="26"/>
  <c r="N242" i="72" s="1"/>
  <c r="R275" i="26"/>
  <c r="O242" i="72" s="1"/>
  <c r="N275" i="26"/>
  <c r="M275" i="26"/>
  <c r="O275" i="26"/>
  <c r="L242" i="72" s="1"/>
  <c r="AG65" i="26"/>
  <c r="AE65" i="26"/>
  <c r="AJ65" i="26"/>
  <c r="O32" i="75" s="1"/>
  <c r="AH65" i="26"/>
  <c r="M32" i="75" s="1"/>
  <c r="AF65" i="26"/>
  <c r="AI65" i="26"/>
  <c r="AE253" i="49"/>
  <c r="AJ253" i="49"/>
  <c r="X220" i="75" s="1"/>
  <c r="AH253" i="49"/>
  <c r="V220" i="75" s="1"/>
  <c r="AG253" i="49"/>
  <c r="U220" i="75" s="1"/>
  <c r="AF253" i="49"/>
  <c r="AI253" i="49"/>
  <c r="W220" i="75" s="1"/>
  <c r="AA198" i="49"/>
  <c r="X165" i="74" s="1"/>
  <c r="Z198" i="49"/>
  <c r="Y198" i="49"/>
  <c r="V165" i="74" s="1"/>
  <c r="W198" i="49"/>
  <c r="T165" i="74" s="1"/>
  <c r="V198" i="49"/>
  <c r="X198" i="49"/>
  <c r="U165" i="74" s="1"/>
  <c r="AH130" i="49"/>
  <c r="V97" i="75" s="1"/>
  <c r="AI130" i="49"/>
  <c r="W97" i="75" s="1"/>
  <c r="AG130" i="49"/>
  <c r="AE130" i="49"/>
  <c r="S97" i="75" s="1"/>
  <c r="AJ130" i="49"/>
  <c r="X97" i="75" s="1"/>
  <c r="AF130" i="49"/>
  <c r="AJ66" i="49"/>
  <c r="X33" i="75" s="1"/>
  <c r="AI66" i="49"/>
  <c r="W33" i="75" s="1"/>
  <c r="AH66" i="49"/>
  <c r="V33" i="75" s="1"/>
  <c r="AF66" i="49"/>
  <c r="AG66" i="49"/>
  <c r="AE66" i="49"/>
  <c r="R159" i="26"/>
  <c r="O126" i="72" s="1"/>
  <c r="P159" i="26"/>
  <c r="M126" i="72" s="1"/>
  <c r="Q159" i="26"/>
  <c r="N126" i="72" s="1"/>
  <c r="N159" i="26"/>
  <c r="M159" i="26"/>
  <c r="O159" i="26"/>
  <c r="Q50" i="26"/>
  <c r="N17" i="72" s="1"/>
  <c r="R50" i="26"/>
  <c r="P50" i="26"/>
  <c r="M17" i="72" s="1"/>
  <c r="M50" i="26"/>
  <c r="O50" i="26"/>
  <c r="L17" i="72" s="1"/>
  <c r="N50" i="26"/>
  <c r="AA62" i="51"/>
  <c r="AG30" i="74" s="1"/>
  <c r="Z62" i="51"/>
  <c r="AF30" i="74" s="1"/>
  <c r="Y62" i="51"/>
  <c r="AE30" i="74" s="1"/>
  <c r="J54" i="52" s="1"/>
  <c r="X62" i="51"/>
  <c r="W62" i="51"/>
  <c r="V62" i="51"/>
  <c r="M120" i="49"/>
  <c r="R120" i="49"/>
  <c r="X87" i="72" s="1"/>
  <c r="Q120" i="49"/>
  <c r="W87" i="72" s="1"/>
  <c r="N120" i="49"/>
  <c r="P120" i="49"/>
  <c r="V87" i="72" s="1"/>
  <c r="O120" i="49"/>
  <c r="AA59" i="49"/>
  <c r="X26" i="74" s="1"/>
  <c r="Z59" i="49"/>
  <c r="W26" i="74" s="1"/>
  <c r="W50" i="52" s="1"/>
  <c r="Y59" i="49"/>
  <c r="V26" i="74" s="1"/>
  <c r="W59" i="49"/>
  <c r="T26" i="74" s="1"/>
  <c r="X59" i="49"/>
  <c r="V59" i="49"/>
  <c r="AA141" i="49"/>
  <c r="X108" i="74" s="1"/>
  <c r="Z141" i="49"/>
  <c r="Y141" i="49"/>
  <c r="V108" i="74" s="1"/>
  <c r="W141" i="49"/>
  <c r="T108" i="74" s="1"/>
  <c r="X141" i="49"/>
  <c r="V141" i="49"/>
  <c r="S108" i="74" s="1"/>
  <c r="P158" i="26"/>
  <c r="M125" i="72" s="1"/>
  <c r="Q158" i="26"/>
  <c r="N125" i="72" s="1"/>
  <c r="R158" i="26"/>
  <c r="O125" i="72" s="1"/>
  <c r="O158" i="26"/>
  <c r="N158" i="26"/>
  <c r="M158" i="26"/>
  <c r="R77" i="26"/>
  <c r="O44" i="72" s="1"/>
  <c r="P77" i="26"/>
  <c r="M44" i="72" s="1"/>
  <c r="P68" i="52" s="1"/>
  <c r="Q77" i="26"/>
  <c r="N44" i="72" s="1"/>
  <c r="N77" i="26"/>
  <c r="O77" i="26"/>
  <c r="M77" i="26"/>
  <c r="M208" i="49"/>
  <c r="R208" i="49"/>
  <c r="X175" i="72" s="1"/>
  <c r="P208" i="49"/>
  <c r="V175" i="72" s="1"/>
  <c r="O208" i="49"/>
  <c r="N208" i="49"/>
  <c r="Q208" i="49"/>
  <c r="W175" i="72" s="1"/>
  <c r="AI143" i="49"/>
  <c r="W110" i="75" s="1"/>
  <c r="AH143" i="49"/>
  <c r="V110" i="75" s="1"/>
  <c r="AG143" i="49"/>
  <c r="AF143" i="49"/>
  <c r="AE143" i="49"/>
  <c r="AJ143" i="49"/>
  <c r="AG74" i="49"/>
  <c r="AE74" i="49"/>
  <c r="AJ74" i="49"/>
  <c r="X41" i="75" s="1"/>
  <c r="AI74" i="49"/>
  <c r="W41" i="75" s="1"/>
  <c r="AH74" i="49"/>
  <c r="V41" i="75" s="1"/>
  <c r="AF74" i="49"/>
  <c r="R265" i="26"/>
  <c r="O232" i="72" s="1"/>
  <c r="P265" i="26"/>
  <c r="Q265" i="26"/>
  <c r="N232" i="72" s="1"/>
  <c r="N265" i="26"/>
  <c r="M265" i="26"/>
  <c r="O265" i="26"/>
  <c r="Z98" i="26"/>
  <c r="N65" i="74" s="1"/>
  <c r="Y98" i="26"/>
  <c r="M65" i="74" s="1"/>
  <c r="AA98" i="26"/>
  <c r="O65" i="74" s="1"/>
  <c r="X98" i="26"/>
  <c r="W98" i="26"/>
  <c r="V98" i="26"/>
  <c r="N263" i="49"/>
  <c r="P263" i="49"/>
  <c r="V230" i="72" s="1"/>
  <c r="V254" i="52" s="1"/>
  <c r="R263" i="49"/>
  <c r="X230" i="72" s="1"/>
  <c r="Q263" i="49"/>
  <c r="W230" i="72" s="1"/>
  <c r="W254" i="52" s="1"/>
  <c r="O263" i="49"/>
  <c r="U230" i="72" s="1"/>
  <c r="M263" i="49"/>
  <c r="Z202" i="49"/>
  <c r="W169" i="74" s="1"/>
  <c r="W193" i="52" s="1"/>
  <c r="Y202" i="49"/>
  <c r="V169" i="74" s="1"/>
  <c r="X202" i="49"/>
  <c r="W202" i="49"/>
  <c r="T169" i="74" s="1"/>
  <c r="V202" i="49"/>
  <c r="AA202" i="49"/>
  <c r="X169" i="74" s="1"/>
  <c r="X193" i="52" s="1"/>
  <c r="R128" i="49"/>
  <c r="X95" i="72" s="1"/>
  <c r="Q128" i="49"/>
  <c r="P128" i="49"/>
  <c r="V95" i="72" s="1"/>
  <c r="O128" i="49"/>
  <c r="N128" i="49"/>
  <c r="M128" i="49"/>
  <c r="Q64" i="49"/>
  <c r="W31" i="72" s="1"/>
  <c r="P64" i="49"/>
  <c r="V31" i="72" s="1"/>
  <c r="O64" i="49"/>
  <c r="N64" i="49"/>
  <c r="R64" i="49"/>
  <c r="X31" i="72" s="1"/>
  <c r="M64" i="49"/>
  <c r="AH207" i="26"/>
  <c r="M174" i="75" s="1"/>
  <c r="AI207" i="26"/>
  <c r="AE207" i="26"/>
  <c r="AG207" i="26"/>
  <c r="AF207" i="26"/>
  <c r="K174" i="75" s="1"/>
  <c r="AJ207" i="26"/>
  <c r="O174" i="75" s="1"/>
  <c r="R116" i="26"/>
  <c r="O83" i="72" s="1"/>
  <c r="P116" i="26"/>
  <c r="M83" i="72" s="1"/>
  <c r="Q116" i="26"/>
  <c r="N83" i="72" s="1"/>
  <c r="O116" i="26"/>
  <c r="N116" i="26"/>
  <c r="M116" i="26"/>
  <c r="R55" i="26"/>
  <c r="O22" i="72" s="1"/>
  <c r="P55" i="26"/>
  <c r="Q55" i="26"/>
  <c r="N22" i="72" s="1"/>
  <c r="N55" i="26"/>
  <c r="M55" i="26"/>
  <c r="O55" i="26"/>
  <c r="L22" i="72" s="1"/>
  <c r="Z234" i="49"/>
  <c r="W201" i="74" s="1"/>
  <c r="Y234" i="49"/>
  <c r="V201" i="74" s="1"/>
  <c r="V225" i="52" s="1"/>
  <c r="X234" i="49"/>
  <c r="AA234" i="49"/>
  <c r="W234" i="49"/>
  <c r="V234" i="49"/>
  <c r="X134" i="49"/>
  <c r="V134" i="49"/>
  <c r="W134" i="49"/>
  <c r="Y134" i="49"/>
  <c r="V101" i="74" s="1"/>
  <c r="V125" i="52" s="1"/>
  <c r="AA134" i="49"/>
  <c r="X101" i="74" s="1"/>
  <c r="X125" i="52" s="1"/>
  <c r="Z134" i="49"/>
  <c r="P81" i="26"/>
  <c r="M48" i="72" s="1"/>
  <c r="Q81" i="26"/>
  <c r="N48" i="72" s="1"/>
  <c r="R81" i="26"/>
  <c r="O48" i="72" s="1"/>
  <c r="O81" i="26"/>
  <c r="L48" i="72" s="1"/>
  <c r="M81" i="26"/>
  <c r="N81" i="26"/>
  <c r="P57" i="26"/>
  <c r="M24" i="72" s="1"/>
  <c r="Q57" i="26"/>
  <c r="R57" i="26"/>
  <c r="O24" i="72" s="1"/>
  <c r="O57" i="26"/>
  <c r="N57" i="26"/>
  <c r="M57" i="26"/>
  <c r="Y52" i="51"/>
  <c r="AE20" i="74" s="1"/>
  <c r="X52" i="51"/>
  <c r="W52" i="51"/>
  <c r="V52" i="51"/>
  <c r="AB20" i="74" s="1"/>
  <c r="Z52" i="51"/>
  <c r="AF20" i="74" s="1"/>
  <c r="AA52" i="51"/>
  <c r="AG20" i="74" s="1"/>
  <c r="X167" i="49"/>
  <c r="W167" i="49"/>
  <c r="V167" i="49"/>
  <c r="AA167" i="49"/>
  <c r="X134" i="74" s="1"/>
  <c r="Z167" i="49"/>
  <c r="W134" i="74" s="1"/>
  <c r="Y167" i="49"/>
  <c r="Q45" i="26"/>
  <c r="N12" i="72" s="1"/>
  <c r="R45" i="26"/>
  <c r="O12" i="72" s="1"/>
  <c r="P45" i="26"/>
  <c r="M12" i="72" s="1"/>
  <c r="O45" i="26"/>
  <c r="N45" i="26"/>
  <c r="M45" i="26"/>
  <c r="AH250" i="49"/>
  <c r="V217" i="75" s="1"/>
  <c r="AG250" i="49"/>
  <c r="AE250" i="49"/>
  <c r="AJ250" i="49"/>
  <c r="X217" i="75" s="1"/>
  <c r="AI250" i="49"/>
  <c r="W217" i="75" s="1"/>
  <c r="AF250" i="49"/>
  <c r="AA191" i="49"/>
  <c r="X158" i="74" s="1"/>
  <c r="Z191" i="49"/>
  <c r="W158" i="74" s="1"/>
  <c r="Y191" i="49"/>
  <c r="V158" i="74" s="1"/>
  <c r="W191" i="49"/>
  <c r="T158" i="74" s="1"/>
  <c r="V191" i="49"/>
  <c r="X191" i="49"/>
  <c r="AJ117" i="49"/>
  <c r="X84" i="75" s="1"/>
  <c r="AI117" i="49"/>
  <c r="W84" i="75" s="1"/>
  <c r="AH117" i="49"/>
  <c r="V84" i="75" s="1"/>
  <c r="AG117" i="49"/>
  <c r="U84" i="75" s="1"/>
  <c r="AE117" i="49"/>
  <c r="S84" i="75" s="1"/>
  <c r="AF117" i="49"/>
  <c r="AF53" i="49"/>
  <c r="AE53" i="49"/>
  <c r="AJ53" i="49"/>
  <c r="X20" i="75" s="1"/>
  <c r="AI53" i="49"/>
  <c r="W20" i="75" s="1"/>
  <c r="AH53" i="49"/>
  <c r="V20" i="75" s="1"/>
  <c r="AG53" i="49"/>
  <c r="U20" i="75" s="1"/>
  <c r="Q157" i="26"/>
  <c r="N124" i="72" s="1"/>
  <c r="R157" i="26"/>
  <c r="P157" i="26"/>
  <c r="M124" i="72" s="1"/>
  <c r="M157" i="26"/>
  <c r="O157" i="26"/>
  <c r="N157" i="26"/>
  <c r="K124" i="72" s="1"/>
  <c r="W274" i="51"/>
  <c r="AA274" i="51"/>
  <c r="AG242" i="74" s="1"/>
  <c r="L266" i="52" s="1"/>
  <c r="V274" i="51"/>
  <c r="Z274" i="51"/>
  <c r="Y274" i="51"/>
  <c r="AE242" i="74" s="1"/>
  <c r="X274" i="51"/>
  <c r="AI285" i="49"/>
  <c r="W252" i="75" s="1"/>
  <c r="AG285" i="49"/>
  <c r="AF285" i="49"/>
  <c r="AJ285" i="49"/>
  <c r="X252" i="75" s="1"/>
  <c r="AH285" i="49"/>
  <c r="V252" i="75" s="1"/>
  <c r="AE285" i="49"/>
  <c r="AA107" i="49"/>
  <c r="X74" i="74" s="1"/>
  <c r="X98" i="52" s="1"/>
  <c r="Y107" i="49"/>
  <c r="V74" i="74" s="1"/>
  <c r="V98" i="52" s="1"/>
  <c r="X107" i="49"/>
  <c r="W107" i="49"/>
  <c r="T74" i="74" s="1"/>
  <c r="Z107" i="49"/>
  <c r="W74" i="74" s="1"/>
  <c r="V107" i="49"/>
  <c r="M56" i="49"/>
  <c r="R56" i="49"/>
  <c r="X23" i="72" s="1"/>
  <c r="Q56" i="49"/>
  <c r="W23" i="72" s="1"/>
  <c r="P56" i="49"/>
  <c r="V23" i="72" s="1"/>
  <c r="O56" i="49"/>
  <c r="N56" i="49"/>
  <c r="R156" i="26"/>
  <c r="O123" i="72" s="1"/>
  <c r="P156" i="26"/>
  <c r="Q156" i="26"/>
  <c r="N123" i="72" s="1"/>
  <c r="O156" i="26"/>
  <c r="N156" i="26"/>
  <c r="M156" i="26"/>
  <c r="Q70" i="26"/>
  <c r="N37" i="72" s="1"/>
  <c r="R70" i="26"/>
  <c r="O37" i="72" s="1"/>
  <c r="P70" i="26"/>
  <c r="M37" i="72" s="1"/>
  <c r="O70" i="26"/>
  <c r="N70" i="26"/>
  <c r="M70" i="26"/>
  <c r="P133" i="26"/>
  <c r="M100" i="72" s="1"/>
  <c r="Q133" i="26"/>
  <c r="N100" i="72" s="1"/>
  <c r="R133" i="26"/>
  <c r="O100" i="72" s="1"/>
  <c r="M133" i="26"/>
  <c r="J100" i="72" s="1"/>
  <c r="O133" i="26"/>
  <c r="N133" i="26"/>
  <c r="M287" i="49"/>
  <c r="R287" i="49"/>
  <c r="P287" i="49"/>
  <c r="V254" i="72" s="1"/>
  <c r="O287" i="49"/>
  <c r="N287" i="49"/>
  <c r="Q287" i="49"/>
  <c r="V205" i="49"/>
  <c r="AA205" i="49"/>
  <c r="X172" i="74" s="1"/>
  <c r="Z205" i="49"/>
  <c r="W172" i="74" s="1"/>
  <c r="X205" i="49"/>
  <c r="U172" i="74" s="1"/>
  <c r="W205" i="49"/>
  <c r="Y205" i="49"/>
  <c r="V172" i="74" s="1"/>
  <c r="AI125" i="49"/>
  <c r="W92" i="75" s="1"/>
  <c r="AH125" i="49"/>
  <c r="V92" i="75" s="1"/>
  <c r="AG125" i="49"/>
  <c r="AE125" i="49"/>
  <c r="S92" i="75" s="1"/>
  <c r="AF125" i="49"/>
  <c r="AJ125" i="49"/>
  <c r="AH61" i="49"/>
  <c r="V28" i="75" s="1"/>
  <c r="AG61" i="49"/>
  <c r="AF61" i="49"/>
  <c r="AE61" i="49"/>
  <c r="S28" i="75" s="1"/>
  <c r="AJ61" i="49"/>
  <c r="X28" i="75" s="1"/>
  <c r="AI61" i="49"/>
  <c r="W28" i="75" s="1"/>
  <c r="R245" i="26"/>
  <c r="O212" i="72" s="1"/>
  <c r="P245" i="26"/>
  <c r="Q245" i="26"/>
  <c r="N212" i="72" s="1"/>
  <c r="O245" i="26"/>
  <c r="M245" i="26"/>
  <c r="N245" i="26"/>
  <c r="P92" i="26"/>
  <c r="M59" i="72" s="1"/>
  <c r="Q92" i="26"/>
  <c r="N59" i="72" s="1"/>
  <c r="R92" i="26"/>
  <c r="O59" i="72" s="1"/>
  <c r="M92" i="26"/>
  <c r="N92" i="26"/>
  <c r="O92" i="26"/>
  <c r="AH277" i="26"/>
  <c r="M244" i="75" s="1"/>
  <c r="AG277" i="26"/>
  <c r="L244" i="75" s="1"/>
  <c r="AF277" i="26"/>
  <c r="AJ277" i="26"/>
  <c r="O244" i="75" s="1"/>
  <c r="AE277" i="26"/>
  <c r="AI277" i="26"/>
  <c r="P251" i="49"/>
  <c r="V218" i="72" s="1"/>
  <c r="O251" i="49"/>
  <c r="N251" i="49"/>
  <c r="R251" i="49"/>
  <c r="X218" i="72" s="1"/>
  <c r="Q251" i="49"/>
  <c r="W218" i="72" s="1"/>
  <c r="M251" i="49"/>
  <c r="Q199" i="49"/>
  <c r="W166" i="72" s="1"/>
  <c r="P199" i="49"/>
  <c r="V166" i="72" s="1"/>
  <c r="V190" i="52" s="1"/>
  <c r="O199" i="49"/>
  <c r="N199" i="49"/>
  <c r="R199" i="49"/>
  <c r="X166" i="72" s="1"/>
  <c r="M199" i="49"/>
  <c r="X115" i="49"/>
  <c r="V115" i="49"/>
  <c r="AA115" i="49"/>
  <c r="X82" i="74" s="1"/>
  <c r="W115" i="49"/>
  <c r="T82" i="74" s="1"/>
  <c r="Y115" i="49"/>
  <c r="V82" i="74" s="1"/>
  <c r="Z115" i="49"/>
  <c r="W82" i="74" s="1"/>
  <c r="Z61" i="49"/>
  <c r="W28" i="74" s="1"/>
  <c r="Y61" i="49"/>
  <c r="X61" i="49"/>
  <c r="W61" i="49"/>
  <c r="V61" i="49"/>
  <c r="S28" i="74" s="1"/>
  <c r="AA61" i="49"/>
  <c r="X28" i="74" s="1"/>
  <c r="Y197" i="26"/>
  <c r="M164" i="74" s="1"/>
  <c r="AA197" i="26"/>
  <c r="O164" i="74" s="1"/>
  <c r="Z197" i="26"/>
  <c r="N164" i="74" s="1"/>
  <c r="W197" i="26"/>
  <c r="X197" i="26"/>
  <c r="V197" i="26"/>
  <c r="R112" i="26"/>
  <c r="O79" i="72" s="1"/>
  <c r="P112" i="26"/>
  <c r="M79" i="72" s="1"/>
  <c r="Q112" i="26"/>
  <c r="N79" i="72" s="1"/>
  <c r="O112" i="26"/>
  <c r="N112" i="26"/>
  <c r="M112" i="26"/>
  <c r="Q49" i="26"/>
  <c r="N16" i="72" s="1"/>
  <c r="R49" i="26"/>
  <c r="O16" i="72" s="1"/>
  <c r="P49" i="26"/>
  <c r="M16" i="72" s="1"/>
  <c r="M49" i="26"/>
  <c r="O49" i="26"/>
  <c r="N49" i="26"/>
  <c r="R231" i="49"/>
  <c r="X198" i="72" s="1"/>
  <c r="Q231" i="49"/>
  <c r="W198" i="72" s="1"/>
  <c r="P231" i="49"/>
  <c r="V198" i="72" s="1"/>
  <c r="N231" i="49"/>
  <c r="M231" i="49"/>
  <c r="S198" i="72" s="1"/>
  <c r="O231" i="49"/>
  <c r="AH275" i="26"/>
  <c r="M242" i="75" s="1"/>
  <c r="AG275" i="26"/>
  <c r="AF275" i="26"/>
  <c r="AE275" i="26"/>
  <c r="J242" i="75" s="1"/>
  <c r="AJ275" i="26"/>
  <c r="O242" i="75" s="1"/>
  <c r="AI275" i="26"/>
  <c r="N242" i="75" s="1"/>
  <c r="Q78" i="26"/>
  <c r="N45" i="72" s="1"/>
  <c r="R78" i="26"/>
  <c r="O45" i="72" s="1"/>
  <c r="P78" i="26"/>
  <c r="M45" i="72" s="1"/>
  <c r="N78" i="26"/>
  <c r="M78" i="26"/>
  <c r="O78" i="26"/>
  <c r="L45" i="72" s="1"/>
  <c r="Z282" i="51"/>
  <c r="AF250" i="74" s="1"/>
  <c r="Y282" i="51"/>
  <c r="AE250" i="74" s="1"/>
  <c r="J274" i="52" s="1"/>
  <c r="X282" i="51"/>
  <c r="AD250" i="74" s="1"/>
  <c r="W282" i="51"/>
  <c r="AA282" i="51"/>
  <c r="AG250" i="74" s="1"/>
  <c r="V282" i="51"/>
  <c r="AG277" i="49"/>
  <c r="AE277" i="49"/>
  <c r="AJ277" i="49"/>
  <c r="X244" i="75" s="1"/>
  <c r="AI277" i="49"/>
  <c r="W244" i="75" s="1"/>
  <c r="AH277" i="49"/>
  <c r="V244" i="75" s="1"/>
  <c r="AF277" i="49"/>
  <c r="T244" i="75" s="1"/>
  <c r="R224" i="49"/>
  <c r="X191" i="72" s="1"/>
  <c r="Q224" i="49"/>
  <c r="W191" i="72" s="1"/>
  <c r="P224" i="49"/>
  <c r="V191" i="72" s="1"/>
  <c r="N224" i="49"/>
  <c r="M224" i="49"/>
  <c r="O224" i="49"/>
  <c r="P162" i="49"/>
  <c r="V129" i="72" s="1"/>
  <c r="O162" i="49"/>
  <c r="N162" i="49"/>
  <c r="M162" i="49"/>
  <c r="Q162" i="49"/>
  <c r="W129" i="72" s="1"/>
  <c r="R162" i="49"/>
  <c r="X129" i="72" s="1"/>
  <c r="Y157" i="26"/>
  <c r="M124" i="74" s="1"/>
  <c r="AA157" i="26"/>
  <c r="O124" i="74" s="1"/>
  <c r="Z157" i="26"/>
  <c r="N124" i="74" s="1"/>
  <c r="Q148" i="52" s="1"/>
  <c r="V157" i="26"/>
  <c r="X157" i="26"/>
  <c r="W157" i="26"/>
  <c r="Z182" i="51"/>
  <c r="AF150" i="74" s="1"/>
  <c r="Y182" i="51"/>
  <c r="AE150" i="74" s="1"/>
  <c r="J174" i="52" s="1"/>
  <c r="X182" i="51"/>
  <c r="W182" i="51"/>
  <c r="V182" i="51"/>
  <c r="AA182" i="51"/>
  <c r="AG150" i="74" s="1"/>
  <c r="L174" i="52" s="1"/>
  <c r="X242" i="49"/>
  <c r="W242" i="49"/>
  <c r="V242" i="49"/>
  <c r="AA242" i="49"/>
  <c r="X209" i="74" s="1"/>
  <c r="Z242" i="49"/>
  <c r="W209" i="74" s="1"/>
  <c r="W233" i="52" s="1"/>
  <c r="Y242" i="49"/>
  <c r="V209" i="74" s="1"/>
  <c r="V233" i="52" s="1"/>
  <c r="O183" i="49"/>
  <c r="N183" i="49"/>
  <c r="M183" i="49"/>
  <c r="R183" i="49"/>
  <c r="X150" i="72" s="1"/>
  <c r="Q183" i="49"/>
  <c r="W150" i="72" s="1"/>
  <c r="P183" i="49"/>
  <c r="V150" i="72" s="1"/>
  <c r="AG114" i="49"/>
  <c r="AI114" i="49"/>
  <c r="W81" i="75" s="1"/>
  <c r="AF114" i="49"/>
  <c r="AE114" i="49"/>
  <c r="AH114" i="49"/>
  <c r="V81" i="75" s="1"/>
  <c r="AJ114" i="49"/>
  <c r="X81" i="75" s="1"/>
  <c r="AJ50" i="49"/>
  <c r="X17" i="75" s="1"/>
  <c r="AI50" i="49"/>
  <c r="AH50" i="49"/>
  <c r="V17" i="75" s="1"/>
  <c r="AF50" i="49"/>
  <c r="T17" i="75" s="1"/>
  <c r="AG50" i="49"/>
  <c r="AE50" i="49"/>
  <c r="Q136" i="26"/>
  <c r="N103" i="72" s="1"/>
  <c r="R136" i="26"/>
  <c r="O103" i="72" s="1"/>
  <c r="P136" i="26"/>
  <c r="M103" i="72" s="1"/>
  <c r="O136" i="26"/>
  <c r="L103" i="72" s="1"/>
  <c r="M136" i="26"/>
  <c r="N136" i="26"/>
  <c r="Y248" i="51"/>
  <c r="AE216" i="74" s="1"/>
  <c r="V248" i="51"/>
  <c r="Z248" i="51"/>
  <c r="AF216" i="74" s="1"/>
  <c r="X248" i="51"/>
  <c r="W248" i="51"/>
  <c r="AA248" i="51"/>
  <c r="AG216" i="74" s="1"/>
  <c r="X250" i="49"/>
  <c r="Z250" i="49"/>
  <c r="W217" i="74" s="1"/>
  <c r="W241" i="52" s="1"/>
  <c r="W250" i="49"/>
  <c r="T217" i="74" s="1"/>
  <c r="V250" i="49"/>
  <c r="AA250" i="49"/>
  <c r="X217" i="74" s="1"/>
  <c r="Y250" i="49"/>
  <c r="V217" i="74" s="1"/>
  <c r="V241" i="52" s="1"/>
  <c r="O104" i="49"/>
  <c r="N104" i="49"/>
  <c r="R104" i="49"/>
  <c r="X71" i="72" s="1"/>
  <c r="M104" i="49"/>
  <c r="P104" i="49"/>
  <c r="V71" i="72" s="1"/>
  <c r="Q104" i="49"/>
  <c r="W71" i="72" s="1"/>
  <c r="V43" i="49"/>
  <c r="Z43" i="49"/>
  <c r="W10" i="74" s="1"/>
  <c r="Y43" i="49"/>
  <c r="V10" i="74" s="1"/>
  <c r="W43" i="49"/>
  <c r="X43" i="49"/>
  <c r="AA43" i="49"/>
  <c r="X10" i="74" s="1"/>
  <c r="X34" i="52" s="1"/>
  <c r="R127" i="26"/>
  <c r="O94" i="72" s="1"/>
  <c r="P127" i="26"/>
  <c r="Q127" i="26"/>
  <c r="N94" i="72" s="1"/>
  <c r="M127" i="26"/>
  <c r="O127" i="26"/>
  <c r="N127" i="26"/>
  <c r="R67" i="26"/>
  <c r="O34" i="72" s="1"/>
  <c r="P67" i="26"/>
  <c r="M34" i="72" s="1"/>
  <c r="Q67" i="26"/>
  <c r="N34" i="72" s="1"/>
  <c r="M67" i="26"/>
  <c r="J34" i="72" s="1"/>
  <c r="O67" i="26"/>
  <c r="N67" i="26"/>
  <c r="AE99" i="26"/>
  <c r="AJ99" i="26"/>
  <c r="AI99" i="26"/>
  <c r="N66" i="75" s="1"/>
  <c r="AH99" i="26"/>
  <c r="AG99" i="26"/>
  <c r="L66" i="75" s="1"/>
  <c r="AF99" i="26"/>
  <c r="X163" i="49"/>
  <c r="W163" i="49"/>
  <c r="V163" i="49"/>
  <c r="AA163" i="49"/>
  <c r="X130" i="74" s="1"/>
  <c r="Y163" i="49"/>
  <c r="V130" i="74" s="1"/>
  <c r="Z163" i="49"/>
  <c r="W130" i="74" s="1"/>
  <c r="R275" i="49"/>
  <c r="X242" i="72" s="1"/>
  <c r="P275" i="49"/>
  <c r="O275" i="49"/>
  <c r="N275" i="49"/>
  <c r="M275" i="49"/>
  <c r="Q275" i="49"/>
  <c r="AG202" i="49"/>
  <c r="AF202" i="49"/>
  <c r="AE202" i="49"/>
  <c r="AI202" i="49"/>
  <c r="W169" i="75" s="1"/>
  <c r="AH202" i="49"/>
  <c r="V169" i="75" s="1"/>
  <c r="AJ202" i="49"/>
  <c r="X169" i="75" s="1"/>
  <c r="AF122" i="49"/>
  <c r="AE122" i="49"/>
  <c r="AJ122" i="49"/>
  <c r="X89" i="75" s="1"/>
  <c r="AH122" i="49"/>
  <c r="V89" i="75" s="1"/>
  <c r="AI122" i="49"/>
  <c r="W89" i="75" s="1"/>
  <c r="AG122" i="49"/>
  <c r="AE58" i="49"/>
  <c r="AG58" i="49"/>
  <c r="AJ58" i="49"/>
  <c r="X25" i="75" s="1"/>
  <c r="AI58" i="49"/>
  <c r="AF58" i="49"/>
  <c r="AH58" i="49"/>
  <c r="V25" i="75" s="1"/>
  <c r="Q184" i="26"/>
  <c r="N151" i="72" s="1"/>
  <c r="R184" i="26"/>
  <c r="O151" i="72" s="1"/>
  <c r="P184" i="26"/>
  <c r="M151" i="72" s="1"/>
  <c r="N184" i="26"/>
  <c r="M184" i="26"/>
  <c r="O184" i="26"/>
  <c r="Z85" i="26"/>
  <c r="N52" i="74" s="1"/>
  <c r="AA85" i="26"/>
  <c r="O52" i="74" s="1"/>
  <c r="Y85" i="26"/>
  <c r="M52" i="74" s="1"/>
  <c r="X85" i="26"/>
  <c r="L52" i="74" s="1"/>
  <c r="W85" i="26"/>
  <c r="V85" i="26"/>
  <c r="P189" i="26"/>
  <c r="M156" i="72" s="1"/>
  <c r="Q189" i="26"/>
  <c r="R189" i="26"/>
  <c r="O156" i="72" s="1"/>
  <c r="M189" i="26"/>
  <c r="O189" i="26"/>
  <c r="L156" i="72" s="1"/>
  <c r="N189" i="26"/>
  <c r="K156" i="72" s="1"/>
  <c r="AI237" i="49"/>
  <c r="W204" i="75" s="1"/>
  <c r="AH237" i="49"/>
  <c r="V204" i="75" s="1"/>
  <c r="AG237" i="49"/>
  <c r="AF237" i="49"/>
  <c r="AJ237" i="49"/>
  <c r="X204" i="75" s="1"/>
  <c r="AE237" i="49"/>
  <c r="Q192" i="49"/>
  <c r="W159" i="72" s="1"/>
  <c r="P192" i="49"/>
  <c r="V159" i="72" s="1"/>
  <c r="O192" i="49"/>
  <c r="N192" i="49"/>
  <c r="M192" i="49"/>
  <c r="R192" i="49"/>
  <c r="X159" i="72" s="1"/>
  <c r="R112" i="49"/>
  <c r="X79" i="72" s="1"/>
  <c r="Q112" i="49"/>
  <c r="W79" i="72" s="1"/>
  <c r="P112" i="49"/>
  <c r="V79" i="72" s="1"/>
  <c r="N112" i="49"/>
  <c r="T79" i="72" s="1"/>
  <c r="M112" i="49"/>
  <c r="O112" i="49"/>
  <c r="Y51" i="49"/>
  <c r="V18" i="74" s="1"/>
  <c r="W51" i="49"/>
  <c r="T18" i="74" s="1"/>
  <c r="X51" i="49"/>
  <c r="V51" i="49"/>
  <c r="S18" i="74" s="1"/>
  <c r="AA51" i="49"/>
  <c r="X18" i="74" s="1"/>
  <c r="Z51" i="49"/>
  <c r="P164" i="26"/>
  <c r="M131" i="72" s="1"/>
  <c r="Q164" i="26"/>
  <c r="N131" i="72" s="1"/>
  <c r="R164" i="26"/>
  <c r="O131" i="72" s="1"/>
  <c r="O164" i="26"/>
  <c r="N164" i="26"/>
  <c r="M164" i="26"/>
  <c r="Q95" i="26"/>
  <c r="N62" i="72" s="1"/>
  <c r="R95" i="26"/>
  <c r="O62" i="72" s="1"/>
  <c r="P95" i="26"/>
  <c r="M62" i="72" s="1"/>
  <c r="O95" i="26"/>
  <c r="N95" i="26"/>
  <c r="M95" i="26"/>
  <c r="J62" i="72" s="1"/>
  <c r="AA268" i="51"/>
  <c r="AG236" i="74" s="1"/>
  <c r="L260" i="52" s="1"/>
  <c r="W268" i="51"/>
  <c r="AC236" i="74" s="1"/>
  <c r="Z268" i="51"/>
  <c r="AF236" i="74" s="1"/>
  <c r="K260" i="52" s="1"/>
  <c r="Y268" i="51"/>
  <c r="X268" i="51"/>
  <c r="V268" i="51"/>
  <c r="AE189" i="49"/>
  <c r="AJ189" i="49"/>
  <c r="X156" i="75" s="1"/>
  <c r="AH189" i="49"/>
  <c r="V156" i="75" s="1"/>
  <c r="AG189" i="49"/>
  <c r="AF189" i="49"/>
  <c r="T156" i="75" s="1"/>
  <c r="AI189" i="49"/>
  <c r="Q216" i="26"/>
  <c r="N183" i="72" s="1"/>
  <c r="R216" i="26"/>
  <c r="O183" i="72" s="1"/>
  <c r="P216" i="26"/>
  <c r="M183" i="72" s="1"/>
  <c r="M216" i="26"/>
  <c r="O216" i="26"/>
  <c r="N216" i="26"/>
  <c r="R64" i="26"/>
  <c r="O31" i="72" s="1"/>
  <c r="P64" i="26"/>
  <c r="Q64" i="26"/>
  <c r="N31" i="72" s="1"/>
  <c r="N64" i="26"/>
  <c r="M64" i="26"/>
  <c r="O64" i="26"/>
  <c r="V260" i="51"/>
  <c r="AA260" i="51"/>
  <c r="AG228" i="74" s="1"/>
  <c r="Y260" i="51"/>
  <c r="AE228" i="74" s="1"/>
  <c r="J252" i="52" s="1"/>
  <c r="X260" i="51"/>
  <c r="AD228" i="74" s="1"/>
  <c r="W260" i="51"/>
  <c r="Z260" i="51"/>
  <c r="AF228" i="74" s="1"/>
  <c r="K252" i="52" s="1"/>
  <c r="W274" i="49"/>
  <c r="AA274" i="49"/>
  <c r="Z274" i="49"/>
  <c r="W241" i="74" s="1"/>
  <c r="W265" i="52" s="1"/>
  <c r="X274" i="49"/>
  <c r="U241" i="74" s="1"/>
  <c r="V274" i="49"/>
  <c r="Y274" i="49"/>
  <c r="AJ210" i="49"/>
  <c r="X177" i="75" s="1"/>
  <c r="AI210" i="49"/>
  <c r="W177" i="75" s="1"/>
  <c r="AH210" i="49"/>
  <c r="V177" i="75" s="1"/>
  <c r="AG210" i="49"/>
  <c r="AF210" i="49"/>
  <c r="AE210" i="49"/>
  <c r="Q159" i="49"/>
  <c r="W126" i="72" s="1"/>
  <c r="W150" i="52" s="1"/>
  <c r="P159" i="49"/>
  <c r="V126" i="72" s="1"/>
  <c r="V150" i="52" s="1"/>
  <c r="O159" i="49"/>
  <c r="M159" i="49"/>
  <c r="N159" i="49"/>
  <c r="R159" i="49"/>
  <c r="Q144" i="26"/>
  <c r="N111" i="72" s="1"/>
  <c r="R144" i="26"/>
  <c r="O111" i="72" s="1"/>
  <c r="R135" i="52" s="1"/>
  <c r="P144" i="26"/>
  <c r="M111" i="72" s="1"/>
  <c r="N144" i="26"/>
  <c r="O144" i="26"/>
  <c r="M144" i="26"/>
  <c r="Z146" i="51"/>
  <c r="AF114" i="74" s="1"/>
  <c r="W146" i="51"/>
  <c r="V146" i="51"/>
  <c r="Y146" i="51"/>
  <c r="AE114" i="74" s="1"/>
  <c r="J138" i="52" s="1"/>
  <c r="X146" i="51"/>
  <c r="AD114" i="74" s="1"/>
  <c r="AA146" i="51"/>
  <c r="M239" i="49"/>
  <c r="R239" i="49"/>
  <c r="X206" i="72" s="1"/>
  <c r="P239" i="49"/>
  <c r="V206" i="72" s="1"/>
  <c r="O239" i="49"/>
  <c r="N239" i="49"/>
  <c r="Q239" i="49"/>
  <c r="W206" i="72" s="1"/>
  <c r="W230" i="52" s="1"/>
  <c r="N178" i="49"/>
  <c r="T145" i="72" s="1"/>
  <c r="R178" i="49"/>
  <c r="X145" i="72" s="1"/>
  <c r="P178" i="49"/>
  <c r="V145" i="72" s="1"/>
  <c r="Q178" i="49"/>
  <c r="W145" i="72" s="1"/>
  <c r="M178" i="49"/>
  <c r="O178" i="49"/>
  <c r="AJ101" i="49"/>
  <c r="X68" i="75" s="1"/>
  <c r="AI101" i="49"/>
  <c r="W68" i="75" s="1"/>
  <c r="AH101" i="49"/>
  <c r="V68" i="75" s="1"/>
  <c r="AG101" i="49"/>
  <c r="AF101" i="49"/>
  <c r="AE101" i="49"/>
  <c r="P281" i="26"/>
  <c r="M248" i="72" s="1"/>
  <c r="P272" i="52" s="1"/>
  <c r="Q281" i="26"/>
  <c r="R281" i="26"/>
  <c r="O248" i="72" s="1"/>
  <c r="N281" i="26"/>
  <c r="K248" i="72" s="1"/>
  <c r="M281" i="26"/>
  <c r="J248" i="72" s="1"/>
  <c r="O281" i="26"/>
  <c r="AA133" i="26"/>
  <c r="O100" i="74" s="1"/>
  <c r="Z133" i="26"/>
  <c r="N100" i="74" s="1"/>
  <c r="Y133" i="26"/>
  <c r="M100" i="74" s="1"/>
  <c r="X133" i="26"/>
  <c r="W133" i="26"/>
  <c r="V133" i="26"/>
  <c r="W200" i="51"/>
  <c r="V200" i="51"/>
  <c r="AA200" i="51"/>
  <c r="AG168" i="74" s="1"/>
  <c r="L192" i="52" s="1"/>
  <c r="Z200" i="51"/>
  <c r="AF168" i="74" s="1"/>
  <c r="K192" i="52" s="1"/>
  <c r="Y200" i="51"/>
  <c r="AE168" i="74" s="1"/>
  <c r="J192" i="52" s="1"/>
  <c r="X200" i="51"/>
  <c r="AD168" i="74" s="1"/>
  <c r="X218" i="49"/>
  <c r="W218" i="49"/>
  <c r="T185" i="74" s="1"/>
  <c r="V218" i="49"/>
  <c r="S185" i="74" s="1"/>
  <c r="AA218" i="49"/>
  <c r="Z218" i="49"/>
  <c r="W185" i="74" s="1"/>
  <c r="Y218" i="49"/>
  <c r="V185" i="74" s="1"/>
  <c r="AA91" i="49"/>
  <c r="X58" i="74" s="1"/>
  <c r="Z91" i="49"/>
  <c r="Y91" i="49"/>
  <c r="V58" i="74" s="1"/>
  <c r="V82" i="52" s="1"/>
  <c r="W91" i="49"/>
  <c r="T58" i="74" s="1"/>
  <c r="X91" i="49"/>
  <c r="U58" i="74" s="1"/>
  <c r="V91" i="49"/>
  <c r="O40" i="49"/>
  <c r="M40" i="49"/>
  <c r="R40" i="49"/>
  <c r="X7" i="72" s="1"/>
  <c r="P40" i="49"/>
  <c r="V7" i="72" s="1"/>
  <c r="N40" i="49"/>
  <c r="Q40" i="49"/>
  <c r="W7" i="72" s="1"/>
  <c r="Z265" i="26"/>
  <c r="N232" i="74" s="1"/>
  <c r="Y265" i="26"/>
  <c r="AA265" i="26"/>
  <c r="O232" i="74" s="1"/>
  <c r="W265" i="26"/>
  <c r="V265" i="26"/>
  <c r="X265" i="26"/>
  <c r="Q109" i="26"/>
  <c r="N76" i="72" s="1"/>
  <c r="R109" i="26"/>
  <c r="O76" i="72" s="1"/>
  <c r="P109" i="26"/>
  <c r="M76" i="72" s="1"/>
  <c r="O109" i="26"/>
  <c r="L76" i="72" s="1"/>
  <c r="N109" i="26"/>
  <c r="M109" i="26"/>
  <c r="Q60" i="26"/>
  <c r="N27" i="72" s="1"/>
  <c r="R60" i="26"/>
  <c r="P60" i="26"/>
  <c r="M27" i="72" s="1"/>
  <c r="M60" i="26"/>
  <c r="O60" i="26"/>
  <c r="L27" i="72" s="1"/>
  <c r="N60" i="26"/>
  <c r="Y276" i="51"/>
  <c r="AE244" i="74" s="1"/>
  <c r="J268" i="52" s="1"/>
  <c r="X276" i="51"/>
  <c r="W276" i="51"/>
  <c r="V276" i="51"/>
  <c r="AB244" i="74" s="1"/>
  <c r="AA276" i="51"/>
  <c r="AG244" i="74" s="1"/>
  <c r="L268" i="52" s="1"/>
  <c r="Z276" i="51"/>
  <c r="AF244" i="74" s="1"/>
  <c r="K268" i="52" s="1"/>
  <c r="AE269" i="49"/>
  <c r="S236" i="75" s="1"/>
  <c r="AJ269" i="49"/>
  <c r="AH269" i="49"/>
  <c r="V236" i="75" s="1"/>
  <c r="AG269" i="49"/>
  <c r="AF269" i="49"/>
  <c r="AI269" i="49"/>
  <c r="AI199" i="49"/>
  <c r="W166" i="75" s="1"/>
  <c r="AJ199" i="49"/>
  <c r="X166" i="75" s="1"/>
  <c r="AG199" i="49"/>
  <c r="U166" i="75" s="1"/>
  <c r="AF199" i="49"/>
  <c r="AE199" i="49"/>
  <c r="AH199" i="49"/>
  <c r="V166" i="75" s="1"/>
  <c r="AF109" i="49"/>
  <c r="AJ109" i="49"/>
  <c r="AI109" i="49"/>
  <c r="W76" i="75" s="1"/>
  <c r="AH109" i="49"/>
  <c r="V76" i="75" s="1"/>
  <c r="AG109" i="49"/>
  <c r="U76" i="75" s="1"/>
  <c r="AE109" i="49"/>
  <c r="AE45" i="49"/>
  <c r="AI45" i="49"/>
  <c r="W12" i="75" s="1"/>
  <c r="AJ45" i="49"/>
  <c r="X12" i="75" s="1"/>
  <c r="AH45" i="49"/>
  <c r="V12" i="75" s="1"/>
  <c r="AG45" i="49"/>
  <c r="AF45" i="49"/>
  <c r="R181" i="26"/>
  <c r="O148" i="72" s="1"/>
  <c r="P181" i="26"/>
  <c r="M148" i="72" s="1"/>
  <c r="P172" i="52" s="1"/>
  <c r="Q181" i="26"/>
  <c r="N148" i="72" s="1"/>
  <c r="O181" i="26"/>
  <c r="N181" i="26"/>
  <c r="M181" i="26"/>
  <c r="Q73" i="26"/>
  <c r="N40" i="72" s="1"/>
  <c r="R73" i="26"/>
  <c r="O40" i="72" s="1"/>
  <c r="P73" i="26"/>
  <c r="M40" i="72" s="1"/>
  <c r="O73" i="26"/>
  <c r="L40" i="72" s="1"/>
  <c r="M73" i="26"/>
  <c r="N73" i="26"/>
  <c r="W224" i="51"/>
  <c r="V224" i="51"/>
  <c r="AA224" i="51"/>
  <c r="AG192" i="74" s="1"/>
  <c r="Y224" i="51"/>
  <c r="AE192" i="74" s="1"/>
  <c r="Z224" i="51"/>
  <c r="AF192" i="74" s="1"/>
  <c r="K216" i="52" s="1"/>
  <c r="X224" i="51"/>
  <c r="AG231" i="49"/>
  <c r="AE231" i="49"/>
  <c r="AJ231" i="49"/>
  <c r="X198" i="75" s="1"/>
  <c r="AI231" i="49"/>
  <c r="AH231" i="49"/>
  <c r="V198" i="75" s="1"/>
  <c r="AF231" i="49"/>
  <c r="T198" i="75" s="1"/>
  <c r="AF154" i="49"/>
  <c r="AE154" i="49"/>
  <c r="AJ154" i="49"/>
  <c r="X121" i="75" s="1"/>
  <c r="AH154" i="49"/>
  <c r="V121" i="75" s="1"/>
  <c r="AI154" i="49"/>
  <c r="W121" i="75" s="1"/>
  <c r="AG154" i="49"/>
  <c r="U121" i="75" s="1"/>
  <c r="Y99" i="49"/>
  <c r="V66" i="74" s="1"/>
  <c r="W99" i="49"/>
  <c r="X99" i="49"/>
  <c r="V99" i="49"/>
  <c r="Z99" i="49"/>
  <c r="W66" i="74" s="1"/>
  <c r="AA99" i="49"/>
  <c r="X66" i="74" s="1"/>
  <c r="O48" i="49"/>
  <c r="N48" i="49"/>
  <c r="M48" i="49"/>
  <c r="R48" i="49"/>
  <c r="X15" i="72" s="1"/>
  <c r="Q48" i="49"/>
  <c r="W15" i="72" s="1"/>
  <c r="P48" i="49"/>
  <c r="V15" i="72" s="1"/>
  <c r="Q160" i="26"/>
  <c r="N127" i="72" s="1"/>
  <c r="R160" i="26"/>
  <c r="O127" i="72" s="1"/>
  <c r="P160" i="26"/>
  <c r="M127" i="72" s="1"/>
  <c r="O160" i="26"/>
  <c r="L127" i="72" s="1"/>
  <c r="N160" i="26"/>
  <c r="M160" i="26"/>
  <c r="R88" i="26"/>
  <c r="O55" i="72" s="1"/>
  <c r="P88" i="26"/>
  <c r="M55" i="72" s="1"/>
  <c r="Q88" i="26"/>
  <c r="N55" i="72" s="1"/>
  <c r="O88" i="26"/>
  <c r="N88" i="26"/>
  <c r="M88" i="26"/>
  <c r="J55" i="72" s="1"/>
  <c r="V220" i="51"/>
  <c r="AA220" i="51"/>
  <c r="AG188" i="74" s="1"/>
  <c r="L212" i="52" s="1"/>
  <c r="Z220" i="51"/>
  <c r="AF188" i="74" s="1"/>
  <c r="K212" i="52" s="1"/>
  <c r="Y220" i="51"/>
  <c r="X220" i="51"/>
  <c r="W220" i="51"/>
  <c r="AF170" i="49"/>
  <c r="AE170" i="49"/>
  <c r="S137" i="75" s="1"/>
  <c r="AJ170" i="49"/>
  <c r="X137" i="75" s="1"/>
  <c r="AH170" i="49"/>
  <c r="V137" i="75" s="1"/>
  <c r="AI170" i="49"/>
  <c r="W137" i="75" s="1"/>
  <c r="AG170" i="49"/>
  <c r="R200" i="26"/>
  <c r="O167" i="72" s="1"/>
  <c r="P200" i="26"/>
  <c r="M167" i="72" s="1"/>
  <c r="Q200" i="26"/>
  <c r="N167" i="72" s="1"/>
  <c r="O200" i="26"/>
  <c r="N200" i="26"/>
  <c r="M200" i="26"/>
  <c r="J167" i="72" s="1"/>
  <c r="AA55" i="26"/>
  <c r="O22" i="74" s="1"/>
  <c r="Z55" i="26"/>
  <c r="Y55" i="26"/>
  <c r="M22" i="74" s="1"/>
  <c r="X55" i="26"/>
  <c r="W55" i="26"/>
  <c r="V55" i="26"/>
  <c r="X212" i="51"/>
  <c r="W212" i="51"/>
  <c r="V212" i="51"/>
  <c r="AA212" i="51"/>
  <c r="AG180" i="74" s="1"/>
  <c r="L204" i="52" s="1"/>
  <c r="Z212" i="51"/>
  <c r="AF180" i="74" s="1"/>
  <c r="Y212" i="51"/>
  <c r="AE180" i="74" s="1"/>
  <c r="Q271" i="49"/>
  <c r="W238" i="72" s="1"/>
  <c r="O271" i="49"/>
  <c r="U238" i="72" s="1"/>
  <c r="N271" i="49"/>
  <c r="R271" i="49"/>
  <c r="X238" i="72" s="1"/>
  <c r="X262" i="52" s="1"/>
  <c r="P271" i="49"/>
  <c r="V238" i="72" s="1"/>
  <c r="M271" i="49"/>
  <c r="S238" i="72" s="1"/>
  <c r="W186" i="49"/>
  <c r="V186" i="49"/>
  <c r="AA186" i="49"/>
  <c r="X153" i="74" s="1"/>
  <c r="X186" i="49"/>
  <c r="Z186" i="49"/>
  <c r="W153" i="74" s="1"/>
  <c r="Y186" i="49"/>
  <c r="V153" i="74" s="1"/>
  <c r="V177" i="52" s="1"/>
  <c r="V139" i="49"/>
  <c r="AA139" i="49"/>
  <c r="Y139" i="49"/>
  <c r="V106" i="74" s="1"/>
  <c r="Z139" i="49"/>
  <c r="W106" i="74" s="1"/>
  <c r="X139" i="49"/>
  <c r="W139" i="49"/>
  <c r="Q131" i="26"/>
  <c r="N98" i="72" s="1"/>
  <c r="R131" i="26"/>
  <c r="O98" i="72" s="1"/>
  <c r="R122" i="52" s="1"/>
  <c r="P131" i="26"/>
  <c r="M98" i="72" s="1"/>
  <c r="N131" i="26"/>
  <c r="M131" i="26"/>
  <c r="O131" i="26"/>
  <c r="W124" i="51"/>
  <c r="AA124" i="51"/>
  <c r="Z124" i="51"/>
  <c r="AF92" i="74" s="1"/>
  <c r="Y124" i="51"/>
  <c r="AE92" i="74" s="1"/>
  <c r="J116" i="52" s="1"/>
  <c r="X124" i="51"/>
  <c r="AD92" i="74" s="1"/>
  <c r="V124" i="51"/>
  <c r="AB92" i="74" s="1"/>
  <c r="AI221" i="49"/>
  <c r="W188" i="75" s="1"/>
  <c r="AH221" i="49"/>
  <c r="V188" i="75" s="1"/>
  <c r="AG221" i="49"/>
  <c r="AF221" i="49"/>
  <c r="AJ221" i="49"/>
  <c r="X188" i="75" s="1"/>
  <c r="AE221" i="49"/>
  <c r="Q175" i="49"/>
  <c r="W142" i="72" s="1"/>
  <c r="W166" i="52" s="1"/>
  <c r="P175" i="49"/>
  <c r="O175" i="49"/>
  <c r="M175" i="49"/>
  <c r="N175" i="49"/>
  <c r="R175" i="49"/>
  <c r="AJ98" i="49"/>
  <c r="X65" i="75" s="1"/>
  <c r="AI98" i="49"/>
  <c r="W65" i="75" s="1"/>
  <c r="AH98" i="49"/>
  <c r="V65" i="75" s="1"/>
  <c r="AF98" i="49"/>
  <c r="T65" i="75" s="1"/>
  <c r="AG98" i="49"/>
  <c r="AE98" i="49"/>
  <c r="Q266" i="26"/>
  <c r="N233" i="72" s="1"/>
  <c r="R266" i="26"/>
  <c r="O233" i="72" s="1"/>
  <c r="P266" i="26"/>
  <c r="M233" i="72" s="1"/>
  <c r="O266" i="26"/>
  <c r="N266" i="26"/>
  <c r="M266" i="26"/>
  <c r="Q125" i="26"/>
  <c r="N92" i="72" s="1"/>
  <c r="R125" i="26"/>
  <c r="O92" i="72" s="1"/>
  <c r="P125" i="26"/>
  <c r="M92" i="72" s="1"/>
  <c r="M125" i="26"/>
  <c r="O125" i="26"/>
  <c r="N125" i="26"/>
  <c r="K92" i="72" s="1"/>
  <c r="X178" i="51"/>
  <c r="AA178" i="51"/>
  <c r="AG146" i="74" s="1"/>
  <c r="L170" i="52" s="1"/>
  <c r="Z178" i="51"/>
  <c r="AF146" i="74" s="1"/>
  <c r="W178" i="51"/>
  <c r="V178" i="51"/>
  <c r="Y178" i="51"/>
  <c r="AE146" i="74" s="1"/>
  <c r="R215" i="49"/>
  <c r="X182" i="72" s="1"/>
  <c r="X206" i="52" s="1"/>
  <c r="Q215" i="49"/>
  <c r="W182" i="72" s="1"/>
  <c r="W206" i="52" s="1"/>
  <c r="P215" i="49"/>
  <c r="V182" i="72" s="1"/>
  <c r="N215" i="49"/>
  <c r="T182" i="72" s="1"/>
  <c r="M215" i="49"/>
  <c r="O215" i="49"/>
  <c r="N88" i="49"/>
  <c r="M88" i="49"/>
  <c r="S55" i="72" s="1"/>
  <c r="R88" i="49"/>
  <c r="X55" i="72" s="1"/>
  <c r="Q88" i="49"/>
  <c r="W55" i="72" s="1"/>
  <c r="P88" i="49"/>
  <c r="V55" i="72" s="1"/>
  <c r="O88" i="49"/>
  <c r="R269" i="26"/>
  <c r="O236" i="72" s="1"/>
  <c r="P269" i="26"/>
  <c r="M236" i="72" s="1"/>
  <c r="Q269" i="26"/>
  <c r="N236" i="72" s="1"/>
  <c r="M269" i="26"/>
  <c r="O269" i="26"/>
  <c r="N269" i="26"/>
  <c r="R249" i="26"/>
  <c r="O216" i="72" s="1"/>
  <c r="P249" i="26"/>
  <c r="M216" i="72" s="1"/>
  <c r="P240" i="52" s="1"/>
  <c r="Q249" i="26"/>
  <c r="N216" i="72" s="1"/>
  <c r="N249" i="26"/>
  <c r="O249" i="26"/>
  <c r="M249" i="26"/>
  <c r="J216" i="72" s="1"/>
  <c r="P96" i="26"/>
  <c r="M63" i="72" s="1"/>
  <c r="P87" i="52" s="1"/>
  <c r="Q96" i="26"/>
  <c r="N63" i="72" s="1"/>
  <c r="Q87" i="52" s="1"/>
  <c r="R96" i="26"/>
  <c r="O63" i="72" s="1"/>
  <c r="O96" i="26"/>
  <c r="L63" i="72" s="1"/>
  <c r="N96" i="26"/>
  <c r="M96" i="26"/>
  <c r="Q56" i="26"/>
  <c r="N23" i="72" s="1"/>
  <c r="R56" i="26"/>
  <c r="O23" i="72" s="1"/>
  <c r="P56" i="26"/>
  <c r="M23" i="72" s="1"/>
  <c r="O56" i="26"/>
  <c r="N56" i="26"/>
  <c r="M56" i="26"/>
  <c r="W254" i="51"/>
  <c r="AA254" i="51"/>
  <c r="AG222" i="74" s="1"/>
  <c r="Z254" i="51"/>
  <c r="AF222" i="74" s="1"/>
  <c r="K246" i="52" s="1"/>
  <c r="X254" i="51"/>
  <c r="V254" i="51"/>
  <c r="Y254" i="51"/>
  <c r="AE222" i="74" s="1"/>
  <c r="J246" i="52" s="1"/>
  <c r="AF263" i="49"/>
  <c r="T230" i="75" s="1"/>
  <c r="AI263" i="49"/>
  <c r="W230" i="75" s="1"/>
  <c r="AG263" i="49"/>
  <c r="AE263" i="49"/>
  <c r="AJ263" i="49"/>
  <c r="X230" i="75" s="1"/>
  <c r="AH263" i="49"/>
  <c r="V230" i="75" s="1"/>
  <c r="R187" i="49"/>
  <c r="X154" i="72" s="1"/>
  <c r="Q187" i="49"/>
  <c r="W154" i="72" s="1"/>
  <c r="O187" i="49"/>
  <c r="U187" i="49" s="1"/>
  <c r="AA154" i="72" s="1"/>
  <c r="P187" i="49"/>
  <c r="N187" i="49"/>
  <c r="M187" i="49"/>
  <c r="AE106" i="49"/>
  <c r="AJ106" i="49"/>
  <c r="X73" i="75" s="1"/>
  <c r="AH106" i="49"/>
  <c r="V73" i="75" s="1"/>
  <c r="AI106" i="49"/>
  <c r="W73" i="75" s="1"/>
  <c r="AG106" i="49"/>
  <c r="AF106" i="49"/>
  <c r="T73" i="75" s="1"/>
  <c r="AF42" i="49"/>
  <c r="AJ42" i="49"/>
  <c r="X9" i="75" s="1"/>
  <c r="AG42" i="49"/>
  <c r="AE42" i="49"/>
  <c r="AI42" i="49"/>
  <c r="W9" i="75" s="1"/>
  <c r="AH42" i="49"/>
  <c r="V9" i="75" s="1"/>
  <c r="R172" i="26"/>
  <c r="O139" i="72" s="1"/>
  <c r="P172" i="26"/>
  <c r="M139" i="72" s="1"/>
  <c r="Q172" i="26"/>
  <c r="N139" i="72" s="1"/>
  <c r="N172" i="26"/>
  <c r="O172" i="26"/>
  <c r="M172" i="26"/>
  <c r="AE64" i="26"/>
  <c r="AI64" i="26"/>
  <c r="AH64" i="26"/>
  <c r="M31" i="75" s="1"/>
  <c r="AG64" i="26"/>
  <c r="L31" i="75" s="1"/>
  <c r="AF64" i="26"/>
  <c r="AJ64" i="26"/>
  <c r="O31" i="75" s="1"/>
  <c r="AA140" i="51"/>
  <c r="AG108" i="74" s="1"/>
  <c r="L132" i="52" s="1"/>
  <c r="Z140" i="51"/>
  <c r="AF108" i="74" s="1"/>
  <c r="Y140" i="51"/>
  <c r="AE108" i="74" s="1"/>
  <c r="X140" i="51"/>
  <c r="W140" i="51"/>
  <c r="AC108" i="74" s="1"/>
  <c r="V140" i="51"/>
  <c r="Y229" i="49"/>
  <c r="V196" i="74" s="1"/>
  <c r="X229" i="49"/>
  <c r="W229" i="49"/>
  <c r="V229" i="49"/>
  <c r="AA229" i="49"/>
  <c r="X196" i="74" s="1"/>
  <c r="Z229" i="49"/>
  <c r="W196" i="74" s="1"/>
  <c r="AI151" i="49"/>
  <c r="W118" i="75" s="1"/>
  <c r="AH151" i="49"/>
  <c r="V118" i="75" s="1"/>
  <c r="AG151" i="49"/>
  <c r="AF151" i="49"/>
  <c r="AE151" i="49"/>
  <c r="AJ151" i="49"/>
  <c r="X118" i="75" s="1"/>
  <c r="R96" i="49"/>
  <c r="X63" i="72" s="1"/>
  <c r="Q96" i="49"/>
  <c r="W63" i="72" s="1"/>
  <c r="P96" i="49"/>
  <c r="V63" i="72" s="1"/>
  <c r="O96" i="49"/>
  <c r="N96" i="49"/>
  <c r="M96" i="49"/>
  <c r="AE144" i="26"/>
  <c r="AI144" i="26"/>
  <c r="AH144" i="26"/>
  <c r="M111" i="75" s="1"/>
  <c r="AG144" i="26"/>
  <c r="AF144" i="26"/>
  <c r="K111" i="75" s="1"/>
  <c r="AJ144" i="26"/>
  <c r="O111" i="75" s="1"/>
  <c r="R85" i="26"/>
  <c r="O52" i="72" s="1"/>
  <c r="P85" i="26"/>
  <c r="M52" i="72" s="1"/>
  <c r="Q85" i="26"/>
  <c r="N52" i="72" s="1"/>
  <c r="O85" i="26"/>
  <c r="N85" i="26"/>
  <c r="M85" i="26"/>
  <c r="AA154" i="51"/>
  <c r="AG122" i="74" s="1"/>
  <c r="L146" i="52" s="1"/>
  <c r="Z154" i="51"/>
  <c r="W154" i="51"/>
  <c r="V154" i="51"/>
  <c r="Y154" i="51"/>
  <c r="AE122" i="74" s="1"/>
  <c r="X154" i="51"/>
  <c r="X162" i="49"/>
  <c r="W162" i="49"/>
  <c r="T129" i="74" s="1"/>
  <c r="V162" i="49"/>
  <c r="Z162" i="49"/>
  <c r="Y162" i="49"/>
  <c r="V129" i="74" s="1"/>
  <c r="AA162" i="49"/>
  <c r="X129" i="74" s="1"/>
  <c r="P183" i="26"/>
  <c r="M150" i="72" s="1"/>
  <c r="Q183" i="26"/>
  <c r="N150" i="72" s="1"/>
  <c r="Q174" i="52" s="1"/>
  <c r="R183" i="26"/>
  <c r="O150" i="72" s="1"/>
  <c r="O183" i="26"/>
  <c r="N183" i="26"/>
  <c r="M183" i="26"/>
  <c r="P173" i="26"/>
  <c r="M140" i="72" s="1"/>
  <c r="Q173" i="26"/>
  <c r="N140" i="72" s="1"/>
  <c r="R173" i="26"/>
  <c r="O140" i="72" s="1"/>
  <c r="N173" i="26"/>
  <c r="K140" i="72" s="1"/>
  <c r="M173" i="26"/>
  <c r="O173" i="26"/>
  <c r="X150" i="51"/>
  <c r="AD150" i="51" s="1"/>
  <c r="AJ118" i="74" s="1"/>
  <c r="W150" i="51"/>
  <c r="V150" i="51"/>
  <c r="AA150" i="51"/>
  <c r="AG118" i="74" s="1"/>
  <c r="Z150" i="51"/>
  <c r="AF118" i="74" s="1"/>
  <c r="K142" i="52" s="1"/>
  <c r="Y150" i="51"/>
  <c r="AE118" i="74" s="1"/>
  <c r="J142" i="52" s="1"/>
  <c r="R259" i="49"/>
  <c r="X226" i="72" s="1"/>
  <c r="P259" i="49"/>
  <c r="V226" i="72" s="1"/>
  <c r="O259" i="49"/>
  <c r="U226" i="72" s="1"/>
  <c r="N259" i="49"/>
  <c r="M259" i="49"/>
  <c r="Q259" i="49"/>
  <c r="W226" i="72" s="1"/>
  <c r="AA183" i="49"/>
  <c r="X150" i="74" s="1"/>
  <c r="Z183" i="49"/>
  <c r="Y183" i="49"/>
  <c r="V150" i="74" s="1"/>
  <c r="V183" i="49"/>
  <c r="X183" i="49"/>
  <c r="W183" i="49"/>
  <c r="T150" i="74" s="1"/>
  <c r="Y106" i="51"/>
  <c r="AE74" i="74" s="1"/>
  <c r="X106" i="51"/>
  <c r="AA106" i="51"/>
  <c r="AG74" i="74" s="1"/>
  <c r="L98" i="52" s="1"/>
  <c r="Z106" i="51"/>
  <c r="AF74" i="74" s="1"/>
  <c r="W106" i="51"/>
  <c r="V106" i="51"/>
  <c r="AB74" i="74" s="1"/>
  <c r="AG218" i="49"/>
  <c r="AF218" i="49"/>
  <c r="T185" i="75" s="1"/>
  <c r="AE218" i="49"/>
  <c r="AI218" i="49"/>
  <c r="W185" i="75" s="1"/>
  <c r="AH218" i="49"/>
  <c r="V185" i="75" s="1"/>
  <c r="AJ218" i="49"/>
  <c r="X185" i="75" s="1"/>
  <c r="N167" i="49"/>
  <c r="R167" i="49"/>
  <c r="X134" i="72" s="1"/>
  <c r="Q167" i="49"/>
  <c r="W134" i="72" s="1"/>
  <c r="W158" i="52" s="1"/>
  <c r="P167" i="49"/>
  <c r="O167" i="49"/>
  <c r="M167" i="49"/>
  <c r="AH85" i="49"/>
  <c r="V52" i="75" s="1"/>
  <c r="AG85" i="49"/>
  <c r="AF85" i="49"/>
  <c r="AE85" i="49"/>
  <c r="S52" i="75" s="1"/>
  <c r="AI85" i="49"/>
  <c r="W52" i="75" s="1"/>
  <c r="Q261" i="26"/>
  <c r="N228" i="72" s="1"/>
  <c r="R261" i="26"/>
  <c r="O228" i="72" s="1"/>
  <c r="P261" i="26"/>
  <c r="M228" i="72" s="1"/>
  <c r="M261" i="26"/>
  <c r="N261" i="26"/>
  <c r="O261" i="26"/>
  <c r="Q68" i="26"/>
  <c r="R68" i="26"/>
  <c r="O35" i="72" s="1"/>
  <c r="P68" i="26"/>
  <c r="M68" i="26"/>
  <c r="N68" i="26"/>
  <c r="O68" i="26"/>
  <c r="Y160" i="51"/>
  <c r="AE128" i="74" s="1"/>
  <c r="J152" i="52" s="1"/>
  <c r="X160" i="51"/>
  <c r="W160" i="51"/>
  <c r="V160" i="51"/>
  <c r="AB128" i="74" s="1"/>
  <c r="AA160" i="51"/>
  <c r="Z160" i="51"/>
  <c r="AF128" i="74" s="1"/>
  <c r="K152" i="52" s="1"/>
  <c r="P203" i="49"/>
  <c r="V170" i="72" s="1"/>
  <c r="O203" i="49"/>
  <c r="N203" i="49"/>
  <c r="T170" i="72" s="1"/>
  <c r="M203" i="49"/>
  <c r="R203" i="49"/>
  <c r="X170" i="72" s="1"/>
  <c r="X194" i="52" s="1"/>
  <c r="Q203" i="49"/>
  <c r="W170" i="72" s="1"/>
  <c r="AA75" i="49"/>
  <c r="Z75" i="49"/>
  <c r="W42" i="74" s="1"/>
  <c r="Y75" i="49"/>
  <c r="V42" i="74" s="1"/>
  <c r="W75" i="49"/>
  <c r="V75" i="49"/>
  <c r="S42" i="74" s="1"/>
  <c r="X75" i="49"/>
  <c r="Y187" i="49"/>
  <c r="V154" i="74" s="1"/>
  <c r="X187" i="49"/>
  <c r="U154" i="74" s="1"/>
  <c r="AA187" i="49"/>
  <c r="Z187" i="49"/>
  <c r="W154" i="74" s="1"/>
  <c r="W187" i="49"/>
  <c r="V187" i="49"/>
  <c r="R211" i="26"/>
  <c r="P211" i="26"/>
  <c r="M178" i="72" s="1"/>
  <c r="Q211" i="26"/>
  <c r="M211" i="26"/>
  <c r="J178" i="72" s="1"/>
  <c r="N211" i="26"/>
  <c r="K178" i="72" s="1"/>
  <c r="O211" i="26"/>
  <c r="R89" i="26"/>
  <c r="O56" i="72" s="1"/>
  <c r="P89" i="26"/>
  <c r="M56" i="72" s="1"/>
  <c r="Q89" i="26"/>
  <c r="N56" i="72" s="1"/>
  <c r="O89" i="26"/>
  <c r="M89" i="26"/>
  <c r="N89" i="26"/>
  <c r="K56" i="72" s="1"/>
  <c r="R40" i="26"/>
  <c r="P40" i="26"/>
  <c r="M7" i="72" s="1"/>
  <c r="Q40" i="26"/>
  <c r="N7" i="72" s="1"/>
  <c r="O40" i="26"/>
  <c r="N40" i="26"/>
  <c r="M40" i="26"/>
  <c r="W232" i="51"/>
  <c r="V232" i="51"/>
  <c r="AB200" i="74" s="1"/>
  <c r="AA232" i="51"/>
  <c r="AG200" i="74" s="1"/>
  <c r="L224" i="52" s="1"/>
  <c r="Y232" i="51"/>
  <c r="AE200" i="74" s="1"/>
  <c r="X232" i="51"/>
  <c r="Z232" i="51"/>
  <c r="AF200" i="74" s="1"/>
  <c r="M243" i="49"/>
  <c r="Q243" i="49"/>
  <c r="W210" i="72" s="1"/>
  <c r="P243" i="49"/>
  <c r="V210" i="72" s="1"/>
  <c r="O243" i="49"/>
  <c r="U210" i="72" s="1"/>
  <c r="N243" i="49"/>
  <c r="R243" i="49"/>
  <c r="X210" i="72" s="1"/>
  <c r="Z182" i="49"/>
  <c r="W149" i="74" s="1"/>
  <c r="Y182" i="49"/>
  <c r="V149" i="74" s="1"/>
  <c r="X182" i="49"/>
  <c r="U149" i="74" s="1"/>
  <c r="W182" i="49"/>
  <c r="AA182" i="49"/>
  <c r="X149" i="74" s="1"/>
  <c r="X173" i="52" s="1"/>
  <c r="V182" i="49"/>
  <c r="AI93" i="49"/>
  <c r="AH93" i="49"/>
  <c r="V60" i="75" s="1"/>
  <c r="AG93" i="49"/>
  <c r="AF93" i="49"/>
  <c r="AE93" i="49"/>
  <c r="AJ93" i="49"/>
  <c r="X60" i="75" s="1"/>
  <c r="Q134" i="26"/>
  <c r="R134" i="26"/>
  <c r="O101" i="72" s="1"/>
  <c r="P134" i="26"/>
  <c r="M134" i="26"/>
  <c r="O134" i="26"/>
  <c r="N134" i="26"/>
  <c r="AA62" i="26"/>
  <c r="Z62" i="26"/>
  <c r="N29" i="74" s="1"/>
  <c r="Y62" i="26"/>
  <c r="W62" i="26"/>
  <c r="V62" i="26"/>
  <c r="J29" i="74" s="1"/>
  <c r="X62" i="26"/>
  <c r="AA82" i="51"/>
  <c r="AG50" i="74" s="1"/>
  <c r="L74" i="52" s="1"/>
  <c r="Z82" i="51"/>
  <c r="AF50" i="74" s="1"/>
  <c r="W82" i="51"/>
  <c r="V82" i="51"/>
  <c r="Y82" i="51"/>
  <c r="AE50" i="74" s="1"/>
  <c r="J74" i="52" s="1"/>
  <c r="X82" i="51"/>
  <c r="AD82" i="51" s="1"/>
  <c r="AJ50" i="74" s="1"/>
  <c r="AG222" i="49"/>
  <c r="AF222" i="49"/>
  <c r="AE222" i="49"/>
  <c r="AJ222" i="49"/>
  <c r="X189" i="75" s="1"/>
  <c r="AI222" i="49"/>
  <c r="W189" i="75" s="1"/>
  <c r="AH222" i="49"/>
  <c r="V189" i="75" s="1"/>
  <c r="P146" i="49"/>
  <c r="V113" i="72" s="1"/>
  <c r="O146" i="49"/>
  <c r="N146" i="49"/>
  <c r="M146" i="49"/>
  <c r="R146" i="49"/>
  <c r="X113" i="72" s="1"/>
  <c r="Q146" i="49"/>
  <c r="W113" i="72" s="1"/>
  <c r="Y83" i="49"/>
  <c r="V50" i="74" s="1"/>
  <c r="W83" i="49"/>
  <c r="V83" i="49"/>
  <c r="X83" i="49"/>
  <c r="U50" i="74" s="1"/>
  <c r="AA83" i="49"/>
  <c r="Z83" i="49"/>
  <c r="W50" i="74" s="1"/>
  <c r="AE137" i="26"/>
  <c r="AJ137" i="26"/>
  <c r="O104" i="75" s="1"/>
  <c r="AI137" i="26"/>
  <c r="AH137" i="26"/>
  <c r="M104" i="75" s="1"/>
  <c r="AG137" i="26"/>
  <c r="AF137" i="26"/>
  <c r="K104" i="75" s="1"/>
  <c r="AG81" i="26"/>
  <c r="AF81" i="26"/>
  <c r="AJ81" i="26"/>
  <c r="O48" i="75" s="1"/>
  <c r="AI81" i="26"/>
  <c r="N48" i="75" s="1"/>
  <c r="AE81" i="26"/>
  <c r="J48" i="75" s="1"/>
  <c r="AH81" i="26"/>
  <c r="M48" i="75" s="1"/>
  <c r="V78" i="51"/>
  <c r="AA78" i="51"/>
  <c r="AG46" i="74" s="1"/>
  <c r="L70" i="52" s="1"/>
  <c r="Z78" i="51"/>
  <c r="Y78" i="51"/>
  <c r="AE46" i="74" s="1"/>
  <c r="J70" i="52" s="1"/>
  <c r="X78" i="51"/>
  <c r="W78" i="51"/>
  <c r="AG159" i="49"/>
  <c r="AF159" i="49"/>
  <c r="AE159" i="49"/>
  <c r="AJ159" i="49"/>
  <c r="X126" i="75" s="1"/>
  <c r="AH159" i="49"/>
  <c r="V126" i="75" s="1"/>
  <c r="AI159" i="49"/>
  <c r="W126" i="75" s="1"/>
  <c r="AI131" i="26"/>
  <c r="N98" i="75" s="1"/>
  <c r="AF131" i="26"/>
  <c r="AE131" i="26"/>
  <c r="AJ131" i="26"/>
  <c r="O98" i="75" s="1"/>
  <c r="AH131" i="26"/>
  <c r="M98" i="75" s="1"/>
  <c r="AG131" i="26"/>
  <c r="R128" i="26"/>
  <c r="O95" i="72" s="1"/>
  <c r="R119" i="52" s="1"/>
  <c r="P128" i="26"/>
  <c r="M95" i="72" s="1"/>
  <c r="Q128" i="26"/>
  <c r="N95" i="72" s="1"/>
  <c r="M128" i="26"/>
  <c r="O128" i="26"/>
  <c r="N128" i="26"/>
  <c r="Z110" i="51"/>
  <c r="AF78" i="74" s="1"/>
  <c r="K102" i="52" s="1"/>
  <c r="Y110" i="51"/>
  <c r="AE78" i="74" s="1"/>
  <c r="J102" i="52" s="1"/>
  <c r="X110" i="51"/>
  <c r="AD78" i="74" s="1"/>
  <c r="W110" i="51"/>
  <c r="V110" i="51"/>
  <c r="AA110" i="51"/>
  <c r="AG78" i="74" s="1"/>
  <c r="AJ245" i="49"/>
  <c r="AI245" i="49"/>
  <c r="W212" i="75" s="1"/>
  <c r="AH245" i="49"/>
  <c r="V212" i="75" s="1"/>
  <c r="AF245" i="49"/>
  <c r="T212" i="75" s="1"/>
  <c r="AE245" i="49"/>
  <c r="AG245" i="49"/>
  <c r="Y178" i="49"/>
  <c r="V145" i="74" s="1"/>
  <c r="W178" i="49"/>
  <c r="AA178" i="49"/>
  <c r="X145" i="74" s="1"/>
  <c r="Z178" i="49"/>
  <c r="W145" i="74" s="1"/>
  <c r="W169" i="52" s="1"/>
  <c r="V178" i="49"/>
  <c r="X178" i="49"/>
  <c r="Q84" i="26"/>
  <c r="N51" i="72" s="1"/>
  <c r="R84" i="26"/>
  <c r="O51" i="72" s="1"/>
  <c r="P84" i="26"/>
  <c r="M51" i="72" s="1"/>
  <c r="O84" i="26"/>
  <c r="N84" i="26"/>
  <c r="M84" i="26"/>
  <c r="AA88" i="51"/>
  <c r="AG56" i="74" s="1"/>
  <c r="L80" i="52" s="1"/>
  <c r="Z88" i="51"/>
  <c r="AF56" i="74" s="1"/>
  <c r="K80" i="52" s="1"/>
  <c r="Y88" i="51"/>
  <c r="AE56" i="74" s="1"/>
  <c r="J80" i="52" s="1"/>
  <c r="X88" i="51"/>
  <c r="W88" i="51"/>
  <c r="V88" i="51"/>
  <c r="AE215" i="49"/>
  <c r="AJ215" i="49"/>
  <c r="X182" i="75" s="1"/>
  <c r="AH215" i="49"/>
  <c r="AG215" i="49"/>
  <c r="AF215" i="49"/>
  <c r="AI215" i="49"/>
  <c r="W182" i="75" s="1"/>
  <c r="X147" i="49"/>
  <c r="W147" i="49"/>
  <c r="V147" i="49"/>
  <c r="S114" i="74" s="1"/>
  <c r="Y147" i="49"/>
  <c r="V114" i="74" s="1"/>
  <c r="Z147" i="49"/>
  <c r="W114" i="74" s="1"/>
  <c r="AA147" i="49"/>
  <c r="X114" i="74" s="1"/>
  <c r="AJ82" i="49"/>
  <c r="AI82" i="49"/>
  <c r="W49" i="75" s="1"/>
  <c r="AH82" i="49"/>
  <c r="V49" i="75" s="1"/>
  <c r="AF82" i="49"/>
  <c r="AG82" i="49"/>
  <c r="U49" i="75" s="1"/>
  <c r="AE82" i="49"/>
  <c r="P237" i="26"/>
  <c r="M204" i="72" s="1"/>
  <c r="Q237" i="26"/>
  <c r="N204" i="72" s="1"/>
  <c r="R237" i="26"/>
  <c r="N237" i="26"/>
  <c r="M237" i="26"/>
  <c r="O237" i="26"/>
  <c r="AA65" i="26"/>
  <c r="Z65" i="26"/>
  <c r="N32" i="74" s="1"/>
  <c r="Y65" i="26"/>
  <c r="W65" i="26"/>
  <c r="V65" i="26"/>
  <c r="J32" i="74" s="1"/>
  <c r="X65" i="26"/>
  <c r="Y120" i="51"/>
  <c r="AE88" i="74" s="1"/>
  <c r="J112" i="52" s="1"/>
  <c r="X120" i="51"/>
  <c r="W120" i="51"/>
  <c r="AC88" i="74" s="1"/>
  <c r="V120" i="51"/>
  <c r="AA120" i="51"/>
  <c r="AG88" i="74" s="1"/>
  <c r="L112" i="52" s="1"/>
  <c r="Z120" i="51"/>
  <c r="AF88" i="74" s="1"/>
  <c r="X150" i="49"/>
  <c r="V150" i="49"/>
  <c r="W150" i="49"/>
  <c r="AA150" i="49"/>
  <c r="X117" i="74" s="1"/>
  <c r="X141" i="52" s="1"/>
  <c r="Z150" i="49"/>
  <c r="W117" i="74" s="1"/>
  <c r="W141" i="52" s="1"/>
  <c r="Y150" i="49"/>
  <c r="V117" i="74" s="1"/>
  <c r="V141" i="52" s="1"/>
  <c r="O72" i="49"/>
  <c r="N72" i="49"/>
  <c r="T39" i="72" s="1"/>
  <c r="M72" i="49"/>
  <c r="R72" i="49"/>
  <c r="X39" i="72" s="1"/>
  <c r="Q72" i="49"/>
  <c r="W39" i="72" s="1"/>
  <c r="P72" i="49"/>
  <c r="V39" i="72" s="1"/>
  <c r="AH173" i="54"/>
  <c r="AZ173" i="54"/>
  <c r="J227" i="54"/>
  <c r="Q266" i="52"/>
  <c r="AU173" i="54"/>
  <c r="AB173" i="54"/>
  <c r="R266" i="52"/>
  <c r="R70" i="52"/>
  <c r="V230" i="52"/>
  <c r="Q36" i="52"/>
  <c r="W142" i="52"/>
  <c r="V126" i="52"/>
  <c r="X149" i="52"/>
  <c r="AJ406" i="54"/>
  <c r="AJ414" i="54" s="1"/>
  <c r="U8" i="49"/>
  <c r="AP409" i="54"/>
  <c r="BE85" i="54"/>
  <c r="BE90" i="54" s="1"/>
  <c r="AJ85" i="54"/>
  <c r="AJ90" i="54" s="1"/>
  <c r="AJ85" i="49"/>
  <c r="X52" i="75" s="1"/>
  <c r="F23" i="51"/>
  <c r="AB85" i="54"/>
  <c r="AB90" i="54" s="1"/>
  <c r="AS409" i="54"/>
  <c r="W85" i="54"/>
  <c r="W90" i="54" s="1"/>
  <c r="AF85" i="54"/>
  <c r="AF90" i="54" s="1"/>
  <c r="AG85" i="54"/>
  <c r="AG90" i="54" s="1"/>
  <c r="Z8" i="49"/>
  <c r="F21" i="51"/>
  <c r="X85" i="54"/>
  <c r="X90" i="54" s="1"/>
  <c r="BF85" i="54"/>
  <c r="BF90" i="54" s="1"/>
  <c r="P70" i="52"/>
  <c r="Q38" i="52"/>
  <c r="W134" i="52"/>
  <c r="L184" i="52"/>
  <c r="L90" i="52"/>
  <c r="J228" i="52"/>
  <c r="V193" i="52"/>
  <c r="P54" i="52"/>
  <c r="Q31" i="52"/>
  <c r="X226" i="52"/>
  <c r="W165" i="52"/>
  <c r="W149" i="52"/>
  <c r="W133" i="52"/>
  <c r="V114" i="52"/>
  <c r="K166" i="52"/>
  <c r="K126" i="52"/>
  <c r="L66" i="52"/>
  <c r="J58" i="52"/>
  <c r="J204" i="52"/>
  <c r="J50" i="52"/>
  <c r="AG145" i="26"/>
  <c r="L112" i="75" s="1"/>
  <c r="AF145" i="26"/>
  <c r="K112" i="75" s="1"/>
  <c r="AE145" i="26"/>
  <c r="AJ145" i="26"/>
  <c r="AI145" i="26"/>
  <c r="N112" i="75" s="1"/>
  <c r="AH145" i="26"/>
  <c r="M112" i="75" s="1"/>
  <c r="R69" i="26"/>
  <c r="Q69" i="26"/>
  <c r="N36" i="72" s="1"/>
  <c r="P69" i="26"/>
  <c r="M36" i="72" s="1"/>
  <c r="O69" i="26"/>
  <c r="L36" i="72" s="1"/>
  <c r="N69" i="26"/>
  <c r="M69" i="26"/>
  <c r="Z271" i="26"/>
  <c r="Y271" i="26"/>
  <c r="M238" i="74" s="1"/>
  <c r="AA271" i="26"/>
  <c r="O238" i="74" s="1"/>
  <c r="X271" i="26"/>
  <c r="W271" i="26"/>
  <c r="K238" i="74" s="1"/>
  <c r="V271" i="26"/>
  <c r="R126" i="26"/>
  <c r="Q126" i="26"/>
  <c r="N93" i="72" s="1"/>
  <c r="P126" i="26"/>
  <c r="O126" i="26"/>
  <c r="L93" i="72" s="1"/>
  <c r="N126" i="26"/>
  <c r="M126" i="26"/>
  <c r="J93" i="72" s="1"/>
  <c r="R46" i="26"/>
  <c r="O13" i="72" s="1"/>
  <c r="Q46" i="26"/>
  <c r="N13" i="72" s="1"/>
  <c r="P46" i="26"/>
  <c r="O46" i="26"/>
  <c r="N46" i="26"/>
  <c r="M46" i="26"/>
  <c r="J13" i="72" s="1"/>
  <c r="Z205" i="26"/>
  <c r="N172" i="74" s="1"/>
  <c r="Y205" i="26"/>
  <c r="M172" i="74" s="1"/>
  <c r="AA205" i="26"/>
  <c r="O172" i="74" s="1"/>
  <c r="X205" i="26"/>
  <c r="W205" i="26"/>
  <c r="V205" i="26"/>
  <c r="J172" i="74" s="1"/>
  <c r="AH229" i="26"/>
  <c r="M196" i="75" s="1"/>
  <c r="AG229" i="26"/>
  <c r="L196" i="75" s="1"/>
  <c r="AJ229" i="26"/>
  <c r="AF229" i="26"/>
  <c r="K196" i="75" s="1"/>
  <c r="AE229" i="26"/>
  <c r="J196" i="75" s="1"/>
  <c r="AI229" i="26"/>
  <c r="N196" i="75" s="1"/>
  <c r="R48" i="26"/>
  <c r="P48" i="26"/>
  <c r="M15" i="72" s="1"/>
  <c r="Q48" i="26"/>
  <c r="N15" i="72" s="1"/>
  <c r="O48" i="26"/>
  <c r="L15" i="72" s="1"/>
  <c r="N48" i="26"/>
  <c r="K15" i="72" s="1"/>
  <c r="M48" i="26"/>
  <c r="R80" i="26"/>
  <c r="O47" i="72" s="1"/>
  <c r="Q80" i="26"/>
  <c r="N47" i="72" s="1"/>
  <c r="P80" i="26"/>
  <c r="O80" i="26"/>
  <c r="N80" i="26"/>
  <c r="M80" i="26"/>
  <c r="J47" i="72" s="1"/>
  <c r="AE163" i="26"/>
  <c r="AJ163" i="26"/>
  <c r="O130" i="75" s="1"/>
  <c r="AI163" i="26"/>
  <c r="N130" i="75" s="1"/>
  <c r="AH163" i="26"/>
  <c r="AG163" i="26"/>
  <c r="AF163" i="26"/>
  <c r="R87" i="26"/>
  <c r="O54" i="72" s="1"/>
  <c r="Q87" i="26"/>
  <c r="N54" i="72" s="1"/>
  <c r="P87" i="26"/>
  <c r="M54" i="72" s="1"/>
  <c r="O87" i="26"/>
  <c r="N87" i="26"/>
  <c r="M87" i="26"/>
  <c r="AA235" i="26"/>
  <c r="Z235" i="26"/>
  <c r="N202" i="74" s="1"/>
  <c r="Y235" i="26"/>
  <c r="M202" i="74" s="1"/>
  <c r="X235" i="26"/>
  <c r="L202" i="74" s="1"/>
  <c r="V235" i="26"/>
  <c r="W235" i="26"/>
  <c r="R229" i="26"/>
  <c r="Q229" i="26"/>
  <c r="P229" i="26"/>
  <c r="O229" i="26"/>
  <c r="L196" i="72" s="1"/>
  <c r="M229" i="26"/>
  <c r="J196" i="72" s="1"/>
  <c r="N229" i="26"/>
  <c r="K196" i="72" s="1"/>
  <c r="R41" i="26"/>
  <c r="Q41" i="26"/>
  <c r="N8" i="72" s="1"/>
  <c r="P41" i="26"/>
  <c r="M8" i="72" s="1"/>
  <c r="O41" i="26"/>
  <c r="L8" i="72" s="1"/>
  <c r="N41" i="26"/>
  <c r="M41" i="26"/>
  <c r="R227" i="26"/>
  <c r="O194" i="72" s="1"/>
  <c r="Q227" i="26"/>
  <c r="N194" i="72" s="1"/>
  <c r="P227" i="26"/>
  <c r="M194" i="72" s="1"/>
  <c r="N227" i="26"/>
  <c r="K194" i="72" s="1"/>
  <c r="O227" i="26"/>
  <c r="L194" i="72" s="1"/>
  <c r="M227" i="26"/>
  <c r="AG101" i="26"/>
  <c r="AF101" i="26"/>
  <c r="K68" i="75" s="1"/>
  <c r="AE101" i="26"/>
  <c r="AJ101" i="26"/>
  <c r="O68" i="75" s="1"/>
  <c r="AI101" i="26"/>
  <c r="AH101" i="26"/>
  <c r="M68" i="75" s="1"/>
  <c r="R143" i="26"/>
  <c r="Q143" i="26"/>
  <c r="N110" i="72" s="1"/>
  <c r="P143" i="26"/>
  <c r="N143" i="26"/>
  <c r="M143" i="26"/>
  <c r="J110" i="72" s="1"/>
  <c r="O143" i="26"/>
  <c r="R256" i="26"/>
  <c r="P256" i="26"/>
  <c r="M223" i="72" s="1"/>
  <c r="Q256" i="26"/>
  <c r="N256" i="26"/>
  <c r="K223" i="72" s="1"/>
  <c r="M256" i="26"/>
  <c r="O256" i="26"/>
  <c r="L223" i="72" s="1"/>
  <c r="AG202" i="26"/>
  <c r="L169" i="75" s="1"/>
  <c r="AF202" i="26"/>
  <c r="K169" i="75" s="1"/>
  <c r="AE202" i="26"/>
  <c r="AJ202" i="26"/>
  <c r="O169" i="75" s="1"/>
  <c r="AI202" i="26"/>
  <c r="AH202" i="26"/>
  <c r="M169" i="75" s="1"/>
  <c r="AJ210" i="26"/>
  <c r="AG210" i="26"/>
  <c r="L177" i="75" s="1"/>
  <c r="AE210" i="26"/>
  <c r="AI210" i="26"/>
  <c r="N177" i="75" s="1"/>
  <c r="AH210" i="26"/>
  <c r="M177" i="75" s="1"/>
  <c r="AF210" i="26"/>
  <c r="AA94" i="26"/>
  <c r="O61" i="74" s="1"/>
  <c r="Y94" i="26"/>
  <c r="Z94" i="26"/>
  <c r="V94" i="26"/>
  <c r="J61" i="74" s="1"/>
  <c r="X94" i="26"/>
  <c r="W94" i="26"/>
  <c r="K61" i="74" s="1"/>
  <c r="AF54" i="26"/>
  <c r="K21" i="75" s="1"/>
  <c r="AE54" i="26"/>
  <c r="J21" i="75" s="1"/>
  <c r="AJ54" i="26"/>
  <c r="AI54" i="26"/>
  <c r="N21" i="75" s="1"/>
  <c r="AH54" i="26"/>
  <c r="AG54" i="26"/>
  <c r="L21" i="75" s="1"/>
  <c r="Y185" i="26"/>
  <c r="M152" i="74" s="1"/>
  <c r="AA185" i="26"/>
  <c r="O152" i="74" s="1"/>
  <c r="R176" i="52" s="1"/>
  <c r="Z185" i="26"/>
  <c r="V185" i="26"/>
  <c r="X185" i="26"/>
  <c r="W185" i="26"/>
  <c r="K152" i="74" s="1"/>
  <c r="R225" i="26"/>
  <c r="Q225" i="26"/>
  <c r="N192" i="72" s="1"/>
  <c r="P225" i="26"/>
  <c r="O225" i="26"/>
  <c r="L192" i="72" s="1"/>
  <c r="N225" i="26"/>
  <c r="M225" i="26"/>
  <c r="J192" i="72" s="1"/>
  <c r="Z242" i="51"/>
  <c r="AF210" i="74" s="1"/>
  <c r="K234" i="52" s="1"/>
  <c r="Y242" i="51"/>
  <c r="AE210" i="74" s="1"/>
  <c r="J234" i="52" s="1"/>
  <c r="X242" i="51"/>
  <c r="W242" i="51"/>
  <c r="AA242" i="51"/>
  <c r="AG210" i="74" s="1"/>
  <c r="V242" i="51"/>
  <c r="V48" i="51"/>
  <c r="AA48" i="51"/>
  <c r="AG16" i="74" s="1"/>
  <c r="Z48" i="51"/>
  <c r="AF16" i="74" s="1"/>
  <c r="K40" i="52" s="1"/>
  <c r="Y48" i="51"/>
  <c r="AE16" i="74" s="1"/>
  <c r="J40" i="52" s="1"/>
  <c r="X48" i="51"/>
  <c r="AD16" i="74" s="1"/>
  <c r="W48" i="51"/>
  <c r="AC16" i="74" s="1"/>
  <c r="Y190" i="49"/>
  <c r="V157" i="74" s="1"/>
  <c r="V181" i="52" s="1"/>
  <c r="X190" i="49"/>
  <c r="U157" i="74" s="1"/>
  <c r="W190" i="49"/>
  <c r="V190" i="49"/>
  <c r="AA190" i="49"/>
  <c r="Z190" i="49"/>
  <c r="W157" i="74" s="1"/>
  <c r="W181" i="52" s="1"/>
  <c r="V66" i="49"/>
  <c r="Y66" i="49"/>
  <c r="V33" i="74" s="1"/>
  <c r="V57" i="52" s="1"/>
  <c r="AA66" i="49"/>
  <c r="X33" i="74" s="1"/>
  <c r="Z66" i="49"/>
  <c r="W33" i="74" s="1"/>
  <c r="X66" i="49"/>
  <c r="W66" i="49"/>
  <c r="R280" i="26"/>
  <c r="O247" i="72" s="1"/>
  <c r="P280" i="26"/>
  <c r="M247" i="72" s="1"/>
  <c r="Q280" i="26"/>
  <c r="O280" i="26"/>
  <c r="N280" i="26"/>
  <c r="K247" i="72" s="1"/>
  <c r="M280" i="26"/>
  <c r="Y95" i="49"/>
  <c r="V62" i="74" s="1"/>
  <c r="X95" i="49"/>
  <c r="W95" i="49"/>
  <c r="V95" i="49"/>
  <c r="AA95" i="49"/>
  <c r="Z95" i="49"/>
  <c r="W62" i="74" s="1"/>
  <c r="Z104" i="51"/>
  <c r="AF72" i="74" s="1"/>
  <c r="K96" i="52" s="1"/>
  <c r="Y104" i="51"/>
  <c r="AE72" i="74" s="1"/>
  <c r="J96" i="52" s="1"/>
  <c r="X104" i="51"/>
  <c r="W104" i="51"/>
  <c r="V104" i="51"/>
  <c r="AA104" i="51"/>
  <c r="AG72" i="74" s="1"/>
  <c r="L96" i="52" s="1"/>
  <c r="AE254" i="49"/>
  <c r="AI254" i="49"/>
  <c r="W221" i="75" s="1"/>
  <c r="AG254" i="49"/>
  <c r="AJ254" i="49"/>
  <c r="X221" i="75" s="1"/>
  <c r="AH254" i="49"/>
  <c r="V221" i="75" s="1"/>
  <c r="AF254" i="49"/>
  <c r="AE173" i="49"/>
  <c r="S140" i="75" s="1"/>
  <c r="AF173" i="49"/>
  <c r="AJ173" i="49"/>
  <c r="AI173" i="49"/>
  <c r="W140" i="75" s="1"/>
  <c r="AH173" i="49"/>
  <c r="V140" i="75" s="1"/>
  <c r="AG173" i="49"/>
  <c r="U140" i="75" s="1"/>
  <c r="AJ134" i="49"/>
  <c r="X101" i="75" s="1"/>
  <c r="AI134" i="49"/>
  <c r="W101" i="75" s="1"/>
  <c r="AH134" i="49"/>
  <c r="V101" i="75" s="1"/>
  <c r="AG134" i="49"/>
  <c r="AF134" i="49"/>
  <c r="AE134" i="49"/>
  <c r="S101" i="75" s="1"/>
  <c r="X70" i="49"/>
  <c r="U37" i="74" s="1"/>
  <c r="W70" i="49"/>
  <c r="V70" i="49"/>
  <c r="Z70" i="49"/>
  <c r="W37" i="74" s="1"/>
  <c r="W61" i="52" s="1"/>
  <c r="AA70" i="49"/>
  <c r="X37" i="74" s="1"/>
  <c r="X61" i="52" s="1"/>
  <c r="Y70" i="49"/>
  <c r="V37" i="74" s="1"/>
  <c r="Y61" i="26"/>
  <c r="AA61" i="26"/>
  <c r="O28" i="74" s="1"/>
  <c r="R52" i="52" s="1"/>
  <c r="Z61" i="26"/>
  <c r="X61" i="26"/>
  <c r="L28" i="74" s="1"/>
  <c r="W61" i="26"/>
  <c r="K28" i="74" s="1"/>
  <c r="V61" i="26"/>
  <c r="J28" i="74" s="1"/>
  <c r="V186" i="51"/>
  <c r="Y186" i="51"/>
  <c r="AE154" i="74" s="1"/>
  <c r="J178" i="52" s="1"/>
  <c r="X186" i="51"/>
  <c r="AD154" i="74" s="1"/>
  <c r="AA186" i="51"/>
  <c r="AG154" i="74" s="1"/>
  <c r="Z186" i="51"/>
  <c r="AF154" i="74" s="1"/>
  <c r="K178" i="52" s="1"/>
  <c r="W186" i="51"/>
  <c r="AA60" i="51"/>
  <c r="AG28" i="74" s="1"/>
  <c r="L52" i="52" s="1"/>
  <c r="Z60" i="51"/>
  <c r="AF28" i="74" s="1"/>
  <c r="W60" i="51"/>
  <c r="V60" i="51"/>
  <c r="Y60" i="51"/>
  <c r="X60" i="51"/>
  <c r="AD28" i="74" s="1"/>
  <c r="X243" i="49"/>
  <c r="W243" i="49"/>
  <c r="T210" i="74" s="1"/>
  <c r="V243" i="49"/>
  <c r="AA243" i="49"/>
  <c r="X210" i="74" s="1"/>
  <c r="X234" i="52" s="1"/>
  <c r="Z243" i="49"/>
  <c r="Y243" i="49"/>
  <c r="V210" i="74" s="1"/>
  <c r="AJ186" i="49"/>
  <c r="AI186" i="49"/>
  <c r="W153" i="75" s="1"/>
  <c r="AF186" i="49"/>
  <c r="T153" i="75" s="1"/>
  <c r="AH186" i="49"/>
  <c r="V153" i="75" s="1"/>
  <c r="AG186" i="49"/>
  <c r="U153" i="75" s="1"/>
  <c r="AE186" i="49"/>
  <c r="M99" i="49"/>
  <c r="R99" i="49"/>
  <c r="X66" i="72" s="1"/>
  <c r="X90" i="52" s="1"/>
  <c r="Q99" i="49"/>
  <c r="O99" i="49"/>
  <c r="P99" i="49"/>
  <c r="V66" i="72" s="1"/>
  <c r="N99" i="49"/>
  <c r="T66" i="72" s="1"/>
  <c r="AG226" i="49"/>
  <c r="AF226" i="49"/>
  <c r="AE226" i="49"/>
  <c r="S193" i="75" s="1"/>
  <c r="AJ226" i="49"/>
  <c r="AI226" i="49"/>
  <c r="AH226" i="49"/>
  <c r="W87" i="49"/>
  <c r="T54" i="74" s="1"/>
  <c r="Y87" i="49"/>
  <c r="V54" i="74" s="1"/>
  <c r="X87" i="49"/>
  <c r="V87" i="49"/>
  <c r="AA87" i="49"/>
  <c r="Z87" i="49"/>
  <c r="W54" i="74" s="1"/>
  <c r="X246" i="51"/>
  <c r="V246" i="51"/>
  <c r="Y246" i="51"/>
  <c r="AE214" i="74" s="1"/>
  <c r="J238" i="52" s="1"/>
  <c r="W246" i="51"/>
  <c r="AA246" i="51"/>
  <c r="AG214" i="74" s="1"/>
  <c r="L238" i="52" s="1"/>
  <c r="Z246" i="51"/>
  <c r="AF214" i="74" s="1"/>
  <c r="K238" i="52" s="1"/>
  <c r="Z96" i="51"/>
  <c r="AF64" i="74" s="1"/>
  <c r="K88" i="52" s="1"/>
  <c r="Y96" i="51"/>
  <c r="AE64" i="74" s="1"/>
  <c r="J88" i="52" s="1"/>
  <c r="X96" i="51"/>
  <c r="AD64" i="74" s="1"/>
  <c r="W96" i="51"/>
  <c r="V96" i="51"/>
  <c r="AA96" i="51"/>
  <c r="AG64" i="74" s="1"/>
  <c r="L88" i="52" s="1"/>
  <c r="AJ223" i="49"/>
  <c r="X190" i="75" s="1"/>
  <c r="AI223" i="49"/>
  <c r="W190" i="75" s="1"/>
  <c r="AH223" i="49"/>
  <c r="V190" i="75" s="1"/>
  <c r="AG223" i="49"/>
  <c r="AF223" i="49"/>
  <c r="AE223" i="49"/>
  <c r="S190" i="75" s="1"/>
  <c r="AH149" i="49"/>
  <c r="V116" i="75" s="1"/>
  <c r="AG149" i="49"/>
  <c r="U116" i="75" s="1"/>
  <c r="AE149" i="49"/>
  <c r="AF149" i="49"/>
  <c r="AJ149" i="49"/>
  <c r="AI149" i="49"/>
  <c r="W116" i="75" s="1"/>
  <c r="AJ107" i="49"/>
  <c r="AI107" i="49"/>
  <c r="W74" i="75" s="1"/>
  <c r="AG107" i="49"/>
  <c r="U74" i="75" s="1"/>
  <c r="AH107" i="49"/>
  <c r="V74" i="75" s="1"/>
  <c r="AE107" i="49"/>
  <c r="AF107" i="49"/>
  <c r="Y62" i="49"/>
  <c r="X62" i="49"/>
  <c r="U29" i="74" s="1"/>
  <c r="W62" i="49"/>
  <c r="T29" i="74" s="1"/>
  <c r="V62" i="49"/>
  <c r="S29" i="74" s="1"/>
  <c r="AA62" i="49"/>
  <c r="X29" i="74" s="1"/>
  <c r="X53" i="52" s="1"/>
  <c r="Z62" i="49"/>
  <c r="W29" i="74" s="1"/>
  <c r="W53" i="52" s="1"/>
  <c r="AA248" i="26"/>
  <c r="Z248" i="26"/>
  <c r="N215" i="74" s="1"/>
  <c r="Y248" i="26"/>
  <c r="X248" i="26"/>
  <c r="L215" i="74" s="1"/>
  <c r="W248" i="26"/>
  <c r="V248" i="26"/>
  <c r="J215" i="74" s="1"/>
  <c r="AJ200" i="26"/>
  <c r="AI200" i="26"/>
  <c r="N167" i="75" s="1"/>
  <c r="AH200" i="26"/>
  <c r="M167" i="75" s="1"/>
  <c r="AF200" i="26"/>
  <c r="AG200" i="26"/>
  <c r="L167" i="75" s="1"/>
  <c r="AE200" i="26"/>
  <c r="R102" i="26"/>
  <c r="P102" i="26"/>
  <c r="M69" i="72" s="1"/>
  <c r="Q102" i="26"/>
  <c r="N102" i="26"/>
  <c r="K69" i="72" s="1"/>
  <c r="M102" i="26"/>
  <c r="O102" i="26"/>
  <c r="L69" i="72" s="1"/>
  <c r="R191" i="26"/>
  <c r="O158" i="72" s="1"/>
  <c r="R182" i="52" s="1"/>
  <c r="Q191" i="26"/>
  <c r="N158" i="72" s="1"/>
  <c r="Q182" i="52" s="1"/>
  <c r="P191" i="26"/>
  <c r="O191" i="26"/>
  <c r="N191" i="26"/>
  <c r="M191" i="26"/>
  <c r="J158" i="72" s="1"/>
  <c r="Y116" i="26"/>
  <c r="M83" i="74" s="1"/>
  <c r="AA116" i="26"/>
  <c r="O83" i="74" s="1"/>
  <c r="R107" i="52" s="1"/>
  <c r="Z116" i="26"/>
  <c r="V116" i="26"/>
  <c r="X116" i="26"/>
  <c r="W116" i="26"/>
  <c r="K83" i="74" s="1"/>
  <c r="Z269" i="26"/>
  <c r="Y269" i="26"/>
  <c r="M236" i="74" s="1"/>
  <c r="AA269" i="26"/>
  <c r="O236" i="74" s="1"/>
  <c r="X269" i="26"/>
  <c r="W269" i="26"/>
  <c r="V269" i="26"/>
  <c r="AA199" i="26"/>
  <c r="Z199" i="26"/>
  <c r="N166" i="74" s="1"/>
  <c r="Y199" i="26"/>
  <c r="W199" i="26"/>
  <c r="V199" i="26"/>
  <c r="J166" i="74" s="1"/>
  <c r="X199" i="26"/>
  <c r="L166" i="74" s="1"/>
  <c r="AG160" i="26"/>
  <c r="L127" i="75" s="1"/>
  <c r="AE160" i="26"/>
  <c r="AF160" i="26"/>
  <c r="AJ160" i="26"/>
  <c r="AI160" i="26"/>
  <c r="N127" i="75" s="1"/>
  <c r="AH160" i="26"/>
  <c r="M127" i="75" s="1"/>
  <c r="R111" i="26"/>
  <c r="O78" i="72" s="1"/>
  <c r="R102" i="52" s="1"/>
  <c r="Q111" i="26"/>
  <c r="N78" i="72" s="1"/>
  <c r="Q102" i="52" s="1"/>
  <c r="P111" i="26"/>
  <c r="M78" i="72" s="1"/>
  <c r="P102" i="52" s="1"/>
  <c r="O111" i="26"/>
  <c r="N111" i="26"/>
  <c r="M111" i="26"/>
  <c r="AG180" i="26"/>
  <c r="AF180" i="26"/>
  <c r="AE180" i="26"/>
  <c r="AI180" i="26"/>
  <c r="AH180" i="26"/>
  <c r="M147" i="75" s="1"/>
  <c r="AJ180" i="26"/>
  <c r="O147" i="75" s="1"/>
  <c r="Y258" i="26"/>
  <c r="AA258" i="26"/>
  <c r="Z258" i="26"/>
  <c r="N225" i="74" s="1"/>
  <c r="Q249" i="52" s="1"/>
  <c r="X258" i="26"/>
  <c r="L225" i="74" s="1"/>
  <c r="W258" i="26"/>
  <c r="K225" i="74" s="1"/>
  <c r="V258" i="26"/>
  <c r="J225" i="74" s="1"/>
  <c r="R195" i="26"/>
  <c r="O162" i="72" s="1"/>
  <c r="Q195" i="26"/>
  <c r="P195" i="26"/>
  <c r="O195" i="26"/>
  <c r="M195" i="26"/>
  <c r="J162" i="72" s="1"/>
  <c r="N195" i="26"/>
  <c r="K162" i="72" s="1"/>
  <c r="AA162" i="26"/>
  <c r="O129" i="74" s="1"/>
  <c r="Z162" i="26"/>
  <c r="Y162" i="26"/>
  <c r="M129" i="74" s="1"/>
  <c r="W162" i="26"/>
  <c r="K129" i="74" s="1"/>
  <c r="V162" i="26"/>
  <c r="X162" i="26"/>
  <c r="L129" i="74" s="1"/>
  <c r="R120" i="26"/>
  <c r="O87" i="72" s="1"/>
  <c r="P120" i="26"/>
  <c r="M87" i="72" s="1"/>
  <c r="Q120" i="26"/>
  <c r="O120" i="26"/>
  <c r="L87" i="72" s="1"/>
  <c r="N120" i="26"/>
  <c r="K87" i="72" s="1"/>
  <c r="M120" i="26"/>
  <c r="J87" i="72" s="1"/>
  <c r="AG57" i="26"/>
  <c r="AF57" i="26"/>
  <c r="K24" i="75" s="1"/>
  <c r="AE57" i="26"/>
  <c r="J24" i="75" s="1"/>
  <c r="AJ57" i="26"/>
  <c r="O24" i="75" s="1"/>
  <c r="AI57" i="26"/>
  <c r="AH57" i="26"/>
  <c r="M24" i="75" s="1"/>
  <c r="X222" i="51"/>
  <c r="V222" i="51"/>
  <c r="Z222" i="51"/>
  <c r="Y222" i="51"/>
  <c r="AE190" i="74" s="1"/>
  <c r="J214" i="52" s="1"/>
  <c r="AA222" i="51"/>
  <c r="AG190" i="74" s="1"/>
  <c r="L214" i="52" s="1"/>
  <c r="W222" i="51"/>
  <c r="AC190" i="74" s="1"/>
  <c r="AI274" i="49"/>
  <c r="AH274" i="49"/>
  <c r="V241" i="75" s="1"/>
  <c r="AG274" i="49"/>
  <c r="U241" i="75" s="1"/>
  <c r="AF274" i="49"/>
  <c r="T241" i="75" s="1"/>
  <c r="AE274" i="49"/>
  <c r="AJ274" i="49"/>
  <c r="M171" i="49"/>
  <c r="S138" i="72" s="1"/>
  <c r="Q171" i="49"/>
  <c r="W138" i="72" s="1"/>
  <c r="R171" i="49"/>
  <c r="X138" i="72" s="1"/>
  <c r="X162" i="52" s="1"/>
  <c r="P171" i="49"/>
  <c r="V138" i="72" s="1"/>
  <c r="V162" i="52" s="1"/>
  <c r="O171" i="49"/>
  <c r="U138" i="72" s="1"/>
  <c r="N171" i="49"/>
  <c r="V50" i="49"/>
  <c r="Y50" i="49"/>
  <c r="V17" i="74" s="1"/>
  <c r="V41" i="52" s="1"/>
  <c r="AA50" i="49"/>
  <c r="X17" i="74" s="1"/>
  <c r="X41" i="52" s="1"/>
  <c r="Z50" i="49"/>
  <c r="W17" i="74" s="1"/>
  <c r="X50" i="49"/>
  <c r="W50" i="49"/>
  <c r="X227" i="49"/>
  <c r="U194" i="74" s="1"/>
  <c r="W227" i="49"/>
  <c r="V227" i="49"/>
  <c r="AA227" i="49"/>
  <c r="Z227" i="49"/>
  <c r="W194" i="74" s="1"/>
  <c r="Y227" i="49"/>
  <c r="V194" i="74" s="1"/>
  <c r="AH86" i="49"/>
  <c r="V53" i="75" s="1"/>
  <c r="AJ86" i="49"/>
  <c r="X53" i="75" s="1"/>
  <c r="AF86" i="49"/>
  <c r="T53" i="75" s="1"/>
  <c r="AE86" i="49"/>
  <c r="AI86" i="49"/>
  <c r="W53" i="75" s="1"/>
  <c r="AG86" i="49"/>
  <c r="Z258" i="51"/>
  <c r="AF226" i="74" s="1"/>
  <c r="K250" i="52" s="1"/>
  <c r="Y258" i="51"/>
  <c r="AE226" i="74" s="1"/>
  <c r="X258" i="51"/>
  <c r="W258" i="51"/>
  <c r="AC226" i="74" s="1"/>
  <c r="AA258" i="51"/>
  <c r="V258" i="51"/>
  <c r="W84" i="51"/>
  <c r="V84" i="51"/>
  <c r="AB52" i="74" s="1"/>
  <c r="Y84" i="51"/>
  <c r="AE52" i="74" s="1"/>
  <c r="X84" i="51"/>
  <c r="AA84" i="51"/>
  <c r="AG52" i="74" s="1"/>
  <c r="L76" i="52" s="1"/>
  <c r="Z84" i="51"/>
  <c r="AF52" i="74" s="1"/>
  <c r="K76" i="52" s="1"/>
  <c r="Z251" i="49"/>
  <c r="Y251" i="49"/>
  <c r="V218" i="74" s="1"/>
  <c r="X251" i="49"/>
  <c r="U218" i="74" s="1"/>
  <c r="W251" i="49"/>
  <c r="T218" i="74" s="1"/>
  <c r="V251" i="49"/>
  <c r="AA251" i="49"/>
  <c r="X218" i="74" s="1"/>
  <c r="N168" i="49"/>
  <c r="M168" i="49"/>
  <c r="R168" i="49"/>
  <c r="Q168" i="49"/>
  <c r="W135" i="72" s="1"/>
  <c r="P168" i="49"/>
  <c r="O168" i="49"/>
  <c r="U135" i="72" s="1"/>
  <c r="M127" i="49"/>
  <c r="N127" i="49"/>
  <c r="T94" i="72" s="1"/>
  <c r="R127" i="49"/>
  <c r="X94" i="72" s="1"/>
  <c r="Q127" i="49"/>
  <c r="W94" i="72" s="1"/>
  <c r="P127" i="49"/>
  <c r="V94" i="72" s="1"/>
  <c r="O127" i="49"/>
  <c r="P63" i="49"/>
  <c r="O63" i="49"/>
  <c r="N63" i="49"/>
  <c r="M63" i="49"/>
  <c r="S30" i="72" s="1"/>
  <c r="Q63" i="49"/>
  <c r="W30" i="72" s="1"/>
  <c r="R63" i="49"/>
  <c r="X30" i="72" s="1"/>
  <c r="AA287" i="26"/>
  <c r="O254" i="74" s="1"/>
  <c r="Z287" i="26"/>
  <c r="N254" i="74" s="1"/>
  <c r="Y287" i="26"/>
  <c r="X287" i="26"/>
  <c r="V287" i="26"/>
  <c r="J254" i="74" s="1"/>
  <c r="W287" i="26"/>
  <c r="Z176" i="51"/>
  <c r="AF144" i="74" s="1"/>
  <c r="K168" i="52" s="1"/>
  <c r="Y176" i="51"/>
  <c r="AE144" i="74" s="1"/>
  <c r="J168" i="52" s="1"/>
  <c r="X176" i="51"/>
  <c r="W176" i="51"/>
  <c r="AC144" i="74" s="1"/>
  <c r="V176" i="51"/>
  <c r="AA176" i="51"/>
  <c r="AG144" i="74" s="1"/>
  <c r="L168" i="52" s="1"/>
  <c r="Y40" i="51"/>
  <c r="AE8" i="74" s="1"/>
  <c r="J32" i="52" s="1"/>
  <c r="X40" i="51"/>
  <c r="W40" i="51"/>
  <c r="V40" i="51"/>
  <c r="AA40" i="51"/>
  <c r="Z40" i="51"/>
  <c r="AF8" i="74" s="1"/>
  <c r="K32" i="52" s="1"/>
  <c r="AJ229" i="49"/>
  <c r="AI229" i="49"/>
  <c r="W196" i="75" s="1"/>
  <c r="AH229" i="49"/>
  <c r="V196" i="75" s="1"/>
  <c r="AG229" i="49"/>
  <c r="U196" i="75" s="1"/>
  <c r="AF229" i="49"/>
  <c r="AE229" i="49"/>
  <c r="S196" i="75" s="1"/>
  <c r="P179" i="49"/>
  <c r="N179" i="49"/>
  <c r="R179" i="49"/>
  <c r="Q179" i="49"/>
  <c r="W146" i="72" s="1"/>
  <c r="O179" i="49"/>
  <c r="U146" i="72" s="1"/>
  <c r="M179" i="49"/>
  <c r="S146" i="72" s="1"/>
  <c r="V90" i="49"/>
  <c r="AA90" i="49"/>
  <c r="X57" i="74" s="1"/>
  <c r="Z90" i="49"/>
  <c r="X90" i="49"/>
  <c r="Y90" i="49"/>
  <c r="W90" i="49"/>
  <c r="T57" i="74" s="1"/>
  <c r="Y207" i="49"/>
  <c r="V174" i="74" s="1"/>
  <c r="X207" i="49"/>
  <c r="U174" i="74" s="1"/>
  <c r="W207" i="49"/>
  <c r="V207" i="49"/>
  <c r="AA207" i="49"/>
  <c r="Z207" i="49"/>
  <c r="W174" i="74" s="1"/>
  <c r="AE78" i="49"/>
  <c r="AG78" i="49"/>
  <c r="AF78" i="49"/>
  <c r="AJ78" i="49"/>
  <c r="X45" i="75" s="1"/>
  <c r="AI78" i="49"/>
  <c r="W45" i="75" s="1"/>
  <c r="AH78" i="49"/>
  <c r="V45" i="75" s="1"/>
  <c r="V230" i="51"/>
  <c r="AB198" i="74" s="1"/>
  <c r="Z230" i="51"/>
  <c r="AF198" i="74" s="1"/>
  <c r="K222" i="52" s="1"/>
  <c r="Y230" i="51"/>
  <c r="AA230" i="51"/>
  <c r="AG198" i="74" s="1"/>
  <c r="L222" i="52" s="1"/>
  <c r="W230" i="51"/>
  <c r="AC198" i="74" s="1"/>
  <c r="X230" i="51"/>
  <c r="AA76" i="51"/>
  <c r="AG44" i="74" s="1"/>
  <c r="L68" i="52" s="1"/>
  <c r="Z76" i="51"/>
  <c r="AF44" i="74" s="1"/>
  <c r="W76" i="51"/>
  <c r="V76" i="51"/>
  <c r="Y76" i="51"/>
  <c r="X76" i="51"/>
  <c r="P216" i="49"/>
  <c r="V183" i="72" s="1"/>
  <c r="O216" i="49"/>
  <c r="U183" i="72" s="1"/>
  <c r="N216" i="49"/>
  <c r="M216" i="49"/>
  <c r="R216" i="49"/>
  <c r="X183" i="72" s="1"/>
  <c r="Q216" i="49"/>
  <c r="W183" i="72" s="1"/>
  <c r="P144" i="49"/>
  <c r="V111" i="72" s="1"/>
  <c r="O144" i="49"/>
  <c r="U111" i="72" s="1"/>
  <c r="N144" i="49"/>
  <c r="M144" i="49"/>
  <c r="S111" i="72" s="1"/>
  <c r="R144" i="49"/>
  <c r="X111" i="72" s="1"/>
  <c r="Q144" i="49"/>
  <c r="W111" i="72" s="1"/>
  <c r="Q103" i="49"/>
  <c r="P103" i="49"/>
  <c r="V70" i="72" s="1"/>
  <c r="O103" i="49"/>
  <c r="N103" i="49"/>
  <c r="T70" i="72" s="1"/>
  <c r="M103" i="49"/>
  <c r="R103" i="49"/>
  <c r="X70" i="72" s="1"/>
  <c r="AJ59" i="49"/>
  <c r="X26" i="75" s="1"/>
  <c r="AI59" i="49"/>
  <c r="AH59" i="49"/>
  <c r="V26" i="75" s="1"/>
  <c r="AG59" i="49"/>
  <c r="AE59" i="49"/>
  <c r="AF59" i="49"/>
  <c r="T26" i="75" s="1"/>
  <c r="AA160" i="26"/>
  <c r="O127" i="74" s="1"/>
  <c r="R151" i="52" s="1"/>
  <c r="Z160" i="26"/>
  <c r="N127" i="74" s="1"/>
  <c r="Y160" i="26"/>
  <c r="W160" i="26"/>
  <c r="X160" i="26"/>
  <c r="L127" i="74" s="1"/>
  <c r="V160" i="26"/>
  <c r="R240" i="26"/>
  <c r="Q240" i="26"/>
  <c r="N207" i="72" s="1"/>
  <c r="P240" i="26"/>
  <c r="M207" i="72" s="1"/>
  <c r="O240" i="26"/>
  <c r="N240" i="26"/>
  <c r="K207" i="72" s="1"/>
  <c r="M240" i="26"/>
  <c r="J207" i="72" s="1"/>
  <c r="AH192" i="26"/>
  <c r="M159" i="75" s="1"/>
  <c r="AF192" i="26"/>
  <c r="AE192" i="26"/>
  <c r="AG192" i="26"/>
  <c r="L159" i="75" s="1"/>
  <c r="AJ192" i="26"/>
  <c r="O159" i="75" s="1"/>
  <c r="AI192" i="26"/>
  <c r="N159" i="75" s="1"/>
  <c r="AA72" i="26"/>
  <c r="O39" i="74" s="1"/>
  <c r="Y72" i="26"/>
  <c r="M39" i="74" s="1"/>
  <c r="Z72" i="26"/>
  <c r="W72" i="26"/>
  <c r="K39" i="74" s="1"/>
  <c r="V72" i="26"/>
  <c r="X72" i="26"/>
  <c r="L39" i="74" s="1"/>
  <c r="AI248" i="26"/>
  <c r="N215" i="75" s="1"/>
  <c r="AH248" i="26"/>
  <c r="M215" i="75" s="1"/>
  <c r="AG248" i="26"/>
  <c r="AF248" i="26"/>
  <c r="K215" i="75" s="1"/>
  <c r="AE248" i="26"/>
  <c r="AJ248" i="26"/>
  <c r="O215" i="75" s="1"/>
  <c r="R145" i="26"/>
  <c r="Q145" i="26"/>
  <c r="N112" i="72" s="1"/>
  <c r="P145" i="26"/>
  <c r="M145" i="26"/>
  <c r="J112" i="72" s="1"/>
  <c r="O145" i="26"/>
  <c r="L112" i="72" s="1"/>
  <c r="N145" i="26"/>
  <c r="AI247" i="26"/>
  <c r="N214" i="75" s="1"/>
  <c r="AH247" i="26"/>
  <c r="M214" i="75" s="1"/>
  <c r="AG247" i="26"/>
  <c r="AF247" i="26"/>
  <c r="AE247" i="26"/>
  <c r="AJ247" i="26"/>
  <c r="O214" i="75" s="1"/>
  <c r="R178" i="26"/>
  <c r="Q178" i="26"/>
  <c r="N145" i="72" s="1"/>
  <c r="Q169" i="52" s="1"/>
  <c r="P178" i="26"/>
  <c r="M145" i="72" s="1"/>
  <c r="P169" i="52" s="1"/>
  <c r="M178" i="26"/>
  <c r="J145" i="72" s="1"/>
  <c r="N178" i="26"/>
  <c r="O178" i="26"/>
  <c r="L145" i="72" s="1"/>
  <c r="AH111" i="26"/>
  <c r="M78" i="75" s="1"/>
  <c r="AG111" i="26"/>
  <c r="L78" i="75" s="1"/>
  <c r="AF111" i="26"/>
  <c r="K78" i="75" s="1"/>
  <c r="AE111" i="26"/>
  <c r="J78" i="75" s="1"/>
  <c r="AJ111" i="26"/>
  <c r="AI111" i="26"/>
  <c r="N78" i="75" s="1"/>
  <c r="AJ249" i="26"/>
  <c r="AI249" i="26"/>
  <c r="AH249" i="26"/>
  <c r="M216" i="75" s="1"/>
  <c r="AG249" i="26"/>
  <c r="L216" i="75" s="1"/>
  <c r="AF249" i="26"/>
  <c r="K216" i="75" s="1"/>
  <c r="AE249" i="26"/>
  <c r="J216" i="75" s="1"/>
  <c r="P193" i="26"/>
  <c r="M160" i="72" s="1"/>
  <c r="P184" i="52" s="1"/>
  <c r="R193" i="26"/>
  <c r="Q193" i="26"/>
  <c r="N193" i="26"/>
  <c r="K160" i="72" s="1"/>
  <c r="M193" i="26"/>
  <c r="O193" i="26"/>
  <c r="L160" i="72" s="1"/>
  <c r="AA158" i="26"/>
  <c r="Z158" i="26"/>
  <c r="Y158" i="26"/>
  <c r="M125" i="74" s="1"/>
  <c r="P149" i="52" s="1"/>
  <c r="W158" i="26"/>
  <c r="V158" i="26"/>
  <c r="X158" i="26"/>
  <c r="L125" i="74" s="1"/>
  <c r="AA109" i="26"/>
  <c r="Z109" i="26"/>
  <c r="N76" i="74" s="1"/>
  <c r="Y109" i="26"/>
  <c r="M76" i="74" s="1"/>
  <c r="X109" i="26"/>
  <c r="L76" i="74" s="1"/>
  <c r="W109" i="26"/>
  <c r="K76" i="74" s="1"/>
  <c r="V109" i="26"/>
  <c r="J76" i="74" s="1"/>
  <c r="Q180" i="26"/>
  <c r="P180" i="26"/>
  <c r="M147" i="72" s="1"/>
  <c r="R180" i="26"/>
  <c r="O180" i="26"/>
  <c r="N180" i="26"/>
  <c r="K147" i="72" s="1"/>
  <c r="M180" i="26"/>
  <c r="AJ258" i="26"/>
  <c r="O225" i="75" s="1"/>
  <c r="AH258" i="26"/>
  <c r="M225" i="75" s="1"/>
  <c r="AG258" i="26"/>
  <c r="AF258" i="26"/>
  <c r="K225" i="75" s="1"/>
  <c r="AE258" i="26"/>
  <c r="AI258" i="26"/>
  <c r="N225" i="75" s="1"/>
  <c r="R190" i="26"/>
  <c r="O157" i="72" s="1"/>
  <c r="P190" i="26"/>
  <c r="Q190" i="26"/>
  <c r="N157" i="72" s="1"/>
  <c r="O190" i="26"/>
  <c r="N190" i="26"/>
  <c r="M190" i="26"/>
  <c r="J157" i="72" s="1"/>
  <c r="R152" i="26"/>
  <c r="Q152" i="26"/>
  <c r="N119" i="72" s="1"/>
  <c r="P152" i="26"/>
  <c r="M119" i="72" s="1"/>
  <c r="M152" i="26"/>
  <c r="J119" i="72" s="1"/>
  <c r="N152" i="26"/>
  <c r="O152" i="26"/>
  <c r="R117" i="26"/>
  <c r="Q117" i="26"/>
  <c r="N84" i="72" s="1"/>
  <c r="P117" i="26"/>
  <c r="M84" i="72" s="1"/>
  <c r="O117" i="26"/>
  <c r="N117" i="26"/>
  <c r="M117" i="26"/>
  <c r="AH52" i="26"/>
  <c r="M19" i="75" s="1"/>
  <c r="AG52" i="26"/>
  <c r="L19" i="75" s="1"/>
  <c r="AF52" i="26"/>
  <c r="K19" i="75" s="1"/>
  <c r="AE52" i="26"/>
  <c r="J19" i="75" s="1"/>
  <c r="AJ52" i="26"/>
  <c r="AI52" i="26"/>
  <c r="N19" i="75" s="1"/>
  <c r="AA198" i="51"/>
  <c r="AG166" i="74" s="1"/>
  <c r="L190" i="52" s="1"/>
  <c r="Z198" i="51"/>
  <c r="AF166" i="74" s="1"/>
  <c r="K190" i="52" s="1"/>
  <c r="Y198" i="51"/>
  <c r="X198" i="51"/>
  <c r="AD166" i="74" s="1"/>
  <c r="W198" i="51"/>
  <c r="V198" i="51"/>
  <c r="AB166" i="74" s="1"/>
  <c r="M264" i="49"/>
  <c r="O264" i="49"/>
  <c r="U231" i="72" s="1"/>
  <c r="R264" i="49"/>
  <c r="X231" i="72" s="1"/>
  <c r="Q264" i="49"/>
  <c r="P264" i="49"/>
  <c r="V231" i="72" s="1"/>
  <c r="N264" i="49"/>
  <c r="O155" i="49"/>
  <c r="N155" i="49"/>
  <c r="M155" i="49"/>
  <c r="Q155" i="49"/>
  <c r="W122" i="72" s="1"/>
  <c r="W146" i="52" s="1"/>
  <c r="R155" i="49"/>
  <c r="X122" i="72" s="1"/>
  <c r="P155" i="49"/>
  <c r="V122" i="72" s="1"/>
  <c r="V146" i="52" s="1"/>
  <c r="AJ206" i="49"/>
  <c r="X173" i="75" s="1"/>
  <c r="AI206" i="49"/>
  <c r="W173" i="75" s="1"/>
  <c r="AH206" i="49"/>
  <c r="AG206" i="49"/>
  <c r="U173" i="75" s="1"/>
  <c r="AF206" i="49"/>
  <c r="T173" i="75" s="1"/>
  <c r="AE206" i="49"/>
  <c r="S173" i="75" s="1"/>
  <c r="Z79" i="49"/>
  <c r="W46" i="74" s="1"/>
  <c r="X79" i="49"/>
  <c r="Y79" i="49"/>
  <c r="V46" i="74" s="1"/>
  <c r="W79" i="49"/>
  <c r="V79" i="49"/>
  <c r="AA79" i="49"/>
  <c r="X46" i="74" s="1"/>
  <c r="V238" i="51"/>
  <c r="Z238" i="51"/>
  <c r="AF206" i="74" s="1"/>
  <c r="Y238" i="51"/>
  <c r="AE206" i="74" s="1"/>
  <c r="AA238" i="51"/>
  <c r="AG206" i="74" s="1"/>
  <c r="W238" i="51"/>
  <c r="AC206" i="74" s="1"/>
  <c r="X238" i="51"/>
  <c r="X64" i="51"/>
  <c r="AD32" i="74" s="1"/>
  <c r="W64" i="51"/>
  <c r="V64" i="51"/>
  <c r="AA64" i="51"/>
  <c r="AG32" i="74" s="1"/>
  <c r="L56" i="52" s="1"/>
  <c r="Z64" i="51"/>
  <c r="AF32" i="74" s="1"/>
  <c r="K56" i="52" s="1"/>
  <c r="Y64" i="51"/>
  <c r="AE32" i="74" s="1"/>
  <c r="J56" i="52" s="1"/>
  <c r="AE234" i="49"/>
  <c r="AJ234" i="49"/>
  <c r="X201" i="75" s="1"/>
  <c r="AI234" i="49"/>
  <c r="AH234" i="49"/>
  <c r="V201" i="75" s="1"/>
  <c r="AG234" i="49"/>
  <c r="U201" i="75" s="1"/>
  <c r="AF234" i="49"/>
  <c r="T201" i="75" s="1"/>
  <c r="AJ166" i="49"/>
  <c r="X133" i="75" s="1"/>
  <c r="AI166" i="49"/>
  <c r="W133" i="75" s="1"/>
  <c r="AH166" i="49"/>
  <c r="AG166" i="49"/>
  <c r="AF166" i="49"/>
  <c r="AE166" i="49"/>
  <c r="S133" i="75" s="1"/>
  <c r="V118" i="49"/>
  <c r="W118" i="49"/>
  <c r="T85" i="74" s="1"/>
  <c r="AA118" i="49"/>
  <c r="X85" i="74" s="1"/>
  <c r="Z118" i="49"/>
  <c r="W85" i="74" s="1"/>
  <c r="W109" i="52" s="1"/>
  <c r="Y118" i="49"/>
  <c r="V85" i="74" s="1"/>
  <c r="V109" i="52" s="1"/>
  <c r="X118" i="49"/>
  <c r="W54" i="49"/>
  <c r="V54" i="49"/>
  <c r="Z54" i="49"/>
  <c r="W21" i="74" s="1"/>
  <c r="W45" i="52" s="1"/>
  <c r="AA54" i="49"/>
  <c r="X21" i="74" s="1"/>
  <c r="X45" i="52" s="1"/>
  <c r="Y54" i="49"/>
  <c r="V21" i="74" s="1"/>
  <c r="X54" i="49"/>
  <c r="W156" i="51"/>
  <c r="AC124" i="74" s="1"/>
  <c r="V156" i="51"/>
  <c r="AA156" i="51"/>
  <c r="Z156" i="51"/>
  <c r="Y156" i="51"/>
  <c r="AE124" i="74" s="1"/>
  <c r="J148" i="52" s="1"/>
  <c r="X156" i="51"/>
  <c r="AD124" i="74" s="1"/>
  <c r="R280" i="49"/>
  <c r="X247" i="72" s="1"/>
  <c r="Q280" i="49"/>
  <c r="W247" i="72" s="1"/>
  <c r="P280" i="49"/>
  <c r="V247" i="72" s="1"/>
  <c r="O280" i="49"/>
  <c r="U247" i="72" s="1"/>
  <c r="N280" i="49"/>
  <c r="M280" i="49"/>
  <c r="Y222" i="49"/>
  <c r="V189" i="74" s="1"/>
  <c r="V213" i="52" s="1"/>
  <c r="X222" i="49"/>
  <c r="U189" i="74" s="1"/>
  <c r="W222" i="49"/>
  <c r="V222" i="49"/>
  <c r="S189" i="74" s="1"/>
  <c r="AA222" i="49"/>
  <c r="Z222" i="49"/>
  <c r="W189" i="74" s="1"/>
  <c r="R163" i="49"/>
  <c r="P163" i="49"/>
  <c r="V130" i="72" s="1"/>
  <c r="O163" i="49"/>
  <c r="U130" i="72" s="1"/>
  <c r="N163" i="49"/>
  <c r="T130" i="72" s="1"/>
  <c r="M163" i="49"/>
  <c r="Q163" i="49"/>
  <c r="R83" i="49"/>
  <c r="X50" i="72" s="1"/>
  <c r="Q83" i="49"/>
  <c r="W50" i="72" s="1"/>
  <c r="W74" i="52" s="1"/>
  <c r="O83" i="49"/>
  <c r="P83" i="49"/>
  <c r="V50" i="72" s="1"/>
  <c r="N83" i="49"/>
  <c r="M83" i="49"/>
  <c r="S50" i="72" s="1"/>
  <c r="AA257" i="26"/>
  <c r="Z257" i="26"/>
  <c r="N224" i="74" s="1"/>
  <c r="Y257" i="26"/>
  <c r="M224" i="74" s="1"/>
  <c r="X257" i="26"/>
  <c r="L224" i="74" s="1"/>
  <c r="W257" i="26"/>
  <c r="V257" i="26"/>
  <c r="X195" i="49"/>
  <c r="V195" i="49"/>
  <c r="AA195" i="49"/>
  <c r="X162" i="74" s="1"/>
  <c r="Z195" i="49"/>
  <c r="W162" i="74" s="1"/>
  <c r="W195" i="49"/>
  <c r="T162" i="74" s="1"/>
  <c r="Y195" i="49"/>
  <c r="V71" i="49"/>
  <c r="S38" i="74" s="1"/>
  <c r="Z71" i="49"/>
  <c r="Y71" i="49"/>
  <c r="V38" i="74" s="1"/>
  <c r="X71" i="49"/>
  <c r="U38" i="74" s="1"/>
  <c r="W71" i="49"/>
  <c r="T38" i="74" s="1"/>
  <c r="AA71" i="49"/>
  <c r="Y202" i="51"/>
  <c r="X202" i="51"/>
  <c r="AA202" i="51"/>
  <c r="AG170" i="74" s="1"/>
  <c r="L194" i="52" s="1"/>
  <c r="Z202" i="51"/>
  <c r="AF170" i="74" s="1"/>
  <c r="K194" i="52" s="1"/>
  <c r="W202" i="51"/>
  <c r="V202" i="51"/>
  <c r="AB170" i="74" s="1"/>
  <c r="Y56" i="51"/>
  <c r="AE24" i="74" s="1"/>
  <c r="X56" i="51"/>
  <c r="W56" i="51"/>
  <c r="V56" i="51"/>
  <c r="AA56" i="51"/>
  <c r="Z56" i="51"/>
  <c r="AF24" i="74" s="1"/>
  <c r="K48" i="52" s="1"/>
  <c r="R207" i="49"/>
  <c r="X174" i="72" s="1"/>
  <c r="Q207" i="49"/>
  <c r="W174" i="72" s="1"/>
  <c r="P207" i="49"/>
  <c r="V174" i="72" s="1"/>
  <c r="O207" i="49"/>
  <c r="U174" i="72" s="1"/>
  <c r="N207" i="49"/>
  <c r="M207" i="49"/>
  <c r="AJ142" i="49"/>
  <c r="AI142" i="49"/>
  <c r="W109" i="75" s="1"/>
  <c r="AH142" i="49"/>
  <c r="V109" i="75" s="1"/>
  <c r="AG142" i="49"/>
  <c r="U109" i="75" s="1"/>
  <c r="AF142" i="49"/>
  <c r="AE142" i="49"/>
  <c r="S109" i="75" s="1"/>
  <c r="W94" i="49"/>
  <c r="V94" i="49"/>
  <c r="AA94" i="49"/>
  <c r="Z94" i="49"/>
  <c r="W61" i="74" s="1"/>
  <c r="W85" i="52" s="1"/>
  <c r="Y94" i="49"/>
  <c r="V61" i="74" s="1"/>
  <c r="V85" i="52" s="1"/>
  <c r="X94" i="49"/>
  <c r="M55" i="49"/>
  <c r="R55" i="49"/>
  <c r="X22" i="72" s="1"/>
  <c r="Q55" i="49"/>
  <c r="W22" i="72" s="1"/>
  <c r="P55" i="49"/>
  <c r="V22" i="72" s="1"/>
  <c r="O55" i="49"/>
  <c r="N55" i="49"/>
  <c r="T22" i="72" s="1"/>
  <c r="Y237" i="26"/>
  <c r="M204" i="74" s="1"/>
  <c r="AA237" i="26"/>
  <c r="O204" i="74" s="1"/>
  <c r="Z237" i="26"/>
  <c r="N204" i="74" s="1"/>
  <c r="W237" i="26"/>
  <c r="V237" i="26"/>
  <c r="J204" i="74" s="1"/>
  <c r="X237" i="26"/>
  <c r="R192" i="26"/>
  <c r="Q192" i="26"/>
  <c r="N159" i="72" s="1"/>
  <c r="P192" i="26"/>
  <c r="M159" i="72" s="1"/>
  <c r="P183" i="52" s="1"/>
  <c r="O192" i="26"/>
  <c r="L159" i="72" s="1"/>
  <c r="N192" i="26"/>
  <c r="M192" i="26"/>
  <c r="J159" i="72" s="1"/>
  <c r="R248" i="26"/>
  <c r="O215" i="72" s="1"/>
  <c r="Q248" i="26"/>
  <c r="N215" i="72" s="1"/>
  <c r="P248" i="26"/>
  <c r="O248" i="26"/>
  <c r="N248" i="26"/>
  <c r="K215" i="72" s="1"/>
  <c r="M248" i="26"/>
  <c r="J215" i="72" s="1"/>
  <c r="R197" i="26"/>
  <c r="O164" i="72" s="1"/>
  <c r="R188" i="52" s="1"/>
  <c r="Q197" i="26"/>
  <c r="N164" i="72" s="1"/>
  <c r="Q188" i="52" s="1"/>
  <c r="P197" i="26"/>
  <c r="O197" i="26"/>
  <c r="L164" i="72" s="1"/>
  <c r="N197" i="26"/>
  <c r="M197" i="26"/>
  <c r="J164" i="72" s="1"/>
  <c r="R271" i="26"/>
  <c r="P271" i="26"/>
  <c r="M238" i="72" s="1"/>
  <c r="P262" i="52" s="1"/>
  <c r="Q271" i="26"/>
  <c r="N238" i="72" s="1"/>
  <c r="O271" i="26"/>
  <c r="L238" i="72" s="1"/>
  <c r="N271" i="26"/>
  <c r="M271" i="26"/>
  <c r="AA247" i="26"/>
  <c r="Z247" i="26"/>
  <c r="N214" i="74" s="1"/>
  <c r="Y247" i="26"/>
  <c r="X247" i="26"/>
  <c r="V247" i="26"/>
  <c r="J214" i="74" s="1"/>
  <c r="W247" i="26"/>
  <c r="AI178" i="26"/>
  <c r="N145" i="75" s="1"/>
  <c r="AH178" i="26"/>
  <c r="M145" i="75" s="1"/>
  <c r="AG178" i="26"/>
  <c r="AF178" i="26"/>
  <c r="AE178" i="26"/>
  <c r="AJ178" i="26"/>
  <c r="O145" i="75" s="1"/>
  <c r="AA104" i="26"/>
  <c r="O71" i="74" s="1"/>
  <c r="Z104" i="26"/>
  <c r="N71" i="74" s="1"/>
  <c r="Y104" i="26"/>
  <c r="M71" i="74" s="1"/>
  <c r="P95" i="52" s="1"/>
  <c r="X104" i="26"/>
  <c r="W104" i="26"/>
  <c r="V104" i="26"/>
  <c r="P241" i="26"/>
  <c r="R241" i="26"/>
  <c r="O208" i="72" s="1"/>
  <c r="R232" i="52" s="1"/>
  <c r="Q241" i="26"/>
  <c r="N208" i="72" s="1"/>
  <c r="Q232" i="52" s="1"/>
  <c r="O241" i="26"/>
  <c r="N241" i="26"/>
  <c r="K208" i="72" s="1"/>
  <c r="M241" i="26"/>
  <c r="J208" i="72" s="1"/>
  <c r="AJ185" i="26"/>
  <c r="AI185" i="26"/>
  <c r="N152" i="75" s="1"/>
  <c r="AH185" i="26"/>
  <c r="AG185" i="26"/>
  <c r="L152" i="75" s="1"/>
  <c r="AE185" i="26"/>
  <c r="J152" i="75" s="1"/>
  <c r="AF185" i="26"/>
  <c r="R153" i="26"/>
  <c r="O120" i="72" s="1"/>
  <c r="Q153" i="26"/>
  <c r="N120" i="72" s="1"/>
  <c r="P153" i="26"/>
  <c r="O153" i="26"/>
  <c r="M153" i="26"/>
  <c r="J120" i="72" s="1"/>
  <c r="N153" i="26"/>
  <c r="T153" i="26" s="1"/>
  <c r="Q120" i="72" s="1"/>
  <c r="Y101" i="26"/>
  <c r="M68" i="74" s="1"/>
  <c r="AA101" i="26"/>
  <c r="Z101" i="26"/>
  <c r="N68" i="74" s="1"/>
  <c r="Q92" i="52" s="1"/>
  <c r="X101" i="26"/>
  <c r="L68" i="74" s="1"/>
  <c r="W101" i="26"/>
  <c r="V101" i="26"/>
  <c r="J68" i="74" s="1"/>
  <c r="M92" i="52" s="1"/>
  <c r="R283" i="26"/>
  <c r="O250" i="72" s="1"/>
  <c r="R274" i="52" s="1"/>
  <c r="P283" i="26"/>
  <c r="M250" i="72" s="1"/>
  <c r="P274" i="52" s="1"/>
  <c r="Q283" i="26"/>
  <c r="O283" i="26"/>
  <c r="N283" i="26"/>
  <c r="K250" i="72" s="1"/>
  <c r="M283" i="26"/>
  <c r="AH251" i="26"/>
  <c r="M218" i="75" s="1"/>
  <c r="AG251" i="26"/>
  <c r="L218" i="75" s="1"/>
  <c r="AI251" i="26"/>
  <c r="N218" i="75" s="1"/>
  <c r="AF251" i="26"/>
  <c r="K218" i="75" s="1"/>
  <c r="AE251" i="26"/>
  <c r="J218" i="75" s="1"/>
  <c r="AJ251" i="26"/>
  <c r="P188" i="26"/>
  <c r="Q188" i="26"/>
  <c r="N155" i="72" s="1"/>
  <c r="R188" i="26"/>
  <c r="O188" i="26"/>
  <c r="L155" i="72" s="1"/>
  <c r="N188" i="26"/>
  <c r="M188" i="26"/>
  <c r="J155" i="72" s="1"/>
  <c r="R203" i="26"/>
  <c r="Q203" i="26"/>
  <c r="P203" i="26"/>
  <c r="M170" i="72" s="1"/>
  <c r="P194" i="52" s="1"/>
  <c r="O203" i="26"/>
  <c r="L170" i="72" s="1"/>
  <c r="M203" i="26"/>
  <c r="N203" i="26"/>
  <c r="K170" i="72" s="1"/>
  <c r="Y149" i="26"/>
  <c r="M116" i="74" s="1"/>
  <c r="AA149" i="26"/>
  <c r="O116" i="74" s="1"/>
  <c r="Z149" i="26"/>
  <c r="N116" i="74" s="1"/>
  <c r="V149" i="26"/>
  <c r="X149" i="26"/>
  <c r="W149" i="26"/>
  <c r="K116" i="74" s="1"/>
  <c r="AE112" i="26"/>
  <c r="AJ112" i="26"/>
  <c r="O79" i="75" s="1"/>
  <c r="AI112" i="26"/>
  <c r="N79" i="75" s="1"/>
  <c r="AH112" i="26"/>
  <c r="M79" i="75" s="1"/>
  <c r="AG112" i="26"/>
  <c r="AF112" i="26"/>
  <c r="K79" i="75" s="1"/>
  <c r="AG45" i="26"/>
  <c r="L12" i="75" s="1"/>
  <c r="AF45" i="26"/>
  <c r="AE45" i="26"/>
  <c r="AJ45" i="26"/>
  <c r="AI45" i="26"/>
  <c r="N12" i="75" s="1"/>
  <c r="AH45" i="26"/>
  <c r="M12" i="75" s="1"/>
  <c r="Z168" i="51"/>
  <c r="AF136" i="74" s="1"/>
  <c r="K160" i="52" s="1"/>
  <c r="Y168" i="51"/>
  <c r="AE136" i="74" s="1"/>
  <c r="X168" i="51"/>
  <c r="W168" i="51"/>
  <c r="AC136" i="74" s="1"/>
  <c r="V168" i="51"/>
  <c r="AA168" i="51"/>
  <c r="AG136" i="74" s="1"/>
  <c r="L160" i="52" s="1"/>
  <c r="AJ262" i="49"/>
  <c r="AI262" i="49"/>
  <c r="W229" i="75" s="1"/>
  <c r="AH262" i="49"/>
  <c r="V229" i="75" s="1"/>
  <c r="AF262" i="49"/>
  <c r="AE262" i="49"/>
  <c r="AG262" i="49"/>
  <c r="U229" i="75" s="1"/>
  <c r="O139" i="49"/>
  <c r="N139" i="49"/>
  <c r="M139" i="49"/>
  <c r="S106" i="72" s="1"/>
  <c r="Q139" i="49"/>
  <c r="W106" i="72" s="1"/>
  <c r="W130" i="52" s="1"/>
  <c r="R139" i="49"/>
  <c r="X106" i="72" s="1"/>
  <c r="P139" i="49"/>
  <c r="V106" i="72" s="1"/>
  <c r="AJ41" i="26"/>
  <c r="O8" i="75" s="1"/>
  <c r="AI41" i="26"/>
  <c r="N8" i="75" s="1"/>
  <c r="AH41" i="26"/>
  <c r="AG41" i="26"/>
  <c r="AF41" i="26"/>
  <c r="AE41" i="26"/>
  <c r="J8" i="75" s="1"/>
  <c r="AG194" i="49"/>
  <c r="AE194" i="49"/>
  <c r="S161" i="75" s="1"/>
  <c r="AJ194" i="49"/>
  <c r="X161" i="75" s="1"/>
  <c r="AI194" i="49"/>
  <c r="W161" i="75" s="1"/>
  <c r="AH194" i="49"/>
  <c r="AF194" i="49"/>
  <c r="T161" i="75" s="1"/>
  <c r="AI70" i="49"/>
  <c r="W37" i="75" s="1"/>
  <c r="AG70" i="49"/>
  <c r="AF70" i="49"/>
  <c r="AE70" i="49"/>
  <c r="AJ70" i="49"/>
  <c r="AH70" i="49"/>
  <c r="V37" i="75" s="1"/>
  <c r="Z218" i="51"/>
  <c r="AF186" i="74" s="1"/>
  <c r="K210" i="52" s="1"/>
  <c r="AA218" i="51"/>
  <c r="AG186" i="74" s="1"/>
  <c r="L210" i="52" s="1"/>
  <c r="Y218" i="51"/>
  <c r="AE186" i="74" s="1"/>
  <c r="J210" i="52" s="1"/>
  <c r="X218" i="51"/>
  <c r="AD186" i="74" s="1"/>
  <c r="W218" i="51"/>
  <c r="V218" i="51"/>
  <c r="AA44" i="51"/>
  <c r="AG12" i="74" s="1"/>
  <c r="Y44" i="51"/>
  <c r="AE12" i="74" s="1"/>
  <c r="J36" i="52" s="1"/>
  <c r="X44" i="51"/>
  <c r="W44" i="51"/>
  <c r="V44" i="51"/>
  <c r="Z44" i="51"/>
  <c r="AF12" i="74" s="1"/>
  <c r="P227" i="49"/>
  <c r="V194" i="72" s="1"/>
  <c r="O227" i="49"/>
  <c r="U194" i="72" s="1"/>
  <c r="N227" i="49"/>
  <c r="M227" i="49"/>
  <c r="R227" i="49"/>
  <c r="Q227" i="49"/>
  <c r="W194" i="72" s="1"/>
  <c r="AJ157" i="49"/>
  <c r="X124" i="75" s="1"/>
  <c r="AI157" i="49"/>
  <c r="W124" i="75" s="1"/>
  <c r="AH157" i="49"/>
  <c r="V124" i="75" s="1"/>
  <c r="AG157" i="49"/>
  <c r="U124" i="75" s="1"/>
  <c r="AE157" i="49"/>
  <c r="AF157" i="49"/>
  <c r="R111" i="49"/>
  <c r="Q111" i="49"/>
  <c r="W78" i="72" s="1"/>
  <c r="P111" i="49"/>
  <c r="V78" i="72" s="1"/>
  <c r="O111" i="49"/>
  <c r="U78" i="72" s="1"/>
  <c r="M111" i="49"/>
  <c r="N111" i="49"/>
  <c r="P47" i="49"/>
  <c r="O47" i="49"/>
  <c r="N47" i="49"/>
  <c r="M47" i="49"/>
  <c r="S14" i="72" s="1"/>
  <c r="Q47" i="49"/>
  <c r="W14" i="72" s="1"/>
  <c r="R47" i="49"/>
  <c r="X14" i="72" s="1"/>
  <c r="X136" i="51"/>
  <c r="AD104" i="74" s="1"/>
  <c r="W136" i="51"/>
  <c r="AC104" i="74" s="1"/>
  <c r="V136" i="51"/>
  <c r="AA136" i="51"/>
  <c r="Z136" i="51"/>
  <c r="Y136" i="51"/>
  <c r="AE104" i="74" s="1"/>
  <c r="J128" i="52" s="1"/>
  <c r="AF278" i="49"/>
  <c r="T245" i="75" s="1"/>
  <c r="AE278" i="49"/>
  <c r="S245" i="75" s="1"/>
  <c r="AJ278" i="49"/>
  <c r="AI278" i="49"/>
  <c r="AH278" i="49"/>
  <c r="AG278" i="49"/>
  <c r="U245" i="75" s="1"/>
  <c r="Z219" i="49"/>
  <c r="Y219" i="49"/>
  <c r="X219" i="49"/>
  <c r="W219" i="49"/>
  <c r="T186" i="74" s="1"/>
  <c r="V219" i="49"/>
  <c r="S186" i="74" s="1"/>
  <c r="AA219" i="49"/>
  <c r="X186" i="74" s="1"/>
  <c r="X210" i="52" s="1"/>
  <c r="O147" i="49"/>
  <c r="U114" i="72" s="1"/>
  <c r="N147" i="49"/>
  <c r="M147" i="49"/>
  <c r="Q147" i="49"/>
  <c r="W114" i="72" s="1"/>
  <c r="R147" i="49"/>
  <c r="X114" i="72" s="1"/>
  <c r="P147" i="49"/>
  <c r="V114" i="72" s="1"/>
  <c r="V138" i="52" s="1"/>
  <c r="AA74" i="49"/>
  <c r="X41" i="74" s="1"/>
  <c r="X65" i="52" s="1"/>
  <c r="Z74" i="49"/>
  <c r="W41" i="74" s="1"/>
  <c r="W65" i="52" s="1"/>
  <c r="X74" i="49"/>
  <c r="U41" i="74" s="1"/>
  <c r="V74" i="49"/>
  <c r="S41" i="74" s="1"/>
  <c r="Y74" i="49"/>
  <c r="W74" i="49"/>
  <c r="T41" i="74" s="1"/>
  <c r="AH126" i="49"/>
  <c r="V93" i="75" s="1"/>
  <c r="AG126" i="49"/>
  <c r="U93" i="75" s="1"/>
  <c r="AF126" i="49"/>
  <c r="AE126" i="49"/>
  <c r="S93" i="75" s="1"/>
  <c r="AJ126" i="49"/>
  <c r="AI126" i="49"/>
  <c r="W93" i="75" s="1"/>
  <c r="AE62" i="49"/>
  <c r="S29" i="75" s="1"/>
  <c r="AG62" i="49"/>
  <c r="AF62" i="49"/>
  <c r="AJ62" i="49"/>
  <c r="X29" i="75" s="1"/>
  <c r="AH62" i="49"/>
  <c r="V29" i="75" s="1"/>
  <c r="AI62" i="49"/>
  <c r="W29" i="75" s="1"/>
  <c r="AA172" i="51"/>
  <c r="AG140" i="74" s="1"/>
  <c r="L164" i="52" s="1"/>
  <c r="Z172" i="51"/>
  <c r="AF140" i="74" s="1"/>
  <c r="K164" i="52" s="1"/>
  <c r="Y172" i="51"/>
  <c r="X172" i="51"/>
  <c r="W172" i="51"/>
  <c r="V172" i="51"/>
  <c r="AB140" i="74" s="1"/>
  <c r="P272" i="49"/>
  <c r="V239" i="72" s="1"/>
  <c r="O272" i="49"/>
  <c r="U239" i="72" s="1"/>
  <c r="N272" i="49"/>
  <c r="T239" i="72" s="1"/>
  <c r="M272" i="49"/>
  <c r="S239" i="72" s="1"/>
  <c r="R272" i="49"/>
  <c r="X239" i="72" s="1"/>
  <c r="Q272" i="49"/>
  <c r="P195" i="49"/>
  <c r="V162" i="72" s="1"/>
  <c r="N195" i="49"/>
  <c r="T162" i="72" s="1"/>
  <c r="M195" i="49"/>
  <c r="S162" i="72" s="1"/>
  <c r="R195" i="49"/>
  <c r="O195" i="49"/>
  <c r="U162" i="72" s="1"/>
  <c r="Q195" i="49"/>
  <c r="AJ133" i="49"/>
  <c r="AI133" i="49"/>
  <c r="W100" i="75" s="1"/>
  <c r="AH133" i="49"/>
  <c r="V100" i="75" s="1"/>
  <c r="AG133" i="49"/>
  <c r="U100" i="75" s="1"/>
  <c r="AE133" i="49"/>
  <c r="S100" i="75" s="1"/>
  <c r="AF133" i="49"/>
  <c r="T100" i="75" s="1"/>
  <c r="AJ91" i="49"/>
  <c r="AI91" i="49"/>
  <c r="W58" i="75" s="1"/>
  <c r="AH91" i="49"/>
  <c r="AG91" i="49"/>
  <c r="U58" i="75" s="1"/>
  <c r="AE91" i="49"/>
  <c r="S58" i="75" s="1"/>
  <c r="AF91" i="49"/>
  <c r="AL91" i="49" s="1"/>
  <c r="Z58" i="75" s="1"/>
  <c r="AA46" i="49"/>
  <c r="X13" i="74" s="1"/>
  <c r="Z46" i="49"/>
  <c r="W13" i="74" s="1"/>
  <c r="W37" i="52" s="1"/>
  <c r="Y46" i="49"/>
  <c r="V13" i="74" s="1"/>
  <c r="V37" i="52" s="1"/>
  <c r="X46" i="49"/>
  <c r="W46" i="49"/>
  <c r="V46" i="49"/>
  <c r="R264" i="26"/>
  <c r="P264" i="26"/>
  <c r="M231" i="72" s="1"/>
  <c r="Q264" i="26"/>
  <c r="N231" i="72" s="1"/>
  <c r="M264" i="26"/>
  <c r="O264" i="26"/>
  <c r="L231" i="72" s="1"/>
  <c r="N264" i="26"/>
  <c r="K231" i="72" s="1"/>
  <c r="AJ232" i="26"/>
  <c r="AF232" i="26"/>
  <c r="K199" i="75" s="1"/>
  <c r="AE232" i="26"/>
  <c r="AI232" i="26"/>
  <c r="N199" i="75" s="1"/>
  <c r="AG232" i="26"/>
  <c r="L199" i="75" s="1"/>
  <c r="AH232" i="26"/>
  <c r="M199" i="75" s="1"/>
  <c r="R166" i="26"/>
  <c r="O133" i="72" s="1"/>
  <c r="Q166" i="26"/>
  <c r="P166" i="26"/>
  <c r="M166" i="26"/>
  <c r="J133" i="72" s="1"/>
  <c r="O166" i="26"/>
  <c r="L133" i="72" s="1"/>
  <c r="N166" i="26"/>
  <c r="K133" i="72" s="1"/>
  <c r="Z52" i="26"/>
  <c r="N19" i="74" s="1"/>
  <c r="Q43" i="52" s="1"/>
  <c r="Y52" i="26"/>
  <c r="AA52" i="26"/>
  <c r="X52" i="26"/>
  <c r="W52" i="26"/>
  <c r="V52" i="26"/>
  <c r="J19" i="74" s="1"/>
  <c r="AJ219" i="26"/>
  <c r="AI219" i="26"/>
  <c r="N186" i="75" s="1"/>
  <c r="AF219" i="26"/>
  <c r="AH219" i="26"/>
  <c r="AE219" i="26"/>
  <c r="J186" i="75" s="1"/>
  <c r="AG219" i="26"/>
  <c r="L186" i="75" s="1"/>
  <c r="R267" i="26"/>
  <c r="Q267" i="26"/>
  <c r="N234" i="72" s="1"/>
  <c r="P267" i="26"/>
  <c r="M234" i="72" s="1"/>
  <c r="P258" i="52" s="1"/>
  <c r="O267" i="26"/>
  <c r="N267" i="26"/>
  <c r="M267" i="26"/>
  <c r="J234" i="72" s="1"/>
  <c r="R205" i="26"/>
  <c r="O172" i="72" s="1"/>
  <c r="Q205" i="26"/>
  <c r="N172" i="72" s="1"/>
  <c r="Q196" i="52" s="1"/>
  <c r="P205" i="26"/>
  <c r="O205" i="26"/>
  <c r="N205" i="26"/>
  <c r="M205" i="26"/>
  <c r="J172" i="72" s="1"/>
  <c r="AE233" i="26"/>
  <c r="J200" i="75" s="1"/>
  <c r="AI233" i="26"/>
  <c r="AH233" i="26"/>
  <c r="M200" i="75" s="1"/>
  <c r="AF233" i="26"/>
  <c r="K200" i="75" s="1"/>
  <c r="AJ233" i="26"/>
  <c r="AG233" i="26"/>
  <c r="L200" i="75" s="1"/>
  <c r="AJ176" i="26"/>
  <c r="O143" i="75" s="1"/>
  <c r="AI176" i="26"/>
  <c r="N143" i="75" s="1"/>
  <c r="AH176" i="26"/>
  <c r="AG176" i="26"/>
  <c r="AE176" i="26"/>
  <c r="J143" i="75" s="1"/>
  <c r="AF176" i="26"/>
  <c r="R99" i="26"/>
  <c r="Q99" i="26"/>
  <c r="P99" i="26"/>
  <c r="M66" i="72" s="1"/>
  <c r="P90" i="52" s="1"/>
  <c r="N99" i="26"/>
  <c r="M99" i="26"/>
  <c r="J66" i="72" s="1"/>
  <c r="O99" i="26"/>
  <c r="L66" i="72" s="1"/>
  <c r="R233" i="26"/>
  <c r="Q233" i="26"/>
  <c r="N200" i="72" s="1"/>
  <c r="Q224" i="52" s="1"/>
  <c r="P233" i="26"/>
  <c r="N233" i="26"/>
  <c r="K200" i="72" s="1"/>
  <c r="M233" i="26"/>
  <c r="J200" i="72" s="1"/>
  <c r="O233" i="26"/>
  <c r="L200" i="72" s="1"/>
  <c r="AA180" i="26"/>
  <c r="Z180" i="26"/>
  <c r="N147" i="74" s="1"/>
  <c r="Y180" i="26"/>
  <c r="X180" i="26"/>
  <c r="L147" i="74" s="1"/>
  <c r="W180" i="26"/>
  <c r="V180" i="26"/>
  <c r="J147" i="74" s="1"/>
  <c r="R141" i="26"/>
  <c r="Q141" i="26"/>
  <c r="N108" i="72" s="1"/>
  <c r="P141" i="26"/>
  <c r="O141" i="26"/>
  <c r="L108" i="72" s="1"/>
  <c r="N141" i="26"/>
  <c r="M141" i="26"/>
  <c r="AF96" i="26"/>
  <c r="AE96" i="26"/>
  <c r="J63" i="75" s="1"/>
  <c r="AJ96" i="26"/>
  <c r="O63" i="75" s="1"/>
  <c r="AI96" i="26"/>
  <c r="N63" i="75" s="1"/>
  <c r="AH96" i="26"/>
  <c r="AG96" i="26"/>
  <c r="P243" i="26"/>
  <c r="M210" i="72" s="1"/>
  <c r="Q243" i="26"/>
  <c r="N210" i="72" s="1"/>
  <c r="R243" i="26"/>
  <c r="M243" i="26"/>
  <c r="N243" i="26"/>
  <c r="O243" i="26"/>
  <c r="L210" i="72" s="1"/>
  <c r="R263" i="26"/>
  <c r="Q263" i="26"/>
  <c r="N230" i="72" s="1"/>
  <c r="P263" i="26"/>
  <c r="M230" i="72" s="1"/>
  <c r="O263" i="26"/>
  <c r="L230" i="72" s="1"/>
  <c r="M263" i="26"/>
  <c r="N263" i="26"/>
  <c r="K230" i="72" s="1"/>
  <c r="AA190" i="26"/>
  <c r="O157" i="74" s="1"/>
  <c r="Z190" i="26"/>
  <c r="N157" i="74" s="1"/>
  <c r="Y190" i="26"/>
  <c r="X190" i="26"/>
  <c r="L157" i="74" s="1"/>
  <c r="W190" i="26"/>
  <c r="V190" i="26"/>
  <c r="J157" i="74" s="1"/>
  <c r="AA142" i="26"/>
  <c r="Z142" i="26"/>
  <c r="N109" i="74" s="1"/>
  <c r="Y142" i="26"/>
  <c r="X142" i="26"/>
  <c r="L109" i="74" s="1"/>
  <c r="V142" i="26"/>
  <c r="J109" i="74" s="1"/>
  <c r="W142" i="26"/>
  <c r="Y110" i="26"/>
  <c r="M77" i="74" s="1"/>
  <c r="AA110" i="26"/>
  <c r="O77" i="74" s="1"/>
  <c r="Z110" i="26"/>
  <c r="X110" i="26"/>
  <c r="W110" i="26"/>
  <c r="K77" i="74" s="1"/>
  <c r="V110" i="26"/>
  <c r="Y148" i="51"/>
  <c r="X148" i="51"/>
  <c r="AD116" i="74" s="1"/>
  <c r="W148" i="51"/>
  <c r="AC116" i="74" s="1"/>
  <c r="V148" i="51"/>
  <c r="AA148" i="51"/>
  <c r="Z148" i="51"/>
  <c r="AF116" i="74" s="1"/>
  <c r="K140" i="52" s="1"/>
  <c r="X259" i="49"/>
  <c r="U226" i="74" s="1"/>
  <c r="W259" i="49"/>
  <c r="T226" i="74" s="1"/>
  <c r="V259" i="49"/>
  <c r="S226" i="74" s="1"/>
  <c r="AA259" i="49"/>
  <c r="Z259" i="49"/>
  <c r="Y259" i="49"/>
  <c r="V226" i="74" s="1"/>
  <c r="X130" i="49"/>
  <c r="W130" i="49"/>
  <c r="V130" i="49"/>
  <c r="S97" i="74" s="1"/>
  <c r="Z130" i="49"/>
  <c r="W97" i="74" s="1"/>
  <c r="AA130" i="49"/>
  <c r="X97" i="74" s="1"/>
  <c r="Y130" i="49"/>
  <c r="V97" i="74" s="1"/>
  <c r="V121" i="52" s="1"/>
  <c r="W127" i="49"/>
  <c r="T94" i="74" s="1"/>
  <c r="V127" i="49"/>
  <c r="AA127" i="49"/>
  <c r="X94" i="74" s="1"/>
  <c r="Z127" i="49"/>
  <c r="W94" i="74" s="1"/>
  <c r="Y127" i="49"/>
  <c r="V94" i="74" s="1"/>
  <c r="X127" i="49"/>
  <c r="U94" i="74" s="1"/>
  <c r="X63" i="49"/>
  <c r="Z63" i="49"/>
  <c r="W30" i="74" s="1"/>
  <c r="V63" i="49"/>
  <c r="S30" i="74" s="1"/>
  <c r="AA63" i="49"/>
  <c r="X30" i="74" s="1"/>
  <c r="Y63" i="49"/>
  <c r="V30" i="74" s="1"/>
  <c r="W63" i="49"/>
  <c r="X190" i="51"/>
  <c r="W190" i="51"/>
  <c r="AC158" i="74" s="1"/>
  <c r="V190" i="51"/>
  <c r="AA190" i="51"/>
  <c r="AG158" i="74" s="1"/>
  <c r="L182" i="52" s="1"/>
  <c r="Z190" i="51"/>
  <c r="Y190" i="51"/>
  <c r="AE158" i="74" s="1"/>
  <c r="J182" i="52" s="1"/>
  <c r="AH286" i="49"/>
  <c r="AG286" i="49"/>
  <c r="U253" i="75" s="1"/>
  <c r="AF286" i="49"/>
  <c r="T253" i="75" s="1"/>
  <c r="AE286" i="49"/>
  <c r="S253" i="75" s="1"/>
  <c r="AJ286" i="49"/>
  <c r="AI286" i="49"/>
  <c r="W253" i="75" s="1"/>
  <c r="AH213" i="49"/>
  <c r="AG213" i="49"/>
  <c r="AF213" i="49"/>
  <c r="AE213" i="49"/>
  <c r="S180" i="75" s="1"/>
  <c r="AJ213" i="49"/>
  <c r="X180" i="75" s="1"/>
  <c r="AI213" i="49"/>
  <c r="W180" i="75" s="1"/>
  <c r="R152" i="49"/>
  <c r="Q152" i="49"/>
  <c r="W119" i="72" s="1"/>
  <c r="P152" i="49"/>
  <c r="O152" i="49"/>
  <c r="U119" i="72" s="1"/>
  <c r="N152" i="49"/>
  <c r="M152" i="49"/>
  <c r="S119" i="72" s="1"/>
  <c r="V102" i="49"/>
  <c r="AA102" i="49"/>
  <c r="X69" i="74" s="1"/>
  <c r="Z102" i="49"/>
  <c r="Y102" i="49"/>
  <c r="V69" i="74" s="1"/>
  <c r="V93" i="52" s="1"/>
  <c r="X102" i="49"/>
  <c r="W102" i="49"/>
  <c r="Y286" i="51"/>
  <c r="W286" i="51"/>
  <c r="AA286" i="51"/>
  <c r="AG254" i="74" s="1"/>
  <c r="L278" i="52" s="1"/>
  <c r="Z286" i="51"/>
  <c r="AF254" i="74" s="1"/>
  <c r="K278" i="52" s="1"/>
  <c r="X286" i="51"/>
  <c r="AD254" i="74" s="1"/>
  <c r="V286" i="51"/>
  <c r="AB254" i="74" s="1"/>
  <c r="AA100" i="51"/>
  <c r="Z100" i="51"/>
  <c r="AF68" i="74" s="1"/>
  <c r="K92" i="52" s="1"/>
  <c r="W100" i="51"/>
  <c r="V100" i="51"/>
  <c r="AB68" i="74" s="1"/>
  <c r="Y100" i="51"/>
  <c r="AE68" i="74" s="1"/>
  <c r="J92" i="52" s="1"/>
  <c r="X100" i="51"/>
  <c r="AD68" i="74" s="1"/>
  <c r="X275" i="49"/>
  <c r="U242" i="74" s="1"/>
  <c r="W275" i="49"/>
  <c r="T242" i="74" s="1"/>
  <c r="V275" i="49"/>
  <c r="S242" i="74" s="1"/>
  <c r="AA275" i="49"/>
  <c r="X242" i="74" s="1"/>
  <c r="X266" i="52" s="1"/>
  <c r="Z275" i="49"/>
  <c r="Y275" i="49"/>
  <c r="Y210" i="49"/>
  <c r="V177" i="74" s="1"/>
  <c r="V201" i="52" s="1"/>
  <c r="X210" i="49"/>
  <c r="W210" i="49"/>
  <c r="V210" i="49"/>
  <c r="S177" i="74" s="1"/>
  <c r="AA210" i="49"/>
  <c r="Z210" i="49"/>
  <c r="W177" i="74" s="1"/>
  <c r="W201" i="52" s="1"/>
  <c r="O131" i="49"/>
  <c r="N131" i="49"/>
  <c r="M131" i="49"/>
  <c r="Q131" i="49"/>
  <c r="W98" i="72" s="1"/>
  <c r="W122" i="52" s="1"/>
  <c r="R131" i="49"/>
  <c r="X98" i="72" s="1"/>
  <c r="P131" i="49"/>
  <c r="V98" i="72" s="1"/>
  <c r="V122" i="52" s="1"/>
  <c r="R67" i="49"/>
  <c r="Q67" i="49"/>
  <c r="O67" i="49"/>
  <c r="U34" i="72" s="1"/>
  <c r="P67" i="49"/>
  <c r="V34" i="72" s="1"/>
  <c r="M67" i="49"/>
  <c r="N67" i="49"/>
  <c r="T34" i="72" s="1"/>
  <c r="AA119" i="49"/>
  <c r="X86" i="74" s="1"/>
  <c r="Z119" i="49"/>
  <c r="W86" i="74" s="1"/>
  <c r="Y119" i="49"/>
  <c r="V86" i="74" s="1"/>
  <c r="X119" i="49"/>
  <c r="W119" i="49"/>
  <c r="V119" i="49"/>
  <c r="X55" i="49"/>
  <c r="W55" i="49"/>
  <c r="V55" i="49"/>
  <c r="Y55" i="49"/>
  <c r="V22" i="74" s="1"/>
  <c r="Z55" i="49"/>
  <c r="W22" i="74" s="1"/>
  <c r="W46" i="52" s="1"/>
  <c r="AA55" i="49"/>
  <c r="X22" i="74" s="1"/>
  <c r="X152" i="51"/>
  <c r="W152" i="51"/>
  <c r="AC120" i="74" s="1"/>
  <c r="V152" i="51"/>
  <c r="AA152" i="51"/>
  <c r="AG120" i="74" s="1"/>
  <c r="Z152" i="51"/>
  <c r="Y152" i="51"/>
  <c r="AE120" i="74" s="1"/>
  <c r="J144" i="52" s="1"/>
  <c r="AJ270" i="49"/>
  <c r="X237" i="75" s="1"/>
  <c r="AI270" i="49"/>
  <c r="W237" i="75" s="1"/>
  <c r="AH270" i="49"/>
  <c r="AG270" i="49"/>
  <c r="U237" i="75" s="1"/>
  <c r="AF270" i="49"/>
  <c r="AE270" i="49"/>
  <c r="AH181" i="49"/>
  <c r="V148" i="75" s="1"/>
  <c r="AG181" i="49"/>
  <c r="U148" i="75" s="1"/>
  <c r="AF181" i="49"/>
  <c r="T148" i="75" s="1"/>
  <c r="AE181" i="49"/>
  <c r="AJ181" i="49"/>
  <c r="AI181" i="49"/>
  <c r="W148" i="75" s="1"/>
  <c r="Y126" i="49"/>
  <c r="V93" i="74" s="1"/>
  <c r="X126" i="49"/>
  <c r="U93" i="74" s="1"/>
  <c r="V126" i="49"/>
  <c r="S93" i="74" s="1"/>
  <c r="W126" i="49"/>
  <c r="AA126" i="49"/>
  <c r="Z126" i="49"/>
  <c r="W93" i="74" s="1"/>
  <c r="W117" i="52" s="1"/>
  <c r="N87" i="49"/>
  <c r="M87" i="49"/>
  <c r="S54" i="72" s="1"/>
  <c r="R87" i="49"/>
  <c r="X54" i="72" s="1"/>
  <c r="Q87" i="49"/>
  <c r="W54" i="72" s="1"/>
  <c r="P87" i="49"/>
  <c r="O87" i="49"/>
  <c r="U54" i="72" s="1"/>
  <c r="AI43" i="49"/>
  <c r="AF43" i="49"/>
  <c r="AJ43" i="49"/>
  <c r="X10" i="75" s="1"/>
  <c r="AH43" i="49"/>
  <c r="V10" i="75" s="1"/>
  <c r="AG43" i="49"/>
  <c r="U10" i="75" s="1"/>
  <c r="AE43" i="49"/>
  <c r="Q232" i="26"/>
  <c r="N199" i="72" s="1"/>
  <c r="Q223" i="52" s="1"/>
  <c r="P232" i="26"/>
  <c r="R232" i="26"/>
  <c r="O199" i="72" s="1"/>
  <c r="R223" i="52" s="1"/>
  <c r="O232" i="26"/>
  <c r="L199" i="72" s="1"/>
  <c r="N232" i="26"/>
  <c r="M232" i="26"/>
  <c r="J199" i="72" s="1"/>
  <c r="AJ164" i="26"/>
  <c r="AG164" i="26"/>
  <c r="L131" i="75" s="1"/>
  <c r="AF164" i="26"/>
  <c r="AE164" i="26"/>
  <c r="AI164" i="26"/>
  <c r="N131" i="75" s="1"/>
  <c r="AH164" i="26"/>
  <c r="M131" i="75" s="1"/>
  <c r="AF47" i="26"/>
  <c r="AE47" i="26"/>
  <c r="J14" i="75" s="1"/>
  <c r="AJ47" i="26"/>
  <c r="AI47" i="26"/>
  <c r="N14" i="75" s="1"/>
  <c r="AH47" i="26"/>
  <c r="AG47" i="26"/>
  <c r="L14" i="75" s="1"/>
  <c r="AA219" i="26"/>
  <c r="O186" i="74" s="1"/>
  <c r="Z219" i="26"/>
  <c r="Y219" i="26"/>
  <c r="X219" i="26"/>
  <c r="V219" i="26"/>
  <c r="J186" i="74" s="1"/>
  <c r="W219" i="26"/>
  <c r="K186" i="74" s="1"/>
  <c r="R259" i="26"/>
  <c r="P259" i="26"/>
  <c r="M226" i="72" s="1"/>
  <c r="Q259" i="26"/>
  <c r="N259" i="26"/>
  <c r="K226" i="72" s="1"/>
  <c r="M259" i="26"/>
  <c r="O259" i="26"/>
  <c r="L226" i="72" s="1"/>
  <c r="R224" i="26"/>
  <c r="Q224" i="26"/>
  <c r="N191" i="72" s="1"/>
  <c r="P224" i="26"/>
  <c r="M224" i="26"/>
  <c r="J191" i="72" s="1"/>
  <c r="O224" i="26"/>
  <c r="L191" i="72" s="1"/>
  <c r="N224" i="26"/>
  <c r="R176" i="26"/>
  <c r="O143" i="72" s="1"/>
  <c r="R167" i="52" s="1"/>
  <c r="P176" i="26"/>
  <c r="Q176" i="26"/>
  <c r="M176" i="26"/>
  <c r="J143" i="72" s="1"/>
  <c r="N176" i="26"/>
  <c r="K143" i="72" s="1"/>
  <c r="O176" i="26"/>
  <c r="L143" i="72" s="1"/>
  <c r="R209" i="26"/>
  <c r="P209" i="26"/>
  <c r="M176" i="72" s="1"/>
  <c r="Q209" i="26"/>
  <c r="N209" i="26"/>
  <c r="K176" i="72" s="1"/>
  <c r="M209" i="26"/>
  <c r="O209" i="26"/>
  <c r="L176" i="72" s="1"/>
  <c r="Y173" i="26"/>
  <c r="AA173" i="26"/>
  <c r="Z173" i="26"/>
  <c r="N140" i="74" s="1"/>
  <c r="Q164" i="52" s="1"/>
  <c r="X173" i="26"/>
  <c r="L140" i="74" s="1"/>
  <c r="W173" i="26"/>
  <c r="V173" i="26"/>
  <c r="J140" i="74" s="1"/>
  <c r="AH128" i="26"/>
  <c r="M95" i="75" s="1"/>
  <c r="AG128" i="26"/>
  <c r="L95" i="75" s="1"/>
  <c r="AF128" i="26"/>
  <c r="AJ128" i="26"/>
  <c r="AE128" i="26"/>
  <c r="AI128" i="26"/>
  <c r="N95" i="75" s="1"/>
  <c r="R94" i="26"/>
  <c r="Q94" i="26"/>
  <c r="P94" i="26"/>
  <c r="M61" i="72" s="1"/>
  <c r="N94" i="26"/>
  <c r="K61" i="72" s="1"/>
  <c r="M94" i="26"/>
  <c r="J61" i="72" s="1"/>
  <c r="O94" i="26"/>
  <c r="L61" i="72" s="1"/>
  <c r="R285" i="26"/>
  <c r="O252" i="72" s="1"/>
  <c r="Q285" i="26"/>
  <c r="N252" i="72" s="1"/>
  <c r="P285" i="26"/>
  <c r="O285" i="26"/>
  <c r="N285" i="26"/>
  <c r="M285" i="26"/>
  <c r="J252" i="72" s="1"/>
  <c r="AA243" i="26"/>
  <c r="Z243" i="26"/>
  <c r="N210" i="74" s="1"/>
  <c r="Y243" i="26"/>
  <c r="M210" i="74" s="1"/>
  <c r="X243" i="26"/>
  <c r="L210" i="74" s="1"/>
  <c r="W243" i="26"/>
  <c r="V243" i="26"/>
  <c r="J210" i="74" s="1"/>
  <c r="R175" i="26"/>
  <c r="O142" i="72" s="1"/>
  <c r="Q175" i="26"/>
  <c r="N142" i="72" s="1"/>
  <c r="P175" i="26"/>
  <c r="O175" i="26"/>
  <c r="N175" i="26"/>
  <c r="K142" i="72" s="1"/>
  <c r="M175" i="26"/>
  <c r="J142" i="72" s="1"/>
  <c r="AA263" i="26"/>
  <c r="Z263" i="26"/>
  <c r="Y263" i="26"/>
  <c r="M230" i="74" s="1"/>
  <c r="W263" i="26"/>
  <c r="K230" i="74" s="1"/>
  <c r="X263" i="26"/>
  <c r="L230" i="74" s="1"/>
  <c r="V263" i="26"/>
  <c r="AF190" i="26"/>
  <c r="K157" i="75" s="1"/>
  <c r="AE190" i="26"/>
  <c r="J157" i="75" s="1"/>
  <c r="AJ190" i="26"/>
  <c r="AI190" i="26"/>
  <c r="AH190" i="26"/>
  <c r="M157" i="75" s="1"/>
  <c r="AG190" i="26"/>
  <c r="L157" i="75" s="1"/>
  <c r="R140" i="26"/>
  <c r="Q140" i="26"/>
  <c r="N107" i="72" s="1"/>
  <c r="P140" i="26"/>
  <c r="M107" i="72" s="1"/>
  <c r="O140" i="26"/>
  <c r="L107" i="72" s="1"/>
  <c r="N140" i="26"/>
  <c r="M140" i="26"/>
  <c r="AA105" i="26"/>
  <c r="Z105" i="26"/>
  <c r="N72" i="74" s="1"/>
  <c r="Y105" i="26"/>
  <c r="M72" i="74" s="1"/>
  <c r="P96" i="52" s="1"/>
  <c r="W105" i="26"/>
  <c r="K72" i="74" s="1"/>
  <c r="N96" i="52" s="1"/>
  <c r="V105" i="26"/>
  <c r="J72" i="74" s="1"/>
  <c r="X105" i="26"/>
  <c r="AG115" i="26"/>
  <c r="AF115" i="26"/>
  <c r="K82" i="75" s="1"/>
  <c r="AE115" i="26"/>
  <c r="J82" i="75" s="1"/>
  <c r="AJ115" i="26"/>
  <c r="O82" i="75" s="1"/>
  <c r="AI115" i="26"/>
  <c r="AH115" i="26"/>
  <c r="M82" i="75" s="1"/>
  <c r="X128" i="51"/>
  <c r="W128" i="51"/>
  <c r="V128" i="51"/>
  <c r="AB96" i="74" s="1"/>
  <c r="AA128" i="51"/>
  <c r="AG96" i="74" s="1"/>
  <c r="L120" i="52" s="1"/>
  <c r="Z128" i="51"/>
  <c r="AF96" i="74" s="1"/>
  <c r="K120" i="52" s="1"/>
  <c r="Y128" i="51"/>
  <c r="AE96" i="74" s="1"/>
  <c r="J120" i="52" s="1"/>
  <c r="R232" i="49"/>
  <c r="Q232" i="49"/>
  <c r="W199" i="72" s="1"/>
  <c r="O232" i="49"/>
  <c r="U199" i="72" s="1"/>
  <c r="N232" i="49"/>
  <c r="T199" i="72" s="1"/>
  <c r="M232" i="49"/>
  <c r="S199" i="72" s="1"/>
  <c r="P232" i="49"/>
  <c r="V199" i="72" s="1"/>
  <c r="W114" i="49"/>
  <c r="V114" i="49"/>
  <c r="S81" i="74" s="1"/>
  <c r="Z114" i="49"/>
  <c r="W81" i="74" s="1"/>
  <c r="W105" i="52" s="1"/>
  <c r="AA114" i="49"/>
  <c r="Y114" i="49"/>
  <c r="X114" i="49"/>
  <c r="U81" i="74" s="1"/>
  <c r="AF118" i="49"/>
  <c r="AE118" i="49"/>
  <c r="S85" i="75" s="1"/>
  <c r="AJ118" i="49"/>
  <c r="X85" i="75" s="1"/>
  <c r="AI118" i="49"/>
  <c r="W85" i="75" s="1"/>
  <c r="AH118" i="49"/>
  <c r="V85" i="75" s="1"/>
  <c r="AG118" i="49"/>
  <c r="U85" i="75" s="1"/>
  <c r="AG54" i="49"/>
  <c r="U21" i="75" s="1"/>
  <c r="AE54" i="49"/>
  <c r="S21" i="75" s="1"/>
  <c r="AJ54" i="49"/>
  <c r="AI54" i="49"/>
  <c r="W21" i="75" s="1"/>
  <c r="AF54" i="49"/>
  <c r="AH54" i="49"/>
  <c r="V21" i="75" s="1"/>
  <c r="Y180" i="51"/>
  <c r="X180" i="51"/>
  <c r="AD148" i="74" s="1"/>
  <c r="W180" i="51"/>
  <c r="V180" i="51"/>
  <c r="AB148" i="74" s="1"/>
  <c r="AA180" i="51"/>
  <c r="Z180" i="51"/>
  <c r="AF148" i="74" s="1"/>
  <c r="K172" i="52" s="1"/>
  <c r="V283" i="49"/>
  <c r="AA283" i="49"/>
  <c r="X250" i="74" s="1"/>
  <c r="Z283" i="49"/>
  <c r="Y283" i="49"/>
  <c r="V250" i="74" s="1"/>
  <c r="V274" i="52" s="1"/>
  <c r="X283" i="49"/>
  <c r="W283" i="49"/>
  <c r="T250" i="74" s="1"/>
  <c r="AA206" i="49"/>
  <c r="Z206" i="49"/>
  <c r="W173" i="74" s="1"/>
  <c r="W197" i="52" s="1"/>
  <c r="Y206" i="49"/>
  <c r="V173" i="74" s="1"/>
  <c r="V197" i="52" s="1"/>
  <c r="X206" i="49"/>
  <c r="U173" i="74" s="1"/>
  <c r="W206" i="49"/>
  <c r="V206" i="49"/>
  <c r="S173" i="74" s="1"/>
  <c r="AF150" i="49"/>
  <c r="AE150" i="49"/>
  <c r="AJ150" i="49"/>
  <c r="X117" i="75" s="1"/>
  <c r="AI150" i="49"/>
  <c r="W117" i="75" s="1"/>
  <c r="AH150" i="49"/>
  <c r="V117" i="75" s="1"/>
  <c r="AG150" i="49"/>
  <c r="U117" i="75" s="1"/>
  <c r="M95" i="49"/>
  <c r="S62" i="72" s="1"/>
  <c r="R95" i="49"/>
  <c r="X62" i="72" s="1"/>
  <c r="Q95" i="49"/>
  <c r="P95" i="49"/>
  <c r="V62" i="72" s="1"/>
  <c r="O95" i="49"/>
  <c r="N95" i="49"/>
  <c r="T62" i="72" s="1"/>
  <c r="V264" i="51"/>
  <c r="Z264" i="51"/>
  <c r="AF232" i="74" s="1"/>
  <c r="X264" i="51"/>
  <c r="W264" i="51"/>
  <c r="AA264" i="51"/>
  <c r="AG232" i="74" s="1"/>
  <c r="L256" i="52" s="1"/>
  <c r="Y264" i="51"/>
  <c r="AE232" i="74" s="1"/>
  <c r="J256" i="52" s="1"/>
  <c r="Y90" i="51"/>
  <c r="AE58" i="74" s="1"/>
  <c r="J82" i="52" s="1"/>
  <c r="X90" i="51"/>
  <c r="AD58" i="74" s="1"/>
  <c r="AA90" i="51"/>
  <c r="AG58" i="74" s="1"/>
  <c r="L82" i="52" s="1"/>
  <c r="Z90" i="51"/>
  <c r="AF58" i="74" s="1"/>
  <c r="K82" i="52" s="1"/>
  <c r="W90" i="51"/>
  <c r="V90" i="51"/>
  <c r="AB58" i="74" s="1"/>
  <c r="AI258" i="49"/>
  <c r="AH258" i="49"/>
  <c r="V225" i="75" s="1"/>
  <c r="AG258" i="49"/>
  <c r="AF258" i="49"/>
  <c r="T225" i="75" s="1"/>
  <c r="AE258" i="49"/>
  <c r="AJ258" i="49"/>
  <c r="X225" i="75" s="1"/>
  <c r="Q200" i="49"/>
  <c r="W167" i="72" s="1"/>
  <c r="P200" i="49"/>
  <c r="V167" i="72" s="1"/>
  <c r="O200" i="49"/>
  <c r="N200" i="49"/>
  <c r="M200" i="49"/>
  <c r="R200" i="49"/>
  <c r="X167" i="72" s="1"/>
  <c r="V122" i="49"/>
  <c r="Z122" i="49"/>
  <c r="W89" i="74" s="1"/>
  <c r="AA122" i="49"/>
  <c r="Y122" i="49"/>
  <c r="V89" i="74" s="1"/>
  <c r="V113" i="52" s="1"/>
  <c r="X122" i="49"/>
  <c r="U89" i="74" s="1"/>
  <c r="W122" i="49"/>
  <c r="AA58" i="49"/>
  <c r="Z58" i="49"/>
  <c r="W25" i="74" s="1"/>
  <c r="X58" i="49"/>
  <c r="U25" i="74" s="1"/>
  <c r="Y58" i="49"/>
  <c r="V25" i="74" s="1"/>
  <c r="W58" i="49"/>
  <c r="V58" i="49"/>
  <c r="Y48" i="26"/>
  <c r="AA48" i="26"/>
  <c r="O15" i="74" s="1"/>
  <c r="Z48" i="26"/>
  <c r="V48" i="26"/>
  <c r="J15" i="74" s="1"/>
  <c r="X48" i="26"/>
  <c r="W48" i="26"/>
  <c r="K15" i="74" s="1"/>
  <c r="AG110" i="49"/>
  <c r="AF110" i="49"/>
  <c r="T77" i="75" s="1"/>
  <c r="AE110" i="49"/>
  <c r="AJ110" i="49"/>
  <c r="X77" i="75" s="1"/>
  <c r="AI110" i="49"/>
  <c r="AH110" i="49"/>
  <c r="V77" i="75" s="1"/>
  <c r="AG46" i="49"/>
  <c r="AF46" i="49"/>
  <c r="T13" i="75" s="1"/>
  <c r="AE46" i="49"/>
  <c r="S13" i="75" s="1"/>
  <c r="AI46" i="49"/>
  <c r="W13" i="75" s="1"/>
  <c r="AH46" i="49"/>
  <c r="AJ46" i="49"/>
  <c r="X13" i="75" s="1"/>
  <c r="AA132" i="51"/>
  <c r="AG100" i="74" s="1"/>
  <c r="L124" i="52" s="1"/>
  <c r="Z132" i="51"/>
  <c r="AF100" i="74" s="1"/>
  <c r="K124" i="52" s="1"/>
  <c r="Y132" i="51"/>
  <c r="AE100" i="74" s="1"/>
  <c r="J124" i="52" s="1"/>
  <c r="X132" i="51"/>
  <c r="AD100" i="74" s="1"/>
  <c r="V132" i="51"/>
  <c r="AB100" i="74" s="1"/>
  <c r="W132" i="51"/>
  <c r="AC100" i="74" s="1"/>
  <c r="M240" i="49"/>
  <c r="Q240" i="49"/>
  <c r="W207" i="72" s="1"/>
  <c r="P240" i="49"/>
  <c r="O240" i="49"/>
  <c r="U207" i="72" s="1"/>
  <c r="R240" i="49"/>
  <c r="N240" i="49"/>
  <c r="T207" i="72" s="1"/>
  <c r="Q176" i="49"/>
  <c r="W143" i="72" s="1"/>
  <c r="P176" i="49"/>
  <c r="V143" i="72" s="1"/>
  <c r="O176" i="49"/>
  <c r="U143" i="72" s="1"/>
  <c r="M176" i="49"/>
  <c r="S143" i="72" s="1"/>
  <c r="N176" i="49"/>
  <c r="R176" i="49"/>
  <c r="X143" i="72" s="1"/>
  <c r="AI123" i="49"/>
  <c r="W90" i="75" s="1"/>
  <c r="AG123" i="49"/>
  <c r="AH123" i="49"/>
  <c r="AF123" i="49"/>
  <c r="T90" i="75" s="1"/>
  <c r="AE123" i="49"/>
  <c r="S90" i="75" s="1"/>
  <c r="AJ123" i="49"/>
  <c r="X90" i="75" s="1"/>
  <c r="W78" i="49"/>
  <c r="V78" i="49"/>
  <c r="S45" i="74" s="1"/>
  <c r="AA78" i="49"/>
  <c r="X45" i="74" s="1"/>
  <c r="Z78" i="49"/>
  <c r="W45" i="74" s="1"/>
  <c r="W69" i="52" s="1"/>
  <c r="Y78" i="49"/>
  <c r="V45" i="74" s="1"/>
  <c r="X78" i="49"/>
  <c r="U45" i="74" s="1"/>
  <c r="R39" i="49"/>
  <c r="X6" i="72" s="1"/>
  <c r="P39" i="49"/>
  <c r="V6" i="72" s="1"/>
  <c r="O39" i="49"/>
  <c r="Q39" i="49"/>
  <c r="W6" i="72" s="1"/>
  <c r="N39" i="49"/>
  <c r="M39" i="49"/>
  <c r="R146" i="26"/>
  <c r="O113" i="72" s="1"/>
  <c r="Q146" i="26"/>
  <c r="P146" i="26"/>
  <c r="M146" i="26"/>
  <c r="J113" i="72" s="1"/>
  <c r="O146" i="26"/>
  <c r="N146" i="26"/>
  <c r="K113" i="72" s="1"/>
  <c r="R219" i="26"/>
  <c r="O186" i="72" s="1"/>
  <c r="Q219" i="26"/>
  <c r="N186" i="72" s="1"/>
  <c r="P219" i="26"/>
  <c r="O219" i="26"/>
  <c r="M219" i="26"/>
  <c r="J186" i="72" s="1"/>
  <c r="N219" i="26"/>
  <c r="R142" i="26"/>
  <c r="Q142" i="26"/>
  <c r="N109" i="72" s="1"/>
  <c r="P142" i="26"/>
  <c r="M109" i="72" s="1"/>
  <c r="O142" i="26"/>
  <c r="L109" i="72" s="1"/>
  <c r="N142" i="26"/>
  <c r="M142" i="26"/>
  <c r="J109" i="72" s="1"/>
  <c r="Y194" i="26"/>
  <c r="AA194" i="26"/>
  <c r="Z194" i="26"/>
  <c r="V194" i="26"/>
  <c r="J161" i="74" s="1"/>
  <c r="W194" i="26"/>
  <c r="K161" i="74" s="1"/>
  <c r="X194" i="26"/>
  <c r="L161" i="74" s="1"/>
  <c r="R213" i="26"/>
  <c r="O180" i="72" s="1"/>
  <c r="P213" i="26"/>
  <c r="M180" i="72" s="1"/>
  <c r="P204" i="52" s="1"/>
  <c r="Q213" i="26"/>
  <c r="N180" i="72" s="1"/>
  <c r="Q204" i="52" s="1"/>
  <c r="N213" i="26"/>
  <c r="K180" i="72" s="1"/>
  <c r="O213" i="26"/>
  <c r="M213" i="26"/>
  <c r="J180" i="72" s="1"/>
  <c r="R277" i="26"/>
  <c r="O244" i="72" s="1"/>
  <c r="R268" i="52" s="1"/>
  <c r="P277" i="26"/>
  <c r="M244" i="72" s="1"/>
  <c r="P268" i="52" s="1"/>
  <c r="Q277" i="26"/>
  <c r="O277" i="26"/>
  <c r="N277" i="26"/>
  <c r="K244" i="72" s="1"/>
  <c r="M277" i="26"/>
  <c r="R221" i="26"/>
  <c r="Q221" i="26"/>
  <c r="N188" i="72" s="1"/>
  <c r="P221" i="26"/>
  <c r="N221" i="26"/>
  <c r="K188" i="72" s="1"/>
  <c r="M221" i="26"/>
  <c r="J188" i="72" s="1"/>
  <c r="O221" i="26"/>
  <c r="L188" i="72" s="1"/>
  <c r="AA168" i="26"/>
  <c r="O135" i="74" s="1"/>
  <c r="Z168" i="26"/>
  <c r="N135" i="74" s="1"/>
  <c r="Y168" i="26"/>
  <c r="X168" i="26"/>
  <c r="V168" i="26"/>
  <c r="J135" i="74" s="1"/>
  <c r="W168" i="26"/>
  <c r="AJ68" i="26"/>
  <c r="AI68" i="26"/>
  <c r="N35" i="75" s="1"/>
  <c r="AH68" i="26"/>
  <c r="M35" i="75" s="1"/>
  <c r="AG68" i="26"/>
  <c r="L35" i="75" s="1"/>
  <c r="AF68" i="26"/>
  <c r="AE68" i="26"/>
  <c r="Q207" i="26"/>
  <c r="P207" i="26"/>
  <c r="M174" i="72" s="1"/>
  <c r="P198" i="52" s="1"/>
  <c r="R207" i="26"/>
  <c r="O174" i="72" s="1"/>
  <c r="R198" i="52" s="1"/>
  <c r="O207" i="26"/>
  <c r="N207" i="26"/>
  <c r="K174" i="72" s="1"/>
  <c r="M207" i="26"/>
  <c r="R168" i="26"/>
  <c r="Q168" i="26"/>
  <c r="N135" i="72" s="1"/>
  <c r="P168" i="26"/>
  <c r="M135" i="72" s="1"/>
  <c r="M168" i="26"/>
  <c r="J135" i="72" s="1"/>
  <c r="N168" i="26"/>
  <c r="O168" i="26"/>
  <c r="L135" i="72" s="1"/>
  <c r="Q124" i="26"/>
  <c r="N91" i="72" s="1"/>
  <c r="P124" i="26"/>
  <c r="R124" i="26"/>
  <c r="O124" i="26"/>
  <c r="L91" i="72" s="1"/>
  <c r="N124" i="26"/>
  <c r="M124" i="26"/>
  <c r="J91" i="72" s="1"/>
  <c r="AE83" i="26"/>
  <c r="J50" i="75" s="1"/>
  <c r="AJ83" i="26"/>
  <c r="O50" i="75" s="1"/>
  <c r="AI83" i="26"/>
  <c r="N50" i="75" s="1"/>
  <c r="AH83" i="26"/>
  <c r="M50" i="75" s="1"/>
  <c r="AG83" i="26"/>
  <c r="AF83" i="26"/>
  <c r="P282" i="26"/>
  <c r="R282" i="26"/>
  <c r="O249" i="72" s="1"/>
  <c r="R273" i="52" s="1"/>
  <c r="Q282" i="26"/>
  <c r="M282" i="26"/>
  <c r="J249" i="72" s="1"/>
  <c r="O282" i="26"/>
  <c r="N282" i="26"/>
  <c r="K249" i="72" s="1"/>
  <c r="R235" i="26"/>
  <c r="O202" i="72" s="1"/>
  <c r="Q235" i="26"/>
  <c r="P235" i="26"/>
  <c r="N235" i="26"/>
  <c r="K202" i="72" s="1"/>
  <c r="M235" i="26"/>
  <c r="J202" i="72" s="1"/>
  <c r="O235" i="26"/>
  <c r="L202" i="72" s="1"/>
  <c r="AJ169" i="26"/>
  <c r="O136" i="75" s="1"/>
  <c r="AI169" i="26"/>
  <c r="N136" i="75" s="1"/>
  <c r="AH169" i="26"/>
  <c r="AG169" i="26"/>
  <c r="AF169" i="26"/>
  <c r="AE169" i="26"/>
  <c r="J136" i="75" s="1"/>
  <c r="R251" i="26"/>
  <c r="P251" i="26"/>
  <c r="Q251" i="26"/>
  <c r="N218" i="72" s="1"/>
  <c r="Q242" i="52" s="1"/>
  <c r="O251" i="26"/>
  <c r="N251" i="26"/>
  <c r="M251" i="26"/>
  <c r="J218" i="72" s="1"/>
  <c r="AJ179" i="26"/>
  <c r="AI179" i="26"/>
  <c r="N146" i="75" s="1"/>
  <c r="AH179" i="26"/>
  <c r="AG179" i="26"/>
  <c r="L146" i="75" s="1"/>
  <c r="AF179" i="26"/>
  <c r="AE179" i="26"/>
  <c r="J146" i="75" s="1"/>
  <c r="R137" i="26"/>
  <c r="Q137" i="26"/>
  <c r="N104" i="72" s="1"/>
  <c r="P137" i="26"/>
  <c r="M104" i="72" s="1"/>
  <c r="P128" i="52" s="1"/>
  <c r="O137" i="26"/>
  <c r="L104" i="72" s="1"/>
  <c r="N137" i="26"/>
  <c r="M137" i="26"/>
  <c r="J104" i="72" s="1"/>
  <c r="AI93" i="26"/>
  <c r="N60" i="75" s="1"/>
  <c r="AH93" i="26"/>
  <c r="M60" i="75" s="1"/>
  <c r="AF93" i="26"/>
  <c r="AE93" i="26"/>
  <c r="AG93" i="26"/>
  <c r="L60" i="75" s="1"/>
  <c r="AJ93" i="26"/>
  <c r="O60" i="75" s="1"/>
  <c r="X280" i="51"/>
  <c r="W280" i="51"/>
  <c r="AA280" i="51"/>
  <c r="AG248" i="74" s="1"/>
  <c r="L272" i="52" s="1"/>
  <c r="Y280" i="51"/>
  <c r="AE248" i="74" s="1"/>
  <c r="J272" i="52" s="1"/>
  <c r="V280" i="51"/>
  <c r="Z280" i="51"/>
  <c r="AF248" i="74" s="1"/>
  <c r="K272" i="52" s="1"/>
  <c r="Y118" i="51"/>
  <c r="AE86" i="74" s="1"/>
  <c r="X118" i="51"/>
  <c r="W118" i="51"/>
  <c r="V118" i="51"/>
  <c r="AB86" i="74" s="1"/>
  <c r="AA118" i="51"/>
  <c r="AG86" i="74" s="1"/>
  <c r="L110" i="52" s="1"/>
  <c r="Z118" i="51"/>
  <c r="AF86" i="74" s="1"/>
  <c r="K110" i="52" s="1"/>
  <c r="P211" i="49"/>
  <c r="V178" i="72" s="1"/>
  <c r="V202" i="52" s="1"/>
  <c r="O211" i="49"/>
  <c r="U178" i="72" s="1"/>
  <c r="N211" i="49"/>
  <c r="M211" i="49"/>
  <c r="S178" i="72" s="1"/>
  <c r="R211" i="49"/>
  <c r="Q211" i="49"/>
  <c r="W178" i="72" s="1"/>
  <c r="W202" i="52" s="1"/>
  <c r="Y98" i="49"/>
  <c r="V65" i="74" s="1"/>
  <c r="V89" i="52" s="1"/>
  <c r="W98" i="49"/>
  <c r="T65" i="74" s="1"/>
  <c r="V98" i="49"/>
  <c r="AA98" i="49"/>
  <c r="X65" i="74" s="1"/>
  <c r="X89" i="52" s="1"/>
  <c r="Z98" i="49"/>
  <c r="W65" i="74" s="1"/>
  <c r="X98" i="49"/>
  <c r="U65" i="74" s="1"/>
  <c r="Z146" i="26"/>
  <c r="N113" i="74" s="1"/>
  <c r="Y146" i="26"/>
  <c r="M113" i="74" s="1"/>
  <c r="AA146" i="26"/>
  <c r="X146" i="26"/>
  <c r="W146" i="26"/>
  <c r="V146" i="26"/>
  <c r="J113" i="74" s="1"/>
  <c r="AA111" i="49"/>
  <c r="X78" i="74" s="1"/>
  <c r="V111" i="49"/>
  <c r="S78" i="74" s="1"/>
  <c r="Z111" i="49"/>
  <c r="Y111" i="49"/>
  <c r="X111" i="49"/>
  <c r="U78" i="74" s="1"/>
  <c r="W111" i="49"/>
  <c r="T78" i="74" s="1"/>
  <c r="V47" i="49"/>
  <c r="AA47" i="49"/>
  <c r="X14" i="74" s="1"/>
  <c r="Y47" i="49"/>
  <c r="V14" i="74" s="1"/>
  <c r="X47" i="49"/>
  <c r="U14" i="74" s="1"/>
  <c r="W47" i="49"/>
  <c r="Z47" i="49"/>
  <c r="W14" i="74" s="1"/>
  <c r="AA164" i="51"/>
  <c r="Z164" i="51"/>
  <c r="AF132" i="74" s="1"/>
  <c r="K156" i="52" s="1"/>
  <c r="Y164" i="51"/>
  <c r="AE132" i="74" s="1"/>
  <c r="J156" i="52" s="1"/>
  <c r="X164" i="51"/>
  <c r="AD132" i="74" s="1"/>
  <c r="W164" i="51"/>
  <c r="V164" i="51"/>
  <c r="AB132" i="74" s="1"/>
  <c r="AF266" i="49"/>
  <c r="AE266" i="49"/>
  <c r="S233" i="75" s="1"/>
  <c r="AJ266" i="49"/>
  <c r="X233" i="75" s="1"/>
  <c r="AI266" i="49"/>
  <c r="W233" i="75" s="1"/>
  <c r="AH266" i="49"/>
  <c r="AG266" i="49"/>
  <c r="Y194" i="49"/>
  <c r="W194" i="49"/>
  <c r="V194" i="49"/>
  <c r="S161" i="74" s="1"/>
  <c r="AA194" i="49"/>
  <c r="X161" i="74" s="1"/>
  <c r="X185" i="52" s="1"/>
  <c r="X194" i="49"/>
  <c r="Z194" i="49"/>
  <c r="W161" i="74" s="1"/>
  <c r="W185" i="52" s="1"/>
  <c r="AE141" i="49"/>
  <c r="AF141" i="49"/>
  <c r="AJ141" i="49"/>
  <c r="X108" i="75" s="1"/>
  <c r="AI141" i="49"/>
  <c r="W108" i="75" s="1"/>
  <c r="AH141" i="49"/>
  <c r="V108" i="75" s="1"/>
  <c r="AG141" i="49"/>
  <c r="U108" i="75" s="1"/>
  <c r="W86" i="49"/>
  <c r="V86" i="49"/>
  <c r="AA86" i="49"/>
  <c r="X53" i="74" s="1"/>
  <c r="X77" i="52" s="1"/>
  <c r="Z86" i="49"/>
  <c r="W53" i="74" s="1"/>
  <c r="W77" i="52" s="1"/>
  <c r="Y86" i="49"/>
  <c r="V53" i="74" s="1"/>
  <c r="V77" i="52" s="1"/>
  <c r="X86" i="49"/>
  <c r="U53" i="74" s="1"/>
  <c r="X234" i="51"/>
  <c r="AD202" i="74" s="1"/>
  <c r="W234" i="51"/>
  <c r="V234" i="51"/>
  <c r="Z234" i="51"/>
  <c r="AF202" i="74" s="1"/>
  <c r="K226" i="52" s="1"/>
  <c r="AA234" i="51"/>
  <c r="AG202" i="74" s="1"/>
  <c r="L226" i="52" s="1"/>
  <c r="Y234" i="51"/>
  <c r="AE202" i="74" s="1"/>
  <c r="J226" i="52" s="1"/>
  <c r="V80" i="51"/>
  <c r="AA80" i="51"/>
  <c r="AG48" i="74" s="1"/>
  <c r="L72" i="52" s="1"/>
  <c r="Z80" i="51"/>
  <c r="AF48" i="74" s="1"/>
  <c r="K72" i="52" s="1"/>
  <c r="Y80" i="51"/>
  <c r="AE48" i="74" s="1"/>
  <c r="X80" i="51"/>
  <c r="W80" i="51"/>
  <c r="O248" i="49"/>
  <c r="M248" i="49"/>
  <c r="S215" i="72" s="1"/>
  <c r="Q248" i="49"/>
  <c r="W215" i="72" s="1"/>
  <c r="R248" i="49"/>
  <c r="X215" i="72" s="1"/>
  <c r="P248" i="49"/>
  <c r="V215" i="72" s="1"/>
  <c r="N248" i="49"/>
  <c r="T215" i="72" s="1"/>
  <c r="AE198" i="49"/>
  <c r="S165" i="75" s="1"/>
  <c r="AJ198" i="49"/>
  <c r="X165" i="75" s="1"/>
  <c r="AI198" i="49"/>
  <c r="AH198" i="49"/>
  <c r="AG198" i="49"/>
  <c r="AF198" i="49"/>
  <c r="T165" i="75" s="1"/>
  <c r="Q115" i="49"/>
  <c r="W82" i="72" s="1"/>
  <c r="W106" i="52" s="1"/>
  <c r="P115" i="49"/>
  <c r="V82" i="72" s="1"/>
  <c r="V106" i="52" s="1"/>
  <c r="O115" i="49"/>
  <c r="R115" i="49"/>
  <c r="X82" i="72" s="1"/>
  <c r="N115" i="49"/>
  <c r="M115" i="49"/>
  <c r="S82" i="72" s="1"/>
  <c r="R51" i="49"/>
  <c r="X18" i="72" s="1"/>
  <c r="Q51" i="49"/>
  <c r="W18" i="72" s="1"/>
  <c r="O51" i="49"/>
  <c r="U18" i="72" s="1"/>
  <c r="M51" i="49"/>
  <c r="P51" i="49"/>
  <c r="V18" i="72" s="1"/>
  <c r="V42" i="52" s="1"/>
  <c r="N51" i="49"/>
  <c r="R208" i="26"/>
  <c r="Q208" i="26"/>
  <c r="N175" i="72" s="1"/>
  <c r="Q199" i="52" s="1"/>
  <c r="P208" i="26"/>
  <c r="M175" i="72" s="1"/>
  <c r="M208" i="26"/>
  <c r="J175" i="72" s="1"/>
  <c r="O208" i="26"/>
  <c r="L175" i="72" s="1"/>
  <c r="N208" i="26"/>
  <c r="X103" i="49"/>
  <c r="V103" i="49"/>
  <c r="Z103" i="49"/>
  <c r="Y103" i="49"/>
  <c r="V70" i="74" s="1"/>
  <c r="W103" i="49"/>
  <c r="T70" i="74" s="1"/>
  <c r="AA103" i="49"/>
  <c r="X70" i="74" s="1"/>
  <c r="X94" i="52" s="1"/>
  <c r="AA39" i="49"/>
  <c r="X6" i="74" s="1"/>
  <c r="Y39" i="49"/>
  <c r="V6" i="74" s="1"/>
  <c r="V39" i="49"/>
  <c r="S6" i="74" s="1"/>
  <c r="Z39" i="49"/>
  <c r="X39" i="49"/>
  <c r="W39" i="49"/>
  <c r="AA122" i="51"/>
  <c r="AG90" i="74" s="1"/>
  <c r="Y122" i="51"/>
  <c r="AE90" i="74" s="1"/>
  <c r="X122" i="51"/>
  <c r="Z122" i="51"/>
  <c r="AF90" i="74" s="1"/>
  <c r="K114" i="52" s="1"/>
  <c r="W122" i="51"/>
  <c r="AC90" i="74" s="1"/>
  <c r="V122" i="51"/>
  <c r="AJ238" i="49"/>
  <c r="AI238" i="49"/>
  <c r="W205" i="75" s="1"/>
  <c r="AH238" i="49"/>
  <c r="AG238" i="49"/>
  <c r="U205" i="75" s="1"/>
  <c r="AE238" i="49"/>
  <c r="S205" i="75" s="1"/>
  <c r="AF238" i="49"/>
  <c r="T205" i="75" s="1"/>
  <c r="AJ165" i="49"/>
  <c r="AI165" i="49"/>
  <c r="AH165" i="49"/>
  <c r="AG165" i="49"/>
  <c r="U132" i="75" s="1"/>
  <c r="AE165" i="49"/>
  <c r="S132" i="75" s="1"/>
  <c r="AF165" i="49"/>
  <c r="T132" i="75" s="1"/>
  <c r="R119" i="49"/>
  <c r="X86" i="72" s="1"/>
  <c r="Q119" i="49"/>
  <c r="W86" i="72" s="1"/>
  <c r="P119" i="49"/>
  <c r="V86" i="72" s="1"/>
  <c r="O119" i="49"/>
  <c r="M119" i="49"/>
  <c r="N119" i="49"/>
  <c r="T86" i="72" s="1"/>
  <c r="AE75" i="49"/>
  <c r="AF75" i="49"/>
  <c r="T42" i="75" s="1"/>
  <c r="AJ75" i="49"/>
  <c r="X42" i="75" s="1"/>
  <c r="AI75" i="49"/>
  <c r="W42" i="75" s="1"/>
  <c r="AH75" i="49"/>
  <c r="V42" i="75" s="1"/>
  <c r="AG75" i="49"/>
  <c r="AF211" i="26"/>
  <c r="AH211" i="26"/>
  <c r="AG211" i="26"/>
  <c r="AE211" i="26"/>
  <c r="J178" i="75" s="1"/>
  <c r="AJ211" i="26"/>
  <c r="O178" i="75" s="1"/>
  <c r="AI211" i="26"/>
  <c r="N178" i="75" s="1"/>
  <c r="AA112" i="26"/>
  <c r="Z112" i="26"/>
  <c r="N79" i="74" s="1"/>
  <c r="Q103" i="52" s="1"/>
  <c r="Y112" i="26"/>
  <c r="W112" i="26"/>
  <c r="V112" i="26"/>
  <c r="J79" i="74" s="1"/>
  <c r="X112" i="26"/>
  <c r="L79" i="74" s="1"/>
  <c r="AI194" i="26"/>
  <c r="N161" i="75" s="1"/>
  <c r="AH194" i="26"/>
  <c r="M161" i="75" s="1"/>
  <c r="AG194" i="26"/>
  <c r="L161" i="75" s="1"/>
  <c r="AF194" i="26"/>
  <c r="K161" i="75" s="1"/>
  <c r="AE194" i="26"/>
  <c r="AJ194" i="26"/>
  <c r="R210" i="26"/>
  <c r="Q210" i="26"/>
  <c r="N177" i="72" s="1"/>
  <c r="P210" i="26"/>
  <c r="M177" i="72" s="1"/>
  <c r="M210" i="26"/>
  <c r="O210" i="26"/>
  <c r="L177" i="72" s="1"/>
  <c r="N210" i="26"/>
  <c r="AG269" i="26"/>
  <c r="AF269" i="26"/>
  <c r="K236" i="75" s="1"/>
  <c r="AE269" i="26"/>
  <c r="J236" i="75" s="1"/>
  <c r="AJ269" i="26"/>
  <c r="O236" i="75" s="1"/>
  <c r="AI269" i="26"/>
  <c r="AH269" i="26"/>
  <c r="P199" i="26"/>
  <c r="M166" i="72" s="1"/>
  <c r="R199" i="26"/>
  <c r="O166" i="72" s="1"/>
  <c r="Q199" i="26"/>
  <c r="M199" i="26"/>
  <c r="O199" i="26"/>
  <c r="N199" i="26"/>
  <c r="K166" i="72" s="1"/>
  <c r="R148" i="26"/>
  <c r="O115" i="72" s="1"/>
  <c r="Q148" i="26"/>
  <c r="P148" i="26"/>
  <c r="M115" i="72" s="1"/>
  <c r="N148" i="26"/>
  <c r="K115" i="72" s="1"/>
  <c r="M148" i="26"/>
  <c r="O148" i="26"/>
  <c r="L115" i="72" s="1"/>
  <c r="AA53" i="26"/>
  <c r="O20" i="74" s="1"/>
  <c r="Z53" i="26"/>
  <c r="N20" i="74" s="1"/>
  <c r="Y53" i="26"/>
  <c r="X53" i="26"/>
  <c r="L20" i="74" s="1"/>
  <c r="W53" i="26"/>
  <c r="V53" i="26"/>
  <c r="J20" i="74" s="1"/>
  <c r="AE272" i="26"/>
  <c r="AJ272" i="26"/>
  <c r="O239" i="75" s="1"/>
  <c r="AG272" i="26"/>
  <c r="AF272" i="26"/>
  <c r="K239" i="75" s="1"/>
  <c r="AI272" i="26"/>
  <c r="AH272" i="26"/>
  <c r="M239" i="75" s="1"/>
  <c r="AA201" i="26"/>
  <c r="Z201" i="26"/>
  <c r="N168" i="74" s="1"/>
  <c r="Q192" i="52" s="1"/>
  <c r="Y201" i="26"/>
  <c r="W201" i="26"/>
  <c r="V201" i="26"/>
  <c r="J168" i="74" s="1"/>
  <c r="X201" i="26"/>
  <c r="L168" i="74" s="1"/>
  <c r="Y165" i="26"/>
  <c r="AA165" i="26"/>
  <c r="Z165" i="26"/>
  <c r="N132" i="74" s="1"/>
  <c r="Q156" i="52" s="1"/>
  <c r="X165" i="26"/>
  <c r="W165" i="26"/>
  <c r="K132" i="74" s="1"/>
  <c r="V165" i="26"/>
  <c r="J132" i="74" s="1"/>
  <c r="R121" i="26"/>
  <c r="O88" i="72" s="1"/>
  <c r="Q121" i="26"/>
  <c r="N88" i="72" s="1"/>
  <c r="P121" i="26"/>
  <c r="O121" i="26"/>
  <c r="N121" i="26"/>
  <c r="K88" i="72" s="1"/>
  <c r="M121" i="26"/>
  <c r="J88" i="72" s="1"/>
  <c r="AA73" i="26"/>
  <c r="Z73" i="26"/>
  <c r="N40" i="74" s="1"/>
  <c r="Q64" i="52" s="1"/>
  <c r="Y73" i="26"/>
  <c r="M40" i="74" s="1"/>
  <c r="P64" i="52" s="1"/>
  <c r="X73" i="26"/>
  <c r="L40" i="74" s="1"/>
  <c r="W73" i="26"/>
  <c r="V73" i="26"/>
  <c r="R223" i="26"/>
  <c r="O190" i="72" s="1"/>
  <c r="Q223" i="26"/>
  <c r="N190" i="72" s="1"/>
  <c r="P223" i="26"/>
  <c r="O223" i="26"/>
  <c r="N223" i="26"/>
  <c r="K190" i="72" s="1"/>
  <c r="M223" i="26"/>
  <c r="J190" i="72" s="1"/>
  <c r="AI282" i="26"/>
  <c r="N249" i="75" s="1"/>
  <c r="AH282" i="26"/>
  <c r="M249" i="75" s="1"/>
  <c r="AG282" i="26"/>
  <c r="AE282" i="26"/>
  <c r="J249" i="75" s="1"/>
  <c r="AF282" i="26"/>
  <c r="AJ282" i="26"/>
  <c r="O249" i="75" s="1"/>
  <c r="AF149" i="26"/>
  <c r="AE149" i="26"/>
  <c r="J116" i="75" s="1"/>
  <c r="AG149" i="26"/>
  <c r="L116" i="75" s="1"/>
  <c r="AJ149" i="26"/>
  <c r="AI149" i="26"/>
  <c r="N116" i="75" s="1"/>
  <c r="AH149" i="26"/>
  <c r="AE245" i="26"/>
  <c r="AJ245" i="26"/>
  <c r="O212" i="75" s="1"/>
  <c r="AI245" i="26"/>
  <c r="N212" i="75" s="1"/>
  <c r="AH245" i="26"/>
  <c r="M212" i="75" s="1"/>
  <c r="AG245" i="26"/>
  <c r="L212" i="75" s="1"/>
  <c r="AF245" i="26"/>
  <c r="R177" i="26"/>
  <c r="O144" i="72" s="1"/>
  <c r="R168" i="52" s="1"/>
  <c r="Q177" i="26"/>
  <c r="N144" i="72" s="1"/>
  <c r="Q168" i="52" s="1"/>
  <c r="P177" i="26"/>
  <c r="O177" i="26"/>
  <c r="N177" i="26"/>
  <c r="M177" i="26"/>
  <c r="J144" i="72" s="1"/>
  <c r="R132" i="26"/>
  <c r="Q132" i="26"/>
  <c r="N99" i="72" s="1"/>
  <c r="P132" i="26"/>
  <c r="M99" i="72" s="1"/>
  <c r="O132" i="26"/>
  <c r="L99" i="72" s="1"/>
  <c r="N132" i="26"/>
  <c r="M132" i="26"/>
  <c r="R82" i="26"/>
  <c r="Q82" i="26"/>
  <c r="N49" i="72" s="1"/>
  <c r="P82" i="26"/>
  <c r="M82" i="26"/>
  <c r="J49" i="72" s="1"/>
  <c r="O82" i="26"/>
  <c r="L49" i="72" s="1"/>
  <c r="N82" i="26"/>
  <c r="K49" i="72" s="1"/>
  <c r="V252" i="51"/>
  <c r="AA252" i="51"/>
  <c r="AG220" i="74" s="1"/>
  <c r="Z252" i="51"/>
  <c r="AF220" i="74" s="1"/>
  <c r="K244" i="52" s="1"/>
  <c r="Y252" i="51"/>
  <c r="AE220" i="74" s="1"/>
  <c r="J244" i="52" s="1"/>
  <c r="X252" i="51"/>
  <c r="W252" i="51"/>
  <c r="AC220" i="74" s="1"/>
  <c r="AA108" i="51"/>
  <c r="Z108" i="51"/>
  <c r="AF76" i="74" s="1"/>
  <c r="K100" i="52" s="1"/>
  <c r="W108" i="51"/>
  <c r="V108" i="51"/>
  <c r="AB76" i="74" s="1"/>
  <c r="Y108" i="51"/>
  <c r="AE76" i="74" s="1"/>
  <c r="J100" i="52" s="1"/>
  <c r="X108" i="51"/>
  <c r="AD76" i="74" s="1"/>
  <c r="AJ197" i="49"/>
  <c r="AI197" i="49"/>
  <c r="W164" i="75" s="1"/>
  <c r="AH197" i="49"/>
  <c r="AG197" i="49"/>
  <c r="AF197" i="49"/>
  <c r="AE197" i="49"/>
  <c r="S164" i="75" s="1"/>
  <c r="W82" i="49"/>
  <c r="V82" i="49"/>
  <c r="AA82" i="49"/>
  <c r="X49" i="74" s="1"/>
  <c r="X73" i="52" s="1"/>
  <c r="Z82" i="49"/>
  <c r="W49" i="74" s="1"/>
  <c r="W73" i="52" s="1"/>
  <c r="X82" i="49"/>
  <c r="U49" i="74" s="1"/>
  <c r="Y82" i="49"/>
  <c r="V49" i="74" s="1"/>
  <c r="V73" i="52" s="1"/>
  <c r="AA80" i="26"/>
  <c r="Y80" i="26"/>
  <c r="M47" i="74" s="1"/>
  <c r="Z80" i="26"/>
  <c r="X80" i="26"/>
  <c r="W80" i="26"/>
  <c r="K47" i="74" s="1"/>
  <c r="V80" i="26"/>
  <c r="J47" i="74" s="1"/>
  <c r="AF102" i="49"/>
  <c r="AE102" i="49"/>
  <c r="S69" i="75" s="1"/>
  <c r="AJ102" i="49"/>
  <c r="AI102" i="49"/>
  <c r="W69" i="75" s="1"/>
  <c r="AH102" i="49"/>
  <c r="V69" i="75" s="1"/>
  <c r="AG102" i="49"/>
  <c r="U69" i="75" s="1"/>
  <c r="X144" i="51"/>
  <c r="W144" i="51"/>
  <c r="AC112" i="74" s="1"/>
  <c r="V144" i="51"/>
  <c r="AA144" i="51"/>
  <c r="AG112" i="74" s="1"/>
  <c r="Z144" i="51"/>
  <c r="Y144" i="51"/>
  <c r="AE112" i="74" s="1"/>
  <c r="J136" i="52" s="1"/>
  <c r="R256" i="49"/>
  <c r="Q256" i="49"/>
  <c r="W223" i="72" s="1"/>
  <c r="P256" i="49"/>
  <c r="N256" i="49"/>
  <c r="M256" i="49"/>
  <c r="S223" i="72" s="1"/>
  <c r="O256" i="49"/>
  <c r="Q184" i="49"/>
  <c r="P184" i="49"/>
  <c r="V151" i="72" s="1"/>
  <c r="O184" i="49"/>
  <c r="N184" i="49"/>
  <c r="T151" i="72" s="1"/>
  <c r="M184" i="49"/>
  <c r="R184" i="49"/>
  <c r="X151" i="72" s="1"/>
  <c r="N136" i="49"/>
  <c r="M136" i="49"/>
  <c r="S103" i="72" s="1"/>
  <c r="R136" i="49"/>
  <c r="Q136" i="49"/>
  <c r="W103" i="72" s="1"/>
  <c r="P136" i="49"/>
  <c r="V103" i="72" s="1"/>
  <c r="O136" i="49"/>
  <c r="U103" i="72" s="1"/>
  <c r="Q79" i="49"/>
  <c r="W46" i="72" s="1"/>
  <c r="P79" i="49"/>
  <c r="V46" i="72" s="1"/>
  <c r="O79" i="49"/>
  <c r="N79" i="49"/>
  <c r="M79" i="49"/>
  <c r="R79" i="49"/>
  <c r="X46" i="72" s="1"/>
  <c r="Y210" i="51"/>
  <c r="AE178" i="74" s="1"/>
  <c r="J202" i="52" s="1"/>
  <c r="Z210" i="51"/>
  <c r="AF178" i="74" s="1"/>
  <c r="K202" i="52" s="1"/>
  <c r="X210" i="51"/>
  <c r="AD178" i="74" s="1"/>
  <c r="W210" i="51"/>
  <c r="AC178" i="74" s="1"/>
  <c r="V210" i="51"/>
  <c r="AB178" i="74" s="1"/>
  <c r="AA210" i="51"/>
  <c r="AG178" i="74" s="1"/>
  <c r="AA70" i="51"/>
  <c r="AG38" i="74" s="1"/>
  <c r="L62" i="52" s="1"/>
  <c r="Z70" i="51"/>
  <c r="AF38" i="74" s="1"/>
  <c r="K62" i="52" s="1"/>
  <c r="Y70" i="51"/>
  <c r="AE38" i="74" s="1"/>
  <c r="J62" i="52" s="1"/>
  <c r="X70" i="51"/>
  <c r="AD38" i="74" s="1"/>
  <c r="W70" i="51"/>
  <c r="V70" i="51"/>
  <c r="AJ246" i="49"/>
  <c r="X213" i="75" s="1"/>
  <c r="AI246" i="49"/>
  <c r="AG246" i="49"/>
  <c r="AE246" i="49"/>
  <c r="S213" i="75" s="1"/>
  <c r="AH246" i="49"/>
  <c r="V213" i="75" s="1"/>
  <c r="AF246" i="49"/>
  <c r="T213" i="75" s="1"/>
  <c r="N191" i="49"/>
  <c r="M191" i="49"/>
  <c r="S158" i="72" s="1"/>
  <c r="R191" i="49"/>
  <c r="X158" i="72" s="1"/>
  <c r="X182" i="52" s="1"/>
  <c r="Q191" i="49"/>
  <c r="W158" i="72" s="1"/>
  <c r="P191" i="49"/>
  <c r="O191" i="49"/>
  <c r="Y106" i="49"/>
  <c r="V73" i="74" s="1"/>
  <c r="V97" i="52" s="1"/>
  <c r="X106" i="49"/>
  <c r="U73" i="74" s="1"/>
  <c r="W106" i="49"/>
  <c r="T73" i="74" s="1"/>
  <c r="V106" i="49"/>
  <c r="S73" i="74" s="1"/>
  <c r="Z106" i="49"/>
  <c r="W73" i="74" s="1"/>
  <c r="W97" i="52" s="1"/>
  <c r="AA106" i="49"/>
  <c r="AA42" i="49"/>
  <c r="Z42" i="49"/>
  <c r="W9" i="74" s="1"/>
  <c r="W33" i="52" s="1"/>
  <c r="X42" i="49"/>
  <c r="U9" i="74" s="1"/>
  <c r="Y42" i="49"/>
  <c r="V9" i="74" s="1"/>
  <c r="V33" i="52" s="1"/>
  <c r="V42" i="49"/>
  <c r="W42" i="49"/>
  <c r="T9" i="74" s="1"/>
  <c r="V240" i="51"/>
  <c r="AB208" i="74" s="1"/>
  <c r="AA240" i="51"/>
  <c r="AG208" i="74" s="1"/>
  <c r="L232" i="52" s="1"/>
  <c r="Y240" i="51"/>
  <c r="Z240" i="51"/>
  <c r="AF208" i="74" s="1"/>
  <c r="K232" i="52" s="1"/>
  <c r="X240" i="51"/>
  <c r="AD208" i="74" s="1"/>
  <c r="W240" i="51"/>
  <c r="AC208" i="74" s="1"/>
  <c r="AF94" i="49"/>
  <c r="AE94" i="49"/>
  <c r="S61" i="75" s="1"/>
  <c r="AJ94" i="49"/>
  <c r="AI94" i="49"/>
  <c r="W61" i="75" s="1"/>
  <c r="AH94" i="49"/>
  <c r="AG94" i="49"/>
  <c r="U61" i="75" s="1"/>
  <c r="Z112" i="51"/>
  <c r="AF80" i="74" s="1"/>
  <c r="K104" i="52" s="1"/>
  <c r="Y112" i="51"/>
  <c r="AE80" i="74" s="1"/>
  <c r="J104" i="52" s="1"/>
  <c r="X112" i="51"/>
  <c r="W112" i="51"/>
  <c r="AC80" i="74" s="1"/>
  <c r="V112" i="51"/>
  <c r="AA112" i="51"/>
  <c r="AG80" i="74" s="1"/>
  <c r="L104" i="52" s="1"/>
  <c r="Y226" i="49"/>
  <c r="X226" i="49"/>
  <c r="U193" i="74" s="1"/>
  <c r="W226" i="49"/>
  <c r="T193" i="74" s="1"/>
  <c r="V226" i="49"/>
  <c r="S193" i="74" s="1"/>
  <c r="AA226" i="49"/>
  <c r="X193" i="74" s="1"/>
  <c r="X217" i="52" s="1"/>
  <c r="Z226" i="49"/>
  <c r="W193" i="74" s="1"/>
  <c r="W217" i="52" s="1"/>
  <c r="R160" i="49"/>
  <c r="Q160" i="49"/>
  <c r="W127" i="72" s="1"/>
  <c r="P160" i="49"/>
  <c r="O160" i="49"/>
  <c r="U127" i="72" s="1"/>
  <c r="N160" i="49"/>
  <c r="M160" i="49"/>
  <c r="S127" i="72" s="1"/>
  <c r="AA110" i="49"/>
  <c r="X77" i="74" s="1"/>
  <c r="X101" i="52" s="1"/>
  <c r="Z110" i="49"/>
  <c r="W77" i="74" s="1"/>
  <c r="W101" i="52" s="1"/>
  <c r="Y110" i="49"/>
  <c r="V77" i="74" s="1"/>
  <c r="X110" i="49"/>
  <c r="V110" i="49"/>
  <c r="W110" i="49"/>
  <c r="T77" i="74" s="1"/>
  <c r="P71" i="49"/>
  <c r="V38" i="72" s="1"/>
  <c r="O71" i="49"/>
  <c r="U38" i="72" s="1"/>
  <c r="N71" i="49"/>
  <c r="T38" i="72" s="1"/>
  <c r="M71" i="49"/>
  <c r="S38" i="72" s="1"/>
  <c r="R71" i="49"/>
  <c r="Q71" i="49"/>
  <c r="W38" i="72" s="1"/>
  <c r="P257" i="26"/>
  <c r="R257" i="26"/>
  <c r="Q257" i="26"/>
  <c r="N224" i="72" s="1"/>
  <c r="O257" i="26"/>
  <c r="L224" i="72" s="1"/>
  <c r="N257" i="26"/>
  <c r="K224" i="72" s="1"/>
  <c r="M257" i="26"/>
  <c r="J224" i="72" s="1"/>
  <c r="AA211" i="26"/>
  <c r="Z211" i="26"/>
  <c r="N178" i="74" s="1"/>
  <c r="Y211" i="26"/>
  <c r="V211" i="26"/>
  <c r="J178" i="74" s="1"/>
  <c r="W211" i="26"/>
  <c r="X211" i="26"/>
  <c r="L178" i="74" s="1"/>
  <c r="R110" i="26"/>
  <c r="O77" i="72" s="1"/>
  <c r="Q110" i="26"/>
  <c r="N77" i="72" s="1"/>
  <c r="P110" i="26"/>
  <c r="M77" i="72" s="1"/>
  <c r="P101" i="52" s="1"/>
  <c r="O110" i="26"/>
  <c r="L77" i="72" s="1"/>
  <c r="N110" i="26"/>
  <c r="M110" i="26"/>
  <c r="P174" i="26"/>
  <c r="Q174" i="26"/>
  <c r="N141" i="72" s="1"/>
  <c r="R174" i="26"/>
  <c r="O141" i="72" s="1"/>
  <c r="O174" i="26"/>
  <c r="L141" i="72" s="1"/>
  <c r="N174" i="26"/>
  <c r="M174" i="26"/>
  <c r="J141" i="72" s="1"/>
  <c r="AE256" i="26"/>
  <c r="J223" i="75" s="1"/>
  <c r="AJ256" i="26"/>
  <c r="O223" i="75" s="1"/>
  <c r="AI256" i="26"/>
  <c r="N223" i="75" s="1"/>
  <c r="AH256" i="26"/>
  <c r="M223" i="75" s="1"/>
  <c r="AG256" i="26"/>
  <c r="AF256" i="26"/>
  <c r="K223" i="75" s="1"/>
  <c r="AH193" i="26"/>
  <c r="M160" i="75" s="1"/>
  <c r="AG193" i="26"/>
  <c r="L160" i="75" s="1"/>
  <c r="AE193" i="26"/>
  <c r="AF193" i="26"/>
  <c r="AJ193" i="26"/>
  <c r="AI193" i="26"/>
  <c r="N160" i="75" s="1"/>
  <c r="AA121" i="26"/>
  <c r="Z121" i="26"/>
  <c r="N88" i="74" s="1"/>
  <c r="Y121" i="26"/>
  <c r="M88" i="74" s="1"/>
  <c r="X121" i="26"/>
  <c r="L88" i="74" s="1"/>
  <c r="W121" i="26"/>
  <c r="V121" i="26"/>
  <c r="P272" i="26"/>
  <c r="R272" i="26"/>
  <c r="O239" i="72" s="1"/>
  <c r="Q272" i="26"/>
  <c r="N239" i="72" s="1"/>
  <c r="M272" i="26"/>
  <c r="J239" i="72" s="1"/>
  <c r="O272" i="26"/>
  <c r="N272" i="26"/>
  <c r="AE199" i="26"/>
  <c r="AJ199" i="26"/>
  <c r="AI199" i="26"/>
  <c r="N166" i="75" s="1"/>
  <c r="AG199" i="26"/>
  <c r="L166" i="75" s="1"/>
  <c r="AH199" i="26"/>
  <c r="M166" i="75" s="1"/>
  <c r="AF199" i="26"/>
  <c r="K166" i="75" s="1"/>
  <c r="R163" i="26"/>
  <c r="O130" i="72" s="1"/>
  <c r="Q163" i="26"/>
  <c r="P163" i="26"/>
  <c r="M163" i="26"/>
  <c r="J130" i="72" s="1"/>
  <c r="O163" i="26"/>
  <c r="N163" i="26"/>
  <c r="K130" i="72" s="1"/>
  <c r="R113" i="26"/>
  <c r="O80" i="72" s="1"/>
  <c r="R104" i="52" s="1"/>
  <c r="Q113" i="26"/>
  <c r="P113" i="26"/>
  <c r="M113" i="26"/>
  <c r="J80" i="72" s="1"/>
  <c r="O113" i="26"/>
  <c r="N113" i="26"/>
  <c r="K80" i="72" s="1"/>
  <c r="R53" i="26"/>
  <c r="O20" i="72" s="1"/>
  <c r="Q53" i="26"/>
  <c r="N20" i="72" s="1"/>
  <c r="Q44" i="52" s="1"/>
  <c r="P53" i="26"/>
  <c r="M20" i="72" s="1"/>
  <c r="M53" i="26"/>
  <c r="J20" i="72" s="1"/>
  <c r="O53" i="26"/>
  <c r="L20" i="72" s="1"/>
  <c r="N53" i="26"/>
  <c r="AA223" i="26"/>
  <c r="Z223" i="26"/>
  <c r="N190" i="74" s="1"/>
  <c r="Y223" i="26"/>
  <c r="M190" i="74" s="1"/>
  <c r="X223" i="26"/>
  <c r="L190" i="74" s="1"/>
  <c r="W223" i="26"/>
  <c r="V223" i="26"/>
  <c r="R217" i="26"/>
  <c r="O184" i="72" s="1"/>
  <c r="Q217" i="26"/>
  <c r="P217" i="26"/>
  <c r="M217" i="26"/>
  <c r="J184" i="72" s="1"/>
  <c r="O217" i="26"/>
  <c r="N217" i="26"/>
  <c r="K184" i="72" s="1"/>
  <c r="AJ105" i="26"/>
  <c r="AI105" i="26"/>
  <c r="N72" i="75" s="1"/>
  <c r="AH105" i="26"/>
  <c r="M72" i="75" s="1"/>
  <c r="AG105" i="26"/>
  <c r="L72" i="75" s="1"/>
  <c r="AF105" i="26"/>
  <c r="AE105" i="26"/>
  <c r="J72" i="75" s="1"/>
  <c r="AE237" i="26"/>
  <c r="AJ237" i="26"/>
  <c r="O204" i="75" s="1"/>
  <c r="AF237" i="26"/>
  <c r="K204" i="75" s="1"/>
  <c r="AI237" i="26"/>
  <c r="N204" i="75" s="1"/>
  <c r="AH237" i="26"/>
  <c r="M204" i="75" s="1"/>
  <c r="AG237" i="26"/>
  <c r="AA169" i="26"/>
  <c r="Z169" i="26"/>
  <c r="N136" i="74" s="1"/>
  <c r="Q160" i="52" s="1"/>
  <c r="Y169" i="26"/>
  <c r="M136" i="74" s="1"/>
  <c r="W169" i="26"/>
  <c r="K136" i="74" s="1"/>
  <c r="V169" i="26"/>
  <c r="J136" i="74" s="1"/>
  <c r="X169" i="26"/>
  <c r="L136" i="74" s="1"/>
  <c r="AG125" i="26"/>
  <c r="AJ125" i="26"/>
  <c r="O92" i="75" s="1"/>
  <c r="AI125" i="26"/>
  <c r="AH125" i="26"/>
  <c r="M92" i="75" s="1"/>
  <c r="AF125" i="26"/>
  <c r="K92" i="75" s="1"/>
  <c r="AE125" i="26"/>
  <c r="J92" i="75" s="1"/>
  <c r="AC173" i="54"/>
  <c r="BI173" i="54"/>
  <c r="Q54" i="52"/>
  <c r="R54" i="52"/>
  <c r="Q53" i="52"/>
  <c r="Q70" i="52"/>
  <c r="V154" i="52"/>
  <c r="W162" i="52"/>
  <c r="V74" i="52"/>
  <c r="O85" i="54"/>
  <c r="O90" i="54" s="1"/>
  <c r="AC409" i="54"/>
  <c r="M8" i="49"/>
  <c r="W8" i="49"/>
  <c r="L8" i="49"/>
  <c r="P8" i="49"/>
  <c r="X8" i="49"/>
  <c r="Q8" i="49"/>
  <c r="BJ85" i="54"/>
  <c r="BJ90" i="54" s="1"/>
  <c r="AA8" i="49"/>
  <c r="Y8" i="49"/>
  <c r="N8" i="49"/>
  <c r="O8" i="49"/>
  <c r="L85" i="54"/>
  <c r="L90" i="54" s="1"/>
  <c r="E66" i="81"/>
  <c r="E68" i="81" s="1"/>
  <c r="BH85" i="54"/>
  <c r="BH90" i="54" s="1"/>
  <c r="AV85" i="54"/>
  <c r="AV90" i="54" s="1"/>
  <c r="AZ85" i="54"/>
  <c r="AZ90" i="54" s="1"/>
  <c r="AN85" i="54"/>
  <c r="AN90" i="54" s="1"/>
  <c r="AR85" i="54"/>
  <c r="AR90" i="54" s="1"/>
  <c r="P85" i="54"/>
  <c r="P90" i="54" s="1"/>
  <c r="T85" i="54"/>
  <c r="T90" i="54" s="1"/>
  <c r="Q172" i="52"/>
  <c r="Q151" i="52"/>
  <c r="R87" i="52"/>
  <c r="R36" i="52"/>
  <c r="J48" i="52"/>
  <c r="R272" i="52"/>
  <c r="Q96" i="52"/>
  <c r="P84" i="52"/>
  <c r="R38" i="52"/>
  <c r="X246" i="52"/>
  <c r="W209" i="52"/>
  <c r="V49" i="52"/>
  <c r="Q258" i="52"/>
  <c r="P135" i="52"/>
  <c r="W257" i="52"/>
  <c r="V238" i="52"/>
  <c r="X214" i="52"/>
  <c r="V206" i="52"/>
  <c r="V221" i="52"/>
  <c r="V189" i="52"/>
  <c r="L34" i="52"/>
  <c r="R256" i="52"/>
  <c r="R84" i="52"/>
  <c r="X273" i="52"/>
  <c r="W221" i="52"/>
  <c r="V242" i="52"/>
  <c r="V226" i="52"/>
  <c r="X177" i="52"/>
  <c r="K230" i="52"/>
  <c r="P119" i="52"/>
  <c r="Q140" i="52"/>
  <c r="R116" i="52"/>
  <c r="X157" i="52"/>
  <c r="R265" i="52"/>
  <c r="P116" i="52"/>
  <c r="K204" i="52"/>
  <c r="K94" i="52"/>
  <c r="K54" i="52"/>
  <c r="V205" i="52"/>
  <c r="V173" i="52"/>
  <c r="L54" i="52"/>
  <c r="Q122" i="52"/>
  <c r="P38" i="52"/>
  <c r="W173" i="52"/>
  <c r="K116" i="52"/>
  <c r="J98" i="52"/>
  <c r="P265" i="52"/>
  <c r="V169" i="52"/>
  <c r="W114" i="52"/>
  <c r="J132" i="52"/>
  <c r="J230" i="52"/>
  <c r="K90" i="52"/>
  <c r="R260" i="52"/>
  <c r="Q240" i="52"/>
  <c r="Q135" i="52"/>
  <c r="P124" i="52"/>
  <c r="P107" i="52"/>
  <c r="K132" i="52"/>
  <c r="P110" i="52"/>
  <c r="Q68" i="52"/>
  <c r="Q56" i="52"/>
  <c r="X221" i="52"/>
  <c r="X189" i="52"/>
  <c r="K98" i="52"/>
  <c r="K66" i="52"/>
  <c r="K50" i="52"/>
  <c r="P122" i="52"/>
  <c r="P31" i="52"/>
  <c r="P36" i="52"/>
  <c r="X233" i="52"/>
  <c r="W138" i="52"/>
  <c r="V66" i="52"/>
  <c r="Q228" i="52"/>
  <c r="V270" i="52"/>
  <c r="R46" i="52"/>
  <c r="W66" i="52"/>
  <c r="W57" i="52"/>
  <c r="K180" i="52"/>
  <c r="J184" i="52"/>
  <c r="Q124" i="52"/>
  <c r="Q76" i="52"/>
  <c r="X258" i="52"/>
  <c r="X82" i="52"/>
  <c r="L246" i="52"/>
  <c r="P266" i="52"/>
  <c r="Q183" i="52"/>
  <c r="Q119" i="52"/>
  <c r="R95" i="52"/>
  <c r="Q110" i="52"/>
  <c r="R68" i="52"/>
  <c r="V278" i="52"/>
  <c r="Q55" i="52"/>
  <c r="P260" i="52"/>
  <c r="R240" i="52"/>
  <c r="P92" i="52"/>
  <c r="R63" i="52"/>
  <c r="V258" i="52"/>
  <c r="Q212" i="52"/>
  <c r="R140" i="52"/>
  <c r="Q128" i="52"/>
  <c r="P148" i="52"/>
  <c r="P174" i="52"/>
  <c r="P100" i="52"/>
  <c r="W270" i="52"/>
  <c r="R55" i="52"/>
  <c r="Q116" i="52"/>
  <c r="Q100" i="52"/>
  <c r="V257" i="52"/>
  <c r="R174" i="52"/>
  <c r="Q84" i="52"/>
  <c r="W262" i="52"/>
  <c r="X174" i="52"/>
  <c r="W129" i="52"/>
  <c r="V145" i="52"/>
  <c r="L216" i="52"/>
  <c r="K224" i="52"/>
  <c r="K44" i="52"/>
  <c r="K36" i="52"/>
  <c r="W249" i="52"/>
  <c r="X230" i="52"/>
  <c r="X121" i="52"/>
  <c r="V34" i="52"/>
  <c r="K170" i="52"/>
  <c r="W121" i="52"/>
  <c r="W145" i="52"/>
  <c r="J266" i="52"/>
  <c r="W34" i="52"/>
  <c r="L162" i="52"/>
  <c r="J146" i="52"/>
  <c r="L274" i="52"/>
  <c r="L240" i="52"/>
  <c r="J224" i="52"/>
  <c r="K138" i="52"/>
  <c r="W161" i="52"/>
  <c r="V153" i="52"/>
  <c r="J250" i="52"/>
  <c r="K256" i="52"/>
  <c r="J162" i="52"/>
  <c r="J114" i="52"/>
  <c r="J170" i="52"/>
  <c r="W190" i="52"/>
  <c r="W113" i="52"/>
  <c r="X93" i="52"/>
  <c r="K240" i="52"/>
  <c r="J44" i="52"/>
  <c r="K122" i="52"/>
  <c r="X129" i="52"/>
  <c r="K274" i="52"/>
  <c r="J216" i="52"/>
  <c r="L44" i="52"/>
  <c r="Y285" i="26"/>
  <c r="M252" i="74" s="1"/>
  <c r="AA285" i="26"/>
  <c r="O252" i="74" s="1"/>
  <c r="Z285" i="26"/>
  <c r="AA286" i="26"/>
  <c r="Z286" i="26"/>
  <c r="N253" i="74" s="1"/>
  <c r="Y286" i="26"/>
  <c r="M253" i="74" s="1"/>
  <c r="AA139" i="26"/>
  <c r="O106" i="74" s="1"/>
  <c r="Z139" i="26"/>
  <c r="N106" i="74" s="1"/>
  <c r="Y139" i="26"/>
  <c r="M106" i="74" s="1"/>
  <c r="AA254" i="26"/>
  <c r="Z254" i="26"/>
  <c r="N221" i="74" s="1"/>
  <c r="Y254" i="26"/>
  <c r="AA175" i="26"/>
  <c r="O142" i="74" s="1"/>
  <c r="Z175" i="26"/>
  <c r="N142" i="74" s="1"/>
  <c r="Y175" i="26"/>
  <c r="AA103" i="26"/>
  <c r="O70" i="74" s="1"/>
  <c r="Z103" i="26"/>
  <c r="N70" i="74" s="1"/>
  <c r="Y103" i="26"/>
  <c r="M70" i="74" s="1"/>
  <c r="AA44" i="26"/>
  <c r="O11" i="74" s="1"/>
  <c r="R35" i="52" s="1"/>
  <c r="Z44" i="26"/>
  <c r="N11" i="74" s="1"/>
  <c r="Q35" i="52" s="1"/>
  <c r="Y44" i="26"/>
  <c r="M11" i="74" s="1"/>
  <c r="P35" i="52" s="1"/>
  <c r="AA259" i="26"/>
  <c r="Z259" i="26"/>
  <c r="N226" i="74" s="1"/>
  <c r="Y259" i="26"/>
  <c r="AA195" i="26"/>
  <c r="Z195" i="26"/>
  <c r="Y195" i="26"/>
  <c r="AA204" i="26"/>
  <c r="Z204" i="26"/>
  <c r="Y204" i="26"/>
  <c r="AA60" i="26"/>
  <c r="O27" i="74" s="1"/>
  <c r="Z60" i="26"/>
  <c r="Y60" i="26"/>
  <c r="M27" i="74" s="1"/>
  <c r="P51" i="52" s="1"/>
  <c r="AA163" i="26"/>
  <c r="O130" i="74" s="1"/>
  <c r="Z163" i="26"/>
  <c r="Y163" i="26"/>
  <c r="AA102" i="26"/>
  <c r="O69" i="74" s="1"/>
  <c r="Y102" i="26"/>
  <c r="M69" i="74" s="1"/>
  <c r="P93" i="52" s="1"/>
  <c r="Z102" i="26"/>
  <c r="AA196" i="26"/>
  <c r="Z196" i="26"/>
  <c r="N163" i="74" s="1"/>
  <c r="Y196" i="26"/>
  <c r="AA54" i="26"/>
  <c r="O21" i="74" s="1"/>
  <c r="Z54" i="26"/>
  <c r="Y54" i="26"/>
  <c r="M21" i="74" s="1"/>
  <c r="AA231" i="26"/>
  <c r="O198" i="74" s="1"/>
  <c r="Z231" i="26"/>
  <c r="N198" i="74" s="1"/>
  <c r="Y231" i="26"/>
  <c r="M198" i="74" s="1"/>
  <c r="Z154" i="26"/>
  <c r="Y154" i="26"/>
  <c r="M121" i="74" s="1"/>
  <c r="AA154" i="26"/>
  <c r="AA87" i="26"/>
  <c r="Z87" i="26"/>
  <c r="N54" i="74" s="1"/>
  <c r="Q78" i="52" s="1"/>
  <c r="Y87" i="26"/>
  <c r="M54" i="74" s="1"/>
  <c r="AA95" i="26"/>
  <c r="Z95" i="26"/>
  <c r="N62" i="74" s="1"/>
  <c r="Q86" i="52" s="1"/>
  <c r="Y95" i="26"/>
  <c r="AA184" i="26"/>
  <c r="O151" i="74" s="1"/>
  <c r="Z184" i="26"/>
  <c r="Y184" i="26"/>
  <c r="M151" i="74" s="1"/>
  <c r="P175" i="52" s="1"/>
  <c r="Z106" i="26"/>
  <c r="N73" i="74" s="1"/>
  <c r="Y106" i="26"/>
  <c r="M73" i="74" s="1"/>
  <c r="AA106" i="26"/>
  <c r="O73" i="74" s="1"/>
  <c r="AA150" i="26"/>
  <c r="O117" i="74" s="1"/>
  <c r="Z150" i="26"/>
  <c r="N117" i="74" s="1"/>
  <c r="Y150" i="26"/>
  <c r="M117" i="74" s="1"/>
  <c r="AA86" i="26"/>
  <c r="O53" i="74" s="1"/>
  <c r="Y86" i="26"/>
  <c r="Z86" i="26"/>
  <c r="N53" i="74" s="1"/>
  <c r="AA246" i="26"/>
  <c r="O213" i="74" s="1"/>
  <c r="Z246" i="26"/>
  <c r="Y246" i="26"/>
  <c r="M213" i="74" s="1"/>
  <c r="AA171" i="26"/>
  <c r="Z171" i="26"/>
  <c r="Y171" i="26"/>
  <c r="M138" i="74" s="1"/>
  <c r="AA100" i="26"/>
  <c r="O67" i="74" s="1"/>
  <c r="R91" i="52" s="1"/>
  <c r="Z100" i="26"/>
  <c r="N67" i="74" s="1"/>
  <c r="Q91" i="52" s="1"/>
  <c r="Y100" i="26"/>
  <c r="M67" i="74" s="1"/>
  <c r="AA216" i="26"/>
  <c r="O183" i="74" s="1"/>
  <c r="R207" i="52" s="1"/>
  <c r="Z216" i="26"/>
  <c r="Y216" i="26"/>
  <c r="AA143" i="26"/>
  <c r="Z143" i="26"/>
  <c r="N110" i="74" s="1"/>
  <c r="Y143" i="26"/>
  <c r="AA76" i="26"/>
  <c r="O43" i="74" s="1"/>
  <c r="Z76" i="26"/>
  <c r="N43" i="74" s="1"/>
  <c r="Y76" i="26"/>
  <c r="M43" i="74" s="1"/>
  <c r="AA224" i="26"/>
  <c r="O191" i="74" s="1"/>
  <c r="Z224" i="26"/>
  <c r="N191" i="74" s="1"/>
  <c r="Y224" i="26"/>
  <c r="M191" i="74" s="1"/>
  <c r="Z234" i="26"/>
  <c r="N201" i="74" s="1"/>
  <c r="Y234" i="26"/>
  <c r="AA234" i="26"/>
  <c r="O201" i="74" s="1"/>
  <c r="AA159" i="26"/>
  <c r="O126" i="74" s="1"/>
  <c r="R150" i="52" s="1"/>
  <c r="Z159" i="26"/>
  <c r="N126" i="74" s="1"/>
  <c r="Q150" i="52" s="1"/>
  <c r="Y159" i="26"/>
  <c r="M126" i="74" s="1"/>
  <c r="Z138" i="26"/>
  <c r="Y138" i="26"/>
  <c r="M105" i="74" s="1"/>
  <c r="AA138" i="26"/>
  <c r="O105" i="74" s="1"/>
  <c r="Z67" i="26"/>
  <c r="N34" i="74" s="1"/>
  <c r="Q58" i="52" s="1"/>
  <c r="AA67" i="26"/>
  <c r="O34" i="74" s="1"/>
  <c r="R58" i="52" s="1"/>
  <c r="Y67" i="26"/>
  <c r="M34" i="74" s="1"/>
  <c r="AA215" i="26"/>
  <c r="Z215" i="26"/>
  <c r="Y215" i="26"/>
  <c r="M182" i="74" s="1"/>
  <c r="Z75" i="26"/>
  <c r="N42" i="74" s="1"/>
  <c r="AA75" i="26"/>
  <c r="O42" i="74" s="1"/>
  <c r="Y75" i="26"/>
  <c r="AA227" i="26"/>
  <c r="O194" i="74" s="1"/>
  <c r="Z227" i="26"/>
  <c r="N194" i="74" s="1"/>
  <c r="Y227" i="26"/>
  <c r="M194" i="74" s="1"/>
  <c r="AA151" i="26"/>
  <c r="O118" i="74" s="1"/>
  <c r="R142" i="52" s="1"/>
  <c r="Z151" i="26"/>
  <c r="N118" i="74" s="1"/>
  <c r="Q142" i="52" s="1"/>
  <c r="Y151" i="26"/>
  <c r="M118" i="74" s="1"/>
  <c r="P142" i="52" s="1"/>
  <c r="AA127" i="26"/>
  <c r="O94" i="74" s="1"/>
  <c r="R118" i="52" s="1"/>
  <c r="Z127" i="26"/>
  <c r="N94" i="74" s="1"/>
  <c r="Q118" i="52" s="1"/>
  <c r="Y127" i="26"/>
  <c r="M94" i="74" s="1"/>
  <c r="AA58" i="26"/>
  <c r="Z58" i="26"/>
  <c r="Y58" i="26"/>
  <c r="AA115" i="26"/>
  <c r="O82" i="74" s="1"/>
  <c r="Z115" i="26"/>
  <c r="Y115" i="26"/>
  <c r="M82" i="74" s="1"/>
  <c r="Y51" i="26"/>
  <c r="AA51" i="26"/>
  <c r="O18" i="74" s="1"/>
  <c r="Z51" i="26"/>
  <c r="N18" i="74" s="1"/>
  <c r="Y253" i="26"/>
  <c r="M220" i="74" s="1"/>
  <c r="AA253" i="26"/>
  <c r="O220" i="74" s="1"/>
  <c r="Z253" i="26"/>
  <c r="N220" i="74" s="1"/>
  <c r="AA174" i="26"/>
  <c r="O141" i="74" s="1"/>
  <c r="Z174" i="26"/>
  <c r="Y174" i="26"/>
  <c r="M141" i="74" s="1"/>
  <c r="AA41" i="26"/>
  <c r="O8" i="74" s="1"/>
  <c r="Z41" i="26"/>
  <c r="N8" i="74" s="1"/>
  <c r="Q32" i="52" s="1"/>
  <c r="Y41" i="26"/>
  <c r="M8" i="74" s="1"/>
  <c r="Y261" i="26"/>
  <c r="M228" i="74" s="1"/>
  <c r="P252" i="52" s="1"/>
  <c r="AA261" i="26"/>
  <c r="Z261" i="26"/>
  <c r="N228" i="74" s="1"/>
  <c r="Y117" i="26"/>
  <c r="AA117" i="26"/>
  <c r="Z117" i="26"/>
  <c r="N84" i="74" s="1"/>
  <c r="Q108" i="52" s="1"/>
  <c r="Z226" i="26"/>
  <c r="Y226" i="26"/>
  <c r="M193" i="74" s="1"/>
  <c r="AA226" i="26"/>
  <c r="O193" i="74" s="1"/>
  <c r="AA228" i="26"/>
  <c r="O195" i="74" s="1"/>
  <c r="Z228" i="26"/>
  <c r="N195" i="74" s="1"/>
  <c r="Y228" i="26"/>
  <c r="M195" i="74" s="1"/>
  <c r="AA280" i="26"/>
  <c r="O247" i="74" s="1"/>
  <c r="R271" i="52" s="1"/>
  <c r="Z280" i="26"/>
  <c r="N247" i="74" s="1"/>
  <c r="Y280" i="26"/>
  <c r="AA108" i="26"/>
  <c r="Z108" i="26"/>
  <c r="Y108" i="26"/>
  <c r="M75" i="74" s="1"/>
  <c r="AA198" i="26"/>
  <c r="Z198" i="26"/>
  <c r="N165" i="74" s="1"/>
  <c r="Y198" i="26"/>
  <c r="AA132" i="26"/>
  <c r="O99" i="74" s="1"/>
  <c r="Z132" i="26"/>
  <c r="N99" i="74" s="1"/>
  <c r="Y132" i="26"/>
  <c r="M99" i="74" s="1"/>
  <c r="AA240" i="26"/>
  <c r="O207" i="74" s="1"/>
  <c r="Z240" i="26"/>
  <c r="N207" i="74" s="1"/>
  <c r="Q231" i="52" s="1"/>
  <c r="Y240" i="26"/>
  <c r="M207" i="74" s="1"/>
  <c r="AA161" i="26"/>
  <c r="O128" i="74" s="1"/>
  <c r="Z161" i="26"/>
  <c r="Y161" i="26"/>
  <c r="M128" i="74" s="1"/>
  <c r="AA256" i="26"/>
  <c r="O223" i="74" s="1"/>
  <c r="Z256" i="26"/>
  <c r="Y256" i="26"/>
  <c r="M223" i="74" s="1"/>
  <c r="AA46" i="26"/>
  <c r="Z46" i="26"/>
  <c r="N13" i="74" s="1"/>
  <c r="Q37" i="52" s="1"/>
  <c r="Y46" i="26"/>
  <c r="AA225" i="26"/>
  <c r="O192" i="74" s="1"/>
  <c r="Z225" i="26"/>
  <c r="N192" i="74" s="1"/>
  <c r="Q216" i="52" s="1"/>
  <c r="Y225" i="26"/>
  <c r="Z82" i="26"/>
  <c r="N49" i="74" s="1"/>
  <c r="Y82" i="26"/>
  <c r="M49" i="74" s="1"/>
  <c r="AA82" i="26"/>
  <c r="AA156" i="26"/>
  <c r="O123" i="74" s="1"/>
  <c r="R147" i="52" s="1"/>
  <c r="Z156" i="26"/>
  <c r="Y156" i="26"/>
  <c r="M123" i="74" s="1"/>
  <c r="AA124" i="26"/>
  <c r="O91" i="74" s="1"/>
  <c r="Z124" i="26"/>
  <c r="N91" i="74" s="1"/>
  <c r="Q115" i="52" s="1"/>
  <c r="Y124" i="26"/>
  <c r="M91" i="74" s="1"/>
  <c r="AA140" i="26"/>
  <c r="O107" i="74" s="1"/>
  <c r="Z140" i="26"/>
  <c r="Y140" i="26"/>
  <c r="M107" i="74" s="1"/>
  <c r="Y229" i="26"/>
  <c r="M196" i="74" s="1"/>
  <c r="AA229" i="26"/>
  <c r="O196" i="74" s="1"/>
  <c r="Z229" i="26"/>
  <c r="N196" i="74" s="1"/>
  <c r="AA153" i="26"/>
  <c r="O120" i="74" s="1"/>
  <c r="R144" i="52" s="1"/>
  <c r="Z153" i="26"/>
  <c r="Y153" i="26"/>
  <c r="AA222" i="26"/>
  <c r="O189" i="74" s="1"/>
  <c r="Z222" i="26"/>
  <c r="Y222" i="26"/>
  <c r="M189" i="74" s="1"/>
  <c r="AA188" i="26"/>
  <c r="O155" i="74" s="1"/>
  <c r="Z188" i="26"/>
  <c r="N155" i="74" s="1"/>
  <c r="Y188" i="26"/>
  <c r="M155" i="74" s="1"/>
  <c r="AA244" i="26"/>
  <c r="O211" i="74" s="1"/>
  <c r="Z244" i="26"/>
  <c r="Y244" i="26"/>
  <c r="M211" i="74" s="1"/>
  <c r="AA88" i="26"/>
  <c r="O55" i="74" s="1"/>
  <c r="R79" i="52" s="1"/>
  <c r="Y88" i="26"/>
  <c r="Z88" i="26"/>
  <c r="N55" i="74" s="1"/>
  <c r="Q79" i="52" s="1"/>
  <c r="AA172" i="26"/>
  <c r="O139" i="74" s="1"/>
  <c r="R163" i="52" s="1"/>
  <c r="Z172" i="26"/>
  <c r="N139" i="74" s="1"/>
  <c r="Q163" i="52" s="1"/>
  <c r="Y172" i="26"/>
  <c r="AA70" i="26"/>
  <c r="Y70" i="26"/>
  <c r="Z70" i="26"/>
  <c r="N37" i="74" s="1"/>
  <c r="Q61" i="52" s="1"/>
  <c r="Z122" i="26"/>
  <c r="N89" i="74" s="1"/>
  <c r="Y122" i="26"/>
  <c r="AA122" i="26"/>
  <c r="O89" i="74" s="1"/>
  <c r="AA148" i="26"/>
  <c r="O115" i="74" s="1"/>
  <c r="Z148" i="26"/>
  <c r="Y148" i="26"/>
  <c r="M115" i="74" s="1"/>
  <c r="AA81" i="26"/>
  <c r="Z81" i="26"/>
  <c r="N48" i="74" s="1"/>
  <c r="Q72" i="52" s="1"/>
  <c r="Y81" i="26"/>
  <c r="AA89" i="26"/>
  <c r="Z89" i="26"/>
  <c r="N56" i="74" s="1"/>
  <c r="Y89" i="26"/>
  <c r="AA273" i="26"/>
  <c r="O240" i="74" s="1"/>
  <c r="Z273" i="26"/>
  <c r="N240" i="74" s="1"/>
  <c r="Q264" i="52" s="1"/>
  <c r="Y273" i="26"/>
  <c r="Z210" i="26"/>
  <c r="Y210" i="26"/>
  <c r="M177" i="74" s="1"/>
  <c r="AA210" i="26"/>
  <c r="O177" i="74" s="1"/>
  <c r="AA220" i="26"/>
  <c r="O187" i="74" s="1"/>
  <c r="Z220" i="26"/>
  <c r="N187" i="74" s="1"/>
  <c r="Y220" i="26"/>
  <c r="M187" i="74" s="1"/>
  <c r="AA152" i="26"/>
  <c r="O119" i="74" s="1"/>
  <c r="Z152" i="26"/>
  <c r="Y152" i="26"/>
  <c r="M119" i="74" s="1"/>
  <c r="Z170" i="26"/>
  <c r="N137" i="74" s="1"/>
  <c r="Y170" i="26"/>
  <c r="M137" i="74" s="1"/>
  <c r="AA170" i="26"/>
  <c r="O137" i="74" s="1"/>
  <c r="AA42" i="26"/>
  <c r="Z42" i="26"/>
  <c r="Y42" i="26"/>
  <c r="Z218" i="26"/>
  <c r="N185" i="74" s="1"/>
  <c r="Y218" i="26"/>
  <c r="AA218" i="26"/>
  <c r="Y141" i="26"/>
  <c r="M108" i="74" s="1"/>
  <c r="AA141" i="26"/>
  <c r="O108" i="74" s="1"/>
  <c r="Z141" i="26"/>
  <c r="N108" i="74" s="1"/>
  <c r="AA84" i="26"/>
  <c r="O51" i="74" s="1"/>
  <c r="R75" i="52" s="1"/>
  <c r="Z84" i="26"/>
  <c r="Y84" i="26"/>
  <c r="M51" i="74" s="1"/>
  <c r="P75" i="52" s="1"/>
  <c r="Z266" i="26"/>
  <c r="N233" i="74" s="1"/>
  <c r="Q257" i="52" s="1"/>
  <c r="Y266" i="26"/>
  <c r="M233" i="74" s="1"/>
  <c r="P257" i="52" s="1"/>
  <c r="AA266" i="26"/>
  <c r="O233" i="74" s="1"/>
  <c r="Z202" i="26"/>
  <c r="N169" i="74" s="1"/>
  <c r="Y202" i="26"/>
  <c r="AA202" i="26"/>
  <c r="AA118" i="26"/>
  <c r="O85" i="74" s="1"/>
  <c r="Z118" i="26"/>
  <c r="N85" i="74" s="1"/>
  <c r="Y118" i="26"/>
  <c r="AA238" i="26"/>
  <c r="O205" i="74" s="1"/>
  <c r="Z238" i="26"/>
  <c r="Y238" i="26"/>
  <c r="M205" i="74" s="1"/>
  <c r="AA134" i="26"/>
  <c r="O101" i="74" s="1"/>
  <c r="R125" i="52" s="1"/>
  <c r="Z134" i="26"/>
  <c r="Y134" i="26"/>
  <c r="M101" i="74" s="1"/>
  <c r="AA164" i="26"/>
  <c r="O131" i="74" s="1"/>
  <c r="R155" i="52" s="1"/>
  <c r="Z164" i="26"/>
  <c r="N131" i="74" s="1"/>
  <c r="Q155" i="52" s="1"/>
  <c r="Y164" i="26"/>
  <c r="M131" i="74" s="1"/>
  <c r="P155" i="52" s="1"/>
  <c r="AA272" i="26"/>
  <c r="O239" i="74" s="1"/>
  <c r="Z272" i="26"/>
  <c r="N239" i="74" s="1"/>
  <c r="Y272" i="26"/>
  <c r="M239" i="74" s="1"/>
  <c r="AA209" i="26"/>
  <c r="O176" i="74" s="1"/>
  <c r="Z209" i="26"/>
  <c r="N176" i="74" s="1"/>
  <c r="Y209" i="26"/>
  <c r="M176" i="74" s="1"/>
  <c r="P200" i="52" s="1"/>
  <c r="AA136" i="26"/>
  <c r="O103" i="74" s="1"/>
  <c r="R127" i="52" s="1"/>
  <c r="Z136" i="26"/>
  <c r="Y136" i="26"/>
  <c r="M103" i="74" s="1"/>
  <c r="P127" i="52" s="1"/>
  <c r="Z66" i="26"/>
  <c r="N33" i="74" s="1"/>
  <c r="Y66" i="26"/>
  <c r="M33" i="74" s="1"/>
  <c r="AA66" i="26"/>
  <c r="O33" i="74" s="1"/>
  <c r="AA217" i="26"/>
  <c r="Z217" i="26"/>
  <c r="Y217" i="26"/>
  <c r="M184" i="74" s="1"/>
  <c r="AA145" i="26"/>
  <c r="O112" i="74" s="1"/>
  <c r="Z145" i="26"/>
  <c r="N112" i="74" s="1"/>
  <c r="Q136" i="52" s="1"/>
  <c r="Y145" i="26"/>
  <c r="M112" i="74" s="1"/>
  <c r="AA78" i="26"/>
  <c r="Y78" i="26"/>
  <c r="M45" i="74" s="1"/>
  <c r="P69" i="52" s="1"/>
  <c r="Z78" i="26"/>
  <c r="N45" i="74" s="1"/>
  <c r="Q69" i="52" s="1"/>
  <c r="AA260" i="26"/>
  <c r="O227" i="74" s="1"/>
  <c r="Z260" i="26"/>
  <c r="N227" i="74" s="1"/>
  <c r="Y260" i="26"/>
  <c r="Z250" i="26"/>
  <c r="N217" i="74" s="1"/>
  <c r="Y250" i="26"/>
  <c r="M217" i="74" s="1"/>
  <c r="AA250" i="26"/>
  <c r="AA182" i="26"/>
  <c r="O149" i="74" s="1"/>
  <c r="Z182" i="26"/>
  <c r="N149" i="74" s="1"/>
  <c r="Y182" i="26"/>
  <c r="M149" i="74" s="1"/>
  <c r="AA236" i="26"/>
  <c r="O203" i="74" s="1"/>
  <c r="Z236" i="26"/>
  <c r="N203" i="74" s="1"/>
  <c r="Y236" i="26"/>
  <c r="M203" i="74" s="1"/>
  <c r="AA166" i="26"/>
  <c r="O133" i="74" s="1"/>
  <c r="R157" i="52" s="1"/>
  <c r="Z166" i="26"/>
  <c r="Y166" i="26"/>
  <c r="M133" i="74" s="1"/>
  <c r="AA206" i="26"/>
  <c r="O173" i="74" s="1"/>
  <c r="Z206" i="26"/>
  <c r="N173" i="74" s="1"/>
  <c r="Y206" i="26"/>
  <c r="M173" i="74" s="1"/>
  <c r="AA264" i="26"/>
  <c r="O231" i="74" s="1"/>
  <c r="Z264" i="26"/>
  <c r="N231" i="74" s="1"/>
  <c r="Y264" i="26"/>
  <c r="M231" i="74" s="1"/>
  <c r="P255" i="52" s="1"/>
  <c r="AA200" i="26"/>
  <c r="Z200" i="26"/>
  <c r="N167" i="74" s="1"/>
  <c r="Q191" i="52" s="1"/>
  <c r="Y200" i="26"/>
  <c r="M167" i="74" s="1"/>
  <c r="P191" i="52" s="1"/>
  <c r="AA126" i="26"/>
  <c r="O93" i="74" s="1"/>
  <c r="Z126" i="26"/>
  <c r="N93" i="74" s="1"/>
  <c r="Q117" i="52" s="1"/>
  <c r="Y126" i="26"/>
  <c r="AA57" i="26"/>
  <c r="O24" i="74" s="1"/>
  <c r="R48" i="52" s="1"/>
  <c r="Z57" i="26"/>
  <c r="N24" i="74" s="1"/>
  <c r="Y57" i="26"/>
  <c r="AA276" i="26"/>
  <c r="O243" i="74" s="1"/>
  <c r="Z276" i="26"/>
  <c r="N243" i="74" s="1"/>
  <c r="Y276" i="26"/>
  <c r="M243" i="74" s="1"/>
  <c r="AA212" i="26"/>
  <c r="O179" i="74" s="1"/>
  <c r="Z212" i="26"/>
  <c r="Y212" i="26"/>
  <c r="M179" i="74" s="1"/>
  <c r="Y69" i="26"/>
  <c r="M36" i="74" s="1"/>
  <c r="P60" i="52" s="1"/>
  <c r="Z69" i="26"/>
  <c r="N36" i="74" s="1"/>
  <c r="AA69" i="26"/>
  <c r="O36" i="74" s="1"/>
  <c r="Z242" i="26"/>
  <c r="N209" i="74" s="1"/>
  <c r="Y242" i="26"/>
  <c r="M209" i="74" s="1"/>
  <c r="AA242" i="26"/>
  <c r="O209" i="74" s="1"/>
  <c r="Z56" i="26"/>
  <c r="N23" i="74" s="1"/>
  <c r="Q47" i="52" s="1"/>
  <c r="Y56" i="26"/>
  <c r="AA56" i="26"/>
  <c r="O23" i="74" s="1"/>
  <c r="Z186" i="26"/>
  <c r="N153" i="74" s="1"/>
  <c r="Y186" i="26"/>
  <c r="M153" i="74" s="1"/>
  <c r="AA186" i="26"/>
  <c r="O153" i="74" s="1"/>
  <c r="Z90" i="26"/>
  <c r="N57" i="74" s="1"/>
  <c r="Y90" i="26"/>
  <c r="M57" i="74" s="1"/>
  <c r="AA90" i="26"/>
  <c r="Z114" i="26"/>
  <c r="N81" i="74" s="1"/>
  <c r="Y114" i="26"/>
  <c r="M81" i="74" s="1"/>
  <c r="AA114" i="26"/>
  <c r="AA50" i="26"/>
  <c r="O17" i="74" s="1"/>
  <c r="Z50" i="26"/>
  <c r="N17" i="74" s="1"/>
  <c r="Q41" i="52" s="1"/>
  <c r="Y50" i="26"/>
  <c r="M17" i="74" s="1"/>
  <c r="P41" i="52" s="1"/>
  <c r="AA268" i="26"/>
  <c r="O235" i="74" s="1"/>
  <c r="Z268" i="26"/>
  <c r="N235" i="74" s="1"/>
  <c r="Y268" i="26"/>
  <c r="M235" i="74" s="1"/>
  <c r="AA129" i="26"/>
  <c r="O96" i="74" s="1"/>
  <c r="R120" i="52" s="1"/>
  <c r="Z129" i="26"/>
  <c r="N96" i="74" s="1"/>
  <c r="Y129" i="26"/>
  <c r="M96" i="74" s="1"/>
  <c r="P120" i="52" s="1"/>
  <c r="Y245" i="26"/>
  <c r="M212" i="74" s="1"/>
  <c r="AA245" i="26"/>
  <c r="O212" i="74" s="1"/>
  <c r="R236" i="52" s="1"/>
  <c r="Z245" i="26"/>
  <c r="N212" i="74" s="1"/>
  <c r="Q236" i="52" s="1"/>
  <c r="AA97" i="26"/>
  <c r="O64" i="74" s="1"/>
  <c r="Z97" i="26"/>
  <c r="N64" i="74" s="1"/>
  <c r="Q88" i="52" s="1"/>
  <c r="Y97" i="26"/>
  <c r="M64" i="74" s="1"/>
  <c r="P88" i="52" s="1"/>
  <c r="AA92" i="26"/>
  <c r="O59" i="74" s="1"/>
  <c r="R83" i="52" s="1"/>
  <c r="Z92" i="26"/>
  <c r="N59" i="74" s="1"/>
  <c r="Y92" i="26"/>
  <c r="M59" i="74" s="1"/>
  <c r="P83" i="52" s="1"/>
  <c r="AA252" i="26"/>
  <c r="O219" i="74" s="1"/>
  <c r="Z252" i="26"/>
  <c r="N219" i="74" s="1"/>
  <c r="Y252" i="26"/>
  <c r="M219" i="74" s="1"/>
  <c r="AA230" i="26"/>
  <c r="O197" i="74" s="1"/>
  <c r="Z230" i="26"/>
  <c r="N197" i="74" s="1"/>
  <c r="Y230" i="26"/>
  <c r="AA120" i="26"/>
  <c r="O87" i="74" s="1"/>
  <c r="Z120" i="26"/>
  <c r="Y120" i="26"/>
  <c r="M87" i="74" s="1"/>
  <c r="Z74" i="26"/>
  <c r="N41" i="74" s="1"/>
  <c r="Y74" i="26"/>
  <c r="M41" i="74" s="1"/>
  <c r="AA74" i="26"/>
  <c r="O41" i="74" s="1"/>
  <c r="AA68" i="26"/>
  <c r="O35" i="74" s="1"/>
  <c r="R59" i="52" s="1"/>
  <c r="Z68" i="26"/>
  <c r="N35" i="74" s="1"/>
  <c r="Y68" i="26"/>
  <c r="M35" i="74" s="1"/>
  <c r="R76" i="26"/>
  <c r="O43" i="72" s="1"/>
  <c r="R212" i="26"/>
  <c r="O179" i="72" s="1"/>
  <c r="R90" i="26"/>
  <c r="O57" i="72" s="1"/>
  <c r="R250" i="26"/>
  <c r="O217" i="72" s="1"/>
  <c r="R182" i="26"/>
  <c r="R118" i="26"/>
  <c r="O85" i="72" s="1"/>
  <c r="R39" i="26"/>
  <c r="O6" i="72" s="1"/>
  <c r="R230" i="26"/>
  <c r="O197" i="72" s="1"/>
  <c r="R74" i="26"/>
  <c r="R255" i="26"/>
  <c r="O222" i="72" s="1"/>
  <c r="R246" i="52" s="1"/>
  <c r="R66" i="26"/>
  <c r="O33" i="72" s="1"/>
  <c r="R204" i="26"/>
  <c r="R43" i="26"/>
  <c r="R226" i="26"/>
  <c r="O193" i="72" s="1"/>
  <c r="R103" i="26"/>
  <c r="O70" i="72" s="1"/>
  <c r="R278" i="26"/>
  <c r="R106" i="26"/>
  <c r="R247" i="26"/>
  <c r="O214" i="72" s="1"/>
  <c r="R130" i="26"/>
  <c r="R51" i="26"/>
  <c r="O18" i="72" s="1"/>
  <c r="R198" i="26"/>
  <c r="O165" i="72" s="1"/>
  <c r="R253" i="26"/>
  <c r="O220" i="72" s="1"/>
  <c r="R154" i="26"/>
  <c r="R122" i="26"/>
  <c r="O89" i="72" s="1"/>
  <c r="R167" i="26"/>
  <c r="R254" i="26"/>
  <c r="O221" i="72" s="1"/>
  <c r="R244" i="26"/>
  <c r="O211" i="72" s="1"/>
  <c r="R268" i="26"/>
  <c r="R138" i="26"/>
  <c r="O105" i="72" s="1"/>
  <c r="R239" i="26"/>
  <c r="O206" i="72" s="1"/>
  <c r="R230" i="52" s="1"/>
  <c r="R194" i="26"/>
  <c r="R115" i="26"/>
  <c r="O82" i="72" s="1"/>
  <c r="R287" i="26"/>
  <c r="O254" i="72" s="1"/>
  <c r="R186" i="26"/>
  <c r="R75" i="26"/>
  <c r="O42" i="72" s="1"/>
  <c r="R242" i="26"/>
  <c r="O209" i="72" s="1"/>
  <c r="R222" i="26"/>
  <c r="O189" i="72" s="1"/>
  <c r="R86" i="26"/>
  <c r="O53" i="72" s="1"/>
  <c r="R238" i="26"/>
  <c r="O205" i="72" s="1"/>
  <c r="R228" i="26"/>
  <c r="R262" i="26"/>
  <c r="R170" i="26"/>
  <c r="R59" i="26"/>
  <c r="O26" i="72" s="1"/>
  <c r="R50" i="52" s="1"/>
  <c r="R231" i="26"/>
  <c r="O198" i="72" s="1"/>
  <c r="R179" i="26"/>
  <c r="O146" i="72" s="1"/>
  <c r="R170" i="52" s="1"/>
  <c r="R161" i="26"/>
  <c r="O128" i="72" s="1"/>
  <c r="R279" i="26"/>
  <c r="R218" i="26"/>
  <c r="R150" i="26"/>
  <c r="O117" i="72" s="1"/>
  <c r="R286" i="26"/>
  <c r="O253" i="72" s="1"/>
  <c r="R276" i="26"/>
  <c r="R98" i="26"/>
  <c r="R196" i="26"/>
  <c r="O163" i="72" s="1"/>
  <c r="R114" i="26"/>
  <c r="O81" i="72" s="1"/>
  <c r="R107" i="26"/>
  <c r="O74" i="72" s="1"/>
  <c r="R98" i="52" s="1"/>
  <c r="AD98" i="52" s="1"/>
  <c r="R71" i="26"/>
  <c r="O38" i="72" s="1"/>
  <c r="R62" i="52" s="1"/>
  <c r="R252" i="26"/>
  <c r="O219" i="72" s="1"/>
  <c r="R91" i="26"/>
  <c r="O58" i="72" s="1"/>
  <c r="R82" i="52" s="1"/>
  <c r="R162" i="26"/>
  <c r="O129" i="72" s="1"/>
  <c r="R153" i="52" s="1"/>
  <c r="R206" i="26"/>
  <c r="R214" i="26"/>
  <c r="O181" i="72" s="1"/>
  <c r="R205" i="52" s="1"/>
  <c r="R139" i="26"/>
  <c r="O106" i="72" s="1"/>
  <c r="R58" i="26"/>
  <c r="O25" i="72" s="1"/>
  <c r="R234" i="26"/>
  <c r="O201" i="72" s="1"/>
  <c r="R220" i="26"/>
  <c r="O187" i="72" s="1"/>
  <c r="R135" i="26"/>
  <c r="O102" i="72" s="1"/>
  <c r="R126" i="52" s="1"/>
  <c r="R236" i="26"/>
  <c r="O203" i="72" s="1"/>
  <c r="R260" i="26"/>
  <c r="O227" i="72" s="1"/>
  <c r="R215" i="26"/>
  <c r="O182" i="72" s="1"/>
  <c r="R123" i="26"/>
  <c r="O90" i="72" s="1"/>
  <c r="R114" i="52" s="1"/>
  <c r="R83" i="26"/>
  <c r="O50" i="72" s="1"/>
  <c r="R74" i="52" s="1"/>
  <c r="R171" i="26"/>
  <c r="O138" i="72" s="1"/>
  <c r="R54" i="26"/>
  <c r="R246" i="26"/>
  <c r="R270" i="26"/>
  <c r="O237" i="72" s="1"/>
  <c r="R261" i="52" s="1"/>
  <c r="R284" i="26"/>
  <c r="O251" i="72" s="1"/>
  <c r="R275" i="52" s="1"/>
  <c r="R187" i="26"/>
  <c r="O154" i="72" s="1"/>
  <c r="R178" i="52" s="1"/>
  <c r="R155" i="26"/>
  <c r="O122" i="72" s="1"/>
  <c r="R146" i="52" s="1"/>
  <c r="R42" i="26"/>
  <c r="O9" i="72" s="1"/>
  <c r="R202" i="26"/>
  <c r="O169" i="72" s="1"/>
  <c r="R147" i="26"/>
  <c r="O114" i="72" s="1"/>
  <c r="R138" i="52" s="1"/>
  <c r="Q76" i="26"/>
  <c r="N43" i="72" s="1"/>
  <c r="Q212" i="26"/>
  <c r="Q90" i="26"/>
  <c r="N57" i="72" s="1"/>
  <c r="Q250" i="26"/>
  <c r="N217" i="72" s="1"/>
  <c r="Q182" i="26"/>
  <c r="N149" i="72" s="1"/>
  <c r="Q118" i="26"/>
  <c r="Q39" i="26"/>
  <c r="N6" i="72" s="1"/>
  <c r="Q230" i="26"/>
  <c r="N197" i="72" s="1"/>
  <c r="Q74" i="26"/>
  <c r="N41" i="72" s="1"/>
  <c r="Q255" i="26"/>
  <c r="N222" i="72" s="1"/>
  <c r="Q246" i="52" s="1"/>
  <c r="Q66" i="26"/>
  <c r="Q204" i="26"/>
  <c r="N171" i="72" s="1"/>
  <c r="Q43" i="26"/>
  <c r="N10" i="72" s="1"/>
  <c r="Q34" i="52" s="1"/>
  <c r="Q226" i="26"/>
  <c r="N193" i="72" s="1"/>
  <c r="Q103" i="26"/>
  <c r="N70" i="72" s="1"/>
  <c r="Q278" i="26"/>
  <c r="Q106" i="26"/>
  <c r="N73" i="72" s="1"/>
  <c r="Q247" i="26"/>
  <c r="N214" i="72" s="1"/>
  <c r="Q130" i="26"/>
  <c r="Q51" i="26"/>
  <c r="N18" i="72" s="1"/>
  <c r="Q198" i="26"/>
  <c r="N165" i="72" s="1"/>
  <c r="Q253" i="26"/>
  <c r="N220" i="72" s="1"/>
  <c r="Q154" i="26"/>
  <c r="N121" i="72" s="1"/>
  <c r="Q122" i="26"/>
  <c r="N89" i="72" s="1"/>
  <c r="Q167" i="26"/>
  <c r="N134" i="72" s="1"/>
  <c r="Q158" i="52" s="1"/>
  <c r="Q254" i="26"/>
  <c r="Q244" i="26"/>
  <c r="Q268" i="26"/>
  <c r="Q138" i="26"/>
  <c r="N105" i="72" s="1"/>
  <c r="Q239" i="26"/>
  <c r="Q194" i="26"/>
  <c r="N161" i="72" s="1"/>
  <c r="Q115" i="26"/>
  <c r="N82" i="72" s="1"/>
  <c r="Q287" i="26"/>
  <c r="N254" i="72" s="1"/>
  <c r="Q186" i="26"/>
  <c r="N153" i="72" s="1"/>
  <c r="Q75" i="26"/>
  <c r="N42" i="72" s="1"/>
  <c r="Q242" i="26"/>
  <c r="N209" i="72" s="1"/>
  <c r="Q222" i="26"/>
  <c r="N189" i="72" s="1"/>
  <c r="Q86" i="26"/>
  <c r="N53" i="72" s="1"/>
  <c r="Q238" i="26"/>
  <c r="N205" i="72" s="1"/>
  <c r="Q228" i="26"/>
  <c r="N195" i="72" s="1"/>
  <c r="Q262" i="26"/>
  <c r="N229" i="72" s="1"/>
  <c r="Q253" i="52" s="1"/>
  <c r="Q170" i="26"/>
  <c r="N137" i="72" s="1"/>
  <c r="Q59" i="26"/>
  <c r="N26" i="72" s="1"/>
  <c r="Q50" i="52" s="1"/>
  <c r="Q231" i="26"/>
  <c r="N198" i="72" s="1"/>
  <c r="Q179" i="26"/>
  <c r="N146" i="72" s="1"/>
  <c r="Q170" i="52" s="1"/>
  <c r="Q161" i="26"/>
  <c r="Q279" i="26"/>
  <c r="N246" i="72" s="1"/>
  <c r="Q270" i="52" s="1"/>
  <c r="Q218" i="26"/>
  <c r="N185" i="72" s="1"/>
  <c r="Q150" i="26"/>
  <c r="Q286" i="26"/>
  <c r="N253" i="72" s="1"/>
  <c r="Q276" i="26"/>
  <c r="N243" i="72" s="1"/>
  <c r="Q98" i="26"/>
  <c r="Q196" i="26"/>
  <c r="Q114" i="26"/>
  <c r="N81" i="72" s="1"/>
  <c r="Q107" i="26"/>
  <c r="N74" i="72" s="1"/>
  <c r="Q98" i="52" s="1"/>
  <c r="Q71" i="26"/>
  <c r="Q252" i="26"/>
  <c r="N219" i="72" s="1"/>
  <c r="Q91" i="26"/>
  <c r="N58" i="72" s="1"/>
  <c r="Q82" i="52" s="1"/>
  <c r="Q162" i="26"/>
  <c r="N129" i="72" s="1"/>
  <c r="Q206" i="26"/>
  <c r="N173" i="72" s="1"/>
  <c r="Q214" i="26"/>
  <c r="N181" i="72" s="1"/>
  <c r="Q205" i="52" s="1"/>
  <c r="Q139" i="26"/>
  <c r="N106" i="72" s="1"/>
  <c r="Q58" i="26"/>
  <c r="N25" i="72" s="1"/>
  <c r="Q234" i="26"/>
  <c r="Q220" i="26"/>
  <c r="N187" i="72" s="1"/>
  <c r="Q135" i="26"/>
  <c r="N102" i="72" s="1"/>
  <c r="Q126" i="52" s="1"/>
  <c r="Q236" i="26"/>
  <c r="Q260" i="26"/>
  <c r="Q215" i="26"/>
  <c r="N182" i="72" s="1"/>
  <c r="Q123" i="26"/>
  <c r="N90" i="72" s="1"/>
  <c r="Q114" i="52" s="1"/>
  <c r="Q83" i="26"/>
  <c r="N50" i="72" s="1"/>
  <c r="Q74" i="52" s="1"/>
  <c r="Q171" i="26"/>
  <c r="N138" i="72" s="1"/>
  <c r="Q54" i="26"/>
  <c r="N21" i="72" s="1"/>
  <c r="Q246" i="26"/>
  <c r="N213" i="72" s="1"/>
  <c r="Q270" i="26"/>
  <c r="Q284" i="26"/>
  <c r="N251" i="72" s="1"/>
  <c r="Q275" i="52" s="1"/>
  <c r="Q187" i="26"/>
  <c r="N154" i="72" s="1"/>
  <c r="Q178" i="52" s="1"/>
  <c r="Q155" i="26"/>
  <c r="N122" i="72" s="1"/>
  <c r="Q146" i="52" s="1"/>
  <c r="Q42" i="26"/>
  <c r="N9" i="72" s="1"/>
  <c r="Q202" i="26"/>
  <c r="N169" i="72" s="1"/>
  <c r="Q147" i="26"/>
  <c r="N114" i="72" s="1"/>
  <c r="Q138" i="52" s="1"/>
  <c r="AE146" i="26"/>
  <c r="J113" i="75" s="1"/>
  <c r="AI146" i="26"/>
  <c r="N113" i="75" s="1"/>
  <c r="AH146" i="26"/>
  <c r="M113" i="75" s="1"/>
  <c r="AJ146" i="26"/>
  <c r="O113" i="75" s="1"/>
  <c r="AG146" i="26"/>
  <c r="AF146" i="26"/>
  <c r="AA105" i="51"/>
  <c r="AG73" i="74" s="1"/>
  <c r="V105" i="51"/>
  <c r="AB73" i="74" s="1"/>
  <c r="Z105" i="51"/>
  <c r="AF73" i="74" s="1"/>
  <c r="Y105" i="51"/>
  <c r="AE73" i="74" s="1"/>
  <c r="X105" i="51"/>
  <c r="W105" i="51"/>
  <c r="AC73" i="74" s="1"/>
  <c r="AA43" i="51"/>
  <c r="AG11" i="74" s="1"/>
  <c r="Z43" i="51"/>
  <c r="AF11" i="74" s="1"/>
  <c r="Y43" i="51"/>
  <c r="AE11" i="74" s="1"/>
  <c r="X43" i="51"/>
  <c r="W43" i="51"/>
  <c r="AC11" i="74" s="1"/>
  <c r="V43" i="51"/>
  <c r="X139" i="26"/>
  <c r="L106" i="74" s="1"/>
  <c r="W139" i="26"/>
  <c r="V139" i="26"/>
  <c r="P76" i="26"/>
  <c r="M43" i="72" s="1"/>
  <c r="O76" i="26"/>
  <c r="N76" i="26"/>
  <c r="M76" i="26"/>
  <c r="AA215" i="51"/>
  <c r="AG183" i="74" s="1"/>
  <c r="Z215" i="51"/>
  <c r="AF183" i="74" s="1"/>
  <c r="Y215" i="51"/>
  <c r="AE183" i="74" s="1"/>
  <c r="X215" i="51"/>
  <c r="W215" i="51"/>
  <c r="AC183" i="74" s="1"/>
  <c r="V215" i="51"/>
  <c r="AB183" i="74" s="1"/>
  <c r="AA75" i="51"/>
  <c r="AG43" i="74" s="1"/>
  <c r="Z75" i="51"/>
  <c r="AF43" i="74" s="1"/>
  <c r="Y75" i="51"/>
  <c r="AE43" i="74" s="1"/>
  <c r="X75" i="51"/>
  <c r="AD43" i="74" s="1"/>
  <c r="W75" i="51"/>
  <c r="AC43" i="74" s="1"/>
  <c r="V75" i="51"/>
  <c r="AJ263" i="26"/>
  <c r="O230" i="75" s="1"/>
  <c r="AE263" i="26"/>
  <c r="J230" i="75" s="1"/>
  <c r="AI263" i="26"/>
  <c r="N230" i="75" s="1"/>
  <c r="AH263" i="26"/>
  <c r="AG263" i="26"/>
  <c r="AF263" i="26"/>
  <c r="W254" i="26"/>
  <c r="K221" i="74" s="1"/>
  <c r="X254" i="26"/>
  <c r="L221" i="74" s="1"/>
  <c r="V254" i="26"/>
  <c r="J221" i="74" s="1"/>
  <c r="X175" i="26"/>
  <c r="W175" i="26"/>
  <c r="V175" i="26"/>
  <c r="J142" i="74" s="1"/>
  <c r="X103" i="26"/>
  <c r="W103" i="26"/>
  <c r="V103" i="26"/>
  <c r="J70" i="74" s="1"/>
  <c r="X44" i="26"/>
  <c r="W44" i="26"/>
  <c r="K11" i="74" s="1"/>
  <c r="V44" i="26"/>
  <c r="X255" i="51"/>
  <c r="W255" i="51"/>
  <c r="AA255" i="51"/>
  <c r="AG223" i="74" s="1"/>
  <c r="Z255" i="51"/>
  <c r="AF223" i="74" s="1"/>
  <c r="V255" i="51"/>
  <c r="AB223" i="74" s="1"/>
  <c r="Y255" i="51"/>
  <c r="AE223" i="74" s="1"/>
  <c r="AF126" i="26"/>
  <c r="K93" i="75" s="1"/>
  <c r="AJ126" i="26"/>
  <c r="AI126" i="26"/>
  <c r="N93" i="75" s="1"/>
  <c r="AH126" i="26"/>
  <c r="M93" i="75" s="1"/>
  <c r="AG126" i="26"/>
  <c r="AE126" i="26"/>
  <c r="J93" i="75" s="1"/>
  <c r="V259" i="26"/>
  <c r="J226" i="74" s="1"/>
  <c r="X259" i="26"/>
  <c r="L226" i="74" s="1"/>
  <c r="W259" i="26"/>
  <c r="K226" i="74" s="1"/>
  <c r="X195" i="26"/>
  <c r="L162" i="74" s="1"/>
  <c r="W195" i="26"/>
  <c r="V195" i="26"/>
  <c r="J162" i="74" s="1"/>
  <c r="Z85" i="51"/>
  <c r="AF53" i="74" s="1"/>
  <c r="Y85" i="51"/>
  <c r="AE53" i="74" s="1"/>
  <c r="V85" i="51"/>
  <c r="AB53" i="74" s="1"/>
  <c r="X85" i="51"/>
  <c r="W85" i="51"/>
  <c r="AA85" i="51"/>
  <c r="AG53" i="74" s="1"/>
  <c r="X204" i="26"/>
  <c r="L171" i="74" s="1"/>
  <c r="W204" i="26"/>
  <c r="K171" i="74" s="1"/>
  <c r="V204" i="26"/>
  <c r="J171" i="74" s="1"/>
  <c r="V60" i="26"/>
  <c r="X60" i="26"/>
  <c r="L27" i="74" s="1"/>
  <c r="W60" i="26"/>
  <c r="K27" i="74" s="1"/>
  <c r="AJ234" i="26"/>
  <c r="AG234" i="26"/>
  <c r="L201" i="75" s="1"/>
  <c r="AE234" i="26"/>
  <c r="AI234" i="26"/>
  <c r="N201" i="75" s="1"/>
  <c r="AF234" i="26"/>
  <c r="AH234" i="26"/>
  <c r="M201" i="75" s="1"/>
  <c r="X163" i="26"/>
  <c r="W163" i="26"/>
  <c r="K130" i="74" s="1"/>
  <c r="V163" i="26"/>
  <c r="J130" i="74" s="1"/>
  <c r="AF103" i="26"/>
  <c r="K70" i="75" s="1"/>
  <c r="AE103" i="26"/>
  <c r="J70" i="75" s="1"/>
  <c r="AJ103" i="26"/>
  <c r="AI103" i="26"/>
  <c r="AH103" i="26"/>
  <c r="AG103" i="26"/>
  <c r="L70" i="75" s="1"/>
  <c r="X102" i="26"/>
  <c r="W102" i="26"/>
  <c r="K69" i="74" s="1"/>
  <c r="V102" i="26"/>
  <c r="J69" i="74" s="1"/>
  <c r="W211" i="51"/>
  <c r="Z211" i="51"/>
  <c r="AF179" i="74" s="1"/>
  <c r="X211" i="51"/>
  <c r="AD179" i="74" s="1"/>
  <c r="V211" i="51"/>
  <c r="AB179" i="74" s="1"/>
  <c r="AA211" i="51"/>
  <c r="AG179" i="74" s="1"/>
  <c r="Y211" i="51"/>
  <c r="AE179" i="74" s="1"/>
  <c r="AA285" i="51"/>
  <c r="AG253" i="74" s="1"/>
  <c r="Y285" i="51"/>
  <c r="AE253" i="74" s="1"/>
  <c r="X285" i="51"/>
  <c r="Z285" i="51"/>
  <c r="AF253" i="74" s="1"/>
  <c r="W285" i="51"/>
  <c r="AC253" i="74" s="1"/>
  <c r="V285" i="51"/>
  <c r="AE114" i="26"/>
  <c r="J81" i="75" s="1"/>
  <c r="AJ114" i="26"/>
  <c r="AI114" i="26"/>
  <c r="AH114" i="26"/>
  <c r="AG114" i="26"/>
  <c r="L81" i="75" s="1"/>
  <c r="AF114" i="26"/>
  <c r="K81" i="75" s="1"/>
  <c r="X196" i="26"/>
  <c r="L163" i="74" s="1"/>
  <c r="W196" i="26"/>
  <c r="V196" i="26"/>
  <c r="J163" i="74" s="1"/>
  <c r="X54" i="26"/>
  <c r="W54" i="26"/>
  <c r="K21" i="74" s="1"/>
  <c r="V54" i="26"/>
  <c r="J21" i="74" s="1"/>
  <c r="Y195" i="51"/>
  <c r="AE163" i="74" s="1"/>
  <c r="X195" i="51"/>
  <c r="AD163" i="74" s="1"/>
  <c r="V195" i="51"/>
  <c r="AB163" i="74" s="1"/>
  <c r="W195" i="51"/>
  <c r="AC163" i="74" s="1"/>
  <c r="AA195" i="51"/>
  <c r="AG163" i="74" s="1"/>
  <c r="Z195" i="51"/>
  <c r="AF163" i="74" s="1"/>
  <c r="AE66" i="26"/>
  <c r="AJ66" i="26"/>
  <c r="O33" i="75" s="1"/>
  <c r="AI66" i="26"/>
  <c r="AH66" i="26"/>
  <c r="M33" i="75" s="1"/>
  <c r="AG66" i="26"/>
  <c r="L33" i="75" s="1"/>
  <c r="AF66" i="26"/>
  <c r="K33" i="75" s="1"/>
  <c r="X231" i="26"/>
  <c r="L198" i="74" s="1"/>
  <c r="W231" i="26"/>
  <c r="K198" i="74" s="1"/>
  <c r="V231" i="26"/>
  <c r="J198" i="74" s="1"/>
  <c r="X154" i="26"/>
  <c r="L121" i="74" s="1"/>
  <c r="W154" i="26"/>
  <c r="V154" i="26"/>
  <c r="X87" i="26"/>
  <c r="L54" i="74" s="1"/>
  <c r="W87" i="26"/>
  <c r="V87" i="26"/>
  <c r="J54" i="74" s="1"/>
  <c r="AE262" i="26"/>
  <c r="AG262" i="26"/>
  <c r="AF262" i="26"/>
  <c r="K229" i="75" s="1"/>
  <c r="AJ262" i="26"/>
  <c r="O229" i="75" s="1"/>
  <c r="AI262" i="26"/>
  <c r="N229" i="75" s="1"/>
  <c r="AH262" i="26"/>
  <c r="M229" i="75" s="1"/>
  <c r="X95" i="26"/>
  <c r="L62" i="74" s="1"/>
  <c r="W95" i="26"/>
  <c r="V95" i="26"/>
  <c r="J62" i="74" s="1"/>
  <c r="Z199" i="51"/>
  <c r="AF167" i="74" s="1"/>
  <c r="Y199" i="51"/>
  <c r="AE167" i="74" s="1"/>
  <c r="AA199" i="51"/>
  <c r="AG167" i="74" s="1"/>
  <c r="X199" i="51"/>
  <c r="AD167" i="74" s="1"/>
  <c r="W199" i="51"/>
  <c r="AC167" i="74" s="1"/>
  <c r="V199" i="51"/>
  <c r="W47" i="51"/>
  <c r="V47" i="51"/>
  <c r="Y47" i="51"/>
  <c r="AE15" i="74" s="1"/>
  <c r="AA47" i="51"/>
  <c r="AG15" i="74" s="1"/>
  <c r="Z47" i="51"/>
  <c r="AF15" i="74" s="1"/>
  <c r="X47" i="51"/>
  <c r="AD15" i="74" s="1"/>
  <c r="X151" i="51"/>
  <c r="AD119" i="74" s="1"/>
  <c r="W151" i="51"/>
  <c r="V151" i="51"/>
  <c r="AB119" i="74" s="1"/>
  <c r="Z151" i="51"/>
  <c r="AF119" i="74" s="1"/>
  <c r="Y151" i="51"/>
  <c r="AE119" i="74" s="1"/>
  <c r="AA151" i="51"/>
  <c r="AG119" i="74" s="1"/>
  <c r="AH268" i="26"/>
  <c r="M235" i="75" s="1"/>
  <c r="AG268" i="26"/>
  <c r="AF268" i="26"/>
  <c r="K235" i="75" s="1"/>
  <c r="AJ268" i="26"/>
  <c r="AE268" i="26"/>
  <c r="AI268" i="26"/>
  <c r="V184" i="26"/>
  <c r="W184" i="26"/>
  <c r="X184" i="26"/>
  <c r="L151" i="74" s="1"/>
  <c r="X106" i="26"/>
  <c r="W106" i="26"/>
  <c r="V106" i="26"/>
  <c r="X183" i="51"/>
  <c r="AD151" i="74" s="1"/>
  <c r="W183" i="51"/>
  <c r="V183" i="51"/>
  <c r="Z183" i="51"/>
  <c r="AF151" i="74" s="1"/>
  <c r="Y183" i="51"/>
  <c r="AE151" i="74" s="1"/>
  <c r="AA183" i="51"/>
  <c r="W150" i="26"/>
  <c r="V150" i="26"/>
  <c r="J117" i="74" s="1"/>
  <c r="X150" i="26"/>
  <c r="L117" i="74" s="1"/>
  <c r="AA201" i="51"/>
  <c r="AG169" i="74" s="1"/>
  <c r="Y201" i="51"/>
  <c r="AE169" i="74" s="1"/>
  <c r="X201" i="51"/>
  <c r="W201" i="51"/>
  <c r="AC169" i="74" s="1"/>
  <c r="V201" i="51"/>
  <c r="Z201" i="51"/>
  <c r="AF169" i="74" s="1"/>
  <c r="X86" i="26"/>
  <c r="W86" i="26"/>
  <c r="K53" i="74" s="1"/>
  <c r="V86" i="26"/>
  <c r="J53" i="74" s="1"/>
  <c r="X193" i="51"/>
  <c r="AD161" i="74" s="1"/>
  <c r="W193" i="51"/>
  <c r="V193" i="51"/>
  <c r="AB161" i="74" s="1"/>
  <c r="Z193" i="51"/>
  <c r="AF161" i="74" s="1"/>
  <c r="AA193" i="51"/>
  <c r="AG161" i="74" s="1"/>
  <c r="Y193" i="51"/>
  <c r="AE161" i="74" s="1"/>
  <c r="AA137" i="51"/>
  <c r="AG105" i="74" s="1"/>
  <c r="Y137" i="51"/>
  <c r="AE105" i="74" s="1"/>
  <c r="X137" i="51"/>
  <c r="W137" i="51"/>
  <c r="V137" i="51"/>
  <c r="Z137" i="51"/>
  <c r="AF105" i="74" s="1"/>
  <c r="AJ250" i="26"/>
  <c r="AI250" i="26"/>
  <c r="N217" i="75" s="1"/>
  <c r="AH250" i="26"/>
  <c r="M217" i="75" s="1"/>
  <c r="AG250" i="26"/>
  <c r="AF250" i="26"/>
  <c r="K217" i="75" s="1"/>
  <c r="AE250" i="26"/>
  <c r="J217" i="75" s="1"/>
  <c r="AJ86" i="26"/>
  <c r="O53" i="75" s="1"/>
  <c r="AI86" i="26"/>
  <c r="N53" i="75" s="1"/>
  <c r="AH86" i="26"/>
  <c r="AG86" i="26"/>
  <c r="AF86" i="26"/>
  <c r="K53" i="75" s="1"/>
  <c r="AE86" i="26"/>
  <c r="W246" i="26"/>
  <c r="K213" i="74" s="1"/>
  <c r="X246" i="26"/>
  <c r="V246" i="26"/>
  <c r="W171" i="26"/>
  <c r="K138" i="74" s="1"/>
  <c r="V171" i="26"/>
  <c r="AB171" i="26" s="1"/>
  <c r="P138" i="74" s="1"/>
  <c r="X171" i="26"/>
  <c r="L138" i="74" s="1"/>
  <c r="X100" i="26"/>
  <c r="L67" i="74" s="1"/>
  <c r="W100" i="26"/>
  <c r="K67" i="74" s="1"/>
  <c r="V100" i="26"/>
  <c r="V159" i="51"/>
  <c r="Z159" i="51"/>
  <c r="AF127" i="74" s="1"/>
  <c r="Y159" i="51"/>
  <c r="AE127" i="74" s="1"/>
  <c r="AA159" i="51"/>
  <c r="AG127" i="74" s="1"/>
  <c r="X159" i="51"/>
  <c r="AD127" i="74" s="1"/>
  <c r="W159" i="51"/>
  <c r="AC127" i="74" s="1"/>
  <c r="X216" i="26"/>
  <c r="W216" i="26"/>
  <c r="K183" i="74" s="1"/>
  <c r="V216" i="26"/>
  <c r="J183" i="74" s="1"/>
  <c r="V143" i="26"/>
  <c r="J110" i="74" s="1"/>
  <c r="W143" i="26"/>
  <c r="K110" i="74" s="1"/>
  <c r="X143" i="26"/>
  <c r="L110" i="74" s="1"/>
  <c r="X76" i="26"/>
  <c r="W76" i="26"/>
  <c r="K43" i="74" s="1"/>
  <c r="V76" i="26"/>
  <c r="AG212" i="26"/>
  <c r="L179" i="75" s="1"/>
  <c r="AF212" i="26"/>
  <c r="K179" i="75" s="1"/>
  <c r="AJ212" i="26"/>
  <c r="O179" i="75" s="1"/>
  <c r="AI212" i="26"/>
  <c r="N179" i="75" s="1"/>
  <c r="AH212" i="26"/>
  <c r="M179" i="75" s="1"/>
  <c r="AE212" i="26"/>
  <c r="X224" i="26"/>
  <c r="L191" i="74" s="1"/>
  <c r="W224" i="26"/>
  <c r="V224" i="26"/>
  <c r="Y163" i="51"/>
  <c r="AE131" i="74" s="1"/>
  <c r="X163" i="51"/>
  <c r="V163" i="51"/>
  <c r="AB131" i="74" s="1"/>
  <c r="W163" i="51"/>
  <c r="AA163" i="51"/>
  <c r="AG131" i="74" s="1"/>
  <c r="Z163" i="51"/>
  <c r="AF131" i="74" s="1"/>
  <c r="V239" i="51"/>
  <c r="AB207" i="74" s="1"/>
  <c r="Z239" i="51"/>
  <c r="AF207" i="74" s="1"/>
  <c r="AA239" i="51"/>
  <c r="AG207" i="74" s="1"/>
  <c r="Y239" i="51"/>
  <c r="X239" i="51"/>
  <c r="AD207" i="74" s="1"/>
  <c r="W239" i="51"/>
  <c r="AC207" i="74" s="1"/>
  <c r="W234" i="26"/>
  <c r="X234" i="26"/>
  <c r="V234" i="26"/>
  <c r="J201" i="74" s="1"/>
  <c r="V159" i="26"/>
  <c r="J126" i="74" s="1"/>
  <c r="X159" i="26"/>
  <c r="W159" i="26"/>
  <c r="P212" i="26"/>
  <c r="M179" i="72" s="1"/>
  <c r="O212" i="26"/>
  <c r="M212" i="26"/>
  <c r="J179" i="72" s="1"/>
  <c r="N212" i="26"/>
  <c r="K179" i="72" s="1"/>
  <c r="X145" i="51"/>
  <c r="W145" i="51"/>
  <c r="V145" i="51"/>
  <c r="Z145" i="51"/>
  <c r="AF113" i="74" s="1"/>
  <c r="AA145" i="51"/>
  <c r="AG113" i="74" s="1"/>
  <c r="Y145" i="51"/>
  <c r="AE113" i="74" s="1"/>
  <c r="X138" i="26"/>
  <c r="W138" i="26"/>
  <c r="K105" i="74" s="1"/>
  <c r="V138" i="26"/>
  <c r="X67" i="26"/>
  <c r="W67" i="26"/>
  <c r="V67" i="26"/>
  <c r="J34" i="74" s="1"/>
  <c r="X181" i="51"/>
  <c r="AD149" i="74" s="1"/>
  <c r="W181" i="51"/>
  <c r="AC149" i="74" s="1"/>
  <c r="AA181" i="51"/>
  <c r="AG149" i="74" s="1"/>
  <c r="Z181" i="51"/>
  <c r="AF149" i="74" s="1"/>
  <c r="Y181" i="51"/>
  <c r="AE149" i="74" s="1"/>
  <c r="V181" i="51"/>
  <c r="AH204" i="26"/>
  <c r="AG204" i="26"/>
  <c r="AF204" i="26"/>
  <c r="K171" i="75" s="1"/>
  <c r="AE204" i="26"/>
  <c r="J171" i="75" s="1"/>
  <c r="AJ204" i="26"/>
  <c r="O171" i="75" s="1"/>
  <c r="AI204" i="26"/>
  <c r="AF46" i="26"/>
  <c r="AE46" i="26"/>
  <c r="AJ46" i="26"/>
  <c r="AI46" i="26"/>
  <c r="N13" i="75" s="1"/>
  <c r="AH46" i="26"/>
  <c r="M13" i="75" s="1"/>
  <c r="AG46" i="26"/>
  <c r="L13" i="75" s="1"/>
  <c r="W215" i="26"/>
  <c r="K182" i="74" s="1"/>
  <c r="V215" i="26"/>
  <c r="X215" i="26"/>
  <c r="L182" i="74" s="1"/>
  <c r="V75" i="26"/>
  <c r="J42" i="74" s="1"/>
  <c r="X75" i="26"/>
  <c r="W75" i="26"/>
  <c r="K42" i="74" s="1"/>
  <c r="X275" i="51"/>
  <c r="AD243" i="74" s="1"/>
  <c r="Y275" i="51"/>
  <c r="AE243" i="74" s="1"/>
  <c r="W275" i="51"/>
  <c r="V275" i="51"/>
  <c r="AB243" i="74" s="1"/>
  <c r="AA275" i="51"/>
  <c r="AG243" i="74" s="1"/>
  <c r="Z275" i="51"/>
  <c r="AF243" i="74" s="1"/>
  <c r="AA153" i="51"/>
  <c r="AG121" i="74" s="1"/>
  <c r="Y153" i="51"/>
  <c r="AE121" i="74" s="1"/>
  <c r="X153" i="51"/>
  <c r="AD121" i="74" s="1"/>
  <c r="W153" i="51"/>
  <c r="AC121" i="74" s="1"/>
  <c r="V153" i="51"/>
  <c r="AB121" i="74" s="1"/>
  <c r="Z153" i="51"/>
  <c r="AA83" i="51"/>
  <c r="AG51" i="74" s="1"/>
  <c r="Z83" i="51"/>
  <c r="AF51" i="74" s="1"/>
  <c r="Y83" i="51"/>
  <c r="AE51" i="74" s="1"/>
  <c r="X83" i="51"/>
  <c r="AD51" i="74" s="1"/>
  <c r="W83" i="51"/>
  <c r="AC51" i="74" s="1"/>
  <c r="V83" i="51"/>
  <c r="AB51" i="74" s="1"/>
  <c r="W227" i="26"/>
  <c r="K194" i="74" s="1"/>
  <c r="X227" i="26"/>
  <c r="L194" i="74" s="1"/>
  <c r="V227" i="26"/>
  <c r="J194" i="74" s="1"/>
  <c r="V151" i="26"/>
  <c r="X151" i="26"/>
  <c r="AD151" i="26" s="1"/>
  <c r="R118" i="74" s="1"/>
  <c r="W151" i="26"/>
  <c r="K118" i="74" s="1"/>
  <c r="AF139" i="26"/>
  <c r="AE139" i="26"/>
  <c r="J106" i="75" s="1"/>
  <c r="AH139" i="26"/>
  <c r="M106" i="75" s="1"/>
  <c r="AG139" i="26"/>
  <c r="AJ139" i="26"/>
  <c r="O106" i="75" s="1"/>
  <c r="AI139" i="26"/>
  <c r="N106" i="75" s="1"/>
  <c r="X127" i="26"/>
  <c r="V127" i="26"/>
  <c r="W127" i="26"/>
  <c r="X58" i="26"/>
  <c r="L25" i="74" s="1"/>
  <c r="W58" i="26"/>
  <c r="K25" i="74" s="1"/>
  <c r="V58" i="26"/>
  <c r="J25" i="74" s="1"/>
  <c r="AE174" i="26"/>
  <c r="AJ174" i="26"/>
  <c r="O141" i="75" s="1"/>
  <c r="AI174" i="26"/>
  <c r="N141" i="75" s="1"/>
  <c r="AG174" i="26"/>
  <c r="AF174" i="26"/>
  <c r="K141" i="75" s="1"/>
  <c r="AH174" i="26"/>
  <c r="M141" i="75" s="1"/>
  <c r="X59" i="51"/>
  <c r="W59" i="51"/>
  <c r="V59" i="51"/>
  <c r="AB27" i="74" s="1"/>
  <c r="AA59" i="51"/>
  <c r="AG27" i="74" s="1"/>
  <c r="Z59" i="51"/>
  <c r="AF27" i="74" s="1"/>
  <c r="Y59" i="51"/>
  <c r="AE27" i="74" s="1"/>
  <c r="AG196" i="26"/>
  <c r="L163" i="75" s="1"/>
  <c r="AF196" i="26"/>
  <c r="K163" i="75" s="1"/>
  <c r="AE196" i="26"/>
  <c r="J163" i="75" s="1"/>
  <c r="AJ196" i="26"/>
  <c r="AI196" i="26"/>
  <c r="AH196" i="26"/>
  <c r="M163" i="75" s="1"/>
  <c r="AA237" i="51"/>
  <c r="AG205" i="74" s="1"/>
  <c r="Y237" i="51"/>
  <c r="AE205" i="74" s="1"/>
  <c r="V237" i="51"/>
  <c r="AB205" i="74" s="1"/>
  <c r="Z237" i="51"/>
  <c r="X237" i="51"/>
  <c r="AD205" i="74" s="1"/>
  <c r="W237" i="51"/>
  <c r="AC205" i="74" s="1"/>
  <c r="Z93" i="51"/>
  <c r="AF61" i="74" s="1"/>
  <c r="Y93" i="51"/>
  <c r="AE61" i="74" s="1"/>
  <c r="V93" i="51"/>
  <c r="X93" i="51"/>
  <c r="AD61" i="74" s="1"/>
  <c r="W93" i="51"/>
  <c r="AC61" i="74" s="1"/>
  <c r="AA93" i="51"/>
  <c r="X115" i="26"/>
  <c r="W115" i="26"/>
  <c r="K82" i="74" s="1"/>
  <c r="V115" i="26"/>
  <c r="V51" i="26"/>
  <c r="J18" i="74" s="1"/>
  <c r="X51" i="26"/>
  <c r="L18" i="74" s="1"/>
  <c r="W51" i="26"/>
  <c r="Y267" i="51"/>
  <c r="AE235" i="74" s="1"/>
  <c r="W267" i="51"/>
  <c r="V267" i="51"/>
  <c r="AB235" i="74" s="1"/>
  <c r="X267" i="51"/>
  <c r="AD235" i="74" s="1"/>
  <c r="AA267" i="51"/>
  <c r="AG235" i="74" s="1"/>
  <c r="Z267" i="51"/>
  <c r="AF235" i="74" s="1"/>
  <c r="W253" i="26"/>
  <c r="X253" i="26"/>
  <c r="AD253" i="26" s="1"/>
  <c r="R220" i="74" s="1"/>
  <c r="V253" i="26"/>
  <c r="J220" i="74" s="1"/>
  <c r="X174" i="26"/>
  <c r="L141" i="74" s="1"/>
  <c r="W174" i="26"/>
  <c r="K141" i="74" s="1"/>
  <c r="V174" i="26"/>
  <c r="X41" i="26"/>
  <c r="L8" i="74" s="1"/>
  <c r="K289" i="26"/>
  <c r="W41" i="26"/>
  <c r="V41" i="26"/>
  <c r="J8" i="74" s="1"/>
  <c r="AA68" i="51"/>
  <c r="AG36" i="74" s="1"/>
  <c r="Z68" i="51"/>
  <c r="AF36" i="74" s="1"/>
  <c r="K60" i="52" s="1"/>
  <c r="W68" i="51"/>
  <c r="AC36" i="74" s="1"/>
  <c r="V68" i="51"/>
  <c r="Y68" i="51"/>
  <c r="AE36" i="74" s="1"/>
  <c r="J60" i="52" s="1"/>
  <c r="X68" i="51"/>
  <c r="O236" i="49"/>
  <c r="N236" i="49"/>
  <c r="T203" i="72" s="1"/>
  <c r="M236" i="49"/>
  <c r="R236" i="49"/>
  <c r="X203" i="72" s="1"/>
  <c r="X227" i="52" s="1"/>
  <c r="Q236" i="49"/>
  <c r="W203" i="72" s="1"/>
  <c r="W227" i="52" s="1"/>
  <c r="P236" i="49"/>
  <c r="V203" i="72" s="1"/>
  <c r="V227" i="52" s="1"/>
  <c r="N172" i="49"/>
  <c r="M172" i="49"/>
  <c r="S139" i="72" s="1"/>
  <c r="R172" i="49"/>
  <c r="X139" i="72" s="1"/>
  <c r="P172" i="49"/>
  <c r="Q172" i="49"/>
  <c r="W139" i="72" s="1"/>
  <c r="W163" i="52" s="1"/>
  <c r="O172" i="49"/>
  <c r="Y162" i="51"/>
  <c r="AE130" i="74" s="1"/>
  <c r="J154" i="52" s="1"/>
  <c r="X162" i="51"/>
  <c r="AD130" i="74" s="1"/>
  <c r="AA162" i="51"/>
  <c r="AG130" i="74" s="1"/>
  <c r="L154" i="52" s="1"/>
  <c r="Z162" i="51"/>
  <c r="AF130" i="74" s="1"/>
  <c r="K154" i="52" s="1"/>
  <c r="W162" i="51"/>
  <c r="V162" i="51"/>
  <c r="Z264" i="49"/>
  <c r="W231" i="74" s="1"/>
  <c r="X264" i="49"/>
  <c r="U231" i="74" s="1"/>
  <c r="V264" i="49"/>
  <c r="W264" i="49"/>
  <c r="T231" i="74" s="1"/>
  <c r="AA264" i="49"/>
  <c r="X231" i="74" s="1"/>
  <c r="Y264" i="49"/>
  <c r="V231" i="74" s="1"/>
  <c r="AA232" i="49"/>
  <c r="X199" i="74" s="1"/>
  <c r="Z232" i="49"/>
  <c r="Y232" i="49"/>
  <c r="X232" i="49"/>
  <c r="W232" i="49"/>
  <c r="T199" i="74" s="1"/>
  <c r="V232" i="49"/>
  <c r="S199" i="74" s="1"/>
  <c r="AA200" i="49"/>
  <c r="X167" i="74" s="1"/>
  <c r="X191" i="52" s="1"/>
  <c r="Y200" i="49"/>
  <c r="V167" i="74" s="1"/>
  <c r="X200" i="49"/>
  <c r="W200" i="49"/>
  <c r="V200" i="49"/>
  <c r="Z200" i="49"/>
  <c r="W167" i="74" s="1"/>
  <c r="Z168" i="49"/>
  <c r="W135" i="74" s="1"/>
  <c r="Y168" i="49"/>
  <c r="V135" i="74" s="1"/>
  <c r="X168" i="49"/>
  <c r="U135" i="74" s="1"/>
  <c r="W168" i="49"/>
  <c r="T135" i="74" s="1"/>
  <c r="V168" i="49"/>
  <c r="S135" i="74" s="1"/>
  <c r="AA168" i="49"/>
  <c r="Y136" i="49"/>
  <c r="V103" i="74" s="1"/>
  <c r="X136" i="49"/>
  <c r="W136" i="49"/>
  <c r="V136" i="49"/>
  <c r="S103" i="74" s="1"/>
  <c r="AA136" i="49"/>
  <c r="X103" i="74" s="1"/>
  <c r="Z136" i="49"/>
  <c r="W103" i="74" s="1"/>
  <c r="W127" i="52" s="1"/>
  <c r="Y104" i="49"/>
  <c r="V71" i="74" s="1"/>
  <c r="V95" i="52" s="1"/>
  <c r="X104" i="49"/>
  <c r="U71" i="74" s="1"/>
  <c r="W104" i="49"/>
  <c r="V104" i="49"/>
  <c r="AA104" i="49"/>
  <c r="X71" i="74" s="1"/>
  <c r="X95" i="52" s="1"/>
  <c r="Z104" i="49"/>
  <c r="W71" i="74" s="1"/>
  <c r="W95" i="52" s="1"/>
  <c r="Z72" i="49"/>
  <c r="W39" i="74" s="1"/>
  <c r="W63" i="52" s="1"/>
  <c r="X72" i="49"/>
  <c r="U39" i="74" s="1"/>
  <c r="AA72" i="49"/>
  <c r="X39" i="74" s="1"/>
  <c r="X63" i="52" s="1"/>
  <c r="Y72" i="49"/>
  <c r="W72" i="49"/>
  <c r="V72" i="49"/>
  <c r="S39" i="74" s="1"/>
  <c r="X40" i="49"/>
  <c r="U7" i="74" s="1"/>
  <c r="V40" i="49"/>
  <c r="S7" i="74" s="1"/>
  <c r="Y40" i="49"/>
  <c r="V7" i="74" s="1"/>
  <c r="K289" i="49"/>
  <c r="W40" i="49"/>
  <c r="Z40" i="49"/>
  <c r="W7" i="74" s="1"/>
  <c r="AA40" i="49"/>
  <c r="X7" i="74" s="1"/>
  <c r="X31" i="52" s="1"/>
  <c r="V261" i="26"/>
  <c r="X261" i="26"/>
  <c r="L228" i="74" s="1"/>
  <c r="W261" i="26"/>
  <c r="W117" i="26"/>
  <c r="V117" i="26"/>
  <c r="X117" i="26"/>
  <c r="L84" i="74" s="1"/>
  <c r="X38" i="51"/>
  <c r="W38" i="51"/>
  <c r="AC6" i="74" s="1"/>
  <c r="V38" i="51"/>
  <c r="K288" i="51"/>
  <c r="AA38" i="51"/>
  <c r="AG6" i="74" s="1"/>
  <c r="Z38" i="51"/>
  <c r="Y38" i="51"/>
  <c r="AG265" i="49"/>
  <c r="U232" i="75" s="1"/>
  <c r="AF265" i="49"/>
  <c r="T232" i="75" s="1"/>
  <c r="AE265" i="49"/>
  <c r="S232" i="75" s="1"/>
  <c r="AJ265" i="49"/>
  <c r="X232" i="75" s="1"/>
  <c r="AI265" i="49"/>
  <c r="W232" i="75" s="1"/>
  <c r="AH265" i="49"/>
  <c r="V232" i="75" s="1"/>
  <c r="AI201" i="49"/>
  <c r="W168" i="75" s="1"/>
  <c r="AG201" i="49"/>
  <c r="AH201" i="49"/>
  <c r="V168" i="75" s="1"/>
  <c r="AF201" i="49"/>
  <c r="T168" i="75" s="1"/>
  <c r="AE201" i="49"/>
  <c r="AJ201" i="49"/>
  <c r="X168" i="75" s="1"/>
  <c r="AH137" i="49"/>
  <c r="V104" i="75" s="1"/>
  <c r="AG137" i="49"/>
  <c r="U104" i="75" s="1"/>
  <c r="AF137" i="49"/>
  <c r="T104" i="75" s="1"/>
  <c r="AE137" i="49"/>
  <c r="S104" i="75" s="1"/>
  <c r="AI137" i="49"/>
  <c r="AJ137" i="49"/>
  <c r="X104" i="75" s="1"/>
  <c r="AI73" i="49"/>
  <c r="W40" i="75" s="1"/>
  <c r="AG73" i="49"/>
  <c r="AF73" i="49"/>
  <c r="T40" i="75" s="1"/>
  <c r="AE73" i="49"/>
  <c r="S40" i="75" s="1"/>
  <c r="AH73" i="49"/>
  <c r="V40" i="75" s="1"/>
  <c r="AJ73" i="49"/>
  <c r="X40" i="75" s="1"/>
  <c r="AH225" i="26"/>
  <c r="M192" i="75" s="1"/>
  <c r="AF225" i="26"/>
  <c r="AJ225" i="26"/>
  <c r="O192" i="75" s="1"/>
  <c r="AI225" i="26"/>
  <c r="N192" i="75" s="1"/>
  <c r="AG225" i="26"/>
  <c r="L192" i="75" s="1"/>
  <c r="AE225" i="26"/>
  <c r="J192" i="75" s="1"/>
  <c r="W214" i="51"/>
  <c r="X214" i="51"/>
  <c r="V214" i="51"/>
  <c r="AB182" i="74" s="1"/>
  <c r="Z214" i="51"/>
  <c r="AF182" i="74" s="1"/>
  <c r="K206" i="52" s="1"/>
  <c r="Y214" i="51"/>
  <c r="AE182" i="74" s="1"/>
  <c r="J206" i="52" s="1"/>
  <c r="AA214" i="51"/>
  <c r="AG182" i="74" s="1"/>
  <c r="L206" i="52" s="1"/>
  <c r="X72" i="51"/>
  <c r="AD40" i="74" s="1"/>
  <c r="W72" i="51"/>
  <c r="AC40" i="74" s="1"/>
  <c r="V72" i="51"/>
  <c r="AA72" i="51"/>
  <c r="AG40" i="74" s="1"/>
  <c r="L64" i="52" s="1"/>
  <c r="Z72" i="51"/>
  <c r="AF40" i="74" s="1"/>
  <c r="K64" i="52" s="1"/>
  <c r="Y72" i="51"/>
  <c r="AE40" i="74" s="1"/>
  <c r="J64" i="52" s="1"/>
  <c r="N273" i="51"/>
  <c r="R273" i="51"/>
  <c r="AG241" i="72" s="1"/>
  <c r="L265" i="52" s="1"/>
  <c r="Q273" i="51"/>
  <c r="AF241" i="72" s="1"/>
  <c r="K265" i="52" s="1"/>
  <c r="O273" i="51"/>
  <c r="AD241" i="72" s="1"/>
  <c r="M273" i="51"/>
  <c r="AB241" i="72" s="1"/>
  <c r="P273" i="51"/>
  <c r="AE241" i="72" s="1"/>
  <c r="J265" i="52" s="1"/>
  <c r="O257" i="51"/>
  <c r="AD225" i="72" s="1"/>
  <c r="M257" i="51"/>
  <c r="AB225" i="72" s="1"/>
  <c r="P257" i="51"/>
  <c r="AE225" i="72" s="1"/>
  <c r="J249" i="52" s="1"/>
  <c r="N257" i="51"/>
  <c r="Q257" i="51"/>
  <c r="AF225" i="72" s="1"/>
  <c r="K249" i="52" s="1"/>
  <c r="R257" i="51"/>
  <c r="AG225" i="72" s="1"/>
  <c r="L249" i="52" s="1"/>
  <c r="O241" i="51"/>
  <c r="AD209" i="72" s="1"/>
  <c r="M241" i="51"/>
  <c r="AB209" i="72" s="1"/>
  <c r="Q241" i="51"/>
  <c r="P241" i="51"/>
  <c r="AE209" i="72" s="1"/>
  <c r="J233" i="52" s="1"/>
  <c r="R241" i="51"/>
  <c r="AG209" i="72" s="1"/>
  <c r="L233" i="52" s="1"/>
  <c r="N241" i="51"/>
  <c r="AC209" i="72" s="1"/>
  <c r="O225" i="51"/>
  <c r="AD193" i="72" s="1"/>
  <c r="M225" i="51"/>
  <c r="AB193" i="72" s="1"/>
  <c r="Q225" i="51"/>
  <c r="AF193" i="72" s="1"/>
  <c r="K217" i="52" s="1"/>
  <c r="P225" i="51"/>
  <c r="AE193" i="72" s="1"/>
  <c r="J217" i="52" s="1"/>
  <c r="R225" i="51"/>
  <c r="N225" i="51"/>
  <c r="AC193" i="72" s="1"/>
  <c r="O209" i="51"/>
  <c r="M209" i="51"/>
  <c r="Q209" i="51"/>
  <c r="AF177" i="72" s="1"/>
  <c r="K201" i="52" s="1"/>
  <c r="P209" i="51"/>
  <c r="AE177" i="72" s="1"/>
  <c r="J201" i="52" s="1"/>
  <c r="R209" i="51"/>
  <c r="AG177" i="72" s="1"/>
  <c r="L201" i="52" s="1"/>
  <c r="N209" i="51"/>
  <c r="AC177" i="72" s="1"/>
  <c r="P193" i="51"/>
  <c r="O193" i="51"/>
  <c r="N193" i="51"/>
  <c r="M193" i="51"/>
  <c r="R193" i="51"/>
  <c r="AG161" i="72" s="1"/>
  <c r="Q193" i="51"/>
  <c r="AF161" i="72" s="1"/>
  <c r="N177" i="51"/>
  <c r="AC145" i="72" s="1"/>
  <c r="M177" i="51"/>
  <c r="AB145" i="72" s="1"/>
  <c r="R177" i="51"/>
  <c r="AG145" i="72" s="1"/>
  <c r="L169" i="52" s="1"/>
  <c r="Q177" i="51"/>
  <c r="AF145" i="72" s="1"/>
  <c r="K169" i="52" s="1"/>
  <c r="P177" i="51"/>
  <c r="AE145" i="72" s="1"/>
  <c r="J169" i="52" s="1"/>
  <c r="O177" i="51"/>
  <c r="P161" i="51"/>
  <c r="AE129" i="72" s="1"/>
  <c r="J153" i="52" s="1"/>
  <c r="O161" i="51"/>
  <c r="AD129" i="72" s="1"/>
  <c r="N161" i="51"/>
  <c r="AC129" i="72" s="1"/>
  <c r="M161" i="51"/>
  <c r="AB129" i="72" s="1"/>
  <c r="R161" i="51"/>
  <c r="AG129" i="72" s="1"/>
  <c r="L153" i="52" s="1"/>
  <c r="Q161" i="51"/>
  <c r="AF129" i="72" s="1"/>
  <c r="K153" i="52" s="1"/>
  <c r="N145" i="51"/>
  <c r="M145" i="51"/>
  <c r="R145" i="51"/>
  <c r="AG113" i="72" s="1"/>
  <c r="Q145" i="51"/>
  <c r="AF113" i="72" s="1"/>
  <c r="P145" i="51"/>
  <c r="AE113" i="72" s="1"/>
  <c r="O145" i="51"/>
  <c r="AD113" i="72" s="1"/>
  <c r="N129" i="51"/>
  <c r="M129" i="51"/>
  <c r="R129" i="51"/>
  <c r="AG97" i="72" s="1"/>
  <c r="L121" i="52" s="1"/>
  <c r="Q129" i="51"/>
  <c r="AF97" i="72" s="1"/>
  <c r="K121" i="52" s="1"/>
  <c r="P129" i="51"/>
  <c r="AE97" i="72" s="1"/>
  <c r="J121" i="52" s="1"/>
  <c r="O129" i="51"/>
  <c r="Q113" i="51"/>
  <c r="AF81" i="72" s="1"/>
  <c r="K105" i="52" s="1"/>
  <c r="P113" i="51"/>
  <c r="AE81" i="72" s="1"/>
  <c r="J105" i="52" s="1"/>
  <c r="O113" i="51"/>
  <c r="N113" i="51"/>
  <c r="M113" i="51"/>
  <c r="R113" i="51"/>
  <c r="AG81" i="72" s="1"/>
  <c r="L105" i="52" s="1"/>
  <c r="M97" i="51"/>
  <c r="R97" i="51"/>
  <c r="AG65" i="72" s="1"/>
  <c r="L89" i="52" s="1"/>
  <c r="Q97" i="51"/>
  <c r="AF65" i="72" s="1"/>
  <c r="K89" i="52" s="1"/>
  <c r="P97" i="51"/>
  <c r="AE65" i="72" s="1"/>
  <c r="J89" i="52" s="1"/>
  <c r="O97" i="51"/>
  <c r="AD65" i="72" s="1"/>
  <c r="N97" i="51"/>
  <c r="Q81" i="51"/>
  <c r="AF49" i="72" s="1"/>
  <c r="K73" i="52" s="1"/>
  <c r="P81" i="51"/>
  <c r="AE49" i="72" s="1"/>
  <c r="J73" i="52" s="1"/>
  <c r="O81" i="51"/>
  <c r="N81" i="51"/>
  <c r="AC49" i="72" s="1"/>
  <c r="M81" i="51"/>
  <c r="R81" i="51"/>
  <c r="AG49" i="72" s="1"/>
  <c r="L73" i="52" s="1"/>
  <c r="M65" i="51"/>
  <c r="AB33" i="72" s="1"/>
  <c r="R65" i="51"/>
  <c r="AG33" i="72" s="1"/>
  <c r="L57" i="52" s="1"/>
  <c r="Q65" i="51"/>
  <c r="AF33" i="72" s="1"/>
  <c r="K57" i="52" s="1"/>
  <c r="P65" i="51"/>
  <c r="AE33" i="72" s="1"/>
  <c r="J57" i="52" s="1"/>
  <c r="O65" i="51"/>
  <c r="AD33" i="72" s="1"/>
  <c r="N65" i="51"/>
  <c r="AC33" i="72" s="1"/>
  <c r="R49" i="51"/>
  <c r="AG17" i="72" s="1"/>
  <c r="L41" i="52" s="1"/>
  <c r="Q49" i="51"/>
  <c r="AF17" i="72" s="1"/>
  <c r="K41" i="52" s="1"/>
  <c r="P49" i="51"/>
  <c r="AE17" i="72" s="1"/>
  <c r="J41" i="52" s="1"/>
  <c r="O49" i="51"/>
  <c r="N49" i="51"/>
  <c r="M49" i="51"/>
  <c r="Z281" i="49"/>
  <c r="W248" i="74" s="1"/>
  <c r="W272" i="52" s="1"/>
  <c r="Y281" i="49"/>
  <c r="V248" i="74" s="1"/>
  <c r="V272" i="52" s="1"/>
  <c r="X281" i="49"/>
  <c r="U248" i="74" s="1"/>
  <c r="W281" i="49"/>
  <c r="V281" i="49"/>
  <c r="S248" i="74" s="1"/>
  <c r="AA281" i="49"/>
  <c r="AE260" i="49"/>
  <c r="S227" i="75" s="1"/>
  <c r="AJ260" i="49"/>
  <c r="X227" i="75" s="1"/>
  <c r="AH260" i="49"/>
  <c r="V227" i="75" s="1"/>
  <c r="AG260" i="49"/>
  <c r="U227" i="75" s="1"/>
  <c r="AF260" i="49"/>
  <c r="T227" i="75" s="1"/>
  <c r="AI260" i="49"/>
  <c r="M238" i="49"/>
  <c r="S205" i="72" s="1"/>
  <c r="Q238" i="49"/>
  <c r="W205" i="72" s="1"/>
  <c r="W229" i="52" s="1"/>
  <c r="P238" i="49"/>
  <c r="V205" i="72" s="1"/>
  <c r="V229" i="52" s="1"/>
  <c r="O238" i="49"/>
  <c r="R238" i="49"/>
  <c r="X205" i="72" s="1"/>
  <c r="X229" i="52" s="1"/>
  <c r="N238" i="49"/>
  <c r="T205" i="72" s="1"/>
  <c r="Z209" i="49"/>
  <c r="W176" i="74" s="1"/>
  <c r="W200" i="52" s="1"/>
  <c r="Y209" i="49"/>
  <c r="V176" i="74" s="1"/>
  <c r="V200" i="52" s="1"/>
  <c r="X209" i="49"/>
  <c r="W209" i="49"/>
  <c r="V209" i="49"/>
  <c r="AA209" i="49"/>
  <c r="X176" i="74" s="1"/>
  <c r="X200" i="52" s="1"/>
  <c r="Y177" i="49"/>
  <c r="V144" i="74" s="1"/>
  <c r="V168" i="52" s="1"/>
  <c r="W177" i="49"/>
  <c r="T144" i="74" s="1"/>
  <c r="AA177" i="49"/>
  <c r="X144" i="74" s="1"/>
  <c r="X168" i="52" s="1"/>
  <c r="Z177" i="49"/>
  <c r="W144" i="74" s="1"/>
  <c r="W168" i="52" s="1"/>
  <c r="X177" i="49"/>
  <c r="V177" i="49"/>
  <c r="S144" i="74" s="1"/>
  <c r="X145" i="49"/>
  <c r="U112" i="74" s="1"/>
  <c r="W145" i="49"/>
  <c r="V145" i="49"/>
  <c r="S112" i="74" s="1"/>
  <c r="AA145" i="49"/>
  <c r="X112" i="74" s="1"/>
  <c r="X136" i="52" s="1"/>
  <c r="Z145" i="49"/>
  <c r="W112" i="74" s="1"/>
  <c r="W136" i="52" s="1"/>
  <c r="Y145" i="49"/>
  <c r="V112" i="74" s="1"/>
  <c r="V136" i="52" s="1"/>
  <c r="AA105" i="49"/>
  <c r="X72" i="74" s="1"/>
  <c r="X96" i="52" s="1"/>
  <c r="Z105" i="49"/>
  <c r="W72" i="74" s="1"/>
  <c r="W96" i="52" s="1"/>
  <c r="Y105" i="49"/>
  <c r="V72" i="74" s="1"/>
  <c r="X105" i="49"/>
  <c r="W105" i="49"/>
  <c r="T72" i="74" s="1"/>
  <c r="V105" i="49"/>
  <c r="S72" i="74" s="1"/>
  <c r="V41" i="49"/>
  <c r="S8" i="74" s="1"/>
  <c r="AA41" i="49"/>
  <c r="X8" i="74" s="1"/>
  <c r="X32" i="52" s="1"/>
  <c r="Y41" i="49"/>
  <c r="Z41" i="49"/>
  <c r="W8" i="74" s="1"/>
  <c r="W32" i="52" s="1"/>
  <c r="W41" i="49"/>
  <c r="T8" i="74" s="1"/>
  <c r="X41" i="49"/>
  <c r="W226" i="26"/>
  <c r="K193" i="74" s="1"/>
  <c r="X226" i="26"/>
  <c r="L193" i="74" s="1"/>
  <c r="N193" i="74"/>
  <c r="V226" i="26"/>
  <c r="AG167" i="26"/>
  <c r="AJ167" i="26"/>
  <c r="O134" i="75" s="1"/>
  <c r="AI167" i="26"/>
  <c r="N134" i="75" s="1"/>
  <c r="AF167" i="26"/>
  <c r="K134" i="75" s="1"/>
  <c r="AH167" i="26"/>
  <c r="M134" i="75" s="1"/>
  <c r="AE167" i="26"/>
  <c r="P90" i="26"/>
  <c r="O90" i="26"/>
  <c r="N90" i="26"/>
  <c r="M90" i="26"/>
  <c r="J57" i="72" s="1"/>
  <c r="N116" i="49"/>
  <c r="T83" i="72" s="1"/>
  <c r="M116" i="49"/>
  <c r="S83" i="72" s="1"/>
  <c r="R116" i="49"/>
  <c r="X83" i="72" s="1"/>
  <c r="P116" i="49"/>
  <c r="Q116" i="49"/>
  <c r="W83" i="72" s="1"/>
  <c r="O116" i="49"/>
  <c r="AG68" i="49"/>
  <c r="U35" i="75" s="1"/>
  <c r="AF68" i="49"/>
  <c r="AJ68" i="49"/>
  <c r="X35" i="75" s="1"/>
  <c r="AE68" i="49"/>
  <c r="AI68" i="49"/>
  <c r="W35" i="75" s="1"/>
  <c r="AH68" i="49"/>
  <c r="V35" i="75" s="1"/>
  <c r="P250" i="26"/>
  <c r="M217" i="72" s="1"/>
  <c r="N250" i="26"/>
  <c r="M250" i="26"/>
  <c r="J217" i="72" s="1"/>
  <c r="O250" i="26"/>
  <c r="L217" i="72" s="1"/>
  <c r="W228" i="26"/>
  <c r="V228" i="26"/>
  <c r="X228" i="26"/>
  <c r="L195" i="74" s="1"/>
  <c r="P182" i="26"/>
  <c r="M149" i="72" s="1"/>
  <c r="M182" i="26"/>
  <c r="O182" i="26"/>
  <c r="L149" i="72" s="1"/>
  <c r="N182" i="26"/>
  <c r="P118" i="26"/>
  <c r="M85" i="72" s="1"/>
  <c r="O118" i="26"/>
  <c r="N118" i="26"/>
  <c r="K85" i="72" s="1"/>
  <c r="M118" i="26"/>
  <c r="J85" i="72" s="1"/>
  <c r="P39" i="26"/>
  <c r="M6" i="72" s="1"/>
  <c r="O39" i="26"/>
  <c r="L6" i="72" s="1"/>
  <c r="N39" i="26"/>
  <c r="K6" i="72" s="1"/>
  <c r="M39" i="26"/>
  <c r="J6" i="72" s="1"/>
  <c r="J289" i="26"/>
  <c r="AJ246" i="26"/>
  <c r="O213" i="75" s="1"/>
  <c r="AI246" i="26"/>
  <c r="N213" i="75" s="1"/>
  <c r="AH246" i="26"/>
  <c r="AG246" i="26"/>
  <c r="L213" i="75" s="1"/>
  <c r="AF246" i="26"/>
  <c r="AE246" i="26"/>
  <c r="J213" i="75" s="1"/>
  <c r="P230" i="26"/>
  <c r="M197" i="72" s="1"/>
  <c r="M230" i="26"/>
  <c r="O230" i="26"/>
  <c r="N230" i="26"/>
  <c r="K197" i="72" s="1"/>
  <c r="AI270" i="26"/>
  <c r="N237" i="75" s="1"/>
  <c r="AH270" i="26"/>
  <c r="AJ270" i="26"/>
  <c r="O237" i="75" s="1"/>
  <c r="AG270" i="26"/>
  <c r="AF270" i="26"/>
  <c r="K237" i="75" s="1"/>
  <c r="AE270" i="26"/>
  <c r="J237" i="75" s="1"/>
  <c r="X280" i="26"/>
  <c r="W280" i="26"/>
  <c r="V280" i="26"/>
  <c r="J247" i="74" s="1"/>
  <c r="AF183" i="26"/>
  <c r="K150" i="75" s="1"/>
  <c r="AE183" i="26"/>
  <c r="J150" i="75" s="1"/>
  <c r="AH183" i="26"/>
  <c r="AJ183" i="26"/>
  <c r="AI183" i="26"/>
  <c r="N150" i="75" s="1"/>
  <c r="AG183" i="26"/>
  <c r="L150" i="75" s="1"/>
  <c r="AJ151" i="26"/>
  <c r="O118" i="75" s="1"/>
  <c r="AI151" i="26"/>
  <c r="N118" i="75" s="1"/>
  <c r="AF151" i="26"/>
  <c r="AH151" i="26"/>
  <c r="M118" i="75" s="1"/>
  <c r="AE151" i="26"/>
  <c r="AG151" i="26"/>
  <c r="V108" i="26"/>
  <c r="X108" i="26"/>
  <c r="L75" i="74" s="1"/>
  <c r="W108" i="26"/>
  <c r="K75" i="74" s="1"/>
  <c r="P74" i="26"/>
  <c r="M41" i="72" s="1"/>
  <c r="M74" i="26"/>
  <c r="O74" i="26"/>
  <c r="L41" i="72" s="1"/>
  <c r="N74" i="26"/>
  <c r="AE40" i="26"/>
  <c r="J7" i="75" s="1"/>
  <c r="AJ40" i="26"/>
  <c r="O7" i="75" s="1"/>
  <c r="AI40" i="26"/>
  <c r="N7" i="75" s="1"/>
  <c r="AH40" i="26"/>
  <c r="M7" i="75" s="1"/>
  <c r="AG40" i="26"/>
  <c r="L7" i="75" s="1"/>
  <c r="AF40" i="26"/>
  <c r="K7" i="75" s="1"/>
  <c r="AI76" i="49"/>
  <c r="W43" i="75" s="1"/>
  <c r="AH76" i="49"/>
  <c r="AG76" i="49"/>
  <c r="AF76" i="49"/>
  <c r="T43" i="75" s="1"/>
  <c r="AJ76" i="49"/>
  <c r="X43" i="75" s="1"/>
  <c r="AE76" i="49"/>
  <c r="X44" i="49"/>
  <c r="U11" i="74" s="1"/>
  <c r="V44" i="49"/>
  <c r="S11" i="74" s="1"/>
  <c r="W44" i="49"/>
  <c r="AA44" i="49"/>
  <c r="X11" i="74" s="1"/>
  <c r="Z44" i="49"/>
  <c r="W11" i="74" s="1"/>
  <c r="Y44" i="49"/>
  <c r="V11" i="74" s="1"/>
  <c r="P255" i="26"/>
  <c r="M222" i="72" s="1"/>
  <c r="P246" i="52" s="1"/>
  <c r="O255" i="26"/>
  <c r="M255" i="26"/>
  <c r="N255" i="26"/>
  <c r="X198" i="26"/>
  <c r="L165" i="74" s="1"/>
  <c r="W198" i="26"/>
  <c r="V198" i="26"/>
  <c r="J165" i="74" s="1"/>
  <c r="W132" i="26"/>
  <c r="V132" i="26"/>
  <c r="J99" i="74" s="1"/>
  <c r="X132" i="26"/>
  <c r="P66" i="26"/>
  <c r="M33" i="72" s="1"/>
  <c r="O66" i="26"/>
  <c r="L33" i="72" s="1"/>
  <c r="N66" i="26"/>
  <c r="K33" i="72" s="1"/>
  <c r="M66" i="26"/>
  <c r="J33" i="72" s="1"/>
  <c r="AH279" i="26"/>
  <c r="AG279" i="26"/>
  <c r="L246" i="75" s="1"/>
  <c r="AJ279" i="26"/>
  <c r="O246" i="75" s="1"/>
  <c r="AF279" i="26"/>
  <c r="AE279" i="26"/>
  <c r="J246" i="75" s="1"/>
  <c r="AI279" i="26"/>
  <c r="P204" i="26"/>
  <c r="M171" i="72" s="1"/>
  <c r="O204" i="26"/>
  <c r="L171" i="72" s="1"/>
  <c r="N204" i="26"/>
  <c r="M204" i="26"/>
  <c r="AE60" i="26"/>
  <c r="AJ60" i="26"/>
  <c r="AI60" i="26"/>
  <c r="N27" i="75" s="1"/>
  <c r="AH60" i="26"/>
  <c r="M27" i="75" s="1"/>
  <c r="AG60" i="26"/>
  <c r="L27" i="75" s="1"/>
  <c r="AF60" i="26"/>
  <c r="K27" i="75" s="1"/>
  <c r="AE95" i="26"/>
  <c r="J62" i="75" s="1"/>
  <c r="AJ95" i="26"/>
  <c r="O62" i="75" s="1"/>
  <c r="AI95" i="26"/>
  <c r="AH95" i="26"/>
  <c r="M62" i="75" s="1"/>
  <c r="AG95" i="26"/>
  <c r="AF95" i="26"/>
  <c r="K62" i="75" s="1"/>
  <c r="W240" i="26"/>
  <c r="V240" i="26"/>
  <c r="X240" i="26"/>
  <c r="X161" i="26"/>
  <c r="L128" i="74" s="1"/>
  <c r="V161" i="26"/>
  <c r="J128" i="74" s="1"/>
  <c r="W161" i="26"/>
  <c r="O228" i="49"/>
  <c r="N228" i="49"/>
  <c r="T195" i="72" s="1"/>
  <c r="M228" i="49"/>
  <c r="R228" i="49"/>
  <c r="X195" i="72" s="1"/>
  <c r="X219" i="52" s="1"/>
  <c r="Q228" i="49"/>
  <c r="W195" i="72" s="1"/>
  <c r="W219" i="52" s="1"/>
  <c r="P228" i="49"/>
  <c r="V195" i="72" s="1"/>
  <c r="V219" i="52" s="1"/>
  <c r="M164" i="49"/>
  <c r="R164" i="49"/>
  <c r="X131" i="72" s="1"/>
  <c r="X155" i="52" s="1"/>
  <c r="P164" i="49"/>
  <c r="V131" i="72" s="1"/>
  <c r="V155" i="52" s="1"/>
  <c r="Q164" i="49"/>
  <c r="W131" i="72" s="1"/>
  <c r="W155" i="52" s="1"/>
  <c r="O164" i="49"/>
  <c r="N164" i="49"/>
  <c r="X272" i="51"/>
  <c r="W272" i="51"/>
  <c r="AC240" i="74" s="1"/>
  <c r="V272" i="51"/>
  <c r="AA272" i="51"/>
  <c r="AG240" i="74" s="1"/>
  <c r="L264" i="52" s="1"/>
  <c r="Y272" i="51"/>
  <c r="AE240" i="74" s="1"/>
  <c r="J264" i="52" s="1"/>
  <c r="Z272" i="51"/>
  <c r="AF240" i="74" s="1"/>
  <c r="K264" i="52" s="1"/>
  <c r="M261" i="49"/>
  <c r="Q261" i="49"/>
  <c r="W228" i="72" s="1"/>
  <c r="W252" i="52" s="1"/>
  <c r="P261" i="49"/>
  <c r="V228" i="72" s="1"/>
  <c r="V252" i="52" s="1"/>
  <c r="O261" i="49"/>
  <c r="U228" i="72" s="1"/>
  <c r="R261" i="49"/>
  <c r="X228" i="72" s="1"/>
  <c r="X252" i="52" s="1"/>
  <c r="N261" i="49"/>
  <c r="N229" i="49"/>
  <c r="M229" i="49"/>
  <c r="R229" i="49"/>
  <c r="X196" i="72" s="1"/>
  <c r="X220" i="52" s="1"/>
  <c r="Q229" i="49"/>
  <c r="W196" i="72" s="1"/>
  <c r="P229" i="49"/>
  <c r="V196" i="72" s="1"/>
  <c r="V220" i="52" s="1"/>
  <c r="O229" i="49"/>
  <c r="U196" i="72" s="1"/>
  <c r="N197" i="49"/>
  <c r="R197" i="49"/>
  <c r="X164" i="72" s="1"/>
  <c r="Q197" i="49"/>
  <c r="W164" i="72" s="1"/>
  <c r="W188" i="52" s="1"/>
  <c r="P197" i="49"/>
  <c r="V164" i="72" s="1"/>
  <c r="V188" i="52" s="1"/>
  <c r="M197" i="49"/>
  <c r="O197" i="49"/>
  <c r="O165" i="49"/>
  <c r="P165" i="49"/>
  <c r="V132" i="72" s="1"/>
  <c r="V156" i="52" s="1"/>
  <c r="N165" i="49"/>
  <c r="M165" i="49"/>
  <c r="R165" i="49"/>
  <c r="X132" i="72" s="1"/>
  <c r="X156" i="52" s="1"/>
  <c r="Q165" i="49"/>
  <c r="W132" i="72" s="1"/>
  <c r="W156" i="52" s="1"/>
  <c r="O133" i="49"/>
  <c r="U100" i="72" s="1"/>
  <c r="P133" i="49"/>
  <c r="V100" i="72" s="1"/>
  <c r="V124" i="52" s="1"/>
  <c r="N133" i="49"/>
  <c r="T100" i="72" s="1"/>
  <c r="M133" i="49"/>
  <c r="S100" i="72" s="1"/>
  <c r="R133" i="49"/>
  <c r="X100" i="72" s="1"/>
  <c r="Q133" i="49"/>
  <c r="W100" i="72" s="1"/>
  <c r="W124" i="52" s="1"/>
  <c r="R101" i="49"/>
  <c r="X68" i="72" s="1"/>
  <c r="X92" i="52" s="1"/>
  <c r="Q101" i="49"/>
  <c r="P101" i="49"/>
  <c r="V68" i="72" s="1"/>
  <c r="V92" i="52" s="1"/>
  <c r="O101" i="49"/>
  <c r="M101" i="49"/>
  <c r="S68" i="72" s="1"/>
  <c r="N101" i="49"/>
  <c r="T68" i="72" s="1"/>
  <c r="R69" i="49"/>
  <c r="X36" i="72" s="1"/>
  <c r="X60" i="52" s="1"/>
  <c r="Q69" i="49"/>
  <c r="W36" i="72" s="1"/>
  <c r="W60" i="52" s="1"/>
  <c r="P69" i="49"/>
  <c r="V36" i="72" s="1"/>
  <c r="O69" i="49"/>
  <c r="U36" i="72" s="1"/>
  <c r="M69" i="49"/>
  <c r="S36" i="72" s="1"/>
  <c r="N69" i="49"/>
  <c r="T36" i="72" s="1"/>
  <c r="AH100" i="26"/>
  <c r="AG100" i="26"/>
  <c r="AF100" i="26"/>
  <c r="AE100" i="26"/>
  <c r="AJ100" i="26"/>
  <c r="O67" i="75" s="1"/>
  <c r="AI100" i="26"/>
  <c r="N67" i="75" s="1"/>
  <c r="V256" i="26"/>
  <c r="X256" i="26"/>
  <c r="W256" i="26"/>
  <c r="K223" i="74" s="1"/>
  <c r="X46" i="26"/>
  <c r="L13" i="74" s="1"/>
  <c r="W46" i="26"/>
  <c r="V46" i="26"/>
  <c r="J13" i="74" s="1"/>
  <c r="AF257" i="49"/>
  <c r="AE257" i="49"/>
  <c r="AJ257" i="49"/>
  <c r="X224" i="75" s="1"/>
  <c r="AI257" i="49"/>
  <c r="W224" i="75" s="1"/>
  <c r="AH257" i="49"/>
  <c r="V224" i="75" s="1"/>
  <c r="AG257" i="49"/>
  <c r="AH193" i="49"/>
  <c r="V160" i="75" s="1"/>
  <c r="AF193" i="49"/>
  <c r="AE193" i="49"/>
  <c r="S160" i="75" s="1"/>
  <c r="AJ193" i="49"/>
  <c r="AI193" i="49"/>
  <c r="W160" i="75" s="1"/>
  <c r="AG193" i="49"/>
  <c r="U160" i="75" s="1"/>
  <c r="AG129" i="49"/>
  <c r="AF129" i="49"/>
  <c r="AE129" i="49"/>
  <c r="S96" i="75" s="1"/>
  <c r="AI129" i="49"/>
  <c r="W96" i="75" s="1"/>
  <c r="AJ129" i="49"/>
  <c r="X96" i="75" s="1"/>
  <c r="AH129" i="49"/>
  <c r="AH65" i="49"/>
  <c r="V32" i="75" s="1"/>
  <c r="AF65" i="49"/>
  <c r="AE65" i="49"/>
  <c r="AJ65" i="49"/>
  <c r="X32" i="75" s="1"/>
  <c r="AI65" i="49"/>
  <c r="W32" i="75" s="1"/>
  <c r="AG65" i="49"/>
  <c r="AH205" i="26"/>
  <c r="M172" i="75" s="1"/>
  <c r="AG205" i="26"/>
  <c r="AF205" i="26"/>
  <c r="AE205" i="26"/>
  <c r="J172" i="75" s="1"/>
  <c r="AI205" i="26"/>
  <c r="N172" i="75" s="1"/>
  <c r="AJ205" i="26"/>
  <c r="O172" i="75" s="1"/>
  <c r="AG48" i="26"/>
  <c r="L15" i="75" s="1"/>
  <c r="AF48" i="26"/>
  <c r="AE48" i="26"/>
  <c r="AJ48" i="26"/>
  <c r="AI48" i="26"/>
  <c r="N15" i="75" s="1"/>
  <c r="AH48" i="26"/>
  <c r="M15" i="75" s="1"/>
  <c r="V225" i="26"/>
  <c r="J192" i="74" s="1"/>
  <c r="X225" i="26"/>
  <c r="L192" i="74" s="1"/>
  <c r="W225" i="26"/>
  <c r="X82" i="26"/>
  <c r="L49" i="74" s="1"/>
  <c r="W82" i="26"/>
  <c r="K49" i="74" s="1"/>
  <c r="V82" i="26"/>
  <c r="Z50" i="51"/>
  <c r="AF18" i="74" s="1"/>
  <c r="K42" i="52" s="1"/>
  <c r="Y50" i="51"/>
  <c r="AE18" i="74" s="1"/>
  <c r="J42" i="52" s="1"/>
  <c r="W50" i="51"/>
  <c r="V50" i="51"/>
  <c r="X50" i="51"/>
  <c r="AD18" i="74" s="1"/>
  <c r="AA50" i="51"/>
  <c r="AG18" i="74" s="1"/>
  <c r="L42" i="52" s="1"/>
  <c r="M271" i="51"/>
  <c r="AB239" i="72" s="1"/>
  <c r="R271" i="51"/>
  <c r="AG239" i="72" s="1"/>
  <c r="L263" i="52" s="1"/>
  <c r="Q271" i="51"/>
  <c r="P271" i="51"/>
  <c r="AE239" i="72" s="1"/>
  <c r="J263" i="52" s="1"/>
  <c r="O271" i="51"/>
  <c r="AD239" i="72" s="1"/>
  <c r="N271" i="51"/>
  <c r="AC239" i="72" s="1"/>
  <c r="M255" i="51"/>
  <c r="AB223" i="72" s="1"/>
  <c r="R255" i="51"/>
  <c r="AG223" i="72" s="1"/>
  <c r="Q255" i="51"/>
  <c r="P255" i="51"/>
  <c r="O255" i="51"/>
  <c r="AD223" i="72" s="1"/>
  <c r="N255" i="51"/>
  <c r="AC223" i="72" s="1"/>
  <c r="P239" i="51"/>
  <c r="O239" i="51"/>
  <c r="AD207" i="72" s="1"/>
  <c r="N239" i="51"/>
  <c r="AC207" i="72" s="1"/>
  <c r="M239" i="51"/>
  <c r="AB207" i="72" s="1"/>
  <c r="R239" i="51"/>
  <c r="Q239" i="51"/>
  <c r="AF207" i="72" s="1"/>
  <c r="P223" i="51"/>
  <c r="O223" i="51"/>
  <c r="N223" i="51"/>
  <c r="M223" i="51"/>
  <c r="R223" i="51"/>
  <c r="AG191" i="72" s="1"/>
  <c r="L215" i="52" s="1"/>
  <c r="Q223" i="51"/>
  <c r="AF191" i="72" s="1"/>
  <c r="K215" i="52" s="1"/>
  <c r="P207" i="51"/>
  <c r="AE175" i="72" s="1"/>
  <c r="J199" i="52" s="1"/>
  <c r="O207" i="51"/>
  <c r="AD175" i="72" s="1"/>
  <c r="N207" i="51"/>
  <c r="AC175" i="72" s="1"/>
  <c r="M207" i="51"/>
  <c r="AB175" i="72" s="1"/>
  <c r="R207" i="51"/>
  <c r="AG175" i="72" s="1"/>
  <c r="L199" i="52" s="1"/>
  <c r="Q207" i="51"/>
  <c r="AF175" i="72" s="1"/>
  <c r="K199" i="52" s="1"/>
  <c r="R191" i="51"/>
  <c r="AG159" i="72" s="1"/>
  <c r="L183" i="52" s="1"/>
  <c r="Q191" i="51"/>
  <c r="AF159" i="72" s="1"/>
  <c r="K183" i="52" s="1"/>
  <c r="P191" i="51"/>
  <c r="AE159" i="72" s="1"/>
  <c r="J183" i="52" s="1"/>
  <c r="O191" i="51"/>
  <c r="AD159" i="72" s="1"/>
  <c r="N191" i="51"/>
  <c r="AC159" i="72" s="1"/>
  <c r="M191" i="51"/>
  <c r="R175" i="51"/>
  <c r="Q175" i="51"/>
  <c r="AF143" i="72" s="1"/>
  <c r="K167" i="52" s="1"/>
  <c r="P175" i="51"/>
  <c r="AE143" i="72" s="1"/>
  <c r="J167" i="52" s="1"/>
  <c r="O175" i="51"/>
  <c r="AD143" i="72" s="1"/>
  <c r="N175" i="51"/>
  <c r="M175" i="51"/>
  <c r="R159" i="51"/>
  <c r="AG127" i="72" s="1"/>
  <c r="Q159" i="51"/>
  <c r="AF127" i="72" s="1"/>
  <c r="P159" i="51"/>
  <c r="O159" i="51"/>
  <c r="N159" i="51"/>
  <c r="AC127" i="72" s="1"/>
  <c r="M159" i="51"/>
  <c r="AB127" i="72" s="1"/>
  <c r="R143" i="51"/>
  <c r="AG111" i="72" s="1"/>
  <c r="L135" i="52" s="1"/>
  <c r="Q143" i="51"/>
  <c r="AF111" i="72" s="1"/>
  <c r="K135" i="52" s="1"/>
  <c r="P143" i="51"/>
  <c r="AE111" i="72" s="1"/>
  <c r="J135" i="52" s="1"/>
  <c r="O143" i="51"/>
  <c r="AD111" i="72" s="1"/>
  <c r="N143" i="51"/>
  <c r="AC111" i="72" s="1"/>
  <c r="M143" i="51"/>
  <c r="AB111" i="72" s="1"/>
  <c r="R127" i="51"/>
  <c r="AG95" i="72" s="1"/>
  <c r="L119" i="52" s="1"/>
  <c r="Q127" i="51"/>
  <c r="AF95" i="72" s="1"/>
  <c r="K119" i="52" s="1"/>
  <c r="P127" i="51"/>
  <c r="O127" i="51"/>
  <c r="M127" i="51"/>
  <c r="AB95" i="72" s="1"/>
  <c r="N127" i="51"/>
  <c r="AC95" i="72" s="1"/>
  <c r="R111" i="51"/>
  <c r="AG79" i="72" s="1"/>
  <c r="L103" i="52" s="1"/>
  <c r="Q111" i="51"/>
  <c r="AF79" i="72" s="1"/>
  <c r="K103" i="52" s="1"/>
  <c r="N111" i="51"/>
  <c r="AC79" i="72" s="1"/>
  <c r="M111" i="51"/>
  <c r="AB79" i="72" s="1"/>
  <c r="P111" i="51"/>
  <c r="AE79" i="72" s="1"/>
  <c r="J103" i="52" s="1"/>
  <c r="O111" i="51"/>
  <c r="R95" i="51"/>
  <c r="Q95" i="51"/>
  <c r="AF63" i="72" s="1"/>
  <c r="K87" i="52" s="1"/>
  <c r="N95" i="51"/>
  <c r="AC63" i="72" s="1"/>
  <c r="M95" i="51"/>
  <c r="P95" i="51"/>
  <c r="AE63" i="72" s="1"/>
  <c r="J87" i="52" s="1"/>
  <c r="O95" i="51"/>
  <c r="R79" i="51"/>
  <c r="AG47" i="72" s="1"/>
  <c r="L71" i="52" s="1"/>
  <c r="Q79" i="51"/>
  <c r="AF47" i="72" s="1"/>
  <c r="K71" i="52" s="1"/>
  <c r="N79" i="51"/>
  <c r="AC47" i="72" s="1"/>
  <c r="M79" i="51"/>
  <c r="P79" i="51"/>
  <c r="O79" i="51"/>
  <c r="AD47" i="72" s="1"/>
  <c r="R63" i="51"/>
  <c r="AG31" i="72" s="1"/>
  <c r="L55" i="52" s="1"/>
  <c r="Q63" i="51"/>
  <c r="AF31" i="72" s="1"/>
  <c r="K55" i="52" s="1"/>
  <c r="N63" i="51"/>
  <c r="M63" i="51"/>
  <c r="P63" i="51"/>
  <c r="AE31" i="72" s="1"/>
  <c r="J55" i="52" s="1"/>
  <c r="O63" i="51"/>
  <c r="M47" i="51"/>
  <c r="Q47" i="51"/>
  <c r="AF15" i="72" s="1"/>
  <c r="R47" i="51"/>
  <c r="AG15" i="72" s="1"/>
  <c r="P47" i="51"/>
  <c r="AE15" i="72" s="1"/>
  <c r="O47" i="51"/>
  <c r="N47" i="51"/>
  <c r="AC15" i="72" s="1"/>
  <c r="M278" i="49"/>
  <c r="S245" i="72" s="1"/>
  <c r="R278" i="49"/>
  <c r="X245" i="72" s="1"/>
  <c r="X269" i="52" s="1"/>
  <c r="Q278" i="49"/>
  <c r="P278" i="49"/>
  <c r="O278" i="49"/>
  <c r="U245" i="72" s="1"/>
  <c r="N278" i="49"/>
  <c r="T245" i="72" s="1"/>
  <c r="AA257" i="49"/>
  <c r="X224" i="74" s="1"/>
  <c r="X248" i="52" s="1"/>
  <c r="Z257" i="49"/>
  <c r="W224" i="74" s="1"/>
  <c r="W248" i="52" s="1"/>
  <c r="V257" i="49"/>
  <c r="Y257" i="49"/>
  <c r="V224" i="74" s="1"/>
  <c r="V248" i="52" s="1"/>
  <c r="X257" i="49"/>
  <c r="U224" i="74" s="1"/>
  <c r="W257" i="49"/>
  <c r="T224" i="74" s="1"/>
  <c r="AG236" i="49"/>
  <c r="U203" i="75" s="1"/>
  <c r="AE236" i="49"/>
  <c r="AI236" i="49"/>
  <c r="W203" i="75" s="1"/>
  <c r="AJ236" i="49"/>
  <c r="X203" i="75" s="1"/>
  <c r="AH236" i="49"/>
  <c r="V203" i="75" s="1"/>
  <c r="AF236" i="49"/>
  <c r="T203" i="75" s="1"/>
  <c r="AG204" i="49"/>
  <c r="U171" i="75" s="1"/>
  <c r="AF204" i="49"/>
  <c r="T171" i="75" s="1"/>
  <c r="AE204" i="49"/>
  <c r="S171" i="75" s="1"/>
  <c r="AI204" i="49"/>
  <c r="W171" i="75" s="1"/>
  <c r="AJ204" i="49"/>
  <c r="X171" i="75" s="1"/>
  <c r="AH204" i="49"/>
  <c r="V171" i="75" s="1"/>
  <c r="AE172" i="49"/>
  <c r="S139" i="75" s="1"/>
  <c r="AJ172" i="49"/>
  <c r="X139" i="75" s="1"/>
  <c r="AI172" i="49"/>
  <c r="W139" i="75" s="1"/>
  <c r="AH172" i="49"/>
  <c r="V139" i="75" s="1"/>
  <c r="AF172" i="49"/>
  <c r="AG172" i="49"/>
  <c r="U139" i="75" s="1"/>
  <c r="AE140" i="49"/>
  <c r="S107" i="75" s="1"/>
  <c r="AJ140" i="49"/>
  <c r="X107" i="75" s="1"/>
  <c r="AI140" i="49"/>
  <c r="W107" i="75" s="1"/>
  <c r="AH140" i="49"/>
  <c r="V107" i="75" s="1"/>
  <c r="AF140" i="49"/>
  <c r="T107" i="75" s="1"/>
  <c r="AG140" i="49"/>
  <c r="U107" i="75" s="1"/>
  <c r="V97" i="49"/>
  <c r="S64" i="74" s="1"/>
  <c r="AA97" i="49"/>
  <c r="X64" i="74" s="1"/>
  <c r="X88" i="52" s="1"/>
  <c r="Y97" i="49"/>
  <c r="V64" i="74" s="1"/>
  <c r="V88" i="52" s="1"/>
  <c r="Z97" i="49"/>
  <c r="W64" i="74" s="1"/>
  <c r="W88" i="52" s="1"/>
  <c r="X97" i="49"/>
  <c r="U64" i="74" s="1"/>
  <c r="W97" i="49"/>
  <c r="AI224" i="26"/>
  <c r="AG224" i="26"/>
  <c r="AJ224" i="26"/>
  <c r="O191" i="75" s="1"/>
  <c r="AH224" i="26"/>
  <c r="M191" i="75" s="1"/>
  <c r="AF224" i="26"/>
  <c r="K191" i="75" s="1"/>
  <c r="AE224" i="26"/>
  <c r="X156" i="26"/>
  <c r="L123" i="74" s="1"/>
  <c r="W156" i="26"/>
  <c r="K123" i="74" s="1"/>
  <c r="V156" i="26"/>
  <c r="V124" i="26"/>
  <c r="J91" i="74" s="1"/>
  <c r="X124" i="26"/>
  <c r="W124" i="26"/>
  <c r="AE88" i="26"/>
  <c r="J55" i="75" s="1"/>
  <c r="AJ88" i="26"/>
  <c r="O55" i="75" s="1"/>
  <c r="AI88" i="26"/>
  <c r="AH88" i="26"/>
  <c r="AG88" i="26"/>
  <c r="AF88" i="26"/>
  <c r="P43" i="26"/>
  <c r="M10" i="72" s="1"/>
  <c r="P34" i="52" s="1"/>
  <c r="O43" i="26"/>
  <c r="L10" i="72" s="1"/>
  <c r="N43" i="26"/>
  <c r="M43" i="26"/>
  <c r="V116" i="49"/>
  <c r="S83" i="74" s="1"/>
  <c r="AA116" i="49"/>
  <c r="X83" i="74" s="1"/>
  <c r="Z116" i="49"/>
  <c r="W83" i="74" s="1"/>
  <c r="X116" i="49"/>
  <c r="Y116" i="49"/>
  <c r="V83" i="74" s="1"/>
  <c r="W116" i="49"/>
  <c r="O68" i="49"/>
  <c r="U35" i="72" s="1"/>
  <c r="R68" i="49"/>
  <c r="X35" i="72" s="1"/>
  <c r="Q68" i="49"/>
  <c r="P68" i="49"/>
  <c r="V35" i="72" s="1"/>
  <c r="N68" i="49"/>
  <c r="M68" i="49"/>
  <c r="P226" i="26"/>
  <c r="O226" i="26"/>
  <c r="N226" i="26"/>
  <c r="M226" i="26"/>
  <c r="J193" i="72" s="1"/>
  <c r="P103" i="26"/>
  <c r="M70" i="72" s="1"/>
  <c r="O103" i="26"/>
  <c r="N103" i="26"/>
  <c r="M103" i="26"/>
  <c r="AE244" i="26"/>
  <c r="AJ244" i="26"/>
  <c r="AI244" i="26"/>
  <c r="N211" i="75" s="1"/>
  <c r="AH244" i="26"/>
  <c r="M211" i="75" s="1"/>
  <c r="AG244" i="26"/>
  <c r="L211" i="75" s="1"/>
  <c r="AF244" i="26"/>
  <c r="K211" i="75" s="1"/>
  <c r="AH230" i="26"/>
  <c r="AG230" i="26"/>
  <c r="L197" i="75" s="1"/>
  <c r="AF230" i="26"/>
  <c r="AI230" i="26"/>
  <c r="N197" i="75" s="1"/>
  <c r="AE230" i="26"/>
  <c r="J197" i="75" s="1"/>
  <c r="AJ230" i="26"/>
  <c r="AI187" i="26"/>
  <c r="N154" i="75" s="1"/>
  <c r="AH187" i="26"/>
  <c r="M154" i="75" s="1"/>
  <c r="AG187" i="26"/>
  <c r="AF187" i="26"/>
  <c r="K154" i="75" s="1"/>
  <c r="AE187" i="26"/>
  <c r="AJ187" i="26"/>
  <c r="O154" i="75" s="1"/>
  <c r="AF123" i="26"/>
  <c r="K90" i="75" s="1"/>
  <c r="AI123" i="26"/>
  <c r="AE123" i="26"/>
  <c r="AJ123" i="26"/>
  <c r="O90" i="75" s="1"/>
  <c r="AH123" i="26"/>
  <c r="M90" i="75" s="1"/>
  <c r="AG123" i="26"/>
  <c r="L90" i="75" s="1"/>
  <c r="AF59" i="26"/>
  <c r="K26" i="75" s="1"/>
  <c r="AE59" i="26"/>
  <c r="AJ59" i="26"/>
  <c r="O26" i="75" s="1"/>
  <c r="AI59" i="26"/>
  <c r="N26" i="75" s="1"/>
  <c r="AH59" i="26"/>
  <c r="M26" i="75" s="1"/>
  <c r="AG59" i="26"/>
  <c r="L26" i="75" s="1"/>
  <c r="P278" i="26"/>
  <c r="M245" i="72" s="1"/>
  <c r="P269" i="52" s="1"/>
  <c r="M278" i="26"/>
  <c r="O278" i="26"/>
  <c r="L245" i="72" s="1"/>
  <c r="N278" i="26"/>
  <c r="K245" i="72" s="1"/>
  <c r="W140" i="26"/>
  <c r="K107" i="74" s="1"/>
  <c r="V140" i="26"/>
  <c r="X140" i="26"/>
  <c r="AD140" i="26" s="1"/>
  <c r="R107" i="74" s="1"/>
  <c r="P106" i="26"/>
  <c r="M73" i="72" s="1"/>
  <c r="N106" i="26"/>
  <c r="M106" i="26"/>
  <c r="J73" i="72" s="1"/>
  <c r="O106" i="26"/>
  <c r="L73" i="72" s="1"/>
  <c r="AH72" i="26"/>
  <c r="M39" i="75" s="1"/>
  <c r="AG72" i="26"/>
  <c r="L39" i="75" s="1"/>
  <c r="AF72" i="26"/>
  <c r="AE72" i="26"/>
  <c r="J39" i="75" s="1"/>
  <c r="AJ72" i="26"/>
  <c r="O39" i="75" s="1"/>
  <c r="AI72" i="26"/>
  <c r="N39" i="75" s="1"/>
  <c r="N76" i="49"/>
  <c r="O76" i="49"/>
  <c r="U43" i="72" s="1"/>
  <c r="M76" i="49"/>
  <c r="R76" i="49"/>
  <c r="X43" i="72" s="1"/>
  <c r="Q76" i="49"/>
  <c r="W43" i="72" s="1"/>
  <c r="P76" i="49"/>
  <c r="V43" i="72" s="1"/>
  <c r="P247" i="26"/>
  <c r="M214" i="72" s="1"/>
  <c r="O247" i="26"/>
  <c r="N247" i="26"/>
  <c r="M247" i="26"/>
  <c r="P130" i="26"/>
  <c r="M130" i="26"/>
  <c r="J97" i="72" s="1"/>
  <c r="O130" i="26"/>
  <c r="L97" i="72" s="1"/>
  <c r="N130" i="26"/>
  <c r="K97" i="72" s="1"/>
  <c r="P51" i="26"/>
  <c r="M18" i="72" s="1"/>
  <c r="O51" i="26"/>
  <c r="L18" i="72" s="1"/>
  <c r="N51" i="26"/>
  <c r="M51" i="26"/>
  <c r="J18" i="72" s="1"/>
  <c r="P198" i="26"/>
  <c r="M165" i="72" s="1"/>
  <c r="O198" i="26"/>
  <c r="N198" i="26"/>
  <c r="M198" i="26"/>
  <c r="AE124" i="26"/>
  <c r="AH124" i="26"/>
  <c r="M91" i="75" s="1"/>
  <c r="AJ124" i="26"/>
  <c r="O91" i="75" s="1"/>
  <c r="AI124" i="26"/>
  <c r="AG124" i="26"/>
  <c r="AF124" i="26"/>
  <c r="K91" i="75" s="1"/>
  <c r="AF231" i="26"/>
  <c r="AE231" i="26"/>
  <c r="AJ231" i="26"/>
  <c r="O198" i="75" s="1"/>
  <c r="AH231" i="26"/>
  <c r="M198" i="75" s="1"/>
  <c r="AI231" i="26"/>
  <c r="N198" i="75" s="1"/>
  <c r="AG231" i="26"/>
  <c r="AI80" i="26"/>
  <c r="N47" i="75" s="1"/>
  <c r="AH80" i="26"/>
  <c r="AG80" i="26"/>
  <c r="AF80" i="26"/>
  <c r="K47" i="75" s="1"/>
  <c r="AE80" i="26"/>
  <c r="AJ80" i="26"/>
  <c r="O47" i="75" s="1"/>
  <c r="X229" i="26"/>
  <c r="L196" i="74" s="1"/>
  <c r="W229" i="26"/>
  <c r="V229" i="26"/>
  <c r="V153" i="26"/>
  <c r="J120" i="74" s="1"/>
  <c r="X153" i="26"/>
  <c r="W153" i="26"/>
  <c r="K120" i="74" s="1"/>
  <c r="M284" i="49"/>
  <c r="S251" i="72" s="1"/>
  <c r="R284" i="49"/>
  <c r="Q284" i="49"/>
  <c r="P284" i="49"/>
  <c r="O284" i="49"/>
  <c r="U251" i="72" s="1"/>
  <c r="N284" i="49"/>
  <c r="T251" i="72" s="1"/>
  <c r="M220" i="49"/>
  <c r="S187" i="72" s="1"/>
  <c r="R220" i="49"/>
  <c r="X187" i="72" s="1"/>
  <c r="X211" i="52" s="1"/>
  <c r="Q220" i="49"/>
  <c r="W187" i="72" s="1"/>
  <c r="W211" i="52" s="1"/>
  <c r="P220" i="49"/>
  <c r="V187" i="72" s="1"/>
  <c r="V211" i="52" s="1"/>
  <c r="O220" i="49"/>
  <c r="N220" i="49"/>
  <c r="T187" i="72" s="1"/>
  <c r="P156" i="49"/>
  <c r="V123" i="72" s="1"/>
  <c r="V147" i="52" s="1"/>
  <c r="Q156" i="49"/>
  <c r="W123" i="72" s="1"/>
  <c r="W147" i="52" s="1"/>
  <c r="O156" i="49"/>
  <c r="U123" i="72" s="1"/>
  <c r="N156" i="49"/>
  <c r="T123" i="72" s="1"/>
  <c r="M156" i="49"/>
  <c r="S123" i="72" s="1"/>
  <c r="R156" i="49"/>
  <c r="X123" i="72" s="1"/>
  <c r="X262" i="51"/>
  <c r="AD230" i="74" s="1"/>
  <c r="V262" i="51"/>
  <c r="AB230" i="74" s="1"/>
  <c r="Y262" i="51"/>
  <c r="AE230" i="74" s="1"/>
  <c r="J254" i="52" s="1"/>
  <c r="W262" i="51"/>
  <c r="AC230" i="74" s="1"/>
  <c r="AA262" i="51"/>
  <c r="AG230" i="74" s="1"/>
  <c r="L254" i="52" s="1"/>
  <c r="Z262" i="51"/>
  <c r="AF230" i="74" s="1"/>
  <c r="K254" i="52" s="1"/>
  <c r="AA256" i="49"/>
  <c r="X223" i="74" s="1"/>
  <c r="W256" i="49"/>
  <c r="T223" i="74" s="1"/>
  <c r="Z256" i="49"/>
  <c r="W223" i="74" s="1"/>
  <c r="Y256" i="49"/>
  <c r="V223" i="74" s="1"/>
  <c r="X256" i="49"/>
  <c r="U223" i="74" s="1"/>
  <c r="V256" i="49"/>
  <c r="Z224" i="49"/>
  <c r="W191" i="74" s="1"/>
  <c r="W215" i="52" s="1"/>
  <c r="Y224" i="49"/>
  <c r="V191" i="74" s="1"/>
  <c r="V215" i="52" s="1"/>
  <c r="X224" i="49"/>
  <c r="U191" i="74" s="1"/>
  <c r="W224" i="49"/>
  <c r="T191" i="74" s="1"/>
  <c r="V224" i="49"/>
  <c r="S191" i="74" s="1"/>
  <c r="AA224" i="49"/>
  <c r="Y192" i="49"/>
  <c r="V159" i="74" s="1"/>
  <c r="X192" i="49"/>
  <c r="U159" i="74" s="1"/>
  <c r="W192" i="49"/>
  <c r="V192" i="49"/>
  <c r="S159" i="74" s="1"/>
  <c r="Z192" i="49"/>
  <c r="W159" i="74" s="1"/>
  <c r="W183" i="52" s="1"/>
  <c r="AA192" i="49"/>
  <c r="X159" i="74" s="1"/>
  <c r="Z160" i="49"/>
  <c r="W127" i="74" s="1"/>
  <c r="W151" i="52" s="1"/>
  <c r="Y160" i="49"/>
  <c r="V127" i="74" s="1"/>
  <c r="X160" i="49"/>
  <c r="W160" i="49"/>
  <c r="T127" i="74" s="1"/>
  <c r="V160" i="49"/>
  <c r="S127" i="74" s="1"/>
  <c r="AA160" i="49"/>
  <c r="X127" i="74" s="1"/>
  <c r="W128" i="49"/>
  <c r="T95" i="74" s="1"/>
  <c r="V128" i="49"/>
  <c r="S95" i="74" s="1"/>
  <c r="AA128" i="49"/>
  <c r="X95" i="74" s="1"/>
  <c r="X119" i="52" s="1"/>
  <c r="Z128" i="49"/>
  <c r="W95" i="74" s="1"/>
  <c r="Y128" i="49"/>
  <c r="V95" i="74" s="1"/>
  <c r="V119" i="52" s="1"/>
  <c r="X128" i="49"/>
  <c r="U95" i="74" s="1"/>
  <c r="Z96" i="49"/>
  <c r="W63" i="74" s="1"/>
  <c r="AA96" i="49"/>
  <c r="X63" i="74" s="1"/>
  <c r="X87" i="52" s="1"/>
  <c r="Y96" i="49"/>
  <c r="V63" i="74" s="1"/>
  <c r="V87" i="52" s="1"/>
  <c r="X96" i="49"/>
  <c r="W96" i="49"/>
  <c r="T63" i="74" s="1"/>
  <c r="V96" i="49"/>
  <c r="S63" i="74" s="1"/>
  <c r="V64" i="49"/>
  <c r="Z64" i="49"/>
  <c r="W31" i="74" s="1"/>
  <c r="W55" i="52" s="1"/>
  <c r="Y64" i="49"/>
  <c r="V31" i="74" s="1"/>
  <c r="X64" i="49"/>
  <c r="AA64" i="49"/>
  <c r="X31" i="74" s="1"/>
  <c r="X55" i="52" s="1"/>
  <c r="W64" i="49"/>
  <c r="T31" i="74" s="1"/>
  <c r="P253" i="26"/>
  <c r="M220" i="72" s="1"/>
  <c r="N253" i="26"/>
  <c r="M253" i="26"/>
  <c r="J220" i="72" s="1"/>
  <c r="O253" i="26"/>
  <c r="L220" i="72" s="1"/>
  <c r="V284" i="51"/>
  <c r="AA284" i="51"/>
  <c r="AG252" i="74" s="1"/>
  <c r="L276" i="52" s="1"/>
  <c r="Z284" i="51"/>
  <c r="Y284" i="51"/>
  <c r="AE252" i="74" s="1"/>
  <c r="J276" i="52" s="1"/>
  <c r="X284" i="51"/>
  <c r="AD252" i="74" s="1"/>
  <c r="W284" i="51"/>
  <c r="AC252" i="74" s="1"/>
  <c r="AH249" i="49"/>
  <c r="V216" i="75" s="1"/>
  <c r="AG249" i="49"/>
  <c r="U216" i="75" s="1"/>
  <c r="AF249" i="49"/>
  <c r="T216" i="75" s="1"/>
  <c r="AE249" i="49"/>
  <c r="S216" i="75" s="1"/>
  <c r="AJ249" i="49"/>
  <c r="X216" i="75" s="1"/>
  <c r="AI249" i="49"/>
  <c r="AH185" i="49"/>
  <c r="V152" i="75" s="1"/>
  <c r="AF185" i="49"/>
  <c r="T152" i="75" s="1"/>
  <c r="AE185" i="49"/>
  <c r="AJ185" i="49"/>
  <c r="X152" i="75" s="1"/>
  <c r="AG185" i="49"/>
  <c r="U152" i="75" s="1"/>
  <c r="AI185" i="49"/>
  <c r="W152" i="75" s="1"/>
  <c r="AG121" i="49"/>
  <c r="U88" i="75" s="1"/>
  <c r="AF121" i="49"/>
  <c r="AE121" i="49"/>
  <c r="S88" i="75" s="1"/>
  <c r="AI121" i="49"/>
  <c r="W88" i="75" s="1"/>
  <c r="AJ121" i="49"/>
  <c r="X88" i="75" s="1"/>
  <c r="AH121" i="49"/>
  <c r="V88" i="75" s="1"/>
  <c r="AF57" i="49"/>
  <c r="T24" i="75" s="1"/>
  <c r="AJ57" i="49"/>
  <c r="X24" i="75" s="1"/>
  <c r="AI57" i="49"/>
  <c r="W24" i="75" s="1"/>
  <c r="AG57" i="49"/>
  <c r="U24" i="75" s="1"/>
  <c r="AE57" i="49"/>
  <c r="S24" i="75" s="1"/>
  <c r="AH57" i="49"/>
  <c r="V24" i="75" s="1"/>
  <c r="AF195" i="26"/>
  <c r="AE195" i="26"/>
  <c r="J162" i="75" s="1"/>
  <c r="AJ195" i="26"/>
  <c r="O162" i="75" s="1"/>
  <c r="AI195" i="26"/>
  <c r="N162" i="75" s="1"/>
  <c r="AH195" i="26"/>
  <c r="AG195" i="26"/>
  <c r="X285" i="26"/>
  <c r="L252" i="74" s="1"/>
  <c r="W285" i="26"/>
  <c r="K252" i="74" s="1"/>
  <c r="V285" i="26"/>
  <c r="X194" i="51"/>
  <c r="AD162" i="74" s="1"/>
  <c r="AA194" i="51"/>
  <c r="AG162" i="74" s="1"/>
  <c r="L186" i="52" s="1"/>
  <c r="Z194" i="51"/>
  <c r="AF162" i="74" s="1"/>
  <c r="K186" i="52" s="1"/>
  <c r="W194" i="51"/>
  <c r="AC162" i="74" s="1"/>
  <c r="V194" i="51"/>
  <c r="AB162" i="74" s="1"/>
  <c r="Y194" i="51"/>
  <c r="AE162" i="74" s="1"/>
  <c r="J186" i="52" s="1"/>
  <c r="N285" i="51"/>
  <c r="AC253" i="72" s="1"/>
  <c r="R285" i="51"/>
  <c r="AG253" i="72" s="1"/>
  <c r="M285" i="51"/>
  <c r="AB253" i="72" s="1"/>
  <c r="Q285" i="51"/>
  <c r="AF253" i="72" s="1"/>
  <c r="P285" i="51"/>
  <c r="AE253" i="72" s="1"/>
  <c r="O285" i="51"/>
  <c r="AD253" i="72" s="1"/>
  <c r="Q269" i="51"/>
  <c r="AF237" i="72" s="1"/>
  <c r="K261" i="52" s="1"/>
  <c r="P269" i="51"/>
  <c r="O269" i="51"/>
  <c r="N269" i="51"/>
  <c r="R269" i="51"/>
  <c r="AG237" i="72" s="1"/>
  <c r="L261" i="52" s="1"/>
  <c r="M269" i="51"/>
  <c r="AB237" i="72" s="1"/>
  <c r="N253" i="51"/>
  <c r="AC221" i="72" s="1"/>
  <c r="R253" i="51"/>
  <c r="AG221" i="72" s="1"/>
  <c r="L245" i="52" s="1"/>
  <c r="M253" i="51"/>
  <c r="AB221" i="72" s="1"/>
  <c r="Q253" i="51"/>
  <c r="AF221" i="72" s="1"/>
  <c r="K245" i="52" s="1"/>
  <c r="P253" i="51"/>
  <c r="AE221" i="72" s="1"/>
  <c r="J245" i="52" s="1"/>
  <c r="O253" i="51"/>
  <c r="N237" i="51"/>
  <c r="AC205" i="72" s="1"/>
  <c r="M237" i="51"/>
  <c r="R237" i="51"/>
  <c r="P237" i="51"/>
  <c r="AE205" i="72" s="1"/>
  <c r="Q237" i="51"/>
  <c r="O237" i="51"/>
  <c r="AD205" i="72" s="1"/>
  <c r="Q221" i="51"/>
  <c r="AF189" i="72" s="1"/>
  <c r="K213" i="52" s="1"/>
  <c r="O221" i="51"/>
  <c r="N221" i="51"/>
  <c r="AC189" i="72" s="1"/>
  <c r="M221" i="51"/>
  <c r="AB189" i="72" s="1"/>
  <c r="R221" i="51"/>
  <c r="P221" i="51"/>
  <c r="AE189" i="72" s="1"/>
  <c r="J213" i="52" s="1"/>
  <c r="N205" i="51"/>
  <c r="M205" i="51"/>
  <c r="AB173" i="72" s="1"/>
  <c r="R205" i="51"/>
  <c r="AG173" i="72" s="1"/>
  <c r="L197" i="52" s="1"/>
  <c r="P205" i="51"/>
  <c r="AE173" i="72" s="1"/>
  <c r="J197" i="52" s="1"/>
  <c r="Q205" i="51"/>
  <c r="AF173" i="72" s="1"/>
  <c r="K197" i="52" s="1"/>
  <c r="O205" i="51"/>
  <c r="O189" i="51"/>
  <c r="AD157" i="72" s="1"/>
  <c r="R189" i="51"/>
  <c r="Q189" i="51"/>
  <c r="AF157" i="72" s="1"/>
  <c r="K181" i="52" s="1"/>
  <c r="N189" i="51"/>
  <c r="M189" i="51"/>
  <c r="P189" i="51"/>
  <c r="AE157" i="72" s="1"/>
  <c r="J181" i="52" s="1"/>
  <c r="O173" i="51"/>
  <c r="AD141" i="72" s="1"/>
  <c r="R173" i="51"/>
  <c r="AG141" i="72" s="1"/>
  <c r="L165" i="52" s="1"/>
  <c r="Q173" i="51"/>
  <c r="AF141" i="72" s="1"/>
  <c r="K165" i="52" s="1"/>
  <c r="N173" i="51"/>
  <c r="M173" i="51"/>
  <c r="P173" i="51"/>
  <c r="AE141" i="72" s="1"/>
  <c r="J165" i="52" s="1"/>
  <c r="O157" i="51"/>
  <c r="R157" i="51"/>
  <c r="AG125" i="72" s="1"/>
  <c r="L149" i="52" s="1"/>
  <c r="Q157" i="51"/>
  <c r="AF125" i="72" s="1"/>
  <c r="K149" i="52" s="1"/>
  <c r="N157" i="51"/>
  <c r="AC125" i="72" s="1"/>
  <c r="M157" i="51"/>
  <c r="AB125" i="72" s="1"/>
  <c r="P157" i="51"/>
  <c r="AE125" i="72" s="1"/>
  <c r="J149" i="52" s="1"/>
  <c r="O141" i="51"/>
  <c r="R141" i="51"/>
  <c r="AG109" i="72" s="1"/>
  <c r="L133" i="52" s="1"/>
  <c r="Q141" i="51"/>
  <c r="AF109" i="72" s="1"/>
  <c r="K133" i="52" s="1"/>
  <c r="N141" i="51"/>
  <c r="M141" i="51"/>
  <c r="P141" i="51"/>
  <c r="AE109" i="72" s="1"/>
  <c r="J133" i="52" s="1"/>
  <c r="O125" i="51"/>
  <c r="Q125" i="51"/>
  <c r="AF93" i="72" s="1"/>
  <c r="K117" i="52" s="1"/>
  <c r="N125" i="51"/>
  <c r="M125" i="51"/>
  <c r="AB93" i="72" s="1"/>
  <c r="R125" i="51"/>
  <c r="AG93" i="72" s="1"/>
  <c r="L117" i="52" s="1"/>
  <c r="P125" i="51"/>
  <c r="AE93" i="72" s="1"/>
  <c r="J117" i="52" s="1"/>
  <c r="M109" i="51"/>
  <c r="AB77" i="72" s="1"/>
  <c r="P109" i="51"/>
  <c r="AE77" i="72" s="1"/>
  <c r="J101" i="52" s="1"/>
  <c r="O109" i="51"/>
  <c r="AD77" i="72" s="1"/>
  <c r="R109" i="51"/>
  <c r="AG77" i="72" s="1"/>
  <c r="L101" i="52" s="1"/>
  <c r="Q109" i="51"/>
  <c r="AF77" i="72" s="1"/>
  <c r="K101" i="52" s="1"/>
  <c r="N109" i="51"/>
  <c r="AC77" i="72" s="1"/>
  <c r="M93" i="51"/>
  <c r="AB61" i="72" s="1"/>
  <c r="P93" i="51"/>
  <c r="AE61" i="72" s="1"/>
  <c r="O93" i="51"/>
  <c r="AD61" i="72" s="1"/>
  <c r="R93" i="51"/>
  <c r="AG61" i="72" s="1"/>
  <c r="Q93" i="51"/>
  <c r="AF61" i="72" s="1"/>
  <c r="N93" i="51"/>
  <c r="M77" i="51"/>
  <c r="P77" i="51"/>
  <c r="AE45" i="72" s="1"/>
  <c r="J69" i="52" s="1"/>
  <c r="O77" i="51"/>
  <c r="AD45" i="72" s="1"/>
  <c r="R77" i="51"/>
  <c r="AG45" i="72" s="1"/>
  <c r="L69" i="52" s="1"/>
  <c r="Q77" i="51"/>
  <c r="AF45" i="72" s="1"/>
  <c r="K69" i="52" s="1"/>
  <c r="N77" i="51"/>
  <c r="AC45" i="72" s="1"/>
  <c r="M61" i="51"/>
  <c r="P61" i="51"/>
  <c r="AE29" i="72" s="1"/>
  <c r="J53" i="52" s="1"/>
  <c r="O61" i="51"/>
  <c r="R61" i="51"/>
  <c r="AG29" i="72" s="1"/>
  <c r="L53" i="52" s="1"/>
  <c r="Q61" i="51"/>
  <c r="AF29" i="72" s="1"/>
  <c r="K53" i="52" s="1"/>
  <c r="N61" i="51"/>
  <c r="P45" i="51"/>
  <c r="AE13" i="72" s="1"/>
  <c r="J37" i="52" s="1"/>
  <c r="N45" i="51"/>
  <c r="M45" i="51"/>
  <c r="AB13" i="72" s="1"/>
  <c r="O45" i="51"/>
  <c r="R45" i="51"/>
  <c r="AG13" i="72" s="1"/>
  <c r="L37" i="52" s="1"/>
  <c r="Q45" i="51"/>
  <c r="AF13" i="72" s="1"/>
  <c r="K37" i="52" s="1"/>
  <c r="AI276" i="49"/>
  <c r="W243" i="75" s="1"/>
  <c r="AH276" i="49"/>
  <c r="AG276" i="49"/>
  <c r="U243" i="75" s="1"/>
  <c r="AF276" i="49"/>
  <c r="T243" i="75" s="1"/>
  <c r="AE276" i="49"/>
  <c r="S243" i="75" s="1"/>
  <c r="AJ276" i="49"/>
  <c r="X243" i="75" s="1"/>
  <c r="O254" i="49"/>
  <c r="M254" i="49"/>
  <c r="S221" i="72" s="1"/>
  <c r="Q254" i="49"/>
  <c r="W221" i="72" s="1"/>
  <c r="W245" i="52" s="1"/>
  <c r="N254" i="49"/>
  <c r="R254" i="49"/>
  <c r="X221" i="72" s="1"/>
  <c r="X245" i="52" s="1"/>
  <c r="P254" i="49"/>
  <c r="V221" i="72" s="1"/>
  <c r="V245" i="52" s="1"/>
  <c r="Y233" i="49"/>
  <c r="X233" i="49"/>
  <c r="W233" i="49"/>
  <c r="V233" i="49"/>
  <c r="S200" i="74" s="1"/>
  <c r="AA233" i="49"/>
  <c r="X200" i="74" s="1"/>
  <c r="X224" i="52" s="1"/>
  <c r="Z233" i="49"/>
  <c r="W200" i="74" s="1"/>
  <c r="X201" i="49"/>
  <c r="U168" i="74" s="1"/>
  <c r="W201" i="49"/>
  <c r="V201" i="49"/>
  <c r="S168" i="74" s="1"/>
  <c r="AA201" i="49"/>
  <c r="X168" i="74" s="1"/>
  <c r="X192" i="52" s="1"/>
  <c r="Y201" i="49"/>
  <c r="V168" i="74" s="1"/>
  <c r="V192" i="52" s="1"/>
  <c r="Z201" i="49"/>
  <c r="W168" i="74" s="1"/>
  <c r="W192" i="52" s="1"/>
  <c r="V169" i="49"/>
  <c r="S136" i="74" s="1"/>
  <c r="AA169" i="49"/>
  <c r="X136" i="74" s="1"/>
  <c r="X160" i="52" s="1"/>
  <c r="Z169" i="49"/>
  <c r="W136" i="74" s="1"/>
  <c r="W160" i="52" s="1"/>
  <c r="Y169" i="49"/>
  <c r="V136" i="74" s="1"/>
  <c r="V160" i="52" s="1"/>
  <c r="X169" i="49"/>
  <c r="W169" i="49"/>
  <c r="V137" i="49"/>
  <c r="AA137" i="49"/>
  <c r="X104" i="74" s="1"/>
  <c r="X128" i="52" s="1"/>
  <c r="Z137" i="49"/>
  <c r="W104" i="74" s="1"/>
  <c r="W128" i="52" s="1"/>
  <c r="Y137" i="49"/>
  <c r="V104" i="74" s="1"/>
  <c r="V128" i="52" s="1"/>
  <c r="X137" i="49"/>
  <c r="U104" i="74" s="1"/>
  <c r="W137" i="49"/>
  <c r="T104" i="74" s="1"/>
  <c r="Y89" i="49"/>
  <c r="V56" i="74" s="1"/>
  <c r="V80" i="52" s="1"/>
  <c r="Z89" i="49"/>
  <c r="W56" i="74" s="1"/>
  <c r="W80" i="52" s="1"/>
  <c r="X89" i="49"/>
  <c r="W89" i="49"/>
  <c r="T56" i="74" s="1"/>
  <c r="V89" i="49"/>
  <c r="S56" i="74" s="1"/>
  <c r="AA89" i="49"/>
  <c r="X56" i="74" s="1"/>
  <c r="X80" i="52" s="1"/>
  <c r="X222" i="26"/>
  <c r="L189" i="74" s="1"/>
  <c r="W222" i="26"/>
  <c r="K189" i="74" s="1"/>
  <c r="V222" i="26"/>
  <c r="J189" i="74" s="1"/>
  <c r="X188" i="26"/>
  <c r="L155" i="74" s="1"/>
  <c r="W188" i="26"/>
  <c r="V188" i="26"/>
  <c r="P154" i="26"/>
  <c r="M121" i="72" s="1"/>
  <c r="O154" i="26"/>
  <c r="L121" i="72" s="1"/>
  <c r="N154" i="26"/>
  <c r="K121" i="72" s="1"/>
  <c r="M154" i="26"/>
  <c r="J121" i="72" s="1"/>
  <c r="P122" i="26"/>
  <c r="M122" i="26"/>
  <c r="J89" i="72" s="1"/>
  <c r="O122" i="26"/>
  <c r="L89" i="72" s="1"/>
  <c r="N122" i="26"/>
  <c r="K89" i="72" s="1"/>
  <c r="AH39" i="26"/>
  <c r="M6" i="75" s="1"/>
  <c r="AG39" i="26"/>
  <c r="AF39" i="26"/>
  <c r="K6" i="75" s="1"/>
  <c r="L289" i="26"/>
  <c r="AE39" i="26"/>
  <c r="AJ39" i="26"/>
  <c r="O6" i="75" s="1"/>
  <c r="AI39" i="26"/>
  <c r="N6" i="75" s="1"/>
  <c r="AI100" i="49"/>
  <c r="W67" i="75" s="1"/>
  <c r="AH100" i="49"/>
  <c r="V67" i="75" s="1"/>
  <c r="AG100" i="49"/>
  <c r="U67" i="75" s="1"/>
  <c r="AF100" i="49"/>
  <c r="T67" i="75" s="1"/>
  <c r="AE100" i="49"/>
  <c r="S67" i="75" s="1"/>
  <c r="AJ100" i="49"/>
  <c r="X67" i="75" s="1"/>
  <c r="W68" i="49"/>
  <c r="T35" i="74" s="1"/>
  <c r="AA68" i="49"/>
  <c r="X35" i="74" s="1"/>
  <c r="Z68" i="49"/>
  <c r="W35" i="74" s="1"/>
  <c r="Y68" i="49"/>
  <c r="V35" i="74" s="1"/>
  <c r="X68" i="49"/>
  <c r="U35" i="74" s="1"/>
  <c r="V68" i="49"/>
  <c r="S35" i="74" s="1"/>
  <c r="W244" i="26"/>
  <c r="K211" i="74" s="1"/>
  <c r="V244" i="26"/>
  <c r="X244" i="26"/>
  <c r="L211" i="74" s="1"/>
  <c r="P167" i="26"/>
  <c r="M134" i="72" s="1"/>
  <c r="P158" i="52" s="1"/>
  <c r="O167" i="26"/>
  <c r="L134" i="72" s="1"/>
  <c r="N167" i="26"/>
  <c r="M167" i="26"/>
  <c r="W88" i="26"/>
  <c r="V88" i="26"/>
  <c r="J55" i="74" s="1"/>
  <c r="X88" i="26"/>
  <c r="P254" i="26"/>
  <c r="O254" i="26"/>
  <c r="L221" i="72" s="1"/>
  <c r="N254" i="26"/>
  <c r="K221" i="72" s="1"/>
  <c r="M254" i="26"/>
  <c r="J221" i="72" s="1"/>
  <c r="P244" i="26"/>
  <c r="O244" i="26"/>
  <c r="L211" i="72" s="1"/>
  <c r="N244" i="26"/>
  <c r="K211" i="72" s="1"/>
  <c r="M244" i="26"/>
  <c r="J211" i="72" s="1"/>
  <c r="AH228" i="26"/>
  <c r="M195" i="75" s="1"/>
  <c r="AE228" i="26"/>
  <c r="J195" i="75" s="1"/>
  <c r="AG228" i="26"/>
  <c r="AF228" i="26"/>
  <c r="AJ228" i="26"/>
  <c r="O195" i="75" s="1"/>
  <c r="AI228" i="26"/>
  <c r="N195" i="75" s="1"/>
  <c r="P268" i="26"/>
  <c r="N268" i="26"/>
  <c r="K235" i="72" s="1"/>
  <c r="M268" i="26"/>
  <c r="J235" i="72" s="1"/>
  <c r="O268" i="26"/>
  <c r="L235" i="72" s="1"/>
  <c r="AG172" i="26"/>
  <c r="L139" i="75" s="1"/>
  <c r="AF172" i="26"/>
  <c r="K139" i="75" s="1"/>
  <c r="AE172" i="26"/>
  <c r="AI172" i="26"/>
  <c r="N139" i="75" s="1"/>
  <c r="AH172" i="26"/>
  <c r="M139" i="75" s="1"/>
  <c r="AJ172" i="26"/>
  <c r="O139" i="75" s="1"/>
  <c r="AG44" i="26"/>
  <c r="AF44" i="26"/>
  <c r="K11" i="75" s="1"/>
  <c r="AE44" i="26"/>
  <c r="J11" i="75" s="1"/>
  <c r="AJ44" i="26"/>
  <c r="O11" i="75" s="1"/>
  <c r="AI44" i="26"/>
  <c r="N11" i="75" s="1"/>
  <c r="AH44" i="26"/>
  <c r="M11" i="75" s="1"/>
  <c r="AF278" i="26"/>
  <c r="K245" i="75" s="1"/>
  <c r="AE278" i="26"/>
  <c r="J245" i="75" s="1"/>
  <c r="AJ278" i="26"/>
  <c r="AI278" i="26"/>
  <c r="N245" i="75" s="1"/>
  <c r="AH278" i="26"/>
  <c r="M245" i="75" s="1"/>
  <c r="AG278" i="26"/>
  <c r="L245" i="75" s="1"/>
  <c r="V172" i="26"/>
  <c r="J139" i="74" s="1"/>
  <c r="X172" i="26"/>
  <c r="W172" i="26"/>
  <c r="P138" i="26"/>
  <c r="M105" i="72" s="1"/>
  <c r="M138" i="26"/>
  <c r="J105" i="72" s="1"/>
  <c r="O138" i="26"/>
  <c r="N138" i="26"/>
  <c r="K105" i="72" s="1"/>
  <c r="AJ104" i="26"/>
  <c r="O71" i="75" s="1"/>
  <c r="AI104" i="26"/>
  <c r="AH104" i="26"/>
  <c r="M71" i="75" s="1"/>
  <c r="AG104" i="26"/>
  <c r="L71" i="75" s="1"/>
  <c r="AF104" i="26"/>
  <c r="K71" i="75" s="1"/>
  <c r="AE104" i="26"/>
  <c r="J71" i="75" s="1"/>
  <c r="V70" i="26"/>
  <c r="X70" i="26"/>
  <c r="L37" i="74" s="1"/>
  <c r="W70" i="26"/>
  <c r="AE108" i="49"/>
  <c r="AJ108" i="49"/>
  <c r="X75" i="75" s="1"/>
  <c r="AI108" i="49"/>
  <c r="W75" i="75" s="1"/>
  <c r="AH108" i="49"/>
  <c r="V75" i="75" s="1"/>
  <c r="AF108" i="49"/>
  <c r="AG108" i="49"/>
  <c r="X76" i="49"/>
  <c r="U43" i="74" s="1"/>
  <c r="V76" i="49"/>
  <c r="W76" i="49"/>
  <c r="AA76" i="49"/>
  <c r="X43" i="74" s="1"/>
  <c r="Z76" i="49"/>
  <c r="W43" i="74" s="1"/>
  <c r="Y76" i="49"/>
  <c r="V43" i="74" s="1"/>
  <c r="P239" i="26"/>
  <c r="M206" i="72" s="1"/>
  <c r="P230" i="52" s="1"/>
  <c r="O239" i="26"/>
  <c r="M239" i="26"/>
  <c r="N239" i="26"/>
  <c r="K206" i="72" s="1"/>
  <c r="P194" i="26"/>
  <c r="N194" i="26"/>
  <c r="O194" i="26"/>
  <c r="L161" i="72" s="1"/>
  <c r="M194" i="26"/>
  <c r="J161" i="72" s="1"/>
  <c r="P115" i="26"/>
  <c r="M82" i="72" s="1"/>
  <c r="O115" i="26"/>
  <c r="L82" i="72" s="1"/>
  <c r="N115" i="26"/>
  <c r="K82" i="72" s="1"/>
  <c r="M115" i="26"/>
  <c r="AF198" i="26"/>
  <c r="AE198" i="26"/>
  <c r="J165" i="75" s="1"/>
  <c r="AJ198" i="26"/>
  <c r="O165" i="75" s="1"/>
  <c r="AH198" i="26"/>
  <c r="M165" i="75" s="1"/>
  <c r="AI198" i="26"/>
  <c r="N165" i="75" s="1"/>
  <c r="AG198" i="26"/>
  <c r="X122" i="26"/>
  <c r="L89" i="74" s="1"/>
  <c r="W122" i="26"/>
  <c r="V122" i="26"/>
  <c r="J89" i="74" s="1"/>
  <c r="AE61" i="26"/>
  <c r="J28" i="75" s="1"/>
  <c r="AJ61" i="26"/>
  <c r="O28" i="75" s="1"/>
  <c r="AI61" i="26"/>
  <c r="AH61" i="26"/>
  <c r="M28" i="75" s="1"/>
  <c r="AG61" i="26"/>
  <c r="AF61" i="26"/>
  <c r="K28" i="75" s="1"/>
  <c r="X148" i="26"/>
  <c r="W148" i="26"/>
  <c r="K115" i="74" s="1"/>
  <c r="V148" i="26"/>
  <c r="AB148" i="26" s="1"/>
  <c r="P115" i="74" s="1"/>
  <c r="X81" i="26"/>
  <c r="L48" i="74" s="1"/>
  <c r="W81" i="26"/>
  <c r="V81" i="26"/>
  <c r="J48" i="74" s="1"/>
  <c r="Q276" i="49"/>
  <c r="W243" i="72" s="1"/>
  <c r="W267" i="52" s="1"/>
  <c r="P276" i="49"/>
  <c r="O276" i="49"/>
  <c r="U243" i="72" s="1"/>
  <c r="N276" i="49"/>
  <c r="M276" i="49"/>
  <c r="S243" i="72" s="1"/>
  <c r="R276" i="49"/>
  <c r="X243" i="72" s="1"/>
  <c r="X267" i="52" s="1"/>
  <c r="Q212" i="49"/>
  <c r="W179" i="72" s="1"/>
  <c r="W203" i="52" s="1"/>
  <c r="P212" i="49"/>
  <c r="V179" i="72" s="1"/>
  <c r="V203" i="52" s="1"/>
  <c r="O212" i="49"/>
  <c r="N212" i="49"/>
  <c r="T179" i="72" s="1"/>
  <c r="M212" i="49"/>
  <c r="R212" i="49"/>
  <c r="X179" i="72" s="1"/>
  <c r="O148" i="49"/>
  <c r="U115" i="72" s="1"/>
  <c r="N148" i="49"/>
  <c r="T115" i="72" s="1"/>
  <c r="M148" i="49"/>
  <c r="S115" i="72" s="1"/>
  <c r="R148" i="49"/>
  <c r="X115" i="72" s="1"/>
  <c r="X139" i="52" s="1"/>
  <c r="P148" i="49"/>
  <c r="V115" i="72" s="1"/>
  <c r="V139" i="52" s="1"/>
  <c r="Q148" i="49"/>
  <c r="W115" i="72" s="1"/>
  <c r="W139" i="52" s="1"/>
  <c r="AA94" i="51"/>
  <c r="AG62" i="74" s="1"/>
  <c r="L86" i="52" s="1"/>
  <c r="Z94" i="51"/>
  <c r="AF62" i="74" s="1"/>
  <c r="K86" i="52" s="1"/>
  <c r="Y94" i="51"/>
  <c r="AE62" i="74" s="1"/>
  <c r="J86" i="52" s="1"/>
  <c r="X94" i="51"/>
  <c r="AD62" i="74" s="1"/>
  <c r="W94" i="51"/>
  <c r="AC62" i="74" s="1"/>
  <c r="V94" i="51"/>
  <c r="Q285" i="49"/>
  <c r="P285" i="49"/>
  <c r="V252" i="72" s="1"/>
  <c r="V276" i="52" s="1"/>
  <c r="O285" i="49"/>
  <c r="U252" i="72" s="1"/>
  <c r="N285" i="49"/>
  <c r="T252" i="72" s="1"/>
  <c r="M285" i="49"/>
  <c r="S252" i="72" s="1"/>
  <c r="R285" i="49"/>
  <c r="X252" i="72" s="1"/>
  <c r="R253" i="49"/>
  <c r="X220" i="72" s="1"/>
  <c r="X244" i="52" s="1"/>
  <c r="Q253" i="49"/>
  <c r="W220" i="72" s="1"/>
  <c r="W244" i="52" s="1"/>
  <c r="P253" i="49"/>
  <c r="V220" i="72" s="1"/>
  <c r="V244" i="52" s="1"/>
  <c r="O253" i="49"/>
  <c r="N253" i="49"/>
  <c r="M253" i="49"/>
  <c r="S220" i="72" s="1"/>
  <c r="R221" i="49"/>
  <c r="Q221" i="49"/>
  <c r="W188" i="72" s="1"/>
  <c r="W212" i="52" s="1"/>
  <c r="P221" i="49"/>
  <c r="V188" i="72" s="1"/>
  <c r="V212" i="52" s="1"/>
  <c r="O221" i="49"/>
  <c r="U188" i="72" s="1"/>
  <c r="N221" i="49"/>
  <c r="M221" i="49"/>
  <c r="S188" i="72" s="1"/>
  <c r="Q189" i="49"/>
  <c r="P189" i="49"/>
  <c r="V156" i="72" s="1"/>
  <c r="V180" i="52" s="1"/>
  <c r="O189" i="49"/>
  <c r="U156" i="72" s="1"/>
  <c r="M189" i="49"/>
  <c r="S156" i="72" s="1"/>
  <c r="N189" i="49"/>
  <c r="T156" i="72" s="1"/>
  <c r="R189" i="49"/>
  <c r="X156" i="72" s="1"/>
  <c r="X180" i="52" s="1"/>
  <c r="N157" i="49"/>
  <c r="M157" i="49"/>
  <c r="R157" i="49"/>
  <c r="X124" i="72" s="1"/>
  <c r="X148" i="52" s="1"/>
  <c r="Q157" i="49"/>
  <c r="W124" i="72" s="1"/>
  <c r="W148" i="52" s="1"/>
  <c r="O157" i="49"/>
  <c r="P157" i="49"/>
  <c r="V124" i="72" s="1"/>
  <c r="V148" i="52" s="1"/>
  <c r="N125" i="49"/>
  <c r="T92" i="72" s="1"/>
  <c r="M125" i="49"/>
  <c r="R125" i="49"/>
  <c r="X92" i="72" s="1"/>
  <c r="Q125" i="49"/>
  <c r="W92" i="72" s="1"/>
  <c r="W116" i="52" s="1"/>
  <c r="O125" i="49"/>
  <c r="U92" i="72" s="1"/>
  <c r="P125" i="49"/>
  <c r="V92" i="72" s="1"/>
  <c r="V116" i="52" s="1"/>
  <c r="Q93" i="49"/>
  <c r="W60" i="72" s="1"/>
  <c r="W84" i="52" s="1"/>
  <c r="P93" i="49"/>
  <c r="V60" i="72" s="1"/>
  <c r="V84" i="52" s="1"/>
  <c r="O93" i="49"/>
  <c r="U60" i="72" s="1"/>
  <c r="M93" i="49"/>
  <c r="S60" i="72" s="1"/>
  <c r="N93" i="49"/>
  <c r="T60" i="72" s="1"/>
  <c r="R93" i="49"/>
  <c r="Q61" i="49"/>
  <c r="W28" i="72" s="1"/>
  <c r="W52" i="52" s="1"/>
  <c r="P61" i="49"/>
  <c r="V28" i="72" s="1"/>
  <c r="O61" i="49"/>
  <c r="U28" i="72" s="1"/>
  <c r="M61" i="49"/>
  <c r="N61" i="49"/>
  <c r="T28" i="72" s="1"/>
  <c r="R61" i="49"/>
  <c r="X28" i="72" s="1"/>
  <c r="AJ227" i="26"/>
  <c r="O194" i="75" s="1"/>
  <c r="AI227" i="26"/>
  <c r="AF227" i="26"/>
  <c r="K194" i="75" s="1"/>
  <c r="AH227" i="26"/>
  <c r="AG227" i="26"/>
  <c r="L194" i="75" s="1"/>
  <c r="AE227" i="26"/>
  <c r="J194" i="75" s="1"/>
  <c r="AG69" i="26"/>
  <c r="L36" i="75" s="1"/>
  <c r="AF69" i="26"/>
  <c r="K36" i="75" s="1"/>
  <c r="AE69" i="26"/>
  <c r="J36" i="75" s="1"/>
  <c r="AJ69" i="26"/>
  <c r="O36" i="75" s="1"/>
  <c r="AI69" i="26"/>
  <c r="N36" i="75" s="1"/>
  <c r="AH69" i="26"/>
  <c r="M36" i="75" s="1"/>
  <c r="X89" i="26"/>
  <c r="L56" i="74" s="1"/>
  <c r="W89" i="26"/>
  <c r="K56" i="74" s="1"/>
  <c r="V89" i="26"/>
  <c r="J56" i="74" s="1"/>
  <c r="AA270" i="51"/>
  <c r="AG238" i="74" s="1"/>
  <c r="L262" i="52" s="1"/>
  <c r="Z270" i="51"/>
  <c r="AF238" i="74" s="1"/>
  <c r="K262" i="52" s="1"/>
  <c r="X270" i="51"/>
  <c r="AD238" i="74" s="1"/>
  <c r="V270" i="51"/>
  <c r="AB238" i="74" s="1"/>
  <c r="Y270" i="51"/>
  <c r="AE238" i="74" s="1"/>
  <c r="J262" i="52" s="1"/>
  <c r="W270" i="51"/>
  <c r="AF241" i="49"/>
  <c r="T208" i="75" s="1"/>
  <c r="AE241" i="49"/>
  <c r="AJ241" i="49"/>
  <c r="X208" i="75" s="1"/>
  <c r="AI241" i="49"/>
  <c r="AH241" i="49"/>
  <c r="V208" i="75" s="1"/>
  <c r="AG241" i="49"/>
  <c r="U208" i="75" s="1"/>
  <c r="AJ177" i="49"/>
  <c r="AI177" i="49"/>
  <c r="W144" i="75" s="1"/>
  <c r="AE177" i="49"/>
  <c r="S144" i="75" s="1"/>
  <c r="AG177" i="49"/>
  <c r="U144" i="75" s="1"/>
  <c r="AH177" i="49"/>
  <c r="V144" i="75" s="1"/>
  <c r="AF177" i="49"/>
  <c r="T144" i="75" s="1"/>
  <c r="AE113" i="49"/>
  <c r="S80" i="75" s="1"/>
  <c r="AI113" i="49"/>
  <c r="W80" i="75" s="1"/>
  <c r="AJ113" i="49"/>
  <c r="X80" i="75" s="1"/>
  <c r="AH113" i="49"/>
  <c r="V80" i="75" s="1"/>
  <c r="AG113" i="49"/>
  <c r="AF113" i="49"/>
  <c r="T80" i="75" s="1"/>
  <c r="AJ49" i="49"/>
  <c r="X16" i="75" s="1"/>
  <c r="AI49" i="49"/>
  <c r="W16" i="75" s="1"/>
  <c r="AG49" i="49"/>
  <c r="U16" i="75" s="1"/>
  <c r="AH49" i="49"/>
  <c r="V16" i="75" s="1"/>
  <c r="AE49" i="49"/>
  <c r="AF49" i="49"/>
  <c r="AH148" i="26"/>
  <c r="M115" i="75" s="1"/>
  <c r="AE148" i="26"/>
  <c r="AJ148" i="26"/>
  <c r="O115" i="75" s="1"/>
  <c r="AI148" i="26"/>
  <c r="AG148" i="26"/>
  <c r="L115" i="75" s="1"/>
  <c r="AF148" i="26"/>
  <c r="K115" i="75" s="1"/>
  <c r="V273" i="26"/>
  <c r="J240" i="74" s="1"/>
  <c r="X273" i="26"/>
  <c r="W273" i="26"/>
  <c r="X210" i="26"/>
  <c r="V210" i="26"/>
  <c r="W210" i="26"/>
  <c r="K177" i="74" s="1"/>
  <c r="N283" i="51"/>
  <c r="M283" i="51"/>
  <c r="AB251" i="72" s="1"/>
  <c r="R283" i="51"/>
  <c r="AG251" i="72" s="1"/>
  <c r="L275" i="52" s="1"/>
  <c r="P283" i="51"/>
  <c r="AE251" i="72" s="1"/>
  <c r="J275" i="52" s="1"/>
  <c r="Q283" i="51"/>
  <c r="AF251" i="72" s="1"/>
  <c r="K275" i="52" s="1"/>
  <c r="O283" i="51"/>
  <c r="AD251" i="72" s="1"/>
  <c r="N267" i="51"/>
  <c r="R267" i="51"/>
  <c r="AG235" i="72" s="1"/>
  <c r="P267" i="51"/>
  <c r="AE235" i="72" s="1"/>
  <c r="M267" i="51"/>
  <c r="AB235" i="72" s="1"/>
  <c r="Q267" i="51"/>
  <c r="AF235" i="72" s="1"/>
  <c r="O267" i="51"/>
  <c r="AD235" i="72" s="1"/>
  <c r="N251" i="51"/>
  <c r="AC219" i="72" s="1"/>
  <c r="M251" i="51"/>
  <c r="AB219" i="72" s="1"/>
  <c r="R251" i="51"/>
  <c r="P251" i="51"/>
  <c r="Q251" i="51"/>
  <c r="AF219" i="72" s="1"/>
  <c r="K243" i="52" s="1"/>
  <c r="O251" i="51"/>
  <c r="AD219" i="72" s="1"/>
  <c r="M235" i="51"/>
  <c r="R235" i="51"/>
  <c r="AG203" i="72" s="1"/>
  <c r="L227" i="52" s="1"/>
  <c r="P235" i="51"/>
  <c r="AE203" i="72" s="1"/>
  <c r="J227" i="52" s="1"/>
  <c r="Q235" i="51"/>
  <c r="AF203" i="72" s="1"/>
  <c r="K227" i="52" s="1"/>
  <c r="O235" i="51"/>
  <c r="N235" i="51"/>
  <c r="AC203" i="72" s="1"/>
  <c r="M219" i="51"/>
  <c r="AB187" i="72" s="1"/>
  <c r="R219" i="51"/>
  <c r="AG187" i="72" s="1"/>
  <c r="L211" i="52" s="1"/>
  <c r="P219" i="51"/>
  <c r="AE187" i="72" s="1"/>
  <c r="J211" i="52" s="1"/>
  <c r="Q219" i="51"/>
  <c r="AF187" i="72" s="1"/>
  <c r="K211" i="52" s="1"/>
  <c r="O219" i="51"/>
  <c r="AD187" i="72" s="1"/>
  <c r="N219" i="51"/>
  <c r="N203" i="51"/>
  <c r="M203" i="51"/>
  <c r="AB171" i="72" s="1"/>
  <c r="R203" i="51"/>
  <c r="AG171" i="72" s="1"/>
  <c r="L195" i="52" s="1"/>
  <c r="Q203" i="51"/>
  <c r="AF171" i="72" s="1"/>
  <c r="K195" i="52" s="1"/>
  <c r="P203" i="51"/>
  <c r="AE171" i="72" s="1"/>
  <c r="J195" i="52" s="1"/>
  <c r="O203" i="51"/>
  <c r="AD171" i="72" s="1"/>
  <c r="N187" i="51"/>
  <c r="AC155" i="72" s="1"/>
  <c r="M187" i="51"/>
  <c r="R187" i="51"/>
  <c r="AG155" i="72" s="1"/>
  <c r="L179" i="52" s="1"/>
  <c r="Q187" i="51"/>
  <c r="P187" i="51"/>
  <c r="AE155" i="72" s="1"/>
  <c r="J179" i="52" s="1"/>
  <c r="O187" i="51"/>
  <c r="AD155" i="72" s="1"/>
  <c r="N171" i="51"/>
  <c r="M171" i="51"/>
  <c r="R171" i="51"/>
  <c r="AG139" i="72" s="1"/>
  <c r="L163" i="52" s="1"/>
  <c r="Q171" i="51"/>
  <c r="AF139" i="72" s="1"/>
  <c r="K163" i="52" s="1"/>
  <c r="P171" i="51"/>
  <c r="AE139" i="72" s="1"/>
  <c r="J163" i="52" s="1"/>
  <c r="O171" i="51"/>
  <c r="AD139" i="72" s="1"/>
  <c r="N155" i="51"/>
  <c r="M155" i="51"/>
  <c r="AB123" i="72" s="1"/>
  <c r="R155" i="51"/>
  <c r="AG123" i="72" s="1"/>
  <c r="L147" i="52" s="1"/>
  <c r="Q155" i="51"/>
  <c r="AF123" i="72" s="1"/>
  <c r="K147" i="52" s="1"/>
  <c r="P155" i="51"/>
  <c r="AE123" i="72" s="1"/>
  <c r="J147" i="52" s="1"/>
  <c r="O155" i="51"/>
  <c r="N139" i="51"/>
  <c r="M139" i="51"/>
  <c r="R139" i="51"/>
  <c r="AG107" i="72" s="1"/>
  <c r="L131" i="52" s="1"/>
  <c r="Q139" i="51"/>
  <c r="AF107" i="72" s="1"/>
  <c r="K131" i="52" s="1"/>
  <c r="P139" i="51"/>
  <c r="AE107" i="72" s="1"/>
  <c r="J131" i="52" s="1"/>
  <c r="O139" i="51"/>
  <c r="AD107" i="72" s="1"/>
  <c r="N123" i="51"/>
  <c r="AC91" i="72" s="1"/>
  <c r="M123" i="51"/>
  <c r="Q123" i="51"/>
  <c r="AF91" i="72" s="1"/>
  <c r="K115" i="52" s="1"/>
  <c r="P123" i="51"/>
  <c r="AE91" i="72" s="1"/>
  <c r="J115" i="52" s="1"/>
  <c r="O123" i="51"/>
  <c r="R123" i="51"/>
  <c r="AG91" i="72" s="1"/>
  <c r="L115" i="52" s="1"/>
  <c r="Q107" i="51"/>
  <c r="AF75" i="72" s="1"/>
  <c r="K99" i="52" s="1"/>
  <c r="P107" i="51"/>
  <c r="AE75" i="72" s="1"/>
  <c r="J99" i="52" s="1"/>
  <c r="O107" i="51"/>
  <c r="AD75" i="72" s="1"/>
  <c r="N107" i="51"/>
  <c r="AC75" i="72" s="1"/>
  <c r="M107" i="51"/>
  <c r="R107" i="51"/>
  <c r="AG75" i="72" s="1"/>
  <c r="L99" i="52" s="1"/>
  <c r="Q91" i="51"/>
  <c r="AF59" i="72" s="1"/>
  <c r="K83" i="52" s="1"/>
  <c r="P91" i="51"/>
  <c r="AE59" i="72" s="1"/>
  <c r="J83" i="52" s="1"/>
  <c r="O91" i="51"/>
  <c r="AD59" i="72" s="1"/>
  <c r="N91" i="51"/>
  <c r="AC59" i="72" s="1"/>
  <c r="M91" i="51"/>
  <c r="AB59" i="72" s="1"/>
  <c r="R91" i="51"/>
  <c r="AG59" i="72" s="1"/>
  <c r="L83" i="52" s="1"/>
  <c r="Q75" i="51"/>
  <c r="AF43" i="72" s="1"/>
  <c r="P75" i="51"/>
  <c r="O75" i="51"/>
  <c r="N75" i="51"/>
  <c r="AC43" i="72" s="1"/>
  <c r="M75" i="51"/>
  <c r="AB43" i="72" s="1"/>
  <c r="R75" i="51"/>
  <c r="AG43" i="72" s="1"/>
  <c r="O59" i="51"/>
  <c r="AD27" i="72" s="1"/>
  <c r="N59" i="51"/>
  <c r="M59" i="51"/>
  <c r="R59" i="51"/>
  <c r="Q59" i="51"/>
  <c r="AF27" i="72" s="1"/>
  <c r="P59" i="51"/>
  <c r="AE27" i="72" s="1"/>
  <c r="O43" i="51"/>
  <c r="N43" i="51"/>
  <c r="M43" i="51"/>
  <c r="AB11" i="72" s="1"/>
  <c r="R43" i="51"/>
  <c r="AG11" i="72" s="1"/>
  <c r="Q43" i="51"/>
  <c r="AF11" i="72" s="1"/>
  <c r="P43" i="51"/>
  <c r="Y273" i="49"/>
  <c r="V240" i="74" s="1"/>
  <c r="V264" i="52" s="1"/>
  <c r="X273" i="49"/>
  <c r="U240" i="74" s="1"/>
  <c r="W273" i="49"/>
  <c r="T240" i="74" s="1"/>
  <c r="V273" i="49"/>
  <c r="S240" i="74" s="1"/>
  <c r="AA273" i="49"/>
  <c r="X240" i="74" s="1"/>
  <c r="X264" i="52" s="1"/>
  <c r="Z273" i="49"/>
  <c r="W240" i="74" s="1"/>
  <c r="W264" i="52" s="1"/>
  <c r="AE252" i="49"/>
  <c r="AI252" i="49"/>
  <c r="W219" i="75" s="1"/>
  <c r="AH252" i="49"/>
  <c r="V219" i="75" s="1"/>
  <c r="AG252" i="49"/>
  <c r="U219" i="75" s="1"/>
  <c r="AJ252" i="49"/>
  <c r="X219" i="75" s="1"/>
  <c r="AF252" i="49"/>
  <c r="T219" i="75" s="1"/>
  <c r="AE228" i="49"/>
  <c r="S195" i="75" s="1"/>
  <c r="AJ228" i="49"/>
  <c r="X195" i="75" s="1"/>
  <c r="AI228" i="49"/>
  <c r="AG228" i="49"/>
  <c r="U195" i="75" s="1"/>
  <c r="AH228" i="49"/>
  <c r="V195" i="75" s="1"/>
  <c r="AF228" i="49"/>
  <c r="T195" i="75" s="1"/>
  <c r="AE196" i="49"/>
  <c r="S163" i="75" s="1"/>
  <c r="AJ196" i="49"/>
  <c r="AI196" i="49"/>
  <c r="W163" i="75" s="1"/>
  <c r="AG196" i="49"/>
  <c r="U163" i="75" s="1"/>
  <c r="AH196" i="49"/>
  <c r="V163" i="75" s="1"/>
  <c r="AF196" i="49"/>
  <c r="T163" i="75" s="1"/>
  <c r="AJ164" i="49"/>
  <c r="X131" i="75" s="1"/>
  <c r="AI164" i="49"/>
  <c r="W131" i="75" s="1"/>
  <c r="AH164" i="49"/>
  <c r="V131" i="75" s="1"/>
  <c r="AF164" i="49"/>
  <c r="T131" i="75" s="1"/>
  <c r="AG164" i="49"/>
  <c r="U131" i="75" s="1"/>
  <c r="AE164" i="49"/>
  <c r="AJ132" i="49"/>
  <c r="X99" i="75" s="1"/>
  <c r="AI132" i="49"/>
  <c r="AH132" i="49"/>
  <c r="V99" i="75" s="1"/>
  <c r="AF132" i="49"/>
  <c r="T99" i="75" s="1"/>
  <c r="AG132" i="49"/>
  <c r="AE132" i="49"/>
  <c r="S99" i="75" s="1"/>
  <c r="Z81" i="49"/>
  <c r="W48" i="74" s="1"/>
  <c r="W72" i="52" s="1"/>
  <c r="V81" i="49"/>
  <c r="S48" i="74" s="1"/>
  <c r="AA81" i="49"/>
  <c r="X48" i="74" s="1"/>
  <c r="X72" i="52" s="1"/>
  <c r="Y81" i="49"/>
  <c r="X81" i="49"/>
  <c r="W81" i="49"/>
  <c r="P287" i="26"/>
  <c r="M287" i="26"/>
  <c r="J254" i="72" s="1"/>
  <c r="O287" i="26"/>
  <c r="L254" i="72" s="1"/>
  <c r="N287" i="26"/>
  <c r="X220" i="26"/>
  <c r="V220" i="26"/>
  <c r="J187" i="74" s="1"/>
  <c r="W220" i="26"/>
  <c r="K187" i="74" s="1"/>
  <c r="P186" i="26"/>
  <c r="M153" i="72" s="1"/>
  <c r="O186" i="26"/>
  <c r="L153" i="72" s="1"/>
  <c r="N186" i="26"/>
  <c r="K153" i="72" s="1"/>
  <c r="M186" i="26"/>
  <c r="J153" i="72" s="1"/>
  <c r="AJ152" i="26"/>
  <c r="O119" i="75" s="1"/>
  <c r="AI152" i="26"/>
  <c r="AH152" i="26"/>
  <c r="M119" i="75" s="1"/>
  <c r="AG152" i="26"/>
  <c r="AE152" i="26"/>
  <c r="J119" i="75" s="1"/>
  <c r="AF152" i="26"/>
  <c r="K119" i="75" s="1"/>
  <c r="AF120" i="26"/>
  <c r="K87" i="75" s="1"/>
  <c r="AE120" i="26"/>
  <c r="J87" i="75" s="1"/>
  <c r="AJ120" i="26"/>
  <c r="O87" i="75" s="1"/>
  <c r="AI120" i="26"/>
  <c r="AH120" i="26"/>
  <c r="M87" i="75" s="1"/>
  <c r="AG120" i="26"/>
  <c r="P75" i="26"/>
  <c r="M42" i="72" s="1"/>
  <c r="O75" i="26"/>
  <c r="L42" i="72" s="1"/>
  <c r="N75" i="26"/>
  <c r="M75" i="26"/>
  <c r="M100" i="49"/>
  <c r="S67" i="72" s="1"/>
  <c r="R100" i="49"/>
  <c r="X67" i="72" s="1"/>
  <c r="Q100" i="49"/>
  <c r="W67" i="72" s="1"/>
  <c r="P100" i="49"/>
  <c r="V67" i="72" s="1"/>
  <c r="N100" i="49"/>
  <c r="T67" i="72" s="1"/>
  <c r="O100" i="49"/>
  <c r="U67" i="72" s="1"/>
  <c r="AE52" i="49"/>
  <c r="S19" i="75" s="1"/>
  <c r="AI52" i="49"/>
  <c r="W19" i="75" s="1"/>
  <c r="AH52" i="49"/>
  <c r="V19" i="75" s="1"/>
  <c r="AG52" i="49"/>
  <c r="AF52" i="49"/>
  <c r="AJ52" i="49"/>
  <c r="X19" i="75" s="1"/>
  <c r="P242" i="26"/>
  <c r="M209" i="72" s="1"/>
  <c r="N242" i="26"/>
  <c r="M242" i="26"/>
  <c r="J209" i="72" s="1"/>
  <c r="O242" i="26"/>
  <c r="P222" i="26"/>
  <c r="M189" i="72" s="1"/>
  <c r="M222" i="26"/>
  <c r="O222" i="26"/>
  <c r="N222" i="26"/>
  <c r="X152" i="26"/>
  <c r="AD152" i="26" s="1"/>
  <c r="R119" i="74" s="1"/>
  <c r="W152" i="26"/>
  <c r="V152" i="26"/>
  <c r="J119" i="74" s="1"/>
  <c r="P86" i="26"/>
  <c r="O86" i="26"/>
  <c r="N86" i="26"/>
  <c r="M86" i="26"/>
  <c r="J53" i="72" s="1"/>
  <c r="AE254" i="26"/>
  <c r="J221" i="75" s="1"/>
  <c r="AG254" i="26"/>
  <c r="L221" i="75" s="1"/>
  <c r="AF254" i="26"/>
  <c r="K221" i="75" s="1"/>
  <c r="AJ254" i="26"/>
  <c r="AI254" i="26"/>
  <c r="N221" i="75" s="1"/>
  <c r="AH254" i="26"/>
  <c r="M221" i="75" s="1"/>
  <c r="P238" i="26"/>
  <c r="M205" i="72" s="1"/>
  <c r="N238" i="26"/>
  <c r="K205" i="72" s="1"/>
  <c r="M238" i="26"/>
  <c r="J205" i="72" s="1"/>
  <c r="O238" i="26"/>
  <c r="L205" i="72" s="1"/>
  <c r="P228" i="26"/>
  <c r="M195" i="72" s="1"/>
  <c r="N228" i="26"/>
  <c r="O228" i="26"/>
  <c r="L195" i="72" s="1"/>
  <c r="M228" i="26"/>
  <c r="P262" i="26"/>
  <c r="M229" i="72" s="1"/>
  <c r="P253" i="52" s="1"/>
  <c r="N262" i="26"/>
  <c r="M262" i="26"/>
  <c r="O262" i="26"/>
  <c r="L229" i="72" s="1"/>
  <c r="V170" i="26"/>
  <c r="X170" i="26"/>
  <c r="W170" i="26"/>
  <c r="AI108" i="26"/>
  <c r="N75" i="75" s="1"/>
  <c r="AH108" i="26"/>
  <c r="M75" i="75" s="1"/>
  <c r="AG108" i="26"/>
  <c r="L75" i="75" s="1"/>
  <c r="AF108" i="26"/>
  <c r="K75" i="75" s="1"/>
  <c r="AE108" i="26"/>
  <c r="AJ108" i="26"/>
  <c r="O75" i="75" s="1"/>
  <c r="X42" i="26"/>
  <c r="L9" i="74" s="1"/>
  <c r="W42" i="26"/>
  <c r="K9" i="74" s="1"/>
  <c r="V42" i="26"/>
  <c r="J9" i="74" s="1"/>
  <c r="AH276" i="26"/>
  <c r="AG276" i="26"/>
  <c r="L243" i="75" s="1"/>
  <c r="AF276" i="26"/>
  <c r="K243" i="75" s="1"/>
  <c r="AJ276" i="26"/>
  <c r="O243" i="75" s="1"/>
  <c r="AE276" i="26"/>
  <c r="J243" i="75" s="1"/>
  <c r="AI276" i="26"/>
  <c r="N243" i="75" s="1"/>
  <c r="P170" i="26"/>
  <c r="M137" i="72" s="1"/>
  <c r="O170" i="26"/>
  <c r="L137" i="72" s="1"/>
  <c r="M170" i="26"/>
  <c r="N170" i="26"/>
  <c r="AF136" i="26"/>
  <c r="K103" i="75" s="1"/>
  <c r="AJ136" i="26"/>
  <c r="O103" i="75" s="1"/>
  <c r="AE136" i="26"/>
  <c r="AI136" i="26"/>
  <c r="N103" i="75" s="1"/>
  <c r="AH136" i="26"/>
  <c r="M103" i="75" s="1"/>
  <c r="AG136" i="26"/>
  <c r="L103" i="75" s="1"/>
  <c r="P59" i="26"/>
  <c r="M26" i="72" s="1"/>
  <c r="P50" i="52" s="1"/>
  <c r="O59" i="26"/>
  <c r="N59" i="26"/>
  <c r="K26" i="72" s="1"/>
  <c r="M59" i="26"/>
  <c r="M108" i="49"/>
  <c r="R108" i="49"/>
  <c r="P108" i="49"/>
  <c r="V75" i="72" s="1"/>
  <c r="N108" i="49"/>
  <c r="Q108" i="49"/>
  <c r="W75" i="72" s="1"/>
  <c r="O108" i="49"/>
  <c r="U75" i="72" s="1"/>
  <c r="AI60" i="49"/>
  <c r="W27" i="75" s="1"/>
  <c r="AH60" i="49"/>
  <c r="V27" i="75" s="1"/>
  <c r="AG60" i="49"/>
  <c r="AF60" i="49"/>
  <c r="T27" i="75" s="1"/>
  <c r="AJ60" i="49"/>
  <c r="X27" i="75" s="1"/>
  <c r="AE60" i="49"/>
  <c r="S27" i="75" s="1"/>
  <c r="P231" i="26"/>
  <c r="M198" i="72" s="1"/>
  <c r="O231" i="26"/>
  <c r="L198" i="72" s="1"/>
  <c r="N231" i="26"/>
  <c r="K198" i="72" s="1"/>
  <c r="M231" i="26"/>
  <c r="P179" i="26"/>
  <c r="M146" i="72" s="1"/>
  <c r="P170" i="52" s="1"/>
  <c r="M179" i="26"/>
  <c r="O179" i="26"/>
  <c r="N179" i="26"/>
  <c r="K146" i="72" s="1"/>
  <c r="X218" i="26"/>
  <c r="L185" i="74" s="1"/>
  <c r="V218" i="26"/>
  <c r="J185" i="74" s="1"/>
  <c r="W218" i="26"/>
  <c r="AG43" i="26"/>
  <c r="L10" i="75" s="1"/>
  <c r="AF43" i="26"/>
  <c r="AE43" i="26"/>
  <c r="J10" i="75" s="1"/>
  <c r="AJ43" i="26"/>
  <c r="O10" i="75" s="1"/>
  <c r="AI43" i="26"/>
  <c r="N10" i="75" s="1"/>
  <c r="AH43" i="26"/>
  <c r="M10" i="75" s="1"/>
  <c r="X141" i="26"/>
  <c r="W141" i="26"/>
  <c r="V141" i="26"/>
  <c r="O268" i="49"/>
  <c r="U235" i="72" s="1"/>
  <c r="N268" i="49"/>
  <c r="T235" i="72" s="1"/>
  <c r="M268" i="49"/>
  <c r="R268" i="49"/>
  <c r="Q268" i="49"/>
  <c r="W235" i="72" s="1"/>
  <c r="W259" i="52" s="1"/>
  <c r="P268" i="49"/>
  <c r="V235" i="72" s="1"/>
  <c r="V259" i="52" s="1"/>
  <c r="O204" i="49"/>
  <c r="U171" i="72" s="1"/>
  <c r="N204" i="49"/>
  <c r="T171" i="72" s="1"/>
  <c r="M204" i="49"/>
  <c r="R204" i="49"/>
  <c r="Q204" i="49"/>
  <c r="W171" i="72" s="1"/>
  <c r="W195" i="52" s="1"/>
  <c r="P204" i="49"/>
  <c r="V171" i="72" s="1"/>
  <c r="V195" i="52" s="1"/>
  <c r="N140" i="49"/>
  <c r="M140" i="49"/>
  <c r="R140" i="49"/>
  <c r="X107" i="72" s="1"/>
  <c r="X131" i="52" s="1"/>
  <c r="P140" i="49"/>
  <c r="V107" i="72" s="1"/>
  <c r="V131" i="52" s="1"/>
  <c r="Q140" i="49"/>
  <c r="W107" i="72" s="1"/>
  <c r="W131" i="52" s="1"/>
  <c r="O140" i="49"/>
  <c r="U107" i="72" s="1"/>
  <c r="Y216" i="51"/>
  <c r="AE184" i="74" s="1"/>
  <c r="J208" i="52" s="1"/>
  <c r="Z216" i="51"/>
  <c r="AF184" i="74" s="1"/>
  <c r="K208" i="52" s="1"/>
  <c r="X216" i="51"/>
  <c r="W216" i="51"/>
  <c r="AC184" i="74" s="1"/>
  <c r="V216" i="51"/>
  <c r="AB184" i="74" s="1"/>
  <c r="AA216" i="51"/>
  <c r="AG184" i="74" s="1"/>
  <c r="L208" i="52" s="1"/>
  <c r="W280" i="49"/>
  <c r="T247" i="74" s="1"/>
  <c r="V280" i="49"/>
  <c r="S247" i="74" s="1"/>
  <c r="AA280" i="49"/>
  <c r="X247" i="74" s="1"/>
  <c r="Z280" i="49"/>
  <c r="Y280" i="49"/>
  <c r="V247" i="74" s="1"/>
  <c r="V271" i="52" s="1"/>
  <c r="X280" i="49"/>
  <c r="X248" i="49"/>
  <c r="U215" i="74" s="1"/>
  <c r="W248" i="49"/>
  <c r="T215" i="74" s="1"/>
  <c r="V248" i="49"/>
  <c r="S215" i="74" s="1"/>
  <c r="AA248" i="49"/>
  <c r="X215" i="74" s="1"/>
  <c r="Z248" i="49"/>
  <c r="W215" i="74" s="1"/>
  <c r="Y248" i="49"/>
  <c r="X216" i="49"/>
  <c r="U183" i="74" s="1"/>
  <c r="W216" i="49"/>
  <c r="T183" i="74" s="1"/>
  <c r="V216" i="49"/>
  <c r="S183" i="74" s="1"/>
  <c r="AA216" i="49"/>
  <c r="X183" i="74" s="1"/>
  <c r="Z216" i="49"/>
  <c r="W183" i="74" s="1"/>
  <c r="W207" i="52" s="1"/>
  <c r="Y216" i="49"/>
  <c r="V183" i="74" s="1"/>
  <c r="W184" i="49"/>
  <c r="T151" i="74" s="1"/>
  <c r="V184" i="49"/>
  <c r="S151" i="74" s="1"/>
  <c r="Z184" i="49"/>
  <c r="AA184" i="49"/>
  <c r="Y184" i="49"/>
  <c r="X184" i="49"/>
  <c r="U151" i="74" s="1"/>
  <c r="Z152" i="49"/>
  <c r="W119" i="74" s="1"/>
  <c r="Y152" i="49"/>
  <c r="V119" i="74" s="1"/>
  <c r="X152" i="49"/>
  <c r="U119" i="74" s="1"/>
  <c r="U143" i="52" s="1"/>
  <c r="W152" i="49"/>
  <c r="T119" i="74" s="1"/>
  <c r="V152" i="49"/>
  <c r="AA152" i="49"/>
  <c r="X119" i="74" s="1"/>
  <c r="Y120" i="49"/>
  <c r="V87" i="74" s="1"/>
  <c r="V111" i="52" s="1"/>
  <c r="X120" i="49"/>
  <c r="W120" i="49"/>
  <c r="V120" i="49"/>
  <c r="AA120" i="49"/>
  <c r="X87" i="74" s="1"/>
  <c r="X111" i="52" s="1"/>
  <c r="Z120" i="49"/>
  <c r="W87" i="74" s="1"/>
  <c r="W111" i="52" s="1"/>
  <c r="W88" i="49"/>
  <c r="V88" i="49"/>
  <c r="S55" i="74" s="1"/>
  <c r="Z88" i="49"/>
  <c r="W55" i="74" s="1"/>
  <c r="AA88" i="49"/>
  <c r="X55" i="74" s="1"/>
  <c r="X79" i="52" s="1"/>
  <c r="Y88" i="49"/>
  <c r="V55" i="74" s="1"/>
  <c r="V79" i="52" s="1"/>
  <c r="X88" i="49"/>
  <c r="U55" i="74" s="1"/>
  <c r="W56" i="49"/>
  <c r="T23" i="74" s="1"/>
  <c r="V56" i="49"/>
  <c r="S23" i="74" s="1"/>
  <c r="Z56" i="49"/>
  <c r="W23" i="74" s="1"/>
  <c r="W47" i="52" s="1"/>
  <c r="Y56" i="49"/>
  <c r="V23" i="74" s="1"/>
  <c r="V47" i="52" s="1"/>
  <c r="X56" i="49"/>
  <c r="U23" i="74" s="1"/>
  <c r="AA56" i="49"/>
  <c r="X23" i="74" s="1"/>
  <c r="AF209" i="26"/>
  <c r="K176" i="75" s="1"/>
  <c r="AJ209" i="26"/>
  <c r="O176" i="75" s="1"/>
  <c r="AI209" i="26"/>
  <c r="N176" i="75" s="1"/>
  <c r="AG209" i="26"/>
  <c r="L176" i="75" s="1"/>
  <c r="AE209" i="26"/>
  <c r="J176" i="75" s="1"/>
  <c r="AH209" i="26"/>
  <c r="M176" i="75" s="1"/>
  <c r="AE51" i="26"/>
  <c r="J18" i="75" s="1"/>
  <c r="AJ51" i="26"/>
  <c r="O18" i="75" s="1"/>
  <c r="AI51" i="26"/>
  <c r="N18" i="75" s="1"/>
  <c r="AH51" i="26"/>
  <c r="M18" i="75" s="1"/>
  <c r="AG51" i="26"/>
  <c r="L18" i="75" s="1"/>
  <c r="AF51" i="26"/>
  <c r="K18" i="75" s="1"/>
  <c r="X84" i="26"/>
  <c r="W84" i="26"/>
  <c r="K51" i="74" s="1"/>
  <c r="V84" i="26"/>
  <c r="P161" i="26"/>
  <c r="M128" i="72" s="1"/>
  <c r="M161" i="26"/>
  <c r="O161" i="26"/>
  <c r="N161" i="26"/>
  <c r="K128" i="72" s="1"/>
  <c r="V256" i="51"/>
  <c r="AB224" i="74" s="1"/>
  <c r="Z256" i="51"/>
  <c r="AF224" i="74" s="1"/>
  <c r="K248" i="52" s="1"/>
  <c r="X256" i="51"/>
  <c r="W256" i="51"/>
  <c r="AA256" i="51"/>
  <c r="AG224" i="74" s="1"/>
  <c r="L248" i="52" s="1"/>
  <c r="Y256" i="51"/>
  <c r="AE224" i="74" s="1"/>
  <c r="J248" i="52" s="1"/>
  <c r="AA126" i="51"/>
  <c r="AG94" i="74" s="1"/>
  <c r="L118" i="52" s="1"/>
  <c r="Z126" i="51"/>
  <c r="AF94" i="74" s="1"/>
  <c r="K118" i="52" s="1"/>
  <c r="Y126" i="51"/>
  <c r="AE94" i="74" s="1"/>
  <c r="J118" i="52" s="1"/>
  <c r="X126" i="51"/>
  <c r="W126" i="51"/>
  <c r="V126" i="51"/>
  <c r="AJ233" i="49"/>
  <c r="X200" i="75" s="1"/>
  <c r="AI233" i="49"/>
  <c r="W200" i="75" s="1"/>
  <c r="AH233" i="49"/>
  <c r="V200" i="75" s="1"/>
  <c r="AG233" i="49"/>
  <c r="U200" i="75" s="1"/>
  <c r="AF233" i="49"/>
  <c r="T200" i="75" s="1"/>
  <c r="AE233" i="49"/>
  <c r="AI169" i="49"/>
  <c r="W136" i="75" s="1"/>
  <c r="AJ169" i="49"/>
  <c r="AH169" i="49"/>
  <c r="V136" i="75" s="1"/>
  <c r="AG169" i="49"/>
  <c r="U136" i="75" s="1"/>
  <c r="AF169" i="49"/>
  <c r="T136" i="75" s="1"/>
  <c r="AE169" i="49"/>
  <c r="S136" i="75" s="1"/>
  <c r="AF105" i="49"/>
  <c r="T72" i="75" s="1"/>
  <c r="AE105" i="49"/>
  <c r="S72" i="75" s="1"/>
  <c r="AI105" i="49"/>
  <c r="W72" i="75" s="1"/>
  <c r="AJ105" i="49"/>
  <c r="AG105" i="49"/>
  <c r="U72" i="75" s="1"/>
  <c r="AH105" i="49"/>
  <c r="V72" i="75" s="1"/>
  <c r="AI41" i="49"/>
  <c r="W8" i="75" s="1"/>
  <c r="AG41" i="49"/>
  <c r="U8" i="75" s="1"/>
  <c r="AF41" i="49"/>
  <c r="T8" i="75" s="1"/>
  <c r="AE41" i="49"/>
  <c r="S8" i="75" s="1"/>
  <c r="AH41" i="49"/>
  <c r="V8" i="75" s="1"/>
  <c r="L289" i="49"/>
  <c r="AJ41" i="49"/>
  <c r="X8" i="75" s="1"/>
  <c r="V266" i="26"/>
  <c r="X266" i="26"/>
  <c r="W266" i="26"/>
  <c r="X202" i="26"/>
  <c r="L169" i="74" s="1"/>
  <c r="V202" i="26"/>
  <c r="J169" i="74" s="1"/>
  <c r="W202" i="26"/>
  <c r="X278" i="51"/>
  <c r="V278" i="51"/>
  <c r="AB246" i="74" s="1"/>
  <c r="Y278" i="51"/>
  <c r="AE246" i="74" s="1"/>
  <c r="J270" i="52" s="1"/>
  <c r="W278" i="51"/>
  <c r="AC246" i="74" s="1"/>
  <c r="AA278" i="51"/>
  <c r="AG246" i="74" s="1"/>
  <c r="L270" i="52" s="1"/>
  <c r="Z278" i="51"/>
  <c r="AF246" i="74" s="1"/>
  <c r="K270" i="52" s="1"/>
  <c r="AA158" i="51"/>
  <c r="AG126" i="74" s="1"/>
  <c r="L150" i="52" s="1"/>
  <c r="Z158" i="51"/>
  <c r="AF126" i="74" s="1"/>
  <c r="K150" i="52" s="1"/>
  <c r="Y158" i="51"/>
  <c r="AE126" i="74" s="1"/>
  <c r="J150" i="52" s="1"/>
  <c r="X158" i="51"/>
  <c r="AD126" i="74" s="1"/>
  <c r="W158" i="51"/>
  <c r="V158" i="51"/>
  <c r="AB126" i="74" s="1"/>
  <c r="M281" i="51"/>
  <c r="AB249" i="72" s="1"/>
  <c r="P281" i="51"/>
  <c r="AE249" i="72" s="1"/>
  <c r="J273" i="52" s="1"/>
  <c r="N281" i="51"/>
  <c r="R281" i="51"/>
  <c r="Q281" i="51"/>
  <c r="AF249" i="72" s="1"/>
  <c r="K273" i="52" s="1"/>
  <c r="O281" i="51"/>
  <c r="AD249" i="72" s="1"/>
  <c r="O265" i="51"/>
  <c r="AD233" i="72" s="1"/>
  <c r="M265" i="51"/>
  <c r="AB233" i="72" s="1"/>
  <c r="P265" i="51"/>
  <c r="AE233" i="72" s="1"/>
  <c r="J257" i="52" s="1"/>
  <c r="AB257" i="52" s="1"/>
  <c r="N265" i="51"/>
  <c r="AC233" i="72" s="1"/>
  <c r="R265" i="51"/>
  <c r="AG233" i="72" s="1"/>
  <c r="L257" i="52" s="1"/>
  <c r="Q265" i="51"/>
  <c r="AF233" i="72" s="1"/>
  <c r="K257" i="52" s="1"/>
  <c r="M249" i="51"/>
  <c r="P249" i="51"/>
  <c r="AE217" i="72" s="1"/>
  <c r="J241" i="52" s="1"/>
  <c r="N249" i="51"/>
  <c r="R249" i="51"/>
  <c r="AG217" i="72" s="1"/>
  <c r="L241" i="52" s="1"/>
  <c r="Q249" i="51"/>
  <c r="AF217" i="72" s="1"/>
  <c r="K241" i="52" s="1"/>
  <c r="O249" i="51"/>
  <c r="O233" i="51"/>
  <c r="M233" i="51"/>
  <c r="Q233" i="51"/>
  <c r="AF201" i="72" s="1"/>
  <c r="K225" i="52" s="1"/>
  <c r="P233" i="51"/>
  <c r="AE201" i="72" s="1"/>
  <c r="J225" i="52" s="1"/>
  <c r="R233" i="51"/>
  <c r="AG201" i="72" s="1"/>
  <c r="L225" i="52" s="1"/>
  <c r="N233" i="51"/>
  <c r="AC201" i="72" s="1"/>
  <c r="O217" i="51"/>
  <c r="AD185" i="72" s="1"/>
  <c r="M217" i="51"/>
  <c r="Q217" i="51"/>
  <c r="AF185" i="72" s="1"/>
  <c r="K209" i="52" s="1"/>
  <c r="P217" i="51"/>
  <c r="AE185" i="72" s="1"/>
  <c r="J209" i="52" s="1"/>
  <c r="R217" i="51"/>
  <c r="AG185" i="72" s="1"/>
  <c r="L209" i="52" s="1"/>
  <c r="N217" i="51"/>
  <c r="AC185" i="72" s="1"/>
  <c r="O201" i="51"/>
  <c r="AD169" i="72" s="1"/>
  <c r="N201" i="51"/>
  <c r="M201" i="51"/>
  <c r="AB169" i="72" s="1"/>
  <c r="R201" i="51"/>
  <c r="AG169" i="72" s="1"/>
  <c r="Q201" i="51"/>
  <c r="AF169" i="72" s="1"/>
  <c r="P201" i="51"/>
  <c r="AE169" i="72" s="1"/>
  <c r="R185" i="51"/>
  <c r="AG153" i="72" s="1"/>
  <c r="L177" i="52" s="1"/>
  <c r="Q185" i="51"/>
  <c r="AF153" i="72" s="1"/>
  <c r="K177" i="52" s="1"/>
  <c r="P185" i="51"/>
  <c r="AE153" i="72" s="1"/>
  <c r="J177" i="52" s="1"/>
  <c r="O185" i="51"/>
  <c r="AD153" i="72" s="1"/>
  <c r="N185" i="51"/>
  <c r="AC153" i="72" s="1"/>
  <c r="M185" i="51"/>
  <c r="AB153" i="72" s="1"/>
  <c r="O169" i="51"/>
  <c r="N169" i="51"/>
  <c r="AC137" i="72" s="1"/>
  <c r="M169" i="51"/>
  <c r="AB137" i="72" s="1"/>
  <c r="R169" i="51"/>
  <c r="AG137" i="72" s="1"/>
  <c r="L161" i="52" s="1"/>
  <c r="Q169" i="51"/>
  <c r="AF137" i="72" s="1"/>
  <c r="K161" i="52" s="1"/>
  <c r="P169" i="51"/>
  <c r="AE137" i="72" s="1"/>
  <c r="J161" i="52" s="1"/>
  <c r="R153" i="51"/>
  <c r="AG121" i="72" s="1"/>
  <c r="Q153" i="51"/>
  <c r="AF121" i="72" s="1"/>
  <c r="P153" i="51"/>
  <c r="AE121" i="72" s="1"/>
  <c r="O153" i="51"/>
  <c r="N153" i="51"/>
  <c r="AC121" i="72" s="1"/>
  <c r="M153" i="51"/>
  <c r="AB121" i="72" s="1"/>
  <c r="N137" i="51"/>
  <c r="M137" i="51"/>
  <c r="R137" i="51"/>
  <c r="AG105" i="72" s="1"/>
  <c r="Q137" i="51"/>
  <c r="AF105" i="72" s="1"/>
  <c r="P137" i="51"/>
  <c r="AE105" i="72" s="1"/>
  <c r="O137" i="51"/>
  <c r="O121" i="51"/>
  <c r="N121" i="51"/>
  <c r="M121" i="51"/>
  <c r="R121" i="51"/>
  <c r="AG89" i="72" s="1"/>
  <c r="L113" i="52" s="1"/>
  <c r="Q121" i="51"/>
  <c r="AF89" i="72" s="1"/>
  <c r="K113" i="52" s="1"/>
  <c r="P121" i="51"/>
  <c r="AE89" i="72" s="1"/>
  <c r="J113" i="52" s="1"/>
  <c r="R105" i="51"/>
  <c r="AG73" i="72" s="1"/>
  <c r="Q105" i="51"/>
  <c r="AF73" i="72" s="1"/>
  <c r="P105" i="51"/>
  <c r="AE73" i="72" s="1"/>
  <c r="O105" i="51"/>
  <c r="AD73" i="72" s="1"/>
  <c r="N105" i="51"/>
  <c r="AC73" i="72" s="1"/>
  <c r="M105" i="51"/>
  <c r="AB73" i="72" s="1"/>
  <c r="O89" i="51"/>
  <c r="AD57" i="72" s="1"/>
  <c r="N89" i="51"/>
  <c r="AC57" i="72" s="1"/>
  <c r="M89" i="51"/>
  <c r="R89" i="51"/>
  <c r="AG57" i="72" s="1"/>
  <c r="L81" i="52" s="1"/>
  <c r="Q89" i="51"/>
  <c r="AF57" i="72" s="1"/>
  <c r="K81" i="52" s="1"/>
  <c r="P89" i="51"/>
  <c r="AE57" i="72" s="1"/>
  <c r="J81" i="52" s="1"/>
  <c r="R73" i="51"/>
  <c r="AG41" i="72" s="1"/>
  <c r="L65" i="52" s="1"/>
  <c r="Q73" i="51"/>
  <c r="AF41" i="72" s="1"/>
  <c r="K65" i="52" s="1"/>
  <c r="P73" i="51"/>
  <c r="AE41" i="72" s="1"/>
  <c r="J65" i="52" s="1"/>
  <c r="O73" i="51"/>
  <c r="AD41" i="72" s="1"/>
  <c r="N73" i="51"/>
  <c r="M73" i="51"/>
  <c r="AB41" i="72" s="1"/>
  <c r="R57" i="51"/>
  <c r="AG25" i="72" s="1"/>
  <c r="L49" i="52" s="1"/>
  <c r="Q57" i="51"/>
  <c r="AF25" i="72" s="1"/>
  <c r="K49" i="52" s="1"/>
  <c r="P57" i="51"/>
  <c r="AE25" i="72" s="1"/>
  <c r="J49" i="52" s="1"/>
  <c r="O57" i="51"/>
  <c r="AD25" i="72" s="1"/>
  <c r="N57" i="51"/>
  <c r="AC25" i="72" s="1"/>
  <c r="M57" i="51"/>
  <c r="R41" i="51"/>
  <c r="AG9" i="72" s="1"/>
  <c r="L33" i="52" s="1"/>
  <c r="Q41" i="51"/>
  <c r="AF9" i="72" s="1"/>
  <c r="K33" i="52" s="1"/>
  <c r="P41" i="51"/>
  <c r="AE9" i="72" s="1"/>
  <c r="J33" i="52" s="1"/>
  <c r="O41" i="51"/>
  <c r="AD9" i="72" s="1"/>
  <c r="N41" i="51"/>
  <c r="M41" i="51"/>
  <c r="AB9" i="72" s="1"/>
  <c r="R270" i="49"/>
  <c r="X237" i="72" s="1"/>
  <c r="X261" i="52" s="1"/>
  <c r="Q270" i="49"/>
  <c r="W237" i="72" s="1"/>
  <c r="W261" i="52" s="1"/>
  <c r="P270" i="49"/>
  <c r="V237" i="72" s="1"/>
  <c r="V261" i="52" s="1"/>
  <c r="O270" i="49"/>
  <c r="N270" i="49"/>
  <c r="M270" i="49"/>
  <c r="S237" i="72" s="1"/>
  <c r="W249" i="49"/>
  <c r="T216" i="74" s="1"/>
  <c r="V249" i="49"/>
  <c r="AA249" i="49"/>
  <c r="X216" i="74" s="1"/>
  <c r="X240" i="52" s="1"/>
  <c r="Z249" i="49"/>
  <c r="W216" i="74" s="1"/>
  <c r="W240" i="52" s="1"/>
  <c r="Y249" i="49"/>
  <c r="V216" i="74" s="1"/>
  <c r="V240" i="52" s="1"/>
  <c r="X249" i="49"/>
  <c r="AA225" i="49"/>
  <c r="X192" i="74" s="1"/>
  <c r="X216" i="52" s="1"/>
  <c r="Z225" i="49"/>
  <c r="Y225" i="49"/>
  <c r="V192" i="74" s="1"/>
  <c r="V216" i="52" s="1"/>
  <c r="X225" i="49"/>
  <c r="W225" i="49"/>
  <c r="T192" i="74" s="1"/>
  <c r="V225" i="49"/>
  <c r="S192" i="74" s="1"/>
  <c r="W193" i="49"/>
  <c r="V193" i="49"/>
  <c r="Y193" i="49"/>
  <c r="V160" i="74" s="1"/>
  <c r="V184" i="52" s="1"/>
  <c r="AA193" i="49"/>
  <c r="X160" i="74" s="1"/>
  <c r="X184" i="52" s="1"/>
  <c r="Z193" i="49"/>
  <c r="W160" i="74" s="1"/>
  <c r="W184" i="52" s="1"/>
  <c r="X193" i="49"/>
  <c r="U160" i="74" s="1"/>
  <c r="Z161" i="49"/>
  <c r="W128" i="74" s="1"/>
  <c r="W152" i="52" s="1"/>
  <c r="Y161" i="49"/>
  <c r="V128" i="74" s="1"/>
  <c r="V152" i="52" s="1"/>
  <c r="X161" i="49"/>
  <c r="W161" i="49"/>
  <c r="V161" i="49"/>
  <c r="S128" i="74" s="1"/>
  <c r="AA161" i="49"/>
  <c r="Z129" i="49"/>
  <c r="W96" i="74" s="1"/>
  <c r="W120" i="52" s="1"/>
  <c r="Y129" i="49"/>
  <c r="V96" i="74" s="1"/>
  <c r="V120" i="52" s="1"/>
  <c r="X129" i="49"/>
  <c r="U96" i="74" s="1"/>
  <c r="W129" i="49"/>
  <c r="T96" i="74" s="1"/>
  <c r="V129" i="49"/>
  <c r="AA129" i="49"/>
  <c r="X96" i="74" s="1"/>
  <c r="X120" i="52" s="1"/>
  <c r="V73" i="49"/>
  <c r="S40" i="74" s="1"/>
  <c r="AA73" i="49"/>
  <c r="Y73" i="49"/>
  <c r="V40" i="74" s="1"/>
  <c r="V64" i="52" s="1"/>
  <c r="Z73" i="49"/>
  <c r="W40" i="74" s="1"/>
  <c r="W64" i="52" s="1"/>
  <c r="X73" i="49"/>
  <c r="U40" i="74" s="1"/>
  <c r="W73" i="49"/>
  <c r="P279" i="26"/>
  <c r="M246" i="72" s="1"/>
  <c r="P270" i="52" s="1"/>
  <c r="M279" i="26"/>
  <c r="J246" i="72" s="1"/>
  <c r="O279" i="26"/>
  <c r="L246" i="72" s="1"/>
  <c r="N279" i="26"/>
  <c r="K246" i="72" s="1"/>
  <c r="P218" i="26"/>
  <c r="M185" i="72" s="1"/>
  <c r="N218" i="26"/>
  <c r="M218" i="26"/>
  <c r="J185" i="72" s="1"/>
  <c r="O218" i="26"/>
  <c r="L185" i="72" s="1"/>
  <c r="AG184" i="26"/>
  <c r="AJ184" i="26"/>
  <c r="O151" i="75" s="1"/>
  <c r="AI184" i="26"/>
  <c r="AF184" i="26"/>
  <c r="K151" i="75" s="1"/>
  <c r="AE184" i="26"/>
  <c r="AH184" i="26"/>
  <c r="M151" i="75" s="1"/>
  <c r="X118" i="26"/>
  <c r="L85" i="74" s="1"/>
  <c r="W118" i="26"/>
  <c r="V118" i="26"/>
  <c r="AJ71" i="26"/>
  <c r="O38" i="75" s="1"/>
  <c r="AI71" i="26"/>
  <c r="N38" i="75" s="1"/>
  <c r="AH71" i="26"/>
  <c r="M38" i="75" s="1"/>
  <c r="AG71" i="26"/>
  <c r="L38" i="75" s="1"/>
  <c r="AF71" i="26"/>
  <c r="K38" i="75" s="1"/>
  <c r="AE71" i="26"/>
  <c r="J38" i="75" s="1"/>
  <c r="W100" i="49"/>
  <c r="T67" i="74" s="1"/>
  <c r="AA100" i="49"/>
  <c r="X67" i="74" s="1"/>
  <c r="Z100" i="49"/>
  <c r="Y100" i="49"/>
  <c r="V67" i="74" s="1"/>
  <c r="X100" i="49"/>
  <c r="U67" i="74" s="1"/>
  <c r="V100" i="49"/>
  <c r="S67" i="74" s="1"/>
  <c r="Q52" i="49"/>
  <c r="W19" i="72" s="1"/>
  <c r="P52" i="49"/>
  <c r="V19" i="72" s="1"/>
  <c r="N52" i="49"/>
  <c r="T19" i="72" s="1"/>
  <c r="O52" i="49"/>
  <c r="M52" i="49"/>
  <c r="S19" i="72" s="1"/>
  <c r="R52" i="49"/>
  <c r="X19" i="72" s="1"/>
  <c r="W238" i="26"/>
  <c r="K205" i="74" s="1"/>
  <c r="X238" i="26"/>
  <c r="L205" i="74" s="1"/>
  <c r="V238" i="26"/>
  <c r="AG222" i="26"/>
  <c r="AF222" i="26"/>
  <c r="K189" i="75" s="1"/>
  <c r="AI222" i="26"/>
  <c r="N189" i="75" s="1"/>
  <c r="AJ222" i="26"/>
  <c r="O189" i="75" s="1"/>
  <c r="AH222" i="26"/>
  <c r="M189" i="75" s="1"/>
  <c r="AE222" i="26"/>
  <c r="P150" i="26"/>
  <c r="M117" i="72" s="1"/>
  <c r="N150" i="26"/>
  <c r="K117" i="72" s="1"/>
  <c r="O150" i="26"/>
  <c r="L117" i="72" s="1"/>
  <c r="M150" i="26"/>
  <c r="AF252" i="26"/>
  <c r="AE252" i="26"/>
  <c r="AJ252" i="26"/>
  <c r="AI252" i="26"/>
  <c r="N219" i="75" s="1"/>
  <c r="AH252" i="26"/>
  <c r="M219" i="75" s="1"/>
  <c r="AG252" i="26"/>
  <c r="L219" i="75" s="1"/>
  <c r="AG238" i="26"/>
  <c r="AF238" i="26"/>
  <c r="K205" i="75" s="1"/>
  <c r="AI238" i="26"/>
  <c r="N205" i="75" s="1"/>
  <c r="AJ238" i="26"/>
  <c r="O205" i="75" s="1"/>
  <c r="AH238" i="26"/>
  <c r="AE238" i="26"/>
  <c r="J205" i="75" s="1"/>
  <c r="P286" i="26"/>
  <c r="M253" i="72" s="1"/>
  <c r="N286" i="26"/>
  <c r="M286" i="26"/>
  <c r="O286" i="26"/>
  <c r="P276" i="26"/>
  <c r="M276" i="26"/>
  <c r="J243" i="72" s="1"/>
  <c r="O276" i="26"/>
  <c r="L243" i="72" s="1"/>
  <c r="N276" i="26"/>
  <c r="AE168" i="26"/>
  <c r="J135" i="75" s="1"/>
  <c r="AF168" i="26"/>
  <c r="K135" i="75" s="1"/>
  <c r="AJ168" i="26"/>
  <c r="AI168" i="26"/>
  <c r="N135" i="75" s="1"/>
  <c r="AH168" i="26"/>
  <c r="M135" i="75" s="1"/>
  <c r="AG168" i="26"/>
  <c r="L135" i="75" s="1"/>
  <c r="X134" i="26"/>
  <c r="L101" i="74" s="1"/>
  <c r="W134" i="26"/>
  <c r="K101" i="74" s="1"/>
  <c r="V134" i="26"/>
  <c r="AE55" i="26"/>
  <c r="AJ55" i="26"/>
  <c r="AI55" i="26"/>
  <c r="N22" i="75" s="1"/>
  <c r="AH55" i="26"/>
  <c r="M22" i="75" s="1"/>
  <c r="AG55" i="26"/>
  <c r="AF55" i="26"/>
  <c r="K22" i="75" s="1"/>
  <c r="AA108" i="49"/>
  <c r="X75" i="74" s="1"/>
  <c r="Z108" i="49"/>
  <c r="W75" i="74" s="1"/>
  <c r="X108" i="49"/>
  <c r="U75" i="74" s="1"/>
  <c r="Y108" i="49"/>
  <c r="W108" i="49"/>
  <c r="V108" i="49"/>
  <c r="S75" i="74" s="1"/>
  <c r="R60" i="49"/>
  <c r="X27" i="72" s="1"/>
  <c r="Q60" i="49"/>
  <c r="W27" i="72" s="1"/>
  <c r="P60" i="49"/>
  <c r="V27" i="72" s="1"/>
  <c r="N60" i="49"/>
  <c r="T27" i="72" s="1"/>
  <c r="M60" i="49"/>
  <c r="S27" i="72" s="1"/>
  <c r="O60" i="49"/>
  <c r="X164" i="26"/>
  <c r="L131" i="74" s="1"/>
  <c r="W164" i="26"/>
  <c r="K131" i="74" s="1"/>
  <c r="V164" i="26"/>
  <c r="P98" i="26"/>
  <c r="M98" i="26"/>
  <c r="J65" i="72" s="1"/>
  <c r="O98" i="26"/>
  <c r="L65" i="72" s="1"/>
  <c r="N98" i="26"/>
  <c r="K65" i="72" s="1"/>
  <c r="AE216" i="26"/>
  <c r="J183" i="75" s="1"/>
  <c r="AI216" i="26"/>
  <c r="AG216" i="26"/>
  <c r="L183" i="75" s="1"/>
  <c r="AH216" i="26"/>
  <c r="AJ216" i="26"/>
  <c r="O183" i="75" s="1"/>
  <c r="AF216" i="26"/>
  <c r="K183" i="75" s="1"/>
  <c r="P196" i="26"/>
  <c r="M163" i="72" s="1"/>
  <c r="O196" i="26"/>
  <c r="L163" i="72" s="1"/>
  <c r="N196" i="26"/>
  <c r="K163" i="72" s="1"/>
  <c r="M196" i="26"/>
  <c r="J163" i="72" s="1"/>
  <c r="AG107" i="26"/>
  <c r="L74" i="75" s="1"/>
  <c r="AF107" i="26"/>
  <c r="K74" i="75" s="1"/>
  <c r="AE107" i="26"/>
  <c r="J74" i="75" s="1"/>
  <c r="AJ107" i="26"/>
  <c r="O74" i="75" s="1"/>
  <c r="AI107" i="26"/>
  <c r="N74" i="75" s="1"/>
  <c r="AH107" i="26"/>
  <c r="M74" i="75" s="1"/>
  <c r="X272" i="26"/>
  <c r="W272" i="26"/>
  <c r="K239" i="74" s="1"/>
  <c r="V272" i="26"/>
  <c r="J239" i="74" s="1"/>
  <c r="V209" i="26"/>
  <c r="X209" i="26"/>
  <c r="L176" i="74" s="1"/>
  <c r="W209" i="26"/>
  <c r="V136" i="26"/>
  <c r="X136" i="26"/>
  <c r="L103" i="74" s="1"/>
  <c r="W136" i="26"/>
  <c r="K103" i="74" s="1"/>
  <c r="X66" i="26"/>
  <c r="W66" i="26"/>
  <c r="V66" i="26"/>
  <c r="Z266" i="51"/>
  <c r="AF234" i="74" s="1"/>
  <c r="K258" i="52" s="1"/>
  <c r="Y266" i="51"/>
  <c r="AE234" i="74" s="1"/>
  <c r="J258" i="52" s="1"/>
  <c r="X266" i="51"/>
  <c r="W266" i="51"/>
  <c r="AC234" i="74" s="1"/>
  <c r="AA266" i="51"/>
  <c r="AG234" i="74" s="1"/>
  <c r="L258" i="52" s="1"/>
  <c r="V266" i="51"/>
  <c r="AA138" i="51"/>
  <c r="AG106" i="74" s="1"/>
  <c r="L130" i="52" s="1"/>
  <c r="Y138" i="51"/>
  <c r="AE106" i="74" s="1"/>
  <c r="J130" i="52" s="1"/>
  <c r="X138" i="51"/>
  <c r="Z138" i="51"/>
  <c r="AF106" i="74" s="1"/>
  <c r="K130" i="52" s="1"/>
  <c r="W138" i="51"/>
  <c r="V138" i="51"/>
  <c r="N260" i="49"/>
  <c r="T227" i="72" s="1"/>
  <c r="M260" i="49"/>
  <c r="S227" i="72" s="1"/>
  <c r="R260" i="49"/>
  <c r="X227" i="72" s="1"/>
  <c r="Q260" i="49"/>
  <c r="W227" i="72" s="1"/>
  <c r="W251" i="52" s="1"/>
  <c r="P260" i="49"/>
  <c r="V227" i="72" s="1"/>
  <c r="V251" i="52" s="1"/>
  <c r="O260" i="49"/>
  <c r="U227" i="72" s="1"/>
  <c r="O196" i="49"/>
  <c r="M196" i="49"/>
  <c r="S163" i="72" s="1"/>
  <c r="R196" i="49"/>
  <c r="X163" i="72" s="1"/>
  <c r="X187" i="52" s="1"/>
  <c r="Q196" i="49"/>
  <c r="W163" i="72" s="1"/>
  <c r="W187" i="52" s="1"/>
  <c r="N196" i="49"/>
  <c r="T163" i="72" s="1"/>
  <c r="P196" i="49"/>
  <c r="V163" i="72" s="1"/>
  <c r="V187" i="52" s="1"/>
  <c r="M132" i="49"/>
  <c r="S99" i="72" s="1"/>
  <c r="R132" i="49"/>
  <c r="X99" i="72" s="1"/>
  <c r="P132" i="49"/>
  <c r="V99" i="72" s="1"/>
  <c r="V123" i="52" s="1"/>
  <c r="Q132" i="49"/>
  <c r="W99" i="72" s="1"/>
  <c r="W123" i="52" s="1"/>
  <c r="O132" i="49"/>
  <c r="N132" i="49"/>
  <c r="T99" i="72" s="1"/>
  <c r="Y208" i="51"/>
  <c r="AE176" i="74" s="1"/>
  <c r="J200" i="52" s="1"/>
  <c r="Z208" i="51"/>
  <c r="AF176" i="74" s="1"/>
  <c r="K200" i="52" s="1"/>
  <c r="X208" i="51"/>
  <c r="W208" i="51"/>
  <c r="V208" i="51"/>
  <c r="AA208" i="51"/>
  <c r="AG176" i="74" s="1"/>
  <c r="L200" i="52" s="1"/>
  <c r="O277" i="49"/>
  <c r="U244" i="72" s="1"/>
  <c r="N277" i="49"/>
  <c r="T244" i="72" s="1"/>
  <c r="M277" i="49"/>
  <c r="R277" i="49"/>
  <c r="X244" i="72" s="1"/>
  <c r="Q277" i="49"/>
  <c r="W244" i="72" s="1"/>
  <c r="W268" i="52" s="1"/>
  <c r="P277" i="49"/>
  <c r="V244" i="72" s="1"/>
  <c r="V268" i="52" s="1"/>
  <c r="P245" i="49"/>
  <c r="V212" i="72" s="1"/>
  <c r="V236" i="52" s="1"/>
  <c r="O245" i="49"/>
  <c r="U212" i="72" s="1"/>
  <c r="N245" i="49"/>
  <c r="T212" i="72" s="1"/>
  <c r="R245" i="49"/>
  <c r="X212" i="72" s="1"/>
  <c r="X236" i="52" s="1"/>
  <c r="M245" i="49"/>
  <c r="S212" i="72" s="1"/>
  <c r="Q245" i="49"/>
  <c r="W212" i="72" s="1"/>
  <c r="W236" i="52" s="1"/>
  <c r="P213" i="49"/>
  <c r="V180" i="72" s="1"/>
  <c r="V204" i="52" s="1"/>
  <c r="O213" i="49"/>
  <c r="U180" i="72" s="1"/>
  <c r="N213" i="49"/>
  <c r="R213" i="49"/>
  <c r="X180" i="72" s="1"/>
  <c r="X204" i="52" s="1"/>
  <c r="M213" i="49"/>
  <c r="S180" i="72" s="1"/>
  <c r="Q213" i="49"/>
  <c r="W180" i="72" s="1"/>
  <c r="W204" i="52" s="1"/>
  <c r="O181" i="49"/>
  <c r="U148" i="72" s="1"/>
  <c r="M181" i="49"/>
  <c r="N181" i="49"/>
  <c r="Q181" i="49"/>
  <c r="W148" i="72" s="1"/>
  <c r="W172" i="52" s="1"/>
  <c r="R181" i="49"/>
  <c r="P181" i="49"/>
  <c r="V148" i="72" s="1"/>
  <c r="V172" i="52" s="1"/>
  <c r="M149" i="49"/>
  <c r="S116" i="72" s="1"/>
  <c r="R149" i="49"/>
  <c r="X116" i="72" s="1"/>
  <c r="Q149" i="49"/>
  <c r="W116" i="72" s="1"/>
  <c r="W140" i="52" s="1"/>
  <c r="O149" i="49"/>
  <c r="P149" i="49"/>
  <c r="V116" i="72" s="1"/>
  <c r="V140" i="52" s="1"/>
  <c r="N149" i="49"/>
  <c r="R117" i="49"/>
  <c r="X84" i="72" s="1"/>
  <c r="Q117" i="49"/>
  <c r="W84" i="72" s="1"/>
  <c r="W108" i="52" s="1"/>
  <c r="O117" i="49"/>
  <c r="U84" i="72" s="1"/>
  <c r="N117" i="49"/>
  <c r="T84" i="72" s="1"/>
  <c r="M117" i="49"/>
  <c r="P117" i="49"/>
  <c r="V84" i="72" s="1"/>
  <c r="V108" i="52" s="1"/>
  <c r="O85" i="49"/>
  <c r="U52" i="72" s="1"/>
  <c r="M85" i="49"/>
  <c r="S52" i="72" s="1"/>
  <c r="N85" i="49"/>
  <c r="R85" i="49"/>
  <c r="X52" i="72" s="1"/>
  <c r="Q85" i="49"/>
  <c r="W52" i="72" s="1"/>
  <c r="W76" i="52" s="1"/>
  <c r="P85" i="49"/>
  <c r="V52" i="72" s="1"/>
  <c r="V76" i="52" s="1"/>
  <c r="O53" i="49"/>
  <c r="M53" i="49"/>
  <c r="N53" i="49"/>
  <c r="R53" i="49"/>
  <c r="X20" i="72" s="1"/>
  <c r="X44" i="52" s="1"/>
  <c r="Q53" i="49"/>
  <c r="W20" i="72" s="1"/>
  <c r="W44" i="52" s="1"/>
  <c r="P53" i="49"/>
  <c r="V20" i="72" s="1"/>
  <c r="V44" i="52" s="1"/>
  <c r="W286" i="26"/>
  <c r="V286" i="26"/>
  <c r="J253" i="74" s="1"/>
  <c r="X286" i="26"/>
  <c r="L253" i="74" s="1"/>
  <c r="X217" i="26"/>
  <c r="L184" i="74" s="1"/>
  <c r="W217" i="26"/>
  <c r="K184" i="74" s="1"/>
  <c r="V217" i="26"/>
  <c r="W145" i="26"/>
  <c r="V145" i="26"/>
  <c r="X145" i="26"/>
  <c r="AD145" i="26" s="1"/>
  <c r="R112" i="74" s="1"/>
  <c r="X78" i="26"/>
  <c r="L45" i="74" s="1"/>
  <c r="W78" i="26"/>
  <c r="V78" i="26"/>
  <c r="P114" i="26"/>
  <c r="O114" i="26"/>
  <c r="N114" i="26"/>
  <c r="M114" i="26"/>
  <c r="J81" i="72" s="1"/>
  <c r="AH225" i="49"/>
  <c r="V192" i="75" s="1"/>
  <c r="AG225" i="49"/>
  <c r="U192" i="75" s="1"/>
  <c r="AF225" i="49"/>
  <c r="AE225" i="49"/>
  <c r="S192" i="75" s="1"/>
  <c r="AJ225" i="49"/>
  <c r="X192" i="75" s="1"/>
  <c r="AI225" i="49"/>
  <c r="AH161" i="49"/>
  <c r="V128" i="75" s="1"/>
  <c r="AG161" i="49"/>
  <c r="U128" i="75" s="1"/>
  <c r="AF161" i="49"/>
  <c r="AE161" i="49"/>
  <c r="S128" i="75" s="1"/>
  <c r="AI161" i="49"/>
  <c r="W128" i="75" s="1"/>
  <c r="AJ161" i="49"/>
  <c r="X128" i="75" s="1"/>
  <c r="AG97" i="49"/>
  <c r="U64" i="75" s="1"/>
  <c r="AH97" i="49"/>
  <c r="V64" i="75" s="1"/>
  <c r="AF97" i="49"/>
  <c r="T64" i="75" s="1"/>
  <c r="AE97" i="49"/>
  <c r="S64" i="75" s="1"/>
  <c r="AJ97" i="49"/>
  <c r="X64" i="75" s="1"/>
  <c r="AI97" i="49"/>
  <c r="W64" i="75" s="1"/>
  <c r="AF283" i="26"/>
  <c r="K250" i="75" s="1"/>
  <c r="AI283" i="26"/>
  <c r="N250" i="75" s="1"/>
  <c r="AJ283" i="26"/>
  <c r="AE283" i="26"/>
  <c r="AH283" i="26"/>
  <c r="M250" i="75" s="1"/>
  <c r="AG283" i="26"/>
  <c r="L250" i="75" s="1"/>
  <c r="AG113" i="26"/>
  <c r="L80" i="75" s="1"/>
  <c r="AF113" i="26"/>
  <c r="AE113" i="26"/>
  <c r="J80" i="75" s="1"/>
  <c r="AJ113" i="26"/>
  <c r="O80" i="75" s="1"/>
  <c r="AI113" i="26"/>
  <c r="N80" i="75" s="1"/>
  <c r="AH113" i="26"/>
  <c r="M80" i="75" s="1"/>
  <c r="X260" i="26"/>
  <c r="W260" i="26"/>
  <c r="V260" i="26"/>
  <c r="J227" i="74" s="1"/>
  <c r="AA142" i="51"/>
  <c r="AG110" i="74" s="1"/>
  <c r="L134" i="52" s="1"/>
  <c r="Z142" i="51"/>
  <c r="AF110" i="74" s="1"/>
  <c r="K134" i="52" s="1"/>
  <c r="Y142" i="51"/>
  <c r="AE110" i="74" s="1"/>
  <c r="J134" i="52" s="1"/>
  <c r="X142" i="51"/>
  <c r="AD110" i="74" s="1"/>
  <c r="W142" i="51"/>
  <c r="V142" i="51"/>
  <c r="AB110" i="74" s="1"/>
  <c r="Q279" i="51"/>
  <c r="AF247" i="72" s="1"/>
  <c r="K271" i="52" s="1"/>
  <c r="P279" i="51"/>
  <c r="AE247" i="72" s="1"/>
  <c r="J271" i="52" s="1"/>
  <c r="M279" i="51"/>
  <c r="R279" i="51"/>
  <c r="AG247" i="72" s="1"/>
  <c r="L271" i="52" s="1"/>
  <c r="O279" i="51"/>
  <c r="N279" i="51"/>
  <c r="O263" i="51"/>
  <c r="AD231" i="72" s="1"/>
  <c r="N263" i="51"/>
  <c r="M263" i="51"/>
  <c r="R263" i="51"/>
  <c r="AG231" i="72" s="1"/>
  <c r="L255" i="52" s="1"/>
  <c r="Q263" i="51"/>
  <c r="AF231" i="72" s="1"/>
  <c r="K255" i="52" s="1"/>
  <c r="P263" i="51"/>
  <c r="AE231" i="72" s="1"/>
  <c r="J255" i="52" s="1"/>
  <c r="Q247" i="51"/>
  <c r="AF215" i="72" s="1"/>
  <c r="K239" i="52" s="1"/>
  <c r="P247" i="51"/>
  <c r="AE215" i="72" s="1"/>
  <c r="J239" i="52" s="1"/>
  <c r="M247" i="51"/>
  <c r="R247" i="51"/>
  <c r="AG215" i="72" s="1"/>
  <c r="L239" i="52" s="1"/>
  <c r="O247" i="51"/>
  <c r="AD215" i="72" s="1"/>
  <c r="N247" i="51"/>
  <c r="AC215" i="72" s="1"/>
  <c r="P231" i="51"/>
  <c r="AE199" i="72" s="1"/>
  <c r="J223" i="52" s="1"/>
  <c r="O231" i="51"/>
  <c r="N231" i="51"/>
  <c r="M231" i="51"/>
  <c r="R231" i="51"/>
  <c r="AG199" i="72" s="1"/>
  <c r="L223" i="52" s="1"/>
  <c r="Q231" i="51"/>
  <c r="AF199" i="72" s="1"/>
  <c r="K223" i="52" s="1"/>
  <c r="P215" i="51"/>
  <c r="AE183" i="72" s="1"/>
  <c r="O215" i="51"/>
  <c r="AD183" i="72" s="1"/>
  <c r="N215" i="51"/>
  <c r="AC183" i="72" s="1"/>
  <c r="M215" i="51"/>
  <c r="R215" i="51"/>
  <c r="AG183" i="72" s="1"/>
  <c r="Q215" i="51"/>
  <c r="AF183" i="72" s="1"/>
  <c r="P199" i="51"/>
  <c r="AE167" i="72" s="1"/>
  <c r="O199" i="51"/>
  <c r="N199" i="51"/>
  <c r="M199" i="51"/>
  <c r="AB167" i="72" s="1"/>
  <c r="R199" i="51"/>
  <c r="AG167" i="72" s="1"/>
  <c r="Q199" i="51"/>
  <c r="AF167" i="72" s="1"/>
  <c r="P183" i="51"/>
  <c r="AE151" i="72" s="1"/>
  <c r="O183" i="51"/>
  <c r="N183" i="51"/>
  <c r="AC151" i="72" s="1"/>
  <c r="M183" i="51"/>
  <c r="AB151" i="72" s="1"/>
  <c r="R183" i="51"/>
  <c r="AG151" i="72" s="1"/>
  <c r="Q183" i="51"/>
  <c r="AF151" i="72" s="1"/>
  <c r="P167" i="51"/>
  <c r="AE135" i="72" s="1"/>
  <c r="J159" i="52" s="1"/>
  <c r="O167" i="51"/>
  <c r="N167" i="51"/>
  <c r="M167" i="51"/>
  <c r="R167" i="51"/>
  <c r="AG135" i="72" s="1"/>
  <c r="L159" i="52" s="1"/>
  <c r="Q167" i="51"/>
  <c r="AF135" i="72" s="1"/>
  <c r="K159" i="52" s="1"/>
  <c r="P151" i="51"/>
  <c r="AE119" i="72" s="1"/>
  <c r="O151" i="51"/>
  <c r="AD119" i="72" s="1"/>
  <c r="N151" i="51"/>
  <c r="AC119" i="72" s="1"/>
  <c r="M151" i="51"/>
  <c r="R151" i="51"/>
  <c r="AG119" i="72" s="1"/>
  <c r="Q151" i="51"/>
  <c r="AF119" i="72" s="1"/>
  <c r="P135" i="51"/>
  <c r="AE103" i="72" s="1"/>
  <c r="J127" i="52" s="1"/>
  <c r="O135" i="51"/>
  <c r="M135" i="51"/>
  <c r="N135" i="51"/>
  <c r="R135" i="51"/>
  <c r="AG103" i="72" s="1"/>
  <c r="L127" i="52" s="1"/>
  <c r="Q135" i="51"/>
  <c r="AF103" i="72" s="1"/>
  <c r="K127" i="52" s="1"/>
  <c r="O119" i="51"/>
  <c r="AD87" i="72" s="1"/>
  <c r="N119" i="51"/>
  <c r="AC87" i="72" s="1"/>
  <c r="M119" i="51"/>
  <c r="AB87" i="72" s="1"/>
  <c r="P119" i="51"/>
  <c r="AE87" i="72" s="1"/>
  <c r="J111" i="52" s="1"/>
  <c r="R119" i="51"/>
  <c r="AG87" i="72" s="1"/>
  <c r="L111" i="52" s="1"/>
  <c r="Q119" i="51"/>
  <c r="AF87" i="72" s="1"/>
  <c r="K111" i="52" s="1"/>
  <c r="N103" i="51"/>
  <c r="AC71" i="72" s="1"/>
  <c r="M103" i="51"/>
  <c r="P103" i="51"/>
  <c r="AE71" i="72" s="1"/>
  <c r="J95" i="52" s="1"/>
  <c r="AB95" i="52" s="1"/>
  <c r="O103" i="51"/>
  <c r="AD71" i="72" s="1"/>
  <c r="R103" i="51"/>
  <c r="AG71" i="72" s="1"/>
  <c r="L95" i="52" s="1"/>
  <c r="Q103" i="51"/>
  <c r="AF71" i="72" s="1"/>
  <c r="K95" i="52" s="1"/>
  <c r="N87" i="51"/>
  <c r="AC55" i="72" s="1"/>
  <c r="M87" i="51"/>
  <c r="AB55" i="72" s="1"/>
  <c r="P87" i="51"/>
  <c r="AE55" i="72" s="1"/>
  <c r="J79" i="52" s="1"/>
  <c r="O87" i="51"/>
  <c r="R87" i="51"/>
  <c r="Q87" i="51"/>
  <c r="AF55" i="72" s="1"/>
  <c r="K79" i="52" s="1"/>
  <c r="N71" i="51"/>
  <c r="AC39" i="72" s="1"/>
  <c r="M71" i="51"/>
  <c r="AB39" i="72" s="1"/>
  <c r="P71" i="51"/>
  <c r="AE39" i="72" s="1"/>
  <c r="J63" i="52" s="1"/>
  <c r="O71" i="51"/>
  <c r="AD39" i="72" s="1"/>
  <c r="R71" i="51"/>
  <c r="AG39" i="72" s="1"/>
  <c r="L63" i="52" s="1"/>
  <c r="Q71" i="51"/>
  <c r="AF39" i="72" s="1"/>
  <c r="K63" i="52" s="1"/>
  <c r="O55" i="51"/>
  <c r="N55" i="51"/>
  <c r="AC23" i="72" s="1"/>
  <c r="M55" i="51"/>
  <c r="Q55" i="51"/>
  <c r="AF23" i="72" s="1"/>
  <c r="K47" i="52" s="1"/>
  <c r="R55" i="51"/>
  <c r="AG23" i="72" s="1"/>
  <c r="L47" i="52" s="1"/>
  <c r="P55" i="51"/>
  <c r="AE23" i="72" s="1"/>
  <c r="J47" i="52" s="1"/>
  <c r="Q39" i="51"/>
  <c r="AF7" i="72" s="1"/>
  <c r="K31" i="52" s="1"/>
  <c r="R39" i="51"/>
  <c r="AG7" i="72" s="1"/>
  <c r="L31" i="52" s="1"/>
  <c r="P39" i="51"/>
  <c r="O39" i="51"/>
  <c r="N39" i="51"/>
  <c r="AC7" i="72" s="1"/>
  <c r="J288" i="51"/>
  <c r="M39" i="51"/>
  <c r="AB7" i="72" s="1"/>
  <c r="AG268" i="49"/>
  <c r="U235" i="75" s="1"/>
  <c r="AF268" i="49"/>
  <c r="T235" i="75" s="1"/>
  <c r="AE268" i="49"/>
  <c r="S235" i="75" s="1"/>
  <c r="AJ268" i="49"/>
  <c r="X235" i="75" s="1"/>
  <c r="AI268" i="49"/>
  <c r="W235" i="75" s="1"/>
  <c r="AH268" i="49"/>
  <c r="V235" i="75" s="1"/>
  <c r="M246" i="49"/>
  <c r="R246" i="49"/>
  <c r="X213" i="72" s="1"/>
  <c r="X237" i="52" s="1"/>
  <c r="Q246" i="49"/>
  <c r="W213" i="72" s="1"/>
  <c r="W237" i="52" s="1"/>
  <c r="O246" i="49"/>
  <c r="U213" i="72" s="1"/>
  <c r="P246" i="49"/>
  <c r="V213" i="72" s="1"/>
  <c r="V237" i="52" s="1"/>
  <c r="N246" i="49"/>
  <c r="AE220" i="49"/>
  <c r="AJ220" i="49"/>
  <c r="X187" i="75" s="1"/>
  <c r="AI220" i="49"/>
  <c r="W187" i="75" s="1"/>
  <c r="AH220" i="49"/>
  <c r="V187" i="75" s="1"/>
  <c r="AG220" i="49"/>
  <c r="U187" i="75" s="1"/>
  <c r="AF220" i="49"/>
  <c r="T187" i="75" s="1"/>
  <c r="AE188" i="49"/>
  <c r="AJ188" i="49"/>
  <c r="X155" i="75" s="1"/>
  <c r="AI188" i="49"/>
  <c r="W155" i="75" s="1"/>
  <c r="AH188" i="49"/>
  <c r="V155" i="75" s="1"/>
  <c r="AG188" i="49"/>
  <c r="U155" i="75" s="1"/>
  <c r="AF188" i="49"/>
  <c r="T155" i="75" s="1"/>
  <c r="AI156" i="49"/>
  <c r="W123" i="75" s="1"/>
  <c r="AH156" i="49"/>
  <c r="V123" i="75" s="1"/>
  <c r="AF156" i="49"/>
  <c r="AG156" i="49"/>
  <c r="U123" i="75" s="1"/>
  <c r="AE156" i="49"/>
  <c r="AJ156" i="49"/>
  <c r="X123" i="75" s="1"/>
  <c r="AI124" i="49"/>
  <c r="W91" i="75" s="1"/>
  <c r="AH124" i="49"/>
  <c r="V91" i="75" s="1"/>
  <c r="AF124" i="49"/>
  <c r="T91" i="75" s="1"/>
  <c r="AG124" i="49"/>
  <c r="U91" i="75" s="1"/>
  <c r="AE124" i="49"/>
  <c r="AJ124" i="49"/>
  <c r="X91" i="75" s="1"/>
  <c r="AA65" i="49"/>
  <c r="X32" i="74" s="1"/>
  <c r="X56" i="52" s="1"/>
  <c r="Y65" i="49"/>
  <c r="V32" i="74" s="1"/>
  <c r="V56" i="52" s="1"/>
  <c r="W65" i="49"/>
  <c r="T32" i="74" s="1"/>
  <c r="Z65" i="49"/>
  <c r="W32" i="74" s="1"/>
  <c r="W56" i="52" s="1"/>
  <c r="AC56" i="52" s="1"/>
  <c r="X65" i="49"/>
  <c r="U32" i="74" s="1"/>
  <c r="V65" i="49"/>
  <c r="S32" i="74" s="1"/>
  <c r="V250" i="26"/>
  <c r="X250" i="26"/>
  <c r="L217" i="74" s="1"/>
  <c r="W250" i="26"/>
  <c r="X182" i="26"/>
  <c r="W182" i="26"/>
  <c r="AC182" i="26" s="1"/>
  <c r="Q149" i="74" s="1"/>
  <c r="V182" i="26"/>
  <c r="J149" i="74" s="1"/>
  <c r="P107" i="26"/>
  <c r="M74" i="72" s="1"/>
  <c r="P98" i="52" s="1"/>
  <c r="AB98" i="52" s="1"/>
  <c r="O107" i="26"/>
  <c r="L74" i="72" s="1"/>
  <c r="N107" i="26"/>
  <c r="K74" i="72" s="1"/>
  <c r="M107" i="26"/>
  <c r="AJ84" i="49"/>
  <c r="X51" i="75" s="1"/>
  <c r="AI84" i="49"/>
  <c r="W51" i="75" s="1"/>
  <c r="AH84" i="49"/>
  <c r="V51" i="75" s="1"/>
  <c r="AG84" i="49"/>
  <c r="U51" i="75" s="1"/>
  <c r="AF84" i="49"/>
  <c r="T51" i="75" s="1"/>
  <c r="AE84" i="49"/>
  <c r="S51" i="75" s="1"/>
  <c r="Z52" i="49"/>
  <c r="Y52" i="49"/>
  <c r="V19" i="74" s="1"/>
  <c r="X52" i="49"/>
  <c r="U19" i="74" s="1"/>
  <c r="V52" i="49"/>
  <c r="W52" i="49"/>
  <c r="T19" i="74" s="1"/>
  <c r="AA52" i="49"/>
  <c r="X19" i="74" s="1"/>
  <c r="X236" i="26"/>
  <c r="W236" i="26"/>
  <c r="V236" i="26"/>
  <c r="AF220" i="26"/>
  <c r="K187" i="75" s="1"/>
  <c r="AI220" i="26"/>
  <c r="N187" i="75" s="1"/>
  <c r="AH220" i="26"/>
  <c r="M187" i="75" s="1"/>
  <c r="AE220" i="26"/>
  <c r="J187" i="75" s="1"/>
  <c r="AJ220" i="26"/>
  <c r="O187" i="75" s="1"/>
  <c r="AG220" i="26"/>
  <c r="L187" i="75" s="1"/>
  <c r="P71" i="26"/>
  <c r="M38" i="72" s="1"/>
  <c r="P62" i="52" s="1"/>
  <c r="O71" i="26"/>
  <c r="L38" i="72" s="1"/>
  <c r="N71" i="26"/>
  <c r="K38" i="72" s="1"/>
  <c r="M71" i="26"/>
  <c r="J38" i="72" s="1"/>
  <c r="P252" i="26"/>
  <c r="M219" i="72" s="1"/>
  <c r="O252" i="26"/>
  <c r="L219" i="72" s="1"/>
  <c r="N252" i="26"/>
  <c r="K219" i="72" s="1"/>
  <c r="M252" i="26"/>
  <c r="J219" i="72" s="1"/>
  <c r="AG236" i="26"/>
  <c r="L203" i="75" s="1"/>
  <c r="AI236" i="26"/>
  <c r="N203" i="75" s="1"/>
  <c r="AH236" i="26"/>
  <c r="M203" i="75" s="1"/>
  <c r="AF236" i="26"/>
  <c r="K203" i="75" s="1"/>
  <c r="AE236" i="26"/>
  <c r="J203" i="75" s="1"/>
  <c r="AJ236" i="26"/>
  <c r="O203" i="75" s="1"/>
  <c r="AH260" i="26"/>
  <c r="M227" i="75" s="1"/>
  <c r="AF260" i="26"/>
  <c r="K227" i="75" s="1"/>
  <c r="AE260" i="26"/>
  <c r="AJ260" i="26"/>
  <c r="O227" i="75" s="1"/>
  <c r="AG260" i="26"/>
  <c r="AI260" i="26"/>
  <c r="N227" i="75" s="1"/>
  <c r="AI155" i="26"/>
  <c r="N122" i="75" s="1"/>
  <c r="AH155" i="26"/>
  <c r="M122" i="75" s="1"/>
  <c r="AG155" i="26"/>
  <c r="L122" i="75" s="1"/>
  <c r="AF155" i="26"/>
  <c r="AE155" i="26"/>
  <c r="AJ155" i="26"/>
  <c r="O122" i="75" s="1"/>
  <c r="AF91" i="26"/>
  <c r="K58" i="75" s="1"/>
  <c r="AE91" i="26"/>
  <c r="J58" i="75" s="1"/>
  <c r="AJ91" i="26"/>
  <c r="O58" i="75" s="1"/>
  <c r="AI91" i="26"/>
  <c r="N58" i="75" s="1"/>
  <c r="AH91" i="26"/>
  <c r="AG91" i="26"/>
  <c r="AG286" i="26"/>
  <c r="L253" i="75" s="1"/>
  <c r="AE286" i="26"/>
  <c r="J253" i="75" s="1"/>
  <c r="AJ286" i="26"/>
  <c r="O253" i="75" s="1"/>
  <c r="AI286" i="26"/>
  <c r="N253" i="75" s="1"/>
  <c r="AF286" i="26"/>
  <c r="AH286" i="26"/>
  <c r="M253" i="75" s="1"/>
  <c r="AE223" i="26"/>
  <c r="J190" i="75" s="1"/>
  <c r="AJ223" i="26"/>
  <c r="O190" i="75" s="1"/>
  <c r="AH223" i="26"/>
  <c r="AI223" i="26"/>
  <c r="N190" i="75" s="1"/>
  <c r="AG223" i="26"/>
  <c r="L190" i="75" s="1"/>
  <c r="AF223" i="26"/>
  <c r="K190" i="75" s="1"/>
  <c r="W166" i="26"/>
  <c r="K133" i="74" s="1"/>
  <c r="V166" i="26"/>
  <c r="X166" i="26"/>
  <c r="P91" i="26"/>
  <c r="M58" i="72" s="1"/>
  <c r="P82" i="52" s="1"/>
  <c r="O91" i="26"/>
  <c r="N91" i="26"/>
  <c r="K58" i="72" s="1"/>
  <c r="M91" i="26"/>
  <c r="AG92" i="49"/>
  <c r="U59" i="75" s="1"/>
  <c r="AF92" i="49"/>
  <c r="T59" i="75" s="1"/>
  <c r="AE92" i="49"/>
  <c r="S59" i="75" s="1"/>
  <c r="AJ92" i="49"/>
  <c r="X59" i="75" s="1"/>
  <c r="AI92" i="49"/>
  <c r="W59" i="75" s="1"/>
  <c r="AH92" i="49"/>
  <c r="V59" i="75" s="1"/>
  <c r="AA60" i="49"/>
  <c r="X27" i="74" s="1"/>
  <c r="Z60" i="49"/>
  <c r="Y60" i="49"/>
  <c r="V27" i="74" s="1"/>
  <c r="X60" i="49"/>
  <c r="V60" i="49"/>
  <c r="S27" i="74" s="1"/>
  <c r="W60" i="49"/>
  <c r="T27" i="74" s="1"/>
  <c r="X206" i="26"/>
  <c r="AD206" i="26" s="1"/>
  <c r="R173" i="74" s="1"/>
  <c r="W206" i="26"/>
  <c r="V206" i="26"/>
  <c r="P162" i="26"/>
  <c r="M129" i="72" s="1"/>
  <c r="O162" i="26"/>
  <c r="M162" i="26"/>
  <c r="N162" i="26"/>
  <c r="P206" i="26"/>
  <c r="M173" i="72" s="1"/>
  <c r="M206" i="26"/>
  <c r="J173" i="72" s="1"/>
  <c r="O206" i="26"/>
  <c r="L173" i="72" s="1"/>
  <c r="N206" i="26"/>
  <c r="AE188" i="26"/>
  <c r="J155" i="75" s="1"/>
  <c r="AJ188" i="26"/>
  <c r="O155" i="75" s="1"/>
  <c r="AI188" i="26"/>
  <c r="AH188" i="26"/>
  <c r="AG188" i="26"/>
  <c r="AF188" i="26"/>
  <c r="K155" i="75" s="1"/>
  <c r="AE92" i="26"/>
  <c r="AJ92" i="26"/>
  <c r="O59" i="75" s="1"/>
  <c r="AI92" i="26"/>
  <c r="N59" i="75" s="1"/>
  <c r="AH92" i="26"/>
  <c r="M59" i="75" s="1"/>
  <c r="AG92" i="26"/>
  <c r="L59" i="75" s="1"/>
  <c r="AF92" i="26"/>
  <c r="K59" i="75" s="1"/>
  <c r="V264" i="26"/>
  <c r="J231" i="74" s="1"/>
  <c r="X264" i="26"/>
  <c r="W264" i="26"/>
  <c r="K231" i="74" s="1"/>
  <c r="V200" i="26"/>
  <c r="J167" i="74" s="1"/>
  <c r="X200" i="26"/>
  <c r="L167" i="74" s="1"/>
  <c r="W200" i="26"/>
  <c r="V126" i="26"/>
  <c r="J93" i="74" s="1"/>
  <c r="M117" i="52" s="1"/>
  <c r="W126" i="26"/>
  <c r="X126" i="26"/>
  <c r="V57" i="26"/>
  <c r="J24" i="74" s="1"/>
  <c r="X57" i="26"/>
  <c r="W57" i="26"/>
  <c r="Z250" i="51"/>
  <c r="AF218" i="74" s="1"/>
  <c r="K242" i="52" s="1"/>
  <c r="Y250" i="51"/>
  <c r="AE218" i="74" s="1"/>
  <c r="J242" i="52" s="1"/>
  <c r="X250" i="51"/>
  <c r="AD218" i="74" s="1"/>
  <c r="W250" i="51"/>
  <c r="AA250" i="51"/>
  <c r="V250" i="51"/>
  <c r="AB218" i="74" s="1"/>
  <c r="M252" i="49"/>
  <c r="S219" i="72" s="1"/>
  <c r="R252" i="49"/>
  <c r="Q252" i="49"/>
  <c r="W219" i="72" s="1"/>
  <c r="W243" i="52" s="1"/>
  <c r="P252" i="49"/>
  <c r="V219" i="72" s="1"/>
  <c r="V243" i="52" s="1"/>
  <c r="O252" i="49"/>
  <c r="U219" i="72" s="1"/>
  <c r="N252" i="49"/>
  <c r="T219" i="72" s="1"/>
  <c r="R188" i="49"/>
  <c r="Q188" i="49"/>
  <c r="W155" i="72" s="1"/>
  <c r="W179" i="52" s="1"/>
  <c r="P188" i="49"/>
  <c r="V155" i="72" s="1"/>
  <c r="V179" i="52" s="1"/>
  <c r="N188" i="49"/>
  <c r="T155" i="72" s="1"/>
  <c r="O188" i="49"/>
  <c r="U155" i="72" s="1"/>
  <c r="M188" i="49"/>
  <c r="P124" i="49"/>
  <c r="V91" i="72" s="1"/>
  <c r="V115" i="52" s="1"/>
  <c r="Q124" i="49"/>
  <c r="W91" i="72" s="1"/>
  <c r="W115" i="52" s="1"/>
  <c r="O124" i="49"/>
  <c r="N124" i="49"/>
  <c r="T91" i="72" s="1"/>
  <c r="M124" i="49"/>
  <c r="S91" i="72" s="1"/>
  <c r="R124" i="49"/>
  <c r="X91" i="72" s="1"/>
  <c r="X115" i="52" s="1"/>
  <c r="AA196" i="51"/>
  <c r="AG164" i="74" s="1"/>
  <c r="L188" i="52" s="1"/>
  <c r="Z196" i="51"/>
  <c r="AF164" i="74" s="1"/>
  <c r="K188" i="52" s="1"/>
  <c r="Y196" i="51"/>
  <c r="AE164" i="74" s="1"/>
  <c r="J188" i="52" s="1"/>
  <c r="X196" i="51"/>
  <c r="AD164" i="74" s="1"/>
  <c r="W196" i="51"/>
  <c r="AC164" i="74" s="1"/>
  <c r="V196" i="51"/>
  <c r="AB164" i="74" s="1"/>
  <c r="Z272" i="49"/>
  <c r="W239" i="74" s="1"/>
  <c r="Y272" i="49"/>
  <c r="V239" i="74" s="1"/>
  <c r="X272" i="49"/>
  <c r="U239" i="74" s="1"/>
  <c r="W272" i="49"/>
  <c r="V272" i="49"/>
  <c r="S239" i="74" s="1"/>
  <c r="AA272" i="49"/>
  <c r="X239" i="74" s="1"/>
  <c r="V240" i="49"/>
  <c r="S207" i="74" s="1"/>
  <c r="AA240" i="49"/>
  <c r="X207" i="74" s="1"/>
  <c r="Z240" i="49"/>
  <c r="W207" i="74" s="1"/>
  <c r="W231" i="52" s="1"/>
  <c r="Y240" i="49"/>
  <c r="V207" i="74" s="1"/>
  <c r="X240" i="49"/>
  <c r="W240" i="49"/>
  <c r="V208" i="49"/>
  <c r="S175" i="74" s="1"/>
  <c r="AA208" i="49"/>
  <c r="X175" i="74" s="1"/>
  <c r="Z208" i="49"/>
  <c r="W175" i="74" s="1"/>
  <c r="W199" i="52" s="1"/>
  <c r="Y208" i="49"/>
  <c r="V175" i="74" s="1"/>
  <c r="V199" i="52" s="1"/>
  <c r="X208" i="49"/>
  <c r="U175" i="74" s="1"/>
  <c r="W208" i="49"/>
  <c r="T175" i="74" s="1"/>
  <c r="Z176" i="49"/>
  <c r="W143" i="74" s="1"/>
  <c r="X176" i="49"/>
  <c r="U143" i="74" s="1"/>
  <c r="Y176" i="49"/>
  <c r="V143" i="74" s="1"/>
  <c r="AA176" i="49"/>
  <c r="X143" i="74" s="1"/>
  <c r="X167" i="52" s="1"/>
  <c r="W176" i="49"/>
  <c r="V176" i="49"/>
  <c r="AA144" i="49"/>
  <c r="X111" i="74" s="1"/>
  <c r="Z144" i="49"/>
  <c r="W111" i="74" s="1"/>
  <c r="Y144" i="49"/>
  <c r="V111" i="74" s="1"/>
  <c r="X144" i="49"/>
  <c r="U111" i="74" s="1"/>
  <c r="W144" i="49"/>
  <c r="V144" i="49"/>
  <c r="W112" i="49"/>
  <c r="T79" i="74" s="1"/>
  <c r="V112" i="49"/>
  <c r="AA112" i="49"/>
  <c r="X79" i="74" s="1"/>
  <c r="X103" i="52" s="1"/>
  <c r="Z112" i="49"/>
  <c r="Y112" i="49"/>
  <c r="V79" i="74" s="1"/>
  <c r="V103" i="52" s="1"/>
  <c r="X112" i="49"/>
  <c r="U79" i="74" s="1"/>
  <c r="Y80" i="49"/>
  <c r="V47" i="74" s="1"/>
  <c r="V71" i="52" s="1"/>
  <c r="X80" i="49"/>
  <c r="W80" i="49"/>
  <c r="T47" i="74" s="1"/>
  <c r="V80" i="49"/>
  <c r="Z80" i="49"/>
  <c r="W47" i="74" s="1"/>
  <c r="W71" i="52" s="1"/>
  <c r="AA80" i="49"/>
  <c r="X47" i="74" s="1"/>
  <c r="Z48" i="49"/>
  <c r="W15" i="74" s="1"/>
  <c r="W39" i="52" s="1"/>
  <c r="Y48" i="49"/>
  <c r="V15" i="74" s="1"/>
  <c r="AA48" i="49"/>
  <c r="X15" i="74" s="1"/>
  <c r="X48" i="49"/>
  <c r="W48" i="49"/>
  <c r="V48" i="49"/>
  <c r="S15" i="74" s="1"/>
  <c r="AE161" i="26"/>
  <c r="J128" i="75" s="1"/>
  <c r="AJ161" i="26"/>
  <c r="O128" i="75" s="1"/>
  <c r="AI161" i="26"/>
  <c r="N128" i="75" s="1"/>
  <c r="AH161" i="26"/>
  <c r="M128" i="75" s="1"/>
  <c r="AG161" i="26"/>
  <c r="AF161" i="26"/>
  <c r="W276" i="26"/>
  <c r="X276" i="26"/>
  <c r="V276" i="26"/>
  <c r="X212" i="26"/>
  <c r="L179" i="74" s="1"/>
  <c r="N179" i="74"/>
  <c r="W212" i="26"/>
  <c r="K179" i="74" s="1"/>
  <c r="V212" i="26"/>
  <c r="J179" i="74" s="1"/>
  <c r="V69" i="26"/>
  <c r="X69" i="26"/>
  <c r="L36" i="74" s="1"/>
  <c r="W69" i="26"/>
  <c r="K36" i="74" s="1"/>
  <c r="AJ281" i="49"/>
  <c r="X248" i="75" s="1"/>
  <c r="AI281" i="49"/>
  <c r="AH281" i="49"/>
  <c r="V248" i="75" s="1"/>
  <c r="AG281" i="49"/>
  <c r="U248" i="75" s="1"/>
  <c r="AF281" i="49"/>
  <c r="T248" i="75" s="1"/>
  <c r="AE281" i="49"/>
  <c r="AH217" i="49"/>
  <c r="V184" i="75" s="1"/>
  <c r="AG217" i="49"/>
  <c r="U184" i="75" s="1"/>
  <c r="AF217" i="49"/>
  <c r="T184" i="75" s="1"/>
  <c r="AE217" i="49"/>
  <c r="S184" i="75" s="1"/>
  <c r="AJ217" i="49"/>
  <c r="X184" i="75" s="1"/>
  <c r="AI217" i="49"/>
  <c r="W184" i="75" s="1"/>
  <c r="AH153" i="49"/>
  <c r="V120" i="75" s="1"/>
  <c r="AG153" i="49"/>
  <c r="AF153" i="49"/>
  <c r="AE153" i="49"/>
  <c r="S120" i="75" s="1"/>
  <c r="AI153" i="49"/>
  <c r="W120" i="75" s="1"/>
  <c r="AJ153" i="49"/>
  <c r="X120" i="75" s="1"/>
  <c r="AF89" i="49"/>
  <c r="T56" i="75" s="1"/>
  <c r="AE89" i="49"/>
  <c r="S56" i="75" s="1"/>
  <c r="AJ89" i="49"/>
  <c r="X56" i="75" s="1"/>
  <c r="AI89" i="49"/>
  <c r="W56" i="75" s="1"/>
  <c r="AG89" i="49"/>
  <c r="AH89" i="49"/>
  <c r="V56" i="75" s="1"/>
  <c r="AJ97" i="26"/>
  <c r="O64" i="75" s="1"/>
  <c r="AI97" i="26"/>
  <c r="N64" i="75" s="1"/>
  <c r="AH97" i="26"/>
  <c r="M64" i="75" s="1"/>
  <c r="AG97" i="26"/>
  <c r="L64" i="75" s="1"/>
  <c r="AF97" i="26"/>
  <c r="K64" i="75" s="1"/>
  <c r="AE97" i="26"/>
  <c r="Y114" i="51"/>
  <c r="AE82" i="74" s="1"/>
  <c r="J106" i="52" s="1"/>
  <c r="X114" i="51"/>
  <c r="AA114" i="51"/>
  <c r="AG82" i="74" s="1"/>
  <c r="L106" i="52" s="1"/>
  <c r="Z114" i="51"/>
  <c r="AF82" i="74" s="1"/>
  <c r="K106" i="52" s="1"/>
  <c r="W114" i="51"/>
  <c r="AC82" i="74" s="1"/>
  <c r="V114" i="51"/>
  <c r="AB82" i="74" s="1"/>
  <c r="M277" i="51"/>
  <c r="AB245" i="72" s="1"/>
  <c r="Q277" i="51"/>
  <c r="AF245" i="72" s="1"/>
  <c r="K269" i="52" s="1"/>
  <c r="P277" i="51"/>
  <c r="AE245" i="72" s="1"/>
  <c r="J269" i="52" s="1"/>
  <c r="O277" i="51"/>
  <c r="AD245" i="72" s="1"/>
  <c r="N277" i="51"/>
  <c r="R277" i="51"/>
  <c r="AG245" i="72" s="1"/>
  <c r="L269" i="52" s="1"/>
  <c r="P261" i="51"/>
  <c r="AE229" i="72" s="1"/>
  <c r="J253" i="52" s="1"/>
  <c r="O261" i="51"/>
  <c r="AD229" i="72" s="1"/>
  <c r="N261" i="51"/>
  <c r="AC229" i="72" s="1"/>
  <c r="M261" i="51"/>
  <c r="R261" i="51"/>
  <c r="AG229" i="72" s="1"/>
  <c r="L253" i="52" s="1"/>
  <c r="Q261" i="51"/>
  <c r="AF229" i="72" s="1"/>
  <c r="K253" i="52" s="1"/>
  <c r="M245" i="51"/>
  <c r="AB213" i="72" s="1"/>
  <c r="Q245" i="51"/>
  <c r="AF213" i="72" s="1"/>
  <c r="K237" i="52" s="1"/>
  <c r="P245" i="51"/>
  <c r="AE213" i="72" s="1"/>
  <c r="J237" i="52" s="1"/>
  <c r="O245" i="51"/>
  <c r="AD213" i="72" s="1"/>
  <c r="N245" i="51"/>
  <c r="AC213" i="72" s="1"/>
  <c r="R245" i="51"/>
  <c r="Q229" i="51"/>
  <c r="AF197" i="72" s="1"/>
  <c r="K221" i="52" s="1"/>
  <c r="R229" i="51"/>
  <c r="AG197" i="72" s="1"/>
  <c r="L221" i="52" s="1"/>
  <c r="P229" i="51"/>
  <c r="AE197" i="72" s="1"/>
  <c r="J221" i="52" s="1"/>
  <c r="O229" i="51"/>
  <c r="N229" i="51"/>
  <c r="AC197" i="72" s="1"/>
  <c r="M229" i="51"/>
  <c r="AB197" i="72" s="1"/>
  <c r="N213" i="51"/>
  <c r="AC181" i="72" s="1"/>
  <c r="M213" i="51"/>
  <c r="AB181" i="72" s="1"/>
  <c r="Q213" i="51"/>
  <c r="AF181" i="72" s="1"/>
  <c r="K205" i="52" s="1"/>
  <c r="R213" i="51"/>
  <c r="AG181" i="72" s="1"/>
  <c r="L205" i="52" s="1"/>
  <c r="P213" i="51"/>
  <c r="AE181" i="72" s="1"/>
  <c r="J205" i="52" s="1"/>
  <c r="O213" i="51"/>
  <c r="AD181" i="72" s="1"/>
  <c r="O197" i="51"/>
  <c r="AD165" i="72" s="1"/>
  <c r="R197" i="51"/>
  <c r="AG165" i="72" s="1"/>
  <c r="L189" i="52" s="1"/>
  <c r="Q197" i="51"/>
  <c r="AF165" i="72" s="1"/>
  <c r="K189" i="52" s="1"/>
  <c r="N197" i="51"/>
  <c r="M197" i="51"/>
  <c r="AB165" i="72" s="1"/>
  <c r="P197" i="51"/>
  <c r="AE165" i="72" s="1"/>
  <c r="J189" i="52" s="1"/>
  <c r="O181" i="51"/>
  <c r="AD149" i="72" s="1"/>
  <c r="R181" i="51"/>
  <c r="AG149" i="72" s="1"/>
  <c r="Q181" i="51"/>
  <c r="AF149" i="72" s="1"/>
  <c r="N181" i="51"/>
  <c r="AC149" i="72" s="1"/>
  <c r="M181" i="51"/>
  <c r="AB149" i="72" s="1"/>
  <c r="P181" i="51"/>
  <c r="AE149" i="72" s="1"/>
  <c r="O165" i="51"/>
  <c r="AD133" i="72" s="1"/>
  <c r="R165" i="51"/>
  <c r="AG133" i="72" s="1"/>
  <c r="L157" i="52" s="1"/>
  <c r="Q165" i="51"/>
  <c r="AF133" i="72" s="1"/>
  <c r="K157" i="52" s="1"/>
  <c r="N165" i="51"/>
  <c r="AC133" i="72" s="1"/>
  <c r="M165" i="51"/>
  <c r="AB133" i="72" s="1"/>
  <c r="P165" i="51"/>
  <c r="AE133" i="72" s="1"/>
  <c r="J157" i="52" s="1"/>
  <c r="O149" i="51"/>
  <c r="AD117" i="72" s="1"/>
  <c r="R149" i="51"/>
  <c r="AG117" i="72" s="1"/>
  <c r="L141" i="52" s="1"/>
  <c r="Q149" i="51"/>
  <c r="AF117" i="72" s="1"/>
  <c r="K141" i="52" s="1"/>
  <c r="N149" i="51"/>
  <c r="AC117" i="72" s="1"/>
  <c r="M149" i="51"/>
  <c r="AB117" i="72" s="1"/>
  <c r="P149" i="51"/>
  <c r="AE117" i="72" s="1"/>
  <c r="J141" i="52" s="1"/>
  <c r="O133" i="51"/>
  <c r="AD101" i="72" s="1"/>
  <c r="Q133" i="51"/>
  <c r="AF101" i="72" s="1"/>
  <c r="K125" i="52" s="1"/>
  <c r="N133" i="51"/>
  <c r="AC101" i="72" s="1"/>
  <c r="M133" i="51"/>
  <c r="AB101" i="72" s="1"/>
  <c r="R133" i="51"/>
  <c r="AG101" i="72" s="1"/>
  <c r="L125" i="52" s="1"/>
  <c r="P133" i="51"/>
  <c r="AE101" i="72" s="1"/>
  <c r="J125" i="52" s="1"/>
  <c r="M117" i="51"/>
  <c r="AB85" i="72" s="1"/>
  <c r="P117" i="51"/>
  <c r="AE85" i="72" s="1"/>
  <c r="J109" i="52" s="1"/>
  <c r="O117" i="51"/>
  <c r="AD85" i="72" s="1"/>
  <c r="R117" i="51"/>
  <c r="AG85" i="72" s="1"/>
  <c r="L109" i="52" s="1"/>
  <c r="Q117" i="51"/>
  <c r="AF85" i="72" s="1"/>
  <c r="K109" i="52" s="1"/>
  <c r="N117" i="51"/>
  <c r="M101" i="51"/>
  <c r="AB69" i="72" s="1"/>
  <c r="P101" i="51"/>
  <c r="AE69" i="72" s="1"/>
  <c r="J93" i="52" s="1"/>
  <c r="AB93" i="52" s="1"/>
  <c r="O101" i="51"/>
  <c r="AD69" i="72" s="1"/>
  <c r="R101" i="51"/>
  <c r="AG69" i="72" s="1"/>
  <c r="L93" i="52" s="1"/>
  <c r="Q101" i="51"/>
  <c r="AF69" i="72" s="1"/>
  <c r="K93" i="52" s="1"/>
  <c r="N101" i="51"/>
  <c r="AC69" i="72" s="1"/>
  <c r="M85" i="51"/>
  <c r="AB53" i="72" s="1"/>
  <c r="P85" i="51"/>
  <c r="O85" i="51"/>
  <c r="AD53" i="72" s="1"/>
  <c r="R85" i="51"/>
  <c r="AG53" i="72" s="1"/>
  <c r="Q85" i="51"/>
  <c r="AF53" i="72" s="1"/>
  <c r="N85" i="51"/>
  <c r="AC53" i="72" s="1"/>
  <c r="M69" i="51"/>
  <c r="AB37" i="72" s="1"/>
  <c r="P69" i="51"/>
  <c r="AE37" i="72" s="1"/>
  <c r="J61" i="52" s="1"/>
  <c r="O69" i="51"/>
  <c r="AD37" i="72" s="1"/>
  <c r="R69" i="51"/>
  <c r="AG37" i="72" s="1"/>
  <c r="L61" i="52" s="1"/>
  <c r="Q69" i="51"/>
  <c r="AF37" i="72" s="1"/>
  <c r="K61" i="52" s="1"/>
  <c r="N69" i="51"/>
  <c r="AC37" i="72" s="1"/>
  <c r="R53" i="51"/>
  <c r="AG21" i="72" s="1"/>
  <c r="L45" i="52" s="1"/>
  <c r="Q53" i="51"/>
  <c r="AF21" i="72" s="1"/>
  <c r="K45" i="52" s="1"/>
  <c r="P53" i="51"/>
  <c r="AE21" i="72" s="1"/>
  <c r="J45" i="52" s="1"/>
  <c r="N53" i="51"/>
  <c r="AC21" i="72" s="1"/>
  <c r="M53" i="51"/>
  <c r="AB21" i="72" s="1"/>
  <c r="O53" i="51"/>
  <c r="AD21" i="72" s="1"/>
  <c r="O286" i="49"/>
  <c r="U253" i="72" s="1"/>
  <c r="N286" i="49"/>
  <c r="T253" i="72" s="1"/>
  <c r="M286" i="49"/>
  <c r="S253" i="72" s="1"/>
  <c r="R286" i="49"/>
  <c r="Q286" i="49"/>
  <c r="W253" i="72" s="1"/>
  <c r="W277" i="52" s="1"/>
  <c r="P286" i="49"/>
  <c r="V253" i="72" s="1"/>
  <c r="V277" i="52" s="1"/>
  <c r="X265" i="49"/>
  <c r="W265" i="49"/>
  <c r="T232" i="74" s="1"/>
  <c r="AA265" i="49"/>
  <c r="X232" i="74" s="1"/>
  <c r="X256" i="52" s="1"/>
  <c r="V265" i="49"/>
  <c r="S232" i="74" s="1"/>
  <c r="Z265" i="49"/>
  <c r="W232" i="74" s="1"/>
  <c r="W256" i="52" s="1"/>
  <c r="Y265" i="49"/>
  <c r="V232" i="74" s="1"/>
  <c r="V256" i="52" s="1"/>
  <c r="AI244" i="49"/>
  <c r="W211" i="75" s="1"/>
  <c r="AG244" i="49"/>
  <c r="U211" i="75" s="1"/>
  <c r="AF244" i="49"/>
  <c r="T211" i="75" s="1"/>
  <c r="AE244" i="49"/>
  <c r="AJ244" i="49"/>
  <c r="X211" i="75" s="1"/>
  <c r="AH244" i="49"/>
  <c r="V211" i="75" s="1"/>
  <c r="V217" i="49"/>
  <c r="S184" i="74" s="1"/>
  <c r="AA217" i="49"/>
  <c r="Z217" i="49"/>
  <c r="W184" i="74" s="1"/>
  <c r="W208" i="52" s="1"/>
  <c r="Y217" i="49"/>
  <c r="V184" i="74" s="1"/>
  <c r="V208" i="52" s="1"/>
  <c r="X217" i="49"/>
  <c r="U184" i="74" s="1"/>
  <c r="W217" i="49"/>
  <c r="T184" i="74" s="1"/>
  <c r="AA185" i="49"/>
  <c r="X152" i="74" s="1"/>
  <c r="X176" i="52" s="1"/>
  <c r="Z185" i="49"/>
  <c r="W152" i="74" s="1"/>
  <c r="W176" i="52" s="1"/>
  <c r="X185" i="49"/>
  <c r="U152" i="74" s="1"/>
  <c r="W185" i="49"/>
  <c r="T152" i="74" s="1"/>
  <c r="V185" i="49"/>
  <c r="S152" i="74" s="1"/>
  <c r="Y185" i="49"/>
  <c r="V152" i="74" s="1"/>
  <c r="V176" i="52" s="1"/>
  <c r="Y153" i="49"/>
  <c r="V120" i="74" s="1"/>
  <c r="V144" i="52" s="1"/>
  <c r="X153" i="49"/>
  <c r="U120" i="74" s="1"/>
  <c r="W153" i="49"/>
  <c r="T120" i="74" s="1"/>
  <c r="V153" i="49"/>
  <c r="S120" i="74" s="1"/>
  <c r="AA153" i="49"/>
  <c r="X120" i="74" s="1"/>
  <c r="X144" i="52" s="1"/>
  <c r="Z153" i="49"/>
  <c r="W120" i="74" s="1"/>
  <c r="W144" i="52" s="1"/>
  <c r="Y121" i="49"/>
  <c r="V88" i="74" s="1"/>
  <c r="V112" i="52" s="1"/>
  <c r="X121" i="49"/>
  <c r="U88" i="74" s="1"/>
  <c r="W121" i="49"/>
  <c r="T88" i="74" s="1"/>
  <c r="V121" i="49"/>
  <c r="AA121" i="49"/>
  <c r="X88" i="74" s="1"/>
  <c r="X112" i="52" s="1"/>
  <c r="Z121" i="49"/>
  <c r="Z57" i="49"/>
  <c r="W24" i="74" s="1"/>
  <c r="W48" i="52" s="1"/>
  <c r="W57" i="49"/>
  <c r="X57" i="49"/>
  <c r="V57" i="49"/>
  <c r="S24" i="74" s="1"/>
  <c r="AA57" i="49"/>
  <c r="X24" i="74" s="1"/>
  <c r="X48" i="52" s="1"/>
  <c r="Y57" i="49"/>
  <c r="V24" i="74" s="1"/>
  <c r="V48" i="52" s="1"/>
  <c r="W242" i="26"/>
  <c r="X242" i="26"/>
  <c r="V242" i="26"/>
  <c r="J209" i="74" s="1"/>
  <c r="P214" i="26"/>
  <c r="M181" i="72" s="1"/>
  <c r="M214" i="26"/>
  <c r="O214" i="26"/>
  <c r="N214" i="26"/>
  <c r="P139" i="26"/>
  <c r="O139" i="26"/>
  <c r="N139" i="26"/>
  <c r="M139" i="26"/>
  <c r="J106" i="72" s="1"/>
  <c r="P58" i="26"/>
  <c r="M25" i="72" s="1"/>
  <c r="O58" i="26"/>
  <c r="N58" i="26"/>
  <c r="K25" i="72" s="1"/>
  <c r="M58" i="26"/>
  <c r="J25" i="72" s="1"/>
  <c r="Q84" i="49"/>
  <c r="W51" i="72" s="1"/>
  <c r="P84" i="49"/>
  <c r="V51" i="72" s="1"/>
  <c r="N84" i="49"/>
  <c r="T51" i="72" s="1"/>
  <c r="O84" i="49"/>
  <c r="U51" i="72" s="1"/>
  <c r="M84" i="49"/>
  <c r="R84" i="49"/>
  <c r="X51" i="72" s="1"/>
  <c r="P234" i="26"/>
  <c r="M201" i="72" s="1"/>
  <c r="O234" i="26"/>
  <c r="L201" i="72" s="1"/>
  <c r="N234" i="26"/>
  <c r="K201" i="72" s="1"/>
  <c r="M234" i="26"/>
  <c r="J201" i="72" s="1"/>
  <c r="P220" i="26"/>
  <c r="M187" i="72" s="1"/>
  <c r="O220" i="26"/>
  <c r="L187" i="72" s="1"/>
  <c r="M220" i="26"/>
  <c r="N220" i="26"/>
  <c r="P135" i="26"/>
  <c r="N135" i="26"/>
  <c r="M135" i="26"/>
  <c r="J102" i="72" s="1"/>
  <c r="O135" i="26"/>
  <c r="X56" i="26"/>
  <c r="V56" i="26"/>
  <c r="J23" i="74" s="1"/>
  <c r="W56" i="26"/>
  <c r="P236" i="26"/>
  <c r="M203" i="72" s="1"/>
  <c r="M236" i="26"/>
  <c r="N203" i="72"/>
  <c r="N236" i="26"/>
  <c r="O236" i="26"/>
  <c r="AI280" i="26"/>
  <c r="N247" i="75" s="1"/>
  <c r="AG280" i="26"/>
  <c r="L247" i="75" s="1"/>
  <c r="AF280" i="26"/>
  <c r="K247" i="75" s="1"/>
  <c r="AH280" i="26"/>
  <c r="M247" i="75" s="1"/>
  <c r="AE280" i="26"/>
  <c r="J247" i="75" s="1"/>
  <c r="AJ280" i="26"/>
  <c r="O247" i="75" s="1"/>
  <c r="P260" i="26"/>
  <c r="M227" i="72" s="1"/>
  <c r="O260" i="26"/>
  <c r="L227" i="72" s="1"/>
  <c r="N260" i="26"/>
  <c r="K227" i="72" s="1"/>
  <c r="M260" i="26"/>
  <c r="J227" i="72" s="1"/>
  <c r="AI76" i="26"/>
  <c r="N43" i="75" s="1"/>
  <c r="AH76" i="26"/>
  <c r="M43" i="75" s="1"/>
  <c r="AG76" i="26"/>
  <c r="AF76" i="26"/>
  <c r="AE76" i="26"/>
  <c r="J43" i="75" s="1"/>
  <c r="AJ76" i="26"/>
  <c r="O43" i="75" s="1"/>
  <c r="AJ284" i="26"/>
  <c r="O251" i="75" s="1"/>
  <c r="AG284" i="26"/>
  <c r="L251" i="75" s="1"/>
  <c r="AF284" i="26"/>
  <c r="AE284" i="26"/>
  <c r="AI284" i="26"/>
  <c r="N251" i="75" s="1"/>
  <c r="AH284" i="26"/>
  <c r="M251" i="75" s="1"/>
  <c r="P215" i="26"/>
  <c r="M182" i="72" s="1"/>
  <c r="N215" i="26"/>
  <c r="M215" i="26"/>
  <c r="J182" i="72" s="1"/>
  <c r="O215" i="26"/>
  <c r="P123" i="26"/>
  <c r="M90" i="72" s="1"/>
  <c r="P114" i="52" s="1"/>
  <c r="O123" i="26"/>
  <c r="L90" i="72" s="1"/>
  <c r="N123" i="26"/>
  <c r="M123" i="26"/>
  <c r="AI87" i="26"/>
  <c r="AH87" i="26"/>
  <c r="M54" i="75" s="1"/>
  <c r="AG87" i="26"/>
  <c r="L54" i="75" s="1"/>
  <c r="AF87" i="26"/>
  <c r="K54" i="75" s="1"/>
  <c r="AE87" i="26"/>
  <c r="AJ87" i="26"/>
  <c r="O54" i="75" s="1"/>
  <c r="R92" i="49"/>
  <c r="X59" i="72" s="1"/>
  <c r="Q92" i="49"/>
  <c r="W59" i="72" s="1"/>
  <c r="P92" i="49"/>
  <c r="V59" i="72" s="1"/>
  <c r="N92" i="49"/>
  <c r="T59" i="72" s="1"/>
  <c r="O92" i="49"/>
  <c r="M92" i="49"/>
  <c r="S59" i="72" s="1"/>
  <c r="AE44" i="49"/>
  <c r="S11" i="75" s="1"/>
  <c r="AJ44" i="49"/>
  <c r="X11" i="75" s="1"/>
  <c r="AI44" i="49"/>
  <c r="W11" i="75" s="1"/>
  <c r="AH44" i="49"/>
  <c r="V11" i="75" s="1"/>
  <c r="AG44" i="49"/>
  <c r="AF44" i="49"/>
  <c r="AG271" i="26"/>
  <c r="L238" i="75" s="1"/>
  <c r="AJ271" i="26"/>
  <c r="O238" i="75" s="1"/>
  <c r="AI271" i="26"/>
  <c r="AF271" i="26"/>
  <c r="K238" i="75" s="1"/>
  <c r="AE271" i="26"/>
  <c r="J238" i="75" s="1"/>
  <c r="AH271" i="26"/>
  <c r="M238" i="75" s="1"/>
  <c r="P83" i="26"/>
  <c r="M50" i="72" s="1"/>
  <c r="P74" i="52" s="1"/>
  <c r="N83" i="26"/>
  <c r="M83" i="26"/>
  <c r="J50" i="72" s="1"/>
  <c r="O83" i="26"/>
  <c r="AG206" i="26"/>
  <c r="L173" i="75" s="1"/>
  <c r="AF206" i="26"/>
  <c r="AE206" i="26"/>
  <c r="J173" i="75" s="1"/>
  <c r="AJ206" i="26"/>
  <c r="O173" i="75" s="1"/>
  <c r="AH206" i="26"/>
  <c r="M173" i="75" s="1"/>
  <c r="AI206" i="26"/>
  <c r="N173" i="75" s="1"/>
  <c r="X186" i="26"/>
  <c r="AD186" i="26" s="1"/>
  <c r="R153" i="74" s="1"/>
  <c r="W186" i="26"/>
  <c r="K153" i="74" s="1"/>
  <c r="V186" i="26"/>
  <c r="X90" i="26"/>
  <c r="L57" i="74" s="1"/>
  <c r="W90" i="26"/>
  <c r="V90" i="26"/>
  <c r="V114" i="26"/>
  <c r="X114" i="26"/>
  <c r="L81" i="74" s="1"/>
  <c r="W114" i="26"/>
  <c r="V50" i="26"/>
  <c r="X50" i="26"/>
  <c r="L17" i="74" s="1"/>
  <c r="W50" i="26"/>
  <c r="W226" i="51"/>
  <c r="AC194" i="74" s="1"/>
  <c r="V226" i="51"/>
  <c r="AB194" i="74" s="1"/>
  <c r="AA226" i="51"/>
  <c r="AG194" i="74" s="1"/>
  <c r="L218" i="52" s="1"/>
  <c r="Y226" i="51"/>
  <c r="AE194" i="74" s="1"/>
  <c r="J218" i="52" s="1"/>
  <c r="Z226" i="51"/>
  <c r="AF194" i="74" s="1"/>
  <c r="K218" i="52" s="1"/>
  <c r="X226" i="51"/>
  <c r="Q244" i="49"/>
  <c r="W211" i="72" s="1"/>
  <c r="W235" i="52" s="1"/>
  <c r="P244" i="49"/>
  <c r="O244" i="49"/>
  <c r="U211" i="72" s="1"/>
  <c r="N244" i="49"/>
  <c r="T211" i="72" s="1"/>
  <c r="M244" i="49"/>
  <c r="S211" i="72" s="1"/>
  <c r="R244" i="49"/>
  <c r="X211" i="72" s="1"/>
  <c r="X235" i="52" s="1"/>
  <c r="P180" i="49"/>
  <c r="V147" i="72" s="1"/>
  <c r="V171" i="52" s="1"/>
  <c r="N180" i="49"/>
  <c r="T147" i="72" s="1"/>
  <c r="O180" i="49"/>
  <c r="U147" i="72" s="1"/>
  <c r="M180" i="49"/>
  <c r="S147" i="72" s="1"/>
  <c r="R180" i="49"/>
  <c r="X147" i="72" s="1"/>
  <c r="X171" i="52" s="1"/>
  <c r="Q180" i="49"/>
  <c r="W147" i="72" s="1"/>
  <c r="W171" i="52" s="1"/>
  <c r="W184" i="51"/>
  <c r="AC152" i="74" s="1"/>
  <c r="V184" i="51"/>
  <c r="AB152" i="74" s="1"/>
  <c r="AA184" i="51"/>
  <c r="AG152" i="74" s="1"/>
  <c r="L176" i="52" s="1"/>
  <c r="Z184" i="51"/>
  <c r="AF152" i="74" s="1"/>
  <c r="K176" i="52" s="1"/>
  <c r="Y184" i="51"/>
  <c r="AE152" i="74" s="1"/>
  <c r="J176" i="52" s="1"/>
  <c r="X184" i="51"/>
  <c r="AD152" i="74" s="1"/>
  <c r="M269" i="49"/>
  <c r="S236" i="72" s="1"/>
  <c r="R269" i="49"/>
  <c r="X236" i="72" s="1"/>
  <c r="X260" i="52" s="1"/>
  <c r="Q269" i="49"/>
  <c r="W236" i="72" s="1"/>
  <c r="W260" i="52" s="1"/>
  <c r="P269" i="49"/>
  <c r="V236" i="72" s="1"/>
  <c r="V260" i="52" s="1"/>
  <c r="O269" i="49"/>
  <c r="N269" i="49"/>
  <c r="N237" i="49"/>
  <c r="T204" i="72" s="1"/>
  <c r="M237" i="49"/>
  <c r="S204" i="72" s="1"/>
  <c r="R237" i="49"/>
  <c r="X204" i="72" s="1"/>
  <c r="X228" i="52" s="1"/>
  <c r="P237" i="49"/>
  <c r="V204" i="72" s="1"/>
  <c r="V228" i="52" s="1"/>
  <c r="Q237" i="49"/>
  <c r="W204" i="72" s="1"/>
  <c r="W228" i="52" s="1"/>
  <c r="O237" i="49"/>
  <c r="N205" i="49"/>
  <c r="M205" i="49"/>
  <c r="R205" i="49"/>
  <c r="X172" i="72" s="1"/>
  <c r="X196" i="52" s="1"/>
  <c r="P205" i="49"/>
  <c r="V172" i="72" s="1"/>
  <c r="V196" i="52" s="1"/>
  <c r="Q205" i="49"/>
  <c r="W172" i="72" s="1"/>
  <c r="O205" i="49"/>
  <c r="U172" i="72" s="1"/>
  <c r="R173" i="49"/>
  <c r="X140" i="72" s="1"/>
  <c r="X164" i="52" s="1"/>
  <c r="Q173" i="49"/>
  <c r="W140" i="72" s="1"/>
  <c r="W164" i="52" s="1"/>
  <c r="O173" i="49"/>
  <c r="P173" i="49"/>
  <c r="V140" i="72" s="1"/>
  <c r="V164" i="52" s="1"/>
  <c r="N173" i="49"/>
  <c r="T140" i="72" s="1"/>
  <c r="M173" i="49"/>
  <c r="S140" i="72" s="1"/>
  <c r="R141" i="49"/>
  <c r="X108" i="72" s="1"/>
  <c r="X132" i="52" s="1"/>
  <c r="Q141" i="49"/>
  <c r="W108" i="72" s="1"/>
  <c r="O141" i="49"/>
  <c r="P141" i="49"/>
  <c r="V108" i="72" s="1"/>
  <c r="V132" i="52" s="1"/>
  <c r="N141" i="49"/>
  <c r="M141" i="49"/>
  <c r="S108" i="72" s="1"/>
  <c r="Q109" i="49"/>
  <c r="W76" i="72" s="1"/>
  <c r="W100" i="52" s="1"/>
  <c r="O109" i="49"/>
  <c r="U76" i="72" s="1"/>
  <c r="P109" i="49"/>
  <c r="V76" i="72" s="1"/>
  <c r="V100" i="52" s="1"/>
  <c r="N109" i="49"/>
  <c r="T76" i="72" s="1"/>
  <c r="M109" i="49"/>
  <c r="S76" i="72" s="1"/>
  <c r="R109" i="49"/>
  <c r="X76" i="72" s="1"/>
  <c r="N77" i="49"/>
  <c r="R77" i="49"/>
  <c r="X44" i="72" s="1"/>
  <c r="X68" i="52" s="1"/>
  <c r="Q77" i="49"/>
  <c r="W44" i="72" s="1"/>
  <c r="W68" i="52" s="1"/>
  <c r="P77" i="49"/>
  <c r="V44" i="72" s="1"/>
  <c r="V68" i="52" s="1"/>
  <c r="O77" i="49"/>
  <c r="M77" i="49"/>
  <c r="S44" i="72" s="1"/>
  <c r="N45" i="49"/>
  <c r="T12" i="72" s="1"/>
  <c r="R45" i="49"/>
  <c r="X12" i="72" s="1"/>
  <c r="Q45" i="49"/>
  <c r="W12" i="72" s="1"/>
  <c r="W36" i="52" s="1"/>
  <c r="P45" i="49"/>
  <c r="O45" i="49"/>
  <c r="U12" i="72" s="1"/>
  <c r="M45" i="49"/>
  <c r="S12" i="72" s="1"/>
  <c r="AH143" i="26"/>
  <c r="M110" i="75" s="1"/>
  <c r="AG143" i="26"/>
  <c r="AF143" i="26"/>
  <c r="K110" i="75" s="1"/>
  <c r="AE143" i="26"/>
  <c r="AJ143" i="26"/>
  <c r="O110" i="75" s="1"/>
  <c r="AI143" i="26"/>
  <c r="X268" i="26"/>
  <c r="W268" i="26"/>
  <c r="V268" i="26"/>
  <c r="X129" i="26"/>
  <c r="W129" i="26"/>
  <c r="K96" i="74" s="1"/>
  <c r="V129" i="26"/>
  <c r="X204" i="51"/>
  <c r="W204" i="51"/>
  <c r="AC172" i="74" s="1"/>
  <c r="V204" i="51"/>
  <c r="AB172" i="74" s="1"/>
  <c r="AA204" i="51"/>
  <c r="AG172" i="74" s="1"/>
  <c r="L196" i="52" s="1"/>
  <c r="Z204" i="51"/>
  <c r="AF172" i="74" s="1"/>
  <c r="K196" i="52" s="1"/>
  <c r="Y204" i="51"/>
  <c r="AE172" i="74" s="1"/>
  <c r="J196" i="52" s="1"/>
  <c r="AA54" i="51"/>
  <c r="AG22" i="74" s="1"/>
  <c r="L46" i="52" s="1"/>
  <c r="Z54" i="51"/>
  <c r="AF22" i="74" s="1"/>
  <c r="K46" i="52" s="1"/>
  <c r="Y54" i="51"/>
  <c r="AE22" i="74" s="1"/>
  <c r="J46" i="52" s="1"/>
  <c r="X54" i="51"/>
  <c r="AD22" i="74" s="1"/>
  <c r="W54" i="51"/>
  <c r="V54" i="51"/>
  <c r="AB22" i="74" s="1"/>
  <c r="AH273" i="49"/>
  <c r="AG273" i="49"/>
  <c r="AF273" i="49"/>
  <c r="T240" i="75" s="1"/>
  <c r="AE273" i="49"/>
  <c r="S240" i="75" s="1"/>
  <c r="AJ273" i="49"/>
  <c r="X240" i="75" s="1"/>
  <c r="AI273" i="49"/>
  <c r="W240" i="75" s="1"/>
  <c r="AF209" i="49"/>
  <c r="AE209" i="49"/>
  <c r="AJ209" i="49"/>
  <c r="X176" i="75" s="1"/>
  <c r="AI209" i="49"/>
  <c r="W176" i="75" s="1"/>
  <c r="AH209" i="49"/>
  <c r="V176" i="75" s="1"/>
  <c r="AG209" i="49"/>
  <c r="AI145" i="49"/>
  <c r="W112" i="75" s="1"/>
  <c r="AJ145" i="49"/>
  <c r="X112" i="75" s="1"/>
  <c r="AH145" i="49"/>
  <c r="V112" i="75" s="1"/>
  <c r="AG145" i="49"/>
  <c r="U112" i="75" s="1"/>
  <c r="AF145" i="49"/>
  <c r="T112" i="75" s="1"/>
  <c r="AE145" i="49"/>
  <c r="S112" i="75" s="1"/>
  <c r="AJ81" i="49"/>
  <c r="X48" i="75" s="1"/>
  <c r="AI81" i="49"/>
  <c r="W48" i="75" s="1"/>
  <c r="AG81" i="49"/>
  <c r="AH81" i="49"/>
  <c r="V48" i="75" s="1"/>
  <c r="AF81" i="49"/>
  <c r="T48" i="75" s="1"/>
  <c r="AE81" i="49"/>
  <c r="S48" i="75" s="1"/>
  <c r="AJ84" i="26"/>
  <c r="O51" i="75" s="1"/>
  <c r="AI84" i="26"/>
  <c r="N51" i="75" s="1"/>
  <c r="AH84" i="26"/>
  <c r="M51" i="75" s="1"/>
  <c r="AG84" i="26"/>
  <c r="AF84" i="26"/>
  <c r="K51" i="75" s="1"/>
  <c r="AE84" i="26"/>
  <c r="J51" i="75" s="1"/>
  <c r="X245" i="26"/>
  <c r="L212" i="74" s="1"/>
  <c r="W245" i="26"/>
  <c r="V245" i="26"/>
  <c r="J212" i="74" s="1"/>
  <c r="W97" i="26"/>
  <c r="K64" i="74" s="1"/>
  <c r="V97" i="26"/>
  <c r="X97" i="26"/>
  <c r="L64" i="74" s="1"/>
  <c r="V228" i="51"/>
  <c r="AB196" i="74" s="1"/>
  <c r="AA228" i="51"/>
  <c r="AG196" i="74" s="1"/>
  <c r="L220" i="52" s="1"/>
  <c r="Z228" i="51"/>
  <c r="AF196" i="74" s="1"/>
  <c r="K220" i="52" s="1"/>
  <c r="Y228" i="51"/>
  <c r="AE196" i="74" s="1"/>
  <c r="J220" i="52" s="1"/>
  <c r="X228" i="51"/>
  <c r="AD196" i="74" s="1"/>
  <c r="W228" i="51"/>
  <c r="AA86" i="51"/>
  <c r="AG54" i="74" s="1"/>
  <c r="L78" i="52" s="1"/>
  <c r="Z86" i="51"/>
  <c r="AF54" i="74" s="1"/>
  <c r="K78" i="52" s="1"/>
  <c r="Y86" i="51"/>
  <c r="AE54" i="74" s="1"/>
  <c r="J78" i="52" s="1"/>
  <c r="X86" i="51"/>
  <c r="AD54" i="74" s="1"/>
  <c r="W86" i="51"/>
  <c r="V86" i="51"/>
  <c r="Q275" i="51"/>
  <c r="AF243" i="72" s="1"/>
  <c r="O275" i="51"/>
  <c r="N275" i="51"/>
  <c r="R275" i="51"/>
  <c r="AG243" i="72" s="1"/>
  <c r="P275" i="51"/>
  <c r="AE243" i="72" s="1"/>
  <c r="M275" i="51"/>
  <c r="Q259" i="51"/>
  <c r="AF227" i="72" s="1"/>
  <c r="K251" i="52" s="1"/>
  <c r="O259" i="51"/>
  <c r="AD227" i="72" s="1"/>
  <c r="N259" i="51"/>
  <c r="AC227" i="72" s="1"/>
  <c r="R259" i="51"/>
  <c r="AG227" i="72" s="1"/>
  <c r="L251" i="52" s="1"/>
  <c r="P259" i="51"/>
  <c r="AE227" i="72" s="1"/>
  <c r="J251" i="52" s="1"/>
  <c r="M259" i="51"/>
  <c r="AB227" i="72" s="1"/>
  <c r="Q243" i="51"/>
  <c r="AF211" i="72" s="1"/>
  <c r="K235" i="52" s="1"/>
  <c r="O243" i="51"/>
  <c r="AD211" i="72" s="1"/>
  <c r="N243" i="51"/>
  <c r="R243" i="51"/>
  <c r="AG211" i="72" s="1"/>
  <c r="L235" i="52" s="1"/>
  <c r="P243" i="51"/>
  <c r="AE211" i="72" s="1"/>
  <c r="J235" i="52" s="1"/>
  <c r="M243" i="51"/>
  <c r="R227" i="51"/>
  <c r="AG195" i="72" s="1"/>
  <c r="L219" i="52" s="1"/>
  <c r="P227" i="51"/>
  <c r="AE195" i="72" s="1"/>
  <c r="J219" i="52" s="1"/>
  <c r="Q227" i="51"/>
  <c r="AF195" i="72" s="1"/>
  <c r="K219" i="52" s="1"/>
  <c r="O227" i="51"/>
  <c r="AD195" i="72" s="1"/>
  <c r="N227" i="51"/>
  <c r="M227" i="51"/>
  <c r="AB195" i="72" s="1"/>
  <c r="R211" i="51"/>
  <c r="AG179" i="72" s="1"/>
  <c r="P211" i="51"/>
  <c r="AE179" i="72" s="1"/>
  <c r="Q211" i="51"/>
  <c r="O211" i="51"/>
  <c r="AD179" i="72" s="1"/>
  <c r="N211" i="51"/>
  <c r="AC179" i="72" s="1"/>
  <c r="M211" i="51"/>
  <c r="AB179" i="72" s="1"/>
  <c r="N195" i="51"/>
  <c r="AC163" i="72" s="1"/>
  <c r="M195" i="51"/>
  <c r="AB163" i="72" s="1"/>
  <c r="R195" i="51"/>
  <c r="AG163" i="72" s="1"/>
  <c r="Q195" i="51"/>
  <c r="P195" i="51"/>
  <c r="AE163" i="72" s="1"/>
  <c r="O195" i="51"/>
  <c r="AD163" i="72" s="1"/>
  <c r="N179" i="51"/>
  <c r="AC147" i="72" s="1"/>
  <c r="M179" i="51"/>
  <c r="R179" i="51"/>
  <c r="AG147" i="72" s="1"/>
  <c r="L171" i="52" s="1"/>
  <c r="Q179" i="51"/>
  <c r="AF147" i="72" s="1"/>
  <c r="K171" i="52" s="1"/>
  <c r="P179" i="51"/>
  <c r="AE147" i="72" s="1"/>
  <c r="J171" i="52" s="1"/>
  <c r="O179" i="51"/>
  <c r="AD147" i="72" s="1"/>
  <c r="N163" i="51"/>
  <c r="M163" i="51"/>
  <c r="AB131" i="72" s="1"/>
  <c r="R163" i="51"/>
  <c r="AG131" i="72" s="1"/>
  <c r="Q163" i="51"/>
  <c r="AF131" i="72" s="1"/>
  <c r="P163" i="51"/>
  <c r="AE131" i="72" s="1"/>
  <c r="O163" i="51"/>
  <c r="N147" i="51"/>
  <c r="M147" i="51"/>
  <c r="R147" i="51"/>
  <c r="AG115" i="72" s="1"/>
  <c r="L139" i="52" s="1"/>
  <c r="Q147" i="51"/>
  <c r="AF115" i="72" s="1"/>
  <c r="K139" i="52" s="1"/>
  <c r="P147" i="51"/>
  <c r="AE115" i="72" s="1"/>
  <c r="J139" i="52" s="1"/>
  <c r="O147" i="51"/>
  <c r="AD115" i="72" s="1"/>
  <c r="N131" i="51"/>
  <c r="M131" i="51"/>
  <c r="Q131" i="51"/>
  <c r="AF99" i="72" s="1"/>
  <c r="K123" i="52" s="1"/>
  <c r="P131" i="51"/>
  <c r="AE99" i="72" s="1"/>
  <c r="J123" i="52" s="1"/>
  <c r="O131" i="51"/>
  <c r="AD99" i="72" s="1"/>
  <c r="R131" i="51"/>
  <c r="AG99" i="72" s="1"/>
  <c r="L123" i="52" s="1"/>
  <c r="Q115" i="51"/>
  <c r="AF83" i="72" s="1"/>
  <c r="K107" i="52" s="1"/>
  <c r="P115" i="51"/>
  <c r="AE83" i="72" s="1"/>
  <c r="J107" i="52" s="1"/>
  <c r="O115" i="51"/>
  <c r="AD83" i="72" s="1"/>
  <c r="N115" i="51"/>
  <c r="M115" i="51"/>
  <c r="AB83" i="72" s="1"/>
  <c r="R115" i="51"/>
  <c r="AG83" i="72" s="1"/>
  <c r="L107" i="52" s="1"/>
  <c r="Q99" i="51"/>
  <c r="AF67" i="72" s="1"/>
  <c r="K91" i="52" s="1"/>
  <c r="P99" i="51"/>
  <c r="AE67" i="72" s="1"/>
  <c r="J91" i="52" s="1"/>
  <c r="O99" i="51"/>
  <c r="N99" i="51"/>
  <c r="AC67" i="72" s="1"/>
  <c r="M99" i="51"/>
  <c r="R99" i="51"/>
  <c r="AG67" i="72" s="1"/>
  <c r="L91" i="52" s="1"/>
  <c r="Q83" i="51"/>
  <c r="AF51" i="72" s="1"/>
  <c r="P83" i="51"/>
  <c r="O83" i="51"/>
  <c r="AD51" i="72" s="1"/>
  <c r="N83" i="51"/>
  <c r="AC51" i="72" s="1"/>
  <c r="M83" i="51"/>
  <c r="AB51" i="72" s="1"/>
  <c r="R83" i="51"/>
  <c r="AG51" i="72" s="1"/>
  <c r="Q67" i="51"/>
  <c r="AF35" i="72" s="1"/>
  <c r="K59" i="52" s="1"/>
  <c r="P67" i="51"/>
  <c r="AE35" i="72" s="1"/>
  <c r="J59" i="52" s="1"/>
  <c r="O67" i="51"/>
  <c r="N67" i="51"/>
  <c r="M67" i="51"/>
  <c r="AB35" i="72" s="1"/>
  <c r="R67" i="51"/>
  <c r="AG35" i="72" s="1"/>
  <c r="L59" i="52" s="1"/>
  <c r="O51" i="51"/>
  <c r="AD19" i="72" s="1"/>
  <c r="N51" i="51"/>
  <c r="M51" i="51"/>
  <c r="AB19" i="72" s="1"/>
  <c r="R51" i="51"/>
  <c r="AG19" i="72" s="1"/>
  <c r="L43" i="52" s="1"/>
  <c r="Q51" i="51"/>
  <c r="AF19" i="72" s="1"/>
  <c r="K43" i="52" s="1"/>
  <c r="P51" i="51"/>
  <c r="AE19" i="72" s="1"/>
  <c r="J43" i="52" s="1"/>
  <c r="AJ284" i="49"/>
  <c r="X251" i="75" s="1"/>
  <c r="AI284" i="49"/>
  <c r="AH284" i="49"/>
  <c r="V251" i="75" s="1"/>
  <c r="AG284" i="49"/>
  <c r="U251" i="75" s="1"/>
  <c r="AF284" i="49"/>
  <c r="T251" i="75" s="1"/>
  <c r="AE284" i="49"/>
  <c r="P262" i="49"/>
  <c r="V229" i="72" s="1"/>
  <c r="V253" i="52" s="1"/>
  <c r="O262" i="49"/>
  <c r="U229" i="72" s="1"/>
  <c r="N262" i="49"/>
  <c r="Q262" i="49"/>
  <c r="W229" i="72" s="1"/>
  <c r="W253" i="52" s="1"/>
  <c r="M262" i="49"/>
  <c r="R262" i="49"/>
  <c r="Z241" i="49"/>
  <c r="W208" i="74" s="1"/>
  <c r="W232" i="52" s="1"/>
  <c r="Y241" i="49"/>
  <c r="V208" i="74" s="1"/>
  <c r="V232" i="52" s="1"/>
  <c r="X241" i="49"/>
  <c r="W241" i="49"/>
  <c r="T208" i="74" s="1"/>
  <c r="V241" i="49"/>
  <c r="S208" i="74" s="1"/>
  <c r="AA241" i="49"/>
  <c r="X208" i="74" s="1"/>
  <c r="AI212" i="49"/>
  <c r="W179" i="75" s="1"/>
  <c r="AH212" i="49"/>
  <c r="V179" i="75" s="1"/>
  <c r="AG212" i="49"/>
  <c r="U179" i="75" s="1"/>
  <c r="AF212" i="49"/>
  <c r="AE212" i="49"/>
  <c r="S179" i="75" s="1"/>
  <c r="AJ212" i="49"/>
  <c r="AF180" i="49"/>
  <c r="T147" i="75" s="1"/>
  <c r="AJ180" i="49"/>
  <c r="X147" i="75" s="1"/>
  <c r="AE180" i="49"/>
  <c r="S147" i="75" s="1"/>
  <c r="AI180" i="49"/>
  <c r="W147" i="75" s="1"/>
  <c r="AH180" i="49"/>
  <c r="V147" i="75" s="1"/>
  <c r="AG180" i="49"/>
  <c r="AF148" i="49"/>
  <c r="T115" i="75" s="1"/>
  <c r="AG148" i="49"/>
  <c r="AE148" i="49"/>
  <c r="AJ148" i="49"/>
  <c r="X115" i="75" s="1"/>
  <c r="AI148" i="49"/>
  <c r="AH148" i="49"/>
  <c r="V115" i="75" s="1"/>
  <c r="W113" i="49"/>
  <c r="T80" i="74" s="1"/>
  <c r="V113" i="49"/>
  <c r="AA113" i="49"/>
  <c r="X80" i="74" s="1"/>
  <c r="X104" i="52" s="1"/>
  <c r="Y113" i="49"/>
  <c r="V80" i="74" s="1"/>
  <c r="V104" i="52" s="1"/>
  <c r="Z113" i="49"/>
  <c r="W80" i="74" s="1"/>
  <c r="W104" i="52" s="1"/>
  <c r="X113" i="49"/>
  <c r="W49" i="49"/>
  <c r="V49" i="49"/>
  <c r="S16" i="74" s="1"/>
  <c r="AA49" i="49"/>
  <c r="X16" i="74" s="1"/>
  <c r="X40" i="52" s="1"/>
  <c r="Y49" i="49"/>
  <c r="V16" i="74" s="1"/>
  <c r="V40" i="52" s="1"/>
  <c r="Z49" i="49"/>
  <c r="W16" i="74" s="1"/>
  <c r="W40" i="52" s="1"/>
  <c r="X49" i="49"/>
  <c r="U16" i="74" s="1"/>
  <c r="AG214" i="26"/>
  <c r="L181" i="75" s="1"/>
  <c r="AF214" i="26"/>
  <c r="K181" i="75" s="1"/>
  <c r="AI214" i="26"/>
  <c r="AE214" i="26"/>
  <c r="J181" i="75" s="1"/>
  <c r="AJ214" i="26"/>
  <c r="O181" i="75" s="1"/>
  <c r="AH214" i="26"/>
  <c r="M181" i="75" s="1"/>
  <c r="P171" i="26"/>
  <c r="M138" i="72" s="1"/>
  <c r="O171" i="26"/>
  <c r="N171" i="26"/>
  <c r="K138" i="72" s="1"/>
  <c r="M171" i="26"/>
  <c r="AF135" i="26"/>
  <c r="K102" i="75" s="1"/>
  <c r="AE135" i="26"/>
  <c r="AJ135" i="26"/>
  <c r="O102" i="75" s="1"/>
  <c r="AI135" i="26"/>
  <c r="N102" i="75" s="1"/>
  <c r="AH135" i="26"/>
  <c r="M102" i="75" s="1"/>
  <c r="AG135" i="26"/>
  <c r="V92" i="26"/>
  <c r="X92" i="26"/>
  <c r="L59" i="74" s="1"/>
  <c r="W92" i="26"/>
  <c r="K59" i="74" s="1"/>
  <c r="AG56" i="26"/>
  <c r="L23" i="75" s="1"/>
  <c r="AF56" i="26"/>
  <c r="K23" i="75" s="1"/>
  <c r="AJ56" i="26"/>
  <c r="O23" i="75" s="1"/>
  <c r="AI56" i="26"/>
  <c r="N23" i="75" s="1"/>
  <c r="AE56" i="26"/>
  <c r="J23" i="75" s="1"/>
  <c r="AH56" i="26"/>
  <c r="M23" i="75" s="1"/>
  <c r="AF116" i="49"/>
  <c r="T83" i="75" s="1"/>
  <c r="AE116" i="49"/>
  <c r="S83" i="75" s="1"/>
  <c r="AG116" i="49"/>
  <c r="AJ116" i="49"/>
  <c r="X83" i="75" s="1"/>
  <c r="AI116" i="49"/>
  <c r="W83" i="75" s="1"/>
  <c r="AH116" i="49"/>
  <c r="V83" i="75" s="1"/>
  <c r="Z84" i="49"/>
  <c r="W51" i="74" s="1"/>
  <c r="Y84" i="49"/>
  <c r="V51" i="74" s="1"/>
  <c r="X84" i="49"/>
  <c r="U51" i="74" s="1"/>
  <c r="V84" i="49"/>
  <c r="S51" i="74" s="1"/>
  <c r="W84" i="49"/>
  <c r="AA84" i="49"/>
  <c r="X51" i="74" s="1"/>
  <c r="W252" i="26"/>
  <c r="K219" i="74" s="1"/>
  <c r="V252" i="26"/>
  <c r="J219" i="74" s="1"/>
  <c r="X252" i="26"/>
  <c r="V230" i="26"/>
  <c r="J197" i="74" s="1"/>
  <c r="X230" i="26"/>
  <c r="W230" i="26"/>
  <c r="X120" i="26"/>
  <c r="L87" i="74" s="1"/>
  <c r="W120" i="26"/>
  <c r="V120" i="26"/>
  <c r="N87" i="74"/>
  <c r="P54" i="26"/>
  <c r="M21" i="72" s="1"/>
  <c r="M54" i="26"/>
  <c r="J21" i="72" s="1"/>
  <c r="O54" i="26"/>
  <c r="L21" i="72" s="1"/>
  <c r="N54" i="26"/>
  <c r="P246" i="26"/>
  <c r="M213" i="72" s="1"/>
  <c r="N246" i="26"/>
  <c r="O246" i="26"/>
  <c r="L213" i="72" s="1"/>
  <c r="M246" i="26"/>
  <c r="P270" i="26"/>
  <c r="M237" i="72" s="1"/>
  <c r="P261" i="52" s="1"/>
  <c r="M270" i="26"/>
  <c r="O270" i="26"/>
  <c r="N270" i="26"/>
  <c r="K237" i="72" s="1"/>
  <c r="AH215" i="26"/>
  <c r="M182" i="75" s="1"/>
  <c r="AI215" i="26"/>
  <c r="N182" i="75" s="1"/>
  <c r="AG215" i="26"/>
  <c r="AF215" i="26"/>
  <c r="K182" i="75" s="1"/>
  <c r="AE215" i="26"/>
  <c r="AJ215" i="26"/>
  <c r="O182" i="75" s="1"/>
  <c r="AE140" i="26"/>
  <c r="J107" i="75" s="1"/>
  <c r="AJ140" i="26"/>
  <c r="O107" i="75" s="1"/>
  <c r="AI140" i="26"/>
  <c r="N107" i="75" s="1"/>
  <c r="AG140" i="26"/>
  <c r="L107" i="75" s="1"/>
  <c r="AF140" i="26"/>
  <c r="K107" i="75" s="1"/>
  <c r="AH140" i="26"/>
  <c r="M107" i="75" s="1"/>
  <c r="W74" i="26"/>
  <c r="V74" i="26"/>
  <c r="X74" i="26"/>
  <c r="P284" i="26"/>
  <c r="M251" i="72" s="1"/>
  <c r="P275" i="52" s="1"/>
  <c r="M284" i="26"/>
  <c r="N284" i="26"/>
  <c r="K251" i="72" s="1"/>
  <c r="O284" i="26"/>
  <c r="P187" i="26"/>
  <c r="M154" i="72" s="1"/>
  <c r="P178" i="52" s="1"/>
  <c r="O187" i="26"/>
  <c r="N187" i="26"/>
  <c r="M187" i="26"/>
  <c r="P155" i="26"/>
  <c r="M122" i="72" s="1"/>
  <c r="P146" i="52" s="1"/>
  <c r="N155" i="26"/>
  <c r="K122" i="72" s="1"/>
  <c r="M155" i="26"/>
  <c r="J122" i="72" s="1"/>
  <c r="O155" i="26"/>
  <c r="AI119" i="26"/>
  <c r="N86" i="75" s="1"/>
  <c r="AH119" i="26"/>
  <c r="M86" i="75" s="1"/>
  <c r="AG119" i="26"/>
  <c r="AF119" i="26"/>
  <c r="AE119" i="26"/>
  <c r="J86" i="75" s="1"/>
  <c r="AJ119" i="26"/>
  <c r="O86" i="75" s="1"/>
  <c r="P42" i="26"/>
  <c r="M9" i="72" s="1"/>
  <c r="O42" i="26"/>
  <c r="N42" i="26"/>
  <c r="M42" i="26"/>
  <c r="J9" i="72" s="1"/>
  <c r="AA92" i="49"/>
  <c r="X59" i="74" s="1"/>
  <c r="Z92" i="49"/>
  <c r="W59" i="74" s="1"/>
  <c r="Y92" i="49"/>
  <c r="V59" i="74" s="1"/>
  <c r="X92" i="49"/>
  <c r="U59" i="74" s="1"/>
  <c r="V92" i="49"/>
  <c r="W92" i="49"/>
  <c r="N44" i="49"/>
  <c r="T11" i="72" s="1"/>
  <c r="M44" i="49"/>
  <c r="O44" i="49"/>
  <c r="U11" i="72" s="1"/>
  <c r="R44" i="49"/>
  <c r="X11" i="72" s="1"/>
  <c r="J289" i="49"/>
  <c r="Q44" i="49"/>
  <c r="P44" i="49"/>
  <c r="V11" i="72" s="1"/>
  <c r="P202" i="26"/>
  <c r="M169" i="72" s="1"/>
  <c r="M202" i="26"/>
  <c r="J169" i="72" s="1"/>
  <c r="N202" i="26"/>
  <c r="K169" i="72" s="1"/>
  <c r="O202" i="26"/>
  <c r="P147" i="26"/>
  <c r="M114" i="72" s="1"/>
  <c r="P138" i="52" s="1"/>
  <c r="O147" i="26"/>
  <c r="N147" i="26"/>
  <c r="M147" i="26"/>
  <c r="W68" i="26"/>
  <c r="V68" i="26"/>
  <c r="X68" i="26"/>
  <c r="AE287" i="26"/>
  <c r="J254" i="75" s="1"/>
  <c r="AG287" i="26"/>
  <c r="L254" i="75" s="1"/>
  <c r="AF287" i="26"/>
  <c r="AJ287" i="26"/>
  <c r="AI287" i="26"/>
  <c r="N254" i="75" s="1"/>
  <c r="AH287" i="26"/>
  <c r="M254" i="75" s="1"/>
  <c r="AI156" i="26"/>
  <c r="N123" i="75" s="1"/>
  <c r="AJ156" i="26"/>
  <c r="O123" i="75" s="1"/>
  <c r="AG156" i="26"/>
  <c r="AF156" i="26"/>
  <c r="K123" i="75" s="1"/>
  <c r="AE156" i="26"/>
  <c r="J123" i="75" s="1"/>
  <c r="AH156" i="26"/>
  <c r="M123" i="75" s="1"/>
  <c r="BO173" i="54"/>
  <c r="Y173" i="54"/>
  <c r="AV173" i="54"/>
  <c r="N172" i="54"/>
  <c r="N173" i="54" s="1"/>
  <c r="F160" i="54"/>
  <c r="AW85" i="54"/>
  <c r="AW90" i="54" s="1"/>
  <c r="BC85" i="54"/>
  <c r="BC90" i="54" s="1"/>
  <c r="AL85" i="54"/>
  <c r="AL90" i="54" s="1"/>
  <c r="R85" i="54"/>
  <c r="R90" i="54" s="1"/>
  <c r="AO85" i="54"/>
  <c r="AO90" i="54" s="1"/>
  <c r="AU85" i="54"/>
  <c r="AU90" i="54" s="1"/>
  <c r="AD85" i="54"/>
  <c r="AD90" i="54" s="1"/>
  <c r="J85" i="54"/>
  <c r="J90" i="54" s="1"/>
  <c r="AM85" i="54"/>
  <c r="AM90" i="54" s="1"/>
  <c r="Y85" i="54"/>
  <c r="Y90" i="54" s="1"/>
  <c r="AE85" i="54"/>
  <c r="AE90" i="54" s="1"/>
  <c r="N85" i="54"/>
  <c r="N90" i="54" s="1"/>
  <c r="Q85" i="54"/>
  <c r="Q90" i="54" s="1"/>
  <c r="AX85" i="54"/>
  <c r="AX90" i="54" s="1"/>
  <c r="R8" i="49"/>
  <c r="I85" i="54"/>
  <c r="I90" i="54" s="1"/>
  <c r="AP85" i="54"/>
  <c r="AP90" i="54" s="1"/>
  <c r="BB85" i="54"/>
  <c r="BB90" i="54" s="1"/>
  <c r="AH85" i="54"/>
  <c r="AH90" i="54" s="1"/>
  <c r="BK85" i="54"/>
  <c r="BK90" i="54" s="1"/>
  <c r="AT85" i="54"/>
  <c r="AT90" i="54" s="1"/>
  <c r="Z85" i="54"/>
  <c r="Z90" i="54" s="1"/>
  <c r="BA66" i="54"/>
  <c r="BA91" i="54" s="1"/>
  <c r="AM409" i="54"/>
  <c r="AM417" i="54" s="1"/>
  <c r="AV409" i="54"/>
  <c r="AV417" i="54" s="1"/>
  <c r="M407" i="54"/>
  <c r="M415" i="54" s="1"/>
  <c r="BO406" i="54"/>
  <c r="BO414" i="54" s="1"/>
  <c r="AA409" i="54"/>
  <c r="AA417" i="54" s="1"/>
  <c r="AW408" i="54"/>
  <c r="AW416" i="54" s="1"/>
  <c r="M406" i="54"/>
  <c r="M414" i="54" s="1"/>
  <c r="AY405" i="54"/>
  <c r="AY413" i="54" s="1"/>
  <c r="BH409" i="54"/>
  <c r="BH417" i="54" s="1"/>
  <c r="BN408" i="54"/>
  <c r="BN416" i="54" s="1"/>
  <c r="N406" i="54"/>
  <c r="N414" i="54" s="1"/>
  <c r="T405" i="54"/>
  <c r="T413" i="54" s="1"/>
  <c r="AK406" i="54"/>
  <c r="AK414" i="54" s="1"/>
  <c r="S408" i="54"/>
  <c r="S416" i="54" s="1"/>
  <c r="AO407" i="54"/>
  <c r="AO415" i="54" s="1"/>
  <c r="BC406" i="54"/>
  <c r="BC414" i="54" s="1"/>
  <c r="BQ405" i="54"/>
  <c r="BQ413" i="54" s="1"/>
  <c r="V409" i="54"/>
  <c r="V417" i="54" s="1"/>
  <c r="BP408" i="54"/>
  <c r="BP416" i="54" s="1"/>
  <c r="X406" i="54"/>
  <c r="X414" i="54" s="1"/>
  <c r="BR405" i="54"/>
  <c r="BR413" i="54" s="1"/>
  <c r="M408" i="54"/>
  <c r="M416" i="54" s="1"/>
  <c r="S407" i="54"/>
  <c r="S415" i="54" s="1"/>
  <c r="Y406" i="54"/>
  <c r="Y414" i="54" s="1"/>
  <c r="AE405" i="54"/>
  <c r="AE413" i="54" s="1"/>
  <c r="V408" i="54"/>
  <c r="V416" i="54" s="1"/>
  <c r="AB407" i="54"/>
  <c r="AB415" i="54" s="1"/>
  <c r="AH406" i="54"/>
  <c r="AH414" i="54" s="1"/>
  <c r="AN405" i="54"/>
  <c r="AN413" i="54" s="1"/>
  <c r="BJ407" i="54"/>
  <c r="BJ415" i="54" s="1"/>
  <c r="AY406" i="54"/>
  <c r="AY414" i="54" s="1"/>
  <c r="BR409" i="54"/>
  <c r="BR417" i="54" s="1"/>
  <c r="BA407" i="54"/>
  <c r="BA415" i="54" s="1"/>
  <c r="AP405" i="54"/>
  <c r="AP413" i="54" s="1"/>
  <c r="BG406" i="54"/>
  <c r="BG414" i="54" s="1"/>
  <c r="X328" i="54"/>
  <c r="X330" i="54" s="1"/>
  <c r="X332" i="54" s="1"/>
  <c r="X336" i="54" s="1"/>
  <c r="X337" i="54" s="1"/>
  <c r="AT443" i="54"/>
  <c r="AT444" i="54" s="1"/>
  <c r="AT454" i="54" s="1"/>
  <c r="AT458" i="54"/>
  <c r="AT460" i="54" s="1"/>
  <c r="Y328" i="54"/>
  <c r="Y330" i="54" s="1"/>
  <c r="Y332" i="54" s="1"/>
  <c r="Y336" i="54" s="1"/>
  <c r="Y337" i="54" s="1"/>
  <c r="BQ173" i="54"/>
  <c r="AK66" i="54"/>
  <c r="AK91" i="54" s="1"/>
  <c r="AU409" i="54"/>
  <c r="AU417" i="54" s="1"/>
  <c r="BD409" i="54"/>
  <c r="BD417" i="54" s="1"/>
  <c r="U407" i="54"/>
  <c r="U415" i="54" s="1"/>
  <c r="Y405" i="54"/>
  <c r="Y413" i="54" s="1"/>
  <c r="AI409" i="54"/>
  <c r="AI417" i="54" s="1"/>
  <c r="BE408" i="54"/>
  <c r="BE416" i="54" s="1"/>
  <c r="U406" i="54"/>
  <c r="U414" i="54" s="1"/>
  <c r="BG405" i="54"/>
  <c r="BG413" i="54" s="1"/>
  <c r="BP409" i="54"/>
  <c r="BP417" i="54" s="1"/>
  <c r="P407" i="54"/>
  <c r="P415" i="54" s="1"/>
  <c r="V406" i="54"/>
  <c r="V414" i="54" s="1"/>
  <c r="AB405" i="54"/>
  <c r="AB413" i="54" s="1"/>
  <c r="AI405" i="54"/>
  <c r="AI413" i="54" s="1"/>
  <c r="AA408" i="54"/>
  <c r="AA416" i="54" s="1"/>
  <c r="BE407" i="54"/>
  <c r="BE415" i="54" s="1"/>
  <c r="BK406" i="54"/>
  <c r="BK414" i="54" s="1"/>
  <c r="AD409" i="54"/>
  <c r="AD417" i="54" s="1"/>
  <c r="R407" i="54"/>
  <c r="R415" i="54" s="1"/>
  <c r="AN406" i="54"/>
  <c r="AN414" i="54" s="1"/>
  <c r="U408" i="54"/>
  <c r="U416" i="54" s="1"/>
  <c r="AA407" i="54"/>
  <c r="AA415" i="54" s="1"/>
  <c r="AG406" i="54"/>
  <c r="AG414" i="54" s="1"/>
  <c r="AM405" i="54"/>
  <c r="AM413" i="54" s="1"/>
  <c r="AD408" i="54"/>
  <c r="AD416" i="54" s="1"/>
  <c r="AJ407" i="54"/>
  <c r="AJ415" i="54" s="1"/>
  <c r="AP406" i="54"/>
  <c r="AP414" i="54" s="1"/>
  <c r="AV405" i="54"/>
  <c r="AV413" i="54" s="1"/>
  <c r="AS407" i="54"/>
  <c r="AS415" i="54" s="1"/>
  <c r="AF406" i="54"/>
  <c r="AF414" i="54" s="1"/>
  <c r="AH409" i="54"/>
  <c r="AH417" i="54" s="1"/>
  <c r="AK407" i="54"/>
  <c r="AK415" i="54" s="1"/>
  <c r="BQ407" i="54"/>
  <c r="BQ415" i="54" s="1"/>
  <c r="BM405" i="54"/>
  <c r="BM413" i="54" s="1"/>
  <c r="U413" i="54"/>
  <c r="AT415" i="54"/>
  <c r="AS417" i="54"/>
  <c r="BR328" i="54"/>
  <c r="BR330" i="54" s="1"/>
  <c r="BR332" i="54" s="1"/>
  <c r="BR336" i="54" s="1"/>
  <c r="BR337" i="54" s="1"/>
  <c r="F484" i="54"/>
  <c r="F485" i="54" s="1"/>
  <c r="F486" i="54" s="1"/>
  <c r="BC409" i="54"/>
  <c r="BC417" i="54" s="1"/>
  <c r="Q409" i="54"/>
  <c r="Q417" i="54" s="1"/>
  <c r="AC407" i="54"/>
  <c r="AC415" i="54" s="1"/>
  <c r="AG405" i="54"/>
  <c r="AG413" i="54" s="1"/>
  <c r="AQ409" i="54"/>
  <c r="AQ417" i="54" s="1"/>
  <c r="BM408" i="54"/>
  <c r="BM416" i="54" s="1"/>
  <c r="AS406" i="54"/>
  <c r="AS414" i="54" s="1"/>
  <c r="BO405" i="54"/>
  <c r="BO413" i="54" s="1"/>
  <c r="R408" i="54"/>
  <c r="R416" i="54" s="1"/>
  <c r="X407" i="54"/>
  <c r="X415" i="54" s="1"/>
  <c r="AD406" i="54"/>
  <c r="AD414" i="54" s="1"/>
  <c r="AJ405" i="54"/>
  <c r="AJ413" i="54" s="1"/>
  <c r="AI408" i="54"/>
  <c r="AI416" i="54" s="1"/>
  <c r="BM407" i="54"/>
  <c r="BM415" i="54" s="1"/>
  <c r="M405" i="54"/>
  <c r="M413" i="54" s="1"/>
  <c r="AL409" i="54"/>
  <c r="AL417" i="54" s="1"/>
  <c r="Z407" i="54"/>
  <c r="Z415" i="54" s="1"/>
  <c r="BD406" i="54"/>
  <c r="BD414" i="54" s="1"/>
  <c r="AC408" i="54"/>
  <c r="AC416" i="54" s="1"/>
  <c r="AI407" i="54"/>
  <c r="AI415" i="54" s="1"/>
  <c r="AO406" i="54"/>
  <c r="AO414" i="54" s="1"/>
  <c r="AU405" i="54"/>
  <c r="AU413" i="54" s="1"/>
  <c r="AL408" i="54"/>
  <c r="AL416" i="54" s="1"/>
  <c r="AR407" i="54"/>
  <c r="AR415" i="54" s="1"/>
  <c r="AX406" i="54"/>
  <c r="AX414" i="54" s="1"/>
  <c r="BD405" i="54"/>
  <c r="BD413" i="54" s="1"/>
  <c r="AD407" i="54"/>
  <c r="AD415" i="54" s="1"/>
  <c r="BB407" i="54"/>
  <c r="BB415" i="54" s="1"/>
  <c r="S409" i="54"/>
  <c r="S417" i="54" s="1"/>
  <c r="V407" i="54"/>
  <c r="V415" i="54" s="1"/>
  <c r="AN408" i="54"/>
  <c r="AN416" i="54" s="1"/>
  <c r="BR443" i="54"/>
  <c r="BR444" i="54" s="1"/>
  <c r="BR454" i="54" s="1"/>
  <c r="BR458" i="54"/>
  <c r="BR460" i="54" s="1"/>
  <c r="AL443" i="54"/>
  <c r="AL444" i="54" s="1"/>
  <c r="AL454" i="54" s="1"/>
  <c r="AL458" i="54"/>
  <c r="AL460" i="54" s="1"/>
  <c r="AZ328" i="54"/>
  <c r="AZ330" i="54" s="1"/>
  <c r="AZ332" i="54" s="1"/>
  <c r="AZ336" i="54" s="1"/>
  <c r="AZ337" i="54" s="1"/>
  <c r="AK173" i="54"/>
  <c r="AK213" i="54" s="1"/>
  <c r="AK216" i="54" s="1"/>
  <c r="AK218" i="54" s="1"/>
  <c r="AK221" i="54" s="1"/>
  <c r="AK226" i="54" s="1"/>
  <c r="BK409" i="54"/>
  <c r="BK417" i="54" s="1"/>
  <c r="AW409" i="54"/>
  <c r="AW417" i="54" s="1"/>
  <c r="BI407" i="54"/>
  <c r="BI415" i="54" s="1"/>
  <c r="AO405" i="54"/>
  <c r="AO413" i="54" s="1"/>
  <c r="AY409" i="54"/>
  <c r="AY417" i="54" s="1"/>
  <c r="O407" i="54"/>
  <c r="O415" i="54" s="1"/>
  <c r="BA406" i="54"/>
  <c r="BA414" i="54" s="1"/>
  <c r="T409" i="54"/>
  <c r="T417" i="54" s="1"/>
  <c r="Z408" i="54"/>
  <c r="Z416" i="54" s="1"/>
  <c r="AF407" i="54"/>
  <c r="AF415" i="54" s="1"/>
  <c r="AL406" i="54"/>
  <c r="AL414" i="54" s="1"/>
  <c r="AR405" i="54"/>
  <c r="AR413" i="54" s="1"/>
  <c r="AL405" i="54"/>
  <c r="AL413" i="54" s="1"/>
  <c r="U409" i="54"/>
  <c r="U417" i="54" s="1"/>
  <c r="AQ408" i="54"/>
  <c r="AQ416" i="54" s="1"/>
  <c r="O406" i="54"/>
  <c r="O414" i="54" s="1"/>
  <c r="AC405" i="54"/>
  <c r="AC413" i="54" s="1"/>
  <c r="AT409" i="54"/>
  <c r="AT417" i="54" s="1"/>
  <c r="AH407" i="54"/>
  <c r="AH415" i="54" s="1"/>
  <c r="N405" i="54"/>
  <c r="N413" i="54" s="1"/>
  <c r="AK408" i="54"/>
  <c r="AK416" i="54" s="1"/>
  <c r="AQ407" i="54"/>
  <c r="AQ415" i="54" s="1"/>
  <c r="AW406" i="54"/>
  <c r="AW414" i="54" s="1"/>
  <c r="BC405" i="54"/>
  <c r="BC413" i="54" s="1"/>
  <c r="AT408" i="54"/>
  <c r="AT416" i="54" s="1"/>
  <c r="AZ407" i="54"/>
  <c r="AZ415" i="54" s="1"/>
  <c r="BF406" i="54"/>
  <c r="BF414" i="54" s="1"/>
  <c r="BL405" i="54"/>
  <c r="BL413" i="54" s="1"/>
  <c r="BF409" i="54"/>
  <c r="BF417" i="54" s="1"/>
  <c r="AL407" i="54"/>
  <c r="AL415" i="54" s="1"/>
  <c r="AQ405" i="54"/>
  <c r="AQ413" i="54" s="1"/>
  <c r="BH408" i="54"/>
  <c r="BH416" i="54" s="1"/>
  <c r="BN409" i="54"/>
  <c r="BN417" i="54" s="1"/>
  <c r="AX413" i="54"/>
  <c r="Q415" i="54"/>
  <c r="BN413" i="54"/>
  <c r="P409" i="54"/>
  <c r="P417" i="54" s="1"/>
  <c r="BM409" i="54"/>
  <c r="BM417" i="54" s="1"/>
  <c r="S406" i="54"/>
  <c r="S414" i="54" s="1"/>
  <c r="AW405" i="54"/>
  <c r="AW413" i="54" s="1"/>
  <c r="BG409" i="54"/>
  <c r="BG417" i="54" s="1"/>
  <c r="AM407" i="54"/>
  <c r="AM415" i="54" s="1"/>
  <c r="BI406" i="54"/>
  <c r="BI414" i="54" s="1"/>
  <c r="AB409" i="54"/>
  <c r="AB417" i="54" s="1"/>
  <c r="AH408" i="54"/>
  <c r="AH416" i="54" s="1"/>
  <c r="AN407" i="54"/>
  <c r="AN415" i="54" s="1"/>
  <c r="AT406" i="54"/>
  <c r="AT414" i="54" s="1"/>
  <c r="AZ405" i="54"/>
  <c r="AZ413" i="54" s="1"/>
  <c r="Q408" i="54"/>
  <c r="Q416" i="54" s="1"/>
  <c r="AK409" i="54"/>
  <c r="AK417" i="54" s="1"/>
  <c r="AY408" i="54"/>
  <c r="AY416" i="54" s="1"/>
  <c r="W406" i="54"/>
  <c r="W414" i="54" s="1"/>
  <c r="AK405" i="54"/>
  <c r="AK413" i="54" s="1"/>
  <c r="BB409" i="54"/>
  <c r="BB417" i="54" s="1"/>
  <c r="AP407" i="54"/>
  <c r="AP415" i="54" s="1"/>
  <c r="V405" i="54"/>
  <c r="V413" i="54" s="1"/>
  <c r="AS408" i="54"/>
  <c r="AS416" i="54" s="1"/>
  <c r="AY407" i="54"/>
  <c r="AY415" i="54" s="1"/>
  <c r="BE406" i="54"/>
  <c r="BE414" i="54" s="1"/>
  <c r="BK405" i="54"/>
  <c r="BK413" i="54" s="1"/>
  <c r="X408" i="54"/>
  <c r="X416" i="54" s="1"/>
  <c r="BB408" i="54"/>
  <c r="BB416" i="54" s="1"/>
  <c r="BH407" i="54"/>
  <c r="BH415" i="54" s="1"/>
  <c r="BN406" i="54"/>
  <c r="BN414" i="54" s="1"/>
  <c r="AO409" i="54"/>
  <c r="AO417" i="54" s="1"/>
  <c r="W407" i="54"/>
  <c r="W415" i="54" s="1"/>
  <c r="Z405" i="54"/>
  <c r="Z413" i="54" s="1"/>
  <c r="AX409" i="54"/>
  <c r="AX417" i="54" s="1"/>
  <c r="BH406" i="54"/>
  <c r="BH414" i="54" s="1"/>
  <c r="N328" i="54"/>
  <c r="N330" i="54" s="1"/>
  <c r="N332" i="54" s="1"/>
  <c r="N336" i="54" s="1"/>
  <c r="N337" i="54" s="1"/>
  <c r="S328" i="54"/>
  <c r="S330" i="54" s="1"/>
  <c r="S332" i="54" s="1"/>
  <c r="S336" i="54" s="1"/>
  <c r="S337" i="54" s="1"/>
  <c r="BJ458" i="54"/>
  <c r="BJ460" i="54" s="1"/>
  <c r="BJ443" i="54"/>
  <c r="BJ444" i="54" s="1"/>
  <c r="BJ454" i="54" s="1"/>
  <c r="AD458" i="54"/>
  <c r="AD460" i="54" s="1"/>
  <c r="AD461" i="54" s="1"/>
  <c r="AE461" i="54" s="1"/>
  <c r="AF461" i="54" s="1"/>
  <c r="AG461" i="54" s="1"/>
  <c r="AH461" i="54" s="1"/>
  <c r="AI461" i="54" s="1"/>
  <c r="AJ461" i="54" s="1"/>
  <c r="AK461" i="54" s="1"/>
  <c r="AD443" i="54"/>
  <c r="AD444" i="54" s="1"/>
  <c r="AV328" i="54"/>
  <c r="AV330" i="54" s="1"/>
  <c r="AV332" i="54" s="1"/>
  <c r="AV336" i="54" s="1"/>
  <c r="AV337" i="54" s="1"/>
  <c r="AD328" i="54"/>
  <c r="AD330" i="54" s="1"/>
  <c r="AD332" i="54" s="1"/>
  <c r="AD336" i="54" s="1"/>
  <c r="AD337" i="54" s="1"/>
  <c r="AP173" i="54"/>
  <c r="BH173" i="54"/>
  <c r="BH181" i="54" s="1"/>
  <c r="BH183" i="54" s="1"/>
  <c r="AT328" i="54"/>
  <c r="AT330" i="54" s="1"/>
  <c r="AT332" i="54" s="1"/>
  <c r="AT336" i="54" s="1"/>
  <c r="AT337" i="54" s="1"/>
  <c r="BA173" i="54"/>
  <c r="BA213" i="54" s="1"/>
  <c r="BA216" i="54" s="1"/>
  <c r="BA218" i="54" s="1"/>
  <c r="BA221" i="54" s="1"/>
  <c r="BA226" i="54" s="1"/>
  <c r="BA227" i="54" s="1"/>
  <c r="BK328" i="54"/>
  <c r="BK330" i="54" s="1"/>
  <c r="BK332" i="54" s="1"/>
  <c r="BK336" i="54" s="1"/>
  <c r="BK337" i="54" s="1"/>
  <c r="AU328" i="54"/>
  <c r="AU330" i="54" s="1"/>
  <c r="AU332" i="54" s="1"/>
  <c r="AU336" i="54" s="1"/>
  <c r="AU337" i="54" s="1"/>
  <c r="AE328" i="54"/>
  <c r="AE330" i="54" s="1"/>
  <c r="AE332" i="54" s="1"/>
  <c r="AE336" i="54" s="1"/>
  <c r="AE337" i="54" s="1"/>
  <c r="O328" i="54"/>
  <c r="O330" i="54" s="1"/>
  <c r="O332" i="54" s="1"/>
  <c r="O336" i="54" s="1"/>
  <c r="O337" i="54" s="1"/>
  <c r="O409" i="54"/>
  <c r="O417" i="54" s="1"/>
  <c r="X409" i="54"/>
  <c r="X417" i="54" s="1"/>
  <c r="O408" i="54"/>
  <c r="O416" i="54" s="1"/>
  <c r="AA406" i="54"/>
  <c r="AA414" i="54" s="1"/>
  <c r="BO409" i="54"/>
  <c r="BO417" i="54" s="1"/>
  <c r="AU407" i="54"/>
  <c r="AU415" i="54" s="1"/>
  <c r="BQ406" i="54"/>
  <c r="BQ414" i="54" s="1"/>
  <c r="AJ409" i="54"/>
  <c r="AJ417" i="54" s="1"/>
  <c r="AP408" i="54"/>
  <c r="AP416" i="54" s="1"/>
  <c r="AV407" i="54"/>
  <c r="AV415" i="54" s="1"/>
  <c r="BB406" i="54"/>
  <c r="BB414" i="54" s="1"/>
  <c r="BH405" i="54"/>
  <c r="BH413" i="54" s="1"/>
  <c r="Y408" i="54"/>
  <c r="Y416" i="54" s="1"/>
  <c r="BA409" i="54"/>
  <c r="BA417" i="54" s="1"/>
  <c r="BG408" i="54"/>
  <c r="BG416" i="54" s="1"/>
  <c r="AE406" i="54"/>
  <c r="AE414" i="54" s="1"/>
  <c r="AS405" i="54"/>
  <c r="AS413" i="54" s="1"/>
  <c r="T408" i="54"/>
  <c r="T416" i="54" s="1"/>
  <c r="AX407" i="54"/>
  <c r="AX415" i="54" s="1"/>
  <c r="AD405" i="54"/>
  <c r="AD413" i="54" s="1"/>
  <c r="BA408" i="54"/>
  <c r="BA416" i="54" s="1"/>
  <c r="BG407" i="54"/>
  <c r="BG415" i="54" s="1"/>
  <c r="BM406" i="54"/>
  <c r="BM414" i="54" s="1"/>
  <c r="AR406" i="54"/>
  <c r="AR414" i="54" s="1"/>
  <c r="BJ408" i="54"/>
  <c r="BJ416" i="54" s="1"/>
  <c r="BP407" i="54"/>
  <c r="BP415" i="54" s="1"/>
  <c r="P405" i="54"/>
  <c r="P413" i="54" s="1"/>
  <c r="Y409" i="54"/>
  <c r="Y417" i="54" s="1"/>
  <c r="BK408" i="54"/>
  <c r="BK416" i="54" s="1"/>
  <c r="BL406" i="54"/>
  <c r="BL414" i="54" s="1"/>
  <c r="AG409" i="54"/>
  <c r="AG417" i="54" s="1"/>
  <c r="BE409" i="54"/>
  <c r="BE417" i="54" s="1"/>
  <c r="AP417" i="54"/>
  <c r="R413" i="54"/>
  <c r="Z417" i="54"/>
  <c r="BD328" i="54"/>
  <c r="BD330" i="54" s="1"/>
  <c r="BD332" i="54" s="1"/>
  <c r="BD336" i="54" s="1"/>
  <c r="BD337" i="54" s="1"/>
  <c r="AH413" i="54"/>
  <c r="BG328" i="54"/>
  <c r="BG330" i="54" s="1"/>
  <c r="BG332" i="54" s="1"/>
  <c r="BG336" i="54" s="1"/>
  <c r="BG337" i="54" s="1"/>
  <c r="AG173" i="54"/>
  <c r="AG213" i="54" s="1"/>
  <c r="AG216" i="54" s="1"/>
  <c r="AG218" i="54" s="1"/>
  <c r="AG221" i="54" s="1"/>
  <c r="AG226" i="54" s="1"/>
  <c r="AG227" i="54" s="1"/>
  <c r="AW173" i="54"/>
  <c r="AW213" i="54" s="1"/>
  <c r="AW216" i="54" s="1"/>
  <c r="AW218" i="54" s="1"/>
  <c r="AW221" i="54" s="1"/>
  <c r="AW226" i="54" s="1"/>
  <c r="AW227" i="54" s="1"/>
  <c r="AK328" i="54"/>
  <c r="AK330" i="54" s="1"/>
  <c r="AK332" i="54" s="1"/>
  <c r="AK336" i="54" s="1"/>
  <c r="AK337" i="54" s="1"/>
  <c r="AL328" i="54"/>
  <c r="AL330" i="54" s="1"/>
  <c r="AL332" i="54" s="1"/>
  <c r="AL336" i="54" s="1"/>
  <c r="AL337" i="54" s="1"/>
  <c r="W409" i="54"/>
  <c r="W417" i="54" s="1"/>
  <c r="AF409" i="54"/>
  <c r="AF417" i="54" s="1"/>
  <c r="W408" i="54"/>
  <c r="W416" i="54" s="1"/>
  <c r="AI406" i="54"/>
  <c r="AI414" i="54" s="1"/>
  <c r="AG408" i="54"/>
  <c r="AG416" i="54" s="1"/>
  <c r="BC407" i="54"/>
  <c r="BC415" i="54" s="1"/>
  <c r="S405" i="54"/>
  <c r="S413" i="54" s="1"/>
  <c r="AR409" i="54"/>
  <c r="AR417" i="54" s="1"/>
  <c r="AX408" i="54"/>
  <c r="AX416" i="54" s="1"/>
  <c r="BD407" i="54"/>
  <c r="BD415" i="54" s="1"/>
  <c r="BJ406" i="54"/>
  <c r="BJ414" i="54" s="1"/>
  <c r="BP405" i="54"/>
  <c r="BP413" i="54" s="1"/>
  <c r="AE407" i="54"/>
  <c r="AE415" i="54" s="1"/>
  <c r="BI409" i="54"/>
  <c r="BI417" i="54" s="1"/>
  <c r="BO408" i="54"/>
  <c r="BO416" i="54" s="1"/>
  <c r="AM406" i="54"/>
  <c r="AM414" i="54" s="1"/>
  <c r="BA405" i="54"/>
  <c r="BA413" i="54" s="1"/>
  <c r="BN407" i="54"/>
  <c r="BN415" i="54" s="1"/>
  <c r="AJ408" i="54"/>
  <c r="AJ416" i="54" s="1"/>
  <c r="BF407" i="54"/>
  <c r="BF415" i="54" s="1"/>
  <c r="AT405" i="54"/>
  <c r="AT413" i="54" s="1"/>
  <c r="BJ409" i="54"/>
  <c r="BJ417" i="54" s="1"/>
  <c r="BI408" i="54"/>
  <c r="BI416" i="54" s="1"/>
  <c r="BO407" i="54"/>
  <c r="BO415" i="54" s="1"/>
  <c r="O405" i="54"/>
  <c r="O413" i="54" s="1"/>
  <c r="BL409" i="54"/>
  <c r="BL417" i="54" s="1"/>
  <c r="BR408" i="54"/>
  <c r="BR416" i="54" s="1"/>
  <c r="R406" i="54"/>
  <c r="R414" i="54" s="1"/>
  <c r="X405" i="54"/>
  <c r="X413" i="54" s="1"/>
  <c r="BJ405" i="54"/>
  <c r="BJ413" i="54" s="1"/>
  <c r="AR408" i="54"/>
  <c r="AR416" i="54" s="1"/>
  <c r="AV406" i="54"/>
  <c r="AV414" i="54" s="1"/>
  <c r="R409" i="54"/>
  <c r="R417" i="54" s="1"/>
  <c r="AE408" i="54"/>
  <c r="AE416" i="54" s="1"/>
  <c r="M417" i="54"/>
  <c r="AG415" i="54"/>
  <c r="BB443" i="54"/>
  <c r="BB444" i="54" s="1"/>
  <c r="BB454" i="54" s="1"/>
  <c r="BB458" i="54"/>
  <c r="BB460" i="54" s="1"/>
  <c r="K328" i="54"/>
  <c r="K330" i="54" s="1"/>
  <c r="K332" i="54" s="1"/>
  <c r="K336" i="54" s="1"/>
  <c r="K337" i="54" s="1"/>
  <c r="BD173" i="54"/>
  <c r="BD213" i="54" s="1"/>
  <c r="BD216" i="54" s="1"/>
  <c r="BD218" i="54" s="1"/>
  <c r="BD221" i="54" s="1"/>
  <c r="BD226" i="54" s="1"/>
  <c r="BD227" i="54" s="1"/>
  <c r="V328" i="54"/>
  <c r="V330" i="54" s="1"/>
  <c r="V332" i="54" s="1"/>
  <c r="V336" i="54" s="1"/>
  <c r="V337" i="54" s="1"/>
  <c r="BI66" i="54"/>
  <c r="BI91" i="54" s="1"/>
  <c r="AE409" i="54"/>
  <c r="AE417" i="54" s="1"/>
  <c r="AN409" i="54"/>
  <c r="AN417" i="54" s="1"/>
  <c r="BC408" i="54"/>
  <c r="BC416" i="54" s="1"/>
  <c r="AQ406" i="54"/>
  <c r="AQ414" i="54" s="1"/>
  <c r="AO408" i="54"/>
  <c r="AO416" i="54" s="1"/>
  <c r="BK407" i="54"/>
  <c r="BK415" i="54" s="1"/>
  <c r="AA405" i="54"/>
  <c r="AA413" i="54" s="1"/>
  <c r="AZ409" i="54"/>
  <c r="AZ417" i="54" s="1"/>
  <c r="BF408" i="54"/>
  <c r="BF416" i="54" s="1"/>
  <c r="BL407" i="54"/>
  <c r="BL415" i="54" s="1"/>
  <c r="BR406" i="54"/>
  <c r="BR414" i="54" s="1"/>
  <c r="AC406" i="54"/>
  <c r="AC414" i="54" s="1"/>
  <c r="BE405" i="54"/>
  <c r="BE413" i="54" s="1"/>
  <c r="BQ409" i="54"/>
  <c r="BQ417" i="54" s="1"/>
  <c r="Y407" i="54"/>
  <c r="Y415" i="54" s="1"/>
  <c r="AU406" i="54"/>
  <c r="AU414" i="54" s="1"/>
  <c r="BI405" i="54"/>
  <c r="BI413" i="54" s="1"/>
  <c r="N409" i="54"/>
  <c r="N417" i="54" s="1"/>
  <c r="AZ408" i="54"/>
  <c r="AZ416" i="54" s="1"/>
  <c r="P406" i="54"/>
  <c r="P414" i="54" s="1"/>
  <c r="BB405" i="54"/>
  <c r="BB413" i="54" s="1"/>
  <c r="AB406" i="54"/>
  <c r="AB414" i="54" s="1"/>
  <c r="BQ408" i="54"/>
  <c r="BQ416" i="54" s="1"/>
  <c r="Q406" i="54"/>
  <c r="Q414" i="54" s="1"/>
  <c r="W405" i="54"/>
  <c r="W413" i="54" s="1"/>
  <c r="N408" i="54"/>
  <c r="N416" i="54" s="1"/>
  <c r="T407" i="54"/>
  <c r="T415" i="54" s="1"/>
  <c r="Z406" i="54"/>
  <c r="Z414" i="54" s="1"/>
  <c r="AF405" i="54"/>
  <c r="AF413" i="54" s="1"/>
  <c r="Q405" i="54"/>
  <c r="Q413" i="54" s="1"/>
  <c r="BP406" i="54"/>
  <c r="BP414" i="54" s="1"/>
  <c r="AB408" i="54"/>
  <c r="AB416" i="54" s="1"/>
  <c r="BR407" i="54"/>
  <c r="BR415" i="54" s="1"/>
  <c r="BF405" i="54"/>
  <c r="BF413" i="54" s="1"/>
  <c r="AU408" i="54"/>
  <c r="AU416" i="54" s="1"/>
  <c r="N415" i="54"/>
  <c r="AC417" i="54"/>
  <c r="AW415" i="54"/>
  <c r="AN328" i="54"/>
  <c r="AN330" i="54" s="1"/>
  <c r="AN332" i="54" s="1"/>
  <c r="AN336" i="54" s="1"/>
  <c r="AN337" i="54" s="1"/>
  <c r="AO328" i="54"/>
  <c r="AO330" i="54" s="1"/>
  <c r="AO332" i="54" s="1"/>
  <c r="AO336" i="54" s="1"/>
  <c r="AO337" i="54" s="1"/>
  <c r="AI255" i="54"/>
  <c r="AI257" i="54" s="1"/>
  <c r="AI260" i="54" s="1"/>
  <c r="AM255" i="54"/>
  <c r="AM257" i="54" s="1"/>
  <c r="AM260" i="54" s="1"/>
  <c r="AP255" i="54"/>
  <c r="AP257" i="54" s="1"/>
  <c r="AP260" i="54" s="1"/>
  <c r="AD255" i="54"/>
  <c r="AD257" i="54" s="1"/>
  <c r="AD260" i="54" s="1"/>
  <c r="V255" i="54"/>
  <c r="V257" i="54" s="1"/>
  <c r="V260" i="54" s="1"/>
  <c r="AQ255" i="54"/>
  <c r="AQ257" i="54" s="1"/>
  <c r="AQ260" i="54" s="1"/>
  <c r="BC255" i="54"/>
  <c r="BC257" i="54" s="1"/>
  <c r="BC260" i="54" s="1"/>
  <c r="BF255" i="54"/>
  <c r="BF257" i="54" s="1"/>
  <c r="BF260" i="54" s="1"/>
  <c r="BB255" i="54"/>
  <c r="BB257" i="54" s="1"/>
  <c r="BB260" i="54" s="1"/>
  <c r="U255" i="54"/>
  <c r="U257" i="54" s="1"/>
  <c r="U260" i="54" s="1"/>
  <c r="BA255" i="54"/>
  <c r="BA257" i="54" s="1"/>
  <c r="BA260" i="54" s="1"/>
  <c r="AC255" i="54"/>
  <c r="AC257" i="54" s="1"/>
  <c r="AC260" i="54" s="1"/>
  <c r="AG255" i="54"/>
  <c r="AG257" i="54" s="1"/>
  <c r="AG260" i="54" s="1"/>
  <c r="AR255" i="54"/>
  <c r="AR257" i="54" s="1"/>
  <c r="AR260" i="54" s="1"/>
  <c r="BM255" i="54"/>
  <c r="BM257" i="54" s="1"/>
  <c r="BM260" i="54" s="1"/>
  <c r="M255" i="54"/>
  <c r="M257" i="54" s="1"/>
  <c r="M260" i="54" s="1"/>
  <c r="X255" i="54"/>
  <c r="X257" i="54" s="1"/>
  <c r="X260" i="54" s="1"/>
  <c r="AS255" i="54"/>
  <c r="AS257" i="54" s="1"/>
  <c r="AS260" i="54" s="1"/>
  <c r="BD255" i="54"/>
  <c r="BD257" i="54" s="1"/>
  <c r="BD260" i="54" s="1"/>
  <c r="Y255" i="54"/>
  <c r="Y257" i="54" s="1"/>
  <c r="Y260" i="54" s="1"/>
  <c r="AJ255" i="54"/>
  <c r="AJ257" i="54" s="1"/>
  <c r="AJ260" i="54" s="1"/>
  <c r="BE255" i="54"/>
  <c r="BE257" i="54" s="1"/>
  <c r="BE260" i="54" s="1"/>
  <c r="BP255" i="54"/>
  <c r="BP257" i="54" s="1"/>
  <c r="BP260" i="54" s="1"/>
  <c r="R255" i="54"/>
  <c r="R257" i="54" s="1"/>
  <c r="R260" i="54" s="1"/>
  <c r="AK255" i="54"/>
  <c r="AK257" i="54" s="1"/>
  <c r="AK260" i="54" s="1"/>
  <c r="BQ255" i="54"/>
  <c r="BQ257" i="54" s="1"/>
  <c r="BQ260" i="54" s="1"/>
  <c r="Q255" i="54"/>
  <c r="Q257" i="54" s="1"/>
  <c r="Q260" i="54" s="1"/>
  <c r="AB255" i="54"/>
  <c r="AB257" i="54" s="1"/>
  <c r="AB260" i="54" s="1"/>
  <c r="AW255" i="54"/>
  <c r="AW257" i="54" s="1"/>
  <c r="AW260" i="54" s="1"/>
  <c r="BH255" i="54"/>
  <c r="BH257" i="54" s="1"/>
  <c r="BH260" i="54" s="1"/>
  <c r="AO255" i="54"/>
  <c r="AO257" i="54" s="1"/>
  <c r="AO260" i="54" s="1"/>
  <c r="AX255" i="54"/>
  <c r="AX257" i="54" s="1"/>
  <c r="AX260" i="54" s="1"/>
  <c r="AN255" i="54"/>
  <c r="AN257" i="54" s="1"/>
  <c r="AN260" i="54" s="1"/>
  <c r="AZ255" i="54"/>
  <c r="AZ257" i="54" s="1"/>
  <c r="AZ260" i="54" s="1"/>
  <c r="BI255" i="54"/>
  <c r="BI257" i="54" s="1"/>
  <c r="BI260" i="54" s="1"/>
  <c r="T255" i="54"/>
  <c r="T257" i="54" s="1"/>
  <c r="T260" i="54" s="1"/>
  <c r="AY255" i="54"/>
  <c r="AY257" i="54" s="1"/>
  <c r="AY260" i="54" s="1"/>
  <c r="BN255" i="54"/>
  <c r="BN257" i="54" s="1"/>
  <c r="BN260" i="54" s="1"/>
  <c r="BJ255" i="54"/>
  <c r="BJ257" i="54" s="1"/>
  <c r="BJ260" i="54" s="1"/>
  <c r="BG255" i="54"/>
  <c r="BG257" i="54" s="1"/>
  <c r="BG260" i="54" s="1"/>
  <c r="P255" i="54"/>
  <c r="P257" i="54" s="1"/>
  <c r="P260" i="54" s="1"/>
  <c r="BO255" i="54"/>
  <c r="BO257" i="54" s="1"/>
  <c r="BO260" i="54" s="1"/>
  <c r="AF255" i="54"/>
  <c r="AF257" i="54" s="1"/>
  <c r="AF260" i="54" s="1"/>
  <c r="N255" i="54"/>
  <c r="N257" i="54" s="1"/>
  <c r="N260" i="54" s="1"/>
  <c r="O255" i="54"/>
  <c r="O257" i="54" s="1"/>
  <c r="O260" i="54" s="1"/>
  <c r="I255" i="54"/>
  <c r="I257" i="54" s="1"/>
  <c r="I260" i="54" s="1"/>
  <c r="K255" i="54"/>
  <c r="K257" i="54" s="1"/>
  <c r="K260" i="54" s="1"/>
  <c r="AV255" i="54"/>
  <c r="AV257" i="54" s="1"/>
  <c r="AV260" i="54" s="1"/>
  <c r="AT255" i="54"/>
  <c r="AT257" i="54" s="1"/>
  <c r="AT260" i="54" s="1"/>
  <c r="AU255" i="54"/>
  <c r="AU257" i="54" s="1"/>
  <c r="AU260" i="54" s="1"/>
  <c r="S255" i="54"/>
  <c r="S257" i="54" s="1"/>
  <c r="S260" i="54" s="1"/>
  <c r="BL255" i="54"/>
  <c r="BL257" i="54" s="1"/>
  <c r="BL260" i="54" s="1"/>
  <c r="Z255" i="54"/>
  <c r="Z257" i="54" s="1"/>
  <c r="Z260" i="54" s="1"/>
  <c r="BR255" i="54"/>
  <c r="BR257" i="54" s="1"/>
  <c r="BR260" i="54" s="1"/>
  <c r="AE255" i="54"/>
  <c r="AE257" i="54" s="1"/>
  <c r="AE260" i="54" s="1"/>
  <c r="AA255" i="54"/>
  <c r="AA257" i="54" s="1"/>
  <c r="AA260" i="54" s="1"/>
  <c r="W255" i="54"/>
  <c r="W257" i="54" s="1"/>
  <c r="W260" i="54" s="1"/>
  <c r="AH255" i="54"/>
  <c r="AH257" i="54" s="1"/>
  <c r="AH260" i="54" s="1"/>
  <c r="BK255" i="54"/>
  <c r="BK257" i="54" s="1"/>
  <c r="BK260" i="54" s="1"/>
  <c r="BP213" i="54"/>
  <c r="BP216" i="54" s="1"/>
  <c r="BP218" i="54" s="1"/>
  <c r="BP221" i="54" s="1"/>
  <c r="BP226" i="54" s="1"/>
  <c r="BP227" i="54" s="1"/>
  <c r="BP181" i="54"/>
  <c r="BP183" i="54" s="1"/>
  <c r="BJ118" i="54"/>
  <c r="BK66" i="54"/>
  <c r="BK91" i="54" s="1"/>
  <c r="W213" i="54"/>
  <c r="W216" i="54" s="1"/>
  <c r="W218" i="54" s="1"/>
  <c r="W221" i="54" s="1"/>
  <c r="W226" i="54" s="1"/>
  <c r="W227" i="54" s="1"/>
  <c r="W181" i="54"/>
  <c r="W183" i="54" s="1"/>
  <c r="AL118" i="54"/>
  <c r="AM66" i="54"/>
  <c r="AM91" i="54" s="1"/>
  <c r="AC118" i="54"/>
  <c r="AD66" i="54"/>
  <c r="AD91" i="54" s="1"/>
  <c r="M328" i="54"/>
  <c r="M330" i="54" s="1"/>
  <c r="M332" i="54" s="1"/>
  <c r="M336" i="54" s="1"/>
  <c r="M337" i="54" s="1"/>
  <c r="AB328" i="54"/>
  <c r="AB330" i="54" s="1"/>
  <c r="AB332" i="54" s="1"/>
  <c r="AB336" i="54" s="1"/>
  <c r="AB337" i="54" s="1"/>
  <c r="AP118" i="54"/>
  <c r="AQ66" i="54"/>
  <c r="AQ91" i="54" s="1"/>
  <c r="AI173" i="54"/>
  <c r="AS213" i="54"/>
  <c r="AS216" i="54" s="1"/>
  <c r="AS218" i="54" s="1"/>
  <c r="AS221" i="54" s="1"/>
  <c r="AS226" i="54" s="1"/>
  <c r="AS181" i="54"/>
  <c r="AS183" i="54" s="1"/>
  <c r="AH66" i="54"/>
  <c r="AH91" i="54" s="1"/>
  <c r="AG118" i="54"/>
  <c r="R328" i="54"/>
  <c r="R330" i="54" s="1"/>
  <c r="R332" i="54" s="1"/>
  <c r="R336" i="54" s="1"/>
  <c r="R337" i="54" s="1"/>
  <c r="AR66" i="54"/>
  <c r="AR91" i="54" s="1"/>
  <c r="AO66" i="54"/>
  <c r="AO91" i="54" s="1"/>
  <c r="AN118" i="54"/>
  <c r="P66" i="54"/>
  <c r="P91" i="54" s="1"/>
  <c r="K242" i="75"/>
  <c r="L249" i="75"/>
  <c r="L248" i="75"/>
  <c r="AL273" i="26"/>
  <c r="Q240" i="75" s="1"/>
  <c r="K240" i="75"/>
  <c r="K252" i="75"/>
  <c r="AC278" i="26"/>
  <c r="Q245" i="74" s="1"/>
  <c r="K245" i="74"/>
  <c r="S261" i="26"/>
  <c r="P228" i="72" s="1"/>
  <c r="J228" i="72"/>
  <c r="AM265" i="26"/>
  <c r="R232" i="75" s="1"/>
  <c r="L232" i="75"/>
  <c r="J225" i="72"/>
  <c r="AL255" i="26"/>
  <c r="Q222" i="75" s="1"/>
  <c r="K222" i="75"/>
  <c r="L235" i="75"/>
  <c r="AB262" i="26"/>
  <c r="P229" i="74" s="1"/>
  <c r="J229" i="74"/>
  <c r="AD251" i="26"/>
  <c r="R218" i="74" s="1"/>
  <c r="L218" i="74"/>
  <c r="L204" i="72"/>
  <c r="AK226" i="26"/>
  <c r="P193" i="75" s="1"/>
  <c r="J193" i="75"/>
  <c r="AL218" i="26"/>
  <c r="Q185" i="75" s="1"/>
  <c r="K185" i="75"/>
  <c r="AD249" i="26"/>
  <c r="R216" i="74" s="1"/>
  <c r="L216" i="74"/>
  <c r="J208" i="74"/>
  <c r="AC208" i="26"/>
  <c r="Q175" i="74" s="1"/>
  <c r="K175" i="74"/>
  <c r="AB233" i="26"/>
  <c r="P200" i="74" s="1"/>
  <c r="J200" i="74"/>
  <c r="AB192" i="26"/>
  <c r="P159" i="74" s="1"/>
  <c r="J159" i="74"/>
  <c r="AC207" i="26"/>
  <c r="Q174" i="74" s="1"/>
  <c r="K174" i="74"/>
  <c r="AK189" i="26"/>
  <c r="P156" i="75" s="1"/>
  <c r="J156" i="75"/>
  <c r="T158" i="26"/>
  <c r="Q125" i="72" s="1"/>
  <c r="K125" i="72"/>
  <c r="AK203" i="26"/>
  <c r="P170" i="75" s="1"/>
  <c r="J170" i="75"/>
  <c r="AK197" i="26"/>
  <c r="P164" i="75" s="1"/>
  <c r="J164" i="75"/>
  <c r="AB221" i="26"/>
  <c r="P188" i="74" s="1"/>
  <c r="J188" i="74"/>
  <c r="AD176" i="26"/>
  <c r="R143" i="74" s="1"/>
  <c r="L143" i="74"/>
  <c r="T169" i="26"/>
  <c r="Q136" i="72" s="1"/>
  <c r="K136" i="72"/>
  <c r="K149" i="75"/>
  <c r="AM166" i="26"/>
  <c r="R133" i="75" s="1"/>
  <c r="L133" i="75"/>
  <c r="L119" i="72"/>
  <c r="L147" i="72"/>
  <c r="AM165" i="26"/>
  <c r="R132" i="75" s="1"/>
  <c r="L132" i="75"/>
  <c r="AC131" i="26"/>
  <c r="Q98" i="74" s="1"/>
  <c r="K98" i="74"/>
  <c r="AD123" i="26"/>
  <c r="R90" i="74" s="1"/>
  <c r="L90" i="74"/>
  <c r="AK122" i="26"/>
  <c r="P89" i="75" s="1"/>
  <c r="J89" i="75"/>
  <c r="K151" i="72"/>
  <c r="AC183" i="26"/>
  <c r="Q150" i="74" s="1"/>
  <c r="K150" i="74"/>
  <c r="L139" i="72"/>
  <c r="AM157" i="26"/>
  <c r="R124" i="75" s="1"/>
  <c r="L124" i="75"/>
  <c r="AK127" i="26"/>
  <c r="P94" i="75" s="1"/>
  <c r="J94" i="75"/>
  <c r="AM142" i="26"/>
  <c r="R109" i="75" s="1"/>
  <c r="L109" i="75"/>
  <c r="AC135" i="26"/>
  <c r="Q102" i="74" s="1"/>
  <c r="K102" i="74"/>
  <c r="S128" i="26"/>
  <c r="P95" i="72" s="1"/>
  <c r="J95" i="72"/>
  <c r="L110" i="72"/>
  <c r="AK141" i="26"/>
  <c r="P108" i="75" s="1"/>
  <c r="J108" i="75"/>
  <c r="AL171" i="26"/>
  <c r="Q138" i="75" s="1"/>
  <c r="K138" i="75"/>
  <c r="T108" i="26"/>
  <c r="Q75" i="72" s="1"/>
  <c r="AC99" i="26"/>
  <c r="Q66" i="74" s="1"/>
  <c r="K66" i="74"/>
  <c r="K66" i="72"/>
  <c r="L72" i="74"/>
  <c r="AK153" i="26"/>
  <c r="P120" i="75" s="1"/>
  <c r="J120" i="75"/>
  <c r="AL129" i="26"/>
  <c r="Q96" i="75" s="1"/>
  <c r="K96" i="75"/>
  <c r="AK147" i="26"/>
  <c r="P114" i="75" s="1"/>
  <c r="J114" i="75"/>
  <c r="AB119" i="26"/>
  <c r="P86" i="74" s="1"/>
  <c r="J86" i="74"/>
  <c r="AM118" i="26"/>
  <c r="R85" i="75" s="1"/>
  <c r="L85" i="75"/>
  <c r="AK110" i="26"/>
  <c r="P77" i="75" s="1"/>
  <c r="J77" i="75"/>
  <c r="S96" i="26"/>
  <c r="P63" i="72" s="1"/>
  <c r="J63" i="72"/>
  <c r="AL109" i="26"/>
  <c r="Q76" i="75" s="1"/>
  <c r="K76" i="75"/>
  <c r="K62" i="72"/>
  <c r="T88" i="26"/>
  <c r="Q55" i="72" s="1"/>
  <c r="K55" i="72"/>
  <c r="AC79" i="26"/>
  <c r="Q46" i="74" s="1"/>
  <c r="K46" i="74"/>
  <c r="K37" i="75"/>
  <c r="AM67" i="26"/>
  <c r="R34" i="75" s="1"/>
  <c r="L34" i="75"/>
  <c r="J84" i="74"/>
  <c r="K59" i="72"/>
  <c r="AC83" i="26"/>
  <c r="Q50" i="74" s="1"/>
  <c r="K50" i="74"/>
  <c r="K41" i="75"/>
  <c r="AM73" i="26"/>
  <c r="R40" i="75" s="1"/>
  <c r="L40" i="75"/>
  <c r="K31" i="75"/>
  <c r="S65" i="26"/>
  <c r="P32" i="72" s="1"/>
  <c r="J32" i="72"/>
  <c r="K17" i="75"/>
  <c r="AC287" i="49"/>
  <c r="Z254" i="74" s="1"/>
  <c r="T254" i="74"/>
  <c r="U57" i="26"/>
  <c r="R24" i="72" s="1"/>
  <c r="L24" i="72"/>
  <c r="AL49" i="26"/>
  <c r="Q16" i="75" s="1"/>
  <c r="K16" i="75"/>
  <c r="T254" i="72"/>
  <c r="AC278" i="49"/>
  <c r="Z245" i="74" s="1"/>
  <c r="T245" i="74"/>
  <c r="T236" i="75"/>
  <c r="AC277" i="49"/>
  <c r="Z244" i="74" s="1"/>
  <c r="T244" i="74"/>
  <c r="AC268" i="49"/>
  <c r="Z235" i="74" s="1"/>
  <c r="T235" i="74"/>
  <c r="AB47" i="26"/>
  <c r="P14" i="74" s="1"/>
  <c r="J14" i="74"/>
  <c r="L7" i="72"/>
  <c r="N6" i="74"/>
  <c r="U89" i="26"/>
  <c r="R56" i="72" s="1"/>
  <c r="L56" i="72"/>
  <c r="AK53" i="26"/>
  <c r="P20" i="75" s="1"/>
  <c r="J20" i="75"/>
  <c r="T250" i="72"/>
  <c r="AC274" i="49"/>
  <c r="Z241" i="74" s="1"/>
  <c r="T241" i="74"/>
  <c r="U282" i="49"/>
  <c r="AA249" i="72" s="1"/>
  <c r="U249" i="72"/>
  <c r="S274" i="49"/>
  <c r="Y241" i="72" s="1"/>
  <c r="S241" i="72"/>
  <c r="S266" i="49"/>
  <c r="Y233" i="72" s="1"/>
  <c r="S233" i="72"/>
  <c r="AM264" i="49"/>
  <c r="AA231" i="75" s="1"/>
  <c r="U231" i="75"/>
  <c r="AM247" i="49"/>
  <c r="AA214" i="75" s="1"/>
  <c r="U214" i="75"/>
  <c r="U233" i="49"/>
  <c r="AA200" i="72" s="1"/>
  <c r="U200" i="72"/>
  <c r="S225" i="49"/>
  <c r="Y192" i="72" s="1"/>
  <c r="S192" i="72"/>
  <c r="AK207" i="49"/>
  <c r="Y174" i="75" s="1"/>
  <c r="S174" i="75"/>
  <c r="T201" i="49"/>
  <c r="Z168" i="72" s="1"/>
  <c r="T168" i="72"/>
  <c r="AL183" i="49"/>
  <c r="Z150" i="75" s="1"/>
  <c r="T150" i="75"/>
  <c r="AB247" i="49"/>
  <c r="Y214" i="74" s="1"/>
  <c r="S214" i="74"/>
  <c r="S224" i="49"/>
  <c r="Y191" i="72" s="1"/>
  <c r="S191" i="72"/>
  <c r="AD223" i="49"/>
  <c r="AA190" i="74" s="1"/>
  <c r="U190" i="74"/>
  <c r="AB215" i="49"/>
  <c r="Y182" i="74" s="1"/>
  <c r="S182" i="74"/>
  <c r="AM214" i="49"/>
  <c r="AA181" i="75" s="1"/>
  <c r="U181" i="75"/>
  <c r="S255" i="49"/>
  <c r="Y222" i="72" s="1"/>
  <c r="S222" i="72"/>
  <c r="AD254" i="49"/>
  <c r="AA221" i="74" s="1"/>
  <c r="U221" i="74"/>
  <c r="AB246" i="49"/>
  <c r="Y213" i="74" s="1"/>
  <c r="S213" i="74"/>
  <c r="U212" i="75"/>
  <c r="AC213" i="54"/>
  <c r="AC216" i="54" s="1"/>
  <c r="AC218" i="54" s="1"/>
  <c r="AC221" i="54" s="1"/>
  <c r="AC226" i="54" s="1"/>
  <c r="AC227" i="54" s="1"/>
  <c r="AC181" i="54"/>
  <c r="AC183" i="54" s="1"/>
  <c r="AO213" i="54"/>
  <c r="AO216" i="54" s="1"/>
  <c r="AO218" i="54" s="1"/>
  <c r="AO221" i="54" s="1"/>
  <c r="AO226" i="54" s="1"/>
  <c r="AO227" i="54" s="1"/>
  <c r="AO181" i="54"/>
  <c r="AO183" i="54" s="1"/>
  <c r="AX213" i="54"/>
  <c r="AX216" i="54" s="1"/>
  <c r="AX218" i="54" s="1"/>
  <c r="AX221" i="54" s="1"/>
  <c r="AX226" i="54" s="1"/>
  <c r="AX227" i="54" s="1"/>
  <c r="AX181" i="54"/>
  <c r="AX183" i="54" s="1"/>
  <c r="AY213" i="54"/>
  <c r="AY216" i="54" s="1"/>
  <c r="AY218" i="54" s="1"/>
  <c r="AY221" i="54" s="1"/>
  <c r="AY226" i="54" s="1"/>
  <c r="AY227" i="54" s="1"/>
  <c r="AY181" i="54"/>
  <c r="AY183" i="54" s="1"/>
  <c r="AU213" i="54"/>
  <c r="AU216" i="54" s="1"/>
  <c r="AU218" i="54" s="1"/>
  <c r="AU221" i="54" s="1"/>
  <c r="AU226" i="54" s="1"/>
  <c r="AU227" i="54" s="1"/>
  <c r="AU181" i="54"/>
  <c r="AU183" i="54" s="1"/>
  <c r="BL213" i="54"/>
  <c r="BL216" i="54" s="1"/>
  <c r="BL218" i="54" s="1"/>
  <c r="BL221" i="54" s="1"/>
  <c r="BL226" i="54" s="1"/>
  <c r="BL227" i="54" s="1"/>
  <c r="BL181" i="54"/>
  <c r="BL183" i="54" s="1"/>
  <c r="BM173" i="54"/>
  <c r="AJ213" i="54"/>
  <c r="AJ216" i="54" s="1"/>
  <c r="AJ218" i="54" s="1"/>
  <c r="AJ221" i="54" s="1"/>
  <c r="AJ226" i="54" s="1"/>
  <c r="AJ227" i="54" s="1"/>
  <c r="AJ181" i="54"/>
  <c r="AJ183" i="54" s="1"/>
  <c r="BG173" i="54"/>
  <c r="AD118" i="54"/>
  <c r="AE66" i="54"/>
  <c r="AE91" i="54" s="1"/>
  <c r="U118" i="54"/>
  <c r="V66" i="54"/>
  <c r="V91" i="54" s="1"/>
  <c r="BQ328" i="54"/>
  <c r="BQ330" i="54" s="1"/>
  <c r="BQ332" i="54" s="1"/>
  <c r="BQ336" i="54" s="1"/>
  <c r="BQ337" i="54" s="1"/>
  <c r="F403" i="54"/>
  <c r="F429" i="54" s="1"/>
  <c r="F430" i="54" s="1"/>
  <c r="F664" i="54" s="1"/>
  <c r="T328" i="54"/>
  <c r="T330" i="54" s="1"/>
  <c r="T332" i="54" s="1"/>
  <c r="T336" i="54" s="1"/>
  <c r="T337" i="54" s="1"/>
  <c r="AH118" i="54"/>
  <c r="AI66" i="54"/>
  <c r="AI91" i="54" s="1"/>
  <c r="AY328" i="54"/>
  <c r="AY330" i="54" s="1"/>
  <c r="AY332" i="54" s="1"/>
  <c r="AY336" i="54" s="1"/>
  <c r="AY337" i="54" s="1"/>
  <c r="M173" i="54"/>
  <c r="V173" i="54"/>
  <c r="AC66" i="54"/>
  <c r="AC91" i="54" s="1"/>
  <c r="Z66" i="54"/>
  <c r="Z91" i="54" s="1"/>
  <c r="Y118" i="54"/>
  <c r="J415" i="54"/>
  <c r="J328" i="54"/>
  <c r="J330" i="54" s="1"/>
  <c r="J332" i="54" s="1"/>
  <c r="J336" i="54" s="1"/>
  <c r="J337" i="54" s="1"/>
  <c r="AJ66" i="54"/>
  <c r="AJ91" i="54" s="1"/>
  <c r="AG66" i="54"/>
  <c r="AG91" i="54" s="1"/>
  <c r="AF118" i="54"/>
  <c r="J255" i="54"/>
  <c r="J257" i="54" s="1"/>
  <c r="J260" i="54" s="1"/>
  <c r="AM275" i="26"/>
  <c r="R242" i="75" s="1"/>
  <c r="L242" i="75"/>
  <c r="AB283" i="26"/>
  <c r="P250" i="74" s="1"/>
  <c r="J250" i="74"/>
  <c r="K241" i="75"/>
  <c r="K254" i="74"/>
  <c r="K241" i="74"/>
  <c r="AC281" i="26"/>
  <c r="Q248" i="74" s="1"/>
  <c r="K248" i="74"/>
  <c r="K233" i="72"/>
  <c r="AB284" i="26"/>
  <c r="P251" i="74" s="1"/>
  <c r="J251" i="74"/>
  <c r="AD278" i="26"/>
  <c r="R245" i="74" s="1"/>
  <c r="L245" i="74"/>
  <c r="K234" i="75"/>
  <c r="AC277" i="26"/>
  <c r="Q244" i="74" s="1"/>
  <c r="K244" i="74"/>
  <c r="K236" i="74"/>
  <c r="AD262" i="26"/>
  <c r="R229" i="74" s="1"/>
  <c r="L229" i="74"/>
  <c r="AC255" i="26"/>
  <c r="Q222" i="74" s="1"/>
  <c r="K222" i="74"/>
  <c r="J212" i="72"/>
  <c r="AM243" i="26"/>
  <c r="R210" i="75" s="1"/>
  <c r="L210" i="75"/>
  <c r="AK235" i="26"/>
  <c r="P202" i="75" s="1"/>
  <c r="J202" i="75"/>
  <c r="AC279" i="26"/>
  <c r="Q246" i="74" s="1"/>
  <c r="K246" i="74"/>
  <c r="L218" i="72"/>
  <c r="AM226" i="26"/>
  <c r="R193" i="75" s="1"/>
  <c r="L193" i="75"/>
  <c r="K207" i="75"/>
  <c r="AM239" i="26"/>
  <c r="R206" i="75" s="1"/>
  <c r="L206" i="75"/>
  <c r="AB232" i="26"/>
  <c r="P199" i="74" s="1"/>
  <c r="J199" i="74"/>
  <c r="AK221" i="26"/>
  <c r="P188" i="75" s="1"/>
  <c r="J188" i="75"/>
  <c r="AL217" i="26"/>
  <c r="Q184" i="75" s="1"/>
  <c r="K184" i="75"/>
  <c r="AB203" i="26"/>
  <c r="P170" i="74" s="1"/>
  <c r="J170" i="74"/>
  <c r="AB193" i="26"/>
  <c r="P160" i="74" s="1"/>
  <c r="J160" i="74"/>
  <c r="K159" i="75"/>
  <c r="AC213" i="26"/>
  <c r="Q180" i="74" s="1"/>
  <c r="K180" i="74"/>
  <c r="AL242" i="26"/>
  <c r="Q209" i="75" s="1"/>
  <c r="K209" i="75"/>
  <c r="AL208" i="26"/>
  <c r="Q175" i="75" s="1"/>
  <c r="K175" i="75"/>
  <c r="L172" i="74"/>
  <c r="K156" i="75"/>
  <c r="AB189" i="26"/>
  <c r="P156" i="74" s="1"/>
  <c r="J156" i="74"/>
  <c r="AL203" i="26"/>
  <c r="Q170" i="75" s="1"/>
  <c r="K170" i="75"/>
  <c r="AL197" i="26"/>
  <c r="Q164" i="75" s="1"/>
  <c r="K164" i="75"/>
  <c r="AC178" i="26"/>
  <c r="Q145" i="74" s="1"/>
  <c r="K145" i="74"/>
  <c r="AD177" i="26"/>
  <c r="R144" i="74" s="1"/>
  <c r="L144" i="74"/>
  <c r="AK175" i="26"/>
  <c r="P142" i="75" s="1"/>
  <c r="J142" i="75"/>
  <c r="J128" i="72"/>
  <c r="J127" i="74"/>
  <c r="AM158" i="26"/>
  <c r="R125" i="75" s="1"/>
  <c r="L125" i="75"/>
  <c r="AD131" i="26"/>
  <c r="R98" i="74" s="1"/>
  <c r="L98" i="74"/>
  <c r="K89" i="75"/>
  <c r="AM181" i="26"/>
  <c r="R148" i="75" s="1"/>
  <c r="L148" i="75"/>
  <c r="U159" i="26"/>
  <c r="R126" i="72" s="1"/>
  <c r="L126" i="72"/>
  <c r="AC144" i="26"/>
  <c r="Q111" i="74" s="1"/>
  <c r="K111" i="74"/>
  <c r="AC179" i="26"/>
  <c r="Q146" i="74" s="1"/>
  <c r="K146" i="74"/>
  <c r="AK134" i="26"/>
  <c r="P101" i="75" s="1"/>
  <c r="J101" i="75"/>
  <c r="S151" i="26"/>
  <c r="P118" i="72" s="1"/>
  <c r="J118" i="72"/>
  <c r="AL141" i="26"/>
  <c r="Q108" i="75" s="1"/>
  <c r="K108" i="75"/>
  <c r="AK133" i="26"/>
  <c r="P100" i="75" s="1"/>
  <c r="J100" i="75"/>
  <c r="S173" i="26"/>
  <c r="P140" i="72" s="1"/>
  <c r="J140" i="72"/>
  <c r="AM171" i="26"/>
  <c r="R138" i="75" s="1"/>
  <c r="L138" i="75"/>
  <c r="AK162" i="26"/>
  <c r="P129" i="75" s="1"/>
  <c r="J129" i="75"/>
  <c r="AC133" i="26"/>
  <c r="Q100" i="74" s="1"/>
  <c r="K100" i="74"/>
  <c r="AL132" i="26"/>
  <c r="Q99" i="75" s="1"/>
  <c r="K99" i="75"/>
  <c r="J91" i="75"/>
  <c r="J66" i="75"/>
  <c r="AD99" i="26"/>
  <c r="R66" i="74" s="1"/>
  <c r="L66" i="74"/>
  <c r="AB137" i="26"/>
  <c r="P104" i="74" s="1"/>
  <c r="J104" i="74"/>
  <c r="U133" i="26"/>
  <c r="R100" i="72" s="1"/>
  <c r="L100" i="72"/>
  <c r="J98" i="72"/>
  <c r="AM129" i="26"/>
  <c r="R96" i="75" s="1"/>
  <c r="L96" i="75"/>
  <c r="L64" i="72"/>
  <c r="J123" i="72"/>
  <c r="K114" i="75"/>
  <c r="AC119" i="26"/>
  <c r="Q86" i="74" s="1"/>
  <c r="K86" i="74"/>
  <c r="K77" i="75"/>
  <c r="K63" i="72"/>
  <c r="AL154" i="26"/>
  <c r="Q121" i="75" s="1"/>
  <c r="K121" i="75"/>
  <c r="J77" i="74"/>
  <c r="AM109" i="26"/>
  <c r="R76" i="75" s="1"/>
  <c r="L76" i="75"/>
  <c r="L62" i="72"/>
  <c r="L55" i="72"/>
  <c r="AD79" i="26"/>
  <c r="R46" i="74" s="1"/>
  <c r="L46" i="74"/>
  <c r="AB71" i="26"/>
  <c r="P38" i="74" s="1"/>
  <c r="J38" i="74"/>
  <c r="AM70" i="26"/>
  <c r="R37" i="75" s="1"/>
  <c r="L37" i="75"/>
  <c r="AK62" i="26"/>
  <c r="P29" i="75" s="1"/>
  <c r="J29" i="75"/>
  <c r="J37" i="74"/>
  <c r="S78" i="26"/>
  <c r="P45" i="72" s="1"/>
  <c r="J45" i="72"/>
  <c r="L44" i="74"/>
  <c r="T77" i="26"/>
  <c r="Q44" i="72" s="1"/>
  <c r="K44" i="72"/>
  <c r="AD91" i="26"/>
  <c r="R58" i="74" s="1"/>
  <c r="L58" i="74"/>
  <c r="S84" i="26"/>
  <c r="P51" i="72" s="1"/>
  <c r="J51" i="72"/>
  <c r="AM82" i="26"/>
  <c r="R49" i="75" s="1"/>
  <c r="L49" i="75"/>
  <c r="L35" i="72"/>
  <c r="J33" i="75"/>
  <c r="AD59" i="26"/>
  <c r="R26" i="74" s="1"/>
  <c r="L26" i="74"/>
  <c r="K32" i="75"/>
  <c r="AM50" i="26"/>
  <c r="R17" i="75" s="1"/>
  <c r="L17" i="75"/>
  <c r="AK42" i="26"/>
  <c r="P9" i="75" s="1"/>
  <c r="J9" i="75"/>
  <c r="AD287" i="49"/>
  <c r="AA254" i="74" s="1"/>
  <c r="U254" i="74"/>
  <c r="AB279" i="49"/>
  <c r="Y246" i="74" s="1"/>
  <c r="S246" i="74"/>
  <c r="S237" i="75"/>
  <c r="T231" i="72"/>
  <c r="U223" i="72"/>
  <c r="AM49" i="26"/>
  <c r="R16" i="75" s="1"/>
  <c r="L16" i="75"/>
  <c r="U254" i="72"/>
  <c r="S279" i="49"/>
  <c r="Y246" i="72" s="1"/>
  <c r="S246" i="72"/>
  <c r="AD278" i="49"/>
  <c r="AA245" i="74" s="1"/>
  <c r="U245" i="74"/>
  <c r="AB270" i="49"/>
  <c r="Y237" i="74" s="1"/>
  <c r="S237" i="74"/>
  <c r="U236" i="75"/>
  <c r="AB49" i="26"/>
  <c r="P16" i="74" s="1"/>
  <c r="J16" i="74"/>
  <c r="U244" i="74"/>
  <c r="AB269" i="49"/>
  <c r="Y236" i="74" s="1"/>
  <c r="S236" i="74"/>
  <c r="T49" i="26"/>
  <c r="Q16" i="72" s="1"/>
  <c r="K16" i="72"/>
  <c r="AC40" i="26"/>
  <c r="Q7" i="74" s="1"/>
  <c r="K7" i="74"/>
  <c r="AB284" i="49"/>
  <c r="Y251" i="74" s="1"/>
  <c r="S251" i="74"/>
  <c r="AK275" i="49"/>
  <c r="Y242" i="75" s="1"/>
  <c r="S242" i="75"/>
  <c r="U235" i="74"/>
  <c r="AC47" i="26"/>
  <c r="Q14" i="74" s="1"/>
  <c r="K14" i="74"/>
  <c r="O6" i="74"/>
  <c r="U249" i="75"/>
  <c r="AL53" i="26"/>
  <c r="Q20" i="75" s="1"/>
  <c r="K20" i="75"/>
  <c r="U250" i="72"/>
  <c r="S242" i="72"/>
  <c r="T274" i="49"/>
  <c r="Z241" i="72" s="1"/>
  <c r="T241" i="72"/>
  <c r="AL256" i="49"/>
  <c r="Z223" i="75" s="1"/>
  <c r="T223" i="75"/>
  <c r="T225" i="49"/>
  <c r="Z192" i="72" s="1"/>
  <c r="T192" i="72"/>
  <c r="AL207" i="49"/>
  <c r="Z174" i="75" s="1"/>
  <c r="T174" i="75"/>
  <c r="U201" i="49"/>
  <c r="AA168" i="72" s="1"/>
  <c r="U168" i="72"/>
  <c r="S193" i="49"/>
  <c r="Y160" i="72" s="1"/>
  <c r="S160" i="72"/>
  <c r="AM183" i="49"/>
  <c r="AA150" i="75" s="1"/>
  <c r="U150" i="75"/>
  <c r="T214" i="74"/>
  <c r="AC215" i="49"/>
  <c r="Z182" i="74" s="1"/>
  <c r="T182" i="74"/>
  <c r="T255" i="49"/>
  <c r="Z222" i="72" s="1"/>
  <c r="T222" i="72"/>
  <c r="AC246" i="49"/>
  <c r="Z213" i="74" s="1"/>
  <c r="T213" i="74"/>
  <c r="T223" i="49"/>
  <c r="Z190" i="72" s="1"/>
  <c r="T190" i="72"/>
  <c r="AL205" i="49"/>
  <c r="Z172" i="75" s="1"/>
  <c r="T172" i="75"/>
  <c r="AC182" i="49"/>
  <c r="Z149" i="74" s="1"/>
  <c r="T149" i="74"/>
  <c r="AB253" i="49"/>
  <c r="Y220" i="74" s="1"/>
  <c r="S220" i="74"/>
  <c r="AD237" i="49"/>
  <c r="AA204" i="74" s="1"/>
  <c r="U204" i="74"/>
  <c r="S230" i="49"/>
  <c r="Y197" i="72" s="1"/>
  <c r="S197" i="72"/>
  <c r="AB221" i="49"/>
  <c r="Y188" i="74" s="1"/>
  <c r="S188" i="74"/>
  <c r="U181" i="72"/>
  <c r="S198" i="49"/>
  <c r="Y165" i="72" s="1"/>
  <c r="S165" i="72"/>
  <c r="AB189" i="49"/>
  <c r="Y156" i="74" s="1"/>
  <c r="S156" i="74"/>
  <c r="U149" i="72"/>
  <c r="AC244" i="49"/>
  <c r="Z211" i="74" s="1"/>
  <c r="T211" i="74"/>
  <c r="AL235" i="49"/>
  <c r="Z202" i="75" s="1"/>
  <c r="T202" i="75"/>
  <c r="AC212" i="49"/>
  <c r="Z179" i="74" s="1"/>
  <c r="T179" i="74"/>
  <c r="AL203" i="49"/>
  <c r="Z170" i="75" s="1"/>
  <c r="T170" i="75"/>
  <c r="AB196" i="49"/>
  <c r="Y163" i="74" s="1"/>
  <c r="S163" i="74"/>
  <c r="AK187" i="49"/>
  <c r="Y154" i="75" s="1"/>
  <c r="S154" i="75"/>
  <c r="J409" i="54"/>
  <c r="J417" i="54" s="1"/>
  <c r="BN118" i="54"/>
  <c r="BO66" i="54"/>
  <c r="BO91" i="54" s="1"/>
  <c r="BM66" i="54"/>
  <c r="BM91" i="54" s="1"/>
  <c r="BL118" i="54"/>
  <c r="BE173" i="54"/>
  <c r="BC213" i="54"/>
  <c r="BC216" i="54" s="1"/>
  <c r="BC218" i="54" s="1"/>
  <c r="BC221" i="54" s="1"/>
  <c r="BC226" i="54" s="1"/>
  <c r="BC227" i="54" s="1"/>
  <c r="BC181" i="54"/>
  <c r="BC183" i="54" s="1"/>
  <c r="R173" i="54"/>
  <c r="AR213" i="54"/>
  <c r="AR216" i="54" s="1"/>
  <c r="AR218" i="54" s="1"/>
  <c r="AR221" i="54" s="1"/>
  <c r="AR226" i="54" s="1"/>
  <c r="AR181" i="54"/>
  <c r="AR183" i="54" s="1"/>
  <c r="BO213" i="54"/>
  <c r="BO216" i="54" s="1"/>
  <c r="BO218" i="54" s="1"/>
  <c r="BO221" i="54" s="1"/>
  <c r="BO226" i="54" s="1"/>
  <c r="BO181" i="54"/>
  <c r="BO183" i="54" s="1"/>
  <c r="V118" i="54"/>
  <c r="W66" i="54"/>
  <c r="W91" i="54" s="1"/>
  <c r="M118" i="54"/>
  <c r="N66" i="54"/>
  <c r="N91" i="54" s="1"/>
  <c r="BI328" i="54"/>
  <c r="BI330" i="54" s="1"/>
  <c r="BI332" i="54" s="1"/>
  <c r="BI336" i="54" s="1"/>
  <c r="BI337" i="54" s="1"/>
  <c r="L328" i="54"/>
  <c r="L330" i="54" s="1"/>
  <c r="L332" i="54" s="1"/>
  <c r="L336" i="54" s="1"/>
  <c r="L337" i="54" s="1"/>
  <c r="Z118" i="54"/>
  <c r="AA66" i="54"/>
  <c r="AA91" i="54" s="1"/>
  <c r="AQ328" i="54"/>
  <c r="AQ330" i="54" s="1"/>
  <c r="AQ332" i="54" s="1"/>
  <c r="AQ336" i="54" s="1"/>
  <c r="AQ337" i="54" s="1"/>
  <c r="BA181" i="54"/>
  <c r="BA183" i="54" s="1"/>
  <c r="BJ173" i="54"/>
  <c r="U66" i="54"/>
  <c r="U91" i="54" s="1"/>
  <c r="R66" i="54"/>
  <c r="R91" i="54" s="1"/>
  <c r="Q118" i="54"/>
  <c r="F463" i="54"/>
  <c r="F465" i="54" s="1"/>
  <c r="F466" i="54" s="1"/>
  <c r="AB66" i="54"/>
  <c r="AB91" i="54" s="1"/>
  <c r="Y66" i="54"/>
  <c r="Y91" i="54" s="1"/>
  <c r="X118" i="54"/>
  <c r="X66" i="54"/>
  <c r="X91" i="54" s="1"/>
  <c r="K227" i="54"/>
  <c r="AN66" i="54"/>
  <c r="AN91" i="54" s="1"/>
  <c r="AC283" i="26"/>
  <c r="Q250" i="74" s="1"/>
  <c r="K250" i="74"/>
  <c r="AM274" i="26"/>
  <c r="R241" i="75" s="1"/>
  <c r="L241" i="75"/>
  <c r="AD282" i="26"/>
  <c r="R249" i="74" s="1"/>
  <c r="L249" i="74"/>
  <c r="L241" i="74"/>
  <c r="AD281" i="26"/>
  <c r="R248" i="74" s="1"/>
  <c r="L248" i="74"/>
  <c r="AK267" i="26"/>
  <c r="P234" i="75" s="1"/>
  <c r="J234" i="75"/>
  <c r="U261" i="26"/>
  <c r="R228" i="72" s="1"/>
  <c r="L228" i="72"/>
  <c r="AD277" i="26"/>
  <c r="R244" i="74" s="1"/>
  <c r="L244" i="74"/>
  <c r="J232" i="72"/>
  <c r="AD255" i="26"/>
  <c r="R222" i="74" s="1"/>
  <c r="L222" i="74"/>
  <c r="AK218" i="26"/>
  <c r="P185" i="75" s="1"/>
  <c r="J185" i="75"/>
  <c r="AC232" i="26"/>
  <c r="Q199" i="74" s="1"/>
  <c r="K199" i="74"/>
  <c r="AL221" i="26"/>
  <c r="Q188" i="75" s="1"/>
  <c r="K188" i="75"/>
  <c r="AC203" i="26"/>
  <c r="Q170" i="74" s="1"/>
  <c r="K170" i="74"/>
  <c r="AD193" i="26"/>
  <c r="R160" i="74" s="1"/>
  <c r="L160" i="74"/>
  <c r="L207" i="72"/>
  <c r="AK207" i="26"/>
  <c r="P174" i="75" s="1"/>
  <c r="J174" i="75"/>
  <c r="K158" i="75"/>
  <c r="L152" i="72"/>
  <c r="AM242" i="26"/>
  <c r="R209" i="75" s="1"/>
  <c r="L209" i="75"/>
  <c r="L178" i="72"/>
  <c r="K166" i="74"/>
  <c r="AM189" i="26"/>
  <c r="R156" i="75" s="1"/>
  <c r="L156" i="75"/>
  <c r="K156" i="74"/>
  <c r="AM203" i="26"/>
  <c r="R170" i="75" s="1"/>
  <c r="L170" i="75"/>
  <c r="AM197" i="26"/>
  <c r="R164" i="75" s="1"/>
  <c r="L164" i="75"/>
  <c r="AD178" i="26"/>
  <c r="R145" i="74" s="1"/>
  <c r="L145" i="74"/>
  <c r="AB177" i="26"/>
  <c r="P144" i="74" s="1"/>
  <c r="J144" i="74"/>
  <c r="K128" i="74"/>
  <c r="AL175" i="26"/>
  <c r="Q142" i="75" s="1"/>
  <c r="K142" i="75"/>
  <c r="AM159" i="26"/>
  <c r="R126" i="75" s="1"/>
  <c r="L126" i="75"/>
  <c r="AC167" i="26"/>
  <c r="Q134" i="74" s="1"/>
  <c r="K134" i="74"/>
  <c r="AK165" i="26"/>
  <c r="P132" i="75" s="1"/>
  <c r="J132" i="75"/>
  <c r="AB123" i="26"/>
  <c r="P90" i="74" s="1"/>
  <c r="J90" i="74"/>
  <c r="AK157" i="26"/>
  <c r="P124" i="75" s="1"/>
  <c r="J124" i="75"/>
  <c r="AD144" i="26"/>
  <c r="R111" i="74" s="1"/>
  <c r="L111" i="74"/>
  <c r="AB128" i="26"/>
  <c r="P95" i="74" s="1"/>
  <c r="J95" i="74"/>
  <c r="AD179" i="26"/>
  <c r="R146" i="74" s="1"/>
  <c r="L146" i="74"/>
  <c r="AL150" i="26"/>
  <c r="Q117" i="75" s="1"/>
  <c r="K117" i="75"/>
  <c r="AM134" i="26"/>
  <c r="R101" i="75" s="1"/>
  <c r="L101" i="75"/>
  <c r="AK173" i="26"/>
  <c r="P140" i="75" s="1"/>
  <c r="J140" i="75"/>
  <c r="T151" i="26"/>
  <c r="Q118" i="72" s="1"/>
  <c r="K118" i="72"/>
  <c r="AL133" i="26"/>
  <c r="Q100" i="75" s="1"/>
  <c r="K100" i="75"/>
  <c r="J108" i="72"/>
  <c r="T100" i="26"/>
  <c r="Q67" i="72" s="1"/>
  <c r="K67" i="72"/>
  <c r="AB113" i="26"/>
  <c r="P80" i="74" s="1"/>
  <c r="J80" i="74"/>
  <c r="S120" i="26"/>
  <c r="P87" i="72" s="1"/>
  <c r="AD119" i="26"/>
  <c r="R86" i="74" s="1"/>
  <c r="L86" i="74"/>
  <c r="AB111" i="26"/>
  <c r="P78" i="74" s="1"/>
  <c r="J78" i="74"/>
  <c r="AM110" i="26"/>
  <c r="R77" i="75" s="1"/>
  <c r="L77" i="75"/>
  <c r="AK102" i="26"/>
  <c r="P69" i="75" s="1"/>
  <c r="J69" i="75"/>
  <c r="AM154" i="26"/>
  <c r="R121" i="75" s="1"/>
  <c r="L121" i="75"/>
  <c r="AC71" i="26"/>
  <c r="Q38" i="74" s="1"/>
  <c r="K38" i="74"/>
  <c r="AL62" i="26"/>
  <c r="Q29" i="75" s="1"/>
  <c r="K29" i="75"/>
  <c r="T79" i="26"/>
  <c r="Q46" i="72" s="1"/>
  <c r="K46" i="72"/>
  <c r="K45" i="72"/>
  <c r="AK94" i="26"/>
  <c r="P61" i="75" s="1"/>
  <c r="J61" i="75"/>
  <c r="L44" i="72"/>
  <c r="AK75" i="26"/>
  <c r="P42" i="75" s="1"/>
  <c r="J42" i="75"/>
  <c r="S61" i="26"/>
  <c r="P28" i="72" s="1"/>
  <c r="J28" i="72"/>
  <c r="AK89" i="26"/>
  <c r="P56" i="75" s="1"/>
  <c r="J56" i="75"/>
  <c r="L32" i="75"/>
  <c r="K55" i="75"/>
  <c r="U65" i="26"/>
  <c r="R32" i="72" s="1"/>
  <c r="L32" i="72"/>
  <c r="K9" i="75"/>
  <c r="AC279" i="49"/>
  <c r="Z246" i="74" s="1"/>
  <c r="T246" i="74"/>
  <c r="T279" i="49"/>
  <c r="Z246" i="72" s="1"/>
  <c r="T246" i="72"/>
  <c r="AC270" i="49"/>
  <c r="Z237" i="74" s="1"/>
  <c r="T237" i="74"/>
  <c r="AK261" i="49"/>
  <c r="Y228" i="75" s="1"/>
  <c r="S228" i="75"/>
  <c r="L47" i="74"/>
  <c r="AC269" i="49"/>
  <c r="Z236" i="74" s="1"/>
  <c r="T236" i="74"/>
  <c r="L16" i="72"/>
  <c r="AD40" i="26"/>
  <c r="R7" i="74" s="1"/>
  <c r="L7" i="74"/>
  <c r="AL283" i="49"/>
  <c r="Z250" i="75" s="1"/>
  <c r="T250" i="75"/>
  <c r="L22" i="74"/>
  <c r="AB39" i="26"/>
  <c r="J6" i="74"/>
  <c r="AM53" i="26"/>
  <c r="R20" i="75" s="1"/>
  <c r="L20" i="75"/>
  <c r="T242" i="72"/>
  <c r="AC266" i="49"/>
  <c r="Z233" i="74" s="1"/>
  <c r="T233" i="74"/>
  <c r="AB45" i="26"/>
  <c r="P12" i="74" s="1"/>
  <c r="J12" i="74"/>
  <c r="AK280" i="49"/>
  <c r="Y247" i="75" s="1"/>
  <c r="S247" i="75"/>
  <c r="U241" i="72"/>
  <c r="S258" i="49"/>
  <c r="Y225" i="72" s="1"/>
  <c r="S225" i="72"/>
  <c r="AM256" i="49"/>
  <c r="AA223" i="75" s="1"/>
  <c r="U223" i="75"/>
  <c r="S249" i="49"/>
  <c r="Y216" i="72" s="1"/>
  <c r="S216" i="72"/>
  <c r="AM239" i="49"/>
  <c r="AA206" i="75" s="1"/>
  <c r="U206" i="75"/>
  <c r="AK231" i="49"/>
  <c r="Y198" i="75" s="1"/>
  <c r="S198" i="75"/>
  <c r="U225" i="49"/>
  <c r="AA192" i="72" s="1"/>
  <c r="U192" i="72"/>
  <c r="S217" i="49"/>
  <c r="Y184" i="72" s="1"/>
  <c r="S184" i="72"/>
  <c r="AM207" i="49"/>
  <c r="AA174" i="75" s="1"/>
  <c r="U174" i="75"/>
  <c r="T193" i="49"/>
  <c r="Z160" i="72" s="1"/>
  <c r="T160" i="72"/>
  <c r="U214" i="74"/>
  <c r="AB239" i="49"/>
  <c r="Y206" i="74" s="1"/>
  <c r="S206" i="74"/>
  <c r="AK230" i="49"/>
  <c r="Y197" i="75" s="1"/>
  <c r="S197" i="75"/>
  <c r="AD215" i="49"/>
  <c r="AA182" i="74" s="1"/>
  <c r="U182" i="74"/>
  <c r="AL267" i="49"/>
  <c r="Z234" i="75" s="1"/>
  <c r="T234" i="75"/>
  <c r="U255" i="49"/>
  <c r="AA222" i="72" s="1"/>
  <c r="U222" i="72"/>
  <c r="S214" i="72"/>
  <c r="AD246" i="49"/>
  <c r="AA213" i="74" s="1"/>
  <c r="U213" i="74"/>
  <c r="AB238" i="49"/>
  <c r="Y205" i="74" s="1"/>
  <c r="S205" i="74"/>
  <c r="AM237" i="49"/>
  <c r="AA204" i="75" s="1"/>
  <c r="U204" i="75"/>
  <c r="J408" i="54"/>
  <c r="J416" i="54" s="1"/>
  <c r="BA118" i="54"/>
  <c r="BB66" i="54"/>
  <c r="BB91" i="54" s="1"/>
  <c r="BN213" i="54"/>
  <c r="BN216" i="54" s="1"/>
  <c r="BN218" i="54" s="1"/>
  <c r="BN221" i="54" s="1"/>
  <c r="BN226" i="54" s="1"/>
  <c r="BN227" i="54" s="1"/>
  <c r="BN181" i="54"/>
  <c r="BN183" i="54" s="1"/>
  <c r="BK213" i="54"/>
  <c r="BK216" i="54" s="1"/>
  <c r="BK218" i="54" s="1"/>
  <c r="BK221" i="54" s="1"/>
  <c r="BK226" i="54" s="1"/>
  <c r="BK181" i="54"/>
  <c r="BK183" i="54" s="1"/>
  <c r="P173" i="54"/>
  <c r="Q213" i="54"/>
  <c r="Q216" i="54" s="1"/>
  <c r="Q218" i="54" s="1"/>
  <c r="Q221" i="54" s="1"/>
  <c r="Q226" i="54" s="1"/>
  <c r="Q181" i="54"/>
  <c r="Q183" i="54" s="1"/>
  <c r="Z213" i="54"/>
  <c r="Z216" i="54" s="1"/>
  <c r="Z218" i="54" s="1"/>
  <c r="Z221" i="54" s="1"/>
  <c r="Z226" i="54" s="1"/>
  <c r="Z181" i="54"/>
  <c r="Z183" i="54" s="1"/>
  <c r="AZ213" i="54"/>
  <c r="AZ216" i="54" s="1"/>
  <c r="AZ218" i="54" s="1"/>
  <c r="AZ221" i="54" s="1"/>
  <c r="AZ226" i="54" s="1"/>
  <c r="AZ227" i="54" s="1"/>
  <c r="AZ181" i="54"/>
  <c r="AZ183" i="54" s="1"/>
  <c r="V387" i="54"/>
  <c r="V434" i="54" s="1"/>
  <c r="R387" i="54"/>
  <c r="R434" i="54" s="1"/>
  <c r="K406" i="54"/>
  <c r="K414" i="54" s="1"/>
  <c r="I405" i="54"/>
  <c r="I413" i="54" s="1"/>
  <c r="K407" i="54"/>
  <c r="K415" i="54" s="1"/>
  <c r="I406" i="54"/>
  <c r="I414" i="54" s="1"/>
  <c r="N118" i="54"/>
  <c r="O66" i="54"/>
  <c r="O91" i="54" s="1"/>
  <c r="BR66" i="54"/>
  <c r="BR91" i="54" s="1"/>
  <c r="BA328" i="54"/>
  <c r="BA330" i="54" s="1"/>
  <c r="BA332" i="54" s="1"/>
  <c r="BA336" i="54" s="1"/>
  <c r="BA337" i="54" s="1"/>
  <c r="BP328" i="54"/>
  <c r="BP330" i="54" s="1"/>
  <c r="BP332" i="54" s="1"/>
  <c r="BP336" i="54" s="1"/>
  <c r="BP337" i="54" s="1"/>
  <c r="R118" i="54"/>
  <c r="S66" i="54"/>
  <c r="S91" i="54" s="1"/>
  <c r="AI328" i="54"/>
  <c r="AI330" i="54" s="1"/>
  <c r="AI332" i="54" s="1"/>
  <c r="AI336" i="54" s="1"/>
  <c r="AI337" i="54" s="1"/>
  <c r="AD173" i="54"/>
  <c r="AQ173" i="54"/>
  <c r="M66" i="54"/>
  <c r="M91" i="54" s="1"/>
  <c r="J66" i="54"/>
  <c r="J91" i="54" s="1"/>
  <c r="I118" i="54"/>
  <c r="T66" i="54"/>
  <c r="T91" i="54" s="1"/>
  <c r="Q66" i="54"/>
  <c r="Q91" i="54" s="1"/>
  <c r="P118" i="54"/>
  <c r="J274" i="54"/>
  <c r="J276" i="54" s="1"/>
  <c r="J280" i="54" s="1"/>
  <c r="J281" i="54" s="1"/>
  <c r="J282" i="54" s="1"/>
  <c r="J455" i="54" s="1"/>
  <c r="BD66" i="54"/>
  <c r="BD91" i="54" s="1"/>
  <c r="F270" i="54"/>
  <c r="F271" i="54" s="1"/>
  <c r="BL66" i="54"/>
  <c r="BL91" i="54" s="1"/>
  <c r="AD275" i="26"/>
  <c r="R242" i="74" s="1"/>
  <c r="L242" i="74"/>
  <c r="AK274" i="26"/>
  <c r="P241" i="75" s="1"/>
  <c r="J241" i="75"/>
  <c r="AM266" i="26"/>
  <c r="R233" i="75" s="1"/>
  <c r="L233" i="75"/>
  <c r="AL281" i="26"/>
  <c r="Q248" i="75" s="1"/>
  <c r="K248" i="75"/>
  <c r="S275" i="26"/>
  <c r="P242" i="72" s="1"/>
  <c r="J242" i="72"/>
  <c r="AK264" i="26"/>
  <c r="P231" i="75" s="1"/>
  <c r="J231" i="75"/>
  <c r="T258" i="26"/>
  <c r="Q225" i="72" s="1"/>
  <c r="K225" i="72"/>
  <c r="AB270" i="26"/>
  <c r="P237" i="74" s="1"/>
  <c r="J237" i="74"/>
  <c r="L222" i="75"/>
  <c r="AL253" i="26"/>
  <c r="Q220" i="75" s="1"/>
  <c r="K220" i="75"/>
  <c r="K202" i="75"/>
  <c r="AM218" i="26"/>
  <c r="R185" i="75" s="1"/>
  <c r="L185" i="75"/>
  <c r="AM240" i="26"/>
  <c r="R207" i="75" s="1"/>
  <c r="L207" i="75"/>
  <c r="AD208" i="26"/>
  <c r="R175" i="74" s="1"/>
  <c r="L175" i="74"/>
  <c r="AD203" i="26"/>
  <c r="R170" i="74" s="1"/>
  <c r="L170" i="74"/>
  <c r="AK186" i="26"/>
  <c r="P153" i="75" s="1"/>
  <c r="J153" i="75"/>
  <c r="AC233" i="26"/>
  <c r="Q200" i="74" s="1"/>
  <c r="K200" i="74"/>
  <c r="AC193" i="26"/>
  <c r="Q160" i="74" s="1"/>
  <c r="K160" i="74"/>
  <c r="AC192" i="26"/>
  <c r="Q159" i="74" s="1"/>
  <c r="K159" i="74"/>
  <c r="AM191" i="26"/>
  <c r="R158" i="75" s="1"/>
  <c r="L158" i="75"/>
  <c r="AD207" i="26"/>
  <c r="R174" i="74" s="1"/>
  <c r="L174" i="74"/>
  <c r="S200" i="26"/>
  <c r="P167" i="72" s="1"/>
  <c r="AB191" i="26"/>
  <c r="P158" i="74" s="1"/>
  <c r="J158" i="74"/>
  <c r="K191" i="72"/>
  <c r="AD197" i="26"/>
  <c r="R164" i="74" s="1"/>
  <c r="L164" i="74"/>
  <c r="AB176" i="26"/>
  <c r="P143" i="74" s="1"/>
  <c r="J143" i="74"/>
  <c r="K119" i="74"/>
  <c r="AC239" i="26"/>
  <c r="Q206" i="74" s="1"/>
  <c r="K206" i="74"/>
  <c r="AM182" i="26"/>
  <c r="R149" i="75" s="1"/>
  <c r="L149" i="75"/>
  <c r="AD167" i="26"/>
  <c r="R134" i="74" s="1"/>
  <c r="L134" i="74"/>
  <c r="AK166" i="26"/>
  <c r="P133" i="75" s="1"/>
  <c r="J133" i="75"/>
  <c r="AL158" i="26"/>
  <c r="Q125" i="75" s="1"/>
  <c r="K125" i="75"/>
  <c r="AL165" i="26"/>
  <c r="Q132" i="75" s="1"/>
  <c r="K132" i="75"/>
  <c r="AB147" i="26"/>
  <c r="P114" i="74" s="1"/>
  <c r="J114" i="74"/>
  <c r="AK138" i="26"/>
  <c r="P105" i="75" s="1"/>
  <c r="J105" i="75"/>
  <c r="AC123" i="26"/>
  <c r="Q90" i="74" s="1"/>
  <c r="K90" i="74"/>
  <c r="AK170" i="26"/>
  <c r="P137" i="75" s="1"/>
  <c r="J137" i="75"/>
  <c r="AL157" i="26"/>
  <c r="Q124" i="75" s="1"/>
  <c r="K124" i="75"/>
  <c r="AL127" i="26"/>
  <c r="Q94" i="75" s="1"/>
  <c r="K94" i="75"/>
  <c r="J111" i="72"/>
  <c r="AB135" i="26"/>
  <c r="P102" i="74" s="1"/>
  <c r="J102" i="74"/>
  <c r="AL173" i="26"/>
  <c r="Q140" i="75" s="1"/>
  <c r="K140" i="75"/>
  <c r="AL162" i="26"/>
  <c r="Q129" i="75" s="1"/>
  <c r="K129" i="75"/>
  <c r="K101" i="72"/>
  <c r="AK132" i="26"/>
  <c r="P99" i="75" s="1"/>
  <c r="J99" i="75"/>
  <c r="AD125" i="26"/>
  <c r="R92" i="74" s="1"/>
  <c r="L92" i="74"/>
  <c r="L84" i="72"/>
  <c r="S109" i="26"/>
  <c r="P76" i="72" s="1"/>
  <c r="J76" i="72"/>
  <c r="J67" i="74"/>
  <c r="AK106" i="26"/>
  <c r="P73" i="75" s="1"/>
  <c r="J73" i="75"/>
  <c r="L67" i="72"/>
  <c r="AC137" i="26"/>
  <c r="Q104" i="74" s="1"/>
  <c r="K104" i="74"/>
  <c r="S165" i="26"/>
  <c r="P132" i="72" s="1"/>
  <c r="J132" i="72"/>
  <c r="K125" i="74"/>
  <c r="AK144" i="26"/>
  <c r="P111" i="75" s="1"/>
  <c r="J111" i="75"/>
  <c r="AL131" i="26"/>
  <c r="Q98" i="75" s="1"/>
  <c r="K98" i="75"/>
  <c r="AL153" i="26"/>
  <c r="Q120" i="75" s="1"/>
  <c r="K120" i="75"/>
  <c r="L98" i="72"/>
  <c r="S105" i="26"/>
  <c r="P72" i="72" s="1"/>
  <c r="J72" i="72"/>
  <c r="AB96" i="26"/>
  <c r="P63" i="74" s="1"/>
  <c r="J63" i="74"/>
  <c r="T156" i="26"/>
  <c r="Q123" i="72" s="1"/>
  <c r="K123" i="72"/>
  <c r="T149" i="26"/>
  <c r="Q116" i="72" s="1"/>
  <c r="K116" i="72"/>
  <c r="AC111" i="26"/>
  <c r="Q78" i="74" s="1"/>
  <c r="K78" i="74"/>
  <c r="AL102" i="26"/>
  <c r="Q69" i="75" s="1"/>
  <c r="K69" i="75"/>
  <c r="AL116" i="26"/>
  <c r="Q83" i="75" s="1"/>
  <c r="J53" i="75"/>
  <c r="AD71" i="26"/>
  <c r="R38" i="74" s="1"/>
  <c r="L38" i="74"/>
  <c r="AB63" i="26"/>
  <c r="P30" i="74" s="1"/>
  <c r="J30" i="74"/>
  <c r="AM62" i="26"/>
  <c r="R29" i="75" s="1"/>
  <c r="L29" i="75"/>
  <c r="J52" i="75"/>
  <c r="AB93" i="26"/>
  <c r="P60" i="74" s="1"/>
  <c r="J60" i="74"/>
  <c r="K61" i="75"/>
  <c r="L59" i="72"/>
  <c r="AK90" i="26"/>
  <c r="P57" i="75" s="1"/>
  <c r="J57" i="75"/>
  <c r="AD83" i="26"/>
  <c r="R50" i="74" s="1"/>
  <c r="L50" i="74"/>
  <c r="AM74" i="26"/>
  <c r="R41" i="75" s="1"/>
  <c r="L41" i="75"/>
  <c r="AK58" i="26"/>
  <c r="P25" i="75" s="1"/>
  <c r="J25" i="75"/>
  <c r="AL89" i="26"/>
  <c r="Q56" i="75" s="1"/>
  <c r="K56" i="75"/>
  <c r="J47" i="75"/>
  <c r="L32" i="74"/>
  <c r="AB43" i="26"/>
  <c r="P10" i="74" s="1"/>
  <c r="J10" i="74"/>
  <c r="AM42" i="26"/>
  <c r="R9" i="75" s="1"/>
  <c r="L9" i="75"/>
  <c r="AD279" i="49"/>
  <c r="AA246" i="74" s="1"/>
  <c r="U246" i="74"/>
  <c r="S238" i="74"/>
  <c r="U246" i="72"/>
  <c r="AD270" i="49"/>
  <c r="AA237" i="74" s="1"/>
  <c r="U237" i="74"/>
  <c r="AL261" i="49"/>
  <c r="Z228" i="75" s="1"/>
  <c r="T228" i="75"/>
  <c r="L16" i="74"/>
  <c r="U236" i="74"/>
  <c r="AB261" i="49"/>
  <c r="Y228" i="74" s="1"/>
  <c r="S228" i="74"/>
  <c r="AM283" i="49"/>
  <c r="AA250" i="75" s="1"/>
  <c r="U250" i="75"/>
  <c r="AB276" i="49"/>
  <c r="Y243" i="74" s="1"/>
  <c r="S243" i="74"/>
  <c r="AC39" i="26"/>
  <c r="K6" i="74"/>
  <c r="AB267" i="49"/>
  <c r="Y234" i="74" s="1"/>
  <c r="S234" i="74"/>
  <c r="K12" i="75"/>
  <c r="U242" i="72"/>
  <c r="S267" i="49"/>
  <c r="Y234" i="72" s="1"/>
  <c r="S234" i="72"/>
  <c r="AK79" i="26"/>
  <c r="P46" i="75" s="1"/>
  <c r="J46" i="75"/>
  <c r="AC45" i="26"/>
  <c r="Q12" i="74" s="1"/>
  <c r="K12" i="74"/>
  <c r="AL280" i="49"/>
  <c r="Z247" i="75" s="1"/>
  <c r="T247" i="75"/>
  <c r="T266" i="49"/>
  <c r="Z233" i="72" s="1"/>
  <c r="T233" i="72"/>
  <c r="T249" i="49"/>
  <c r="Z216" i="72" s="1"/>
  <c r="T216" i="72"/>
  <c r="T217" i="49"/>
  <c r="Z184" i="72" s="1"/>
  <c r="T184" i="72"/>
  <c r="AK199" i="49"/>
  <c r="Y166" i="75" s="1"/>
  <c r="S166" i="75"/>
  <c r="U193" i="49"/>
  <c r="AA160" i="72" s="1"/>
  <c r="U160" i="72"/>
  <c r="S185" i="49"/>
  <c r="Y152" i="72" s="1"/>
  <c r="S152" i="72"/>
  <c r="S222" i="74"/>
  <c r="AC239" i="49"/>
  <c r="Z206" i="74" s="1"/>
  <c r="T206" i="74"/>
  <c r="T247" i="49"/>
  <c r="Z214" i="72" s="1"/>
  <c r="T214" i="72"/>
  <c r="AC238" i="49"/>
  <c r="Z205" i="74" s="1"/>
  <c r="T205" i="74"/>
  <c r="K409" i="54"/>
  <c r="K417" i="54" s="1"/>
  <c r="AM213" i="54"/>
  <c r="AM216" i="54" s="1"/>
  <c r="AM218" i="54" s="1"/>
  <c r="AM221" i="54" s="1"/>
  <c r="AM226" i="54" s="1"/>
  <c r="AM227" i="54" s="1"/>
  <c r="AM181" i="54"/>
  <c r="AM183" i="54" s="1"/>
  <c r="AB213" i="54"/>
  <c r="AB216" i="54" s="1"/>
  <c r="AB218" i="54" s="1"/>
  <c r="AB221" i="54" s="1"/>
  <c r="AB226" i="54" s="1"/>
  <c r="AB227" i="54" s="1"/>
  <c r="AB181" i="54"/>
  <c r="AB183" i="54" s="1"/>
  <c r="X173" i="54"/>
  <c r="Y213" i="54"/>
  <c r="Y216" i="54" s="1"/>
  <c r="Y218" i="54" s="1"/>
  <c r="Y221" i="54" s="1"/>
  <c r="Y226" i="54" s="1"/>
  <c r="Y227" i="54" s="1"/>
  <c r="Y181" i="54"/>
  <c r="Y183" i="54" s="1"/>
  <c r="L405" i="54"/>
  <c r="L413" i="54" s="1"/>
  <c r="K405" i="54"/>
  <c r="K413" i="54" s="1"/>
  <c r="L406" i="54"/>
  <c r="L414" i="54" s="1"/>
  <c r="I409" i="54"/>
  <c r="I417" i="54" s="1"/>
  <c r="L407" i="54"/>
  <c r="L415" i="54" s="1"/>
  <c r="J406" i="54"/>
  <c r="J414" i="54" s="1"/>
  <c r="F476" i="54"/>
  <c r="F477" i="54" s="1"/>
  <c r="BI118" i="54"/>
  <c r="BJ66" i="54"/>
  <c r="BJ91" i="54" s="1"/>
  <c r="AS328" i="54"/>
  <c r="AS330" i="54" s="1"/>
  <c r="AS332" i="54" s="1"/>
  <c r="AS336" i="54" s="1"/>
  <c r="AS337" i="54" s="1"/>
  <c r="BH328" i="54"/>
  <c r="BH330" i="54" s="1"/>
  <c r="BH332" i="54" s="1"/>
  <c r="BH336" i="54" s="1"/>
  <c r="BH337" i="54" s="1"/>
  <c r="J118" i="54"/>
  <c r="K66" i="54"/>
  <c r="K91" i="54" s="1"/>
  <c r="AA328" i="54"/>
  <c r="AA330" i="54" s="1"/>
  <c r="AA332" i="54" s="1"/>
  <c r="AA336" i="54" s="1"/>
  <c r="AA337" i="54" s="1"/>
  <c r="BR173" i="54"/>
  <c r="U173" i="54"/>
  <c r="BN66" i="54"/>
  <c r="BN91" i="54" s="1"/>
  <c r="BM118" i="54"/>
  <c r="J413" i="54"/>
  <c r="BN328" i="54"/>
  <c r="BN330" i="54" s="1"/>
  <c r="BN332" i="54" s="1"/>
  <c r="BN336" i="54" s="1"/>
  <c r="BN337" i="54" s="1"/>
  <c r="L66" i="54"/>
  <c r="L91" i="54" s="1"/>
  <c r="I66" i="54"/>
  <c r="I91" i="54" s="1"/>
  <c r="BC328" i="54"/>
  <c r="BC330" i="54" s="1"/>
  <c r="BC332" i="54" s="1"/>
  <c r="BC336" i="54" s="1"/>
  <c r="BC337" i="54" s="1"/>
  <c r="AM328" i="54"/>
  <c r="AM330" i="54" s="1"/>
  <c r="AM332" i="54" s="1"/>
  <c r="AM336" i="54" s="1"/>
  <c r="AM337" i="54" s="1"/>
  <c r="W328" i="54"/>
  <c r="W330" i="54" s="1"/>
  <c r="W332" i="54" s="1"/>
  <c r="W336" i="54" s="1"/>
  <c r="W337" i="54" s="1"/>
  <c r="AF66" i="54"/>
  <c r="AF91" i="54" s="1"/>
  <c r="AV66" i="54"/>
  <c r="AV91" i="54" s="1"/>
  <c r="AB275" i="26"/>
  <c r="P242" i="74" s="1"/>
  <c r="J242" i="74"/>
  <c r="AL266" i="26"/>
  <c r="Q233" i="75" s="1"/>
  <c r="K233" i="75"/>
  <c r="J248" i="75"/>
  <c r="K231" i="75"/>
  <c r="AC284" i="26"/>
  <c r="Q251" i="74" s="1"/>
  <c r="K251" i="74"/>
  <c r="AK259" i="26"/>
  <c r="P226" i="75" s="1"/>
  <c r="J226" i="75"/>
  <c r="J238" i="74"/>
  <c r="AC270" i="26"/>
  <c r="Q237" i="74" s="1"/>
  <c r="K237" i="74"/>
  <c r="AL261" i="26"/>
  <c r="Q228" i="75" s="1"/>
  <c r="K228" i="75"/>
  <c r="AK257" i="26"/>
  <c r="P224" i="75" s="1"/>
  <c r="J224" i="75"/>
  <c r="K246" i="75"/>
  <c r="AM235" i="26"/>
  <c r="R202" i="75" s="1"/>
  <c r="L202" i="75"/>
  <c r="L217" i="75"/>
  <c r="AK213" i="26"/>
  <c r="P180" i="75" s="1"/>
  <c r="J180" i="75"/>
  <c r="K162" i="74"/>
  <c r="AL186" i="26"/>
  <c r="Q153" i="75" s="1"/>
  <c r="K153" i="75"/>
  <c r="U216" i="26"/>
  <c r="R183" i="72" s="1"/>
  <c r="L183" i="72"/>
  <c r="AB213" i="26"/>
  <c r="P180" i="74" s="1"/>
  <c r="J180" i="74"/>
  <c r="J152" i="72"/>
  <c r="T200" i="26"/>
  <c r="Q167" i="72" s="1"/>
  <c r="K167" i="72"/>
  <c r="AC191" i="26"/>
  <c r="Q158" i="74" s="1"/>
  <c r="K158" i="74"/>
  <c r="K208" i="75"/>
  <c r="AM208" i="26"/>
  <c r="R175" i="75" s="1"/>
  <c r="L175" i="75"/>
  <c r="AK177" i="26"/>
  <c r="P144" i="75" s="1"/>
  <c r="J144" i="75"/>
  <c r="K143" i="75"/>
  <c r="AC176" i="26"/>
  <c r="Q143" i="74" s="1"/>
  <c r="K143" i="74"/>
  <c r="U169" i="26"/>
  <c r="R136" i="72" s="1"/>
  <c r="L136" i="72"/>
  <c r="AD239" i="26"/>
  <c r="R206" i="74" s="1"/>
  <c r="L206" i="74"/>
  <c r="L126" i="74"/>
  <c r="AC147" i="26"/>
  <c r="Q114" i="74" s="1"/>
  <c r="K114" i="74"/>
  <c r="AL138" i="26"/>
  <c r="Q105" i="75" s="1"/>
  <c r="K105" i="75"/>
  <c r="AK181" i="26"/>
  <c r="P148" i="75" s="1"/>
  <c r="J148" i="75"/>
  <c r="T181" i="26"/>
  <c r="Q148" i="72" s="1"/>
  <c r="K148" i="72"/>
  <c r="J126" i="72"/>
  <c r="AM127" i="26"/>
  <c r="R94" i="75" s="1"/>
  <c r="L94" i="75"/>
  <c r="L111" i="72"/>
  <c r="AL142" i="26"/>
  <c r="Q109" i="75" s="1"/>
  <c r="K109" i="75"/>
  <c r="AD135" i="26"/>
  <c r="R102" i="74" s="1"/>
  <c r="L102" i="74"/>
  <c r="T128" i="26"/>
  <c r="Q95" i="72" s="1"/>
  <c r="K95" i="72"/>
  <c r="L93" i="75"/>
  <c r="AB155" i="26"/>
  <c r="P122" i="74" s="1"/>
  <c r="J122" i="74"/>
  <c r="AM141" i="26"/>
  <c r="R108" i="75" s="1"/>
  <c r="L108" i="75"/>
  <c r="L94" i="72"/>
  <c r="AM162" i="26"/>
  <c r="R129" i="75" s="1"/>
  <c r="L129" i="75"/>
  <c r="L101" i="72"/>
  <c r="T109" i="26"/>
  <c r="Q76" i="72" s="1"/>
  <c r="K76" i="72"/>
  <c r="AL106" i="26"/>
  <c r="Q73" i="75" s="1"/>
  <c r="K73" i="75"/>
  <c r="AD137" i="26"/>
  <c r="R104" i="74" s="1"/>
  <c r="L104" i="74"/>
  <c r="T165" i="26"/>
  <c r="Q132" i="72" s="1"/>
  <c r="K132" i="72"/>
  <c r="AC96" i="26"/>
  <c r="Q63" i="74" s="1"/>
  <c r="K63" i="74"/>
  <c r="J79" i="72"/>
  <c r="AD111" i="26"/>
  <c r="R78" i="74" s="1"/>
  <c r="L78" i="74"/>
  <c r="AM102" i="26"/>
  <c r="R69" i="75" s="1"/>
  <c r="L69" i="75"/>
  <c r="L83" i="75"/>
  <c r="T72" i="26"/>
  <c r="Q39" i="72" s="1"/>
  <c r="K39" i="72"/>
  <c r="AC63" i="26"/>
  <c r="Q30" i="74" s="1"/>
  <c r="K30" i="74"/>
  <c r="AC93" i="26"/>
  <c r="Q60" i="74" s="1"/>
  <c r="K60" i="74"/>
  <c r="AM94" i="26"/>
  <c r="R61" i="75" s="1"/>
  <c r="L61" i="75"/>
  <c r="AK67" i="26"/>
  <c r="P34" i="75" s="1"/>
  <c r="J34" i="75"/>
  <c r="AL90" i="26"/>
  <c r="Q57" i="75" s="1"/>
  <c r="K57" i="75"/>
  <c r="AL58" i="26"/>
  <c r="Q25" i="75" s="1"/>
  <c r="K25" i="75"/>
  <c r="AM89" i="26"/>
  <c r="R56" i="75" s="1"/>
  <c r="L56" i="75"/>
  <c r="K19" i="72"/>
  <c r="AC43" i="26"/>
  <c r="Q10" i="74" s="1"/>
  <c r="K10" i="74"/>
  <c r="AC271" i="49"/>
  <c r="Z238" i="74" s="1"/>
  <c r="T238" i="74"/>
  <c r="S229" i="75"/>
  <c r="AL285" i="49"/>
  <c r="Z252" i="75" s="1"/>
  <c r="T252" i="75"/>
  <c r="T271" i="49"/>
  <c r="Z238" i="72" s="1"/>
  <c r="T238" i="72"/>
  <c r="AB262" i="49"/>
  <c r="Y229" i="74" s="1"/>
  <c r="S229" i="74"/>
  <c r="AM261" i="49"/>
  <c r="AA228" i="75" s="1"/>
  <c r="U228" i="75"/>
  <c r="L22" i="75"/>
  <c r="AC284" i="49"/>
  <c r="Z251" i="74" s="1"/>
  <c r="T251" i="74"/>
  <c r="AL275" i="49"/>
  <c r="Z242" i="75" s="1"/>
  <c r="T242" i="75"/>
  <c r="AD47" i="26"/>
  <c r="R14" i="74" s="1"/>
  <c r="L14" i="74"/>
  <c r="S40" i="26"/>
  <c r="P7" i="72" s="1"/>
  <c r="J7" i="72"/>
  <c r="T243" i="72"/>
  <c r="AC267" i="49"/>
  <c r="Z234" i="74" s="1"/>
  <c r="T234" i="74"/>
  <c r="J22" i="72"/>
  <c r="T234" i="72"/>
  <c r="AC258" i="49"/>
  <c r="Z225" i="74" s="1"/>
  <c r="T225" i="74"/>
  <c r="AL79" i="26"/>
  <c r="Q46" i="75" s="1"/>
  <c r="K46" i="75"/>
  <c r="AD45" i="26"/>
  <c r="R12" i="74" s="1"/>
  <c r="L12" i="74"/>
  <c r="AM280" i="49"/>
  <c r="AA247" i="75" s="1"/>
  <c r="U247" i="75"/>
  <c r="AK272" i="49"/>
  <c r="Y239" i="75" s="1"/>
  <c r="S239" i="75"/>
  <c r="U233" i="72"/>
  <c r="AK264" i="49"/>
  <c r="Y231" i="75" s="1"/>
  <c r="S231" i="75"/>
  <c r="U216" i="72"/>
  <c r="S241" i="49"/>
  <c r="Y208" i="72" s="1"/>
  <c r="S208" i="72"/>
  <c r="AM231" i="49"/>
  <c r="AA198" i="75" s="1"/>
  <c r="U198" i="75"/>
  <c r="U217" i="49"/>
  <c r="AA184" i="72" s="1"/>
  <c r="U184" i="72"/>
  <c r="S209" i="49"/>
  <c r="Y176" i="72" s="1"/>
  <c r="S176" i="72"/>
  <c r="T185" i="49"/>
  <c r="Z152" i="72" s="1"/>
  <c r="T152" i="72"/>
  <c r="U177" i="49"/>
  <c r="AA144" i="72" s="1"/>
  <c r="U144" i="72"/>
  <c r="S207" i="72"/>
  <c r="AD239" i="49"/>
  <c r="AA206" i="74" s="1"/>
  <c r="U206" i="74"/>
  <c r="S198" i="74"/>
  <c r="AM230" i="49"/>
  <c r="AA197" i="75" s="1"/>
  <c r="U197" i="75"/>
  <c r="AK222" i="49"/>
  <c r="Y189" i="75" s="1"/>
  <c r="S189" i="75"/>
  <c r="U216" i="49"/>
  <c r="AA183" i="72" s="1"/>
  <c r="S175" i="72"/>
  <c r="AM267" i="49"/>
  <c r="AA234" i="75" s="1"/>
  <c r="U234" i="75"/>
  <c r="AK253" i="49"/>
  <c r="Y220" i="75" s="1"/>
  <c r="S220" i="75"/>
  <c r="S239" i="49"/>
  <c r="Y206" i="72" s="1"/>
  <c r="S206" i="72"/>
  <c r="AD238" i="49"/>
  <c r="AA205" i="74" s="1"/>
  <c r="U205" i="74"/>
  <c r="L409" i="54"/>
  <c r="L417" i="54" s="1"/>
  <c r="BI213" i="54"/>
  <c r="BI216" i="54" s="1"/>
  <c r="BI218" i="54" s="1"/>
  <c r="BI221" i="54" s="1"/>
  <c r="BI226" i="54" s="1"/>
  <c r="BI227" i="54" s="1"/>
  <c r="BI181" i="54"/>
  <c r="BI183" i="54" s="1"/>
  <c r="AX328" i="54"/>
  <c r="AX330" i="54" s="1"/>
  <c r="AX332" i="54" s="1"/>
  <c r="AX336" i="54" s="1"/>
  <c r="AX337" i="54" s="1"/>
  <c r="BP66" i="54"/>
  <c r="BP91" i="54" s="1"/>
  <c r="AK227" i="54"/>
  <c r="I213" i="54"/>
  <c r="I216" i="54" s="1"/>
  <c r="I218" i="54" s="1"/>
  <c r="I221" i="54" s="1"/>
  <c r="I226" i="54" s="1"/>
  <c r="I227" i="54" s="1"/>
  <c r="I181" i="54"/>
  <c r="I183" i="54" s="1"/>
  <c r="L235" i="74"/>
  <c r="L250" i="74"/>
  <c r="AC275" i="26"/>
  <c r="Q242" i="74" s="1"/>
  <c r="K242" i="74"/>
  <c r="AD267" i="26"/>
  <c r="R234" i="74" s="1"/>
  <c r="L234" i="74"/>
  <c r="AK266" i="26"/>
  <c r="P233" i="75" s="1"/>
  <c r="J233" i="75"/>
  <c r="AB282" i="26"/>
  <c r="P249" i="74" s="1"/>
  <c r="J249" i="74"/>
  <c r="AM273" i="26"/>
  <c r="R240" i="75" s="1"/>
  <c r="L240" i="75"/>
  <c r="L234" i="72"/>
  <c r="AM285" i="26"/>
  <c r="R252" i="75" s="1"/>
  <c r="L252" i="75"/>
  <c r="AB281" i="26"/>
  <c r="P248" i="74" s="1"/>
  <c r="J248" i="74"/>
  <c r="AD284" i="26"/>
  <c r="R251" i="74" s="1"/>
  <c r="L251" i="74"/>
  <c r="AL259" i="26"/>
  <c r="Q226" i="75" s="1"/>
  <c r="K226" i="75"/>
  <c r="J238" i="72"/>
  <c r="AD270" i="26"/>
  <c r="R237" i="74" s="1"/>
  <c r="L237" i="74"/>
  <c r="AC262" i="26"/>
  <c r="Q229" i="74" s="1"/>
  <c r="K229" i="74"/>
  <c r="K224" i="75"/>
  <c r="L212" i="72"/>
  <c r="AK243" i="26"/>
  <c r="P210" i="75" s="1"/>
  <c r="J210" i="75"/>
  <c r="J204" i="72"/>
  <c r="AL226" i="26"/>
  <c r="Q193" i="75" s="1"/>
  <c r="K193" i="75"/>
  <c r="J206" i="75"/>
  <c r="AD232" i="26"/>
  <c r="R199" i="74" s="1"/>
  <c r="L199" i="74"/>
  <c r="AM221" i="26"/>
  <c r="R188" i="75" s="1"/>
  <c r="L188" i="75"/>
  <c r="J181" i="74"/>
  <c r="AL213" i="26"/>
  <c r="Q180" i="75" s="1"/>
  <c r="K180" i="75"/>
  <c r="AK217" i="26"/>
  <c r="P184" i="75" s="1"/>
  <c r="J184" i="75"/>
  <c r="AB187" i="26"/>
  <c r="P154" i="74" s="1"/>
  <c r="J154" i="74"/>
  <c r="AM186" i="26"/>
  <c r="R153" i="75" s="1"/>
  <c r="L153" i="75"/>
  <c r="AL201" i="26"/>
  <c r="Q168" i="75" s="1"/>
  <c r="K168" i="75"/>
  <c r="J167" i="75"/>
  <c r="AD192" i="26"/>
  <c r="R159" i="74" s="1"/>
  <c r="L159" i="74"/>
  <c r="AM241" i="26"/>
  <c r="R208" i="75" s="1"/>
  <c r="L208" i="75"/>
  <c r="J147" i="75"/>
  <c r="L132" i="74"/>
  <c r="L157" i="72"/>
  <c r="AB167" i="26"/>
  <c r="P134" i="74" s="1"/>
  <c r="J134" i="74"/>
  <c r="T160" i="26"/>
  <c r="Q127" i="72" s="1"/>
  <c r="K127" i="72"/>
  <c r="AK158" i="26"/>
  <c r="P125" i="75" s="1"/>
  <c r="J125" i="75"/>
  <c r="AD147" i="26"/>
  <c r="R114" i="74" s="1"/>
  <c r="L114" i="74"/>
  <c r="AM138" i="26"/>
  <c r="R105" i="75" s="1"/>
  <c r="L105" i="75"/>
  <c r="AK130" i="26"/>
  <c r="P97" i="75" s="1"/>
  <c r="J97" i="75"/>
  <c r="AM122" i="26"/>
  <c r="R89" i="75" s="1"/>
  <c r="L89" i="75"/>
  <c r="K148" i="75"/>
  <c r="L148" i="72"/>
  <c r="AL170" i="26"/>
  <c r="Q137" i="75" s="1"/>
  <c r="K137" i="75"/>
  <c r="AC128" i="26"/>
  <c r="Q95" i="74" s="1"/>
  <c r="K95" i="74"/>
  <c r="S157" i="26"/>
  <c r="P124" i="72" s="1"/>
  <c r="J124" i="72"/>
  <c r="AK150" i="26"/>
  <c r="P117" i="75" s="1"/>
  <c r="J117" i="75"/>
  <c r="S136" i="26"/>
  <c r="P103" i="72" s="1"/>
  <c r="J103" i="72"/>
  <c r="AC155" i="26"/>
  <c r="Q122" i="74" s="1"/>
  <c r="K122" i="74"/>
  <c r="T164" i="26"/>
  <c r="Q131" i="72" s="1"/>
  <c r="K131" i="72"/>
  <c r="AB125" i="26"/>
  <c r="P92" i="74" s="1"/>
  <c r="J92" i="74"/>
  <c r="AB130" i="26"/>
  <c r="P97" i="74" s="1"/>
  <c r="J97" i="74"/>
  <c r="S101" i="26"/>
  <c r="P68" i="72" s="1"/>
  <c r="AK137" i="26"/>
  <c r="P104" i="75" s="1"/>
  <c r="J104" i="75"/>
  <c r="AB107" i="26"/>
  <c r="P74" i="74" s="1"/>
  <c r="J74" i="74"/>
  <c r="AM106" i="26"/>
  <c r="R73" i="75" s="1"/>
  <c r="L73" i="75"/>
  <c r="AK98" i="26"/>
  <c r="P65" i="75" s="1"/>
  <c r="J65" i="75"/>
  <c r="AK121" i="26"/>
  <c r="P88" i="75" s="1"/>
  <c r="J88" i="75"/>
  <c r="J74" i="72"/>
  <c r="J65" i="74"/>
  <c r="U165" i="26"/>
  <c r="R132" i="72" s="1"/>
  <c r="L132" i="72"/>
  <c r="AC113" i="26"/>
  <c r="Q80" i="74" s="1"/>
  <c r="K80" i="74"/>
  <c r="AM153" i="26"/>
  <c r="R120" i="75" s="1"/>
  <c r="L120" i="75"/>
  <c r="L71" i="74"/>
  <c r="S97" i="26"/>
  <c r="P64" i="72" s="1"/>
  <c r="J64" i="72"/>
  <c r="AM147" i="26"/>
  <c r="R114" i="75" s="1"/>
  <c r="L114" i="75"/>
  <c r="T112" i="26"/>
  <c r="Q79" i="72" s="1"/>
  <c r="K79" i="72"/>
  <c r="T125" i="26"/>
  <c r="Q92" i="72" s="1"/>
  <c r="AK117" i="26"/>
  <c r="P84" i="75" s="1"/>
  <c r="J84" i="75"/>
  <c r="L78" i="72"/>
  <c r="AK78" i="26"/>
  <c r="P45" i="75" s="1"/>
  <c r="J45" i="75"/>
  <c r="L39" i="72"/>
  <c r="J31" i="72"/>
  <c r="AD63" i="26"/>
  <c r="R30" i="74" s="1"/>
  <c r="L30" i="74"/>
  <c r="AM85" i="26"/>
  <c r="R52" i="75" s="1"/>
  <c r="L52" i="75"/>
  <c r="AK77" i="26"/>
  <c r="P44" i="75" s="1"/>
  <c r="J44" i="75"/>
  <c r="S63" i="26"/>
  <c r="P30" i="72" s="1"/>
  <c r="L29" i="74"/>
  <c r="AD93" i="26"/>
  <c r="R60" i="74" s="1"/>
  <c r="L60" i="74"/>
  <c r="J52" i="74"/>
  <c r="AL75" i="26"/>
  <c r="Q42" i="75" s="1"/>
  <c r="K42" i="75"/>
  <c r="K28" i="72"/>
  <c r="AB91" i="26"/>
  <c r="P58" i="74" s="1"/>
  <c r="J58" i="74"/>
  <c r="U84" i="26"/>
  <c r="R51" i="72" s="1"/>
  <c r="L51" i="72"/>
  <c r="AK82" i="26"/>
  <c r="P49" i="75" s="1"/>
  <c r="J49" i="75"/>
  <c r="J35" i="72"/>
  <c r="AB59" i="26"/>
  <c r="P26" i="74" s="1"/>
  <c r="J26" i="74"/>
  <c r="AL81" i="26"/>
  <c r="Q48" i="75" s="1"/>
  <c r="K48" i="75"/>
  <c r="K34" i="72"/>
  <c r="U52" i="26"/>
  <c r="R19" i="72" s="1"/>
  <c r="L19" i="72"/>
  <c r="AD43" i="26"/>
  <c r="R10" i="74" s="1"/>
  <c r="L10" i="74"/>
  <c r="U230" i="74"/>
  <c r="AB286" i="49"/>
  <c r="Y253" i="74" s="1"/>
  <c r="S253" i="74"/>
  <c r="AC262" i="49"/>
  <c r="Z229" i="74" s="1"/>
  <c r="T229" i="74"/>
  <c r="AB285" i="49"/>
  <c r="Y252" i="74" s="1"/>
  <c r="S252" i="74"/>
  <c r="AC261" i="49"/>
  <c r="Z228" i="74" s="1"/>
  <c r="T228" i="74"/>
  <c r="AD284" i="49"/>
  <c r="AA251" i="74" s="1"/>
  <c r="U251" i="74"/>
  <c r="AM275" i="49"/>
  <c r="AA242" i="75" s="1"/>
  <c r="U242" i="75"/>
  <c r="AB268" i="49"/>
  <c r="Y235" i="74" s="1"/>
  <c r="S235" i="74"/>
  <c r="AL54" i="26"/>
  <c r="Q21" i="75" s="1"/>
  <c r="AK282" i="49"/>
  <c r="Y249" i="75" s="1"/>
  <c r="S249" i="75"/>
  <c r="T55" i="26"/>
  <c r="Q22" i="72" s="1"/>
  <c r="K22" i="72"/>
  <c r="S249" i="74"/>
  <c r="U267" i="49"/>
  <c r="AA234" i="72" s="1"/>
  <c r="U234" i="72"/>
  <c r="S226" i="72"/>
  <c r="U225" i="74"/>
  <c r="S81" i="26"/>
  <c r="P48" i="72" s="1"/>
  <c r="J48" i="72"/>
  <c r="AM79" i="26"/>
  <c r="R46" i="75" s="1"/>
  <c r="L46" i="75"/>
  <c r="AL272" i="49"/>
  <c r="Z239" i="75" s="1"/>
  <c r="T239" i="75"/>
  <c r="T258" i="49"/>
  <c r="Z225" i="72" s="1"/>
  <c r="T225" i="72"/>
  <c r="T241" i="49"/>
  <c r="Z208" i="72" s="1"/>
  <c r="T208" i="72"/>
  <c r="T209" i="49"/>
  <c r="Z176" i="72" s="1"/>
  <c r="T176" i="72"/>
  <c r="AK191" i="49"/>
  <c r="Y158" i="75" s="1"/>
  <c r="S158" i="75"/>
  <c r="U185" i="49"/>
  <c r="AA152" i="72" s="1"/>
  <c r="U152" i="72"/>
  <c r="L19" i="74"/>
  <c r="AC231" i="49"/>
  <c r="Z198" i="74" s="1"/>
  <c r="T198" i="74"/>
  <c r="AL222" i="49"/>
  <c r="Z189" i="75" s="1"/>
  <c r="T189" i="75"/>
  <c r="T208" i="49"/>
  <c r="Z175" i="72" s="1"/>
  <c r="T175" i="72"/>
  <c r="AL253" i="49"/>
  <c r="Z220" i="75" s="1"/>
  <c r="T220" i="75"/>
  <c r="T206" i="72"/>
  <c r="AC230" i="49"/>
  <c r="Z197" i="74" s="1"/>
  <c r="T197" i="74"/>
  <c r="T188" i="75"/>
  <c r="AD253" i="49"/>
  <c r="AA220" i="74" s="1"/>
  <c r="U220" i="74"/>
  <c r="AB237" i="49"/>
  <c r="Y204" i="74" s="1"/>
  <c r="S204" i="74"/>
  <c r="U230" i="49"/>
  <c r="AA197" i="72" s="1"/>
  <c r="U197" i="72"/>
  <c r="AD221" i="49"/>
  <c r="AA188" i="74" s="1"/>
  <c r="U188" i="74"/>
  <c r="S214" i="49"/>
  <c r="Y181" i="72" s="1"/>
  <c r="S181" i="72"/>
  <c r="AB205" i="49"/>
  <c r="Y172" i="74" s="1"/>
  <c r="S172" i="74"/>
  <c r="U198" i="49"/>
  <c r="AA165" i="72" s="1"/>
  <c r="U165" i="72"/>
  <c r="AD189" i="49"/>
  <c r="AA156" i="74" s="1"/>
  <c r="U156" i="74"/>
  <c r="S182" i="49"/>
  <c r="Y149" i="72" s="1"/>
  <c r="S149" i="72"/>
  <c r="AK287" i="49"/>
  <c r="Y254" i="75" s="1"/>
  <c r="S254" i="75"/>
  <c r="AB260" i="49"/>
  <c r="Y227" i="74" s="1"/>
  <c r="S227" i="74"/>
  <c r="AL251" i="49"/>
  <c r="Z218" i="75" s="1"/>
  <c r="T218" i="75"/>
  <c r="AC228" i="49"/>
  <c r="Z195" i="74" s="1"/>
  <c r="T195" i="74"/>
  <c r="AL219" i="49"/>
  <c r="Z186" i="75" s="1"/>
  <c r="T186" i="75"/>
  <c r="AC196" i="49"/>
  <c r="Z163" i="74" s="1"/>
  <c r="T163" i="74"/>
  <c r="AL187" i="49"/>
  <c r="Z154" i="75" s="1"/>
  <c r="T154" i="75"/>
  <c r="AD180" i="49"/>
  <c r="AA147" i="74" s="1"/>
  <c r="U147" i="74"/>
  <c r="S281" i="49"/>
  <c r="Y248" i="72" s="1"/>
  <c r="S248" i="72"/>
  <c r="AM279" i="49"/>
  <c r="AA246" i="75" s="1"/>
  <c r="U246" i="75"/>
  <c r="S209" i="75"/>
  <c r="T146" i="74"/>
  <c r="U273" i="49"/>
  <c r="AA240" i="72" s="1"/>
  <c r="U240" i="72"/>
  <c r="T235" i="49"/>
  <c r="Z202" i="72" s="1"/>
  <c r="T202" i="72"/>
  <c r="U153" i="74"/>
  <c r="U217" i="72"/>
  <c r="U166" i="74"/>
  <c r="T134" i="74"/>
  <c r="T125" i="75"/>
  <c r="AC135" i="49"/>
  <c r="Z102" i="74" s="1"/>
  <c r="T102" i="74"/>
  <c r="T93" i="75"/>
  <c r="S242" i="49"/>
  <c r="Y209" i="72" s="1"/>
  <c r="S209" i="72"/>
  <c r="AM240" i="49"/>
  <c r="AA207" i="75" s="1"/>
  <c r="U207" i="75"/>
  <c r="AL192" i="49"/>
  <c r="Z159" i="75" s="1"/>
  <c r="T159" i="75"/>
  <c r="AB174" i="49"/>
  <c r="Y141" i="74" s="1"/>
  <c r="S118" i="72"/>
  <c r="S109" i="74"/>
  <c r="AK232" i="49"/>
  <c r="Y199" i="75" s="1"/>
  <c r="S199" i="75"/>
  <c r="U192" i="49"/>
  <c r="AA159" i="72" s="1"/>
  <c r="U159" i="72"/>
  <c r="U174" i="49"/>
  <c r="AA141" i="72" s="1"/>
  <c r="U141" i="72"/>
  <c r="AD165" i="49"/>
  <c r="AA132" i="74" s="1"/>
  <c r="U132" i="74"/>
  <c r="U142" i="49"/>
  <c r="AA109" i="72" s="1"/>
  <c r="U109" i="72"/>
  <c r="U100" i="74"/>
  <c r="U110" i="49"/>
  <c r="AA77" i="72" s="1"/>
  <c r="U77" i="72"/>
  <c r="AK224" i="49"/>
  <c r="Y191" i="75" s="1"/>
  <c r="S191" i="75"/>
  <c r="T186" i="49"/>
  <c r="Z153" i="72" s="1"/>
  <c r="T153" i="72"/>
  <c r="AK171" i="49"/>
  <c r="Y138" i="75" s="1"/>
  <c r="S138" i="75"/>
  <c r="AB148" i="49"/>
  <c r="Y115" i="74" s="1"/>
  <c r="S115" i="74"/>
  <c r="AK139" i="49"/>
  <c r="Y106" i="75" s="1"/>
  <c r="S106" i="75"/>
  <c r="S92" i="72"/>
  <c r="S218" i="49"/>
  <c r="Y185" i="72" s="1"/>
  <c r="S185" i="72"/>
  <c r="AM216" i="49"/>
  <c r="AA183" i="75" s="1"/>
  <c r="U183" i="75"/>
  <c r="AL162" i="49"/>
  <c r="Z129" i="75" s="1"/>
  <c r="T129" i="75"/>
  <c r="T106" i="74"/>
  <c r="AK176" i="49"/>
  <c r="Y143" i="75" s="1"/>
  <c r="S143" i="75"/>
  <c r="T162" i="49"/>
  <c r="Z129" i="72" s="1"/>
  <c r="T129" i="72"/>
  <c r="AL144" i="49"/>
  <c r="Z111" i="75" s="1"/>
  <c r="T111" i="75"/>
  <c r="T130" i="49"/>
  <c r="Z97" i="72" s="1"/>
  <c r="T97" i="72"/>
  <c r="AK112" i="49"/>
  <c r="Y79" i="75" s="1"/>
  <c r="S79" i="75"/>
  <c r="U73" i="72"/>
  <c r="U113" i="74"/>
  <c r="S112" i="49"/>
  <c r="Y79" i="72" s="1"/>
  <c r="S79" i="72"/>
  <c r="T86" i="49"/>
  <c r="Z53" i="72" s="1"/>
  <c r="T53" i="72"/>
  <c r="S142" i="75"/>
  <c r="U145" i="49"/>
  <c r="AA112" i="72" s="1"/>
  <c r="U112" i="72"/>
  <c r="AF213" i="54"/>
  <c r="AF216" i="54" s="1"/>
  <c r="AF218" i="54" s="1"/>
  <c r="AF221" i="54" s="1"/>
  <c r="AF226" i="54" s="1"/>
  <c r="AF227" i="54" s="1"/>
  <c r="AF181" i="54"/>
  <c r="AF183" i="54" s="1"/>
  <c r="O172" i="54"/>
  <c r="O173" i="54" s="1"/>
  <c r="I408" i="54"/>
  <c r="I416" i="54" s="1"/>
  <c r="L2" i="54"/>
  <c r="AN213" i="54"/>
  <c r="AN216" i="54" s="1"/>
  <c r="AN218" i="54" s="1"/>
  <c r="AN221" i="54" s="1"/>
  <c r="AN226" i="54" s="1"/>
  <c r="AN227" i="54" s="1"/>
  <c r="AN181" i="54"/>
  <c r="AN183" i="54" s="1"/>
  <c r="K408" i="54"/>
  <c r="K416" i="54" s="1"/>
  <c r="BQ387" i="54"/>
  <c r="BQ434" i="54" s="1"/>
  <c r="BJ387" i="54"/>
  <c r="BJ434" i="54" s="1"/>
  <c r="BB118" i="54"/>
  <c r="BC66" i="54"/>
  <c r="BC91" i="54" s="1"/>
  <c r="AS118" i="54"/>
  <c r="AT66" i="54"/>
  <c r="AT91" i="54" s="1"/>
  <c r="BP118" i="54"/>
  <c r="BQ66" i="54"/>
  <c r="BQ91" i="54" s="1"/>
  <c r="AC328" i="54"/>
  <c r="AC330" i="54" s="1"/>
  <c r="AC332" i="54" s="1"/>
  <c r="AC336" i="54" s="1"/>
  <c r="AC337" i="54" s="1"/>
  <c r="BF118" i="54"/>
  <c r="BG66" i="54"/>
  <c r="BG91" i="54" s="1"/>
  <c r="F492" i="54"/>
  <c r="F493" i="54" s="1"/>
  <c r="BQ213" i="54"/>
  <c r="BQ216" i="54" s="1"/>
  <c r="BQ218" i="54" s="1"/>
  <c r="BQ221" i="54" s="1"/>
  <c r="BQ226" i="54" s="1"/>
  <c r="BQ227" i="54" s="1"/>
  <c r="BQ181" i="54"/>
  <c r="BQ183" i="54" s="1"/>
  <c r="AL173" i="54"/>
  <c r="AX66" i="54"/>
  <c r="AX91" i="54" s="1"/>
  <c r="AW118" i="54"/>
  <c r="AP328" i="54"/>
  <c r="AP330" i="54" s="1"/>
  <c r="AP332" i="54" s="1"/>
  <c r="AP336" i="54" s="1"/>
  <c r="AP337" i="54" s="1"/>
  <c r="BH66" i="54"/>
  <c r="BH91" i="54" s="1"/>
  <c r="BE66" i="54"/>
  <c r="BE91" i="54" s="1"/>
  <c r="BD118" i="54"/>
  <c r="BO227" i="54"/>
  <c r="F161" i="54"/>
  <c r="J236" i="72"/>
  <c r="AB267" i="26"/>
  <c r="P234" i="74" s="1"/>
  <c r="J234" i="74"/>
  <c r="AC282" i="26"/>
  <c r="Q249" i="74" s="1"/>
  <c r="K249" i="74"/>
  <c r="J232" i="74"/>
  <c r="AM264" i="26"/>
  <c r="R231" i="75" s="1"/>
  <c r="L231" i="75"/>
  <c r="K244" i="75"/>
  <c r="AM259" i="26"/>
  <c r="R226" i="75" s="1"/>
  <c r="L226" i="75"/>
  <c r="AK265" i="26"/>
  <c r="P232" i="75" s="1"/>
  <c r="J232" i="75"/>
  <c r="T265" i="26"/>
  <c r="Q232" i="72" s="1"/>
  <c r="K232" i="72"/>
  <c r="T249" i="26"/>
  <c r="Q216" i="72" s="1"/>
  <c r="K216" i="72"/>
  <c r="AK261" i="26"/>
  <c r="P228" i="75" s="1"/>
  <c r="J228" i="75"/>
  <c r="AM257" i="26"/>
  <c r="R224" i="75" s="1"/>
  <c r="L224" i="75"/>
  <c r="AK253" i="26"/>
  <c r="P220" i="75" s="1"/>
  <c r="J220" i="75"/>
  <c r="AL243" i="26"/>
  <c r="Q210" i="75" s="1"/>
  <c r="K210" i="75"/>
  <c r="L220" i="74"/>
  <c r="AB251" i="26"/>
  <c r="P218" i="74" s="1"/>
  <c r="J218" i="74"/>
  <c r="AB249" i="26"/>
  <c r="P216" i="74" s="1"/>
  <c r="J216" i="74"/>
  <c r="AK240" i="26"/>
  <c r="P207" i="75" s="1"/>
  <c r="J207" i="75"/>
  <c r="K206" i="75"/>
  <c r="AC214" i="26"/>
  <c r="Q181" i="74" s="1"/>
  <c r="K181" i="74"/>
  <c r="AC187" i="26"/>
  <c r="Q154" i="74" s="1"/>
  <c r="K154" i="74"/>
  <c r="AD233" i="26"/>
  <c r="R200" i="74" s="1"/>
  <c r="L200" i="74"/>
  <c r="AK201" i="26"/>
  <c r="P168" i="75" s="1"/>
  <c r="J168" i="75"/>
  <c r="J152" i="74"/>
  <c r="AK191" i="26"/>
  <c r="P158" i="75" s="1"/>
  <c r="J158" i="75"/>
  <c r="AK242" i="26"/>
  <c r="P209" i="75" s="1"/>
  <c r="J209" i="75"/>
  <c r="K159" i="72"/>
  <c r="AK241" i="26"/>
  <c r="P208" i="75" s="1"/>
  <c r="J208" i="75"/>
  <c r="AK208" i="26"/>
  <c r="P175" i="75" s="1"/>
  <c r="J175" i="75"/>
  <c r="K151" i="74"/>
  <c r="N175" i="52" s="1"/>
  <c r="K147" i="75"/>
  <c r="K124" i="74"/>
  <c r="AB178" i="26"/>
  <c r="P145" i="74" s="1"/>
  <c r="J145" i="74"/>
  <c r="AC221" i="26"/>
  <c r="Q188" i="74" s="1"/>
  <c r="K188" i="74"/>
  <c r="AC177" i="26"/>
  <c r="Q144" i="74" s="1"/>
  <c r="K144" i="74"/>
  <c r="AM175" i="26"/>
  <c r="R142" i="75" s="1"/>
  <c r="L142" i="75"/>
  <c r="AK159" i="26"/>
  <c r="P126" i="75" s="1"/>
  <c r="J126" i="75"/>
  <c r="AK182" i="26"/>
  <c r="P149" i="75" s="1"/>
  <c r="J149" i="75"/>
  <c r="U160" i="26"/>
  <c r="R127" i="72" s="1"/>
  <c r="AL130" i="26"/>
  <c r="Q97" i="75" s="1"/>
  <c r="K97" i="75"/>
  <c r="L154" i="75"/>
  <c r="AD183" i="26"/>
  <c r="R150" i="74" s="1"/>
  <c r="L150" i="74"/>
  <c r="AM170" i="26"/>
  <c r="R137" i="75" s="1"/>
  <c r="L137" i="75"/>
  <c r="AB144" i="26"/>
  <c r="P111" i="74" s="1"/>
  <c r="J111" i="74"/>
  <c r="AD128" i="26"/>
  <c r="R95" i="74" s="1"/>
  <c r="L95" i="74"/>
  <c r="L150" i="72"/>
  <c r="AM150" i="26"/>
  <c r="R117" i="75" s="1"/>
  <c r="L117" i="75"/>
  <c r="U136" i="26"/>
  <c r="R103" i="72" s="1"/>
  <c r="AL134" i="26"/>
  <c r="Q101" i="75" s="1"/>
  <c r="K101" i="75"/>
  <c r="AD155" i="26"/>
  <c r="R122" i="74" s="1"/>
  <c r="L122" i="74"/>
  <c r="AM133" i="26"/>
  <c r="R100" i="75" s="1"/>
  <c r="L100" i="75"/>
  <c r="L131" i="72"/>
  <c r="K93" i="72"/>
  <c r="AC125" i="26"/>
  <c r="Q92" i="74" s="1"/>
  <c r="K92" i="74"/>
  <c r="AC130" i="26"/>
  <c r="Q97" i="74" s="1"/>
  <c r="K97" i="74"/>
  <c r="K68" i="72"/>
  <c r="T116" i="26"/>
  <c r="Q83" i="72" s="1"/>
  <c r="K83" i="72"/>
  <c r="AC107" i="26"/>
  <c r="Q74" i="74" s="1"/>
  <c r="K74" i="74"/>
  <c r="AL98" i="26"/>
  <c r="Q65" i="75" s="1"/>
  <c r="K65" i="75"/>
  <c r="AL121" i="26"/>
  <c r="Q88" i="75" s="1"/>
  <c r="K88" i="75"/>
  <c r="AC98" i="26"/>
  <c r="Q65" i="74" s="1"/>
  <c r="K65" i="74"/>
  <c r="N89" i="52" s="1"/>
  <c r="AD113" i="26"/>
  <c r="R80" i="74" s="1"/>
  <c r="L80" i="74"/>
  <c r="AL111" i="26"/>
  <c r="Q78" i="75" s="1"/>
  <c r="AK118" i="26"/>
  <c r="P85" i="75" s="1"/>
  <c r="J85" i="75"/>
  <c r="L79" i="72"/>
  <c r="J71" i="72"/>
  <c r="U125" i="26"/>
  <c r="R92" i="72" s="1"/>
  <c r="L92" i="72"/>
  <c r="AL117" i="26"/>
  <c r="Q84" i="75" s="1"/>
  <c r="K84" i="75"/>
  <c r="K70" i="72"/>
  <c r="K45" i="75"/>
  <c r="T64" i="26"/>
  <c r="Q31" i="72" s="1"/>
  <c r="K31" i="72"/>
  <c r="K44" i="75"/>
  <c r="T63" i="26"/>
  <c r="Q30" i="72" s="1"/>
  <c r="K30" i="72"/>
  <c r="J67" i="75"/>
  <c r="AC85" i="26"/>
  <c r="Q52" i="74" s="1"/>
  <c r="K52" i="74"/>
  <c r="T62" i="26"/>
  <c r="Q29" i="72" s="1"/>
  <c r="U93" i="26"/>
  <c r="R60" i="72" s="1"/>
  <c r="L60" i="72"/>
  <c r="L51" i="74"/>
  <c r="J44" i="72"/>
  <c r="AM75" i="26"/>
  <c r="R42" i="75" s="1"/>
  <c r="L42" i="75"/>
  <c r="AC91" i="26"/>
  <c r="Q58" i="74" s="1"/>
  <c r="K58" i="74"/>
  <c r="K49" i="75"/>
  <c r="K35" i="72"/>
  <c r="AC59" i="26"/>
  <c r="Q26" i="74" s="1"/>
  <c r="K26" i="74"/>
  <c r="AK73" i="26"/>
  <c r="P40" i="75" s="1"/>
  <c r="J40" i="75"/>
  <c r="U67" i="26"/>
  <c r="R34" i="72" s="1"/>
  <c r="L34" i="72"/>
  <c r="AK63" i="26"/>
  <c r="P30" i="75" s="1"/>
  <c r="J30" i="75"/>
  <c r="AB263" i="49"/>
  <c r="Y230" i="74" s="1"/>
  <c r="S230" i="74"/>
  <c r="K24" i="72"/>
  <c r="AC286" i="49"/>
  <c r="Z253" i="74" s="1"/>
  <c r="T253" i="74"/>
  <c r="U229" i="74"/>
  <c r="AC285" i="49"/>
  <c r="Z252" i="74" s="1"/>
  <c r="T252" i="74"/>
  <c r="AD261" i="49"/>
  <c r="AA228" i="74" s="1"/>
  <c r="U228" i="74"/>
  <c r="AB40" i="26"/>
  <c r="P7" i="74" s="1"/>
  <c r="J7" i="74"/>
  <c r="AC276" i="49"/>
  <c r="Z243" i="74" s="1"/>
  <c r="T243" i="74"/>
  <c r="J22" i="74"/>
  <c r="J13" i="75"/>
  <c r="AD39" i="26"/>
  <c r="L6" i="74"/>
  <c r="T249" i="75"/>
  <c r="S47" i="26"/>
  <c r="P14" i="72" s="1"/>
  <c r="J14" i="72"/>
  <c r="T249" i="74"/>
  <c r="S282" i="49"/>
  <c r="Y249" i="72" s="1"/>
  <c r="S249" i="72"/>
  <c r="U239" i="75"/>
  <c r="U225" i="72"/>
  <c r="S222" i="75"/>
  <c r="AK247" i="49"/>
  <c r="Y214" i="75" s="1"/>
  <c r="S214" i="75"/>
  <c r="U208" i="72"/>
  <c r="S233" i="49"/>
  <c r="Y200" i="72" s="1"/>
  <c r="S200" i="72"/>
  <c r="U199" i="74"/>
  <c r="S182" i="75"/>
  <c r="U209" i="49"/>
  <c r="AA176" i="72" s="1"/>
  <c r="U176" i="72"/>
  <c r="AL191" i="49"/>
  <c r="Z158" i="75" s="1"/>
  <c r="T158" i="75"/>
  <c r="S177" i="49"/>
  <c r="Y144" i="72" s="1"/>
  <c r="S144" i="72"/>
  <c r="AD231" i="49"/>
  <c r="AA198" i="74" s="1"/>
  <c r="U198" i="74"/>
  <c r="S190" i="74"/>
  <c r="S181" i="75"/>
  <c r="AB254" i="49"/>
  <c r="Y221" i="74" s="1"/>
  <c r="S221" i="74"/>
  <c r="U206" i="72"/>
  <c r="AP213" i="54"/>
  <c r="AP216" i="54" s="1"/>
  <c r="AP218" i="54" s="1"/>
  <c r="AP221" i="54" s="1"/>
  <c r="AP226" i="54" s="1"/>
  <c r="AP227" i="54" s="1"/>
  <c r="AP181" i="54"/>
  <c r="AP183" i="54" s="1"/>
  <c r="BR387" i="54"/>
  <c r="BR434" i="54" s="1"/>
  <c r="BO418" i="54"/>
  <c r="BF66" i="54"/>
  <c r="BF91" i="54" s="1"/>
  <c r="BE118" i="54"/>
  <c r="Q227" i="54"/>
  <c r="I407" i="54"/>
  <c r="I415" i="54" s="1"/>
  <c r="AE173" i="54"/>
  <c r="AR227" i="54"/>
  <c r="AV213" i="54"/>
  <c r="AV216" i="54" s="1"/>
  <c r="AV218" i="54" s="1"/>
  <c r="AV221" i="54" s="1"/>
  <c r="AV226" i="54" s="1"/>
  <c r="AV227" i="54" s="1"/>
  <c r="AV181" i="54"/>
  <c r="AV183" i="54" s="1"/>
  <c r="AW181" i="54"/>
  <c r="AW183" i="54" s="1"/>
  <c r="BF173" i="54"/>
  <c r="BK227" i="54"/>
  <c r="T213" i="54"/>
  <c r="T216" i="54" s="1"/>
  <c r="T218" i="54" s="1"/>
  <c r="T221" i="54" s="1"/>
  <c r="T226" i="54" s="1"/>
  <c r="T227" i="54" s="1"/>
  <c r="T181" i="54"/>
  <c r="T183" i="54" s="1"/>
  <c r="Z227" i="54"/>
  <c r="AA173" i="54"/>
  <c r="BB387" i="54"/>
  <c r="BB434" i="54" s="1"/>
  <c r="AY418" i="54"/>
  <c r="AX387" i="54"/>
  <c r="AX434" i="54" s="1"/>
  <c r="AV418" i="54"/>
  <c r="AV387" i="54"/>
  <c r="AV434" i="54" s="1"/>
  <c r="AT118" i="54"/>
  <c r="AU66" i="54"/>
  <c r="AU91" i="54" s="1"/>
  <c r="AK118" i="54"/>
  <c r="AL66" i="54"/>
  <c r="AL91" i="54" s="1"/>
  <c r="AL387" i="54"/>
  <c r="AL434" i="54" s="1"/>
  <c r="AD387" i="54"/>
  <c r="AD434" i="54" s="1"/>
  <c r="U328" i="54"/>
  <c r="U330" i="54" s="1"/>
  <c r="U332" i="54" s="1"/>
  <c r="U336" i="54" s="1"/>
  <c r="U337" i="54" s="1"/>
  <c r="AJ328" i="54"/>
  <c r="AJ330" i="54" s="1"/>
  <c r="AJ332" i="54" s="1"/>
  <c r="AJ336" i="54" s="1"/>
  <c r="AJ337" i="54" s="1"/>
  <c r="AX118" i="54"/>
  <c r="AY66" i="54"/>
  <c r="AY91" i="54" s="1"/>
  <c r="BB173" i="54"/>
  <c r="AT173" i="54"/>
  <c r="S173" i="54"/>
  <c r="AS66" i="54"/>
  <c r="AS91" i="54" s="1"/>
  <c r="AP66" i="54"/>
  <c r="AP91" i="54" s="1"/>
  <c r="AO118" i="54"/>
  <c r="AH328" i="54"/>
  <c r="AH330" i="54" s="1"/>
  <c r="AH332" i="54" s="1"/>
  <c r="AH336" i="54" s="1"/>
  <c r="AH337" i="54" s="1"/>
  <c r="AZ66" i="54"/>
  <c r="AZ91" i="54" s="1"/>
  <c r="AW66" i="54"/>
  <c r="AW91" i="54" s="1"/>
  <c r="AV118" i="54"/>
  <c r="AS227" i="54"/>
  <c r="L255" i="54"/>
  <c r="L257" i="54" s="1"/>
  <c r="L260" i="54" s="1"/>
  <c r="AK275" i="26"/>
  <c r="P242" i="75" s="1"/>
  <c r="U269" i="26"/>
  <c r="R236" i="72" s="1"/>
  <c r="L236" i="72"/>
  <c r="AC267" i="26"/>
  <c r="Q234" i="74" s="1"/>
  <c r="K234" i="74"/>
  <c r="AB274" i="26"/>
  <c r="P241" i="74" s="1"/>
  <c r="J241" i="74"/>
  <c r="AK273" i="26"/>
  <c r="P240" i="75" s="1"/>
  <c r="J240" i="75"/>
  <c r="AK285" i="26"/>
  <c r="P252" i="75" s="1"/>
  <c r="J252" i="75"/>
  <c r="T274" i="26"/>
  <c r="Q241" i="72" s="1"/>
  <c r="K241" i="72"/>
  <c r="K232" i="74"/>
  <c r="AB278" i="26"/>
  <c r="P245" i="74" s="1"/>
  <c r="J245" i="74"/>
  <c r="AB277" i="26"/>
  <c r="P244" i="74" s="1"/>
  <c r="J244" i="74"/>
  <c r="K239" i="72"/>
  <c r="K232" i="75"/>
  <c r="J236" i="74"/>
  <c r="L216" i="72"/>
  <c r="AM261" i="26"/>
  <c r="R228" i="75" s="1"/>
  <c r="L228" i="75"/>
  <c r="L214" i="74"/>
  <c r="AB255" i="26"/>
  <c r="P222" i="74" s="1"/>
  <c r="J222" i="74"/>
  <c r="AM253" i="26"/>
  <c r="R220" i="75" s="1"/>
  <c r="L220" i="75"/>
  <c r="AC251" i="26"/>
  <c r="Q218" i="74" s="1"/>
  <c r="K218" i="74"/>
  <c r="K204" i="72"/>
  <c r="J202" i="74"/>
  <c r="AC249" i="26"/>
  <c r="Q216" i="74" s="1"/>
  <c r="K216" i="74"/>
  <c r="J175" i="74"/>
  <c r="U231" i="26"/>
  <c r="R198" i="72" s="1"/>
  <c r="AM213" i="26"/>
  <c r="R180" i="75" s="1"/>
  <c r="L180" i="75"/>
  <c r="AM217" i="26"/>
  <c r="R184" i="75" s="1"/>
  <c r="L184" i="75"/>
  <c r="AD187" i="26"/>
  <c r="R154" i="74" s="1"/>
  <c r="L154" i="74"/>
  <c r="K169" i="74"/>
  <c r="AM201" i="26"/>
  <c r="R168" i="75" s="1"/>
  <c r="L168" i="75"/>
  <c r="S227" i="26"/>
  <c r="P194" i="72" s="1"/>
  <c r="J194" i="72"/>
  <c r="AB207" i="26"/>
  <c r="P174" i="74" s="1"/>
  <c r="J174" i="74"/>
  <c r="L167" i="72"/>
  <c r="AD191" i="26"/>
  <c r="R158" i="74" s="1"/>
  <c r="L158" i="74"/>
  <c r="L124" i="74"/>
  <c r="K121" i="74"/>
  <c r="AD221" i="26"/>
  <c r="R188" i="74" s="1"/>
  <c r="L188" i="74"/>
  <c r="O212" i="52" s="1"/>
  <c r="S169" i="26"/>
  <c r="P136" i="72" s="1"/>
  <c r="J136" i="72"/>
  <c r="K126" i="75"/>
  <c r="AB239" i="26"/>
  <c r="P206" i="74" s="1"/>
  <c r="J206" i="74"/>
  <c r="K133" i="75"/>
  <c r="AB131" i="26"/>
  <c r="P98" i="74" s="1"/>
  <c r="J98" i="74"/>
  <c r="AM130" i="26"/>
  <c r="R97" i="75" s="1"/>
  <c r="L97" i="75"/>
  <c r="S184" i="26"/>
  <c r="P151" i="72" s="1"/>
  <c r="J151" i="72"/>
  <c r="AB183" i="26"/>
  <c r="P150" i="74" s="1"/>
  <c r="J150" i="74"/>
  <c r="T172" i="26"/>
  <c r="Q139" i="72" s="1"/>
  <c r="K139" i="72"/>
  <c r="AB179" i="26"/>
  <c r="P146" i="74" s="1"/>
  <c r="J146" i="74"/>
  <c r="L124" i="72"/>
  <c r="AK142" i="26"/>
  <c r="P109" i="75" s="1"/>
  <c r="J109" i="75"/>
  <c r="L95" i="72"/>
  <c r="AM173" i="26"/>
  <c r="R140" i="75" s="1"/>
  <c r="L140" i="75"/>
  <c r="J94" i="72"/>
  <c r="AK171" i="26"/>
  <c r="P138" i="75" s="1"/>
  <c r="J138" i="75"/>
  <c r="J101" i="72"/>
  <c r="AM132" i="26"/>
  <c r="R99" i="75" s="1"/>
  <c r="L99" i="75"/>
  <c r="AD130" i="26"/>
  <c r="R97" i="74" s="1"/>
  <c r="L97" i="74"/>
  <c r="L68" i="72"/>
  <c r="J95" i="75"/>
  <c r="AD107" i="26"/>
  <c r="R74" i="74" s="1"/>
  <c r="L74" i="74"/>
  <c r="AB99" i="26"/>
  <c r="P66" i="74" s="1"/>
  <c r="J66" i="74"/>
  <c r="AM98" i="26"/>
  <c r="R65" i="75" s="1"/>
  <c r="L65" i="75"/>
  <c r="L113" i="74"/>
  <c r="AM121" i="26"/>
  <c r="R88" i="75" s="1"/>
  <c r="L88" i="75"/>
  <c r="J130" i="75"/>
  <c r="AK129" i="26"/>
  <c r="P96" i="75" s="1"/>
  <c r="J96" i="75"/>
  <c r="AD96" i="26"/>
  <c r="R63" i="74" s="1"/>
  <c r="L63" i="74"/>
  <c r="O87" i="52" s="1"/>
  <c r="U149" i="26"/>
  <c r="R116" i="72" s="1"/>
  <c r="L116" i="72"/>
  <c r="AL118" i="26"/>
  <c r="Q85" i="75" s="1"/>
  <c r="K85" i="75"/>
  <c r="AK154" i="26"/>
  <c r="P121" i="75" s="1"/>
  <c r="J121" i="75"/>
  <c r="J85" i="74"/>
  <c r="AM117" i="26"/>
  <c r="R84" i="75" s="1"/>
  <c r="L84" i="75"/>
  <c r="AK109" i="26"/>
  <c r="P76" i="75" s="1"/>
  <c r="J76" i="75"/>
  <c r="AB79" i="26"/>
  <c r="P46" i="74" s="1"/>
  <c r="J46" i="74"/>
  <c r="AM78" i="26"/>
  <c r="R45" i="75" s="1"/>
  <c r="L45" i="75"/>
  <c r="AK70" i="26"/>
  <c r="P37" i="75" s="1"/>
  <c r="J37" i="75"/>
  <c r="J45" i="74"/>
  <c r="AM77" i="26"/>
  <c r="R44" i="75" s="1"/>
  <c r="L44" i="75"/>
  <c r="U63" i="26"/>
  <c r="R30" i="72" s="1"/>
  <c r="AB77" i="26"/>
  <c r="P44" i="74" s="1"/>
  <c r="J44" i="74"/>
  <c r="U62" i="26"/>
  <c r="R29" i="72" s="1"/>
  <c r="L29" i="72"/>
  <c r="T85" i="26"/>
  <c r="Q52" i="72" s="1"/>
  <c r="K52" i="72"/>
  <c r="AL67" i="26"/>
  <c r="Q34" i="75" s="1"/>
  <c r="K34" i="75"/>
  <c r="AM90" i="26"/>
  <c r="R57" i="75" s="1"/>
  <c r="L57" i="75"/>
  <c r="AB83" i="26"/>
  <c r="P50" i="74" s="1"/>
  <c r="J50" i="74"/>
  <c r="AK74" i="26"/>
  <c r="P41" i="75" s="1"/>
  <c r="J41" i="75"/>
  <c r="AM58" i="26"/>
  <c r="R25" i="75" s="1"/>
  <c r="L25" i="75"/>
  <c r="K40" i="75"/>
  <c r="J40" i="74"/>
  <c r="J31" i="75"/>
  <c r="AK50" i="26"/>
  <c r="P17" i="75" s="1"/>
  <c r="J17" i="75"/>
  <c r="U44" i="26"/>
  <c r="R11" i="72" s="1"/>
  <c r="L11" i="72"/>
  <c r="AB287" i="49"/>
  <c r="Y254" i="74" s="1"/>
  <c r="S254" i="74"/>
  <c r="AC263" i="49"/>
  <c r="Z230" i="74" s="1"/>
  <c r="T230" i="74"/>
  <c r="J24" i="72"/>
  <c r="AK49" i="26"/>
  <c r="P16" i="75" s="1"/>
  <c r="J16" i="75"/>
  <c r="AD286" i="49"/>
  <c r="AA253" i="74" s="1"/>
  <c r="U253" i="74"/>
  <c r="AB278" i="49"/>
  <c r="Y245" i="74" s="1"/>
  <c r="S245" i="74"/>
  <c r="S269" i="52" s="1"/>
  <c r="AM277" i="49"/>
  <c r="AA244" i="75" s="1"/>
  <c r="U244" i="75"/>
  <c r="T230" i="72"/>
  <c r="U252" i="74"/>
  <c r="AB277" i="49"/>
  <c r="Y244" i="74" s="1"/>
  <c r="S244" i="74"/>
  <c r="AK283" i="49"/>
  <c r="Y250" i="75" s="1"/>
  <c r="S250" i="75"/>
  <c r="AD276" i="49"/>
  <c r="AA243" i="74" s="1"/>
  <c r="U243" i="74"/>
  <c r="AB64" i="26"/>
  <c r="P31" i="74" s="1"/>
  <c r="J31" i="74"/>
  <c r="K22" i="74"/>
  <c r="M6" i="74"/>
  <c r="AD267" i="49"/>
  <c r="AA234" i="74" s="1"/>
  <c r="U234" i="74"/>
  <c r="T47" i="26"/>
  <c r="Q14" i="72" s="1"/>
  <c r="K14" i="72"/>
  <c r="AD282" i="49"/>
  <c r="AA249" i="74" s="1"/>
  <c r="U249" i="74"/>
  <c r="S241" i="74"/>
  <c r="S265" i="52" s="1"/>
  <c r="U81" i="26"/>
  <c r="R48" i="72" s="1"/>
  <c r="T282" i="49"/>
  <c r="Z249" i="72" s="1"/>
  <c r="T249" i="72"/>
  <c r="AL264" i="49"/>
  <c r="Z231" i="75" s="1"/>
  <c r="T231" i="75"/>
  <c r="AK256" i="49"/>
  <c r="Y223" i="75" s="1"/>
  <c r="S223" i="75"/>
  <c r="AL247" i="49"/>
  <c r="Z214" i="75" s="1"/>
  <c r="T214" i="75"/>
  <c r="T233" i="49"/>
  <c r="Z200" i="72" s="1"/>
  <c r="T200" i="72"/>
  <c r="S201" i="49"/>
  <c r="Y168" i="72" s="1"/>
  <c r="S168" i="72"/>
  <c r="AM191" i="49"/>
  <c r="AA158" i="75" s="1"/>
  <c r="U158" i="75"/>
  <c r="AK183" i="49"/>
  <c r="Y150" i="75" s="1"/>
  <c r="S150" i="75"/>
  <c r="T177" i="49"/>
  <c r="Z144" i="72" s="1"/>
  <c r="T144" i="72"/>
  <c r="AD255" i="49"/>
  <c r="AA222" i="74" s="1"/>
  <c r="U222" i="74"/>
  <c r="AK267" i="49"/>
  <c r="Y234" i="75" s="1"/>
  <c r="S234" i="75"/>
  <c r="AC254" i="49"/>
  <c r="Z221" i="74" s="1"/>
  <c r="T221" i="74"/>
  <c r="S223" i="49"/>
  <c r="Y190" i="72" s="1"/>
  <c r="S190" i="72"/>
  <c r="AB214" i="49"/>
  <c r="Y181" i="74" s="1"/>
  <c r="S181" i="74"/>
  <c r="U180" i="75"/>
  <c r="AK205" i="49"/>
  <c r="Y172" i="75" s="1"/>
  <c r="S172" i="75"/>
  <c r="U199" i="49"/>
  <c r="AA166" i="72" s="1"/>
  <c r="U166" i="72"/>
  <c r="S149" i="74"/>
  <c r="AC237" i="49"/>
  <c r="Z204" i="74" s="1"/>
  <c r="T204" i="74"/>
  <c r="T214" i="49"/>
  <c r="Z181" i="72" s="1"/>
  <c r="T181" i="72"/>
  <c r="T172" i="74"/>
  <c r="T182" i="49"/>
  <c r="Z149" i="72" s="1"/>
  <c r="T149" i="72"/>
  <c r="AC260" i="49"/>
  <c r="Z227" i="74" s="1"/>
  <c r="T227" i="74"/>
  <c r="AM259" i="49"/>
  <c r="AA226" i="75" s="1"/>
  <c r="U226" i="75"/>
  <c r="U218" i="75"/>
  <c r="AB244" i="49"/>
  <c r="Y211" i="74" s="1"/>
  <c r="S211" i="74"/>
  <c r="AK235" i="49"/>
  <c r="Y202" i="75" s="1"/>
  <c r="S202" i="75"/>
  <c r="AD228" i="49"/>
  <c r="AA195" i="74" s="1"/>
  <c r="U195" i="74"/>
  <c r="AM219" i="49"/>
  <c r="AA186" i="75" s="1"/>
  <c r="U186" i="75"/>
  <c r="AB212" i="49"/>
  <c r="Y179" i="74" s="1"/>
  <c r="S179" i="74"/>
  <c r="AK203" i="49"/>
  <c r="Y170" i="75" s="1"/>
  <c r="S170" i="75"/>
  <c r="AD196" i="49"/>
  <c r="AA163" i="74" s="1"/>
  <c r="U163" i="74"/>
  <c r="AM187" i="49"/>
  <c r="AA154" i="75" s="1"/>
  <c r="U154" i="75"/>
  <c r="T257" i="49"/>
  <c r="Z224" i="72" s="1"/>
  <c r="T224" i="72"/>
  <c r="AC211" i="49"/>
  <c r="Z178" i="74" s="1"/>
  <c r="T178" i="74"/>
  <c r="T169" i="75"/>
  <c r="AB179" i="49"/>
  <c r="Y146" i="74" s="1"/>
  <c r="S146" i="74"/>
  <c r="T45" i="26"/>
  <c r="Q12" i="72" s="1"/>
  <c r="K12" i="72"/>
  <c r="S218" i="72"/>
  <c r="AD250" i="49"/>
  <c r="AA217" i="74" s="1"/>
  <c r="U217" i="74"/>
  <c r="S209" i="74"/>
  <c r="S219" i="49"/>
  <c r="Y186" i="72" s="1"/>
  <c r="S186" i="72"/>
  <c r="U185" i="74"/>
  <c r="AC186" i="49"/>
  <c r="Z153" i="74" s="1"/>
  <c r="T153" i="74"/>
  <c r="AK174" i="49"/>
  <c r="Y141" i="75" s="1"/>
  <c r="S141" i="75"/>
  <c r="AD159" i="49"/>
  <c r="AA126" i="74" s="1"/>
  <c r="U126" i="74"/>
  <c r="AB151" i="49"/>
  <c r="Y118" i="74" s="1"/>
  <c r="S118" i="74"/>
  <c r="S95" i="72"/>
  <c r="S194" i="49"/>
  <c r="Y161" i="72" s="1"/>
  <c r="S161" i="72"/>
  <c r="U142" i="72"/>
  <c r="T134" i="72"/>
  <c r="AC158" i="49"/>
  <c r="Z125" i="74" s="1"/>
  <c r="T125" i="74"/>
  <c r="U143" i="49"/>
  <c r="AA110" i="72" s="1"/>
  <c r="U110" i="72"/>
  <c r="U101" i="74"/>
  <c r="U92" i="75"/>
  <c r="T234" i="49"/>
  <c r="Z201" i="72" s="1"/>
  <c r="T201" i="72"/>
  <c r="AL190" i="49"/>
  <c r="Z157" i="75" s="1"/>
  <c r="T157" i="75"/>
  <c r="T166" i="49"/>
  <c r="Z133" i="72" s="1"/>
  <c r="T133" i="72"/>
  <c r="S158" i="49"/>
  <c r="Y125" i="72" s="1"/>
  <c r="S125" i="72"/>
  <c r="AC157" i="49"/>
  <c r="Z124" i="74" s="1"/>
  <c r="T124" i="74"/>
  <c r="AB149" i="49"/>
  <c r="Y116" i="74" s="1"/>
  <c r="S116" i="74"/>
  <c r="T134" i="49"/>
  <c r="Z101" i="72" s="1"/>
  <c r="T101" i="72"/>
  <c r="S126" i="49"/>
  <c r="Y93" i="72" s="1"/>
  <c r="S93" i="72"/>
  <c r="AC125" i="49"/>
  <c r="Z92" i="74" s="1"/>
  <c r="T92" i="74"/>
  <c r="AB117" i="49"/>
  <c r="Y84" i="74" s="1"/>
  <c r="S84" i="74"/>
  <c r="T226" i="49"/>
  <c r="Z193" i="72" s="1"/>
  <c r="T193" i="72"/>
  <c r="AK184" i="49"/>
  <c r="Y151" i="75" s="1"/>
  <c r="S151" i="75"/>
  <c r="AL171" i="49"/>
  <c r="Z138" i="75" s="1"/>
  <c r="T138" i="75"/>
  <c r="U123" i="74"/>
  <c r="AC148" i="49"/>
  <c r="Z115" i="74" s="1"/>
  <c r="T115" i="74"/>
  <c r="AM147" i="49"/>
  <c r="AA114" i="75" s="1"/>
  <c r="U114" i="75"/>
  <c r="AL139" i="49"/>
  <c r="Z106" i="75" s="1"/>
  <c r="T106" i="75"/>
  <c r="AD124" i="49"/>
  <c r="AA91" i="74" s="1"/>
  <c r="U91" i="74"/>
  <c r="AM162" i="49"/>
  <c r="AA129" i="75" s="1"/>
  <c r="U129" i="75"/>
  <c r="AK146" i="49"/>
  <c r="Y113" i="75" s="1"/>
  <c r="S113" i="75"/>
  <c r="U106" i="74"/>
  <c r="AM130" i="49"/>
  <c r="AA97" i="75" s="1"/>
  <c r="U97" i="75"/>
  <c r="AM168" i="49"/>
  <c r="AA135" i="75" s="1"/>
  <c r="U135" i="75"/>
  <c r="AK160" i="49"/>
  <c r="Y127" i="75" s="1"/>
  <c r="S127" i="75"/>
  <c r="U121" i="72"/>
  <c r="S113" i="72"/>
  <c r="AM136" i="49"/>
  <c r="AA103" i="75" s="1"/>
  <c r="U103" i="75"/>
  <c r="AK128" i="49"/>
  <c r="Y95" i="75" s="1"/>
  <c r="S95" i="75"/>
  <c r="U122" i="49"/>
  <c r="AA89" i="72" s="1"/>
  <c r="U89" i="72"/>
  <c r="AL104" i="49"/>
  <c r="Z71" i="75" s="1"/>
  <c r="T71" i="75"/>
  <c r="S102" i="49"/>
  <c r="Y69" i="72" s="1"/>
  <c r="S69" i="72"/>
  <c r="AD101" i="49"/>
  <c r="AA68" i="74" s="1"/>
  <c r="U68" i="74"/>
  <c r="AB93" i="49"/>
  <c r="Y60" i="74" s="1"/>
  <c r="S60" i="74"/>
  <c r="AM99" i="49"/>
  <c r="AA66" i="75" s="1"/>
  <c r="U66" i="75"/>
  <c r="AM67" i="49"/>
  <c r="AA34" i="75" s="1"/>
  <c r="U34" i="75"/>
  <c r="T66" i="74"/>
  <c r="AK82" i="49"/>
  <c r="Y49" i="75" s="1"/>
  <c r="S49" i="75"/>
  <c r="S26" i="74"/>
  <c r="T25" i="75"/>
  <c r="T137" i="49"/>
  <c r="Z104" i="72" s="1"/>
  <c r="T104" i="72"/>
  <c r="AK111" i="49"/>
  <c r="Y78" i="75" s="1"/>
  <c r="S78" i="75"/>
  <c r="S75" i="49"/>
  <c r="Y42" i="72" s="1"/>
  <c r="S42" i="72"/>
  <c r="S43" i="49"/>
  <c r="Y10" i="72" s="1"/>
  <c r="S10" i="72"/>
  <c r="U57" i="72"/>
  <c r="AK88" i="49"/>
  <c r="Y55" i="75" s="1"/>
  <c r="S55" i="75"/>
  <c r="AL72" i="49"/>
  <c r="Z39" i="75" s="1"/>
  <c r="T39" i="75"/>
  <c r="T58" i="49"/>
  <c r="Z25" i="72" s="1"/>
  <c r="T25" i="72"/>
  <c r="AM48" i="49"/>
  <c r="AA15" i="75" s="1"/>
  <c r="U15" i="75"/>
  <c r="AL40" i="49"/>
  <c r="Z7" i="75" s="1"/>
  <c r="T7" i="75"/>
  <c r="AL208" i="49"/>
  <c r="Z175" i="75" s="1"/>
  <c r="T175" i="75"/>
  <c r="T89" i="74"/>
  <c r="S105" i="49"/>
  <c r="Y72" i="72" s="1"/>
  <c r="S72" i="72"/>
  <c r="AK86" i="49"/>
  <c r="Y53" i="75" s="1"/>
  <c r="S53" i="75"/>
  <c r="U40" i="72"/>
  <c r="S41" i="49"/>
  <c r="Y8" i="72" s="1"/>
  <c r="S8" i="72"/>
  <c r="U272" i="51"/>
  <c r="AJ240" i="72" s="1"/>
  <c r="AD240" i="72"/>
  <c r="AC261" i="51"/>
  <c r="AI229" i="74" s="1"/>
  <c r="AC229" i="74"/>
  <c r="U256" i="51"/>
  <c r="AJ224" i="72" s="1"/>
  <c r="AD224" i="72"/>
  <c r="S240" i="51"/>
  <c r="AH208" i="72" s="1"/>
  <c r="AB208" i="72"/>
  <c r="S224" i="51"/>
  <c r="AH192" i="72" s="1"/>
  <c r="AB192" i="72"/>
  <c r="S208" i="51"/>
  <c r="AH176" i="72" s="1"/>
  <c r="AB176" i="72"/>
  <c r="U161" i="49"/>
  <c r="AA128" i="72" s="1"/>
  <c r="U128" i="72"/>
  <c r="S282" i="51"/>
  <c r="AH250" i="72" s="1"/>
  <c r="AB250" i="72"/>
  <c r="AD271" i="51"/>
  <c r="AJ239" i="74" s="1"/>
  <c r="AD239" i="74"/>
  <c r="S266" i="51"/>
  <c r="AH234" i="72" s="1"/>
  <c r="AB234" i="72"/>
  <c r="S250" i="51"/>
  <c r="AH218" i="72" s="1"/>
  <c r="AB218" i="72"/>
  <c r="U234" i="51"/>
  <c r="AJ202" i="72" s="1"/>
  <c r="AD202" i="72"/>
  <c r="AB223" i="51"/>
  <c r="AH191" i="74" s="1"/>
  <c r="AB191" i="74"/>
  <c r="U218" i="51"/>
  <c r="AJ186" i="72" s="1"/>
  <c r="AD186" i="72"/>
  <c r="AB207" i="51"/>
  <c r="AH175" i="74" s="1"/>
  <c r="AB175" i="74"/>
  <c r="U153" i="49"/>
  <c r="AA120" i="72" s="1"/>
  <c r="U120" i="72"/>
  <c r="S68" i="75"/>
  <c r="U78" i="49"/>
  <c r="AA45" i="72" s="1"/>
  <c r="U45" i="72"/>
  <c r="T107" i="49"/>
  <c r="Z74" i="72" s="1"/>
  <c r="T74" i="72"/>
  <c r="AC235" i="72"/>
  <c r="AC188" i="51"/>
  <c r="AI156" i="74" s="1"/>
  <c r="AC156" i="74"/>
  <c r="AL47" i="49"/>
  <c r="Z14" i="75" s="1"/>
  <c r="T14" i="75"/>
  <c r="S286" i="51"/>
  <c r="AH254" i="72" s="1"/>
  <c r="AB254" i="72"/>
  <c r="S270" i="51"/>
  <c r="AH238" i="72" s="1"/>
  <c r="AB238" i="72"/>
  <c r="S254" i="51"/>
  <c r="AH222" i="72" s="1"/>
  <c r="AB222" i="72"/>
  <c r="S196" i="51"/>
  <c r="AH164" i="72" s="1"/>
  <c r="AB164" i="72"/>
  <c r="S180" i="51"/>
  <c r="AH148" i="72" s="1"/>
  <c r="AB148" i="72"/>
  <c r="AD177" i="51"/>
  <c r="AJ145" i="74" s="1"/>
  <c r="AD145" i="74"/>
  <c r="S164" i="51"/>
  <c r="AH132" i="72" s="1"/>
  <c r="AB132" i="72"/>
  <c r="AD161" i="51"/>
  <c r="AJ129" i="74" s="1"/>
  <c r="AD129" i="74"/>
  <c r="S148" i="51"/>
  <c r="AH116" i="72" s="1"/>
  <c r="AB116" i="72"/>
  <c r="AD129" i="51"/>
  <c r="AJ97" i="74" s="1"/>
  <c r="AD97" i="74"/>
  <c r="U116" i="51"/>
  <c r="AJ84" i="72" s="1"/>
  <c r="AD84" i="72"/>
  <c r="U100" i="51"/>
  <c r="AJ68" i="72" s="1"/>
  <c r="AD68" i="72"/>
  <c r="U84" i="51"/>
  <c r="AJ52" i="72" s="1"/>
  <c r="AD52" i="72"/>
  <c r="U68" i="51"/>
  <c r="AJ36" i="72" s="1"/>
  <c r="AD36" i="72"/>
  <c r="T52" i="51"/>
  <c r="AI20" i="72" s="1"/>
  <c r="AC20" i="72"/>
  <c r="U57" i="49"/>
  <c r="AA24" i="72" s="1"/>
  <c r="U24" i="72"/>
  <c r="T46" i="49"/>
  <c r="Z13" i="72" s="1"/>
  <c r="T13" i="72"/>
  <c r="AL39" i="49"/>
  <c r="T6" i="75"/>
  <c r="AB259" i="51"/>
  <c r="AH227" i="74" s="1"/>
  <c r="AB227" i="74"/>
  <c r="AC192" i="51"/>
  <c r="AI160" i="74" s="1"/>
  <c r="AC160" i="74"/>
  <c r="AC96" i="74"/>
  <c r="S284" i="51"/>
  <c r="AH252" i="72" s="1"/>
  <c r="AB252" i="72"/>
  <c r="T238" i="51"/>
  <c r="AI206" i="72" s="1"/>
  <c r="AC206" i="72"/>
  <c r="T222" i="51"/>
  <c r="AI190" i="72" s="1"/>
  <c r="AC190" i="72"/>
  <c r="T206" i="51"/>
  <c r="AI174" i="72" s="1"/>
  <c r="AC174" i="72"/>
  <c r="S200" i="51"/>
  <c r="AH168" i="72" s="1"/>
  <c r="AB168" i="72"/>
  <c r="S192" i="51"/>
  <c r="AH160" i="72" s="1"/>
  <c r="AB160" i="72"/>
  <c r="S184" i="51"/>
  <c r="AH152" i="72" s="1"/>
  <c r="AB152" i="72"/>
  <c r="S176" i="51"/>
  <c r="AH144" i="72" s="1"/>
  <c r="AB144" i="72"/>
  <c r="AC180" i="49"/>
  <c r="Z147" i="74" s="1"/>
  <c r="T147" i="74"/>
  <c r="AB235" i="49"/>
  <c r="Y202" i="74" s="1"/>
  <c r="S202" i="74"/>
  <c r="S170" i="74"/>
  <c r="AM202" i="49"/>
  <c r="AA169" i="75" s="1"/>
  <c r="U169" i="75"/>
  <c r="U146" i="74"/>
  <c r="J40" i="72"/>
  <c r="L12" i="72"/>
  <c r="S238" i="75"/>
  <c r="T251" i="49"/>
  <c r="Z218" i="72" s="1"/>
  <c r="T218" i="72"/>
  <c r="AC242" i="49"/>
  <c r="Z209" i="74" s="1"/>
  <c r="T209" i="74"/>
  <c r="T219" i="49"/>
  <c r="Z186" i="72" s="1"/>
  <c r="T186" i="72"/>
  <c r="S154" i="72"/>
  <c r="AK248" i="49"/>
  <c r="Y215" i="75" s="1"/>
  <c r="S215" i="75"/>
  <c r="T141" i="75"/>
  <c r="AC151" i="49"/>
  <c r="Z118" i="74" s="1"/>
  <c r="T118" i="74"/>
  <c r="T109" i="75"/>
  <c r="T95" i="72"/>
  <c r="T194" i="49"/>
  <c r="Z161" i="72" s="1"/>
  <c r="T161" i="72"/>
  <c r="S134" i="72"/>
  <c r="AB158" i="49"/>
  <c r="Y125" i="74" s="1"/>
  <c r="S125" i="74"/>
  <c r="S116" i="75"/>
  <c r="S102" i="72"/>
  <c r="U234" i="49"/>
  <c r="AA201" i="72" s="1"/>
  <c r="U201" i="72"/>
  <c r="S158" i="74"/>
  <c r="U157" i="75"/>
  <c r="U158" i="49"/>
  <c r="AA125" i="72" s="1"/>
  <c r="U125" i="72"/>
  <c r="U116" i="74"/>
  <c r="U126" i="49"/>
  <c r="AA93" i="72" s="1"/>
  <c r="U93" i="72"/>
  <c r="U84" i="74"/>
  <c r="U226" i="49"/>
  <c r="AA193" i="72" s="1"/>
  <c r="U193" i="72"/>
  <c r="AL184" i="49"/>
  <c r="Z151" i="75" s="1"/>
  <c r="T151" i="75"/>
  <c r="AB164" i="49"/>
  <c r="Y131" i="74" s="1"/>
  <c r="S131" i="74"/>
  <c r="AK155" i="49"/>
  <c r="Y122" i="75" s="1"/>
  <c r="S122" i="75"/>
  <c r="AB132" i="49"/>
  <c r="Y99" i="74" s="1"/>
  <c r="S99" i="74"/>
  <c r="AM115" i="49"/>
  <c r="AA82" i="75" s="1"/>
  <c r="U82" i="75"/>
  <c r="S74" i="75"/>
  <c r="T122" i="74"/>
  <c r="AL146" i="49"/>
  <c r="Z113" i="75" s="1"/>
  <c r="T113" i="75"/>
  <c r="AC123" i="49"/>
  <c r="Z90" i="74" s="1"/>
  <c r="AC107" i="49"/>
  <c r="Z74" i="74" s="1"/>
  <c r="AL160" i="49"/>
  <c r="Z127" i="75" s="1"/>
  <c r="T127" i="75"/>
  <c r="AL128" i="49"/>
  <c r="Z95" i="75" s="1"/>
  <c r="T95" i="75"/>
  <c r="S114" i="49"/>
  <c r="Y81" i="72" s="1"/>
  <c r="S81" i="72"/>
  <c r="AM104" i="49"/>
  <c r="AA71" i="75" s="1"/>
  <c r="U71" i="75"/>
  <c r="T102" i="49"/>
  <c r="Z69" i="72" s="1"/>
  <c r="T69" i="72"/>
  <c r="AC93" i="49"/>
  <c r="Z60" i="74" s="1"/>
  <c r="T60" i="74"/>
  <c r="U110" i="75"/>
  <c r="AD91" i="49"/>
  <c r="AA58" i="74" s="1"/>
  <c r="AD59" i="49"/>
  <c r="AA26" i="74" s="1"/>
  <c r="U26" i="74"/>
  <c r="AK167" i="49"/>
  <c r="Y134" i="75" s="1"/>
  <c r="S134" i="75"/>
  <c r="U137" i="49"/>
  <c r="AA104" i="72" s="1"/>
  <c r="U104" i="72"/>
  <c r="AL111" i="49"/>
  <c r="Z78" i="75" s="1"/>
  <c r="T78" i="75"/>
  <c r="S91" i="49"/>
  <c r="Y58" i="72" s="1"/>
  <c r="S58" i="72"/>
  <c r="T75" i="49"/>
  <c r="Z42" i="72" s="1"/>
  <c r="T42" i="72"/>
  <c r="U32" i="75"/>
  <c r="T43" i="49"/>
  <c r="Z10" i="72" s="1"/>
  <c r="T10" i="72"/>
  <c r="S210" i="49"/>
  <c r="Y177" i="72" s="1"/>
  <c r="S177" i="72"/>
  <c r="AL88" i="49"/>
  <c r="Z55" i="75" s="1"/>
  <c r="T55" i="75"/>
  <c r="S74" i="49"/>
  <c r="Y41" i="72" s="1"/>
  <c r="S41" i="72"/>
  <c r="AM72" i="49"/>
  <c r="AA39" i="75" s="1"/>
  <c r="U39" i="75"/>
  <c r="AK56" i="49"/>
  <c r="Y23" i="75" s="1"/>
  <c r="S23" i="75"/>
  <c r="S42" i="49"/>
  <c r="Y9" i="72" s="1"/>
  <c r="S9" i="72"/>
  <c r="AM40" i="49"/>
  <c r="AA7" i="75" s="1"/>
  <c r="U7" i="75"/>
  <c r="AM208" i="49"/>
  <c r="AA175" i="75" s="1"/>
  <c r="U175" i="75"/>
  <c r="S123" i="49"/>
  <c r="Y90" i="72" s="1"/>
  <c r="S90" i="72"/>
  <c r="T105" i="49"/>
  <c r="Z72" i="72" s="1"/>
  <c r="T72" i="72"/>
  <c r="U47" i="72"/>
  <c r="U15" i="72"/>
  <c r="U41" i="49"/>
  <c r="AA8" i="72" s="1"/>
  <c r="U8" i="72"/>
  <c r="S280" i="51"/>
  <c r="AH248" i="72" s="1"/>
  <c r="AB248" i="72"/>
  <c r="AB277" i="51"/>
  <c r="AH245" i="74" s="1"/>
  <c r="AB245" i="74"/>
  <c r="S264" i="51"/>
  <c r="AH232" i="72" s="1"/>
  <c r="AB232" i="72"/>
  <c r="S248" i="51"/>
  <c r="AH216" i="72" s="1"/>
  <c r="AB216" i="72"/>
  <c r="AB245" i="51"/>
  <c r="AH213" i="74" s="1"/>
  <c r="AB213" i="74"/>
  <c r="T232" i="51"/>
  <c r="AI200" i="72" s="1"/>
  <c r="AC200" i="72"/>
  <c r="AC229" i="51"/>
  <c r="AI197" i="74" s="1"/>
  <c r="AC197" i="74"/>
  <c r="T216" i="51"/>
  <c r="AI184" i="72" s="1"/>
  <c r="AC184" i="72"/>
  <c r="AC213" i="51"/>
  <c r="AI181" i="74" s="1"/>
  <c r="AC181" i="74"/>
  <c r="AK45" i="49"/>
  <c r="Y12" i="75" s="1"/>
  <c r="S12" i="75"/>
  <c r="U274" i="51"/>
  <c r="AJ242" i="72" s="1"/>
  <c r="AD242" i="72"/>
  <c r="T258" i="51"/>
  <c r="AI226" i="72" s="1"/>
  <c r="AC226" i="72"/>
  <c r="U242" i="51"/>
  <c r="AJ210" i="72" s="1"/>
  <c r="AD210" i="72"/>
  <c r="S226" i="51"/>
  <c r="AH194" i="72" s="1"/>
  <c r="AB194" i="72"/>
  <c r="AC223" i="51"/>
  <c r="AI191" i="74" s="1"/>
  <c r="AC191" i="74"/>
  <c r="S210" i="51"/>
  <c r="AH178" i="72" s="1"/>
  <c r="AB178" i="72"/>
  <c r="AC207" i="51"/>
  <c r="AI175" i="74" s="1"/>
  <c r="AC175" i="74"/>
  <c r="T68" i="75"/>
  <c r="AD268" i="51"/>
  <c r="AJ236" i="74" s="1"/>
  <c r="AD236" i="74"/>
  <c r="S70" i="49"/>
  <c r="Y37" i="72" s="1"/>
  <c r="S37" i="72"/>
  <c r="AC254" i="51"/>
  <c r="AI222" i="74" s="1"/>
  <c r="AC222" i="74"/>
  <c r="AD108" i="74"/>
  <c r="AD63" i="72"/>
  <c r="AB92" i="51"/>
  <c r="AH60" i="74" s="1"/>
  <c r="AB60" i="74"/>
  <c r="AB44" i="74"/>
  <c r="AB28" i="74"/>
  <c r="T286" i="51"/>
  <c r="AI254" i="72" s="1"/>
  <c r="AC254" i="72"/>
  <c r="U278" i="51"/>
  <c r="AJ246" i="72" s="1"/>
  <c r="AD246" i="72"/>
  <c r="AC242" i="74"/>
  <c r="T270" i="51"/>
  <c r="AI238" i="72" s="1"/>
  <c r="AC238" i="72"/>
  <c r="U262" i="51"/>
  <c r="AJ230" i="72" s="1"/>
  <c r="AD230" i="72"/>
  <c r="T254" i="51"/>
  <c r="AI222" i="72" s="1"/>
  <c r="AC222" i="72"/>
  <c r="U246" i="51"/>
  <c r="AJ214" i="72" s="1"/>
  <c r="AD214" i="72"/>
  <c r="T196" i="51"/>
  <c r="AI164" i="72" s="1"/>
  <c r="AC164" i="72"/>
  <c r="T180" i="51"/>
  <c r="AI148" i="72" s="1"/>
  <c r="AC148" i="72"/>
  <c r="T164" i="51"/>
  <c r="AI132" i="72" s="1"/>
  <c r="AC132" i="72"/>
  <c r="T148" i="51"/>
  <c r="AI116" i="72" s="1"/>
  <c r="AC116" i="72"/>
  <c r="T132" i="51"/>
  <c r="AI100" i="72" s="1"/>
  <c r="AC100" i="72"/>
  <c r="AB113" i="51"/>
  <c r="AH81" i="74" s="1"/>
  <c r="AB81" i="74"/>
  <c r="AB97" i="51"/>
  <c r="AH65" i="74" s="1"/>
  <c r="AB65" i="74"/>
  <c r="AC89" i="51"/>
  <c r="AI57" i="74" s="1"/>
  <c r="AC57" i="74"/>
  <c r="AB81" i="51"/>
  <c r="AH49" i="74" s="1"/>
  <c r="AB49" i="74"/>
  <c r="AC73" i="51"/>
  <c r="AI41" i="74" s="1"/>
  <c r="AC41" i="74"/>
  <c r="AB65" i="51"/>
  <c r="AH33" i="74" s="1"/>
  <c r="AB33" i="74"/>
  <c r="AB57" i="51"/>
  <c r="AH25" i="74" s="1"/>
  <c r="AB25" i="74"/>
  <c r="U52" i="51"/>
  <c r="AJ20" i="72" s="1"/>
  <c r="AD20" i="72"/>
  <c r="AB41" i="51"/>
  <c r="AH9" i="74" s="1"/>
  <c r="AB9" i="74"/>
  <c r="AK87" i="49"/>
  <c r="Y54" i="75" s="1"/>
  <c r="S54" i="75"/>
  <c r="U13" i="72"/>
  <c r="V6" i="75"/>
  <c r="AC259" i="51"/>
  <c r="AI227" i="74" s="1"/>
  <c r="AC227" i="74"/>
  <c r="AC206" i="51"/>
  <c r="AI174" i="74" s="1"/>
  <c r="AC174" i="74"/>
  <c r="AB197" i="51"/>
  <c r="AH165" i="74" s="1"/>
  <c r="AB165" i="74"/>
  <c r="AB189" i="51"/>
  <c r="AH157" i="74" s="1"/>
  <c r="AB157" i="74"/>
  <c r="AB173" i="51"/>
  <c r="AH141" i="74" s="1"/>
  <c r="AB141" i="74"/>
  <c r="AB165" i="51"/>
  <c r="AH133" i="74" s="1"/>
  <c r="AB133" i="74"/>
  <c r="AB157" i="51"/>
  <c r="AH125" i="74" s="1"/>
  <c r="AB125" i="74"/>
  <c r="AB149" i="51"/>
  <c r="AH117" i="74" s="1"/>
  <c r="AB117" i="74"/>
  <c r="AB141" i="51"/>
  <c r="AH109" i="74" s="1"/>
  <c r="AB109" i="74"/>
  <c r="AB133" i="51"/>
  <c r="AH101" i="74" s="1"/>
  <c r="AB101" i="74"/>
  <c r="AB125" i="51"/>
  <c r="AH93" i="74" s="1"/>
  <c r="AB93" i="74"/>
  <c r="AC257" i="51"/>
  <c r="AI225" i="74" s="1"/>
  <c r="AC225" i="74"/>
  <c r="U223" i="49"/>
  <c r="AA190" i="72" s="1"/>
  <c r="U190" i="72"/>
  <c r="S182" i="72"/>
  <c r="AM205" i="49"/>
  <c r="AA172" i="75" s="1"/>
  <c r="U172" i="75"/>
  <c r="S183" i="49"/>
  <c r="Y150" i="72" s="1"/>
  <c r="S150" i="72"/>
  <c r="AK263" i="49"/>
  <c r="Y230" i="75" s="1"/>
  <c r="S230" i="75"/>
  <c r="T196" i="74"/>
  <c r="T206" i="49"/>
  <c r="Z173" i="72" s="1"/>
  <c r="T173" i="72"/>
  <c r="AC197" i="49"/>
  <c r="Z164" i="74" s="1"/>
  <c r="T164" i="74"/>
  <c r="T228" i="72"/>
  <c r="U227" i="74"/>
  <c r="U251" i="52" s="1"/>
  <c r="AD252" i="49"/>
  <c r="AA219" i="74" s="1"/>
  <c r="U219" i="74"/>
  <c r="AM243" i="49"/>
  <c r="AA210" i="75" s="1"/>
  <c r="U210" i="75"/>
  <c r="AB236" i="49"/>
  <c r="Y203" i="74" s="1"/>
  <c r="S203" i="74"/>
  <c r="AK227" i="49"/>
  <c r="Y194" i="75" s="1"/>
  <c r="S194" i="75"/>
  <c r="AD220" i="49"/>
  <c r="AA187" i="74" s="1"/>
  <c r="U187" i="74"/>
  <c r="AM211" i="49"/>
  <c r="AA178" i="75" s="1"/>
  <c r="U178" i="75"/>
  <c r="AB204" i="49"/>
  <c r="Y171" i="74" s="1"/>
  <c r="S171" i="74"/>
  <c r="AD188" i="49"/>
  <c r="AA155" i="74" s="1"/>
  <c r="U155" i="74"/>
  <c r="AK179" i="49"/>
  <c r="Y146" i="75" s="1"/>
  <c r="S146" i="75"/>
  <c r="S257" i="49"/>
  <c r="Y224" i="72" s="1"/>
  <c r="S224" i="72"/>
  <c r="T193" i="75"/>
  <c r="T170" i="74"/>
  <c r="AL178" i="49"/>
  <c r="Z145" i="75" s="1"/>
  <c r="T145" i="75"/>
  <c r="T73" i="26"/>
  <c r="Q40" i="72" s="1"/>
  <c r="K40" i="72"/>
  <c r="AL271" i="49"/>
  <c r="Z238" i="75" s="1"/>
  <c r="T238" i="75"/>
  <c r="U251" i="49"/>
  <c r="AA218" i="72" s="1"/>
  <c r="U218" i="72"/>
  <c r="AD242" i="49"/>
  <c r="AA209" i="74" s="1"/>
  <c r="U209" i="74"/>
  <c r="S201" i="74"/>
  <c r="U219" i="49"/>
  <c r="AA186" i="72" s="1"/>
  <c r="U177" i="74"/>
  <c r="AB202" i="49"/>
  <c r="Y169" i="74" s="1"/>
  <c r="S169" i="74"/>
  <c r="T154" i="72"/>
  <c r="AC178" i="49"/>
  <c r="Z145" i="74" s="1"/>
  <c r="T145" i="74"/>
  <c r="AL248" i="49"/>
  <c r="Z215" i="75" s="1"/>
  <c r="T215" i="75"/>
  <c r="AB175" i="49"/>
  <c r="Y142" i="74" s="1"/>
  <c r="S142" i="74"/>
  <c r="AD151" i="49"/>
  <c r="AA118" i="74" s="1"/>
  <c r="U118" i="74"/>
  <c r="AB143" i="49"/>
  <c r="Y110" i="74" s="1"/>
  <c r="S110" i="74"/>
  <c r="U95" i="72"/>
  <c r="U86" i="74"/>
  <c r="U194" i="49"/>
  <c r="AA161" i="72" s="1"/>
  <c r="U161" i="72"/>
  <c r="T140" i="75"/>
  <c r="U134" i="72"/>
  <c r="T126" i="72"/>
  <c r="AD158" i="49"/>
  <c r="AA125" i="74" s="1"/>
  <c r="U125" i="74"/>
  <c r="AC150" i="49"/>
  <c r="Z117" i="74" s="1"/>
  <c r="T117" i="74"/>
  <c r="AM117" i="49"/>
  <c r="AA84" i="75" s="1"/>
  <c r="AL109" i="49"/>
  <c r="Z76" i="75" s="1"/>
  <c r="T76" i="75"/>
  <c r="AB173" i="49"/>
  <c r="Y140" i="74" s="1"/>
  <c r="S140" i="74"/>
  <c r="T158" i="49"/>
  <c r="Z125" i="72" s="1"/>
  <c r="T125" i="72"/>
  <c r="S150" i="49"/>
  <c r="Y117" i="72" s="1"/>
  <c r="S117" i="72"/>
  <c r="AC149" i="49"/>
  <c r="Z116" i="74" s="1"/>
  <c r="T116" i="74"/>
  <c r="T126" i="49"/>
  <c r="Z93" i="72" s="1"/>
  <c r="T93" i="72"/>
  <c r="S118" i="49"/>
  <c r="Y85" i="72" s="1"/>
  <c r="S85" i="72"/>
  <c r="AC117" i="49"/>
  <c r="Z84" i="74" s="1"/>
  <c r="T84" i="74"/>
  <c r="AD109" i="49"/>
  <c r="AA76" i="74" s="1"/>
  <c r="U76" i="74"/>
  <c r="U151" i="75"/>
  <c r="AC172" i="49"/>
  <c r="Z139" i="74" s="1"/>
  <c r="T139" i="74"/>
  <c r="AM171" i="49"/>
  <c r="AA138" i="75" s="1"/>
  <c r="U138" i="75"/>
  <c r="AL163" i="49"/>
  <c r="Z130" i="75" s="1"/>
  <c r="T130" i="75"/>
  <c r="AD148" i="49"/>
  <c r="AA115" i="74" s="1"/>
  <c r="U115" i="74"/>
  <c r="AC140" i="49"/>
  <c r="Z107" i="74" s="1"/>
  <c r="T107" i="74"/>
  <c r="AM139" i="49"/>
  <c r="AA106" i="75" s="1"/>
  <c r="U106" i="75"/>
  <c r="AL131" i="49"/>
  <c r="Z98" i="75" s="1"/>
  <c r="T98" i="75"/>
  <c r="U172" i="49"/>
  <c r="AA139" i="72" s="1"/>
  <c r="U139" i="72"/>
  <c r="AD163" i="49"/>
  <c r="AA130" i="74" s="1"/>
  <c r="U130" i="74"/>
  <c r="AM154" i="49"/>
  <c r="AA121" i="75" s="1"/>
  <c r="AB147" i="49"/>
  <c r="Y114" i="74" s="1"/>
  <c r="AK138" i="49"/>
  <c r="Y105" i="75" s="1"/>
  <c r="S105" i="75"/>
  <c r="U98" i="74"/>
  <c r="AD107" i="49"/>
  <c r="AA74" i="74" s="1"/>
  <c r="U74" i="74"/>
  <c r="AL176" i="49"/>
  <c r="Z143" i="75" s="1"/>
  <c r="T143" i="75"/>
  <c r="S137" i="72"/>
  <c r="AM160" i="49"/>
  <c r="AA127" i="75" s="1"/>
  <c r="U127" i="75"/>
  <c r="AK152" i="49"/>
  <c r="Y119" i="75" s="1"/>
  <c r="S119" i="75"/>
  <c r="S105" i="72"/>
  <c r="S96" i="74"/>
  <c r="AM128" i="49"/>
  <c r="AA95" i="75" s="1"/>
  <c r="U95" i="75"/>
  <c r="AK120" i="49"/>
  <c r="Y87" i="75" s="1"/>
  <c r="S87" i="75"/>
  <c r="T114" i="49"/>
  <c r="Z81" i="72" s="1"/>
  <c r="T81" i="72"/>
  <c r="U102" i="49"/>
  <c r="AA69" i="72" s="1"/>
  <c r="U69" i="72"/>
  <c r="S94" i="49"/>
  <c r="Y61" i="72" s="1"/>
  <c r="S61" i="72"/>
  <c r="AD93" i="49"/>
  <c r="AA60" i="74" s="1"/>
  <c r="U60" i="74"/>
  <c r="AB85" i="49"/>
  <c r="Y52" i="74" s="1"/>
  <c r="S52" i="74"/>
  <c r="AK200" i="49"/>
  <c r="Y167" i="75" s="1"/>
  <c r="S167" i="75"/>
  <c r="AL83" i="49"/>
  <c r="Z50" i="75" s="1"/>
  <c r="T50" i="75"/>
  <c r="AM59" i="49"/>
  <c r="AA26" i="75" s="1"/>
  <c r="U26" i="75"/>
  <c r="AL51" i="49"/>
  <c r="Z18" i="75" s="1"/>
  <c r="T18" i="75"/>
  <c r="AL82" i="49"/>
  <c r="Z49" i="75" s="1"/>
  <c r="T49" i="75"/>
  <c r="AK74" i="49"/>
  <c r="Y41" i="75" s="1"/>
  <c r="S41" i="75"/>
  <c r="T35" i="72"/>
  <c r="AL167" i="49"/>
  <c r="Z134" i="75" s="1"/>
  <c r="T134" i="75"/>
  <c r="S113" i="49"/>
  <c r="Y80" i="72" s="1"/>
  <c r="S80" i="72"/>
  <c r="U78" i="75"/>
  <c r="T33" i="74"/>
  <c r="S25" i="74"/>
  <c r="T210" i="49"/>
  <c r="Z177" i="72" s="1"/>
  <c r="T177" i="72"/>
  <c r="S98" i="49"/>
  <c r="Y65" i="72" s="1"/>
  <c r="S65" i="72"/>
  <c r="U63" i="75"/>
  <c r="U82" i="49"/>
  <c r="AA49" i="72" s="1"/>
  <c r="U49" i="72"/>
  <c r="AM64" i="49"/>
  <c r="AA31" i="75" s="1"/>
  <c r="U31" i="75"/>
  <c r="U58" i="49"/>
  <c r="AA25" i="72" s="1"/>
  <c r="U25" i="72"/>
  <c r="T50" i="49"/>
  <c r="Z17" i="72" s="1"/>
  <c r="T17" i="72"/>
  <c r="U8" i="74"/>
  <c r="T123" i="49"/>
  <c r="Z90" i="72" s="1"/>
  <c r="T90" i="72"/>
  <c r="U105" i="49"/>
  <c r="AA72" i="72" s="1"/>
  <c r="U72" i="72"/>
  <c r="S63" i="72"/>
  <c r="U62" i="74"/>
  <c r="S54" i="74"/>
  <c r="S40" i="49"/>
  <c r="Y7" i="72" s="1"/>
  <c r="S7" i="72"/>
  <c r="AK71" i="49"/>
  <c r="Y38" i="75" s="1"/>
  <c r="S38" i="75"/>
  <c r="AB53" i="49"/>
  <c r="Y20" i="74" s="1"/>
  <c r="S20" i="74"/>
  <c r="T280" i="51"/>
  <c r="AI248" i="72" s="1"/>
  <c r="AC248" i="72"/>
  <c r="AD277" i="51"/>
  <c r="AJ245" i="74" s="1"/>
  <c r="AD245" i="74"/>
  <c r="T264" i="51"/>
  <c r="AI232" i="72" s="1"/>
  <c r="AC232" i="72"/>
  <c r="AD261" i="51"/>
  <c r="AJ229" i="74" s="1"/>
  <c r="AD229" i="74"/>
  <c r="T248" i="51"/>
  <c r="AI216" i="72" s="1"/>
  <c r="AC216" i="72"/>
  <c r="AD245" i="51"/>
  <c r="AJ213" i="74" s="1"/>
  <c r="AD213" i="74"/>
  <c r="U232" i="51"/>
  <c r="AJ200" i="72" s="1"/>
  <c r="AD200" i="72"/>
  <c r="AB229" i="51"/>
  <c r="AH197" i="74" s="1"/>
  <c r="AB197" i="74"/>
  <c r="U216" i="51"/>
  <c r="AJ184" i="72" s="1"/>
  <c r="AD184" i="72"/>
  <c r="AB213" i="51"/>
  <c r="AH181" i="74" s="1"/>
  <c r="AB181" i="74"/>
  <c r="AK119" i="49"/>
  <c r="Y86" i="75" s="1"/>
  <c r="S86" i="75"/>
  <c r="T12" i="75"/>
  <c r="AB271" i="51"/>
  <c r="AH239" i="74" s="1"/>
  <c r="AB239" i="74"/>
  <c r="U258" i="51"/>
  <c r="AJ226" i="72" s="1"/>
  <c r="AD226" i="72"/>
  <c r="T226" i="51"/>
  <c r="AI194" i="72" s="1"/>
  <c r="AC194" i="72"/>
  <c r="AD223" i="51"/>
  <c r="AJ191" i="74" s="1"/>
  <c r="AD191" i="74"/>
  <c r="T210" i="51"/>
  <c r="AI178" i="72" s="1"/>
  <c r="AC178" i="72"/>
  <c r="AD207" i="51"/>
  <c r="AJ175" i="74" s="1"/>
  <c r="AD175" i="74"/>
  <c r="U65" i="49"/>
  <c r="AA32" i="72" s="1"/>
  <c r="U32" i="72"/>
  <c r="AB276" i="51"/>
  <c r="AH244" i="74" s="1"/>
  <c r="AB228" i="74"/>
  <c r="AB212" i="74"/>
  <c r="AK95" i="49"/>
  <c r="Y62" i="75" s="1"/>
  <c r="S62" i="75"/>
  <c r="AC44" i="74"/>
  <c r="S60" i="75"/>
  <c r="AD242" i="74"/>
  <c r="AD226" i="74"/>
  <c r="U196" i="51"/>
  <c r="AJ164" i="72" s="1"/>
  <c r="AD164" i="72"/>
  <c r="AB185" i="51"/>
  <c r="AH153" i="74" s="1"/>
  <c r="AB153" i="74"/>
  <c r="U180" i="51"/>
  <c r="AJ148" i="72" s="1"/>
  <c r="AD148" i="72"/>
  <c r="AB169" i="51"/>
  <c r="AH137" i="74" s="1"/>
  <c r="AB137" i="74"/>
  <c r="U164" i="51"/>
  <c r="AJ132" i="72" s="1"/>
  <c r="AD132" i="72"/>
  <c r="U148" i="51"/>
  <c r="AJ116" i="72" s="1"/>
  <c r="AD116" i="72"/>
  <c r="U132" i="51"/>
  <c r="AJ100" i="72" s="1"/>
  <c r="AD100" i="72"/>
  <c r="AB121" i="51"/>
  <c r="AH89" i="74" s="1"/>
  <c r="AB89" i="74"/>
  <c r="AD89" i="51"/>
  <c r="AJ57" i="74" s="1"/>
  <c r="AD57" i="74"/>
  <c r="AD73" i="51"/>
  <c r="AJ41" i="74" s="1"/>
  <c r="AD41" i="74"/>
  <c r="AC57" i="51"/>
  <c r="AI25" i="74" s="1"/>
  <c r="AC25" i="74"/>
  <c r="AC41" i="51"/>
  <c r="AI9" i="74" s="1"/>
  <c r="AC9" i="74"/>
  <c r="AL87" i="49"/>
  <c r="Z54" i="75" s="1"/>
  <c r="T54" i="75"/>
  <c r="S54" i="49"/>
  <c r="Y21" i="72" s="1"/>
  <c r="S21" i="72"/>
  <c r="U252" i="51"/>
  <c r="AJ220" i="72" s="1"/>
  <c r="AD220" i="72"/>
  <c r="AC204" i="74"/>
  <c r="AB192" i="74"/>
  <c r="AC220" i="51"/>
  <c r="AI188" i="74" s="1"/>
  <c r="AC188" i="74"/>
  <c r="T196" i="75"/>
  <c r="AM263" i="49"/>
  <c r="AA230" i="75" s="1"/>
  <c r="U230" i="75"/>
  <c r="AB245" i="49"/>
  <c r="Y212" i="74" s="1"/>
  <c r="S212" i="74"/>
  <c r="U205" i="72"/>
  <c r="AD229" i="49"/>
  <c r="AA196" i="74" s="1"/>
  <c r="U196" i="74"/>
  <c r="S222" i="49"/>
  <c r="Y189" i="72" s="1"/>
  <c r="S189" i="72"/>
  <c r="AB213" i="49"/>
  <c r="Y180" i="74" s="1"/>
  <c r="S180" i="74"/>
  <c r="U173" i="72"/>
  <c r="U164" i="74"/>
  <c r="S190" i="49"/>
  <c r="Y157" i="72" s="1"/>
  <c r="S157" i="72"/>
  <c r="AB181" i="49"/>
  <c r="Y148" i="74" s="1"/>
  <c r="S148" i="74"/>
  <c r="AK259" i="49"/>
  <c r="Y226" i="75" s="1"/>
  <c r="S226" i="75"/>
  <c r="AC236" i="49"/>
  <c r="Z203" i="74" s="1"/>
  <c r="T203" i="74"/>
  <c r="AL227" i="49"/>
  <c r="Z194" i="75" s="1"/>
  <c r="T194" i="75"/>
  <c r="AC204" i="49"/>
  <c r="Z171" i="74" s="1"/>
  <c r="T171" i="74"/>
  <c r="AL195" i="49"/>
  <c r="Z162" i="75" s="1"/>
  <c r="T162" i="75"/>
  <c r="AB188" i="49"/>
  <c r="Y155" i="74" s="1"/>
  <c r="S155" i="74"/>
  <c r="AM179" i="49"/>
  <c r="AA146" i="75" s="1"/>
  <c r="U146" i="75"/>
  <c r="S246" i="75"/>
  <c r="U224" i="72"/>
  <c r="AK250" i="49"/>
  <c r="Y217" i="75" s="1"/>
  <c r="S217" i="75"/>
  <c r="U193" i="75"/>
  <c r="AK218" i="49"/>
  <c r="Y185" i="75" s="1"/>
  <c r="S185" i="75"/>
  <c r="U170" i="74"/>
  <c r="AC187" i="49"/>
  <c r="Z154" i="74" s="1"/>
  <c r="T154" i="74"/>
  <c r="S273" i="49"/>
  <c r="Y240" i="72" s="1"/>
  <c r="S240" i="72"/>
  <c r="AC234" i="49"/>
  <c r="Z201" i="74" s="1"/>
  <c r="T201" i="74"/>
  <c r="T192" i="75"/>
  <c r="AC202" i="49"/>
  <c r="Z169" i="74" s="1"/>
  <c r="U161" i="74"/>
  <c r="S250" i="49"/>
  <c r="Y217" i="72" s="1"/>
  <c r="S217" i="72"/>
  <c r="AM248" i="49"/>
  <c r="AA215" i="75" s="1"/>
  <c r="U215" i="75"/>
  <c r="AB199" i="49"/>
  <c r="Y166" i="74" s="1"/>
  <c r="S166" i="74"/>
  <c r="AC175" i="49"/>
  <c r="Z142" i="74" s="1"/>
  <c r="T142" i="74"/>
  <c r="AC143" i="49"/>
  <c r="Z110" i="74" s="1"/>
  <c r="T110" i="74"/>
  <c r="T120" i="49"/>
  <c r="Z87" i="72" s="1"/>
  <c r="T87" i="72"/>
  <c r="AK240" i="49"/>
  <c r="Y207" i="75" s="1"/>
  <c r="S207" i="75"/>
  <c r="S178" i="49"/>
  <c r="Y145" i="72" s="1"/>
  <c r="S145" i="72"/>
  <c r="S126" i="72"/>
  <c r="AB150" i="49"/>
  <c r="Y117" i="74" s="1"/>
  <c r="S117" i="74"/>
  <c r="S159" i="72"/>
  <c r="AD191" i="49"/>
  <c r="AA158" i="74" s="1"/>
  <c r="U158" i="74"/>
  <c r="AD173" i="49"/>
  <c r="AA140" i="74" s="1"/>
  <c r="U140" i="74"/>
  <c r="U150" i="49"/>
  <c r="AA117" i="72" s="1"/>
  <c r="U117" i="72"/>
  <c r="U85" i="72"/>
  <c r="AB109" i="49"/>
  <c r="Y76" i="74" s="1"/>
  <c r="S76" i="74"/>
  <c r="S132" i="72"/>
  <c r="AB156" i="49"/>
  <c r="Y123" i="74" s="1"/>
  <c r="S123" i="74"/>
  <c r="AK147" i="49"/>
  <c r="Y114" i="75" s="1"/>
  <c r="S114" i="75"/>
  <c r="AB124" i="49"/>
  <c r="Y91" i="74" s="1"/>
  <c r="S91" i="74"/>
  <c r="AK216" i="49"/>
  <c r="Y183" i="75" s="1"/>
  <c r="S183" i="75"/>
  <c r="T137" i="75"/>
  <c r="T114" i="74"/>
  <c r="AL138" i="49"/>
  <c r="Z105" i="75" s="1"/>
  <c r="T105" i="75"/>
  <c r="S82" i="74"/>
  <c r="AK106" i="49"/>
  <c r="Y73" i="75" s="1"/>
  <c r="S73" i="75"/>
  <c r="AL152" i="49"/>
  <c r="Z119" i="75" s="1"/>
  <c r="T119" i="75"/>
  <c r="T105" i="72"/>
  <c r="AL120" i="49"/>
  <c r="Z87" i="75" s="1"/>
  <c r="T87" i="75"/>
  <c r="U114" i="49"/>
  <c r="AA81" i="72" s="1"/>
  <c r="U81" i="72"/>
  <c r="S106" i="49"/>
  <c r="Y73" i="72" s="1"/>
  <c r="S73" i="72"/>
  <c r="U72" i="74"/>
  <c r="S113" i="74"/>
  <c r="T94" i="49"/>
  <c r="Z61" i="72" s="1"/>
  <c r="T61" i="72"/>
  <c r="AC85" i="49"/>
  <c r="Z52" i="74" s="1"/>
  <c r="T52" i="74"/>
  <c r="AL200" i="49"/>
  <c r="Z167" i="75" s="1"/>
  <c r="T167" i="75"/>
  <c r="S145" i="49"/>
  <c r="Y112" i="72" s="1"/>
  <c r="S112" i="72"/>
  <c r="AK83" i="49"/>
  <c r="Y50" i="75" s="1"/>
  <c r="S50" i="75"/>
  <c r="AK51" i="49"/>
  <c r="Y18" i="75" s="1"/>
  <c r="S18" i="75"/>
  <c r="AB170" i="49"/>
  <c r="Y137" i="74" s="1"/>
  <c r="S137" i="74"/>
  <c r="S50" i="74"/>
  <c r="AM74" i="49"/>
  <c r="AA41" i="75" s="1"/>
  <c r="U41" i="75"/>
  <c r="U18" i="74"/>
  <c r="AM167" i="49"/>
  <c r="AA134" i="75" s="1"/>
  <c r="U134" i="75"/>
  <c r="AK135" i="49"/>
  <c r="Y102" i="75" s="1"/>
  <c r="S102" i="75"/>
  <c r="T113" i="49"/>
  <c r="Z80" i="72" s="1"/>
  <c r="T80" i="72"/>
  <c r="U42" i="72"/>
  <c r="U33" i="74"/>
  <c r="S16" i="75"/>
  <c r="U43" i="49"/>
  <c r="AA10" i="72" s="1"/>
  <c r="U10" i="72"/>
  <c r="U210" i="49"/>
  <c r="AA177" i="72" s="1"/>
  <c r="U177" i="72"/>
  <c r="T98" i="49"/>
  <c r="Z65" i="72" s="1"/>
  <c r="T65" i="72"/>
  <c r="AK80" i="49"/>
  <c r="Y47" i="75" s="1"/>
  <c r="S47" i="75"/>
  <c r="S66" i="49"/>
  <c r="Y33" i="72" s="1"/>
  <c r="S33" i="72"/>
  <c r="U17" i="72"/>
  <c r="AK48" i="49"/>
  <c r="Y15" i="75" s="1"/>
  <c r="S15" i="75"/>
  <c r="U123" i="49"/>
  <c r="AA90" i="72" s="1"/>
  <c r="U90" i="72"/>
  <c r="T63" i="72"/>
  <c r="S31" i="72"/>
  <c r="S22" i="74"/>
  <c r="U40" i="49"/>
  <c r="AA7" i="72" s="1"/>
  <c r="U7" i="72"/>
  <c r="AL71" i="49"/>
  <c r="Z38" i="75" s="1"/>
  <c r="T38" i="75"/>
  <c r="T7" i="74"/>
  <c r="AB269" i="51"/>
  <c r="AH237" i="74" s="1"/>
  <c r="AB237" i="74"/>
  <c r="AB253" i="51"/>
  <c r="AH221" i="74" s="1"/>
  <c r="AB221" i="74"/>
  <c r="AC221" i="51"/>
  <c r="AI189" i="74" s="1"/>
  <c r="AC189" i="74"/>
  <c r="AC205" i="51"/>
  <c r="AI173" i="74" s="1"/>
  <c r="AC173" i="74"/>
  <c r="AL119" i="49"/>
  <c r="Z86" i="75" s="1"/>
  <c r="T86" i="75"/>
  <c r="AK103" i="49"/>
  <c r="Y70" i="75" s="1"/>
  <c r="S70" i="75"/>
  <c r="AM45" i="49"/>
  <c r="AA12" i="75" s="1"/>
  <c r="U12" i="75"/>
  <c r="AC279" i="51"/>
  <c r="AI247" i="74" s="1"/>
  <c r="AC247" i="74"/>
  <c r="T274" i="51"/>
  <c r="AI242" i="72" s="1"/>
  <c r="AC242" i="72"/>
  <c r="AC247" i="51"/>
  <c r="AI215" i="74" s="1"/>
  <c r="AC215" i="74"/>
  <c r="T242" i="51"/>
  <c r="AI210" i="72" s="1"/>
  <c r="AC210" i="72"/>
  <c r="AB231" i="51"/>
  <c r="AH199" i="74" s="1"/>
  <c r="AB199" i="74"/>
  <c r="U226" i="51"/>
  <c r="AJ194" i="72" s="1"/>
  <c r="AD194" i="72"/>
  <c r="U210" i="51"/>
  <c r="AJ178" i="72" s="1"/>
  <c r="AD178" i="72"/>
  <c r="T69" i="74"/>
  <c r="S43" i="75"/>
  <c r="AK63" i="49"/>
  <c r="Y30" i="75" s="1"/>
  <c r="S30" i="75"/>
  <c r="AB45" i="49"/>
  <c r="Y12" i="74" s="1"/>
  <c r="S12" i="74"/>
  <c r="U107" i="49"/>
  <c r="AA74" i="72" s="1"/>
  <c r="U74" i="72"/>
  <c r="AL95" i="49"/>
  <c r="Z62" i="75" s="1"/>
  <c r="T62" i="75"/>
  <c r="T70" i="49"/>
  <c r="Z37" i="72" s="1"/>
  <c r="T37" i="72"/>
  <c r="AB222" i="74"/>
  <c r="AB116" i="74"/>
  <c r="AB47" i="72"/>
  <c r="AD36" i="74"/>
  <c r="T60" i="75"/>
  <c r="S81" i="49"/>
  <c r="Y48" i="72" s="1"/>
  <c r="S48" i="72"/>
  <c r="AB250" i="74"/>
  <c r="AC185" i="51"/>
  <c r="AI153" i="74" s="1"/>
  <c r="AC153" i="74"/>
  <c r="AC169" i="51"/>
  <c r="AI137" i="74" s="1"/>
  <c r="AC137" i="74"/>
  <c r="AC105" i="74"/>
  <c r="S124" i="51"/>
  <c r="AH92" i="72" s="1"/>
  <c r="AB92" i="72"/>
  <c r="AC121" i="51"/>
  <c r="AI89" i="74" s="1"/>
  <c r="AC89" i="74"/>
  <c r="S116" i="51"/>
  <c r="AH84" i="72" s="1"/>
  <c r="AB84" i="72"/>
  <c r="T108" i="51"/>
  <c r="AI76" i="72" s="1"/>
  <c r="AC76" i="72"/>
  <c r="S100" i="51"/>
  <c r="AH68" i="72" s="1"/>
  <c r="AB68" i="72"/>
  <c r="T92" i="51"/>
  <c r="AI60" i="72" s="1"/>
  <c r="AC60" i="72"/>
  <c r="S84" i="51"/>
  <c r="AH52" i="72" s="1"/>
  <c r="AB52" i="72"/>
  <c r="T76" i="51"/>
  <c r="AI44" i="72" s="1"/>
  <c r="AC44" i="72"/>
  <c r="S68" i="51"/>
  <c r="AH36" i="72" s="1"/>
  <c r="AB36" i="72"/>
  <c r="T60" i="51"/>
  <c r="AI28" i="72" s="1"/>
  <c r="AC28" i="72"/>
  <c r="AD57" i="51"/>
  <c r="AJ25" i="74" s="1"/>
  <c r="AD25" i="74"/>
  <c r="S44" i="51"/>
  <c r="AH12" i="72" s="1"/>
  <c r="AB12" i="72"/>
  <c r="AD41" i="51"/>
  <c r="AJ9" i="74" s="1"/>
  <c r="AD9" i="74"/>
  <c r="AM87" i="49"/>
  <c r="AA54" i="75" s="1"/>
  <c r="U54" i="75"/>
  <c r="AC203" i="51"/>
  <c r="AI171" i="74" s="1"/>
  <c r="AC171" i="74"/>
  <c r="AD200" i="51"/>
  <c r="AJ168" i="74" s="1"/>
  <c r="AD192" i="51"/>
  <c r="AJ160" i="74" s="1"/>
  <c r="AD160" i="74"/>
  <c r="AC187" i="51"/>
  <c r="AI155" i="74" s="1"/>
  <c r="AC155" i="74"/>
  <c r="AC179" i="51"/>
  <c r="AI147" i="74" s="1"/>
  <c r="AC147" i="74"/>
  <c r="AC171" i="51"/>
  <c r="AI139" i="74" s="1"/>
  <c r="AC139" i="74"/>
  <c r="AD128" i="74"/>
  <c r="AC155" i="51"/>
  <c r="AI123" i="74" s="1"/>
  <c r="AC123" i="74"/>
  <c r="AC147" i="51"/>
  <c r="AI115" i="74" s="1"/>
  <c r="AC115" i="74"/>
  <c r="AC139" i="51"/>
  <c r="AI107" i="74" s="1"/>
  <c r="AC107" i="74"/>
  <c r="AC131" i="51"/>
  <c r="AI99" i="74" s="1"/>
  <c r="AC99" i="74"/>
  <c r="AC123" i="51"/>
  <c r="AI91" i="74" s="1"/>
  <c r="AC91" i="74"/>
  <c r="AD88" i="74"/>
  <c r="AK79" i="49"/>
  <c r="Y46" i="75" s="1"/>
  <c r="S46" i="75"/>
  <c r="T54" i="49"/>
  <c r="Z21" i="72" s="1"/>
  <c r="T21" i="72"/>
  <c r="T284" i="51"/>
  <c r="AI252" i="72" s="1"/>
  <c r="AC252" i="72"/>
  <c r="AD204" i="74"/>
  <c r="AC192" i="74"/>
  <c r="AB191" i="72"/>
  <c r="AD188" i="74"/>
  <c r="AD198" i="51"/>
  <c r="AJ166" i="74" s="1"/>
  <c r="AB230" i="49"/>
  <c r="Y197" i="74" s="1"/>
  <c r="S197" i="74"/>
  <c r="U215" i="49"/>
  <c r="AA182" i="72" s="1"/>
  <c r="U182" i="72"/>
  <c r="S207" i="49"/>
  <c r="Y174" i="72" s="1"/>
  <c r="S174" i="72"/>
  <c r="U164" i="75"/>
  <c r="AK189" i="49"/>
  <c r="Y156" i="75" s="1"/>
  <c r="S156" i="75"/>
  <c r="T265" i="49"/>
  <c r="Z232" i="72" s="1"/>
  <c r="T232" i="72"/>
  <c r="AC253" i="49"/>
  <c r="Z220" i="74" s="1"/>
  <c r="T220" i="74"/>
  <c r="T230" i="49"/>
  <c r="Z197" i="72" s="1"/>
  <c r="T197" i="72"/>
  <c r="AC221" i="49"/>
  <c r="Z188" i="74" s="1"/>
  <c r="T188" i="74"/>
  <c r="T198" i="49"/>
  <c r="Z165" i="72" s="1"/>
  <c r="T165" i="72"/>
  <c r="AC189" i="49"/>
  <c r="Z156" i="74" s="1"/>
  <c r="T156" i="74"/>
  <c r="T180" i="52" s="1"/>
  <c r="AK251" i="49"/>
  <c r="Y218" i="75" s="1"/>
  <c r="S218" i="75"/>
  <c r="AD244" i="49"/>
  <c r="AA211" i="74" s="1"/>
  <c r="U211" i="74"/>
  <c r="U202" i="75"/>
  <c r="AB228" i="49"/>
  <c r="Y195" i="74" s="1"/>
  <c r="S195" i="74"/>
  <c r="AK219" i="49"/>
  <c r="Y186" i="75" s="1"/>
  <c r="S186" i="75"/>
  <c r="U179" i="74"/>
  <c r="S172" i="72"/>
  <c r="AM203" i="49"/>
  <c r="AA170" i="75" s="1"/>
  <c r="U170" i="75"/>
  <c r="AB180" i="49"/>
  <c r="Y147" i="74" s="1"/>
  <c r="S147" i="74"/>
  <c r="T246" i="75"/>
  <c r="T217" i="75"/>
  <c r="T194" i="74"/>
  <c r="S162" i="74"/>
  <c r="S153" i="75"/>
  <c r="T273" i="49"/>
  <c r="Z240" i="72" s="1"/>
  <c r="T240" i="72"/>
  <c r="S202" i="72"/>
  <c r="U201" i="74"/>
  <c r="S203" i="49"/>
  <c r="Y170" i="72" s="1"/>
  <c r="S170" i="72"/>
  <c r="U169" i="74"/>
  <c r="T160" i="75"/>
  <c r="T146" i="72"/>
  <c r="T250" i="49"/>
  <c r="Z217" i="72" s="1"/>
  <c r="T217" i="72"/>
  <c r="AC199" i="49"/>
  <c r="Z166" i="74" s="1"/>
  <c r="T166" i="74"/>
  <c r="AD175" i="49"/>
  <c r="AA142" i="74" s="1"/>
  <c r="U142" i="74"/>
  <c r="U166" i="52" s="1"/>
  <c r="S134" i="74"/>
  <c r="AM166" i="49"/>
  <c r="AA133" i="75" s="1"/>
  <c r="U133" i="75"/>
  <c r="AK158" i="49"/>
  <c r="Y125" i="75" s="1"/>
  <c r="S125" i="75"/>
  <c r="AD143" i="49"/>
  <c r="AA110" i="74" s="1"/>
  <c r="U110" i="74"/>
  <c r="AB135" i="49"/>
  <c r="Y102" i="74" s="1"/>
  <c r="S102" i="74"/>
  <c r="U87" i="72"/>
  <c r="AL240" i="49"/>
  <c r="Z207" i="75" s="1"/>
  <c r="T207" i="75"/>
  <c r="AK192" i="49"/>
  <c r="Y159" i="75" s="1"/>
  <c r="S159" i="75"/>
  <c r="U145" i="72"/>
  <c r="U126" i="72"/>
  <c r="T151" i="49"/>
  <c r="Z118" i="72" s="1"/>
  <c r="T118" i="72"/>
  <c r="AC142" i="49"/>
  <c r="Z109" i="74" s="1"/>
  <c r="T109" i="74"/>
  <c r="U85" i="74"/>
  <c r="T159" i="72"/>
  <c r="S174" i="49"/>
  <c r="Y141" i="72" s="1"/>
  <c r="S141" i="72"/>
  <c r="AC173" i="49"/>
  <c r="Z140" i="74" s="1"/>
  <c r="T140" i="74"/>
  <c r="AB165" i="49"/>
  <c r="Y132" i="74" s="1"/>
  <c r="S132" i="74"/>
  <c r="T150" i="49"/>
  <c r="Z117" i="72" s="1"/>
  <c r="T117" i="72"/>
  <c r="S142" i="49"/>
  <c r="Y109" i="72" s="1"/>
  <c r="S109" i="72"/>
  <c r="AB133" i="49"/>
  <c r="Y100" i="74" s="1"/>
  <c r="S100" i="74"/>
  <c r="S91" i="75"/>
  <c r="T118" i="49"/>
  <c r="Z85" i="72" s="1"/>
  <c r="T85" i="72"/>
  <c r="S110" i="49"/>
  <c r="Y77" i="72" s="1"/>
  <c r="S77" i="72"/>
  <c r="AC109" i="49"/>
  <c r="Z76" i="74" s="1"/>
  <c r="T76" i="74"/>
  <c r="S186" i="49"/>
  <c r="Y153" i="72" s="1"/>
  <c r="S153" i="72"/>
  <c r="U139" i="74"/>
  <c r="AC164" i="49"/>
  <c r="Z131" i="74" s="1"/>
  <c r="T131" i="74"/>
  <c r="AM163" i="49"/>
  <c r="AA130" i="75" s="1"/>
  <c r="U130" i="75"/>
  <c r="AL155" i="49"/>
  <c r="Z122" i="75" s="1"/>
  <c r="T122" i="75"/>
  <c r="U116" i="72"/>
  <c r="AD140" i="49"/>
  <c r="AA107" i="74" s="1"/>
  <c r="U107" i="74"/>
  <c r="U131" i="52" s="1"/>
  <c r="AC132" i="49"/>
  <c r="Z99" i="74" s="1"/>
  <c r="T99" i="74"/>
  <c r="AM131" i="49"/>
  <c r="AA98" i="75" s="1"/>
  <c r="U98" i="75"/>
  <c r="AL216" i="49"/>
  <c r="Z183" i="75" s="1"/>
  <c r="T183" i="75"/>
  <c r="AB171" i="49"/>
  <c r="Y138" i="74" s="1"/>
  <c r="S138" i="74"/>
  <c r="AK162" i="49"/>
  <c r="Y129" i="75" s="1"/>
  <c r="S129" i="75"/>
  <c r="U122" i="74"/>
  <c r="AM146" i="49"/>
  <c r="AA113" i="75" s="1"/>
  <c r="U113" i="75"/>
  <c r="AK130" i="49"/>
  <c r="Y97" i="75" s="1"/>
  <c r="U90" i="74"/>
  <c r="T81" i="75"/>
  <c r="S129" i="72"/>
  <c r="U128" i="74"/>
  <c r="AM152" i="49"/>
  <c r="AA119" i="75" s="1"/>
  <c r="U119" i="75"/>
  <c r="AK144" i="49"/>
  <c r="Y111" i="75" s="1"/>
  <c r="S111" i="75"/>
  <c r="U138" i="49"/>
  <c r="AA105" i="72" s="1"/>
  <c r="U105" i="72"/>
  <c r="S130" i="49"/>
  <c r="Y97" i="72" s="1"/>
  <c r="S97" i="72"/>
  <c r="AM120" i="49"/>
  <c r="AA87" i="75" s="1"/>
  <c r="U87" i="75"/>
  <c r="T106" i="49"/>
  <c r="Z73" i="72" s="1"/>
  <c r="T73" i="72"/>
  <c r="AC146" i="49"/>
  <c r="Z113" i="74" s="1"/>
  <c r="T113" i="74"/>
  <c r="U94" i="49"/>
  <c r="AA61" i="72" s="1"/>
  <c r="U61" i="72"/>
  <c r="S86" i="49"/>
  <c r="Y53" i="72" s="1"/>
  <c r="S53" i="72"/>
  <c r="U52" i="74"/>
  <c r="AM200" i="49"/>
  <c r="AA167" i="75" s="1"/>
  <c r="U167" i="75"/>
  <c r="T145" i="49"/>
  <c r="Z112" i="72" s="1"/>
  <c r="T112" i="72"/>
  <c r="U68" i="72"/>
  <c r="U50" i="75"/>
  <c r="AM51" i="49"/>
  <c r="AA18" i="75" s="1"/>
  <c r="U18" i="75"/>
  <c r="T10" i="75"/>
  <c r="AC170" i="49"/>
  <c r="Z137" i="74" s="1"/>
  <c r="T137" i="74"/>
  <c r="AB104" i="49"/>
  <c r="Y71" i="74" s="1"/>
  <c r="S71" i="74"/>
  <c r="S65" i="75"/>
  <c r="AC83" i="49"/>
  <c r="Z50" i="74" s="1"/>
  <c r="T50" i="74"/>
  <c r="AB75" i="49"/>
  <c r="Y42" i="74" s="1"/>
  <c r="AL135" i="49"/>
  <c r="Z102" i="75" s="1"/>
  <c r="T102" i="75"/>
  <c r="U113" i="49"/>
  <c r="AA80" i="72" s="1"/>
  <c r="U80" i="72"/>
  <c r="T91" i="49"/>
  <c r="Z58" i="72" s="1"/>
  <c r="T58" i="72"/>
  <c r="AD90" i="49"/>
  <c r="AA57" i="74" s="1"/>
  <c r="U57" i="74"/>
  <c r="S59" i="49"/>
  <c r="Y26" i="72" s="1"/>
  <c r="S26" i="72"/>
  <c r="S90" i="49"/>
  <c r="Y57" i="72" s="1"/>
  <c r="S57" i="72"/>
  <c r="AM88" i="49"/>
  <c r="AA55" i="75" s="1"/>
  <c r="U55" i="75"/>
  <c r="T82" i="49"/>
  <c r="Z49" i="72" s="1"/>
  <c r="T49" i="72"/>
  <c r="T74" i="49"/>
  <c r="Z41" i="72" s="1"/>
  <c r="T41" i="72"/>
  <c r="AL64" i="49"/>
  <c r="Z31" i="75" s="1"/>
  <c r="T31" i="75"/>
  <c r="T42" i="49"/>
  <c r="Z9" i="72" s="1"/>
  <c r="T9" i="72"/>
  <c r="S70" i="74"/>
  <c r="U54" i="74"/>
  <c r="T22" i="74"/>
  <c r="S73" i="49"/>
  <c r="Y40" i="72" s="1"/>
  <c r="S40" i="72"/>
  <c r="AC53" i="49"/>
  <c r="Z20" i="74" s="1"/>
  <c r="T20" i="74"/>
  <c r="U280" i="51"/>
  <c r="AJ248" i="72" s="1"/>
  <c r="AD248" i="72"/>
  <c r="AC269" i="51"/>
  <c r="AI237" i="74" s="1"/>
  <c r="AC237" i="74"/>
  <c r="U264" i="51"/>
  <c r="AJ232" i="72" s="1"/>
  <c r="AD232" i="72"/>
  <c r="AC253" i="51"/>
  <c r="AI221" i="74" s="1"/>
  <c r="AC221" i="74"/>
  <c r="U248" i="51"/>
  <c r="AJ216" i="72" s="1"/>
  <c r="AD216" i="72"/>
  <c r="S232" i="51"/>
  <c r="AH200" i="72" s="1"/>
  <c r="AB200" i="72"/>
  <c r="AD221" i="51"/>
  <c r="AJ189" i="74" s="1"/>
  <c r="AD189" i="74"/>
  <c r="S216" i="51"/>
  <c r="AH184" i="72" s="1"/>
  <c r="AB184" i="72"/>
  <c r="AD205" i="51"/>
  <c r="AJ173" i="74" s="1"/>
  <c r="AD173" i="74"/>
  <c r="U86" i="75"/>
  <c r="AL103" i="49"/>
  <c r="Z70" i="75" s="1"/>
  <c r="T70" i="75"/>
  <c r="AD279" i="51"/>
  <c r="AJ247" i="74" s="1"/>
  <c r="AD247" i="74"/>
  <c r="S274" i="51"/>
  <c r="AH242" i="72" s="1"/>
  <c r="AB242" i="72"/>
  <c r="AC263" i="51"/>
  <c r="AI231" i="74" s="1"/>
  <c r="AC231" i="74"/>
  <c r="S258" i="51"/>
  <c r="AH226" i="72" s="1"/>
  <c r="AB226" i="72"/>
  <c r="AD247" i="51"/>
  <c r="AJ215" i="74" s="1"/>
  <c r="AD215" i="74"/>
  <c r="S242" i="51"/>
  <c r="AH210" i="72" s="1"/>
  <c r="AB210" i="72"/>
  <c r="AC231" i="51"/>
  <c r="AI199" i="74" s="1"/>
  <c r="AC199" i="74"/>
  <c r="AL63" i="49"/>
  <c r="Z30" i="75" s="1"/>
  <c r="T30" i="75"/>
  <c r="S97" i="49"/>
  <c r="Y64" i="72" s="1"/>
  <c r="S64" i="72"/>
  <c r="AM95" i="49"/>
  <c r="AA62" i="75" s="1"/>
  <c r="U62" i="75"/>
  <c r="U70" i="49"/>
  <c r="AA37" i="72" s="1"/>
  <c r="U37" i="72"/>
  <c r="AD222" i="74"/>
  <c r="S95" i="49"/>
  <c r="Y62" i="72" s="1"/>
  <c r="AM93" i="49"/>
  <c r="AA60" i="75" s="1"/>
  <c r="U60" i="75"/>
  <c r="T81" i="49"/>
  <c r="Z48" i="72" s="1"/>
  <c r="T48" i="72"/>
  <c r="AM47" i="49"/>
  <c r="AA14" i="75" s="1"/>
  <c r="U14" i="75"/>
  <c r="S278" i="51"/>
  <c r="AH246" i="72" s="1"/>
  <c r="AB246" i="72"/>
  <c r="S262" i="51"/>
  <c r="AH230" i="72" s="1"/>
  <c r="AB230" i="72"/>
  <c r="S246" i="51"/>
  <c r="AH214" i="72" s="1"/>
  <c r="AB214" i="72"/>
  <c r="S204" i="51"/>
  <c r="AH172" i="72" s="1"/>
  <c r="AB172" i="72"/>
  <c r="AD169" i="74"/>
  <c r="S188" i="51"/>
  <c r="AH156" i="72" s="1"/>
  <c r="AB156" i="72"/>
  <c r="AD185" i="51"/>
  <c r="AJ153" i="74" s="1"/>
  <c r="AD153" i="74"/>
  <c r="S172" i="51"/>
  <c r="AH140" i="72" s="1"/>
  <c r="AB140" i="72"/>
  <c r="AD169" i="51"/>
  <c r="AJ137" i="74" s="1"/>
  <c r="AD137" i="74"/>
  <c r="S156" i="51"/>
  <c r="AH124" i="72" s="1"/>
  <c r="AB124" i="72"/>
  <c r="S140" i="51"/>
  <c r="AH108" i="72" s="1"/>
  <c r="AB108" i="72"/>
  <c r="AD105" i="74"/>
  <c r="AD121" i="51"/>
  <c r="AJ89" i="74" s="1"/>
  <c r="AD89" i="74"/>
  <c r="U108" i="51"/>
  <c r="AJ76" i="72" s="1"/>
  <c r="AD76" i="72"/>
  <c r="U92" i="51"/>
  <c r="AJ60" i="72" s="1"/>
  <c r="AD60" i="72"/>
  <c r="U76" i="51"/>
  <c r="AJ44" i="72" s="1"/>
  <c r="AD44" i="72"/>
  <c r="U60" i="51"/>
  <c r="AJ28" i="72" s="1"/>
  <c r="AD28" i="72"/>
  <c r="T44" i="51"/>
  <c r="AI12" i="72" s="1"/>
  <c r="AC12" i="72"/>
  <c r="AK61" i="49"/>
  <c r="Y28" i="75" s="1"/>
  <c r="S57" i="49"/>
  <c r="Y24" i="72" s="1"/>
  <c r="S24" i="72"/>
  <c r="U6" i="75"/>
  <c r="AB203" i="51"/>
  <c r="AH171" i="74" s="1"/>
  <c r="AB171" i="74"/>
  <c r="AB187" i="51"/>
  <c r="AH155" i="74" s="1"/>
  <c r="AB155" i="74"/>
  <c r="AB179" i="51"/>
  <c r="AH147" i="74" s="1"/>
  <c r="AB147" i="74"/>
  <c r="AB171" i="51"/>
  <c r="AH139" i="74" s="1"/>
  <c r="AB139" i="74"/>
  <c r="AB155" i="51"/>
  <c r="AH123" i="74" s="1"/>
  <c r="AB123" i="74"/>
  <c r="AB147" i="51"/>
  <c r="AH115" i="74" s="1"/>
  <c r="AB115" i="74"/>
  <c r="AB139" i="51"/>
  <c r="AH107" i="74" s="1"/>
  <c r="AB107" i="74"/>
  <c r="AB131" i="51"/>
  <c r="AH99" i="74" s="1"/>
  <c r="AB99" i="74"/>
  <c r="AB123" i="51"/>
  <c r="AH91" i="74" s="1"/>
  <c r="AB91" i="74"/>
  <c r="AL79" i="49"/>
  <c r="Z46" i="75" s="1"/>
  <c r="T46" i="75"/>
  <c r="U54" i="49"/>
  <c r="AA21" i="72" s="1"/>
  <c r="U21" i="72"/>
  <c r="W6" i="74"/>
  <c r="AB257" i="51"/>
  <c r="AH225" i="74" s="1"/>
  <c r="AB225" i="74"/>
  <c r="S252" i="51"/>
  <c r="AH220" i="72" s="1"/>
  <c r="AB220" i="72"/>
  <c r="AD170" i="49"/>
  <c r="AA137" i="74" s="1"/>
  <c r="U137" i="74"/>
  <c r="AB138" i="49"/>
  <c r="Y105" i="74" s="1"/>
  <c r="S105" i="74"/>
  <c r="AM98" i="49"/>
  <c r="AA65" i="75" s="1"/>
  <c r="U65" i="75"/>
  <c r="U42" i="74"/>
  <c r="U33" i="75"/>
  <c r="U19" i="72"/>
  <c r="S169" i="49"/>
  <c r="Y136" i="72" s="1"/>
  <c r="S136" i="72"/>
  <c r="AM135" i="49"/>
  <c r="AA102" i="75" s="1"/>
  <c r="U102" i="75"/>
  <c r="T59" i="49"/>
  <c r="Z26" i="72" s="1"/>
  <c r="T26" i="72"/>
  <c r="T90" i="49"/>
  <c r="Z57" i="72" s="1"/>
  <c r="T57" i="72"/>
  <c r="U74" i="49"/>
  <c r="AA41" i="72" s="1"/>
  <c r="U41" i="72"/>
  <c r="AK72" i="49"/>
  <c r="Y39" i="75" s="1"/>
  <c r="S39" i="75"/>
  <c r="S58" i="49"/>
  <c r="Y25" i="72" s="1"/>
  <c r="S25" i="72"/>
  <c r="AL56" i="49"/>
  <c r="Z23" i="75" s="1"/>
  <c r="T23" i="75"/>
  <c r="U42" i="49"/>
  <c r="AA9" i="72" s="1"/>
  <c r="U9" i="72"/>
  <c r="AK40" i="49"/>
  <c r="Y7" i="75" s="1"/>
  <c r="S7" i="75"/>
  <c r="AB154" i="49"/>
  <c r="Y121" i="74" s="1"/>
  <c r="S121" i="74"/>
  <c r="T55" i="72"/>
  <c r="S37" i="75"/>
  <c r="AK127" i="49"/>
  <c r="Y94" i="75" s="1"/>
  <c r="S94" i="75"/>
  <c r="T73" i="49"/>
  <c r="Z40" i="72" s="1"/>
  <c r="T40" i="72"/>
  <c r="AD53" i="49"/>
  <c r="AA20" i="74" s="1"/>
  <c r="U20" i="74"/>
  <c r="T41" i="49"/>
  <c r="Z8" i="72" s="1"/>
  <c r="T8" i="72"/>
  <c r="S272" i="51"/>
  <c r="AH240" i="72" s="1"/>
  <c r="AB240" i="72"/>
  <c r="T256" i="51"/>
  <c r="AI224" i="72" s="1"/>
  <c r="AC224" i="72"/>
  <c r="U240" i="51"/>
  <c r="AJ208" i="72" s="1"/>
  <c r="AD208" i="72"/>
  <c r="U224" i="51"/>
  <c r="AJ192" i="72" s="1"/>
  <c r="AD192" i="72"/>
  <c r="U208" i="51"/>
  <c r="AJ176" i="72" s="1"/>
  <c r="AD176" i="72"/>
  <c r="AM103" i="49"/>
  <c r="AA70" i="75" s="1"/>
  <c r="U70" i="75"/>
  <c r="U14" i="72"/>
  <c r="T282" i="51"/>
  <c r="AI250" i="72" s="1"/>
  <c r="AC250" i="72"/>
  <c r="T266" i="51"/>
  <c r="AI234" i="72" s="1"/>
  <c r="AC234" i="72"/>
  <c r="AD263" i="51"/>
  <c r="AJ231" i="74" s="1"/>
  <c r="AD231" i="74"/>
  <c r="I255" i="52" s="1"/>
  <c r="T250" i="51"/>
  <c r="AI218" i="72" s="1"/>
  <c r="AC218" i="72"/>
  <c r="AD231" i="51"/>
  <c r="AJ199" i="74" s="1"/>
  <c r="AD199" i="74"/>
  <c r="S78" i="49"/>
  <c r="Y45" i="72" s="1"/>
  <c r="S45" i="72"/>
  <c r="S65" i="49"/>
  <c r="Y32" i="72" s="1"/>
  <c r="S32" i="72"/>
  <c r="AC45" i="49"/>
  <c r="Z12" i="74" s="1"/>
  <c r="T12" i="74"/>
  <c r="AC244" i="74"/>
  <c r="AC244" i="51"/>
  <c r="AI212" i="74" s="1"/>
  <c r="AC212" i="74"/>
  <c r="T97" i="49"/>
  <c r="Z64" i="72" s="1"/>
  <c r="T64" i="72"/>
  <c r="AB119" i="72"/>
  <c r="AB84" i="74"/>
  <c r="AD55" i="72"/>
  <c r="AD46" i="49"/>
  <c r="AA13" i="74" s="1"/>
  <c r="U13" i="74"/>
  <c r="U286" i="51"/>
  <c r="AJ254" i="72" s="1"/>
  <c r="AD254" i="72"/>
  <c r="T278" i="51"/>
  <c r="AI246" i="72" s="1"/>
  <c r="AC246" i="72"/>
  <c r="T262" i="51"/>
  <c r="AI230" i="72" s="1"/>
  <c r="AC230" i="72"/>
  <c r="U254" i="51"/>
  <c r="AJ222" i="72" s="1"/>
  <c r="AD222" i="72"/>
  <c r="T246" i="51"/>
  <c r="AI214" i="72" s="1"/>
  <c r="AC214" i="72"/>
  <c r="AD189" i="72"/>
  <c r="T204" i="51"/>
  <c r="AI172" i="72" s="1"/>
  <c r="AC172" i="72"/>
  <c r="T188" i="51"/>
  <c r="AI156" i="72" s="1"/>
  <c r="AC156" i="72"/>
  <c r="T172" i="51"/>
  <c r="AI140" i="72" s="1"/>
  <c r="AC140" i="72"/>
  <c r="T156" i="51"/>
  <c r="AI124" i="72" s="1"/>
  <c r="AC124" i="72"/>
  <c r="T140" i="51"/>
  <c r="AI108" i="72" s="1"/>
  <c r="AC108" i="72"/>
  <c r="AB129" i="51"/>
  <c r="AH97" i="74" s="1"/>
  <c r="AB97" i="74"/>
  <c r="T124" i="51"/>
  <c r="AI92" i="72" s="1"/>
  <c r="AC92" i="72"/>
  <c r="AC113" i="51"/>
  <c r="AI81" i="74" s="1"/>
  <c r="AC81" i="74"/>
  <c r="AC97" i="51"/>
  <c r="AI65" i="74" s="1"/>
  <c r="AC65" i="74"/>
  <c r="AB89" i="51"/>
  <c r="AH57" i="74" s="1"/>
  <c r="AB57" i="74"/>
  <c r="AC81" i="51"/>
  <c r="AI49" i="74" s="1"/>
  <c r="AC49" i="74"/>
  <c r="AB73" i="51"/>
  <c r="AH41" i="74" s="1"/>
  <c r="AB41" i="74"/>
  <c r="AC65" i="51"/>
  <c r="AI33" i="74" s="1"/>
  <c r="AC33" i="74"/>
  <c r="AB49" i="51"/>
  <c r="AH17" i="74" s="1"/>
  <c r="AB17" i="74"/>
  <c r="U44" i="51"/>
  <c r="AJ12" i="72" s="1"/>
  <c r="AD12" i="72"/>
  <c r="U31" i="74"/>
  <c r="T28" i="75"/>
  <c r="T57" i="49"/>
  <c r="Z24" i="72" s="1"/>
  <c r="T24" i="72"/>
  <c r="W6" i="75"/>
  <c r="AC237" i="72"/>
  <c r="AD259" i="51"/>
  <c r="AJ227" i="74" s="1"/>
  <c r="AD227" i="74"/>
  <c r="I251" i="52" s="1"/>
  <c r="AB190" i="74"/>
  <c r="S202" i="51"/>
  <c r="AH170" i="72" s="1"/>
  <c r="AB170" i="72"/>
  <c r="AC192" i="52"/>
  <c r="AC197" i="51"/>
  <c r="AI165" i="74" s="1"/>
  <c r="AC165" i="74"/>
  <c r="S194" i="51"/>
  <c r="AH162" i="72" s="1"/>
  <c r="AB162" i="72"/>
  <c r="AC189" i="51"/>
  <c r="AI157" i="74" s="1"/>
  <c r="AC157" i="74"/>
  <c r="S186" i="51"/>
  <c r="AH154" i="72" s="1"/>
  <c r="AB154" i="72"/>
  <c r="S178" i="51"/>
  <c r="AH146" i="72" s="1"/>
  <c r="AB146" i="72"/>
  <c r="AC173" i="51"/>
  <c r="AI141" i="74" s="1"/>
  <c r="AC141" i="74"/>
  <c r="S170" i="51"/>
  <c r="AH138" i="72" s="1"/>
  <c r="AB138" i="72"/>
  <c r="AC165" i="51"/>
  <c r="AI133" i="74" s="1"/>
  <c r="AC133" i="74"/>
  <c r="S162" i="51"/>
  <c r="AH130" i="72" s="1"/>
  <c r="AB130" i="72"/>
  <c r="AC157" i="51"/>
  <c r="AI125" i="74" s="1"/>
  <c r="AC125" i="74"/>
  <c r="S154" i="51"/>
  <c r="AH122" i="72" s="1"/>
  <c r="AB122" i="72"/>
  <c r="AC149" i="51"/>
  <c r="AI117" i="74" s="1"/>
  <c r="AC117" i="74"/>
  <c r="S146" i="51"/>
  <c r="AH114" i="72" s="1"/>
  <c r="AB114" i="72"/>
  <c r="AC141" i="51"/>
  <c r="AI109" i="74" s="1"/>
  <c r="AC109" i="74"/>
  <c r="U138" i="51"/>
  <c r="AJ106" i="72" s="1"/>
  <c r="AD106" i="72"/>
  <c r="AC133" i="51"/>
  <c r="AI101" i="74" s="1"/>
  <c r="AC101" i="74"/>
  <c r="U130" i="51"/>
  <c r="AJ98" i="72" s="1"/>
  <c r="AD98" i="72"/>
  <c r="AC125" i="51"/>
  <c r="AI93" i="74" s="1"/>
  <c r="AC93" i="74"/>
  <c r="U122" i="51"/>
  <c r="AJ90" i="72" s="1"/>
  <c r="AD90" i="72"/>
  <c r="S35" i="75"/>
  <c r="AD257" i="51"/>
  <c r="AJ225" i="74" s="1"/>
  <c r="AD225" i="74"/>
  <c r="U200" i="51"/>
  <c r="AJ168" i="72" s="1"/>
  <c r="AD168" i="72"/>
  <c r="U192" i="51"/>
  <c r="AJ160" i="72" s="1"/>
  <c r="AD160" i="72"/>
  <c r="U184" i="51"/>
  <c r="AJ152" i="72" s="1"/>
  <c r="AD152" i="72"/>
  <c r="AD230" i="49"/>
  <c r="AA197" i="74" s="1"/>
  <c r="U197" i="74"/>
  <c r="U221" i="52" s="1"/>
  <c r="AM221" i="49"/>
  <c r="AA188" i="75" s="1"/>
  <c r="U188" i="75"/>
  <c r="S166" i="72"/>
  <c r="S157" i="74"/>
  <c r="S148" i="75"/>
  <c r="S265" i="49"/>
  <c r="Y232" i="72" s="1"/>
  <c r="S232" i="72"/>
  <c r="T221" i="72"/>
  <c r="AC245" i="49"/>
  <c r="Z212" i="74" s="1"/>
  <c r="T212" i="74"/>
  <c r="T222" i="49"/>
  <c r="Z189" i="72" s="1"/>
  <c r="T189" i="72"/>
  <c r="AC213" i="49"/>
  <c r="Z180" i="74" s="1"/>
  <c r="T180" i="74"/>
  <c r="T190" i="49"/>
  <c r="Z157" i="72" s="1"/>
  <c r="T157" i="72"/>
  <c r="AC181" i="49"/>
  <c r="Z148" i="74" s="1"/>
  <c r="T148" i="74"/>
  <c r="AL259" i="49"/>
  <c r="Z226" i="75" s="1"/>
  <c r="T226" i="75"/>
  <c r="AB252" i="49"/>
  <c r="Y219" i="74" s="1"/>
  <c r="S219" i="74"/>
  <c r="AK243" i="49"/>
  <c r="Y210" i="75" s="1"/>
  <c r="S210" i="75"/>
  <c r="AD236" i="49"/>
  <c r="AA203" i="74" s="1"/>
  <c r="U203" i="74"/>
  <c r="AM227" i="49"/>
  <c r="AA194" i="75" s="1"/>
  <c r="U194" i="75"/>
  <c r="AB220" i="49"/>
  <c r="Y187" i="74" s="1"/>
  <c r="S187" i="74"/>
  <c r="AK211" i="49"/>
  <c r="Y178" i="75" s="1"/>
  <c r="S178" i="75"/>
  <c r="AD204" i="49"/>
  <c r="AA171" i="74" s="1"/>
  <c r="U171" i="74"/>
  <c r="AK195" i="49"/>
  <c r="Y162" i="75" s="1"/>
  <c r="S162" i="75"/>
  <c r="S148" i="72"/>
  <c r="T281" i="49"/>
  <c r="Z248" i="72" s="1"/>
  <c r="T248" i="72"/>
  <c r="T209" i="75"/>
  <c r="AL210" i="49"/>
  <c r="Z177" i="75" s="1"/>
  <c r="T177" i="75"/>
  <c r="S154" i="74"/>
  <c r="AK178" i="49"/>
  <c r="Y145" i="75" s="1"/>
  <c r="S145" i="75"/>
  <c r="S227" i="49"/>
  <c r="Y194" i="72" s="1"/>
  <c r="S194" i="72"/>
  <c r="AB218" i="49"/>
  <c r="Y185" i="74" s="1"/>
  <c r="U170" i="72"/>
  <c r="S145" i="74"/>
  <c r="T200" i="49"/>
  <c r="Z167" i="72" s="1"/>
  <c r="T167" i="72"/>
  <c r="S135" i="72"/>
  <c r="U134" i="74"/>
  <c r="AB159" i="49"/>
  <c r="Y126" i="74" s="1"/>
  <c r="S126" i="74"/>
  <c r="U125" i="75"/>
  <c r="S117" i="75"/>
  <c r="AD135" i="49"/>
  <c r="AA102" i="74" s="1"/>
  <c r="U102" i="74"/>
  <c r="S94" i="74"/>
  <c r="T242" i="49"/>
  <c r="Z209" i="72" s="1"/>
  <c r="T209" i="72"/>
  <c r="U159" i="75"/>
  <c r="T175" i="49"/>
  <c r="Z142" i="72" s="1"/>
  <c r="T142" i="72"/>
  <c r="AC166" i="49"/>
  <c r="Z133" i="74" s="1"/>
  <c r="T133" i="74"/>
  <c r="T124" i="75"/>
  <c r="U118" i="72"/>
  <c r="T110" i="72"/>
  <c r="AD142" i="49"/>
  <c r="AA109" i="74" s="1"/>
  <c r="U109" i="74"/>
  <c r="T101" i="74"/>
  <c r="T125" i="52" s="1"/>
  <c r="U119" i="49"/>
  <c r="AA86" i="72" s="1"/>
  <c r="U86" i="72"/>
  <c r="U77" i="74"/>
  <c r="AL232" i="49"/>
  <c r="Z199" i="75" s="1"/>
  <c r="T199" i="75"/>
  <c r="T174" i="49"/>
  <c r="Z141" i="72" s="1"/>
  <c r="T141" i="72"/>
  <c r="S166" i="49"/>
  <c r="Y133" i="72" s="1"/>
  <c r="S133" i="72"/>
  <c r="AC165" i="49"/>
  <c r="Z132" i="74" s="1"/>
  <c r="T132" i="74"/>
  <c r="AB157" i="49"/>
  <c r="Y124" i="74" s="1"/>
  <c r="S124" i="74"/>
  <c r="T123" i="75"/>
  <c r="T142" i="49"/>
  <c r="Z109" i="72" s="1"/>
  <c r="T109" i="72"/>
  <c r="S134" i="49"/>
  <c r="Y101" i="72" s="1"/>
  <c r="S101" i="72"/>
  <c r="AC133" i="49"/>
  <c r="Z100" i="74" s="1"/>
  <c r="T100" i="74"/>
  <c r="AB125" i="49"/>
  <c r="Y92" i="74" s="1"/>
  <c r="S92" i="74"/>
  <c r="S116" i="52" s="1"/>
  <c r="T110" i="49"/>
  <c r="Z77" i="72" s="1"/>
  <c r="T77" i="72"/>
  <c r="AL224" i="49"/>
  <c r="Z191" i="75" s="1"/>
  <c r="T191" i="75"/>
  <c r="U153" i="72"/>
  <c r="AD164" i="49"/>
  <c r="AA131" i="74" s="1"/>
  <c r="U131" i="74"/>
  <c r="AC156" i="49"/>
  <c r="Z123" i="74" s="1"/>
  <c r="T123" i="74"/>
  <c r="AM155" i="49"/>
  <c r="AA122" i="75" s="1"/>
  <c r="U122" i="75"/>
  <c r="AL147" i="49"/>
  <c r="Z114" i="75" s="1"/>
  <c r="T114" i="75"/>
  <c r="T133" i="49"/>
  <c r="Z100" i="72" s="1"/>
  <c r="U99" i="74"/>
  <c r="AC124" i="49"/>
  <c r="Z91" i="74" s="1"/>
  <c r="T91" i="74"/>
  <c r="AK115" i="49"/>
  <c r="Y82" i="75" s="1"/>
  <c r="S82" i="75"/>
  <c r="T218" i="49"/>
  <c r="Z185" i="72" s="1"/>
  <c r="T185" i="72"/>
  <c r="T149" i="75"/>
  <c r="AB163" i="49"/>
  <c r="Y130" i="74" s="1"/>
  <c r="S130" i="74"/>
  <c r="AD147" i="49"/>
  <c r="AA114" i="74" s="1"/>
  <c r="U114" i="74"/>
  <c r="S107" i="72"/>
  <c r="AM138" i="49"/>
  <c r="AA105" i="75" s="1"/>
  <c r="U105" i="75"/>
  <c r="AB131" i="49"/>
  <c r="Y98" i="74" s="1"/>
  <c r="S98" i="74"/>
  <c r="AK122" i="49"/>
  <c r="Y89" i="75" s="1"/>
  <c r="S89" i="75"/>
  <c r="U82" i="74"/>
  <c r="AM114" i="49"/>
  <c r="AA81" i="75" s="1"/>
  <c r="U81" i="75"/>
  <c r="T200" i="74"/>
  <c r="AM176" i="49"/>
  <c r="AA143" i="75" s="1"/>
  <c r="U143" i="75"/>
  <c r="AK168" i="49"/>
  <c r="Y135" i="75" s="1"/>
  <c r="S135" i="75"/>
  <c r="S154" i="49"/>
  <c r="Y121" i="72" s="1"/>
  <c r="S121" i="72"/>
  <c r="AM144" i="49"/>
  <c r="AA111" i="75" s="1"/>
  <c r="U111" i="75"/>
  <c r="AK136" i="49"/>
  <c r="Y103" i="75" s="1"/>
  <c r="S103" i="75"/>
  <c r="U130" i="49"/>
  <c r="AA97" i="72" s="1"/>
  <c r="U97" i="72"/>
  <c r="S122" i="49"/>
  <c r="Y89" i="72" s="1"/>
  <c r="S89" i="72"/>
  <c r="AL112" i="49"/>
  <c r="Z79" i="75" s="1"/>
  <c r="T79" i="75"/>
  <c r="T114" i="72"/>
  <c r="AB101" i="49"/>
  <c r="Y68" i="74" s="1"/>
  <c r="S68" i="74"/>
  <c r="S92" i="52" s="1"/>
  <c r="U86" i="49"/>
  <c r="AA53" i="72" s="1"/>
  <c r="U53" i="72"/>
  <c r="AL99" i="49"/>
  <c r="Z66" i="75" s="1"/>
  <c r="T66" i="75"/>
  <c r="AM75" i="49"/>
  <c r="AA42" i="75" s="1"/>
  <c r="U42" i="75"/>
  <c r="AL67" i="49"/>
  <c r="Z34" i="75" s="1"/>
  <c r="T34" i="75"/>
  <c r="S10" i="75"/>
  <c r="T138" i="72"/>
  <c r="AC138" i="49"/>
  <c r="Z105" i="74" s="1"/>
  <c r="T105" i="74"/>
  <c r="AK90" i="49"/>
  <c r="Y57" i="75" s="1"/>
  <c r="S57" i="75"/>
  <c r="S43" i="72"/>
  <c r="AC75" i="49"/>
  <c r="Z42" i="74" s="1"/>
  <c r="T42" i="74"/>
  <c r="S34" i="74"/>
  <c r="T33" i="75"/>
  <c r="AM58" i="49"/>
  <c r="AA25" i="75" s="1"/>
  <c r="U25" i="75"/>
  <c r="T169" i="49"/>
  <c r="Z136" i="72" s="1"/>
  <c r="T136" i="72"/>
  <c r="T71" i="72"/>
  <c r="U58" i="72"/>
  <c r="S32" i="75"/>
  <c r="T18" i="72"/>
  <c r="T17" i="74"/>
  <c r="U98" i="49"/>
  <c r="AA65" i="72" s="1"/>
  <c r="U65" i="72"/>
  <c r="AK96" i="49"/>
  <c r="Y63" i="75" s="1"/>
  <c r="S63" i="75"/>
  <c r="AD89" i="49"/>
  <c r="AA56" i="74" s="1"/>
  <c r="U56" i="74"/>
  <c r="AL80" i="49"/>
  <c r="Z47" i="75" s="1"/>
  <c r="T47" i="75"/>
  <c r="T66" i="49"/>
  <c r="Z33" i="72" s="1"/>
  <c r="T33" i="72"/>
  <c r="AM56" i="49"/>
  <c r="AA23" i="75" s="1"/>
  <c r="U23" i="75"/>
  <c r="AC154" i="49"/>
  <c r="Z121" i="74" s="1"/>
  <c r="T121" i="74"/>
  <c r="T88" i="75"/>
  <c r="AC79" i="49"/>
  <c r="Z46" i="74" s="1"/>
  <c r="T46" i="74"/>
  <c r="T37" i="75"/>
  <c r="T56" i="49"/>
  <c r="Z23" i="72" s="1"/>
  <c r="T23" i="72"/>
  <c r="AL127" i="49"/>
  <c r="Z94" i="75" s="1"/>
  <c r="T94" i="75"/>
  <c r="T272" i="51"/>
  <c r="AI240" i="72" s="1"/>
  <c r="AC240" i="72"/>
  <c r="AD269" i="51"/>
  <c r="AJ237" i="74" s="1"/>
  <c r="AD237" i="74"/>
  <c r="AD253" i="51"/>
  <c r="AJ221" i="74" s="1"/>
  <c r="AD221" i="74"/>
  <c r="AB221" i="51"/>
  <c r="AH189" i="74" s="1"/>
  <c r="AB189" i="74"/>
  <c r="AB205" i="51"/>
  <c r="AH173" i="74" s="1"/>
  <c r="AB173" i="74"/>
  <c r="S161" i="49"/>
  <c r="Y128" i="72" s="1"/>
  <c r="S128" i="72"/>
  <c r="AB69" i="49"/>
  <c r="Y36" i="74" s="1"/>
  <c r="S36" i="74"/>
  <c r="U282" i="51"/>
  <c r="AJ250" i="72" s="1"/>
  <c r="AD250" i="72"/>
  <c r="AB279" i="51"/>
  <c r="AH247" i="74" s="1"/>
  <c r="AB247" i="74"/>
  <c r="U266" i="51"/>
  <c r="AJ234" i="72" s="1"/>
  <c r="AD234" i="72"/>
  <c r="AB263" i="51"/>
  <c r="AH231" i="74" s="1"/>
  <c r="AB231" i="74"/>
  <c r="U250" i="51"/>
  <c r="AJ218" i="72" s="1"/>
  <c r="AD218" i="72"/>
  <c r="AB247" i="51"/>
  <c r="AH215" i="74" s="1"/>
  <c r="AB215" i="74"/>
  <c r="S234" i="51"/>
  <c r="AH202" i="72" s="1"/>
  <c r="AB202" i="72"/>
  <c r="S218" i="51"/>
  <c r="AH186" i="72" s="1"/>
  <c r="AB186" i="72"/>
  <c r="S153" i="49"/>
  <c r="Y120" i="72" s="1"/>
  <c r="S120" i="72"/>
  <c r="T65" i="49"/>
  <c r="Z32" i="72" s="1"/>
  <c r="T32" i="72"/>
  <c r="U12" i="74"/>
  <c r="AD276" i="51"/>
  <c r="AJ244" i="74" s="1"/>
  <c r="AD244" i="74"/>
  <c r="AB236" i="74"/>
  <c r="AC260" i="51"/>
  <c r="AI228" i="74" s="1"/>
  <c r="AC228" i="74"/>
  <c r="U97" i="49"/>
  <c r="AA64" i="72" s="1"/>
  <c r="U64" i="72"/>
  <c r="AC116" i="51"/>
  <c r="AI84" i="74" s="1"/>
  <c r="AC84" i="74"/>
  <c r="U204" i="51"/>
  <c r="AJ172" i="72" s="1"/>
  <c r="AD172" i="72"/>
  <c r="U188" i="51"/>
  <c r="AJ156" i="72" s="1"/>
  <c r="AD156" i="72"/>
  <c r="AB177" i="51"/>
  <c r="AH145" i="74" s="1"/>
  <c r="AB145" i="74"/>
  <c r="U172" i="51"/>
  <c r="AJ140" i="72" s="1"/>
  <c r="AD140" i="72"/>
  <c r="AB161" i="51"/>
  <c r="AH129" i="74" s="1"/>
  <c r="AB129" i="74"/>
  <c r="U156" i="51"/>
  <c r="AJ124" i="72" s="1"/>
  <c r="AD124" i="72"/>
  <c r="AB145" i="51"/>
  <c r="AH113" i="74" s="1"/>
  <c r="AB113" i="74"/>
  <c r="U140" i="51"/>
  <c r="AJ108" i="72" s="1"/>
  <c r="AD108" i="72"/>
  <c r="U124" i="51"/>
  <c r="AJ92" i="72" s="1"/>
  <c r="AD92" i="72"/>
  <c r="AD113" i="51"/>
  <c r="AJ81" i="74" s="1"/>
  <c r="AD81" i="74"/>
  <c r="AD97" i="51"/>
  <c r="AJ65" i="74" s="1"/>
  <c r="AD65" i="74"/>
  <c r="AD81" i="51"/>
  <c r="AJ49" i="74" s="1"/>
  <c r="AD49" i="74"/>
  <c r="AD65" i="51"/>
  <c r="AJ33" i="74" s="1"/>
  <c r="AD33" i="74"/>
  <c r="AC49" i="51"/>
  <c r="AI17" i="74" s="1"/>
  <c r="AC17" i="74"/>
  <c r="AM61" i="49"/>
  <c r="AA28" i="75" s="1"/>
  <c r="U28" i="75"/>
  <c r="AD238" i="51"/>
  <c r="AJ206" i="74" s="1"/>
  <c r="AD206" i="74"/>
  <c r="T202" i="51"/>
  <c r="AI170" i="72" s="1"/>
  <c r="AC170" i="72"/>
  <c r="AD197" i="51"/>
  <c r="AJ165" i="74" s="1"/>
  <c r="AD165" i="74"/>
  <c r="I189" i="52" s="1"/>
  <c r="T194" i="51"/>
  <c r="AI162" i="72" s="1"/>
  <c r="AC162" i="72"/>
  <c r="AD189" i="51"/>
  <c r="AJ157" i="74" s="1"/>
  <c r="AD157" i="74"/>
  <c r="T186" i="51"/>
  <c r="AI154" i="72" s="1"/>
  <c r="AC154" i="72"/>
  <c r="T178" i="51"/>
  <c r="AI146" i="72" s="1"/>
  <c r="AC146" i="72"/>
  <c r="AD173" i="51"/>
  <c r="AJ141" i="74" s="1"/>
  <c r="AD141" i="74"/>
  <c r="T170" i="51"/>
  <c r="AI138" i="72" s="1"/>
  <c r="AC138" i="72"/>
  <c r="AD165" i="51"/>
  <c r="AJ133" i="74" s="1"/>
  <c r="AD133" i="74"/>
  <c r="T162" i="51"/>
  <c r="AI130" i="72" s="1"/>
  <c r="AC130" i="72"/>
  <c r="AD157" i="51"/>
  <c r="AJ125" i="74" s="1"/>
  <c r="AD125" i="74"/>
  <c r="T154" i="51"/>
  <c r="AI122" i="72" s="1"/>
  <c r="AC122" i="72"/>
  <c r="AD149" i="51"/>
  <c r="AJ117" i="74" s="1"/>
  <c r="AD117" i="74"/>
  <c r="T146" i="51"/>
  <c r="AI114" i="72" s="1"/>
  <c r="AC114" i="72"/>
  <c r="AD141" i="51"/>
  <c r="AJ109" i="74" s="1"/>
  <c r="AD109" i="74"/>
  <c r="S138" i="51"/>
  <c r="AH106" i="72" s="1"/>
  <c r="AB106" i="72"/>
  <c r="AD133" i="51"/>
  <c r="AJ101" i="74" s="1"/>
  <c r="AD101" i="74"/>
  <c r="S130" i="51"/>
  <c r="AH98" i="72" s="1"/>
  <c r="AB98" i="72"/>
  <c r="AD125" i="51"/>
  <c r="AJ93" i="74" s="1"/>
  <c r="AD93" i="74"/>
  <c r="S122" i="51"/>
  <c r="AH90" i="72" s="1"/>
  <c r="AB90" i="72"/>
  <c r="U28" i="74"/>
  <c r="U284" i="51"/>
  <c r="AJ252" i="72" s="1"/>
  <c r="AD252" i="72"/>
  <c r="S238" i="51"/>
  <c r="AH206" i="72" s="1"/>
  <c r="AB206" i="72"/>
  <c r="S222" i="51"/>
  <c r="AH190" i="72" s="1"/>
  <c r="AB190" i="72"/>
  <c r="S206" i="51"/>
  <c r="AH174" i="72" s="1"/>
  <c r="AB174" i="72"/>
  <c r="AC222" i="49"/>
  <c r="Z189" i="74" s="1"/>
  <c r="T189" i="74"/>
  <c r="T166" i="72"/>
  <c r="AC190" i="49"/>
  <c r="Z157" i="74" s="1"/>
  <c r="T157" i="74"/>
  <c r="U232" i="72"/>
  <c r="U221" i="72"/>
  <c r="S219" i="75"/>
  <c r="AD245" i="49"/>
  <c r="AA212" i="74" s="1"/>
  <c r="U212" i="74"/>
  <c r="AB229" i="49"/>
  <c r="Y196" i="74" s="1"/>
  <c r="S196" i="74"/>
  <c r="U189" i="72"/>
  <c r="AD213" i="49"/>
  <c r="AA180" i="74" s="1"/>
  <c r="U180" i="74"/>
  <c r="S206" i="49"/>
  <c r="Y173" i="72" s="1"/>
  <c r="S173" i="72"/>
  <c r="AB197" i="49"/>
  <c r="Y164" i="74" s="1"/>
  <c r="S164" i="74"/>
  <c r="U190" i="49"/>
  <c r="AA157" i="72" s="1"/>
  <c r="U157" i="72"/>
  <c r="S155" i="75"/>
  <c r="AD181" i="49"/>
  <c r="AA148" i="74" s="1"/>
  <c r="U148" i="74"/>
  <c r="AC252" i="49"/>
  <c r="Z219" i="74" s="1"/>
  <c r="T219" i="74"/>
  <c r="T243" i="52" s="1"/>
  <c r="AL243" i="49"/>
  <c r="Z210" i="75" s="1"/>
  <c r="T210" i="75"/>
  <c r="AC220" i="49"/>
  <c r="Z187" i="74" s="1"/>
  <c r="T187" i="74"/>
  <c r="AL211" i="49"/>
  <c r="Z178" i="75" s="1"/>
  <c r="T178" i="75"/>
  <c r="AM195" i="49"/>
  <c r="AA162" i="75" s="1"/>
  <c r="U162" i="75"/>
  <c r="AC188" i="49"/>
  <c r="Z155" i="74" s="1"/>
  <c r="T155" i="74"/>
  <c r="AL179" i="49"/>
  <c r="Z146" i="75" s="1"/>
  <c r="T146" i="75"/>
  <c r="U281" i="49"/>
  <c r="AA248" i="72" s="1"/>
  <c r="U248" i="72"/>
  <c r="AB243" i="49"/>
  <c r="Y210" i="74" s="1"/>
  <c r="S210" i="74"/>
  <c r="S201" i="75"/>
  <c r="AM210" i="49"/>
  <c r="AA177" i="75" s="1"/>
  <c r="U177" i="75"/>
  <c r="AM178" i="49"/>
  <c r="AA145" i="75" s="1"/>
  <c r="U145" i="75"/>
  <c r="AC218" i="49"/>
  <c r="Z185" i="74" s="1"/>
  <c r="T176" i="75"/>
  <c r="S153" i="74"/>
  <c r="T168" i="49"/>
  <c r="Z135" i="72" s="1"/>
  <c r="T135" i="72"/>
  <c r="AC159" i="49"/>
  <c r="Z126" i="74" s="1"/>
  <c r="T126" i="74"/>
  <c r="U209" i="72"/>
  <c r="T160" i="74"/>
  <c r="T184" i="52" s="1"/>
  <c r="S142" i="72"/>
  <c r="S133" i="74"/>
  <c r="S110" i="72"/>
  <c r="S101" i="74"/>
  <c r="S78" i="72"/>
  <c r="S234" i="49"/>
  <c r="Y201" i="72" s="1"/>
  <c r="S201" i="72"/>
  <c r="AM232" i="49"/>
  <c r="AA199" i="75" s="1"/>
  <c r="U199" i="75"/>
  <c r="AK190" i="49"/>
  <c r="Y157" i="75" s="1"/>
  <c r="S157" i="75"/>
  <c r="U166" i="49"/>
  <c r="AA133" i="72" s="1"/>
  <c r="U133" i="72"/>
  <c r="AD157" i="49"/>
  <c r="AA124" i="74" s="1"/>
  <c r="U124" i="74"/>
  <c r="U134" i="49"/>
  <c r="AA101" i="72" s="1"/>
  <c r="U101" i="72"/>
  <c r="U92" i="74"/>
  <c r="S226" i="49"/>
  <c r="Y193" i="72" s="1"/>
  <c r="S193" i="72"/>
  <c r="AM224" i="49"/>
  <c r="AA191" i="75" s="1"/>
  <c r="U191" i="75"/>
  <c r="AB172" i="49"/>
  <c r="Y139" i="74" s="1"/>
  <c r="S139" i="74"/>
  <c r="AK163" i="49"/>
  <c r="Y130" i="75" s="1"/>
  <c r="S130" i="75"/>
  <c r="AB140" i="49"/>
  <c r="Y107" i="74" s="1"/>
  <c r="S107" i="74"/>
  <c r="AK131" i="49"/>
  <c r="Y98" i="75" s="1"/>
  <c r="S98" i="75"/>
  <c r="AL115" i="49"/>
  <c r="Z82" i="75" s="1"/>
  <c r="T82" i="75"/>
  <c r="U218" i="49"/>
  <c r="AA185" i="72" s="1"/>
  <c r="U185" i="72"/>
  <c r="U149" i="75"/>
  <c r="T139" i="72"/>
  <c r="T130" i="74"/>
  <c r="T121" i="75"/>
  <c r="T107" i="72"/>
  <c r="AC131" i="49"/>
  <c r="Z98" i="74" s="1"/>
  <c r="T98" i="74"/>
  <c r="T89" i="75"/>
  <c r="S75" i="72"/>
  <c r="U73" i="75"/>
  <c r="AL168" i="49"/>
  <c r="Z135" i="75" s="1"/>
  <c r="T135" i="75"/>
  <c r="T112" i="74"/>
  <c r="AL136" i="49"/>
  <c r="Z103" i="75" s="1"/>
  <c r="T103" i="75"/>
  <c r="T122" i="49"/>
  <c r="Z89" i="72" s="1"/>
  <c r="T89" i="72"/>
  <c r="AM112" i="49"/>
  <c r="AA79" i="75" s="1"/>
  <c r="U79" i="75"/>
  <c r="AK104" i="49"/>
  <c r="Y71" i="75" s="1"/>
  <c r="S71" i="75"/>
  <c r="U112" i="49"/>
  <c r="AA79" i="72" s="1"/>
  <c r="U79" i="72"/>
  <c r="AC101" i="49"/>
  <c r="Z68" i="74" s="1"/>
  <c r="T68" i="74"/>
  <c r="AM175" i="49"/>
  <c r="AA142" i="75" s="1"/>
  <c r="AK99" i="49"/>
  <c r="Y66" i="75" s="1"/>
  <c r="S66" i="75"/>
  <c r="AK67" i="49"/>
  <c r="Y34" i="75" s="1"/>
  <c r="S34" i="75"/>
  <c r="S20" i="72"/>
  <c r="AD138" i="49"/>
  <c r="AA105" i="74" s="1"/>
  <c r="U105" i="74"/>
  <c r="AM90" i="49"/>
  <c r="AA57" i="75" s="1"/>
  <c r="U57" i="75"/>
  <c r="AD67" i="49"/>
  <c r="AA34" i="74" s="1"/>
  <c r="U34" i="74"/>
  <c r="AK58" i="49"/>
  <c r="Y25" i="75" s="1"/>
  <c r="S25" i="75"/>
  <c r="U169" i="49"/>
  <c r="AA136" i="72" s="1"/>
  <c r="U136" i="72"/>
  <c r="S137" i="49"/>
  <c r="Y104" i="72" s="1"/>
  <c r="S104" i="72"/>
  <c r="U103" i="74"/>
  <c r="U104" i="49"/>
  <c r="AA71" i="72" s="1"/>
  <c r="U71" i="72"/>
  <c r="S57" i="74"/>
  <c r="U40" i="75"/>
  <c r="T32" i="75"/>
  <c r="U59" i="49"/>
  <c r="AA26" i="72" s="1"/>
  <c r="U26" i="72"/>
  <c r="U17" i="74"/>
  <c r="S130" i="72"/>
  <c r="AD162" i="49"/>
  <c r="AA129" i="74" s="1"/>
  <c r="U129" i="74"/>
  <c r="U96" i="75"/>
  <c r="AL96" i="49"/>
  <c r="Z63" i="75" s="1"/>
  <c r="T63" i="75"/>
  <c r="S82" i="49"/>
  <c r="Y49" i="72" s="1"/>
  <c r="S49" i="72"/>
  <c r="AM80" i="49"/>
  <c r="AA47" i="75" s="1"/>
  <c r="U47" i="75"/>
  <c r="U33" i="72"/>
  <c r="AK64" i="49"/>
  <c r="Y31" i="75" s="1"/>
  <c r="S31" i="75"/>
  <c r="S50" i="49"/>
  <c r="Y17" i="72" s="1"/>
  <c r="S17" i="72"/>
  <c r="AL48" i="49"/>
  <c r="Z15" i="75" s="1"/>
  <c r="T15" i="75"/>
  <c r="AK208" i="49"/>
  <c r="Y175" i="75" s="1"/>
  <c r="S175" i="75"/>
  <c r="U121" i="74"/>
  <c r="S47" i="72"/>
  <c r="U46" i="74"/>
  <c r="U37" i="75"/>
  <c r="U23" i="72"/>
  <c r="S15" i="72"/>
  <c r="T7" i="72"/>
  <c r="AM127" i="49"/>
  <c r="AA94" i="75" s="1"/>
  <c r="U94" i="75"/>
  <c r="AM71" i="49"/>
  <c r="AA38" i="75" s="1"/>
  <c r="U38" i="75"/>
  <c r="AC277" i="51"/>
  <c r="AI245" i="74" s="1"/>
  <c r="AC245" i="74"/>
  <c r="AB261" i="51"/>
  <c r="AH229" i="74" s="1"/>
  <c r="AB229" i="74"/>
  <c r="S256" i="51"/>
  <c r="AH224" i="72" s="1"/>
  <c r="AB224" i="72"/>
  <c r="AC245" i="51"/>
  <c r="AI213" i="74" s="1"/>
  <c r="AC213" i="74"/>
  <c r="T240" i="51"/>
  <c r="AI208" i="72" s="1"/>
  <c r="AC208" i="72"/>
  <c r="AD229" i="51"/>
  <c r="AJ197" i="74" s="1"/>
  <c r="AD197" i="74"/>
  <c r="T224" i="51"/>
  <c r="AI192" i="72" s="1"/>
  <c r="AC192" i="72"/>
  <c r="AD213" i="51"/>
  <c r="AJ181" i="74" s="1"/>
  <c r="AD181" i="74"/>
  <c r="I205" i="52" s="1"/>
  <c r="T208" i="51"/>
  <c r="AI176" i="72" s="1"/>
  <c r="AC176" i="72"/>
  <c r="T161" i="49"/>
  <c r="Z128" i="72" s="1"/>
  <c r="T128" i="72"/>
  <c r="T36" i="74"/>
  <c r="AC271" i="51"/>
  <c r="AI239" i="74" s="1"/>
  <c r="AC239" i="74"/>
  <c r="T234" i="51"/>
  <c r="AI202" i="72" s="1"/>
  <c r="AC202" i="72"/>
  <c r="T218" i="51"/>
  <c r="AI186" i="72" s="1"/>
  <c r="AC186" i="72"/>
  <c r="T153" i="49"/>
  <c r="Z120" i="72" s="1"/>
  <c r="T120" i="72"/>
  <c r="T78" i="49"/>
  <c r="Z45" i="72" s="1"/>
  <c r="T45" i="72"/>
  <c r="AM63" i="49"/>
  <c r="AA30" i="75" s="1"/>
  <c r="U30" i="75"/>
  <c r="S107" i="49"/>
  <c r="Y74" i="72" s="1"/>
  <c r="S74" i="72"/>
  <c r="AB156" i="74"/>
  <c r="AD135" i="72"/>
  <c r="AB124" i="74"/>
  <c r="AC124" i="51"/>
  <c r="AI92" i="74" s="1"/>
  <c r="AC92" i="74"/>
  <c r="AB71" i="72"/>
  <c r="AD92" i="51"/>
  <c r="AJ60" i="74" s="1"/>
  <c r="AD60" i="74"/>
  <c r="U81" i="49"/>
  <c r="AA48" i="72" s="1"/>
  <c r="U48" i="72"/>
  <c r="AK47" i="49"/>
  <c r="Y14" i="75" s="1"/>
  <c r="S14" i="75"/>
  <c r="U270" i="51"/>
  <c r="AJ238" i="72" s="1"/>
  <c r="AD238" i="72"/>
  <c r="AB226" i="74"/>
  <c r="G250" i="52" s="1"/>
  <c r="AB242" i="51"/>
  <c r="AH210" i="74" s="1"/>
  <c r="AB210" i="74"/>
  <c r="AC161" i="74"/>
  <c r="AC177" i="51"/>
  <c r="AI145" i="74" s="1"/>
  <c r="AC145" i="74"/>
  <c r="AC161" i="51"/>
  <c r="AI129" i="74" s="1"/>
  <c r="AC129" i="74"/>
  <c r="S132" i="51"/>
  <c r="AH100" i="72" s="1"/>
  <c r="AB100" i="72"/>
  <c r="AC129" i="51"/>
  <c r="AI97" i="74" s="1"/>
  <c r="AC97" i="74"/>
  <c r="T116" i="51"/>
  <c r="AI84" i="72" s="1"/>
  <c r="AC84" i="72"/>
  <c r="S108" i="51"/>
  <c r="AH76" i="72" s="1"/>
  <c r="AB76" i="72"/>
  <c r="T100" i="51"/>
  <c r="AI68" i="72" s="1"/>
  <c r="AC68" i="72"/>
  <c r="S92" i="51"/>
  <c r="AH60" i="72" s="1"/>
  <c r="AB60" i="72"/>
  <c r="T84" i="51"/>
  <c r="AI52" i="72" s="1"/>
  <c r="AC52" i="72"/>
  <c r="S76" i="51"/>
  <c r="AH44" i="72" s="1"/>
  <c r="AB44" i="72"/>
  <c r="T68" i="51"/>
  <c r="AI36" i="72" s="1"/>
  <c r="AC36" i="72"/>
  <c r="S60" i="51"/>
  <c r="AH28" i="72" s="1"/>
  <c r="AB28" i="72"/>
  <c r="S52" i="51"/>
  <c r="AH20" i="72" s="1"/>
  <c r="AB20" i="72"/>
  <c r="AD49" i="51"/>
  <c r="AJ17" i="74" s="1"/>
  <c r="AD17" i="74"/>
  <c r="S46" i="49"/>
  <c r="Y13" i="72" s="1"/>
  <c r="S13" i="72"/>
  <c r="AK39" i="49"/>
  <c r="S6" i="75"/>
  <c r="AB177" i="72"/>
  <c r="AD203" i="51"/>
  <c r="AJ171" i="74" s="1"/>
  <c r="AD171" i="74"/>
  <c r="U202" i="51"/>
  <c r="AJ170" i="72" s="1"/>
  <c r="AD170" i="72"/>
  <c r="U194" i="51"/>
  <c r="AJ162" i="72" s="1"/>
  <c r="AD162" i="72"/>
  <c r="AB192" i="51"/>
  <c r="AH160" i="74" s="1"/>
  <c r="AB160" i="74"/>
  <c r="AD187" i="51"/>
  <c r="AJ155" i="74" s="1"/>
  <c r="AD155" i="74"/>
  <c r="U186" i="51"/>
  <c r="AJ154" i="72" s="1"/>
  <c r="AD154" i="72"/>
  <c r="AD179" i="51"/>
  <c r="AJ147" i="74" s="1"/>
  <c r="AD147" i="74"/>
  <c r="U178" i="51"/>
  <c r="AJ146" i="72" s="1"/>
  <c r="AD146" i="72"/>
  <c r="AD171" i="51"/>
  <c r="AJ139" i="74" s="1"/>
  <c r="AD139" i="74"/>
  <c r="U170" i="51"/>
  <c r="AJ138" i="72" s="1"/>
  <c r="AD138" i="72"/>
  <c r="AD131" i="74"/>
  <c r="U162" i="51"/>
  <c r="AJ130" i="72" s="1"/>
  <c r="AD130" i="72"/>
  <c r="AD155" i="51"/>
  <c r="AJ123" i="74" s="1"/>
  <c r="AD123" i="74"/>
  <c r="U154" i="51"/>
  <c r="AJ122" i="72" s="1"/>
  <c r="AD122" i="72"/>
  <c r="AD147" i="51"/>
  <c r="AJ115" i="74" s="1"/>
  <c r="AD115" i="74"/>
  <c r="U146" i="51"/>
  <c r="AJ114" i="72" s="1"/>
  <c r="AD114" i="72"/>
  <c r="AD139" i="51"/>
  <c r="AJ107" i="74" s="1"/>
  <c r="AD107" i="74"/>
  <c r="T138" i="51"/>
  <c r="AI106" i="72" s="1"/>
  <c r="AC106" i="72"/>
  <c r="AD131" i="51"/>
  <c r="AJ99" i="74" s="1"/>
  <c r="AD99" i="74"/>
  <c r="T130" i="51"/>
  <c r="AI98" i="72" s="1"/>
  <c r="AC98" i="72"/>
  <c r="AD123" i="51"/>
  <c r="AJ91" i="74" s="1"/>
  <c r="AD91" i="74"/>
  <c r="T122" i="51"/>
  <c r="AI90" i="72" s="1"/>
  <c r="AC90" i="72"/>
  <c r="AB120" i="51"/>
  <c r="AH88" i="74" s="1"/>
  <c r="AB88" i="74"/>
  <c r="AM79" i="49"/>
  <c r="AA46" i="75" s="1"/>
  <c r="U46" i="75"/>
  <c r="T252" i="51"/>
  <c r="AI220" i="72" s="1"/>
  <c r="AC220" i="72"/>
  <c r="U238" i="51"/>
  <c r="AJ206" i="72" s="1"/>
  <c r="AD206" i="72"/>
  <c r="AB236" i="51"/>
  <c r="AH204" i="74" s="1"/>
  <c r="AB204" i="74"/>
  <c r="U222" i="51"/>
  <c r="AJ190" i="72" s="1"/>
  <c r="AD190" i="72"/>
  <c r="AB188" i="74"/>
  <c r="U206" i="51"/>
  <c r="AJ174" i="72" s="1"/>
  <c r="AD174" i="72"/>
  <c r="AC171" i="72"/>
  <c r="S168" i="51"/>
  <c r="AH136" i="72" s="1"/>
  <c r="AB136" i="72"/>
  <c r="S160" i="51"/>
  <c r="AH128" i="72" s="1"/>
  <c r="AB128" i="72"/>
  <c r="S152" i="51"/>
  <c r="AH120" i="72" s="1"/>
  <c r="AB120" i="72"/>
  <c r="S144" i="51"/>
  <c r="AH112" i="72" s="1"/>
  <c r="AB112" i="72"/>
  <c r="AD109" i="72"/>
  <c r="S202" i="49"/>
  <c r="Y169" i="72" s="1"/>
  <c r="S169" i="72"/>
  <c r="T89" i="49"/>
  <c r="Z56" i="72" s="1"/>
  <c r="T56" i="72"/>
  <c r="U198" i="51"/>
  <c r="AJ166" i="72" s="1"/>
  <c r="AD166" i="72"/>
  <c r="T182" i="51"/>
  <c r="AI150" i="72" s="1"/>
  <c r="AC150" i="72"/>
  <c r="U166" i="51"/>
  <c r="AJ134" i="72" s="1"/>
  <c r="AD134" i="72"/>
  <c r="T150" i="51"/>
  <c r="AI118" i="72" s="1"/>
  <c r="AC118" i="72"/>
  <c r="U134" i="51"/>
  <c r="AJ102" i="72" s="1"/>
  <c r="AD102" i="72"/>
  <c r="U10" i="74"/>
  <c r="S276" i="51"/>
  <c r="AH244" i="72" s="1"/>
  <c r="AB244" i="72"/>
  <c r="AB233" i="51"/>
  <c r="AH201" i="74" s="1"/>
  <c r="AB201" i="74"/>
  <c r="AD219" i="51"/>
  <c r="AJ187" i="74" s="1"/>
  <c r="AD187" i="74"/>
  <c r="AD243" i="51"/>
  <c r="AJ211" i="74" s="1"/>
  <c r="AD211" i="74"/>
  <c r="AB203" i="72"/>
  <c r="AC182" i="74"/>
  <c r="T118" i="75"/>
  <c r="T230" i="51"/>
  <c r="AI198" i="72" s="1"/>
  <c r="AC198" i="72"/>
  <c r="T214" i="51"/>
  <c r="AI182" i="72" s="1"/>
  <c r="AC182" i="72"/>
  <c r="T55" i="74"/>
  <c r="AD272" i="51"/>
  <c r="AJ240" i="74" s="1"/>
  <c r="AD240" i="74"/>
  <c r="I264" i="52" s="1"/>
  <c r="AB191" i="51"/>
  <c r="AH159" i="74" s="1"/>
  <c r="AB159" i="74"/>
  <c r="AD127" i="51"/>
  <c r="AJ95" i="74" s="1"/>
  <c r="AD95" i="74"/>
  <c r="AD241" i="51"/>
  <c r="AJ209" i="74" s="1"/>
  <c r="AD209" i="74"/>
  <c r="AB51" i="51"/>
  <c r="AH19" i="74" s="1"/>
  <c r="AB19" i="74"/>
  <c r="AC40" i="51"/>
  <c r="AI8" i="74" s="1"/>
  <c r="AC8" i="74"/>
  <c r="AC55" i="51"/>
  <c r="AI23" i="74" s="1"/>
  <c r="AC23" i="74"/>
  <c r="AC53" i="51"/>
  <c r="AI21" i="74" s="1"/>
  <c r="AC21" i="74"/>
  <c r="AC45" i="51"/>
  <c r="AI13" i="74" s="1"/>
  <c r="AC13" i="74"/>
  <c r="AD11" i="72"/>
  <c r="AC39" i="51"/>
  <c r="AI7" i="74" s="1"/>
  <c r="AC7" i="74"/>
  <c r="AE6" i="72"/>
  <c r="AC105" i="72"/>
  <c r="S58" i="51"/>
  <c r="AH26" i="72" s="1"/>
  <c r="AB26" i="72"/>
  <c r="AD225" i="51"/>
  <c r="AJ193" i="74" s="1"/>
  <c r="AD193" i="74"/>
  <c r="I217" i="52" s="1"/>
  <c r="AC95" i="51"/>
  <c r="AI63" i="74" s="1"/>
  <c r="AC63" i="74"/>
  <c r="AC63" i="51"/>
  <c r="AI31" i="74" s="1"/>
  <c r="AC31" i="74"/>
  <c r="AB42" i="74"/>
  <c r="AB154" i="51"/>
  <c r="AH122" i="74" s="1"/>
  <c r="AB122" i="74"/>
  <c r="AD80" i="74"/>
  <c r="AD104" i="51"/>
  <c r="AJ72" i="74" s="1"/>
  <c r="AD72" i="74"/>
  <c r="AD56" i="74"/>
  <c r="AB265" i="51"/>
  <c r="AH233" i="74" s="1"/>
  <c r="AB233" i="74"/>
  <c r="AD209" i="51"/>
  <c r="AJ177" i="74" s="1"/>
  <c r="AD177" i="74"/>
  <c r="T112" i="51"/>
  <c r="AI80" i="72" s="1"/>
  <c r="AC80" i="72"/>
  <c r="T104" i="51"/>
  <c r="AI72" i="72" s="1"/>
  <c r="AC72" i="72"/>
  <c r="T96" i="51"/>
  <c r="AI64" i="72" s="1"/>
  <c r="AC64" i="72"/>
  <c r="T88" i="51"/>
  <c r="AI56" i="72" s="1"/>
  <c r="AC56" i="72"/>
  <c r="T80" i="51"/>
  <c r="AI48" i="72" s="1"/>
  <c r="AC48" i="72"/>
  <c r="AB45" i="72"/>
  <c r="T72" i="51"/>
  <c r="AI40" i="72" s="1"/>
  <c r="AC40" i="72"/>
  <c r="T64" i="51"/>
  <c r="AI32" i="72" s="1"/>
  <c r="AC32" i="72"/>
  <c r="T110" i="51"/>
  <c r="AI78" i="72" s="1"/>
  <c r="AC78" i="72"/>
  <c r="T70" i="51"/>
  <c r="AI38" i="72" s="1"/>
  <c r="AC38" i="72"/>
  <c r="AC130" i="51"/>
  <c r="AI98" i="74" s="1"/>
  <c r="AC98" i="74"/>
  <c r="AB174" i="51"/>
  <c r="AH142" i="74" s="1"/>
  <c r="AB142" i="74"/>
  <c r="AB134" i="74"/>
  <c r="AB150" i="51"/>
  <c r="AH118" i="74" s="1"/>
  <c r="AB118" i="74"/>
  <c r="S136" i="51"/>
  <c r="AH104" i="72" s="1"/>
  <c r="AB104" i="72"/>
  <c r="AB102" i="74"/>
  <c r="S128" i="51"/>
  <c r="AH96" i="72" s="1"/>
  <c r="AB96" i="72"/>
  <c r="S120" i="51"/>
  <c r="AH88" i="72" s="1"/>
  <c r="AB88" i="72"/>
  <c r="T202" i="49"/>
  <c r="Z169" i="72" s="1"/>
  <c r="T169" i="72"/>
  <c r="U89" i="49"/>
  <c r="AA56" i="72" s="1"/>
  <c r="U56" i="72"/>
  <c r="AB283" i="51"/>
  <c r="AH251" i="74" s="1"/>
  <c r="AB251" i="74"/>
  <c r="AB251" i="51"/>
  <c r="AH219" i="74" s="1"/>
  <c r="AB219" i="74"/>
  <c r="T236" i="51"/>
  <c r="AI204" i="72" s="1"/>
  <c r="AC204" i="72"/>
  <c r="S182" i="51"/>
  <c r="AH150" i="72" s="1"/>
  <c r="AB150" i="72"/>
  <c r="S150" i="51"/>
  <c r="AH118" i="72" s="1"/>
  <c r="AB118" i="72"/>
  <c r="S121" i="49"/>
  <c r="Y88" i="72" s="1"/>
  <c r="S88" i="72"/>
  <c r="U61" i="74"/>
  <c r="AM55" i="49"/>
  <c r="AA22" i="75" s="1"/>
  <c r="U22" i="75"/>
  <c r="AC43" i="49"/>
  <c r="Z10" i="74" s="1"/>
  <c r="T10" i="74"/>
  <c r="U276" i="51"/>
  <c r="AJ244" i="72" s="1"/>
  <c r="AD244" i="72"/>
  <c r="T244" i="51"/>
  <c r="AI212" i="72" s="1"/>
  <c r="AC212" i="72"/>
  <c r="AD233" i="51"/>
  <c r="AJ201" i="74" s="1"/>
  <c r="AD201" i="74"/>
  <c r="AC217" i="51"/>
  <c r="AI185" i="74" s="1"/>
  <c r="AC185" i="74"/>
  <c r="AD145" i="72"/>
  <c r="S129" i="49"/>
  <c r="Y96" i="72" s="1"/>
  <c r="S96" i="72"/>
  <c r="AD221" i="72"/>
  <c r="AM151" i="49"/>
  <c r="AA118" i="75" s="1"/>
  <c r="U118" i="75"/>
  <c r="AC273" i="51"/>
  <c r="AI241" i="74" s="1"/>
  <c r="AC241" i="74"/>
  <c r="T212" i="51"/>
  <c r="AI180" i="72" s="1"/>
  <c r="AC180" i="72"/>
  <c r="AC191" i="51"/>
  <c r="AI159" i="74" s="1"/>
  <c r="AC159" i="74"/>
  <c r="AB127" i="51"/>
  <c r="AH95" i="74" s="1"/>
  <c r="AB95" i="74"/>
  <c r="G119" i="52" s="1"/>
  <c r="AB56" i="51"/>
  <c r="AH24" i="74" s="1"/>
  <c r="AB24" i="74"/>
  <c r="AC51" i="51"/>
  <c r="AI19" i="74" s="1"/>
  <c r="AC19" i="74"/>
  <c r="AD8" i="74"/>
  <c r="AC227" i="51"/>
  <c r="AI195" i="74" s="1"/>
  <c r="AC195" i="74"/>
  <c r="AB170" i="51"/>
  <c r="AH138" i="74" s="1"/>
  <c r="AB138" i="74"/>
  <c r="S56" i="51"/>
  <c r="AH24" i="72" s="1"/>
  <c r="AB24" i="72"/>
  <c r="AD55" i="51"/>
  <c r="AJ23" i="74" s="1"/>
  <c r="AD23" i="74"/>
  <c r="S48" i="51"/>
  <c r="AH16" i="72" s="1"/>
  <c r="AB16" i="72"/>
  <c r="S40" i="51"/>
  <c r="AH8" i="72" s="1"/>
  <c r="AB8" i="72"/>
  <c r="AD39" i="51"/>
  <c r="AJ7" i="74" s="1"/>
  <c r="AD7" i="74"/>
  <c r="AF6" i="72"/>
  <c r="T58" i="51"/>
  <c r="AI26" i="72" s="1"/>
  <c r="AC26" i="72"/>
  <c r="AB103" i="51"/>
  <c r="AH71" i="74" s="1"/>
  <c r="AB71" i="74"/>
  <c r="AD95" i="51"/>
  <c r="AJ63" i="74" s="1"/>
  <c r="AD63" i="74"/>
  <c r="AB71" i="51"/>
  <c r="AH39" i="74" s="1"/>
  <c r="AB39" i="74"/>
  <c r="AD63" i="51"/>
  <c r="AJ31" i="74" s="1"/>
  <c r="AD31" i="74"/>
  <c r="AC106" i="51"/>
  <c r="AI74" i="74" s="1"/>
  <c r="AC74" i="74"/>
  <c r="AC74" i="51"/>
  <c r="AI42" i="74" s="1"/>
  <c r="AC42" i="74"/>
  <c r="T260" i="51"/>
  <c r="AI228" i="72" s="1"/>
  <c r="AC228" i="72"/>
  <c r="AC122" i="74"/>
  <c r="AB115" i="51"/>
  <c r="AH83" i="74" s="1"/>
  <c r="AB83" i="74"/>
  <c r="AB107" i="51"/>
  <c r="AH75" i="74" s="1"/>
  <c r="AB75" i="74"/>
  <c r="AB99" i="51"/>
  <c r="AH67" i="74" s="1"/>
  <c r="AB67" i="74"/>
  <c r="AB91" i="51"/>
  <c r="AH59" i="74" s="1"/>
  <c r="AB59" i="74"/>
  <c r="AB67" i="51"/>
  <c r="AH35" i="74" s="1"/>
  <c r="AB35" i="74"/>
  <c r="AD265" i="51"/>
  <c r="AJ233" i="74" s="1"/>
  <c r="AD233" i="74"/>
  <c r="U112" i="51"/>
  <c r="AJ80" i="72" s="1"/>
  <c r="AD80" i="72"/>
  <c r="U104" i="51"/>
  <c r="AJ72" i="72" s="1"/>
  <c r="AD72" i="72"/>
  <c r="U96" i="51"/>
  <c r="AJ64" i="72" s="1"/>
  <c r="AD64" i="72"/>
  <c r="U88" i="51"/>
  <c r="AJ56" i="72" s="1"/>
  <c r="AD56" i="72"/>
  <c r="U80" i="51"/>
  <c r="AJ48" i="72" s="1"/>
  <c r="AD48" i="72"/>
  <c r="U72" i="51"/>
  <c r="AJ40" i="72" s="1"/>
  <c r="AD40" i="72"/>
  <c r="U64" i="51"/>
  <c r="AJ32" i="72" s="1"/>
  <c r="AD32" i="72"/>
  <c r="AC29" i="72"/>
  <c r="S86" i="51"/>
  <c r="AH54" i="72" s="1"/>
  <c r="AB54" i="72"/>
  <c r="U110" i="51"/>
  <c r="AJ78" i="72" s="1"/>
  <c r="AD78" i="72"/>
  <c r="U70" i="51"/>
  <c r="AJ38" i="72" s="1"/>
  <c r="AD38" i="72"/>
  <c r="S94" i="51"/>
  <c r="AH62" i="72" s="1"/>
  <c r="AB62" i="72"/>
  <c r="AC134" i="74"/>
  <c r="AC134" i="51"/>
  <c r="AI102" i="74" s="1"/>
  <c r="AC102" i="74"/>
  <c r="U202" i="49"/>
  <c r="AA169" i="72" s="1"/>
  <c r="U169" i="72"/>
  <c r="AC283" i="51"/>
  <c r="AI251" i="74" s="1"/>
  <c r="AC251" i="74"/>
  <c r="AC251" i="51"/>
  <c r="AI219" i="74" s="1"/>
  <c r="AC219" i="74"/>
  <c r="U220" i="51"/>
  <c r="AJ188" i="72" s="1"/>
  <c r="AD188" i="72"/>
  <c r="T190" i="51"/>
  <c r="AI158" i="72" s="1"/>
  <c r="AC158" i="72"/>
  <c r="U174" i="51"/>
  <c r="AJ142" i="72" s="1"/>
  <c r="AD142" i="72"/>
  <c r="T158" i="51"/>
  <c r="AI126" i="72" s="1"/>
  <c r="AC126" i="72"/>
  <c r="U142" i="51"/>
  <c r="AJ110" i="72" s="1"/>
  <c r="AD110" i="72"/>
  <c r="T126" i="51"/>
  <c r="AI94" i="72" s="1"/>
  <c r="AC94" i="72"/>
  <c r="T121" i="49"/>
  <c r="Z88" i="72" s="1"/>
  <c r="T88" i="72"/>
  <c r="AB281" i="51"/>
  <c r="AH249" i="74" s="1"/>
  <c r="AB249" i="74"/>
  <c r="AB235" i="51"/>
  <c r="AH203" i="74" s="1"/>
  <c r="AB203" i="74"/>
  <c r="AC219" i="51"/>
  <c r="AI187" i="74" s="1"/>
  <c r="AC187" i="74"/>
  <c r="T129" i="49"/>
  <c r="Z96" i="72" s="1"/>
  <c r="T96" i="72"/>
  <c r="AD203" i="72"/>
  <c r="AB70" i="49"/>
  <c r="Y37" i="74" s="1"/>
  <c r="S37" i="74"/>
  <c r="S61" i="52" s="1"/>
  <c r="S268" i="51"/>
  <c r="AH236" i="72" s="1"/>
  <c r="AB236" i="72"/>
  <c r="AL159" i="49"/>
  <c r="Z126" i="75" s="1"/>
  <c r="T126" i="75"/>
  <c r="AD191" i="51"/>
  <c r="AJ159" i="74" s="1"/>
  <c r="AD159" i="74"/>
  <c r="AB167" i="51"/>
  <c r="AH135" i="74" s="1"/>
  <c r="AB135" i="74"/>
  <c r="AD135" i="51"/>
  <c r="AJ103" i="74" s="1"/>
  <c r="AD103" i="74"/>
  <c r="AC127" i="51"/>
  <c r="AI95" i="74" s="1"/>
  <c r="AC95" i="74"/>
  <c r="H119" i="52" s="1"/>
  <c r="AD51" i="51"/>
  <c r="AJ19" i="74" s="1"/>
  <c r="AD19" i="74"/>
  <c r="AB11" i="74"/>
  <c r="AD58" i="51"/>
  <c r="AJ26" i="74" s="1"/>
  <c r="AD26" i="74"/>
  <c r="U56" i="51"/>
  <c r="AJ24" i="72" s="1"/>
  <c r="AD24" i="72"/>
  <c r="AC20" i="74"/>
  <c r="U48" i="51"/>
  <c r="AJ16" i="72" s="1"/>
  <c r="AD16" i="72"/>
  <c r="AD42" i="51"/>
  <c r="AJ10" i="74" s="1"/>
  <c r="AD10" i="74"/>
  <c r="U40" i="51"/>
  <c r="AJ8" i="72" s="1"/>
  <c r="AD8" i="72"/>
  <c r="AG6" i="72"/>
  <c r="U58" i="51"/>
  <c r="AJ26" i="72" s="1"/>
  <c r="AD26" i="72"/>
  <c r="S50" i="51"/>
  <c r="AH18" i="72" s="1"/>
  <c r="AB18" i="72"/>
  <c r="AK53" i="49"/>
  <c r="Y20" i="75" s="1"/>
  <c r="S20" i="75"/>
  <c r="AD90" i="74"/>
  <c r="AC103" i="51"/>
  <c r="AI71" i="74" s="1"/>
  <c r="AC71" i="74"/>
  <c r="AC71" i="51"/>
  <c r="AI39" i="74" s="1"/>
  <c r="AC39" i="74"/>
  <c r="H63" i="52" s="1"/>
  <c r="AD98" i="51"/>
  <c r="AJ66" i="74" s="1"/>
  <c r="AD66" i="74"/>
  <c r="AB50" i="74"/>
  <c r="AC117" i="51"/>
  <c r="AI85" i="74" s="1"/>
  <c r="AC85" i="74"/>
  <c r="AC109" i="51"/>
  <c r="AI77" i="74" s="1"/>
  <c r="AC77" i="74"/>
  <c r="AC101" i="51"/>
  <c r="AI69" i="74" s="1"/>
  <c r="AC69" i="74"/>
  <c r="AC77" i="51"/>
  <c r="AI45" i="74" s="1"/>
  <c r="AC45" i="74"/>
  <c r="AC69" i="51"/>
  <c r="AI37" i="74" s="1"/>
  <c r="AC37" i="74"/>
  <c r="AC61" i="51"/>
  <c r="AI29" i="74" s="1"/>
  <c r="AC29" i="74"/>
  <c r="AB78" i="74"/>
  <c r="AB75" i="72"/>
  <c r="AB102" i="51"/>
  <c r="AH70" i="74" s="1"/>
  <c r="AB70" i="74"/>
  <c r="AB67" i="72"/>
  <c r="AB38" i="74"/>
  <c r="AB30" i="74"/>
  <c r="AB178" i="51"/>
  <c r="AH146" i="74" s="1"/>
  <c r="AB146" i="74"/>
  <c r="T102" i="51"/>
  <c r="AI70" i="72" s="1"/>
  <c r="AC70" i="72"/>
  <c r="AD98" i="74"/>
  <c r="T62" i="51"/>
  <c r="AI30" i="72" s="1"/>
  <c r="AC30" i="72"/>
  <c r="AD150" i="74"/>
  <c r="AD166" i="51"/>
  <c r="AJ134" i="74" s="1"/>
  <c r="AD134" i="74"/>
  <c r="AD118" i="74"/>
  <c r="T44" i="75"/>
  <c r="S190" i="51"/>
  <c r="AH158" i="72" s="1"/>
  <c r="AB158" i="72"/>
  <c r="S158" i="51"/>
  <c r="AH126" i="72" s="1"/>
  <c r="AB126" i="72"/>
  <c r="S126" i="51"/>
  <c r="AH94" i="72" s="1"/>
  <c r="AB94" i="72"/>
  <c r="U121" i="49"/>
  <c r="AA88" i="72" s="1"/>
  <c r="U88" i="72"/>
  <c r="AD281" i="51"/>
  <c r="AJ249" i="74" s="1"/>
  <c r="AD249" i="74"/>
  <c r="AC249" i="51"/>
  <c r="AI217" i="74" s="1"/>
  <c r="AC217" i="74"/>
  <c r="AB161" i="72"/>
  <c r="U129" i="49"/>
  <c r="AA96" i="72" s="1"/>
  <c r="U96" i="72"/>
  <c r="AB243" i="51"/>
  <c r="AH211" i="74" s="1"/>
  <c r="AB211" i="74"/>
  <c r="S53" i="74"/>
  <c r="AC70" i="49"/>
  <c r="Z37" i="74" s="1"/>
  <c r="T37" i="74"/>
  <c r="T61" i="52" s="1"/>
  <c r="U268" i="51"/>
  <c r="AJ236" i="72" s="1"/>
  <c r="AD236" i="72"/>
  <c r="AB183" i="72"/>
  <c r="AD180" i="74"/>
  <c r="U126" i="75"/>
  <c r="T228" i="51"/>
  <c r="AI196" i="72" s="1"/>
  <c r="AC196" i="72"/>
  <c r="AC167" i="51"/>
  <c r="AI135" i="74" s="1"/>
  <c r="AC135" i="74"/>
  <c r="AB135" i="51"/>
  <c r="AH103" i="74" s="1"/>
  <c r="AB103" i="74"/>
  <c r="AC241" i="51"/>
  <c r="AI209" i="74" s="1"/>
  <c r="AC209" i="74"/>
  <c r="AC41" i="72"/>
  <c r="AC22" i="74"/>
  <c r="AB48" i="51"/>
  <c r="AH16" i="74" s="1"/>
  <c r="AB16" i="74"/>
  <c r="AB53" i="51"/>
  <c r="AH21" i="74" s="1"/>
  <c r="AB21" i="74"/>
  <c r="AD20" i="74"/>
  <c r="AB17" i="72"/>
  <c r="AB45" i="51"/>
  <c r="AH13" i="74" s="1"/>
  <c r="AB13" i="74"/>
  <c r="T50" i="51"/>
  <c r="AI18" i="72" s="1"/>
  <c r="AC18" i="72"/>
  <c r="AL53" i="49"/>
  <c r="Z20" i="75" s="1"/>
  <c r="T20" i="75"/>
  <c r="AC225" i="51"/>
  <c r="AI193" i="74" s="1"/>
  <c r="AC193" i="74"/>
  <c r="AC130" i="74"/>
  <c r="AB111" i="51"/>
  <c r="AH79" i="74" s="1"/>
  <c r="AB79" i="74"/>
  <c r="AD103" i="51"/>
  <c r="AJ71" i="74" s="1"/>
  <c r="AD71" i="74"/>
  <c r="AB79" i="51"/>
  <c r="AH47" i="74" s="1"/>
  <c r="AB47" i="74"/>
  <c r="AD71" i="51"/>
  <c r="AJ39" i="74" s="1"/>
  <c r="AD39" i="74"/>
  <c r="AC82" i="51"/>
  <c r="AI50" i="74" s="1"/>
  <c r="AC50" i="74"/>
  <c r="AC154" i="74"/>
  <c r="AD117" i="51"/>
  <c r="AJ85" i="74" s="1"/>
  <c r="AD85" i="74"/>
  <c r="S114" i="51"/>
  <c r="AH82" i="72" s="1"/>
  <c r="AB82" i="72"/>
  <c r="AD109" i="51"/>
  <c r="AJ77" i="74" s="1"/>
  <c r="AD77" i="74"/>
  <c r="S106" i="51"/>
  <c r="AH74" i="72" s="1"/>
  <c r="AB74" i="72"/>
  <c r="AD101" i="51"/>
  <c r="AJ69" i="74" s="1"/>
  <c r="AD69" i="74"/>
  <c r="S98" i="51"/>
  <c r="AH66" i="72" s="1"/>
  <c r="AB66" i="72"/>
  <c r="S90" i="51"/>
  <c r="AH58" i="72" s="1"/>
  <c r="AB58" i="72"/>
  <c r="S82" i="51"/>
  <c r="AH50" i="72" s="1"/>
  <c r="AB50" i="72"/>
  <c r="AD77" i="51"/>
  <c r="AJ45" i="74" s="1"/>
  <c r="AD45" i="74"/>
  <c r="S74" i="51"/>
  <c r="AH42" i="72" s="1"/>
  <c r="AB42" i="72"/>
  <c r="AD69" i="51"/>
  <c r="AJ37" i="74" s="1"/>
  <c r="AD37" i="74"/>
  <c r="S66" i="51"/>
  <c r="AH34" i="72" s="1"/>
  <c r="AB34" i="72"/>
  <c r="AD61" i="51"/>
  <c r="AJ29" i="74" s="1"/>
  <c r="AD29" i="74"/>
  <c r="AC209" i="51"/>
  <c r="AI177" i="74" s="1"/>
  <c r="AC177" i="74"/>
  <c r="H201" i="52" s="1"/>
  <c r="AC78" i="74"/>
  <c r="AC46" i="74"/>
  <c r="AC62" i="51"/>
  <c r="AI30" i="74" s="1"/>
  <c r="AC30" i="74"/>
  <c r="S118" i="51"/>
  <c r="AH86" i="72" s="1"/>
  <c r="AB86" i="72"/>
  <c r="AC178" i="51"/>
  <c r="AI146" i="74" s="1"/>
  <c r="AC146" i="74"/>
  <c r="S78" i="51"/>
  <c r="AH46" i="72" s="1"/>
  <c r="AB46" i="72"/>
  <c r="U102" i="51"/>
  <c r="AJ70" i="72" s="1"/>
  <c r="AD70" i="72"/>
  <c r="U62" i="51"/>
  <c r="AJ30" i="72" s="1"/>
  <c r="AD30" i="72"/>
  <c r="T200" i="51"/>
  <c r="AI168" i="72" s="1"/>
  <c r="AC168" i="72"/>
  <c r="T192" i="51"/>
  <c r="AI160" i="72" s="1"/>
  <c r="AC160" i="72"/>
  <c r="T184" i="51"/>
  <c r="AI152" i="72" s="1"/>
  <c r="AC152" i="72"/>
  <c r="T176" i="51"/>
  <c r="AI144" i="72" s="1"/>
  <c r="AC144" i="72"/>
  <c r="AB141" i="72"/>
  <c r="T168" i="51"/>
  <c r="AI136" i="72" s="1"/>
  <c r="AC136" i="72"/>
  <c r="T160" i="51"/>
  <c r="AI128" i="72" s="1"/>
  <c r="AC128" i="72"/>
  <c r="T152" i="51"/>
  <c r="AI120" i="72" s="1"/>
  <c r="AC120" i="72"/>
  <c r="T144" i="51"/>
  <c r="AI112" i="72" s="1"/>
  <c r="AC112" i="72"/>
  <c r="T136" i="51"/>
  <c r="AI104" i="72" s="1"/>
  <c r="AC104" i="72"/>
  <c r="T128" i="51"/>
  <c r="AI96" i="72" s="1"/>
  <c r="AC96" i="72"/>
  <c r="T120" i="51"/>
  <c r="AI88" i="72" s="1"/>
  <c r="AC88" i="72"/>
  <c r="U44" i="75"/>
  <c r="AC225" i="72"/>
  <c r="U236" i="51"/>
  <c r="AJ204" i="72" s="1"/>
  <c r="AD204" i="72"/>
  <c r="S220" i="51"/>
  <c r="AH188" i="72" s="1"/>
  <c r="AB188" i="72"/>
  <c r="T198" i="51"/>
  <c r="AI166" i="72" s="1"/>
  <c r="AC166" i="72"/>
  <c r="U182" i="51"/>
  <c r="AJ150" i="72" s="1"/>
  <c r="AD150" i="72"/>
  <c r="T166" i="51"/>
  <c r="AI134" i="72" s="1"/>
  <c r="AC134" i="72"/>
  <c r="U150" i="51"/>
  <c r="AJ118" i="72" s="1"/>
  <c r="AD118" i="72"/>
  <c r="T134" i="51"/>
  <c r="AI102" i="72" s="1"/>
  <c r="AC102" i="72"/>
  <c r="AB77" i="49"/>
  <c r="Y44" i="74" s="1"/>
  <c r="S44" i="74"/>
  <c r="S68" i="52" s="1"/>
  <c r="AK69" i="49"/>
  <c r="Y36" i="75" s="1"/>
  <c r="S36" i="75"/>
  <c r="AK55" i="49"/>
  <c r="Y22" i="75" s="1"/>
  <c r="S22" i="75"/>
  <c r="S9" i="75"/>
  <c r="S244" i="51"/>
  <c r="AH212" i="72" s="1"/>
  <c r="AB212" i="72"/>
  <c r="AD235" i="51"/>
  <c r="AJ203" i="74" s="1"/>
  <c r="AD203" i="74"/>
  <c r="AB217" i="51"/>
  <c r="AH185" i="74" s="1"/>
  <c r="AB185" i="74"/>
  <c r="S62" i="49"/>
  <c r="Y29" i="72" s="1"/>
  <c r="S29" i="72"/>
  <c r="S55" i="49"/>
  <c r="Y22" i="72" s="1"/>
  <c r="S22" i="72"/>
  <c r="AC243" i="51"/>
  <c r="AI211" i="74" s="1"/>
  <c r="AC211" i="74"/>
  <c r="AB202" i="74"/>
  <c r="AB186" i="74"/>
  <c r="AD200" i="74"/>
  <c r="U16" i="72"/>
  <c r="S212" i="51"/>
  <c r="AH180" i="72" s="1"/>
  <c r="AB180" i="72"/>
  <c r="AB175" i="51"/>
  <c r="AH143" i="74" s="1"/>
  <c r="AB143" i="74"/>
  <c r="AD167" i="51"/>
  <c r="AJ135" i="74" s="1"/>
  <c r="AD135" i="74"/>
  <c r="AB143" i="51"/>
  <c r="AH111" i="74" s="1"/>
  <c r="AB111" i="74"/>
  <c r="AC135" i="51"/>
  <c r="AI103" i="74" s="1"/>
  <c r="AC103" i="74"/>
  <c r="AC24" i="74"/>
  <c r="AB14" i="74"/>
  <c r="AB27" i="72"/>
  <c r="AD53" i="51"/>
  <c r="AJ21" i="74" s="1"/>
  <c r="AD21" i="74"/>
  <c r="I45" i="52" s="1"/>
  <c r="AD45" i="51"/>
  <c r="AJ13" i="74" s="1"/>
  <c r="AD13" i="74"/>
  <c r="AC9" i="72"/>
  <c r="U50" i="51"/>
  <c r="AJ18" i="72" s="1"/>
  <c r="AD18" i="72"/>
  <c r="S42" i="51"/>
  <c r="AH10" i="72" s="1"/>
  <c r="AB10" i="72"/>
  <c r="AM53" i="49"/>
  <c r="AA20" i="75" s="1"/>
  <c r="AC119" i="51"/>
  <c r="AI87" i="74" s="1"/>
  <c r="AC87" i="74"/>
  <c r="AC111" i="51"/>
  <c r="AI79" i="74" s="1"/>
  <c r="AC79" i="74"/>
  <c r="AC79" i="51"/>
  <c r="AI47" i="74" s="1"/>
  <c r="AC47" i="74"/>
  <c r="AD106" i="51"/>
  <c r="AJ74" i="74" s="1"/>
  <c r="AD74" i="74"/>
  <c r="S260" i="51"/>
  <c r="AH228" i="72" s="1"/>
  <c r="AB228" i="72"/>
  <c r="AD122" i="74"/>
  <c r="AC115" i="51"/>
  <c r="AI83" i="74" s="1"/>
  <c r="AC83" i="74"/>
  <c r="T114" i="51"/>
  <c r="AI82" i="72" s="1"/>
  <c r="AC82" i="72"/>
  <c r="AB80" i="74"/>
  <c r="AC107" i="51"/>
  <c r="AI75" i="74" s="1"/>
  <c r="AC75" i="74"/>
  <c r="H99" i="52" s="1"/>
  <c r="T106" i="51"/>
  <c r="AI74" i="72" s="1"/>
  <c r="AC74" i="72"/>
  <c r="AB72" i="74"/>
  <c r="AC99" i="51"/>
  <c r="AI67" i="74" s="1"/>
  <c r="AC67" i="74"/>
  <c r="T98" i="51"/>
  <c r="AI66" i="72" s="1"/>
  <c r="AC66" i="72"/>
  <c r="AC91" i="51"/>
  <c r="AI59" i="74" s="1"/>
  <c r="AC59" i="74"/>
  <c r="T90" i="51"/>
  <c r="AI58" i="72" s="1"/>
  <c r="AC58" i="72"/>
  <c r="AB56" i="74"/>
  <c r="AC83" i="51"/>
  <c r="AI51" i="74" s="1"/>
  <c r="T82" i="51"/>
  <c r="AI50" i="72" s="1"/>
  <c r="AC50" i="72"/>
  <c r="T74" i="51"/>
  <c r="AI42" i="72" s="1"/>
  <c r="AC42" i="72"/>
  <c r="AB40" i="74"/>
  <c r="AC67" i="51"/>
  <c r="AI35" i="74" s="1"/>
  <c r="AC35" i="74"/>
  <c r="T66" i="51"/>
  <c r="AI34" i="72" s="1"/>
  <c r="AC34" i="72"/>
  <c r="S112" i="51"/>
  <c r="AH80" i="72" s="1"/>
  <c r="AB80" i="72"/>
  <c r="S104" i="51"/>
  <c r="AH72" i="72" s="1"/>
  <c r="AB72" i="72"/>
  <c r="AD102" i="51"/>
  <c r="AJ70" i="74" s="1"/>
  <c r="AD70" i="74"/>
  <c r="S96" i="51"/>
  <c r="AH64" i="72" s="1"/>
  <c r="AB64" i="72"/>
  <c r="S88" i="51"/>
  <c r="AH56" i="72" s="1"/>
  <c r="AB56" i="72"/>
  <c r="S80" i="51"/>
  <c r="AH48" i="72" s="1"/>
  <c r="AB48" i="72"/>
  <c r="AD46" i="74"/>
  <c r="S72" i="51"/>
  <c r="AH40" i="72" s="1"/>
  <c r="AB40" i="72"/>
  <c r="S64" i="51"/>
  <c r="AH32" i="72" s="1"/>
  <c r="AB32" i="72"/>
  <c r="AD62" i="51"/>
  <c r="AJ30" i="74" s="1"/>
  <c r="AD30" i="74"/>
  <c r="AD29" i="72"/>
  <c r="T86" i="51"/>
  <c r="AI54" i="72" s="1"/>
  <c r="AC54" i="72"/>
  <c r="AB114" i="74"/>
  <c r="T94" i="51"/>
  <c r="AI62" i="72" s="1"/>
  <c r="AC62" i="72"/>
  <c r="U176" i="51"/>
  <c r="AJ144" i="72" s="1"/>
  <c r="AD144" i="72"/>
  <c r="U168" i="51"/>
  <c r="AJ136" i="72" s="1"/>
  <c r="AD136" i="72"/>
  <c r="U160" i="51"/>
  <c r="AJ128" i="72" s="1"/>
  <c r="AD128" i="72"/>
  <c r="U152" i="51"/>
  <c r="AJ120" i="72" s="1"/>
  <c r="AD120" i="72"/>
  <c r="U144" i="51"/>
  <c r="AJ112" i="72" s="1"/>
  <c r="AD112" i="72"/>
  <c r="AC109" i="72"/>
  <c r="U136" i="51"/>
  <c r="AJ104" i="72" s="1"/>
  <c r="AD104" i="72"/>
  <c r="U128" i="51"/>
  <c r="AJ96" i="72" s="1"/>
  <c r="AD96" i="72"/>
  <c r="U120" i="51"/>
  <c r="AJ88" i="72" s="1"/>
  <c r="AD88" i="72"/>
  <c r="T46" i="72"/>
  <c r="S198" i="51"/>
  <c r="AH166" i="72" s="1"/>
  <c r="AB166" i="72"/>
  <c r="S166" i="51"/>
  <c r="AH134" i="72" s="1"/>
  <c r="AB134" i="72"/>
  <c r="S134" i="51"/>
  <c r="AH102" i="72" s="1"/>
  <c r="AB102" i="72"/>
  <c r="T36" i="75"/>
  <c r="AL55" i="49"/>
  <c r="Z22" i="75" s="1"/>
  <c r="T22" i="75"/>
  <c r="AM42" i="49"/>
  <c r="AA9" i="75" s="1"/>
  <c r="U9" i="75"/>
  <c r="T276" i="51"/>
  <c r="AI244" i="72" s="1"/>
  <c r="AC244" i="72"/>
  <c r="U244" i="51"/>
  <c r="AJ212" i="72" s="1"/>
  <c r="AD212" i="72"/>
  <c r="AC233" i="51"/>
  <c r="AI201" i="74" s="1"/>
  <c r="AC201" i="74"/>
  <c r="AD217" i="51"/>
  <c r="AJ185" i="74" s="1"/>
  <c r="AD185" i="74"/>
  <c r="U127" i="74"/>
  <c r="AC248" i="51"/>
  <c r="AI216" i="74" s="1"/>
  <c r="AC216" i="74"/>
  <c r="H240" i="52" s="1"/>
  <c r="AD198" i="74"/>
  <c r="AC186" i="74"/>
  <c r="AB273" i="51"/>
  <c r="AH241" i="74" s="1"/>
  <c r="AB241" i="74"/>
  <c r="U212" i="51"/>
  <c r="AJ180" i="72" s="1"/>
  <c r="AD180" i="72"/>
  <c r="AC175" i="51"/>
  <c r="AI143" i="74" s="1"/>
  <c r="AC143" i="74"/>
  <c r="AC143" i="51"/>
  <c r="AI111" i="74" s="1"/>
  <c r="AC111" i="74"/>
  <c r="AD24" i="74"/>
  <c r="AC14" i="74"/>
  <c r="AB8" i="74"/>
  <c r="AD170" i="51"/>
  <c r="AJ138" i="74" s="1"/>
  <c r="AD138" i="74"/>
  <c r="AB58" i="51"/>
  <c r="AH26" i="74" s="1"/>
  <c r="AB26" i="74"/>
  <c r="S54" i="51"/>
  <c r="AH22" i="72" s="1"/>
  <c r="AB22" i="72"/>
  <c r="AB18" i="74"/>
  <c r="S46" i="51"/>
  <c r="AH14" i="72" s="1"/>
  <c r="AB14" i="72"/>
  <c r="S38" i="51"/>
  <c r="AB6" i="72"/>
  <c r="T42" i="51"/>
  <c r="AI10" i="72" s="1"/>
  <c r="AC10" i="72"/>
  <c r="AD119" i="51"/>
  <c r="AJ87" i="74" s="1"/>
  <c r="AD87" i="74"/>
  <c r="AD111" i="51"/>
  <c r="AJ79" i="74" s="1"/>
  <c r="AD79" i="74"/>
  <c r="AB87" i="51"/>
  <c r="AH55" i="74" s="1"/>
  <c r="AB55" i="74"/>
  <c r="AD79" i="51"/>
  <c r="AJ47" i="74" s="1"/>
  <c r="AD47" i="74"/>
  <c r="U260" i="51"/>
  <c r="AJ228" i="72" s="1"/>
  <c r="AD228" i="72"/>
  <c r="AD115" i="51"/>
  <c r="AJ83" i="74" s="1"/>
  <c r="AD83" i="74"/>
  <c r="U114" i="51"/>
  <c r="AJ82" i="72" s="1"/>
  <c r="AD82" i="72"/>
  <c r="AD107" i="51"/>
  <c r="AJ75" i="74" s="1"/>
  <c r="AD75" i="74"/>
  <c r="U106" i="51"/>
  <c r="AJ74" i="72" s="1"/>
  <c r="AD74" i="72"/>
  <c r="AC72" i="74"/>
  <c r="AD99" i="51"/>
  <c r="AJ67" i="74" s="1"/>
  <c r="AD67" i="74"/>
  <c r="U98" i="51"/>
  <c r="AJ66" i="72" s="1"/>
  <c r="AD66" i="72"/>
  <c r="AD91" i="51"/>
  <c r="AJ59" i="74" s="1"/>
  <c r="AD59" i="74"/>
  <c r="U90" i="51"/>
  <c r="AJ58" i="72" s="1"/>
  <c r="AD58" i="72"/>
  <c r="AC56" i="74"/>
  <c r="U82" i="51"/>
  <c r="AJ50" i="72" s="1"/>
  <c r="AD50" i="72"/>
  <c r="AC48" i="74"/>
  <c r="U74" i="51"/>
  <c r="AJ42" i="72" s="1"/>
  <c r="AD42" i="72"/>
  <c r="AD67" i="51"/>
  <c r="AJ35" i="74" s="1"/>
  <c r="AD35" i="74"/>
  <c r="U66" i="51"/>
  <c r="AJ34" i="72" s="1"/>
  <c r="AD34" i="72"/>
  <c r="U27" i="75"/>
  <c r="AC265" i="51"/>
  <c r="AI233" i="74" s="1"/>
  <c r="AC233" i="74"/>
  <c r="U86" i="51"/>
  <c r="AJ54" i="72" s="1"/>
  <c r="AD54" i="72"/>
  <c r="S110" i="51"/>
  <c r="AH78" i="72" s="1"/>
  <c r="AB78" i="72"/>
  <c r="AC146" i="51"/>
  <c r="AI114" i="74" s="1"/>
  <c r="AC114" i="74"/>
  <c r="S70" i="51"/>
  <c r="AH38" i="72" s="1"/>
  <c r="AB38" i="72"/>
  <c r="U94" i="51"/>
  <c r="AJ62" i="72" s="1"/>
  <c r="AD62" i="72"/>
  <c r="AB99" i="72"/>
  <c r="AC93" i="72"/>
  <c r="AD283" i="51"/>
  <c r="AJ251" i="74" s="1"/>
  <c r="AD251" i="74"/>
  <c r="AD251" i="51"/>
  <c r="AJ219" i="74" s="1"/>
  <c r="AD219" i="74"/>
  <c r="S236" i="51"/>
  <c r="AH204" i="72" s="1"/>
  <c r="AB204" i="72"/>
  <c r="U190" i="51"/>
  <c r="AJ158" i="72" s="1"/>
  <c r="AD158" i="72"/>
  <c r="T174" i="51"/>
  <c r="AI142" i="72" s="1"/>
  <c r="AC142" i="72"/>
  <c r="U158" i="51"/>
  <c r="AJ126" i="72" s="1"/>
  <c r="AD126" i="72"/>
  <c r="T142" i="51"/>
  <c r="AI110" i="72" s="1"/>
  <c r="AC110" i="72"/>
  <c r="U126" i="51"/>
  <c r="AJ94" i="72" s="1"/>
  <c r="AD94" i="72"/>
  <c r="AC77" i="49"/>
  <c r="Z44" i="74" s="1"/>
  <c r="T44" i="74"/>
  <c r="U36" i="75"/>
  <c r="AB43" i="49"/>
  <c r="Y10" i="74" s="1"/>
  <c r="S10" i="74"/>
  <c r="AB249" i="51"/>
  <c r="AH217" i="74" s="1"/>
  <c r="AB217" i="74"/>
  <c r="AC235" i="51"/>
  <c r="AI203" i="74" s="1"/>
  <c r="AC203" i="74"/>
  <c r="H227" i="52" s="1"/>
  <c r="AB219" i="51"/>
  <c r="AH187" i="74" s="1"/>
  <c r="AB187" i="74"/>
  <c r="T62" i="49"/>
  <c r="Z29" i="72" s="1"/>
  <c r="T29" i="72"/>
  <c r="AC249" i="72"/>
  <c r="AD248" i="74"/>
  <c r="AD248" i="51"/>
  <c r="AJ216" i="74" s="1"/>
  <c r="AD216" i="74"/>
  <c r="AD273" i="51"/>
  <c r="AJ241" i="74" s="1"/>
  <c r="AD241" i="74"/>
  <c r="S230" i="51"/>
  <c r="AH198" i="72" s="1"/>
  <c r="AB198" i="72"/>
  <c r="S214" i="51"/>
  <c r="AH182" i="72" s="1"/>
  <c r="AB182" i="72"/>
  <c r="S49" i="49"/>
  <c r="Y16" i="72" s="1"/>
  <c r="S16" i="72"/>
  <c r="S228" i="51"/>
  <c r="AH196" i="72" s="1"/>
  <c r="AB196" i="72"/>
  <c r="AB183" i="51"/>
  <c r="AH151" i="74" s="1"/>
  <c r="AB151" i="74"/>
  <c r="AD175" i="51"/>
  <c r="AJ143" i="74" s="1"/>
  <c r="AD143" i="74"/>
  <c r="AD143" i="51"/>
  <c r="AJ111" i="74" s="1"/>
  <c r="AD111" i="74"/>
  <c r="AB57" i="72"/>
  <c r="AD46" i="51"/>
  <c r="AJ14" i="74" s="1"/>
  <c r="AD14" i="74"/>
  <c r="AB6" i="74"/>
  <c r="AB227" i="51"/>
  <c r="AH195" i="74" s="1"/>
  <c r="AB195" i="74"/>
  <c r="G219" i="52" s="1"/>
  <c r="AC58" i="51"/>
  <c r="AI26" i="74" s="1"/>
  <c r="AC26" i="74"/>
  <c r="T56" i="51"/>
  <c r="AI24" i="72" s="1"/>
  <c r="AC24" i="72"/>
  <c r="T54" i="51"/>
  <c r="AI22" i="72" s="1"/>
  <c r="AC22" i="72"/>
  <c r="T48" i="51"/>
  <c r="AI16" i="72" s="1"/>
  <c r="AC16" i="72"/>
  <c r="T46" i="51"/>
  <c r="AI14" i="72" s="1"/>
  <c r="AC14" i="72"/>
  <c r="T40" i="51"/>
  <c r="AI8" i="72" s="1"/>
  <c r="AC8" i="72"/>
  <c r="T38" i="51"/>
  <c r="AC6" i="72"/>
  <c r="U42" i="51"/>
  <c r="AJ10" i="72" s="1"/>
  <c r="AD10" i="72"/>
  <c r="AC87" i="51"/>
  <c r="AI55" i="74" s="1"/>
  <c r="AC55" i="74"/>
  <c r="H79" i="52" s="1"/>
  <c r="AB98" i="51"/>
  <c r="AH66" i="74" s="1"/>
  <c r="AB66" i="74"/>
  <c r="AB66" i="51"/>
  <c r="AH34" i="74" s="1"/>
  <c r="AB34" i="74"/>
  <c r="AB117" i="51"/>
  <c r="AH85" i="74" s="1"/>
  <c r="AB85" i="74"/>
  <c r="AB109" i="51"/>
  <c r="AH77" i="74" s="1"/>
  <c r="AB77" i="74"/>
  <c r="AB101" i="51"/>
  <c r="AH69" i="74" s="1"/>
  <c r="AB69" i="74"/>
  <c r="AB61" i="74"/>
  <c r="AB77" i="51"/>
  <c r="AH45" i="74" s="1"/>
  <c r="AB45" i="74"/>
  <c r="AB69" i="51"/>
  <c r="AH37" i="74" s="1"/>
  <c r="AB37" i="74"/>
  <c r="AB61" i="51"/>
  <c r="AH29" i="74" s="1"/>
  <c r="AB29" i="74"/>
  <c r="T52" i="75"/>
  <c r="T118" i="51"/>
  <c r="AI86" i="72" s="1"/>
  <c r="AC86" i="72"/>
  <c r="AD146" i="74"/>
  <c r="T78" i="51"/>
  <c r="AI46" i="72" s="1"/>
  <c r="AC46" i="72"/>
  <c r="AC139" i="72"/>
  <c r="AC107" i="72"/>
  <c r="S89" i="49"/>
  <c r="Y56" i="72" s="1"/>
  <c r="S56" i="72"/>
  <c r="T220" i="51"/>
  <c r="AI188" i="72" s="1"/>
  <c r="AC188" i="72"/>
  <c r="S174" i="51"/>
  <c r="AH142" i="72" s="1"/>
  <c r="AB142" i="72"/>
  <c r="S142" i="51"/>
  <c r="AH110" i="72" s="1"/>
  <c r="AB110" i="72"/>
  <c r="S61" i="74"/>
  <c r="AD77" i="49"/>
  <c r="AA44" i="74" s="1"/>
  <c r="U44" i="74"/>
  <c r="AL42" i="49"/>
  <c r="Z9" i="75" s="1"/>
  <c r="T9" i="75"/>
  <c r="AC281" i="51"/>
  <c r="AI249" i="74" s="1"/>
  <c r="AC249" i="74"/>
  <c r="AD249" i="51"/>
  <c r="AJ217" i="74" s="1"/>
  <c r="AD217" i="74"/>
  <c r="AD137" i="72"/>
  <c r="AB113" i="72"/>
  <c r="U62" i="49"/>
  <c r="AA29" i="72" s="1"/>
  <c r="U29" i="72"/>
  <c r="AD201" i="72"/>
  <c r="S118" i="75"/>
  <c r="T268" i="51"/>
  <c r="AI236" i="72" s="1"/>
  <c r="AC236" i="72"/>
  <c r="AD199" i="72"/>
  <c r="U230" i="51"/>
  <c r="AJ198" i="72" s="1"/>
  <c r="AD198" i="72"/>
  <c r="U214" i="51"/>
  <c r="AJ182" i="72" s="1"/>
  <c r="AD182" i="72"/>
  <c r="T49" i="49"/>
  <c r="Z16" i="72" s="1"/>
  <c r="T16" i="72"/>
  <c r="U228" i="51"/>
  <c r="AJ196" i="72" s="1"/>
  <c r="AD196" i="72"/>
  <c r="AB241" i="51"/>
  <c r="AH209" i="74" s="1"/>
  <c r="AB209" i="74"/>
  <c r="AD227" i="51"/>
  <c r="AJ195" i="74" s="1"/>
  <c r="AD195" i="74"/>
  <c r="AD170" i="74"/>
  <c r="AB55" i="51"/>
  <c r="AH23" i="74" s="1"/>
  <c r="AB23" i="74"/>
  <c r="U54" i="51"/>
  <c r="AJ22" i="72" s="1"/>
  <c r="AD22" i="72"/>
  <c r="U46" i="51"/>
  <c r="AJ14" i="72" s="1"/>
  <c r="AD14" i="72"/>
  <c r="AB39" i="51"/>
  <c r="AH7" i="74" s="1"/>
  <c r="AB7" i="74"/>
  <c r="U38" i="51"/>
  <c r="AD6" i="72"/>
  <c r="AB225" i="51"/>
  <c r="AH193" i="74" s="1"/>
  <c r="AB193" i="74"/>
  <c r="AB90" i="74"/>
  <c r="AB119" i="51"/>
  <c r="AH87" i="74" s="1"/>
  <c r="AB87" i="74"/>
  <c r="G111" i="52" s="1"/>
  <c r="AB95" i="51"/>
  <c r="AH63" i="74" s="1"/>
  <c r="AB63" i="74"/>
  <c r="AD87" i="51"/>
  <c r="AJ55" i="74" s="1"/>
  <c r="AD55" i="74"/>
  <c r="AB63" i="51"/>
  <c r="AH31" i="74" s="1"/>
  <c r="AB31" i="74"/>
  <c r="AC98" i="51"/>
  <c r="AI66" i="74" s="1"/>
  <c r="AC66" i="74"/>
  <c r="AC34" i="74"/>
  <c r="AM85" i="49"/>
  <c r="AA52" i="75" s="1"/>
  <c r="U52" i="75"/>
  <c r="AB209" i="51"/>
  <c r="AH177" i="74" s="1"/>
  <c r="AB177" i="74"/>
  <c r="U118" i="51"/>
  <c r="AJ86" i="72" s="1"/>
  <c r="AD86" i="72"/>
  <c r="U78" i="51"/>
  <c r="AJ46" i="72" s="1"/>
  <c r="AD46" i="72"/>
  <c r="S102" i="51"/>
  <c r="AH70" i="72" s="1"/>
  <c r="AB70" i="72"/>
  <c r="S62" i="51"/>
  <c r="AH30" i="72" s="1"/>
  <c r="AB30" i="72"/>
  <c r="V61" i="52" l="1"/>
  <c r="X114" i="52"/>
  <c r="K228" i="52"/>
  <c r="AB122" i="52"/>
  <c r="G71" i="52"/>
  <c r="K158" i="52"/>
  <c r="W98" i="52"/>
  <c r="AC98" i="52" s="1"/>
  <c r="X50" i="52"/>
  <c r="O133" i="52"/>
  <c r="I210" i="52"/>
  <c r="AC287" i="26"/>
  <c r="Q254" i="74" s="1"/>
  <c r="AD84" i="51"/>
  <c r="AJ52" i="74" s="1"/>
  <c r="AC246" i="51"/>
  <c r="AI214" i="74" s="1"/>
  <c r="S280" i="26"/>
  <c r="P247" i="72" s="1"/>
  <c r="I240" i="52"/>
  <c r="X69" i="52"/>
  <c r="L234" i="52"/>
  <c r="V133" i="52"/>
  <c r="AC169" i="52"/>
  <c r="AD126" i="52"/>
  <c r="AC214" i="74"/>
  <c r="U47" i="49"/>
  <c r="AA14" i="72" s="1"/>
  <c r="X239" i="52"/>
  <c r="R263" i="52"/>
  <c r="L114" i="52"/>
  <c r="W89" i="52"/>
  <c r="J110" i="52"/>
  <c r="V117" i="52"/>
  <c r="J76" i="52"/>
  <c r="K112" i="52"/>
  <c r="P76" i="52"/>
  <c r="J240" i="52"/>
  <c r="V50" i="52"/>
  <c r="J66" i="52"/>
  <c r="AB258" i="49"/>
  <c r="Y225" i="74" s="1"/>
  <c r="J180" i="52"/>
  <c r="AD235" i="49"/>
  <c r="AA202" i="74" s="1"/>
  <c r="AK255" i="26"/>
  <c r="P222" i="75" s="1"/>
  <c r="W246" i="52"/>
  <c r="W214" i="52"/>
  <c r="AM39" i="49"/>
  <c r="AC50" i="49"/>
  <c r="Z17" i="74" s="1"/>
  <c r="AC66" i="49"/>
  <c r="Z33" i="74" s="1"/>
  <c r="M199" i="52"/>
  <c r="N261" i="52"/>
  <c r="W224" i="52"/>
  <c r="V183" i="52"/>
  <c r="L244" i="52"/>
  <c r="W49" i="52"/>
  <c r="L178" i="52"/>
  <c r="L252" i="52"/>
  <c r="AD52" i="74"/>
  <c r="AB87" i="49"/>
  <c r="Y54" i="74" s="1"/>
  <c r="J247" i="72"/>
  <c r="X47" i="52"/>
  <c r="V96" i="52"/>
  <c r="L60" i="52"/>
  <c r="Q252" i="52"/>
  <c r="R175" i="52"/>
  <c r="W177" i="52"/>
  <c r="W225" i="52"/>
  <c r="K34" i="52"/>
  <c r="L236" i="52"/>
  <c r="T51" i="49"/>
  <c r="Z18" i="72" s="1"/>
  <c r="AL176" i="26"/>
  <c r="Q143" i="75" s="1"/>
  <c r="V39" i="52"/>
  <c r="N208" i="52"/>
  <c r="T189" i="51"/>
  <c r="AI157" i="72" s="1"/>
  <c r="T87" i="52"/>
  <c r="W247" i="52"/>
  <c r="P111" i="52"/>
  <c r="P173" i="52"/>
  <c r="Q215" i="52"/>
  <c r="L202" i="52"/>
  <c r="L136" i="52"/>
  <c r="T154" i="52"/>
  <c r="AK107" i="49"/>
  <c r="Y74" i="75" s="1"/>
  <c r="T58" i="75"/>
  <c r="AB271" i="26"/>
  <c r="P238" i="74" s="1"/>
  <c r="V101" i="52"/>
  <c r="L36" i="52"/>
  <c r="L102" i="52"/>
  <c r="K74" i="52"/>
  <c r="AC74" i="52" s="1"/>
  <c r="K174" i="52"/>
  <c r="AB258" i="51"/>
  <c r="AH226" i="74" s="1"/>
  <c r="AL157" i="49"/>
  <c r="Z124" i="75" s="1"/>
  <c r="K120" i="72"/>
  <c r="AL192" i="26"/>
  <c r="Q159" i="75" s="1"/>
  <c r="AB230" i="52"/>
  <c r="Q73" i="52"/>
  <c r="J72" i="52"/>
  <c r="J160" i="52"/>
  <c r="L230" i="52"/>
  <c r="P63" i="52"/>
  <c r="K68" i="52"/>
  <c r="K52" i="52"/>
  <c r="L40" i="52"/>
  <c r="L142" i="52"/>
  <c r="J84" i="52"/>
  <c r="AB84" i="52" s="1"/>
  <c r="L166" i="52"/>
  <c r="T171" i="49"/>
  <c r="Z138" i="72" s="1"/>
  <c r="AK186" i="49"/>
  <c r="Y153" i="75" s="1"/>
  <c r="AC122" i="49"/>
  <c r="Z89" i="74" s="1"/>
  <c r="S271" i="26"/>
  <c r="P238" i="72" s="1"/>
  <c r="Q218" i="52"/>
  <c r="P91" i="52"/>
  <c r="V69" i="52"/>
  <c r="AB69" i="52" s="1"/>
  <c r="I71" i="52"/>
  <c r="T207" i="51"/>
  <c r="AI175" i="72" s="1"/>
  <c r="AC256" i="49"/>
  <c r="Z223" i="74" s="1"/>
  <c r="G216" i="52"/>
  <c r="H188" i="52"/>
  <c r="U192" i="52"/>
  <c r="N73" i="52"/>
  <c r="W159" i="52"/>
  <c r="Q40" i="52"/>
  <c r="V194" i="52"/>
  <c r="W170" i="52"/>
  <c r="S205" i="51"/>
  <c r="AH173" i="72" s="1"/>
  <c r="U247" i="52"/>
  <c r="G187" i="52"/>
  <c r="I203" i="52"/>
  <c r="Q134" i="52"/>
  <c r="Q214" i="52"/>
  <c r="U217" i="52"/>
  <c r="V94" i="52"/>
  <c r="Q133" i="52"/>
  <c r="V58" i="52"/>
  <c r="X137" i="52"/>
  <c r="V262" i="52"/>
  <c r="X254" i="52"/>
  <c r="U61" i="51"/>
  <c r="AJ29" i="72" s="1"/>
  <c r="W137" i="52"/>
  <c r="V222" i="52"/>
  <c r="S125" i="51"/>
  <c r="AH93" i="72" s="1"/>
  <c r="S173" i="51"/>
  <c r="AH141" i="72" s="1"/>
  <c r="AC157" i="72"/>
  <c r="U73" i="52"/>
  <c r="S77" i="51"/>
  <c r="AH45" i="72" s="1"/>
  <c r="AK45" i="72" s="1"/>
  <c r="U69" i="52"/>
  <c r="Q234" i="52"/>
  <c r="V46" i="52"/>
  <c r="G32" i="52"/>
  <c r="G42" i="52"/>
  <c r="AB194" i="51"/>
  <c r="AH162" i="74" s="1"/>
  <c r="T210" i="52"/>
  <c r="U195" i="52"/>
  <c r="U134" i="52"/>
  <c r="S253" i="26"/>
  <c r="P220" i="72" s="1"/>
  <c r="T115" i="26"/>
  <c r="Q82" i="72" s="1"/>
  <c r="S221" i="52"/>
  <c r="T216" i="52"/>
  <c r="T168" i="52"/>
  <c r="S31" i="52"/>
  <c r="T255" i="52"/>
  <c r="Q179" i="52"/>
  <c r="AD103" i="26"/>
  <c r="R70" i="74" s="1"/>
  <c r="AC286" i="51"/>
  <c r="AI254" i="74" s="1"/>
  <c r="AC44" i="51"/>
  <c r="AI12" i="74" s="1"/>
  <c r="T155" i="49"/>
  <c r="Z122" i="72" s="1"/>
  <c r="AM78" i="49"/>
  <c r="AA45" i="75" s="1"/>
  <c r="AD178" i="49"/>
  <c r="AA145" i="74" s="1"/>
  <c r="AB162" i="49"/>
  <c r="Y129" i="74" s="1"/>
  <c r="AM106" i="49"/>
  <c r="AA73" i="75" s="1"/>
  <c r="AB182" i="51"/>
  <c r="AH150" i="74" s="1"/>
  <c r="AK143" i="49"/>
  <c r="Y110" i="75" s="1"/>
  <c r="AB123" i="49"/>
  <c r="Y90" i="74" s="1"/>
  <c r="AC139" i="26"/>
  <c r="Q106" i="74" s="1"/>
  <c r="AC63" i="49"/>
  <c r="Z30" i="74" s="1"/>
  <c r="U63" i="49"/>
  <c r="AA30" i="72" s="1"/>
  <c r="AM86" i="49"/>
  <c r="AA53" i="75" s="1"/>
  <c r="AL154" i="49"/>
  <c r="Z121" i="75" s="1"/>
  <c r="AM50" i="49"/>
  <c r="AA17" i="75" s="1"/>
  <c r="AM287" i="49"/>
  <c r="AA254" i="75" s="1"/>
  <c r="AB198" i="49"/>
  <c r="Y165" i="74" s="1"/>
  <c r="T170" i="49"/>
  <c r="Z137" i="72" s="1"/>
  <c r="AL239" i="49"/>
  <c r="Z206" i="75" s="1"/>
  <c r="AB266" i="49"/>
  <c r="Y233" i="74" s="1"/>
  <c r="AD203" i="49"/>
  <c r="AA170" i="74" s="1"/>
  <c r="S273" i="26"/>
  <c r="P240" i="72" s="1"/>
  <c r="T44" i="26"/>
  <c r="Q11" i="72" s="1"/>
  <c r="T185" i="26"/>
  <c r="Q152" i="72" s="1"/>
  <c r="AB130" i="51"/>
  <c r="AH98" i="74" s="1"/>
  <c r="S205" i="49"/>
  <c r="Y172" i="72" s="1"/>
  <c r="AC194" i="49"/>
  <c r="Z161" i="74" s="1"/>
  <c r="AC168" i="26"/>
  <c r="Q135" i="74" s="1"/>
  <c r="S39" i="49"/>
  <c r="Y6" i="72" s="1"/>
  <c r="AM123" i="49"/>
  <c r="AA90" i="75" s="1"/>
  <c r="U220" i="26"/>
  <c r="R187" i="72" s="1"/>
  <c r="AB285" i="51"/>
  <c r="AH253" i="74" s="1"/>
  <c r="AB139" i="49"/>
  <c r="Y106" i="74" s="1"/>
  <c r="AD206" i="51"/>
  <c r="AJ174" i="74" s="1"/>
  <c r="AD274" i="26"/>
  <c r="R241" i="74" s="1"/>
  <c r="AB155" i="49"/>
  <c r="Y122" i="74" s="1"/>
  <c r="AB82" i="49"/>
  <c r="Y49" i="74" s="1"/>
  <c r="AD118" i="51"/>
  <c r="AJ86" i="74" s="1"/>
  <c r="T161" i="74"/>
  <c r="AB212" i="51"/>
  <c r="AH180" i="74" s="1"/>
  <c r="AD99" i="49"/>
  <c r="AA66" i="74" s="1"/>
  <c r="AC200" i="51"/>
  <c r="AI168" i="74" s="1"/>
  <c r="U183" i="49"/>
  <c r="AA150" i="72" s="1"/>
  <c r="S56" i="49"/>
  <c r="Y23" i="72" s="1"/>
  <c r="U104" i="26"/>
  <c r="R71" i="72" s="1"/>
  <c r="AC181" i="26"/>
  <c r="Q148" i="74" s="1"/>
  <c r="AK116" i="26"/>
  <c r="P83" i="75" s="1"/>
  <c r="U201" i="26"/>
  <c r="R168" i="72" s="1"/>
  <c r="AM177" i="26"/>
  <c r="R144" i="75" s="1"/>
  <c r="AB44" i="49"/>
  <c r="Y11" i="74" s="1"/>
  <c r="U90" i="75"/>
  <c r="S6" i="72"/>
  <c r="S30" i="52" s="1"/>
  <c r="T240" i="49"/>
  <c r="Z207" i="72" s="1"/>
  <c r="S49" i="74"/>
  <c r="S73" i="52" s="1"/>
  <c r="T82" i="26"/>
  <c r="Q49" i="72" s="1"/>
  <c r="T123" i="51"/>
  <c r="AI91" i="72" s="1"/>
  <c r="AD86" i="74"/>
  <c r="AD199" i="51"/>
  <c r="AJ167" i="74" s="1"/>
  <c r="K135" i="74"/>
  <c r="AB114" i="52"/>
  <c r="AB122" i="51"/>
  <c r="AH90" i="74" s="1"/>
  <c r="AC210" i="51"/>
  <c r="AI178" i="74" s="1"/>
  <c r="AK277" i="26"/>
  <c r="P244" i="75" s="1"/>
  <c r="AL125" i="49"/>
  <c r="Z92" i="75" s="1"/>
  <c r="T70" i="26"/>
  <c r="Q37" i="72" s="1"/>
  <c r="AC44" i="52"/>
  <c r="AK202" i="49"/>
  <c r="Y169" i="75" s="1"/>
  <c r="S287" i="49"/>
  <c r="Y254" i="72" s="1"/>
  <c r="AB274" i="51"/>
  <c r="AH242" i="74" s="1"/>
  <c r="AC52" i="51"/>
  <c r="AI20" i="74" s="1"/>
  <c r="U64" i="49"/>
  <c r="AA31" i="72" s="1"/>
  <c r="AD141" i="49"/>
  <c r="AA108" i="74" s="1"/>
  <c r="S120" i="49"/>
  <c r="Y87" i="72" s="1"/>
  <c r="AM65" i="26"/>
  <c r="R32" i="75" s="1"/>
  <c r="T119" i="26"/>
  <c r="Q86" i="72" s="1"/>
  <c r="S274" i="26"/>
  <c r="P241" i="72" s="1"/>
  <c r="AD283" i="26"/>
  <c r="R250" i="74" s="1"/>
  <c r="AD77" i="26"/>
  <c r="R44" i="74" s="1"/>
  <c r="T149" i="49"/>
  <c r="Z116" i="72" s="1"/>
  <c r="AC208" i="51"/>
  <c r="AI176" i="74" s="1"/>
  <c r="AL172" i="49"/>
  <c r="Z139" i="75" s="1"/>
  <c r="AD47" i="51"/>
  <c r="AJ15" i="74" s="1"/>
  <c r="AC252" i="52"/>
  <c r="U39" i="51"/>
  <c r="AJ7" i="72" s="1"/>
  <c r="AB253" i="74"/>
  <c r="G277" i="52" s="1"/>
  <c r="U99" i="51"/>
  <c r="AJ67" i="72" s="1"/>
  <c r="AM113" i="49"/>
  <c r="AA80" i="75" s="1"/>
  <c r="AB284" i="51"/>
  <c r="AH252" i="74" s="1"/>
  <c r="AC59" i="51"/>
  <c r="AI27" i="74" s="1"/>
  <c r="AL77" i="49"/>
  <c r="Z44" i="75" s="1"/>
  <c r="AB232" i="51"/>
  <c r="AH200" i="74" s="1"/>
  <c r="AB160" i="51"/>
  <c r="AH128" i="74" s="1"/>
  <c r="AB166" i="49"/>
  <c r="Y133" i="74" s="1"/>
  <c r="AB211" i="49"/>
  <c r="Y178" i="74" s="1"/>
  <c r="X6" i="75"/>
  <c r="AD282" i="51"/>
  <c r="AJ250" i="74" s="1"/>
  <c r="AD115" i="49"/>
  <c r="AA82" i="74" s="1"/>
  <c r="U186" i="49"/>
  <c r="AA153" i="72" s="1"/>
  <c r="S231" i="49"/>
  <c r="Y198" i="72" s="1"/>
  <c r="AD153" i="51"/>
  <c r="AJ121" i="74" s="1"/>
  <c r="S162" i="49"/>
  <c r="Y129" i="72" s="1"/>
  <c r="U50" i="49"/>
  <c r="AA17" i="72" s="1"/>
  <c r="AD197" i="49"/>
  <c r="AA164" i="74" s="1"/>
  <c r="T178" i="49"/>
  <c r="Z145" i="72" s="1"/>
  <c r="AK117" i="49"/>
  <c r="Y84" i="75" s="1"/>
  <c r="AK84" i="75" s="1"/>
  <c r="AC140" i="51"/>
  <c r="AI108" i="74" s="1"/>
  <c r="AD171" i="49"/>
  <c r="AA138" i="74" s="1"/>
  <c r="AD134" i="49"/>
  <c r="AA101" i="74" s="1"/>
  <c r="U259" i="49"/>
  <c r="AA226" i="72" s="1"/>
  <c r="T129" i="26"/>
  <c r="Q96" i="72" s="1"/>
  <c r="AK214" i="49"/>
  <c r="Y181" i="75" s="1"/>
  <c r="AL82" i="26"/>
  <c r="Q49" i="75" s="1"/>
  <c r="AL49" i="75" s="1"/>
  <c r="AD263" i="49"/>
  <c r="AA230" i="74" s="1"/>
  <c r="AD269" i="49"/>
  <c r="AA236" i="74" s="1"/>
  <c r="S144" i="26"/>
  <c r="P111" i="72" s="1"/>
  <c r="S281" i="26"/>
  <c r="P248" i="72" s="1"/>
  <c r="U182" i="49"/>
  <c r="AA149" i="72" s="1"/>
  <c r="AD214" i="26"/>
  <c r="R181" i="74" s="1"/>
  <c r="U263" i="49"/>
  <c r="AA230" i="72" s="1"/>
  <c r="X108" i="52"/>
  <c r="AC88" i="51"/>
  <c r="AI56" i="74" s="1"/>
  <c r="AB134" i="51"/>
  <c r="AH102" i="74" s="1"/>
  <c r="AB242" i="74"/>
  <c r="AB188" i="51"/>
  <c r="AH156" i="74" s="1"/>
  <c r="U145" i="74"/>
  <c r="U169" i="52" s="1"/>
  <c r="T143" i="49"/>
  <c r="Z110" i="72" s="1"/>
  <c r="AK98" i="49"/>
  <c r="Y65" i="75" s="1"/>
  <c r="AM235" i="49"/>
  <c r="AA202" i="75" s="1"/>
  <c r="AM202" i="75" s="1"/>
  <c r="S165" i="74"/>
  <c r="S189" i="52" s="1"/>
  <c r="AC224" i="51"/>
  <c r="AI192" i="74" s="1"/>
  <c r="T138" i="49"/>
  <c r="Z105" i="72" s="1"/>
  <c r="U206" i="49"/>
  <c r="AA173" i="72" s="1"/>
  <c r="T72" i="49"/>
  <c r="Z39" i="72" s="1"/>
  <c r="S215" i="49"/>
  <c r="Y182" i="72" s="1"/>
  <c r="S135" i="49"/>
  <c r="Y102" i="72" s="1"/>
  <c r="AK271" i="49"/>
  <c r="Y238" i="75" s="1"/>
  <c r="AK101" i="49"/>
  <c r="Y68" i="75" s="1"/>
  <c r="AD156" i="49"/>
  <c r="AA123" i="74" s="1"/>
  <c r="AK255" i="49"/>
  <c r="Y222" i="75" s="1"/>
  <c r="AC282" i="49"/>
  <c r="Z249" i="74" s="1"/>
  <c r="AK239" i="26"/>
  <c r="P206" i="75" s="1"/>
  <c r="U266" i="49"/>
  <c r="AA233" i="72" s="1"/>
  <c r="T52" i="26"/>
  <c r="Q19" i="72" s="1"/>
  <c r="AD49" i="26"/>
  <c r="R16" i="74" s="1"/>
  <c r="AB271" i="49"/>
  <c r="Y238" i="74" s="1"/>
  <c r="U77" i="26"/>
  <c r="R44" i="72" s="1"/>
  <c r="K152" i="72"/>
  <c r="W196" i="52"/>
  <c r="AC196" i="52" s="1"/>
  <c r="AD66" i="51"/>
  <c r="AJ34" i="74" s="1"/>
  <c r="U66" i="74"/>
  <c r="S169" i="75"/>
  <c r="T92" i="75"/>
  <c r="AM158" i="49"/>
  <c r="AA125" i="75" s="1"/>
  <c r="AM125" i="75" s="1"/>
  <c r="U154" i="72"/>
  <c r="U178" i="52" s="1"/>
  <c r="AB116" i="51"/>
  <c r="AH84" i="74" s="1"/>
  <c r="S129" i="74"/>
  <c r="S88" i="49"/>
  <c r="Y55" i="72" s="1"/>
  <c r="T192" i="49"/>
  <c r="Z159" i="72" s="1"/>
  <c r="S235" i="49"/>
  <c r="Y202" i="72" s="1"/>
  <c r="U257" i="49"/>
  <c r="AA224" i="72" s="1"/>
  <c r="AD117" i="49"/>
  <c r="AA84" i="74" s="1"/>
  <c r="AC168" i="74"/>
  <c r="S122" i="74"/>
  <c r="AC205" i="49"/>
  <c r="Z172" i="74" s="1"/>
  <c r="K11" i="72"/>
  <c r="N35" i="52" s="1"/>
  <c r="AL78" i="26"/>
  <c r="Q45" i="75" s="1"/>
  <c r="U112" i="26"/>
  <c r="R79" i="72" s="1"/>
  <c r="AC157" i="26"/>
  <c r="Q124" i="74" s="1"/>
  <c r="AD146" i="49"/>
  <c r="AA113" i="74" s="1"/>
  <c r="T61" i="26"/>
  <c r="Q28" i="72" s="1"/>
  <c r="U181" i="26"/>
  <c r="R148" i="72" s="1"/>
  <c r="L168" i="72"/>
  <c r="U245" i="26"/>
  <c r="R212" i="72" s="1"/>
  <c r="U127" i="26"/>
  <c r="R94" i="72" s="1"/>
  <c r="U275" i="49"/>
  <c r="AA242" i="72" s="1"/>
  <c r="AM282" i="49"/>
  <c r="AA249" i="75" s="1"/>
  <c r="S131" i="26"/>
  <c r="P98" i="72" s="1"/>
  <c r="L144" i="75"/>
  <c r="AB241" i="26"/>
  <c r="P208" i="74" s="1"/>
  <c r="AB252" i="52"/>
  <c r="AB180" i="74"/>
  <c r="G204" i="52" s="1"/>
  <c r="AM69" i="49"/>
  <c r="AA36" i="75" s="1"/>
  <c r="AD154" i="49"/>
  <c r="AA121" i="74" s="1"/>
  <c r="U242" i="49"/>
  <c r="AA209" i="72" s="1"/>
  <c r="AD174" i="74"/>
  <c r="I198" i="52" s="1"/>
  <c r="S23" i="72"/>
  <c r="AM83" i="49"/>
  <c r="AA50" i="75" s="1"/>
  <c r="S106" i="74"/>
  <c r="U243" i="49"/>
  <c r="AA210" i="72" s="1"/>
  <c r="AD236" i="51"/>
  <c r="AJ204" i="74" s="1"/>
  <c r="U108" i="74"/>
  <c r="T159" i="49"/>
  <c r="Z126" i="72" s="1"/>
  <c r="S87" i="72"/>
  <c r="AD260" i="49"/>
  <c r="AA227" i="74" s="1"/>
  <c r="U17" i="75"/>
  <c r="AB191" i="49"/>
  <c r="Y158" i="74" s="1"/>
  <c r="S90" i="74"/>
  <c r="S114" i="52" s="1"/>
  <c r="U249" i="26"/>
  <c r="R216" i="72" s="1"/>
  <c r="U258" i="49"/>
  <c r="AA225" i="72" s="1"/>
  <c r="T101" i="26"/>
  <c r="Q68" i="72" s="1"/>
  <c r="AL264" i="26"/>
  <c r="Q231" i="75" s="1"/>
  <c r="AL231" i="75" s="1"/>
  <c r="U100" i="26"/>
  <c r="R67" i="72" s="1"/>
  <c r="AD247" i="49"/>
  <c r="AA214" i="74" s="1"/>
  <c r="AD55" i="26"/>
  <c r="R22" i="74" s="1"/>
  <c r="J83" i="75"/>
  <c r="S233" i="74"/>
  <c r="AL267" i="26"/>
  <c r="Q234" i="75" s="1"/>
  <c r="AL50" i="26"/>
  <c r="Q17" i="75" s="1"/>
  <c r="AL70" i="26"/>
  <c r="Q37" i="75" s="1"/>
  <c r="K148" i="74"/>
  <c r="X251" i="52"/>
  <c r="AB50" i="52"/>
  <c r="AB110" i="51"/>
  <c r="AH78" i="74" s="1"/>
  <c r="AL122" i="49"/>
  <c r="Z89" i="75" s="1"/>
  <c r="U254" i="75"/>
  <c r="T199" i="49"/>
  <c r="Z166" i="72" s="1"/>
  <c r="U91" i="49"/>
  <c r="AA58" i="72" s="1"/>
  <c r="AB67" i="49"/>
  <c r="Y34" i="74" s="1"/>
  <c r="AL279" i="49"/>
  <c r="Z246" i="75" s="1"/>
  <c r="U150" i="72"/>
  <c r="AC176" i="74"/>
  <c r="H200" i="52" s="1"/>
  <c r="T137" i="72"/>
  <c r="AB260" i="51"/>
  <c r="AH228" i="74" s="1"/>
  <c r="AB150" i="74"/>
  <c r="G174" i="52" s="1"/>
  <c r="S73" i="26"/>
  <c r="P40" i="72" s="1"/>
  <c r="AK40" i="72" s="1"/>
  <c r="AB59" i="49"/>
  <c r="Y26" i="74" s="1"/>
  <c r="AL245" i="49"/>
  <c r="Z212" i="75" s="1"/>
  <c r="S254" i="72"/>
  <c r="J240" i="72"/>
  <c r="M264" i="52" s="1"/>
  <c r="U55" i="26"/>
  <c r="R22" i="72" s="1"/>
  <c r="T157" i="26"/>
  <c r="Q124" i="72" s="1"/>
  <c r="U72" i="26"/>
  <c r="R39" i="72" s="1"/>
  <c r="AL257" i="26"/>
  <c r="Q224" i="75" s="1"/>
  <c r="K37" i="72"/>
  <c r="J241" i="72"/>
  <c r="X140" i="52"/>
  <c r="AK123" i="26"/>
  <c r="P90" i="75" s="1"/>
  <c r="S81" i="51"/>
  <c r="AH49" i="72" s="1"/>
  <c r="AB72" i="51"/>
  <c r="AH40" i="74" s="1"/>
  <c r="AC38" i="51"/>
  <c r="AI6" i="74" s="1"/>
  <c r="AB47" i="51"/>
  <c r="AH15" i="74" s="1"/>
  <c r="AB75" i="51"/>
  <c r="AH43" i="74" s="1"/>
  <c r="AD215" i="51"/>
  <c r="AJ183" i="74" s="1"/>
  <c r="AC42" i="51"/>
  <c r="AI10" i="74" s="1"/>
  <c r="AB98" i="74"/>
  <c r="G122" i="52" s="1"/>
  <c r="AL85" i="49"/>
  <c r="Z52" i="75" s="1"/>
  <c r="AD50" i="74"/>
  <c r="AC46" i="51"/>
  <c r="AI14" i="74" s="1"/>
  <c r="AD154" i="51"/>
  <c r="AJ122" i="74" s="1"/>
  <c r="AM159" i="49"/>
  <c r="AA126" i="75" s="1"/>
  <c r="AC166" i="51"/>
  <c r="AI134" i="74" s="1"/>
  <c r="AB74" i="51"/>
  <c r="AH42" i="74" s="1"/>
  <c r="AL151" i="49"/>
  <c r="Z118" i="75" s="1"/>
  <c r="S110" i="75"/>
  <c r="AM182" i="49"/>
  <c r="AA149" i="75" s="1"/>
  <c r="U31" i="72"/>
  <c r="AM66" i="49"/>
  <c r="AA33" i="75" s="1"/>
  <c r="AL170" i="49"/>
  <c r="Z137" i="75" s="1"/>
  <c r="U202" i="74"/>
  <c r="T116" i="72"/>
  <c r="AL174" i="49"/>
  <c r="Z141" i="75" s="1"/>
  <c r="T167" i="49"/>
  <c r="Z134" i="72" s="1"/>
  <c r="T89" i="26"/>
  <c r="Q56" i="72" s="1"/>
  <c r="J222" i="75"/>
  <c r="AM272" i="49"/>
  <c r="AA239" i="75" s="1"/>
  <c r="J244" i="75"/>
  <c r="S208" i="49"/>
  <c r="Y175" i="72" s="1"/>
  <c r="U249" i="49"/>
  <c r="AA216" i="72" s="1"/>
  <c r="S225" i="74"/>
  <c r="S249" i="52" s="1"/>
  <c r="K86" i="72"/>
  <c r="T206" i="75"/>
  <c r="L71" i="72"/>
  <c r="T135" i="51"/>
  <c r="AI103" i="72" s="1"/>
  <c r="AD240" i="52"/>
  <c r="AD78" i="51"/>
  <c r="AJ46" i="74" s="1"/>
  <c r="AM119" i="49"/>
  <c r="AA86" i="75" s="1"/>
  <c r="U75" i="49"/>
  <c r="AA42" i="72" s="1"/>
  <c r="AD51" i="49"/>
  <c r="AA18" i="74" s="1"/>
  <c r="AM184" i="49"/>
  <c r="AA151" i="75" s="1"/>
  <c r="U128" i="49"/>
  <c r="AA95" i="72" s="1"/>
  <c r="AD149" i="49"/>
  <c r="AA116" i="74" s="1"/>
  <c r="AD179" i="49"/>
  <c r="AA146" i="74" s="1"/>
  <c r="AC120" i="51"/>
  <c r="AI88" i="74" s="1"/>
  <c r="AK242" i="49"/>
  <c r="Y209" i="75" s="1"/>
  <c r="S247" i="49"/>
  <c r="Y214" i="72" s="1"/>
  <c r="AL122" i="26"/>
  <c r="Q89" i="75" s="1"/>
  <c r="X100" i="52"/>
  <c r="AC84" i="52"/>
  <c r="AC93" i="51"/>
  <c r="AI61" i="74" s="1"/>
  <c r="AC103" i="72"/>
  <c r="AD153" i="26"/>
  <c r="R120" i="74" s="1"/>
  <c r="AK73" i="49"/>
  <c r="Y40" i="75" s="1"/>
  <c r="AB43" i="74"/>
  <c r="G67" i="52" s="1"/>
  <c r="AC145" i="49"/>
  <c r="Z112" i="74" s="1"/>
  <c r="AC275" i="51"/>
  <c r="AI243" i="74" s="1"/>
  <c r="AD136" i="49"/>
  <c r="AA103" i="74" s="1"/>
  <c r="AD183" i="74"/>
  <c r="I207" i="52" s="1"/>
  <c r="AC124" i="26"/>
  <c r="Q91" i="74" s="1"/>
  <c r="S145" i="51"/>
  <c r="AH113" i="72" s="1"/>
  <c r="AF6" i="74"/>
  <c r="AB190" i="49"/>
  <c r="Y157" i="74" s="1"/>
  <c r="AC76" i="26"/>
  <c r="Q43" i="74" s="1"/>
  <c r="T123" i="26"/>
  <c r="Q90" i="72" s="1"/>
  <c r="AD148" i="26"/>
  <c r="R115" i="74" s="1"/>
  <c r="AM115" i="74" s="1"/>
  <c r="AB76" i="49"/>
  <c r="Y43" i="74" s="1"/>
  <c r="AB15" i="74"/>
  <c r="AD57" i="49"/>
  <c r="AA24" i="74" s="1"/>
  <c r="AC141" i="26"/>
  <c r="Q108" i="74" s="1"/>
  <c r="AD82" i="52"/>
  <c r="AB49" i="72"/>
  <c r="AK52" i="49"/>
  <c r="Y19" i="75" s="1"/>
  <c r="AB156" i="51"/>
  <c r="AH124" i="74" s="1"/>
  <c r="J90" i="75"/>
  <c r="AB94" i="49"/>
  <c r="Y61" i="74" s="1"/>
  <c r="AL156" i="49"/>
  <c r="Z123" i="75" s="1"/>
  <c r="AM93" i="26"/>
  <c r="R60" i="75" s="1"/>
  <c r="U103" i="26"/>
  <c r="R70" i="72" s="1"/>
  <c r="AB252" i="74"/>
  <c r="U80" i="75"/>
  <c r="AD241" i="49"/>
  <c r="AA208" i="74" s="1"/>
  <c r="U67" i="51"/>
  <c r="AJ35" i="72" s="1"/>
  <c r="T147" i="51"/>
  <c r="AI115" i="72" s="1"/>
  <c r="T121" i="51"/>
  <c r="AI89" i="72" s="1"/>
  <c r="AK51" i="26"/>
  <c r="P18" i="75" s="1"/>
  <c r="AK68" i="49"/>
  <c r="Y35" i="75" s="1"/>
  <c r="U159" i="51"/>
  <c r="AJ127" i="72" s="1"/>
  <c r="AC27" i="74"/>
  <c r="U273" i="51"/>
  <c r="AJ241" i="72" s="1"/>
  <c r="AC262" i="51"/>
  <c r="AI230" i="74" s="1"/>
  <c r="AB150" i="26"/>
  <c r="P117" i="74" s="1"/>
  <c r="S279" i="51"/>
  <c r="AH247" i="72" s="1"/>
  <c r="AD126" i="51"/>
  <c r="AJ94" i="74" s="1"/>
  <c r="AB94" i="51"/>
  <c r="AH62" i="74" s="1"/>
  <c r="S265" i="51"/>
  <c r="AH233" i="72" s="1"/>
  <c r="AB216" i="51"/>
  <c r="AH184" i="74" s="1"/>
  <c r="AD224" i="26"/>
  <c r="R191" i="74" s="1"/>
  <c r="AD47" i="49"/>
  <c r="AA14" i="74" s="1"/>
  <c r="AM14" i="74" s="1"/>
  <c r="AL244" i="49"/>
  <c r="Z211" i="75" s="1"/>
  <c r="AK49" i="49"/>
  <c r="Y16" i="75" s="1"/>
  <c r="AK16" i="75" s="1"/>
  <c r="S53" i="51"/>
  <c r="AH21" i="72" s="1"/>
  <c r="U24" i="74"/>
  <c r="U48" i="52" s="1"/>
  <c r="T139" i="75"/>
  <c r="AC100" i="26"/>
  <c r="Q67" i="74" s="1"/>
  <c r="T119" i="51"/>
  <c r="AI87" i="72" s="1"/>
  <c r="U77" i="51"/>
  <c r="AJ45" i="72" s="1"/>
  <c r="AC243" i="74"/>
  <c r="U135" i="49"/>
  <c r="AA102" i="72" s="1"/>
  <c r="K106" i="74"/>
  <c r="AC89" i="72"/>
  <c r="H113" i="52" s="1"/>
  <c r="S155" i="51"/>
  <c r="AH123" i="72" s="1"/>
  <c r="S93" i="51"/>
  <c r="AH61" i="72" s="1"/>
  <c r="AD60" i="51"/>
  <c r="AJ28" i="74" s="1"/>
  <c r="S43" i="74"/>
  <c r="S67" i="52" s="1"/>
  <c r="S257" i="51"/>
  <c r="AH225" i="72" s="1"/>
  <c r="S153" i="51"/>
  <c r="AH121" i="72" s="1"/>
  <c r="AB68" i="49"/>
  <c r="Y35" i="74" s="1"/>
  <c r="S89" i="51"/>
  <c r="AH57" i="72" s="1"/>
  <c r="AD67" i="72"/>
  <c r="U144" i="49"/>
  <c r="AA111" i="72" s="1"/>
  <c r="U253" i="26"/>
  <c r="R220" i="72" s="1"/>
  <c r="AD132" i="26"/>
  <c r="R99" i="74" s="1"/>
  <c r="T196" i="26"/>
  <c r="Q163" i="72" s="1"/>
  <c r="AC204" i="26"/>
  <c r="Q171" i="74" s="1"/>
  <c r="AL171" i="74" s="1"/>
  <c r="AC172" i="52"/>
  <c r="AB46" i="49"/>
  <c r="Y13" i="74" s="1"/>
  <c r="AB54" i="49"/>
  <c r="Y21" i="74" s="1"/>
  <c r="AC64" i="51"/>
  <c r="AI32" i="74" s="1"/>
  <c r="AD76" i="51"/>
  <c r="AJ44" i="74" s="1"/>
  <c r="AM44" i="74" s="1"/>
  <c r="AC96" i="51"/>
  <c r="AI64" i="74" s="1"/>
  <c r="AB246" i="51"/>
  <c r="AH214" i="74" s="1"/>
  <c r="U99" i="49"/>
  <c r="AA66" i="72" s="1"/>
  <c r="AC126" i="52"/>
  <c r="AD81" i="49"/>
  <c r="AA48" i="74" s="1"/>
  <c r="S95" i="51"/>
  <c r="AH63" i="72" s="1"/>
  <c r="U141" i="49"/>
  <c r="AA108" i="72" s="1"/>
  <c r="AK241" i="49"/>
  <c r="Y208" i="75" s="1"/>
  <c r="AK208" i="75" s="1"/>
  <c r="U129" i="51"/>
  <c r="AJ97" i="72" s="1"/>
  <c r="S141" i="51"/>
  <c r="AH109" i="72" s="1"/>
  <c r="AD230" i="51"/>
  <c r="AJ198" i="74" s="1"/>
  <c r="AD94" i="74"/>
  <c r="AD44" i="74"/>
  <c r="I68" i="52" s="1"/>
  <c r="AB56" i="49"/>
  <c r="Y23" i="74" s="1"/>
  <c r="U108" i="72"/>
  <c r="U71" i="51"/>
  <c r="AJ39" i="72" s="1"/>
  <c r="AB247" i="72"/>
  <c r="S13" i="74"/>
  <c r="AB196" i="51"/>
  <c r="AH164" i="74" s="1"/>
  <c r="T30" i="74"/>
  <c r="AD166" i="26"/>
  <c r="R133" i="74" s="1"/>
  <c r="N163" i="72"/>
  <c r="AB238" i="26"/>
  <c r="P205" i="74" s="1"/>
  <c r="AC89" i="26"/>
  <c r="Q56" i="74" s="1"/>
  <c r="U239" i="26"/>
  <c r="R206" i="72" s="1"/>
  <c r="AC280" i="26"/>
  <c r="Q247" i="74" s="1"/>
  <c r="AD97" i="72"/>
  <c r="T147" i="49"/>
  <c r="Z114" i="72" s="1"/>
  <c r="AC285" i="51"/>
  <c r="AI253" i="74" s="1"/>
  <c r="AB63" i="72"/>
  <c r="G87" i="52" s="1"/>
  <c r="AL229" i="49"/>
  <c r="Z196" i="75" s="1"/>
  <c r="AC184" i="51"/>
  <c r="AI152" i="74" s="1"/>
  <c r="AC199" i="26"/>
  <c r="Q166" i="74" s="1"/>
  <c r="T215" i="26"/>
  <c r="Q182" i="72" s="1"/>
  <c r="AC140" i="52"/>
  <c r="AC66" i="26"/>
  <c r="Q33" i="74" s="1"/>
  <c r="AD218" i="51"/>
  <c r="AJ186" i="74" s="1"/>
  <c r="AC12" i="74"/>
  <c r="U45" i="75"/>
  <c r="U208" i="74"/>
  <c r="U232" i="52" s="1"/>
  <c r="K108" i="74"/>
  <c r="AD226" i="26"/>
  <c r="R193" i="74" s="1"/>
  <c r="AC230" i="26"/>
  <c r="Q197" i="74" s="1"/>
  <c r="AL197" i="74" s="1"/>
  <c r="N171" i="74"/>
  <c r="U117" i="51"/>
  <c r="AJ85" i="72" s="1"/>
  <c r="AD142" i="51"/>
  <c r="AJ110" i="74" s="1"/>
  <c r="S21" i="74"/>
  <c r="T133" i="51"/>
  <c r="AI101" i="72" s="1"/>
  <c r="AC32" i="74"/>
  <c r="H56" i="52" s="1"/>
  <c r="T77" i="51"/>
  <c r="AI45" i="72" s="1"/>
  <c r="T101" i="51"/>
  <c r="AI69" i="72" s="1"/>
  <c r="S87" i="51"/>
  <c r="AH55" i="72" s="1"/>
  <c r="AB214" i="74"/>
  <c r="G238" i="52" s="1"/>
  <c r="AK105" i="49"/>
  <c r="Y72" i="75" s="1"/>
  <c r="S83" i="49"/>
  <c r="Y50" i="72" s="1"/>
  <c r="S208" i="75"/>
  <c r="AL194" i="49"/>
  <c r="Z161" i="75" s="1"/>
  <c r="T181" i="51"/>
  <c r="AI149" i="72" s="1"/>
  <c r="U211" i="51"/>
  <c r="AJ179" i="72" s="1"/>
  <c r="U53" i="75"/>
  <c r="T122" i="72"/>
  <c r="T146" i="52" s="1"/>
  <c r="T138" i="26"/>
  <c r="Q105" i="72" s="1"/>
  <c r="T179" i="26"/>
  <c r="Q146" i="72" s="1"/>
  <c r="T187" i="26"/>
  <c r="Q154" i="72" s="1"/>
  <c r="U139" i="26"/>
  <c r="R106" i="72" s="1"/>
  <c r="AC57" i="26"/>
  <c r="Q24" i="74" s="1"/>
  <c r="AB145" i="26"/>
  <c r="P112" i="74" s="1"/>
  <c r="AB120" i="49"/>
  <c r="Y87" i="74" s="1"/>
  <c r="T75" i="51"/>
  <c r="AI43" i="72" s="1"/>
  <c r="U220" i="49"/>
  <c r="AA187" i="72" s="1"/>
  <c r="AC209" i="49"/>
  <c r="Z176" i="74" s="1"/>
  <c r="U49" i="51"/>
  <c r="AJ17" i="72" s="1"/>
  <c r="T97" i="51"/>
  <c r="AI65" i="72" s="1"/>
  <c r="T113" i="51"/>
  <c r="AI81" i="72" s="1"/>
  <c r="AB85" i="51"/>
  <c r="AH53" i="74" s="1"/>
  <c r="U61" i="49"/>
  <c r="AA28" i="72" s="1"/>
  <c r="AB222" i="51"/>
  <c r="AH190" i="74" s="1"/>
  <c r="AC115" i="72"/>
  <c r="T83" i="51"/>
  <c r="AI51" i="72" s="1"/>
  <c r="AB62" i="74"/>
  <c r="G86" i="52" s="1"/>
  <c r="U30" i="72"/>
  <c r="AC96" i="49"/>
  <c r="Z63" i="74" s="1"/>
  <c r="AD79" i="49"/>
  <c r="AA46" i="74" s="1"/>
  <c r="AL65" i="49"/>
  <c r="Z32" i="75" s="1"/>
  <c r="U66" i="72"/>
  <c r="U90" i="52" s="1"/>
  <c r="AC254" i="74"/>
  <c r="L120" i="74"/>
  <c r="AC202" i="26"/>
  <c r="Q169" i="74" s="1"/>
  <c r="L99" i="74"/>
  <c r="O123" i="52" s="1"/>
  <c r="U114" i="26"/>
  <c r="R81" i="72" s="1"/>
  <c r="AD127" i="72"/>
  <c r="I151" i="52" s="1"/>
  <c r="U148" i="49"/>
  <c r="AA115" i="72" s="1"/>
  <c r="L70" i="72"/>
  <c r="L118" i="74"/>
  <c r="AD61" i="26"/>
  <c r="R28" i="74" s="1"/>
  <c r="AB161" i="26"/>
  <c r="P128" i="74" s="1"/>
  <c r="U86" i="26"/>
  <c r="R53" i="72" s="1"/>
  <c r="AK236" i="49"/>
  <c r="Y203" i="75" s="1"/>
  <c r="T229" i="49"/>
  <c r="Z196" i="72" s="1"/>
  <c r="U228" i="49"/>
  <c r="AA195" i="72" s="1"/>
  <c r="AB127" i="26"/>
  <c r="P94" i="74" s="1"/>
  <c r="AD76" i="26"/>
  <c r="R43" i="74" s="1"/>
  <c r="AD35" i="72"/>
  <c r="AC64" i="74"/>
  <c r="H88" i="52" s="1"/>
  <c r="AC75" i="51"/>
  <c r="AI43" i="74" s="1"/>
  <c r="AB109" i="72"/>
  <c r="AD152" i="49"/>
  <c r="AA119" i="74" s="1"/>
  <c r="S165" i="51"/>
  <c r="AH133" i="72" s="1"/>
  <c r="AK60" i="49"/>
  <c r="Y27" i="75" s="1"/>
  <c r="S69" i="51"/>
  <c r="AH37" i="72" s="1"/>
  <c r="S209" i="51"/>
  <c r="AH177" i="72" s="1"/>
  <c r="S163" i="49"/>
  <c r="Y130" i="72" s="1"/>
  <c r="AL97" i="49"/>
  <c r="Z64" i="75" s="1"/>
  <c r="AK121" i="49"/>
  <c r="Y88" i="75" s="1"/>
  <c r="T111" i="51"/>
  <c r="AI79" i="72" s="1"/>
  <c r="AM185" i="49"/>
  <c r="AA152" i="75" s="1"/>
  <c r="AD193" i="51"/>
  <c r="AJ161" i="74" s="1"/>
  <c r="AC143" i="26"/>
  <c r="Q110" i="74" s="1"/>
  <c r="AD72" i="26"/>
  <c r="R39" i="74" s="1"/>
  <c r="AB69" i="26"/>
  <c r="P36" i="74" s="1"/>
  <c r="AB250" i="26"/>
  <c r="P217" i="74" s="1"/>
  <c r="AD124" i="26"/>
  <c r="R91" i="74" s="1"/>
  <c r="AD41" i="26"/>
  <c r="R8" i="74" s="1"/>
  <c r="S87" i="74"/>
  <c r="AL164" i="49"/>
  <c r="Z131" i="75" s="1"/>
  <c r="U169" i="51"/>
  <c r="AJ137" i="72" s="1"/>
  <c r="T139" i="51"/>
  <c r="AI107" i="72" s="1"/>
  <c r="AD72" i="49"/>
  <c r="AA39" i="74" s="1"/>
  <c r="U187" i="72"/>
  <c r="S99" i="49"/>
  <c r="Y66" i="72" s="1"/>
  <c r="AD72" i="51"/>
  <c r="AJ40" i="74" s="1"/>
  <c r="AC249" i="52"/>
  <c r="U105" i="51"/>
  <c r="AJ73" i="72" s="1"/>
  <c r="U219" i="51"/>
  <c r="AJ187" i="72" s="1"/>
  <c r="T185" i="51"/>
  <c r="AI153" i="72" s="1"/>
  <c r="AB256" i="51"/>
  <c r="AH224" i="74" s="1"/>
  <c r="AM43" i="26"/>
  <c r="R10" i="75" s="1"/>
  <c r="AD97" i="49"/>
  <c r="AA64" i="74" s="1"/>
  <c r="K91" i="74"/>
  <c r="S91" i="51"/>
  <c r="AH59" i="72" s="1"/>
  <c r="S267" i="51"/>
  <c r="AH235" i="72" s="1"/>
  <c r="T245" i="49"/>
  <c r="Z212" i="72" s="1"/>
  <c r="S125" i="49"/>
  <c r="Y92" i="72" s="1"/>
  <c r="U231" i="51"/>
  <c r="AJ199" i="72" s="1"/>
  <c r="S59" i="51"/>
  <c r="AH27" i="72" s="1"/>
  <c r="T203" i="51"/>
  <c r="AI171" i="72" s="1"/>
  <c r="AB278" i="51"/>
  <c r="AH246" i="74" s="1"/>
  <c r="U195" i="72"/>
  <c r="AL108" i="26"/>
  <c r="Q75" i="75" s="1"/>
  <c r="S68" i="49"/>
  <c r="Y35" i="72" s="1"/>
  <c r="AD116" i="49"/>
  <c r="AA83" i="74" s="1"/>
  <c r="AC55" i="52"/>
  <c r="AK193" i="49"/>
  <c r="Y160" i="75" s="1"/>
  <c r="AD214" i="51"/>
  <c r="AJ182" i="74" s="1"/>
  <c r="AM201" i="49"/>
  <c r="AA168" i="75" s="1"/>
  <c r="AM168" i="75" s="1"/>
  <c r="AB38" i="51"/>
  <c r="AC47" i="51"/>
  <c r="AI15" i="74" s="1"/>
  <c r="AD68" i="52"/>
  <c r="AK156" i="49"/>
  <c r="Y123" i="75" s="1"/>
  <c r="S167" i="51"/>
  <c r="AH135" i="72" s="1"/>
  <c r="S231" i="51"/>
  <c r="AH199" i="72" s="1"/>
  <c r="AD270" i="51"/>
  <c r="AJ238" i="74" s="1"/>
  <c r="S212" i="49"/>
  <c r="Y179" i="72" s="1"/>
  <c r="AM73" i="49"/>
  <c r="AA40" i="75" s="1"/>
  <c r="T127" i="51"/>
  <c r="AI95" i="72" s="1"/>
  <c r="J94" i="74"/>
  <c r="AE6" i="74"/>
  <c r="AC15" i="74"/>
  <c r="H39" i="52" s="1"/>
  <c r="AC177" i="49"/>
  <c r="Z144" i="74" s="1"/>
  <c r="U168" i="75"/>
  <c r="U255" i="51"/>
  <c r="AJ223" i="72" s="1"/>
  <c r="AD84" i="26"/>
  <c r="R51" i="74" s="1"/>
  <c r="AD182" i="74"/>
  <c r="I206" i="52" s="1"/>
  <c r="AD163" i="51"/>
  <c r="AJ131" i="74" s="1"/>
  <c r="AM129" i="49"/>
  <c r="AA96" i="75" s="1"/>
  <c r="T196" i="72"/>
  <c r="AD51" i="26"/>
  <c r="R18" i="74" s="1"/>
  <c r="AB59" i="51"/>
  <c r="AH27" i="74" s="1"/>
  <c r="S225" i="51"/>
  <c r="AH193" i="72" s="1"/>
  <c r="AL204" i="49"/>
  <c r="Z171" i="75" s="1"/>
  <c r="U101" i="49"/>
  <c r="AA68" i="72" s="1"/>
  <c r="U83" i="74"/>
  <c r="AC86" i="26"/>
  <c r="Q53" i="74" s="1"/>
  <c r="AC162" i="51"/>
  <c r="AI130" i="74" s="1"/>
  <c r="AB237" i="51"/>
  <c r="AH205" i="74" s="1"/>
  <c r="T191" i="51"/>
  <c r="AI159" i="72" s="1"/>
  <c r="AB201" i="49"/>
  <c r="Y168" i="74" s="1"/>
  <c r="S273" i="51"/>
  <c r="AH241" i="72" s="1"/>
  <c r="S203" i="75"/>
  <c r="AD41" i="49"/>
  <c r="AA8" i="74" s="1"/>
  <c r="S35" i="72"/>
  <c r="AD50" i="51"/>
  <c r="AJ18" i="74" s="1"/>
  <c r="AD159" i="51"/>
  <c r="AJ127" i="74" s="1"/>
  <c r="AB80" i="49"/>
  <c r="Y47" i="74" s="1"/>
  <c r="AB176" i="49"/>
  <c r="Y143" i="74" s="1"/>
  <c r="AB184" i="52"/>
  <c r="AC231" i="26"/>
  <c r="Q198" i="74" s="1"/>
  <c r="S117" i="49"/>
  <c r="Y84" i="72" s="1"/>
  <c r="U157" i="51"/>
  <c r="AJ125" i="72" s="1"/>
  <c r="S189" i="51"/>
  <c r="AH157" i="72" s="1"/>
  <c r="AB40" i="49"/>
  <c r="Y7" i="74" s="1"/>
  <c r="AK7" i="74" s="1"/>
  <c r="AD162" i="51"/>
  <c r="AJ130" i="74" s="1"/>
  <c r="AB112" i="51"/>
  <c r="AH80" i="74" s="1"/>
  <c r="AD103" i="49"/>
  <c r="AA70" i="74" s="1"/>
  <c r="AM70" i="74" s="1"/>
  <c r="AC190" i="26"/>
  <c r="Q157" i="74" s="1"/>
  <c r="T179" i="51"/>
  <c r="AI147" i="72" s="1"/>
  <c r="AB228" i="51"/>
  <c r="AH196" i="74" s="1"/>
  <c r="S55" i="51"/>
  <c r="AH23" i="72" s="1"/>
  <c r="AB270" i="51"/>
  <c r="AH238" i="74" s="1"/>
  <c r="AC233" i="49"/>
  <c r="Z200" i="74" s="1"/>
  <c r="U141" i="51"/>
  <c r="AJ109" i="72" s="1"/>
  <c r="AB44" i="26"/>
  <c r="P11" i="74" s="1"/>
  <c r="AC108" i="52"/>
  <c r="S196" i="49"/>
  <c r="Y163" i="72" s="1"/>
  <c r="AB138" i="51"/>
  <c r="AH106" i="74" s="1"/>
  <c r="T283" i="51"/>
  <c r="AI251" i="72" s="1"/>
  <c r="AD38" i="51"/>
  <c r="AJ6" i="74" s="1"/>
  <c r="AC267" i="51"/>
  <c r="AI235" i="74" s="1"/>
  <c r="AD67" i="26"/>
  <c r="R34" i="74" s="1"/>
  <c r="AB199" i="51"/>
  <c r="AH167" i="74" s="1"/>
  <c r="AC87" i="26"/>
  <c r="Q54" i="74" s="1"/>
  <c r="AC85" i="51"/>
  <c r="AI53" i="74" s="1"/>
  <c r="AB42" i="49"/>
  <c r="Y9" i="74" s="1"/>
  <c r="T182" i="26"/>
  <c r="Q149" i="72" s="1"/>
  <c r="AL149" i="72" s="1"/>
  <c r="AD234" i="26"/>
  <c r="R201" i="74" s="1"/>
  <c r="U189" i="49"/>
  <c r="AA156" i="72" s="1"/>
  <c r="T109" i="51"/>
  <c r="AI77" i="72" s="1"/>
  <c r="AK66" i="26"/>
  <c r="P33" i="75" s="1"/>
  <c r="T39" i="51"/>
  <c r="AI7" i="72" s="1"/>
  <c r="AC142" i="51"/>
  <c r="AI110" i="74" s="1"/>
  <c r="U132" i="49"/>
  <c r="AA99" i="72" s="1"/>
  <c r="U41" i="51"/>
  <c r="AJ9" i="72" s="1"/>
  <c r="T217" i="51"/>
  <c r="AI185" i="72" s="1"/>
  <c r="AD158" i="51"/>
  <c r="AJ126" i="74" s="1"/>
  <c r="U254" i="49"/>
  <c r="AA221" i="72" s="1"/>
  <c r="S76" i="49"/>
  <c r="Y43" i="72" s="1"/>
  <c r="AC168" i="52"/>
  <c r="AM237" i="26"/>
  <c r="R204" i="75" s="1"/>
  <c r="AM204" i="75" s="1"/>
  <c r="T53" i="26"/>
  <c r="Q20" i="72" s="1"/>
  <c r="T219" i="26"/>
  <c r="Q186" i="72" s="1"/>
  <c r="AL186" i="72" s="1"/>
  <c r="T224" i="26"/>
  <c r="Q191" i="72" s="1"/>
  <c r="AD104" i="26"/>
  <c r="R71" i="74" s="1"/>
  <c r="AD118" i="49"/>
  <c r="AA85" i="74" s="1"/>
  <c r="T179" i="49"/>
  <c r="Z146" i="72" s="1"/>
  <c r="AL146" i="72" s="1"/>
  <c r="U111" i="26"/>
  <c r="R78" i="72" s="1"/>
  <c r="AB269" i="26"/>
  <c r="P236" i="74" s="1"/>
  <c r="AL173" i="49"/>
  <c r="Z140" i="75" s="1"/>
  <c r="AL140" i="75" s="1"/>
  <c r="AB182" i="49"/>
  <c r="Y149" i="74" s="1"/>
  <c r="AM218" i="49"/>
  <c r="AA185" i="75" s="1"/>
  <c r="AD183" i="49"/>
  <c r="AA150" i="74" s="1"/>
  <c r="T183" i="26"/>
  <c r="Q150" i="72" s="1"/>
  <c r="T56" i="26"/>
  <c r="Q23" i="72" s="1"/>
  <c r="AK269" i="49"/>
  <c r="Y236" i="75" s="1"/>
  <c r="U189" i="26"/>
  <c r="R156" i="72" s="1"/>
  <c r="AB268" i="52"/>
  <c r="AC124" i="52"/>
  <c r="W222" i="52"/>
  <c r="V90" i="52"/>
  <c r="AB90" i="52" s="1"/>
  <c r="T131" i="51"/>
  <c r="AI99" i="72" s="1"/>
  <c r="T199" i="51"/>
  <c r="AI167" i="72" s="1"/>
  <c r="S263" i="51"/>
  <c r="AH231" i="72" s="1"/>
  <c r="U53" i="49"/>
  <c r="AA20" i="72" s="1"/>
  <c r="AB249" i="49"/>
  <c r="Y216" i="74" s="1"/>
  <c r="S137" i="51"/>
  <c r="AH105" i="72" s="1"/>
  <c r="T201" i="51"/>
  <c r="AI169" i="72" s="1"/>
  <c r="T43" i="51"/>
  <c r="AI11" i="72" s="1"/>
  <c r="S171" i="51"/>
  <c r="AH139" i="72" s="1"/>
  <c r="AM228" i="26"/>
  <c r="R195" i="75" s="1"/>
  <c r="AD160" i="49"/>
  <c r="AA127" i="74" s="1"/>
  <c r="S47" i="51"/>
  <c r="AH15" i="72" s="1"/>
  <c r="T223" i="51"/>
  <c r="AI191" i="72" s="1"/>
  <c r="AB145" i="49"/>
  <c r="Y112" i="74" s="1"/>
  <c r="U81" i="51"/>
  <c r="AJ49" i="72" s="1"/>
  <c r="S97" i="51"/>
  <c r="AH65" i="72" s="1"/>
  <c r="AB68" i="51"/>
  <c r="AH36" i="74" s="1"/>
  <c r="AK234" i="26"/>
  <c r="P201" i="75" s="1"/>
  <c r="AL141" i="49"/>
  <c r="Z108" i="75" s="1"/>
  <c r="AL108" i="75" s="1"/>
  <c r="T131" i="49"/>
  <c r="Z98" i="72" s="1"/>
  <c r="AL258" i="26"/>
  <c r="Q225" i="75" s="1"/>
  <c r="X179" i="74"/>
  <c r="X203" i="52" s="1"/>
  <c r="AD212" i="49"/>
  <c r="AA179" i="74" s="1"/>
  <c r="U99" i="72"/>
  <c r="S100" i="49"/>
  <c r="Y67" i="72" s="1"/>
  <c r="S242" i="26"/>
  <c r="P209" i="72" s="1"/>
  <c r="N184" i="72"/>
  <c r="T217" i="26"/>
  <c r="Q184" i="72" s="1"/>
  <c r="AL184" i="72" s="1"/>
  <c r="N130" i="72"/>
  <c r="T163" i="26"/>
  <c r="Q130" i="72" s="1"/>
  <c r="X73" i="74"/>
  <c r="AD106" i="49"/>
  <c r="AA73" i="74" s="1"/>
  <c r="W213" i="75"/>
  <c r="AL246" i="49"/>
  <c r="Z213" i="75" s="1"/>
  <c r="M116" i="75"/>
  <c r="AK149" i="26"/>
  <c r="P116" i="75" s="1"/>
  <c r="T210" i="26"/>
  <c r="Q177" i="72" s="1"/>
  <c r="K177" i="72"/>
  <c r="W132" i="75"/>
  <c r="AL165" i="49"/>
  <c r="Z132" i="75" s="1"/>
  <c r="AL132" i="75" s="1"/>
  <c r="M91" i="72"/>
  <c r="P115" i="52" s="1"/>
  <c r="AB115" i="52" s="1"/>
  <c r="S124" i="26"/>
  <c r="P91" i="72" s="1"/>
  <c r="S207" i="26"/>
  <c r="P174" i="72" s="1"/>
  <c r="AK174" i="72" s="1"/>
  <c r="J174" i="72"/>
  <c r="S277" i="26"/>
  <c r="P244" i="72" s="1"/>
  <c r="J244" i="72"/>
  <c r="O161" i="74"/>
  <c r="AD194" i="26"/>
  <c r="R161" i="74" s="1"/>
  <c r="N186" i="74"/>
  <c r="AC219" i="26"/>
  <c r="Q186" i="74" s="1"/>
  <c r="W34" i="72"/>
  <c r="T67" i="49"/>
  <c r="Z34" i="72" s="1"/>
  <c r="N133" i="72"/>
  <c r="T166" i="26"/>
  <c r="Q133" i="72" s="1"/>
  <c r="W162" i="72"/>
  <c r="T195" i="49"/>
  <c r="Z162" i="72" s="1"/>
  <c r="AG104" i="74"/>
  <c r="L128" i="52" s="1"/>
  <c r="AD136" i="51"/>
  <c r="AJ104" i="74" s="1"/>
  <c r="S283" i="26"/>
  <c r="P250" i="72" s="1"/>
  <c r="J250" i="72"/>
  <c r="AD237" i="26"/>
  <c r="R204" i="74" s="1"/>
  <c r="AM204" i="74" s="1"/>
  <c r="L204" i="74"/>
  <c r="O228" i="52" s="1"/>
  <c r="V162" i="74"/>
  <c r="AB195" i="49"/>
  <c r="Y162" i="74" s="1"/>
  <c r="O160" i="72"/>
  <c r="R184" i="52" s="1"/>
  <c r="U193" i="26"/>
  <c r="R160" i="72" s="1"/>
  <c r="AM160" i="72" s="1"/>
  <c r="U127" i="49"/>
  <c r="AA94" i="72" s="1"/>
  <c r="AM94" i="72" s="1"/>
  <c r="U94" i="72"/>
  <c r="N162" i="72"/>
  <c r="T195" i="26"/>
  <c r="Q162" i="72" s="1"/>
  <c r="AK160" i="26"/>
  <c r="P127" i="75" s="1"/>
  <c r="J127" i="75"/>
  <c r="AB116" i="26"/>
  <c r="P83" i="74" s="1"/>
  <c r="J83" i="74"/>
  <c r="AM223" i="49"/>
  <c r="AA190" i="75" s="1"/>
  <c r="U190" i="75"/>
  <c r="X193" i="75"/>
  <c r="AM226" i="49"/>
  <c r="AA193" i="75" s="1"/>
  <c r="AM193" i="75" s="1"/>
  <c r="AM134" i="49"/>
  <c r="AA101" i="75" s="1"/>
  <c r="U101" i="75"/>
  <c r="AB95" i="49"/>
  <c r="Y62" i="74" s="1"/>
  <c r="S62" i="74"/>
  <c r="M61" i="74"/>
  <c r="P85" i="52" s="1"/>
  <c r="AB94" i="26"/>
  <c r="P61" i="74" s="1"/>
  <c r="N196" i="72"/>
  <c r="Q220" i="52" s="1"/>
  <c r="T229" i="26"/>
  <c r="Q196" i="72" s="1"/>
  <c r="S87" i="26"/>
  <c r="P54" i="72" s="1"/>
  <c r="J54" i="72"/>
  <c r="M130" i="75"/>
  <c r="AK163" i="26"/>
  <c r="P130" i="75" s="1"/>
  <c r="AK130" i="75" s="1"/>
  <c r="U182" i="75"/>
  <c r="AM215" i="49"/>
  <c r="AA182" i="75" s="1"/>
  <c r="AM131" i="26"/>
  <c r="R98" i="75" s="1"/>
  <c r="AM98" i="75" s="1"/>
  <c r="L98" i="75"/>
  <c r="U146" i="49"/>
  <c r="AA113" i="72" s="1"/>
  <c r="U113" i="72"/>
  <c r="J233" i="72"/>
  <c r="S266" i="26"/>
  <c r="P233" i="72" s="1"/>
  <c r="AK233" i="72" s="1"/>
  <c r="AB23" i="72"/>
  <c r="AC110" i="74"/>
  <c r="H134" i="52" s="1"/>
  <c r="AD110" i="51"/>
  <c r="AJ78" i="74" s="1"/>
  <c r="AC94" i="51"/>
  <c r="AI62" i="74" s="1"/>
  <c r="AB160" i="49"/>
  <c r="Y127" i="74" s="1"/>
  <c r="AL41" i="49"/>
  <c r="Z8" i="75" s="1"/>
  <c r="T269" i="51"/>
  <c r="AI237" i="72" s="1"/>
  <c r="AB153" i="49"/>
  <c r="Y120" i="74" s="1"/>
  <c r="U187" i="51"/>
  <c r="AJ155" i="72" s="1"/>
  <c r="AB224" i="49"/>
  <c r="Y191" i="74" s="1"/>
  <c r="AM187" i="26"/>
  <c r="R154" i="75" s="1"/>
  <c r="AM154" i="75" s="1"/>
  <c r="K186" i="72"/>
  <c r="AC115" i="49"/>
  <c r="Z82" i="74" s="1"/>
  <c r="AD61" i="49"/>
  <c r="AA28" i="74" s="1"/>
  <c r="U272" i="49"/>
  <c r="AA239" i="72" s="1"/>
  <c r="T227" i="51"/>
  <c r="AI195" i="72" s="1"/>
  <c r="T243" i="51"/>
  <c r="AI211" i="72" s="1"/>
  <c r="S135" i="51"/>
  <c r="AH103" i="72" s="1"/>
  <c r="S262" i="26"/>
  <c r="P229" i="72" s="1"/>
  <c r="S238" i="26"/>
  <c r="P205" i="72" s="1"/>
  <c r="S268" i="49"/>
  <c r="Y235" i="72" s="1"/>
  <c r="S235" i="72"/>
  <c r="S170" i="26"/>
  <c r="P137" i="72" s="1"/>
  <c r="J137" i="72"/>
  <c r="X144" i="75"/>
  <c r="AM177" i="49"/>
  <c r="AA144" i="75" s="1"/>
  <c r="AM144" i="75" s="1"/>
  <c r="U157" i="49"/>
  <c r="AA124" i="72" s="1"/>
  <c r="U124" i="72"/>
  <c r="X188" i="72"/>
  <c r="X212" i="52" s="1"/>
  <c r="U221" i="49"/>
  <c r="AA188" i="72" s="1"/>
  <c r="AE237" i="72"/>
  <c r="J261" i="52" s="1"/>
  <c r="AB261" i="52" s="1"/>
  <c r="S269" i="51"/>
  <c r="AH237" i="72" s="1"/>
  <c r="M67" i="75"/>
  <c r="AK100" i="26"/>
  <c r="P67" i="75" s="1"/>
  <c r="U165" i="49"/>
  <c r="AA132" i="72" s="1"/>
  <c r="AM132" i="72" s="1"/>
  <c r="U132" i="72"/>
  <c r="S231" i="74"/>
  <c r="AB264" i="49"/>
  <c r="Y231" i="74" s="1"/>
  <c r="O13" i="75"/>
  <c r="AM46" i="26"/>
  <c r="R13" i="75" s="1"/>
  <c r="M171" i="75"/>
  <c r="AK204" i="26"/>
  <c r="P171" i="75" s="1"/>
  <c r="M13" i="74"/>
  <c r="AB46" i="26"/>
  <c r="P13" i="74" s="1"/>
  <c r="M84" i="74"/>
  <c r="AB117" i="26"/>
  <c r="P84" i="74" s="1"/>
  <c r="AK84" i="74" s="1"/>
  <c r="W27" i="74"/>
  <c r="AC60" i="49"/>
  <c r="Z27" i="74" s="1"/>
  <c r="X40" i="74"/>
  <c r="AD73" i="49"/>
  <c r="AA40" i="74" s="1"/>
  <c r="X128" i="74"/>
  <c r="X152" i="52" s="1"/>
  <c r="AD161" i="49"/>
  <c r="AA128" i="74" s="1"/>
  <c r="AB266" i="26"/>
  <c r="P233" i="74" s="1"/>
  <c r="J233" i="74"/>
  <c r="U161" i="26"/>
  <c r="R128" i="72" s="1"/>
  <c r="L128" i="72"/>
  <c r="O152" i="52" s="1"/>
  <c r="X171" i="72"/>
  <c r="X195" i="52" s="1"/>
  <c r="U204" i="49"/>
  <c r="AA171" i="72" s="1"/>
  <c r="AC81" i="49"/>
  <c r="Z48" i="74" s="1"/>
  <c r="T48" i="74"/>
  <c r="T72" i="52" s="1"/>
  <c r="AF205" i="72"/>
  <c r="T237" i="51"/>
  <c r="AI205" i="72" s="1"/>
  <c r="AM231" i="26"/>
  <c r="R198" i="75" s="1"/>
  <c r="L198" i="75"/>
  <c r="T43" i="26"/>
  <c r="Q10" i="72" s="1"/>
  <c r="AL10" i="72" s="1"/>
  <c r="K10" i="72"/>
  <c r="AG63" i="72"/>
  <c r="L87" i="52" s="1"/>
  <c r="AD87" i="52" s="1"/>
  <c r="U95" i="51"/>
  <c r="AJ63" i="72" s="1"/>
  <c r="AE191" i="72"/>
  <c r="J215" i="52" s="1"/>
  <c r="S223" i="51"/>
  <c r="AH191" i="72" s="1"/>
  <c r="AF239" i="72"/>
  <c r="K263" i="52" s="1"/>
  <c r="T271" i="51"/>
  <c r="AI239" i="72" s="1"/>
  <c r="AD240" i="26"/>
  <c r="R207" i="74" s="1"/>
  <c r="L207" i="74"/>
  <c r="O231" i="52" s="1"/>
  <c r="U118" i="26"/>
  <c r="R85" i="72" s="1"/>
  <c r="L85" i="72"/>
  <c r="AB106" i="26"/>
  <c r="P73" i="74" s="1"/>
  <c r="J73" i="74"/>
  <c r="M97" i="52" s="1"/>
  <c r="J235" i="75"/>
  <c r="AK268" i="26"/>
  <c r="P235" i="75" s="1"/>
  <c r="M85" i="74"/>
  <c r="P109" i="52" s="1"/>
  <c r="AB109" i="52" s="1"/>
  <c r="AB118" i="26"/>
  <c r="P85" i="74" s="1"/>
  <c r="M185" i="74"/>
  <c r="P209" i="52" s="1"/>
  <c r="AB209" i="52" s="1"/>
  <c r="AB218" i="26"/>
  <c r="P185" i="74" s="1"/>
  <c r="AK185" i="74" s="1"/>
  <c r="W192" i="74"/>
  <c r="W216" i="52" s="1"/>
  <c r="AC216" i="52" s="1"/>
  <c r="AC225" i="49"/>
  <c r="Z192" i="74" s="1"/>
  <c r="T57" i="51"/>
  <c r="AI25" i="72" s="1"/>
  <c r="U167" i="51"/>
  <c r="AJ135" i="72" s="1"/>
  <c r="S48" i="49"/>
  <c r="Y15" i="72" s="1"/>
  <c r="T93" i="49"/>
  <c r="Z60" i="72" s="1"/>
  <c r="S60" i="49"/>
  <c r="Y27" i="72" s="1"/>
  <c r="T69" i="49"/>
  <c r="Z36" i="72" s="1"/>
  <c r="AD137" i="49"/>
  <c r="AA104" i="74" s="1"/>
  <c r="K20" i="72"/>
  <c r="AK54" i="49"/>
  <c r="Y21" i="75" s="1"/>
  <c r="AD264" i="49"/>
  <c r="AA231" i="74" s="1"/>
  <c r="S96" i="49"/>
  <c r="Y63" i="72" s="1"/>
  <c r="AK63" i="72" s="1"/>
  <c r="AK64" i="26"/>
  <c r="P31" i="75" s="1"/>
  <c r="AK31" i="75" s="1"/>
  <c r="AD125" i="52"/>
  <c r="AB206" i="26"/>
  <c r="P173" i="74" s="1"/>
  <c r="AB164" i="26"/>
  <c r="P131" i="74" s="1"/>
  <c r="S249" i="51"/>
  <c r="AH217" i="72" s="1"/>
  <c r="U123" i="51"/>
  <c r="AJ91" i="72" s="1"/>
  <c r="AC122" i="26"/>
  <c r="Q89" i="74" s="1"/>
  <c r="AL89" i="74" s="1"/>
  <c r="AC117" i="52"/>
  <c r="X147" i="52"/>
  <c r="AD147" i="52" s="1"/>
  <c r="S261" i="49"/>
  <c r="Y228" i="72" s="1"/>
  <c r="AK228" i="72" s="1"/>
  <c r="AM76" i="49"/>
  <c r="AA43" i="75" s="1"/>
  <c r="AC32" i="52"/>
  <c r="AC145" i="51"/>
  <c r="AI113" i="74" s="1"/>
  <c r="AC151" i="51"/>
  <c r="AI119" i="74" s="1"/>
  <c r="Q278" i="52"/>
  <c r="X145" i="52"/>
  <c r="AC74" i="26"/>
  <c r="Q41" i="74" s="1"/>
  <c r="S233" i="51"/>
  <c r="AH201" i="72" s="1"/>
  <c r="AC257" i="52"/>
  <c r="AC198" i="26"/>
  <c r="Q165" i="74" s="1"/>
  <c r="AD44" i="26"/>
  <c r="R11" i="74" s="1"/>
  <c r="L195" i="75"/>
  <c r="K23" i="72"/>
  <c r="AB85" i="26"/>
  <c r="P52" i="74" s="1"/>
  <c r="R101" i="52"/>
  <c r="AD101" i="52" s="1"/>
  <c r="U150" i="74"/>
  <c r="T67" i="26"/>
  <c r="Q34" i="72" s="1"/>
  <c r="U92" i="26"/>
  <c r="R59" i="72" s="1"/>
  <c r="T184" i="26"/>
  <c r="Q151" i="72" s="1"/>
  <c r="AB253" i="52"/>
  <c r="X188" i="52"/>
  <c r="AD188" i="52" s="1"/>
  <c r="AC265" i="26"/>
  <c r="Q232" i="74" s="1"/>
  <c r="T78" i="26"/>
  <c r="Q45" i="72" s="1"/>
  <c r="AL45" i="72" s="1"/>
  <c r="S211" i="26"/>
  <c r="P178" i="72" s="1"/>
  <c r="AD260" i="52"/>
  <c r="T75" i="26"/>
  <c r="Q42" i="72" s="1"/>
  <c r="AL108" i="49"/>
  <c r="Z75" i="75" s="1"/>
  <c r="AC53" i="52"/>
  <c r="AB140" i="26"/>
  <c r="P107" i="74" s="1"/>
  <c r="AK107" i="74" s="1"/>
  <c r="AC50" i="51"/>
  <c r="AI18" i="74" s="1"/>
  <c r="S133" i="49"/>
  <c r="Y100" i="72" s="1"/>
  <c r="AC39" i="49"/>
  <c r="AD54" i="49"/>
  <c r="AA21" i="74" s="1"/>
  <c r="AC90" i="51"/>
  <c r="AI58" i="74" s="1"/>
  <c r="S99" i="51"/>
  <c r="AH67" i="72" s="1"/>
  <c r="AC86" i="51"/>
  <c r="AI54" i="74" s="1"/>
  <c r="U77" i="49"/>
  <c r="AA44" i="72" s="1"/>
  <c r="AM44" i="72" s="1"/>
  <c r="U269" i="51"/>
  <c r="AJ237" i="72" s="1"/>
  <c r="AB64" i="49"/>
  <c r="Y31" i="74" s="1"/>
  <c r="AK31" i="74" s="1"/>
  <c r="U65" i="51"/>
  <c r="AJ33" i="72" s="1"/>
  <c r="AC163" i="51"/>
  <c r="AI131" i="74" s="1"/>
  <c r="AC183" i="51"/>
  <c r="AI151" i="74" s="1"/>
  <c r="AM262" i="26"/>
  <c r="R229" i="75" s="1"/>
  <c r="AD285" i="51"/>
  <c r="AJ253" i="74" s="1"/>
  <c r="AC211" i="51"/>
  <c r="AI179" i="74" s="1"/>
  <c r="AC224" i="52"/>
  <c r="AC151" i="74"/>
  <c r="T257" i="51"/>
  <c r="AI225" i="72" s="1"/>
  <c r="AL225" i="72" s="1"/>
  <c r="AC216" i="51"/>
  <c r="AI184" i="74" s="1"/>
  <c r="AL181" i="49"/>
  <c r="Z148" i="75" s="1"/>
  <c r="AC167" i="72"/>
  <c r="AD253" i="74"/>
  <c r="I277" i="52" s="1"/>
  <c r="T221" i="51"/>
  <c r="AI189" i="72" s="1"/>
  <c r="T259" i="51"/>
  <c r="AI227" i="72" s="1"/>
  <c r="T209" i="51"/>
  <c r="AI177" i="72" s="1"/>
  <c r="AC132" i="51"/>
  <c r="AI100" i="74" s="1"/>
  <c r="AL100" i="74" s="1"/>
  <c r="U238" i="49"/>
  <c r="AA205" i="72" s="1"/>
  <c r="AB153" i="51"/>
  <c r="AH121" i="74" s="1"/>
  <c r="AK84" i="49"/>
  <c r="Y51" i="75" s="1"/>
  <c r="T98" i="72"/>
  <c r="S31" i="74"/>
  <c r="AC68" i="49"/>
  <c r="Z35" i="74" s="1"/>
  <c r="J201" i="75"/>
  <c r="AC18" i="74"/>
  <c r="H42" i="52" s="1"/>
  <c r="AB151" i="51"/>
  <c r="AH119" i="74" s="1"/>
  <c r="U235" i="51"/>
  <c r="AJ203" i="72" s="1"/>
  <c r="S283" i="51"/>
  <c r="AH251" i="72" s="1"/>
  <c r="AK43" i="49"/>
  <c r="Y10" i="75" s="1"/>
  <c r="AD84" i="49"/>
  <c r="AA51" i="74" s="1"/>
  <c r="S151" i="51"/>
  <c r="AH119" i="72" s="1"/>
  <c r="AC215" i="51"/>
  <c r="AI183" i="74" s="1"/>
  <c r="AC131" i="74"/>
  <c r="AL100" i="49"/>
  <c r="Z67" i="75" s="1"/>
  <c r="AD100" i="26"/>
  <c r="R67" i="74" s="1"/>
  <c r="AC11" i="72"/>
  <c r="AD49" i="72"/>
  <c r="T165" i="51"/>
  <c r="AI133" i="72" s="1"/>
  <c r="T61" i="51"/>
  <c r="AI29" i="72" s="1"/>
  <c r="AL29" i="72" s="1"/>
  <c r="AC179" i="74"/>
  <c r="AB65" i="72"/>
  <c r="AD125" i="72"/>
  <c r="AB231" i="72"/>
  <c r="T108" i="75"/>
  <c r="U20" i="72"/>
  <c r="T221" i="26"/>
  <c r="Q188" i="72" s="1"/>
  <c r="AK104" i="26"/>
  <c r="P71" i="75" s="1"/>
  <c r="AK71" i="75" s="1"/>
  <c r="AB112" i="49"/>
  <c r="Y79" i="74" s="1"/>
  <c r="AK220" i="49"/>
  <c r="Y187" i="75" s="1"/>
  <c r="U183" i="51"/>
  <c r="AJ151" i="72" s="1"/>
  <c r="AK252" i="26"/>
  <c r="P219" i="75" s="1"/>
  <c r="U121" i="51"/>
  <c r="AJ89" i="72" s="1"/>
  <c r="S169" i="51"/>
  <c r="AH137" i="72" s="1"/>
  <c r="AC120" i="49"/>
  <c r="Z87" i="74" s="1"/>
  <c r="S204" i="49"/>
  <c r="Y171" i="72" s="1"/>
  <c r="U75" i="51"/>
  <c r="AJ43" i="72" s="1"/>
  <c r="T155" i="51"/>
  <c r="AI123" i="72" s="1"/>
  <c r="AL68" i="49"/>
  <c r="Z35" i="75" s="1"/>
  <c r="S129" i="51"/>
  <c r="AH97" i="72" s="1"/>
  <c r="U193" i="51"/>
  <c r="AJ161" i="72" s="1"/>
  <c r="AD59" i="51"/>
  <c r="AJ27" i="74" s="1"/>
  <c r="AC138" i="52"/>
  <c r="AD267" i="51"/>
  <c r="AJ235" i="74" s="1"/>
  <c r="AB36" i="74"/>
  <c r="S84" i="72"/>
  <c r="U180" i="49"/>
  <c r="AA147" i="72" s="1"/>
  <c r="AC195" i="72"/>
  <c r="U44" i="72"/>
  <c r="T75" i="75"/>
  <c r="AM209" i="26"/>
  <c r="R176" i="75" s="1"/>
  <c r="L229" i="75"/>
  <c r="J229" i="72"/>
  <c r="AC199" i="52"/>
  <c r="S43" i="51"/>
  <c r="AH11" i="72" s="1"/>
  <c r="AC34" i="52"/>
  <c r="AD85" i="51"/>
  <c r="AJ53" i="74" s="1"/>
  <c r="T141" i="51"/>
  <c r="AI109" i="72" s="1"/>
  <c r="AB15" i="72"/>
  <c r="G39" i="52" s="1"/>
  <c r="AB105" i="72"/>
  <c r="AC99" i="72"/>
  <c r="AC169" i="72"/>
  <c r="S163" i="51"/>
  <c r="AH131" i="72" s="1"/>
  <c r="AB157" i="72"/>
  <c r="AC54" i="74"/>
  <c r="H78" i="52" s="1"/>
  <c r="AC199" i="51"/>
  <c r="AI167" i="74" s="1"/>
  <c r="S107" i="51"/>
  <c r="AH75" i="72" s="1"/>
  <c r="AB103" i="72"/>
  <c r="AD137" i="51"/>
  <c r="AJ105" i="74" s="1"/>
  <c r="AD201" i="51"/>
  <c r="AJ169" i="74" s="1"/>
  <c r="AC211" i="72"/>
  <c r="AD161" i="26"/>
  <c r="R128" i="74" s="1"/>
  <c r="J107" i="74"/>
  <c r="U145" i="51"/>
  <c r="AJ113" i="72" s="1"/>
  <c r="AB93" i="51"/>
  <c r="AH61" i="74" s="1"/>
  <c r="AK61" i="74" s="1"/>
  <c r="AB139" i="72"/>
  <c r="T73" i="51"/>
  <c r="AI41" i="72" s="1"/>
  <c r="AB262" i="51"/>
  <c r="AH230" i="74" s="1"/>
  <c r="S216" i="74"/>
  <c r="AC191" i="72"/>
  <c r="AD237" i="72"/>
  <c r="AL121" i="49"/>
  <c r="Z88" i="75" s="1"/>
  <c r="AL88" i="75" s="1"/>
  <c r="AB103" i="49"/>
  <c r="Y70" i="74" s="1"/>
  <c r="S109" i="49"/>
  <c r="Y76" i="72" s="1"/>
  <c r="AK76" i="72" s="1"/>
  <c r="T6" i="74"/>
  <c r="AK57" i="49"/>
  <c r="Y24" i="75" s="1"/>
  <c r="AD98" i="49"/>
  <c r="AA65" i="74" s="1"/>
  <c r="L70" i="74"/>
  <c r="S212" i="26"/>
  <c r="P179" i="72" s="1"/>
  <c r="S253" i="51"/>
  <c r="AH221" i="72" s="1"/>
  <c r="S215" i="51"/>
  <c r="AH183" i="72" s="1"/>
  <c r="S161" i="51"/>
  <c r="AH129" i="72" s="1"/>
  <c r="AK124" i="49"/>
  <c r="Y91" i="75" s="1"/>
  <c r="S189" i="49"/>
  <c r="Y156" i="72" s="1"/>
  <c r="AK137" i="49"/>
  <c r="Y104" i="75" s="1"/>
  <c r="S165" i="49"/>
  <c r="Y132" i="72" s="1"/>
  <c r="AK132" i="72" s="1"/>
  <c r="U203" i="51"/>
  <c r="AJ171" i="72" s="1"/>
  <c r="AL140" i="49"/>
  <c r="Z107" i="75" s="1"/>
  <c r="AB192" i="49"/>
  <c r="Y159" i="74" s="1"/>
  <c r="AK159" i="74" s="1"/>
  <c r="AK198" i="26"/>
  <c r="P165" i="75" s="1"/>
  <c r="AK250" i="26"/>
  <c r="P217" i="75" s="1"/>
  <c r="S131" i="51"/>
  <c r="AH99" i="72" s="1"/>
  <c r="S52" i="49"/>
  <c r="Y19" i="72" s="1"/>
  <c r="AD105" i="49"/>
  <c r="AA72" i="74" s="1"/>
  <c r="AB255" i="51"/>
  <c r="AH223" i="74" s="1"/>
  <c r="AD211" i="51"/>
  <c r="AJ179" i="74" s="1"/>
  <c r="S45" i="51"/>
  <c r="AH13" i="72" s="1"/>
  <c r="AL60" i="49"/>
  <c r="Z27" i="75" s="1"/>
  <c r="U107" i="51"/>
  <c r="AJ75" i="72" s="1"/>
  <c r="U257" i="51"/>
  <c r="AJ225" i="72" s="1"/>
  <c r="AB201" i="72"/>
  <c r="AB92" i="26"/>
  <c r="P59" i="74" s="1"/>
  <c r="T169" i="51"/>
  <c r="AI137" i="72" s="1"/>
  <c r="U287" i="26"/>
  <c r="R254" i="72" s="1"/>
  <c r="L11" i="74"/>
  <c r="U150" i="26"/>
  <c r="R117" i="72" s="1"/>
  <c r="U147" i="26"/>
  <c r="R114" i="72" s="1"/>
  <c r="AD53" i="74"/>
  <c r="AB43" i="51"/>
  <c r="AH11" i="74" s="1"/>
  <c r="U252" i="26"/>
  <c r="R219" i="72" s="1"/>
  <c r="T91" i="51"/>
  <c r="AI59" i="72" s="1"/>
  <c r="AC65" i="72"/>
  <c r="AB217" i="72"/>
  <c r="G241" i="52" s="1"/>
  <c r="U207" i="51"/>
  <c r="AJ175" i="72" s="1"/>
  <c r="U76" i="49"/>
  <c r="AA43" i="72" s="1"/>
  <c r="AB135" i="72"/>
  <c r="G159" i="52" s="1"/>
  <c r="S69" i="49"/>
  <c r="Y36" i="72" s="1"/>
  <c r="S171" i="72"/>
  <c r="T176" i="74"/>
  <c r="T200" i="52" s="1"/>
  <c r="T251" i="51"/>
  <c r="AI219" i="72" s="1"/>
  <c r="J131" i="74"/>
  <c r="AK228" i="49"/>
  <c r="Y195" i="75" s="1"/>
  <c r="L204" i="75"/>
  <c r="AM148" i="49"/>
  <c r="AA115" i="75" s="1"/>
  <c r="S147" i="51"/>
  <c r="AH115" i="72" s="1"/>
  <c r="U275" i="51"/>
  <c r="AJ243" i="72" s="1"/>
  <c r="U124" i="49"/>
  <c r="AA91" i="72" s="1"/>
  <c r="S139" i="51"/>
  <c r="AH107" i="72" s="1"/>
  <c r="U79" i="49"/>
  <c r="AA46" i="72" s="1"/>
  <c r="AB144" i="51"/>
  <c r="AH112" i="74" s="1"/>
  <c r="AB234" i="51"/>
  <c r="AH202" i="74" s="1"/>
  <c r="AC86" i="49"/>
  <c r="Z53" i="74" s="1"/>
  <c r="AB136" i="51"/>
  <c r="AH104" i="74" s="1"/>
  <c r="AC94" i="49"/>
  <c r="Z61" i="74" s="1"/>
  <c r="AC56" i="51"/>
  <c r="AI24" i="74" s="1"/>
  <c r="AK234" i="49"/>
  <c r="Y201" i="75" s="1"/>
  <c r="AD176" i="51"/>
  <c r="AJ144" i="74" s="1"/>
  <c r="AB104" i="51"/>
  <c r="AH72" i="74" s="1"/>
  <c r="AC119" i="74"/>
  <c r="H143" i="52" s="1"/>
  <c r="AC123" i="72"/>
  <c r="T87" i="74"/>
  <c r="T111" i="52" s="1"/>
  <c r="AD83" i="51"/>
  <c r="AJ51" i="74" s="1"/>
  <c r="AD161" i="72"/>
  <c r="AD94" i="51"/>
  <c r="AJ62" i="74" s="1"/>
  <c r="AC152" i="49"/>
  <c r="Z119" i="74" s="1"/>
  <c r="AB199" i="72"/>
  <c r="S105" i="51"/>
  <c r="AH73" i="72" s="1"/>
  <c r="U139" i="51"/>
  <c r="AJ107" i="72" s="1"/>
  <c r="AD27" i="74"/>
  <c r="I51" i="52" s="1"/>
  <c r="T177" i="51"/>
  <c r="AI145" i="72" s="1"/>
  <c r="S79" i="74"/>
  <c r="S103" i="52" s="1"/>
  <c r="S220" i="49"/>
  <c r="Y187" i="72" s="1"/>
  <c r="T151" i="51"/>
  <c r="AI119" i="72" s="1"/>
  <c r="U43" i="75"/>
  <c r="T61" i="49"/>
  <c r="Z28" i="72" s="1"/>
  <c r="AL28" i="72" s="1"/>
  <c r="T87" i="51"/>
  <c r="AI55" i="72" s="1"/>
  <c r="K89" i="74"/>
  <c r="T266" i="26"/>
  <c r="Q233" i="72" s="1"/>
  <c r="AB97" i="72"/>
  <c r="AD89" i="72"/>
  <c r="U57" i="51"/>
  <c r="AJ25" i="72" s="1"/>
  <c r="AD7" i="72"/>
  <c r="T161" i="51"/>
  <c r="AI129" i="72" s="1"/>
  <c r="U185" i="51"/>
  <c r="AJ153" i="72" s="1"/>
  <c r="AD91" i="72"/>
  <c r="T233" i="51"/>
  <c r="AI201" i="72" s="1"/>
  <c r="AC214" i="51"/>
  <c r="AI182" i="74" s="1"/>
  <c r="AC193" i="51"/>
  <c r="AI161" i="74" s="1"/>
  <c r="S53" i="49"/>
  <c r="Y20" i="72" s="1"/>
  <c r="AM236" i="49"/>
  <c r="AA203" i="75" s="1"/>
  <c r="AK65" i="49"/>
  <c r="Y32" i="75" s="1"/>
  <c r="AB136" i="49"/>
  <c r="Y103" i="74" s="1"/>
  <c r="S123" i="75"/>
  <c r="AC201" i="51"/>
  <c r="AI169" i="74" s="1"/>
  <c r="AL188" i="49"/>
  <c r="Z155" i="75" s="1"/>
  <c r="T238" i="49"/>
  <c r="Z205" i="72" s="1"/>
  <c r="S143" i="74"/>
  <c r="S167" i="52" s="1"/>
  <c r="S179" i="72"/>
  <c r="J173" i="74"/>
  <c r="M197" i="52" s="1"/>
  <c r="AB88" i="49"/>
  <c r="Y55" i="74" s="1"/>
  <c r="U217" i="51"/>
  <c r="AJ185" i="72" s="1"/>
  <c r="AB106" i="74"/>
  <c r="G130" i="52" s="1"/>
  <c r="AB158" i="51"/>
  <c r="AH126" i="74" s="1"/>
  <c r="AD6" i="74"/>
  <c r="I30" i="52" s="1"/>
  <c r="AD275" i="51"/>
  <c r="AJ243" i="74" s="1"/>
  <c r="AC113" i="74"/>
  <c r="AD151" i="72"/>
  <c r="AM41" i="49"/>
  <c r="AA8" i="75" s="1"/>
  <c r="S181" i="49"/>
  <c r="Y148" i="72" s="1"/>
  <c r="U213" i="49"/>
  <c r="AA180" i="72" s="1"/>
  <c r="T225" i="51"/>
  <c r="AI193" i="72" s="1"/>
  <c r="S221" i="51"/>
  <c r="AH189" i="72" s="1"/>
  <c r="AC251" i="72"/>
  <c r="H275" i="52" s="1"/>
  <c r="AK278" i="26"/>
  <c r="P245" i="75" s="1"/>
  <c r="T215" i="51"/>
  <c r="AI183" i="72" s="1"/>
  <c r="T281" i="51"/>
  <c r="AI249" i="72" s="1"/>
  <c r="AD17" i="72"/>
  <c r="AC81" i="72"/>
  <c r="AB167" i="74"/>
  <c r="G191" i="52" s="1"/>
  <c r="T35" i="75"/>
  <c r="S228" i="72"/>
  <c r="S252" i="52" s="1"/>
  <c r="S187" i="75"/>
  <c r="AB163" i="51"/>
  <c r="AH131" i="74" s="1"/>
  <c r="AK131" i="74" s="1"/>
  <c r="T188" i="49"/>
  <c r="Z155" i="72" s="1"/>
  <c r="AC137" i="51"/>
  <c r="AI105" i="74" s="1"/>
  <c r="U48" i="74"/>
  <c r="U72" i="52" s="1"/>
  <c r="AL57" i="49"/>
  <c r="Z24" i="75" s="1"/>
  <c r="L115" i="74"/>
  <c r="O139" i="52" s="1"/>
  <c r="AD174" i="26"/>
  <c r="R141" i="74" s="1"/>
  <c r="J219" i="75"/>
  <c r="AC212" i="52"/>
  <c r="AD43" i="72"/>
  <c r="AC235" i="74"/>
  <c r="H259" i="52" s="1"/>
  <c r="S41" i="51"/>
  <c r="AH9" i="72" s="1"/>
  <c r="T47" i="51"/>
  <c r="AI15" i="72" s="1"/>
  <c r="AC159" i="51"/>
  <c r="AI127" i="74" s="1"/>
  <c r="AD65" i="49"/>
  <c r="AA32" i="74" s="1"/>
  <c r="AD68" i="51"/>
  <c r="AJ36" i="74" s="1"/>
  <c r="U191" i="51"/>
  <c r="AJ159" i="72" s="1"/>
  <c r="S47" i="74"/>
  <c r="AM164" i="49"/>
  <c r="AA131" i="75" s="1"/>
  <c r="AL51" i="26"/>
  <c r="Q18" i="75" s="1"/>
  <c r="AL18" i="75" s="1"/>
  <c r="AC272" i="26"/>
  <c r="Q239" i="74" s="1"/>
  <c r="AL69" i="26"/>
  <c r="Q36" i="75" s="1"/>
  <c r="T89" i="51"/>
  <c r="AI57" i="72" s="1"/>
  <c r="AK252" i="49"/>
  <c r="Y219" i="75" s="1"/>
  <c r="AM137" i="49"/>
  <c r="AA104" i="75" s="1"/>
  <c r="T79" i="51"/>
  <c r="AI47" i="72" s="1"/>
  <c r="AM233" i="49"/>
  <c r="AA200" i="75" s="1"/>
  <c r="AL86" i="26"/>
  <c r="Q53" i="75" s="1"/>
  <c r="AM172" i="26"/>
  <c r="R139" i="75" s="1"/>
  <c r="AK157" i="49"/>
  <c r="Y124" i="75" s="1"/>
  <c r="AK124" i="75" s="1"/>
  <c r="AM81" i="26"/>
  <c r="R48" i="75" s="1"/>
  <c r="AM64" i="26"/>
  <c r="R31" i="75" s="1"/>
  <c r="AM31" i="75" s="1"/>
  <c r="AB42" i="51"/>
  <c r="AH10" i="74" s="1"/>
  <c r="S63" i="51"/>
  <c r="AH31" i="72" s="1"/>
  <c r="U195" i="51"/>
  <c r="AJ163" i="72" s="1"/>
  <c r="U107" i="26"/>
  <c r="R74" i="72" s="1"/>
  <c r="AM74" i="72" s="1"/>
  <c r="AB58" i="49"/>
  <c r="Y25" i="74" s="1"/>
  <c r="AC264" i="51"/>
  <c r="AI232" i="74" s="1"/>
  <c r="AK116" i="49"/>
  <c r="Y83" i="75" s="1"/>
  <c r="AK83" i="75" s="1"/>
  <c r="S279" i="26"/>
  <c r="P246" i="72" s="1"/>
  <c r="AK246" i="72" s="1"/>
  <c r="AD144" i="51"/>
  <c r="AJ112" i="74" s="1"/>
  <c r="AL266" i="49"/>
  <c r="Z233" i="75" s="1"/>
  <c r="AL233" i="75" s="1"/>
  <c r="AC118" i="51"/>
  <c r="AI86" i="74" s="1"/>
  <c r="K149" i="74"/>
  <c r="AD233" i="49"/>
  <c r="AA200" i="74" s="1"/>
  <c r="U45" i="51"/>
  <c r="AJ13" i="72" s="1"/>
  <c r="AC104" i="49"/>
  <c r="Z71" i="74" s="1"/>
  <c r="S236" i="49"/>
  <c r="Y203" i="72" s="1"/>
  <c r="AC176" i="49"/>
  <c r="Z143" i="74" s="1"/>
  <c r="AD246" i="52"/>
  <c r="AC156" i="52"/>
  <c r="AC164" i="52"/>
  <c r="AB149" i="52"/>
  <c r="AC76" i="51"/>
  <c r="AI44" i="74" s="1"/>
  <c r="AC40" i="52"/>
  <c r="AM222" i="49"/>
  <c r="AA189" i="75" s="1"/>
  <c r="U96" i="49"/>
  <c r="AA63" i="72" s="1"/>
  <c r="AM170" i="49"/>
  <c r="AA137" i="75" s="1"/>
  <c r="AM137" i="75" s="1"/>
  <c r="AM122" i="49"/>
  <c r="AA89" i="75" s="1"/>
  <c r="AM89" i="75" s="1"/>
  <c r="AB248" i="51"/>
  <c r="AH216" i="74" s="1"/>
  <c r="AC282" i="51"/>
  <c r="AI250" i="74" s="1"/>
  <c r="AB141" i="49"/>
  <c r="Y108" i="74" s="1"/>
  <c r="AD74" i="51"/>
  <c r="AJ42" i="74" s="1"/>
  <c r="AL175" i="49"/>
  <c r="Z142" i="75" s="1"/>
  <c r="AL142" i="75" s="1"/>
  <c r="AC92" i="51"/>
  <c r="AI60" i="74" s="1"/>
  <c r="T154" i="49"/>
  <c r="Z121" i="72" s="1"/>
  <c r="AC174" i="49"/>
  <c r="Z141" i="74" s="1"/>
  <c r="AC228" i="52"/>
  <c r="AM255" i="49"/>
  <c r="AA222" i="75" s="1"/>
  <c r="AL177" i="26"/>
  <c r="Q144" i="75" s="1"/>
  <c r="S277" i="49"/>
  <c r="Y244" i="72" s="1"/>
  <c r="AB240" i="52"/>
  <c r="S245" i="51"/>
  <c r="AH213" i="72" s="1"/>
  <c r="T233" i="26"/>
  <c r="Q200" i="72" s="1"/>
  <c r="AL200" i="72" s="1"/>
  <c r="U285" i="51"/>
  <c r="AJ253" i="72" s="1"/>
  <c r="AM121" i="49"/>
  <c r="AA88" i="75" s="1"/>
  <c r="AM88" i="75" s="1"/>
  <c r="AD96" i="49"/>
  <c r="AA63" i="74" s="1"/>
  <c r="AM63" i="74" s="1"/>
  <c r="AC72" i="49"/>
  <c r="Z39" i="74" s="1"/>
  <c r="AC228" i="51"/>
  <c r="AI196" i="74" s="1"/>
  <c r="S261" i="51"/>
  <c r="AH229" i="72" s="1"/>
  <c r="AC138" i="51"/>
  <c r="AI106" i="74" s="1"/>
  <c r="AD120" i="52"/>
  <c r="AD249" i="49"/>
  <c r="AA216" i="74" s="1"/>
  <c r="AM216" i="74" s="1"/>
  <c r="U153" i="51"/>
  <c r="AJ121" i="72" s="1"/>
  <c r="AB126" i="51"/>
  <c r="AH94" i="74" s="1"/>
  <c r="AD169" i="49"/>
  <c r="AA136" i="74" s="1"/>
  <c r="S61" i="51"/>
  <c r="AH29" i="72" s="1"/>
  <c r="U47" i="51"/>
  <c r="AJ15" i="72" s="1"/>
  <c r="AB183" i="52"/>
  <c r="S229" i="49"/>
  <c r="Y196" i="72" s="1"/>
  <c r="AC264" i="52"/>
  <c r="T228" i="49"/>
  <c r="Z195" i="72" s="1"/>
  <c r="AD177" i="49"/>
  <c r="AA144" i="74" s="1"/>
  <c r="U113" i="51"/>
  <c r="AJ81" i="72" s="1"/>
  <c r="AM81" i="72" s="1"/>
  <c r="T129" i="51"/>
  <c r="AI97" i="72" s="1"/>
  <c r="AB162" i="51"/>
  <c r="AH130" i="74" s="1"/>
  <c r="AB275" i="51"/>
  <c r="AH243" i="74" s="1"/>
  <c r="T136" i="49"/>
  <c r="Z103" i="72" s="1"/>
  <c r="T103" i="72"/>
  <c r="AL102" i="49"/>
  <c r="Z69" i="75" s="1"/>
  <c r="AL69" i="75" s="1"/>
  <c r="T69" i="75"/>
  <c r="X132" i="75"/>
  <c r="AM165" i="49"/>
  <c r="AA132" i="75" s="1"/>
  <c r="AM132" i="75" s="1"/>
  <c r="U115" i="49"/>
  <c r="AA82" i="72" s="1"/>
  <c r="U82" i="72"/>
  <c r="O113" i="74"/>
  <c r="R137" i="52" s="1"/>
  <c r="AD146" i="26"/>
  <c r="R113" i="74" s="1"/>
  <c r="AD283" i="49"/>
  <c r="AA250" i="74" s="1"/>
  <c r="U250" i="74"/>
  <c r="O176" i="72"/>
  <c r="U209" i="26"/>
  <c r="R176" i="72" s="1"/>
  <c r="AM176" i="72" s="1"/>
  <c r="AG68" i="74"/>
  <c r="L92" i="52" s="1"/>
  <c r="AD100" i="51"/>
  <c r="AJ68" i="74" s="1"/>
  <c r="O200" i="72"/>
  <c r="R224" i="52" s="1"/>
  <c r="AD224" i="52" s="1"/>
  <c r="U233" i="26"/>
  <c r="R200" i="72" s="1"/>
  <c r="AM200" i="72" s="1"/>
  <c r="M164" i="72"/>
  <c r="P188" i="52" s="1"/>
  <c r="AB188" i="52" s="1"/>
  <c r="S197" i="26"/>
  <c r="P164" i="72" s="1"/>
  <c r="AE170" i="74"/>
  <c r="J194" i="52" s="1"/>
  <c r="AB194" i="52" s="1"/>
  <c r="AB202" i="51"/>
  <c r="AH170" i="74" s="1"/>
  <c r="V133" i="75"/>
  <c r="AK166" i="49"/>
  <c r="Y133" i="75" s="1"/>
  <c r="AK133" i="75" s="1"/>
  <c r="AK248" i="26"/>
  <c r="P215" i="75" s="1"/>
  <c r="AK215" i="75" s="1"/>
  <c r="J215" i="75"/>
  <c r="W70" i="72"/>
  <c r="T103" i="49"/>
  <c r="Z70" i="72" s="1"/>
  <c r="M215" i="74"/>
  <c r="AB248" i="26"/>
  <c r="P215" i="74" s="1"/>
  <c r="V29" i="74"/>
  <c r="V53" i="52" s="1"/>
  <c r="AB62" i="49"/>
  <c r="Y29" i="74" s="1"/>
  <c r="T87" i="26"/>
  <c r="Q54" i="72" s="1"/>
  <c r="K54" i="72"/>
  <c r="T146" i="49"/>
  <c r="Z113" i="72" s="1"/>
  <c r="T113" i="72"/>
  <c r="AF122" i="74"/>
  <c r="K146" i="52" s="1"/>
  <c r="AC154" i="51"/>
  <c r="AI122" i="74" s="1"/>
  <c r="AE188" i="74"/>
  <c r="J212" i="52" s="1"/>
  <c r="AB220" i="51"/>
  <c r="AH188" i="74" s="1"/>
  <c r="AK188" i="74" s="1"/>
  <c r="AB250" i="49"/>
  <c r="Y217" i="74" s="1"/>
  <c r="S217" i="74"/>
  <c r="S241" i="52" s="1"/>
  <c r="S81" i="75"/>
  <c r="AK114" i="49"/>
  <c r="Y81" i="75" s="1"/>
  <c r="V134" i="74"/>
  <c r="AB167" i="49"/>
  <c r="Y134" i="74" s="1"/>
  <c r="V118" i="72"/>
  <c r="V142" i="52" s="1"/>
  <c r="AB142" i="52" s="1"/>
  <c r="S151" i="49"/>
  <c r="Y118" i="72" s="1"/>
  <c r="AK118" i="72" s="1"/>
  <c r="AE134" i="74"/>
  <c r="J158" i="52" s="1"/>
  <c r="AB166" i="51"/>
  <c r="AH134" i="74" s="1"/>
  <c r="AM174" i="49"/>
  <c r="AA141" i="75" s="1"/>
  <c r="U141" i="75"/>
  <c r="S283" i="49"/>
  <c r="Y250" i="72" s="1"/>
  <c r="S250" i="72"/>
  <c r="V110" i="72"/>
  <c r="V134" i="52" s="1"/>
  <c r="S143" i="49"/>
  <c r="Y110" i="72" s="1"/>
  <c r="V249" i="74"/>
  <c r="V273" i="52" s="1"/>
  <c r="AB282" i="49"/>
  <c r="Y249" i="74" s="1"/>
  <c r="AK249" i="74" s="1"/>
  <c r="X159" i="75"/>
  <c r="AM192" i="49"/>
  <c r="AA159" i="75" s="1"/>
  <c r="X52" i="74"/>
  <c r="X76" i="52" s="1"/>
  <c r="AD85" i="49"/>
  <c r="AA52" i="74" s="1"/>
  <c r="X78" i="75"/>
  <c r="AM111" i="49"/>
  <c r="AA78" i="75" s="1"/>
  <c r="AC272" i="51"/>
  <c r="AI240" i="74" s="1"/>
  <c r="AB107" i="72"/>
  <c r="T55" i="49"/>
  <c r="Z22" i="72" s="1"/>
  <c r="AL22" i="72" s="1"/>
  <c r="AL69" i="49"/>
  <c r="Z36" i="75" s="1"/>
  <c r="T53" i="74"/>
  <c r="T77" i="52" s="1"/>
  <c r="T105" i="51"/>
  <c r="AI73" i="72" s="1"/>
  <c r="AD212" i="51"/>
  <c r="AJ180" i="74" s="1"/>
  <c r="S65" i="51"/>
  <c r="AH33" i="72" s="1"/>
  <c r="T104" i="49"/>
  <c r="Z71" i="72" s="1"/>
  <c r="AL66" i="49"/>
  <c r="Z33" i="75" s="1"/>
  <c r="AD198" i="49"/>
  <c r="AA165" i="74" s="1"/>
  <c r="AC181" i="51"/>
  <c r="AI149" i="74" s="1"/>
  <c r="AD243" i="72"/>
  <c r="AD144" i="74"/>
  <c r="AC60" i="74"/>
  <c r="H84" i="52" s="1"/>
  <c r="U89" i="75"/>
  <c r="AK134" i="49"/>
  <c r="Y101" i="75" s="1"/>
  <c r="AK101" i="75" s="1"/>
  <c r="AG76" i="74"/>
  <c r="L100" i="52" s="1"/>
  <c r="AD108" i="51"/>
  <c r="AJ76" i="74" s="1"/>
  <c r="O168" i="74"/>
  <c r="R192" i="52" s="1"/>
  <c r="AD192" i="52" s="1"/>
  <c r="AD201" i="26"/>
  <c r="R168" i="74" s="1"/>
  <c r="AC53" i="26"/>
  <c r="Q20" i="74" s="1"/>
  <c r="K20" i="74"/>
  <c r="N44" i="52" s="1"/>
  <c r="AD80" i="51"/>
  <c r="AJ48" i="74" s="1"/>
  <c r="AD48" i="74"/>
  <c r="I72" i="52" s="1"/>
  <c r="AL179" i="26"/>
  <c r="Q146" i="75" s="1"/>
  <c r="AL146" i="75" s="1"/>
  <c r="K146" i="75"/>
  <c r="U282" i="26"/>
  <c r="R249" i="72" s="1"/>
  <c r="L249" i="72"/>
  <c r="M161" i="74"/>
  <c r="AB194" i="26"/>
  <c r="P161" i="74" s="1"/>
  <c r="AC180" i="51"/>
  <c r="AI148" i="74" s="1"/>
  <c r="AC148" i="74"/>
  <c r="H172" i="52" s="1"/>
  <c r="V81" i="74"/>
  <c r="V105" i="52" s="1"/>
  <c r="AB114" i="49"/>
  <c r="Y81" i="74" s="1"/>
  <c r="V119" i="72"/>
  <c r="S152" i="49"/>
  <c r="Y119" i="72" s="1"/>
  <c r="O19" i="74"/>
  <c r="R43" i="52" s="1"/>
  <c r="AD52" i="26"/>
  <c r="R19" i="74" s="1"/>
  <c r="X93" i="75"/>
  <c r="AM126" i="49"/>
  <c r="AA93" i="75" s="1"/>
  <c r="V245" i="75"/>
  <c r="AK278" i="49"/>
  <c r="Y245" i="75" s="1"/>
  <c r="X174" i="74"/>
  <c r="X198" i="52" s="1"/>
  <c r="AD198" i="52" s="1"/>
  <c r="AD207" i="49"/>
  <c r="AA174" i="74" s="1"/>
  <c r="V146" i="72"/>
  <c r="V170" i="52" s="1"/>
  <c r="AB170" i="52" s="1"/>
  <c r="S179" i="49"/>
  <c r="Y146" i="72" s="1"/>
  <c r="AD222" i="51"/>
  <c r="AJ190" i="74" s="1"/>
  <c r="AD190" i="74"/>
  <c r="I214" i="52" s="1"/>
  <c r="N83" i="74"/>
  <c r="Q107" i="52" s="1"/>
  <c r="AC116" i="26"/>
  <c r="Q83" i="74" s="1"/>
  <c r="AC60" i="51"/>
  <c r="AI28" i="74" s="1"/>
  <c r="AC28" i="74"/>
  <c r="O110" i="72"/>
  <c r="U143" i="26"/>
  <c r="R110" i="72" s="1"/>
  <c r="AM110" i="72" s="1"/>
  <c r="AD150" i="49"/>
  <c r="AA117" i="74" s="1"/>
  <c r="U117" i="74"/>
  <c r="U141" i="52" s="1"/>
  <c r="AF46" i="74"/>
  <c r="K70" i="52" s="1"/>
  <c r="AC78" i="51"/>
  <c r="AI46" i="74" s="1"/>
  <c r="AL46" i="74" s="1"/>
  <c r="X42" i="74"/>
  <c r="X66" i="52" s="1"/>
  <c r="AD75" i="49"/>
  <c r="AA42" i="74" s="1"/>
  <c r="AD224" i="51"/>
  <c r="AJ192" i="74" s="1"/>
  <c r="AD192" i="74"/>
  <c r="I216" i="52" s="1"/>
  <c r="AG114" i="74"/>
  <c r="L138" i="52" s="1"/>
  <c r="AD146" i="51"/>
  <c r="AJ114" i="74" s="1"/>
  <c r="AM114" i="74" s="1"/>
  <c r="S70" i="26"/>
  <c r="P37" i="72" s="1"/>
  <c r="AK37" i="72" s="1"/>
  <c r="J37" i="72"/>
  <c r="AK285" i="49"/>
  <c r="Y252" i="75" s="1"/>
  <c r="AK252" i="75" s="1"/>
  <c r="S252" i="75"/>
  <c r="U217" i="75"/>
  <c r="AM250" i="49"/>
  <c r="AA217" i="75" s="1"/>
  <c r="M232" i="72"/>
  <c r="S265" i="26"/>
  <c r="P232" i="72" s="1"/>
  <c r="V137" i="72"/>
  <c r="V161" i="52" s="1"/>
  <c r="S170" i="49"/>
  <c r="Y137" i="72" s="1"/>
  <c r="AD244" i="51"/>
  <c r="AJ212" i="74" s="1"/>
  <c r="AD212" i="74"/>
  <c r="I236" i="52" s="1"/>
  <c r="X208" i="72"/>
  <c r="X232" i="52" s="1"/>
  <c r="AD232" i="52" s="1"/>
  <c r="U241" i="49"/>
  <c r="AA208" i="72" s="1"/>
  <c r="X13" i="72"/>
  <c r="X37" i="52" s="1"/>
  <c r="U46" i="49"/>
  <c r="AA13" i="72" s="1"/>
  <c r="X33" i="72"/>
  <c r="X57" i="52" s="1"/>
  <c r="U66" i="49"/>
  <c r="AA33" i="72" s="1"/>
  <c r="U46" i="72"/>
  <c r="AB267" i="51"/>
  <c r="AH235" i="74" s="1"/>
  <c r="AB229" i="72"/>
  <c r="G253" i="52" s="1"/>
  <c r="AC106" i="74"/>
  <c r="H130" i="52" s="1"/>
  <c r="AB52" i="51"/>
  <c r="AH20" i="74" s="1"/>
  <c r="AB29" i="72"/>
  <c r="AC97" i="72"/>
  <c r="AD151" i="51"/>
  <c r="AJ119" i="74" s="1"/>
  <c r="U56" i="49"/>
  <c r="AA23" i="72" s="1"/>
  <c r="T121" i="72"/>
  <c r="AC127" i="49"/>
  <c r="Z94" i="74" s="1"/>
  <c r="AM204" i="49"/>
  <c r="AA171" i="75" s="1"/>
  <c r="U222" i="49"/>
  <c r="AA189" i="72" s="1"/>
  <c r="U137" i="75"/>
  <c r="U63" i="72"/>
  <c r="AK100" i="49"/>
  <c r="Y67" i="75" s="1"/>
  <c r="AK67" i="75" s="1"/>
  <c r="AD129" i="49"/>
  <c r="AA96" i="74" s="1"/>
  <c r="AD123" i="49"/>
  <c r="AA90" i="74" s="1"/>
  <c r="T204" i="49"/>
  <c r="Z171" i="72" s="1"/>
  <c r="AC174" i="51"/>
  <c r="AI142" i="74" s="1"/>
  <c r="AB89" i="49"/>
  <c r="Y56" i="74" s="1"/>
  <c r="U144" i="74"/>
  <c r="U168" i="52" s="1"/>
  <c r="S138" i="49"/>
  <c r="Y105" i="72" s="1"/>
  <c r="U136" i="74"/>
  <c r="U160" i="52" s="1"/>
  <c r="AK52" i="26"/>
  <c r="P19" i="75" s="1"/>
  <c r="AK19" i="75" s="1"/>
  <c r="S106" i="26"/>
  <c r="P73" i="72" s="1"/>
  <c r="M80" i="72"/>
  <c r="P104" i="52" s="1"/>
  <c r="AB104" i="52" s="1"/>
  <c r="S113" i="26"/>
  <c r="P80" i="72" s="1"/>
  <c r="AK80" i="72" s="1"/>
  <c r="L239" i="72"/>
  <c r="U272" i="26"/>
  <c r="R239" i="72" s="1"/>
  <c r="O79" i="74"/>
  <c r="R103" i="52" s="1"/>
  <c r="AD103" i="52" s="1"/>
  <c r="AD112" i="26"/>
  <c r="R79" i="74" s="1"/>
  <c r="AK110" i="49"/>
  <c r="Y77" i="75" s="1"/>
  <c r="S77" i="75"/>
  <c r="U200" i="49"/>
  <c r="AA167" i="72" s="1"/>
  <c r="U167" i="72"/>
  <c r="AF158" i="74"/>
  <c r="K182" i="52" s="1"/>
  <c r="AC190" i="51"/>
  <c r="AI158" i="74" s="1"/>
  <c r="W226" i="74"/>
  <c r="W250" i="52" s="1"/>
  <c r="AC259" i="49"/>
  <c r="Z226" i="74" s="1"/>
  <c r="M147" i="74"/>
  <c r="P171" i="52" s="1"/>
  <c r="AB171" i="52" s="1"/>
  <c r="AB180" i="26"/>
  <c r="P147" i="74" s="1"/>
  <c r="V14" i="72"/>
  <c r="V38" i="52" s="1"/>
  <c r="AB38" i="52" s="1"/>
  <c r="S47" i="49"/>
  <c r="Y14" i="72" s="1"/>
  <c r="AK14" i="72" s="1"/>
  <c r="T227" i="49"/>
  <c r="Z194" i="72" s="1"/>
  <c r="T194" i="72"/>
  <c r="M155" i="72"/>
  <c r="P179" i="52" s="1"/>
  <c r="AB179" i="52" s="1"/>
  <c r="S188" i="26"/>
  <c r="P155" i="72" s="1"/>
  <c r="T207" i="49"/>
  <c r="Z174" i="72" s="1"/>
  <c r="T174" i="72"/>
  <c r="W57" i="74"/>
  <c r="W81" i="52" s="1"/>
  <c r="AC90" i="49"/>
  <c r="Z57" i="74" s="1"/>
  <c r="AG226" i="74"/>
  <c r="L250" i="52" s="1"/>
  <c r="AD258" i="51"/>
  <c r="AJ226" i="74" s="1"/>
  <c r="X54" i="74"/>
  <c r="X78" i="52" s="1"/>
  <c r="AD87" i="49"/>
  <c r="AA54" i="74" s="1"/>
  <c r="W210" i="74"/>
  <c r="W234" i="52" s="1"/>
  <c r="AC234" i="52" s="1"/>
  <c r="AC243" i="49"/>
  <c r="Z210" i="74" s="1"/>
  <c r="AC95" i="49"/>
  <c r="Z62" i="74" s="1"/>
  <c r="T62" i="74"/>
  <c r="T86" i="52" s="1"/>
  <c r="N223" i="72"/>
  <c r="T256" i="26"/>
  <c r="Q223" i="72" s="1"/>
  <c r="AK245" i="49"/>
  <c r="Y212" i="75" s="1"/>
  <c r="S212" i="75"/>
  <c r="X154" i="74"/>
  <c r="X178" i="52" s="1"/>
  <c r="AD178" i="52" s="1"/>
  <c r="AD187" i="49"/>
  <c r="AA154" i="74" s="1"/>
  <c r="AC150" i="51"/>
  <c r="AI118" i="74" s="1"/>
  <c r="AC118" i="74"/>
  <c r="H142" i="52" s="1"/>
  <c r="W129" i="74"/>
  <c r="W153" i="52" s="1"/>
  <c r="AC162" i="49"/>
  <c r="Z129" i="74" s="1"/>
  <c r="V142" i="72"/>
  <c r="V166" i="52" s="1"/>
  <c r="S175" i="49"/>
  <c r="Y142" i="72" s="1"/>
  <c r="AK109" i="49"/>
  <c r="Y76" i="75" s="1"/>
  <c r="AK76" i="75" s="1"/>
  <c r="S76" i="75"/>
  <c r="U281" i="26"/>
  <c r="R248" i="72" s="1"/>
  <c r="L248" i="72"/>
  <c r="W18" i="74"/>
  <c r="W42" i="52" s="1"/>
  <c r="AC51" i="49"/>
  <c r="Z18" i="74" s="1"/>
  <c r="W95" i="72"/>
  <c r="W119" i="52" s="1"/>
  <c r="AC119" i="52" s="1"/>
  <c r="T128" i="49"/>
  <c r="Z95" i="72" s="1"/>
  <c r="X110" i="75"/>
  <c r="AM143" i="49"/>
  <c r="AA110" i="75" s="1"/>
  <c r="V113" i="74"/>
  <c r="V137" i="52" s="1"/>
  <c r="AB146" i="49"/>
  <c r="Y113" i="74" s="1"/>
  <c r="U273" i="26"/>
  <c r="R240" i="72" s="1"/>
  <c r="AM240" i="72" s="1"/>
  <c r="L240" i="72"/>
  <c r="K32" i="72"/>
  <c r="T65" i="26"/>
  <c r="Q32" i="72" s="1"/>
  <c r="AL32" i="72" s="1"/>
  <c r="V246" i="75"/>
  <c r="AK279" i="49"/>
  <c r="Y246" i="75" s="1"/>
  <c r="X12" i="74"/>
  <c r="X36" i="52" s="1"/>
  <c r="AD36" i="52" s="1"/>
  <c r="AD45" i="49"/>
  <c r="AA12" i="74" s="1"/>
  <c r="X139" i="74"/>
  <c r="X163" i="52" s="1"/>
  <c r="AD163" i="52" s="1"/>
  <c r="AD172" i="49"/>
  <c r="AA139" i="74" s="1"/>
  <c r="X85" i="72"/>
  <c r="X109" i="52" s="1"/>
  <c r="U118" i="49"/>
  <c r="AA85" i="72" s="1"/>
  <c r="X229" i="74"/>
  <c r="AD262" i="49"/>
  <c r="AA229" i="74" s="1"/>
  <c r="AM229" i="74" s="1"/>
  <c r="X92" i="74"/>
  <c r="X116" i="52" s="1"/>
  <c r="AD125" i="49"/>
  <c r="AA92" i="74" s="1"/>
  <c r="U115" i="51"/>
  <c r="AJ83" i="72" s="1"/>
  <c r="S285" i="51"/>
  <c r="AH253" i="72" s="1"/>
  <c r="AB211" i="51"/>
  <c r="AH179" i="74" s="1"/>
  <c r="AB115" i="72"/>
  <c r="AD75" i="51"/>
  <c r="AJ43" i="74" s="1"/>
  <c r="S201" i="51"/>
  <c r="AH169" i="72" s="1"/>
  <c r="AM77" i="49"/>
  <c r="AA44" i="75" s="1"/>
  <c r="AM44" i="75" s="1"/>
  <c r="AB130" i="74"/>
  <c r="G154" i="52" s="1"/>
  <c r="AC196" i="74"/>
  <c r="U89" i="51"/>
  <c r="AJ57" i="72" s="1"/>
  <c r="T253" i="51"/>
  <c r="AI221" i="72" s="1"/>
  <c r="T61" i="74"/>
  <c r="T85" i="52" s="1"/>
  <c r="U171" i="49"/>
  <c r="AA138" i="72" s="1"/>
  <c r="S124" i="75"/>
  <c r="S199" i="49"/>
  <c r="Y166" i="72" s="1"/>
  <c r="AC250" i="74"/>
  <c r="H274" i="52" s="1"/>
  <c r="U70" i="74"/>
  <c r="AL218" i="49"/>
  <c r="Z185" i="75" s="1"/>
  <c r="AL185" i="75" s="1"/>
  <c r="S159" i="49"/>
  <c r="Y126" i="72" s="1"/>
  <c r="T143" i="74"/>
  <c r="T213" i="26"/>
  <c r="Q180" i="72" s="1"/>
  <c r="AD205" i="26"/>
  <c r="R172" i="74" s="1"/>
  <c r="L92" i="75"/>
  <c r="AM125" i="26"/>
  <c r="R92" i="75" s="1"/>
  <c r="T174" i="26"/>
  <c r="Q141" i="72" s="1"/>
  <c r="K141" i="72"/>
  <c r="X38" i="72"/>
  <c r="U71" i="49"/>
  <c r="AA38" i="72" s="1"/>
  <c r="V164" i="75"/>
  <c r="AK197" i="49"/>
  <c r="Y164" i="75" s="1"/>
  <c r="M113" i="72"/>
  <c r="P137" i="52" s="1"/>
  <c r="S146" i="26"/>
  <c r="P113" i="72" s="1"/>
  <c r="M15" i="74"/>
  <c r="P39" i="52" s="1"/>
  <c r="AB48" i="26"/>
  <c r="P15" i="74" s="1"/>
  <c r="W62" i="72"/>
  <c r="T95" i="49"/>
  <c r="Z62" i="72" s="1"/>
  <c r="N226" i="72"/>
  <c r="T259" i="26"/>
  <c r="Q226" i="72" s="1"/>
  <c r="W10" i="75"/>
  <c r="AL43" i="49"/>
  <c r="Z10" i="75" s="1"/>
  <c r="X34" i="72"/>
  <c r="X58" i="52" s="1"/>
  <c r="AD58" i="52" s="1"/>
  <c r="U67" i="49"/>
  <c r="AA34" i="72" s="1"/>
  <c r="AM34" i="72" s="1"/>
  <c r="AD102" i="49"/>
  <c r="AA69" i="74" s="1"/>
  <c r="U69" i="74"/>
  <c r="U93" i="52" s="1"/>
  <c r="V180" i="75"/>
  <c r="AK213" i="49"/>
  <c r="Y180" i="75" s="1"/>
  <c r="X37" i="75"/>
  <c r="AM70" i="49"/>
  <c r="AA37" i="75" s="1"/>
  <c r="AM37" i="75" s="1"/>
  <c r="AD149" i="26"/>
  <c r="R116" i="74" s="1"/>
  <c r="L116" i="74"/>
  <c r="O140" i="52" s="1"/>
  <c r="T271" i="26"/>
  <c r="Q238" i="72" s="1"/>
  <c r="AL238" i="72" s="1"/>
  <c r="K238" i="72"/>
  <c r="X189" i="74"/>
  <c r="X213" i="52" s="1"/>
  <c r="AD222" i="49"/>
  <c r="AA189" i="74" s="1"/>
  <c r="O78" i="75"/>
  <c r="AM111" i="26"/>
  <c r="R78" i="75" s="1"/>
  <c r="AB186" i="51"/>
  <c r="AH154" i="74" s="1"/>
  <c r="AB154" i="74"/>
  <c r="G178" i="52" s="1"/>
  <c r="O21" i="75"/>
  <c r="AM54" i="26"/>
  <c r="R21" i="75" s="1"/>
  <c r="O196" i="72"/>
  <c r="R220" i="52" s="1"/>
  <c r="AD220" i="52" s="1"/>
  <c r="U229" i="26"/>
  <c r="R196" i="72" s="1"/>
  <c r="X50" i="74"/>
  <c r="X74" i="52" s="1"/>
  <c r="AD74" i="52" s="1"/>
  <c r="AD83" i="49"/>
  <c r="AA50" i="74" s="1"/>
  <c r="AM50" i="74" s="1"/>
  <c r="W60" i="75"/>
  <c r="AL93" i="49"/>
  <c r="Z60" i="75" s="1"/>
  <c r="M35" i="72"/>
  <c r="P59" i="52" s="1"/>
  <c r="S68" i="26"/>
  <c r="P35" i="72" s="1"/>
  <c r="T259" i="49"/>
  <c r="Z226" i="72" s="1"/>
  <c r="T226" i="72"/>
  <c r="AB140" i="51"/>
  <c r="AH108" i="74" s="1"/>
  <c r="AB108" i="74"/>
  <c r="G132" i="52" s="1"/>
  <c r="S56" i="26"/>
  <c r="P23" i="72" s="1"/>
  <c r="J23" i="72"/>
  <c r="U88" i="49"/>
  <c r="AA55" i="72" s="1"/>
  <c r="U55" i="72"/>
  <c r="AK154" i="49"/>
  <c r="Y121" i="75" s="1"/>
  <c r="AK121" i="75" s="1"/>
  <c r="S121" i="75"/>
  <c r="AB200" i="51"/>
  <c r="AH168" i="74" s="1"/>
  <c r="AB168" i="74"/>
  <c r="G192" i="52" s="1"/>
  <c r="AM101" i="49"/>
  <c r="AA68" i="75" s="1"/>
  <c r="U68" i="75"/>
  <c r="T144" i="26"/>
  <c r="Q111" i="72" s="1"/>
  <c r="K111" i="72"/>
  <c r="AE236" i="74"/>
  <c r="J260" i="52" s="1"/>
  <c r="AB260" i="52" s="1"/>
  <c r="AB268" i="51"/>
  <c r="AH236" i="74" s="1"/>
  <c r="AB157" i="26"/>
  <c r="P124" i="74" s="1"/>
  <c r="J124" i="74"/>
  <c r="M148" i="52" s="1"/>
  <c r="U162" i="49"/>
  <c r="AA129" i="72" s="1"/>
  <c r="U129" i="72"/>
  <c r="U231" i="49"/>
  <c r="AA198" i="72" s="1"/>
  <c r="AM198" i="72" s="1"/>
  <c r="U198" i="72"/>
  <c r="X92" i="75"/>
  <c r="AM125" i="49"/>
  <c r="AA92" i="75" s="1"/>
  <c r="W101" i="74"/>
  <c r="W125" i="52" s="1"/>
  <c r="AC134" i="49"/>
  <c r="Z101" i="74" s="1"/>
  <c r="AM242" i="49"/>
  <c r="AA209" i="75" s="1"/>
  <c r="AM209" i="75" s="1"/>
  <c r="U209" i="75"/>
  <c r="AB206" i="51"/>
  <c r="AH174" i="74" s="1"/>
  <c r="AB174" i="74"/>
  <c r="G198" i="52" s="1"/>
  <c r="W149" i="75"/>
  <c r="AL182" i="49"/>
  <c r="Z149" i="75" s="1"/>
  <c r="T97" i="26"/>
  <c r="Q64" i="72" s="1"/>
  <c r="AL64" i="72" s="1"/>
  <c r="K64" i="72"/>
  <c r="T254" i="75"/>
  <c r="AL287" i="49"/>
  <c r="Z254" i="75" s="1"/>
  <c r="AG98" i="74"/>
  <c r="L122" i="52" s="1"/>
  <c r="AD130" i="51"/>
  <c r="AJ98" i="74" s="1"/>
  <c r="X99" i="74"/>
  <c r="X123" i="52" s="1"/>
  <c r="AD132" i="49"/>
  <c r="AA99" i="74" s="1"/>
  <c r="AK151" i="49"/>
  <c r="Y118" i="75" s="1"/>
  <c r="AD81" i="72"/>
  <c r="AC194" i="51"/>
  <c r="AI162" i="74" s="1"/>
  <c r="AB10" i="74"/>
  <c r="G34" i="52" s="1"/>
  <c r="S51" i="51"/>
  <c r="AH19" i="72" s="1"/>
  <c r="S49" i="51"/>
  <c r="AH17" i="72" s="1"/>
  <c r="S73" i="51"/>
  <c r="AH41" i="72" s="1"/>
  <c r="AB216" i="74"/>
  <c r="G240" i="52" s="1"/>
  <c r="AB112" i="74"/>
  <c r="G136" i="52" s="1"/>
  <c r="T142" i="75"/>
  <c r="S196" i="72"/>
  <c r="S111" i="51"/>
  <c r="AH79" i="72" s="1"/>
  <c r="AM96" i="49"/>
  <c r="AA63" i="75" s="1"/>
  <c r="AC238" i="51"/>
  <c r="AI206" i="74" s="1"/>
  <c r="AL206" i="74" s="1"/>
  <c r="T175" i="26"/>
  <c r="Q142" i="72" s="1"/>
  <c r="AL142" i="72" s="1"/>
  <c r="AL187" i="26"/>
  <c r="Q154" i="75" s="1"/>
  <c r="AL154" i="75" s="1"/>
  <c r="AC109" i="26"/>
  <c r="Q76" i="74" s="1"/>
  <c r="S178" i="26"/>
  <c r="P145" i="72" s="1"/>
  <c r="AK139" i="26"/>
  <c r="P106" i="75" s="1"/>
  <c r="AK106" i="75" s="1"/>
  <c r="O178" i="74"/>
  <c r="AD211" i="26"/>
  <c r="R178" i="74" s="1"/>
  <c r="X127" i="72"/>
  <c r="U160" i="49"/>
  <c r="AA127" i="72" s="1"/>
  <c r="AM127" i="72" s="1"/>
  <c r="X61" i="75"/>
  <c r="AM94" i="49"/>
  <c r="AA61" i="75" s="1"/>
  <c r="AM61" i="75" s="1"/>
  <c r="AG132" i="74"/>
  <c r="L156" i="52" s="1"/>
  <c r="AD164" i="51"/>
  <c r="AJ132" i="74" s="1"/>
  <c r="V13" i="75"/>
  <c r="AK46" i="49"/>
  <c r="Y13" i="75" s="1"/>
  <c r="W225" i="75"/>
  <c r="AL258" i="49"/>
  <c r="Z225" i="75" s="1"/>
  <c r="AL150" i="49"/>
  <c r="Z117" i="75" s="1"/>
  <c r="T117" i="75"/>
  <c r="AD128" i="51"/>
  <c r="AJ96" i="74" s="1"/>
  <c r="AD96" i="74"/>
  <c r="I120" i="52" s="1"/>
  <c r="X93" i="74"/>
  <c r="X117" i="52" s="1"/>
  <c r="AD126" i="49"/>
  <c r="AA93" i="74" s="1"/>
  <c r="X177" i="74"/>
  <c r="X201" i="52" s="1"/>
  <c r="AD210" i="49"/>
  <c r="AA177" i="74" s="1"/>
  <c r="T141" i="26"/>
  <c r="Q108" i="72" s="1"/>
  <c r="K108" i="72"/>
  <c r="X58" i="75"/>
  <c r="AM91" i="49"/>
  <c r="AA58" i="75" s="1"/>
  <c r="AD168" i="51"/>
  <c r="AJ136" i="74" s="1"/>
  <c r="AD136" i="74"/>
  <c r="I160" i="52" s="1"/>
  <c r="AE166" i="74"/>
  <c r="J190" i="52" s="1"/>
  <c r="AB198" i="51"/>
  <c r="AH166" i="74" s="1"/>
  <c r="T152" i="26"/>
  <c r="Q119" i="72" s="1"/>
  <c r="K119" i="72"/>
  <c r="N143" i="52" s="1"/>
  <c r="N39" i="74"/>
  <c r="Q63" i="52" s="1"/>
  <c r="AC63" i="52" s="1"/>
  <c r="AC72" i="26"/>
  <c r="Q39" i="74" s="1"/>
  <c r="AG8" i="74"/>
  <c r="L32" i="52" s="1"/>
  <c r="AD40" i="51"/>
  <c r="AJ8" i="74" s="1"/>
  <c r="X135" i="72"/>
  <c r="U168" i="49"/>
  <c r="AA135" i="72" s="1"/>
  <c r="W218" i="74"/>
  <c r="W242" i="52" s="1"/>
  <c r="AC242" i="52" s="1"/>
  <c r="AC251" i="49"/>
  <c r="Z218" i="74" s="1"/>
  <c r="X116" i="75"/>
  <c r="AM149" i="49"/>
  <c r="AA116" i="75" s="1"/>
  <c r="X157" i="74"/>
  <c r="X181" i="52" s="1"/>
  <c r="AD190" i="49"/>
  <c r="AA157" i="74" s="1"/>
  <c r="AD185" i="26"/>
  <c r="R152" i="74" s="1"/>
  <c r="L152" i="74"/>
  <c r="O176" i="52" s="1"/>
  <c r="N169" i="75"/>
  <c r="AL202" i="26"/>
  <c r="Q169" i="75" s="1"/>
  <c r="T210" i="72"/>
  <c r="T243" i="49"/>
  <c r="Z210" i="72" s="1"/>
  <c r="AG128" i="74"/>
  <c r="L152" i="52" s="1"/>
  <c r="AD160" i="51"/>
  <c r="AJ128" i="74" s="1"/>
  <c r="AB99" i="49"/>
  <c r="Y66" i="74" s="1"/>
  <c r="AK66" i="74" s="1"/>
  <c r="S66" i="74"/>
  <c r="K27" i="72"/>
  <c r="T60" i="26"/>
  <c r="Q27" i="72" s="1"/>
  <c r="M31" i="72"/>
  <c r="P55" i="52" s="1"/>
  <c r="S64" i="26"/>
  <c r="P31" i="72" s="1"/>
  <c r="T183" i="49"/>
  <c r="Z150" i="72" s="1"/>
  <c r="T150" i="72"/>
  <c r="X201" i="74"/>
  <c r="X225" i="52" s="1"/>
  <c r="AD234" i="49"/>
  <c r="AA201" i="74" s="1"/>
  <c r="T64" i="49"/>
  <c r="Z31" i="72" s="1"/>
  <c r="T31" i="72"/>
  <c r="T55" i="52" s="1"/>
  <c r="AC138" i="74"/>
  <c r="H162" i="52" s="1"/>
  <c r="AC170" i="51"/>
  <c r="AI138" i="74" s="1"/>
  <c r="X122" i="74"/>
  <c r="X146" i="52" s="1"/>
  <c r="AD146" i="52" s="1"/>
  <c r="AD155" i="49"/>
  <c r="AA122" i="74" s="1"/>
  <c r="AD213" i="26"/>
  <c r="R180" i="74" s="1"/>
  <c r="L180" i="74"/>
  <c r="AC66" i="51"/>
  <c r="AI34" i="74" s="1"/>
  <c r="AD178" i="51"/>
  <c r="AJ146" i="74" s="1"/>
  <c r="AM146" i="74" s="1"/>
  <c r="AC48" i="51"/>
  <c r="AI16" i="74" s="1"/>
  <c r="U161" i="51"/>
  <c r="AJ129" i="72" s="1"/>
  <c r="AD54" i="51"/>
  <c r="AJ22" i="74" s="1"/>
  <c r="U49" i="49"/>
  <c r="AA16" i="72" s="1"/>
  <c r="S181" i="51"/>
  <c r="AH149" i="72" s="1"/>
  <c r="AD121" i="72"/>
  <c r="U97" i="51"/>
  <c r="AJ65" i="72" s="1"/>
  <c r="U177" i="51"/>
  <c r="AJ145" i="72" s="1"/>
  <c r="AB94" i="74"/>
  <c r="G118" i="52" s="1"/>
  <c r="AD195" i="51"/>
  <c r="AJ163" i="74" s="1"/>
  <c r="U115" i="75"/>
  <c r="AC148" i="51"/>
  <c r="AI116" i="74" s="1"/>
  <c r="AD116" i="51"/>
  <c r="AJ84" i="74" s="1"/>
  <c r="S192" i="49"/>
  <c r="Y159" i="72" s="1"/>
  <c r="U216" i="74"/>
  <c r="U240" i="52" s="1"/>
  <c r="K144" i="75"/>
  <c r="K157" i="74"/>
  <c r="AE51" i="72"/>
  <c r="S83" i="51"/>
  <c r="AH51" i="72" s="1"/>
  <c r="AE53" i="72"/>
  <c r="S85" i="51"/>
  <c r="AH53" i="72" s="1"/>
  <c r="AG213" i="72"/>
  <c r="L237" i="52" s="1"/>
  <c r="U245" i="51"/>
  <c r="AJ213" i="72" s="1"/>
  <c r="X155" i="72"/>
  <c r="X179" i="52" s="1"/>
  <c r="U188" i="49"/>
  <c r="AA155" i="72" s="1"/>
  <c r="AE7" i="72"/>
  <c r="J31" i="52" s="1"/>
  <c r="S39" i="51"/>
  <c r="AH7" i="72" s="1"/>
  <c r="AK7" i="72" s="1"/>
  <c r="AG55" i="72"/>
  <c r="L79" i="52" s="1"/>
  <c r="AD79" i="52" s="1"/>
  <c r="U87" i="51"/>
  <c r="AJ55" i="72" s="1"/>
  <c r="U196" i="49"/>
  <c r="AA163" i="72" s="1"/>
  <c r="U163" i="72"/>
  <c r="M243" i="72"/>
  <c r="P267" i="52" s="1"/>
  <c r="S276" i="26"/>
  <c r="P243" i="72" s="1"/>
  <c r="W67" i="74"/>
  <c r="W91" i="52" s="1"/>
  <c r="AC100" i="49"/>
  <c r="Z67" i="74" s="1"/>
  <c r="AC161" i="49"/>
  <c r="Z128" i="74" s="1"/>
  <c r="T128" i="74"/>
  <c r="T152" i="52" s="1"/>
  <c r="AB193" i="49"/>
  <c r="Y160" i="74" s="1"/>
  <c r="AK160" i="74" s="1"/>
  <c r="S160" i="74"/>
  <c r="S184" i="52" s="1"/>
  <c r="U137" i="51"/>
  <c r="AJ105" i="72" s="1"/>
  <c r="AD105" i="72"/>
  <c r="X75" i="72"/>
  <c r="U108" i="49"/>
  <c r="AA75" i="72" s="1"/>
  <c r="AM52" i="49"/>
  <c r="AA19" i="75" s="1"/>
  <c r="U19" i="75"/>
  <c r="X60" i="72"/>
  <c r="X84" i="52" s="1"/>
  <c r="AD84" i="52" s="1"/>
  <c r="U93" i="49"/>
  <c r="AA60" i="72" s="1"/>
  <c r="U253" i="49"/>
  <c r="AA220" i="72" s="1"/>
  <c r="U220" i="72"/>
  <c r="U125" i="51"/>
  <c r="AJ93" i="72" s="1"/>
  <c r="AD93" i="72"/>
  <c r="AG189" i="72"/>
  <c r="L213" i="52" s="1"/>
  <c r="U221" i="51"/>
  <c r="AJ189" i="72" s="1"/>
  <c r="AG205" i="72"/>
  <c r="U237" i="51"/>
  <c r="AJ205" i="72" s="1"/>
  <c r="T76" i="49"/>
  <c r="Z43" i="72" s="1"/>
  <c r="T43" i="72"/>
  <c r="AE95" i="72"/>
  <c r="J119" i="52" s="1"/>
  <c r="AB119" i="52" s="1"/>
  <c r="S127" i="51"/>
  <c r="AH95" i="72" s="1"/>
  <c r="AF223" i="72"/>
  <c r="T255" i="51"/>
  <c r="AI223" i="72" s="1"/>
  <c r="X160" i="75"/>
  <c r="AM193" i="49"/>
  <c r="AA160" i="75" s="1"/>
  <c r="V8" i="74"/>
  <c r="V32" i="52" s="1"/>
  <c r="AB41" i="49"/>
  <c r="Y8" i="74" s="1"/>
  <c r="AE161" i="72"/>
  <c r="S193" i="51"/>
  <c r="AH161" i="72" s="1"/>
  <c r="AG193" i="72"/>
  <c r="L217" i="52" s="1"/>
  <c r="U225" i="51"/>
  <c r="AJ193" i="72" s="1"/>
  <c r="AF209" i="72"/>
  <c r="K233" i="52" s="1"/>
  <c r="T241" i="51"/>
  <c r="AI209" i="72" s="1"/>
  <c r="W104" i="75"/>
  <c r="AL137" i="49"/>
  <c r="Z104" i="75" s="1"/>
  <c r="V39" i="74"/>
  <c r="V63" i="52" s="1"/>
  <c r="AB63" i="52" s="1"/>
  <c r="AB72" i="49"/>
  <c r="Y39" i="74" s="1"/>
  <c r="X135" i="74"/>
  <c r="AD168" i="49"/>
  <c r="AA135" i="74" s="1"/>
  <c r="V139" i="72"/>
  <c r="V163" i="52" s="1"/>
  <c r="S172" i="49"/>
  <c r="Y139" i="72" s="1"/>
  <c r="AG61" i="74"/>
  <c r="L85" i="52" s="1"/>
  <c r="AD93" i="51"/>
  <c r="AJ61" i="74" s="1"/>
  <c r="AF205" i="74"/>
  <c r="AC237" i="51"/>
  <c r="AI205" i="74" s="1"/>
  <c r="AF121" i="74"/>
  <c r="K145" i="52" s="1"/>
  <c r="AC153" i="51"/>
  <c r="AI121" i="74" s="1"/>
  <c r="N171" i="75"/>
  <c r="AL204" i="26"/>
  <c r="Q171" i="75" s="1"/>
  <c r="AB159" i="51"/>
  <c r="AH127" i="74" s="1"/>
  <c r="AB127" i="74"/>
  <c r="G151" i="52" s="1"/>
  <c r="AG151" i="74"/>
  <c r="L175" i="52" s="1"/>
  <c r="AD183" i="51"/>
  <c r="AJ151" i="74" s="1"/>
  <c r="AD106" i="26"/>
  <c r="R73" i="74" s="1"/>
  <c r="L73" i="74"/>
  <c r="O97" i="52" s="1"/>
  <c r="O81" i="75"/>
  <c r="AM114" i="26"/>
  <c r="R81" i="75" s="1"/>
  <c r="AM81" i="75" s="1"/>
  <c r="AD102" i="26"/>
  <c r="R69" i="74" s="1"/>
  <c r="L69" i="74"/>
  <c r="O93" i="52" s="1"/>
  <c r="AC142" i="52"/>
  <c r="T67" i="51"/>
  <c r="AI35" i="72" s="1"/>
  <c r="AC35" i="72"/>
  <c r="AF163" i="72"/>
  <c r="T195" i="51"/>
  <c r="AI163" i="72" s="1"/>
  <c r="S243" i="51"/>
  <c r="AH211" i="72" s="1"/>
  <c r="AB211" i="72"/>
  <c r="G235" i="52" s="1"/>
  <c r="J64" i="74"/>
  <c r="M88" i="52" s="1"/>
  <c r="AB97" i="26"/>
  <c r="P64" i="74" s="1"/>
  <c r="L25" i="72"/>
  <c r="U58" i="26"/>
  <c r="R25" i="72" s="1"/>
  <c r="AC48" i="49"/>
  <c r="Z15" i="74" s="1"/>
  <c r="T15" i="74"/>
  <c r="AG218" i="74"/>
  <c r="L242" i="52" s="1"/>
  <c r="AD250" i="51"/>
  <c r="AJ218" i="74" s="1"/>
  <c r="W19" i="74"/>
  <c r="W43" i="52" s="1"/>
  <c r="AC43" i="52" s="1"/>
  <c r="AC52" i="49"/>
  <c r="Z19" i="74" s="1"/>
  <c r="T213" i="72"/>
  <c r="T246" i="49"/>
  <c r="Z213" i="72" s="1"/>
  <c r="X148" i="72"/>
  <c r="X172" i="52" s="1"/>
  <c r="U181" i="49"/>
  <c r="AA148" i="72" s="1"/>
  <c r="AM148" i="72" s="1"/>
  <c r="AD266" i="51"/>
  <c r="AJ234" i="74" s="1"/>
  <c r="AM234" i="74" s="1"/>
  <c r="AD234" i="74"/>
  <c r="I258" i="52" s="1"/>
  <c r="AG249" i="72"/>
  <c r="L273" i="52" s="1"/>
  <c r="AD273" i="52" s="1"/>
  <c r="U281" i="51"/>
  <c r="AJ249" i="72" s="1"/>
  <c r="X72" i="75"/>
  <c r="AM105" i="49"/>
  <c r="AA72" i="75" s="1"/>
  <c r="X136" i="75"/>
  <c r="AM169" i="49"/>
  <c r="AA136" i="75" s="1"/>
  <c r="AC256" i="51"/>
  <c r="AI224" i="74" s="1"/>
  <c r="AC224" i="74"/>
  <c r="H248" i="52" s="1"/>
  <c r="AG27" i="72"/>
  <c r="U59" i="51"/>
  <c r="AJ27" i="72" s="1"/>
  <c r="W208" i="75"/>
  <c r="AL241" i="49"/>
  <c r="Z208" i="75" s="1"/>
  <c r="V200" i="74"/>
  <c r="V224" i="52" s="1"/>
  <c r="AB233" i="49"/>
  <c r="Y200" i="74" s="1"/>
  <c r="T51" i="26"/>
  <c r="Q18" i="72" s="1"/>
  <c r="AL18" i="72" s="1"/>
  <c r="K18" i="72"/>
  <c r="AG207" i="72"/>
  <c r="U239" i="51"/>
  <c r="AJ207" i="72" s="1"/>
  <c r="V96" i="75"/>
  <c r="AK129" i="49"/>
  <c r="Y96" i="75" s="1"/>
  <c r="AK96" i="75" s="1"/>
  <c r="W68" i="72"/>
  <c r="W92" i="52" s="1"/>
  <c r="AC92" i="52" s="1"/>
  <c r="T101" i="49"/>
  <c r="Z68" i="72" s="1"/>
  <c r="V43" i="75"/>
  <c r="AK76" i="49"/>
  <c r="Y43" i="75" s="1"/>
  <c r="M150" i="75"/>
  <c r="AK183" i="26"/>
  <c r="P150" i="75" s="1"/>
  <c r="AK150" i="75" s="1"/>
  <c r="AD209" i="49"/>
  <c r="AA176" i="74" s="1"/>
  <c r="U176" i="74"/>
  <c r="U200" i="52" s="1"/>
  <c r="AC72" i="51"/>
  <c r="AI40" i="74" s="1"/>
  <c r="U69" i="51"/>
  <c r="AJ37" i="72" s="1"/>
  <c r="AB88" i="51"/>
  <c r="AH56" i="74" s="1"/>
  <c r="AD232" i="51"/>
  <c r="AJ200" i="74" s="1"/>
  <c r="AD182" i="51"/>
  <c r="AJ150" i="74" s="1"/>
  <c r="AC53" i="74"/>
  <c r="H77" i="52" s="1"/>
  <c r="AD15" i="72"/>
  <c r="AB104" i="74"/>
  <c r="G128" i="52" s="1"/>
  <c r="S66" i="72"/>
  <c r="S238" i="49"/>
  <c r="Y205" i="72" s="1"/>
  <c r="U265" i="49"/>
  <c r="AA232" i="72" s="1"/>
  <c r="U91" i="72"/>
  <c r="U115" i="52" s="1"/>
  <c r="AC55" i="49"/>
  <c r="Z22" i="74" s="1"/>
  <c r="T141" i="74"/>
  <c r="T165" i="52" s="1"/>
  <c r="AM71" i="26"/>
  <c r="R38" i="75" s="1"/>
  <c r="AM38" i="75" s="1"/>
  <c r="U73" i="26"/>
  <c r="R40" i="72" s="1"/>
  <c r="AC235" i="49"/>
  <c r="Z202" i="74" s="1"/>
  <c r="U232" i="26"/>
  <c r="R199" i="72" s="1"/>
  <c r="AB110" i="26"/>
  <c r="P77" i="74" s="1"/>
  <c r="T147" i="26"/>
  <c r="Q114" i="72" s="1"/>
  <c r="AL114" i="72" s="1"/>
  <c r="R278" i="52"/>
  <c r="AC65" i="26"/>
  <c r="Q32" i="74" s="1"/>
  <c r="AC62" i="26"/>
  <c r="Q29" i="74" s="1"/>
  <c r="AD144" i="52"/>
  <c r="AB217" i="49"/>
  <c r="Y184" i="74" s="1"/>
  <c r="T277" i="51"/>
  <c r="AI245" i="72" s="1"/>
  <c r="AC204" i="52"/>
  <c r="U191" i="49"/>
  <c r="AA158" i="72" s="1"/>
  <c r="AL232" i="26"/>
  <c r="Q199" i="75" s="1"/>
  <c r="AL199" i="75" s="1"/>
  <c r="AM206" i="49"/>
  <c r="AA173" i="75" s="1"/>
  <c r="AK223" i="49"/>
  <c r="Y190" i="75" s="1"/>
  <c r="P153" i="52"/>
  <c r="AB153" i="52" s="1"/>
  <c r="T93" i="51"/>
  <c r="AI61" i="72" s="1"/>
  <c r="T173" i="51"/>
  <c r="AI141" i="72" s="1"/>
  <c r="AC88" i="52"/>
  <c r="U127" i="51"/>
  <c r="AJ95" i="72" s="1"/>
  <c r="S197" i="49"/>
  <c r="Y164" i="72" s="1"/>
  <c r="U164" i="49"/>
  <c r="AA131" i="72" s="1"/>
  <c r="AL201" i="49"/>
  <c r="Z168" i="75" s="1"/>
  <c r="AL168" i="75" s="1"/>
  <c r="AD261" i="52"/>
  <c r="AD172" i="26"/>
  <c r="R139" i="74" s="1"/>
  <c r="L139" i="74"/>
  <c r="O163" i="52" s="1"/>
  <c r="S72" i="49"/>
  <c r="Y39" i="72" s="1"/>
  <c r="S39" i="72"/>
  <c r="S63" i="52" s="1"/>
  <c r="O204" i="72"/>
  <c r="R228" i="52" s="1"/>
  <c r="AD228" i="52" s="1"/>
  <c r="U237" i="26"/>
  <c r="R204" i="72" s="1"/>
  <c r="X49" i="75"/>
  <c r="AM82" i="49"/>
  <c r="AA49" i="75" s="1"/>
  <c r="AM49" i="75" s="1"/>
  <c r="AL215" i="49"/>
  <c r="Z182" i="75" s="1"/>
  <c r="T182" i="75"/>
  <c r="M101" i="72"/>
  <c r="P125" i="52" s="1"/>
  <c r="AB125" i="52" s="1"/>
  <c r="S134" i="26"/>
  <c r="P101" i="72" s="1"/>
  <c r="O7" i="72"/>
  <c r="R31" i="52" s="1"/>
  <c r="AD31" i="52" s="1"/>
  <c r="U40" i="26"/>
  <c r="R7" i="72" s="1"/>
  <c r="V134" i="72"/>
  <c r="S167" i="49"/>
  <c r="Y134" i="72" s="1"/>
  <c r="S183" i="26"/>
  <c r="P150" i="72" s="1"/>
  <c r="J150" i="72"/>
  <c r="V154" i="72"/>
  <c r="V178" i="52" s="1"/>
  <c r="AB178" i="52" s="1"/>
  <c r="S187" i="49"/>
  <c r="Y154" i="72" s="1"/>
  <c r="T131" i="26"/>
  <c r="Q98" i="72" s="1"/>
  <c r="K98" i="72"/>
  <c r="X106" i="74"/>
  <c r="X130" i="52" s="1"/>
  <c r="AD139" i="49"/>
  <c r="AA106" i="74" s="1"/>
  <c r="N22" i="74"/>
  <c r="Q46" i="52" s="1"/>
  <c r="AC46" i="52" s="1"/>
  <c r="AC55" i="26"/>
  <c r="Q22" i="74" s="1"/>
  <c r="AL199" i="49"/>
  <c r="Z166" i="75" s="1"/>
  <c r="T166" i="75"/>
  <c r="X236" i="75"/>
  <c r="AM269" i="49"/>
  <c r="AA236" i="75" s="1"/>
  <c r="M232" i="74"/>
  <c r="P256" i="52" s="1"/>
  <c r="AB256" i="52" s="1"/>
  <c r="AB265" i="26"/>
  <c r="P232" i="74" s="1"/>
  <c r="AB91" i="49"/>
  <c r="Y58" i="74" s="1"/>
  <c r="S58" i="74"/>
  <c r="S82" i="52" s="1"/>
  <c r="X185" i="74"/>
  <c r="X209" i="52" s="1"/>
  <c r="AD218" i="49"/>
  <c r="AA185" i="74" s="1"/>
  <c r="V241" i="74"/>
  <c r="V265" i="52" s="1"/>
  <c r="AB265" i="52" s="1"/>
  <c r="AB274" i="49"/>
  <c r="Y241" i="74" s="1"/>
  <c r="AK241" i="74" s="1"/>
  <c r="W156" i="75"/>
  <c r="AL189" i="49"/>
  <c r="Z156" i="75" s="1"/>
  <c r="V242" i="72"/>
  <c r="S275" i="49"/>
  <c r="Y242" i="72" s="1"/>
  <c r="AK242" i="72" s="1"/>
  <c r="AL99" i="26"/>
  <c r="Q66" i="75" s="1"/>
  <c r="AL66" i="75" s="1"/>
  <c r="K66" i="75"/>
  <c r="M94" i="72"/>
  <c r="P118" i="52" s="1"/>
  <c r="S127" i="26"/>
  <c r="P94" i="72" s="1"/>
  <c r="AK50" i="49"/>
  <c r="Y17" i="75" s="1"/>
  <c r="AK17" i="75" s="1"/>
  <c r="S17" i="75"/>
  <c r="S49" i="26"/>
  <c r="P16" i="72" s="1"/>
  <c r="AK16" i="72" s="1"/>
  <c r="J16" i="72"/>
  <c r="N244" i="75"/>
  <c r="AL277" i="26"/>
  <c r="Q244" i="75" s="1"/>
  <c r="S92" i="26"/>
  <c r="P59" i="72" s="1"/>
  <c r="J59" i="72"/>
  <c r="M212" i="72"/>
  <c r="P236" i="52" s="1"/>
  <c r="AB236" i="52" s="1"/>
  <c r="S245" i="26"/>
  <c r="P212" i="72" s="1"/>
  <c r="X254" i="72"/>
  <c r="X278" i="52" s="1"/>
  <c r="U287" i="49"/>
  <c r="AA254" i="72" s="1"/>
  <c r="U156" i="26"/>
  <c r="R123" i="72" s="1"/>
  <c r="L123" i="72"/>
  <c r="O147" i="52" s="1"/>
  <c r="AF242" i="74"/>
  <c r="K266" i="52" s="1"/>
  <c r="AC274" i="51"/>
  <c r="AI242" i="74" s="1"/>
  <c r="O124" i="72"/>
  <c r="R148" i="52" s="1"/>
  <c r="U157" i="26"/>
  <c r="R124" i="72" s="1"/>
  <c r="AL117" i="49"/>
  <c r="Z84" i="75" s="1"/>
  <c r="AL84" i="75" s="1"/>
  <c r="T84" i="75"/>
  <c r="N24" i="72"/>
  <c r="Q48" i="52" s="1"/>
  <c r="AC48" i="52" s="1"/>
  <c r="T57" i="26"/>
  <c r="Q24" i="72" s="1"/>
  <c r="AL24" i="72" s="1"/>
  <c r="M22" i="72"/>
  <c r="P46" i="52" s="1"/>
  <c r="AB46" i="52" s="1"/>
  <c r="S55" i="26"/>
  <c r="P22" i="72" s="1"/>
  <c r="S263" i="49"/>
  <c r="Y230" i="72" s="1"/>
  <c r="S230" i="72"/>
  <c r="AD98" i="26"/>
  <c r="R65" i="74" s="1"/>
  <c r="L65" i="74"/>
  <c r="O89" i="52" s="1"/>
  <c r="U208" i="49"/>
  <c r="AA175" i="72" s="1"/>
  <c r="U175" i="72"/>
  <c r="U199" i="52" s="1"/>
  <c r="T50" i="26"/>
  <c r="Q17" i="72" s="1"/>
  <c r="K17" i="72"/>
  <c r="T159" i="26"/>
  <c r="Q126" i="72" s="1"/>
  <c r="K126" i="72"/>
  <c r="AK65" i="26"/>
  <c r="P32" i="75" s="1"/>
  <c r="J32" i="75"/>
  <c r="S119" i="26"/>
  <c r="P86" i="72" s="1"/>
  <c r="J86" i="72"/>
  <c r="M110" i="52" s="1"/>
  <c r="W181" i="74"/>
  <c r="W205" i="52" s="1"/>
  <c r="AC205" i="52" s="1"/>
  <c r="AC214" i="49"/>
  <c r="Z181" i="74" s="1"/>
  <c r="AL181" i="74" s="1"/>
  <c r="AB181" i="26"/>
  <c r="P148" i="74" s="1"/>
  <c r="J148" i="74"/>
  <c r="AL63" i="26"/>
  <c r="Q30" i="75" s="1"/>
  <c r="AL30" i="75" s="1"/>
  <c r="K30" i="75"/>
  <c r="AD189" i="26"/>
  <c r="R156" i="74" s="1"/>
  <c r="L156" i="74"/>
  <c r="O180" i="52" s="1"/>
  <c r="S108" i="26"/>
  <c r="P75" i="72" s="1"/>
  <c r="J75" i="72"/>
  <c r="U129" i="26"/>
  <c r="R96" i="72" s="1"/>
  <c r="AM96" i="72" s="1"/>
  <c r="L96" i="72"/>
  <c r="X47" i="72"/>
  <c r="X71" i="52" s="1"/>
  <c r="U80" i="49"/>
  <c r="AA47" i="72" s="1"/>
  <c r="O83" i="75"/>
  <c r="AM116" i="26"/>
  <c r="R83" i="75" s="1"/>
  <c r="T201" i="26"/>
  <c r="Q168" i="72" s="1"/>
  <c r="AL168" i="72" s="1"/>
  <c r="K168" i="72"/>
  <c r="O68" i="72"/>
  <c r="U101" i="26"/>
  <c r="R68" i="72" s="1"/>
  <c r="AD69" i="49"/>
  <c r="AA36" i="74" s="1"/>
  <c r="U36" i="74"/>
  <c r="U60" i="52" s="1"/>
  <c r="AD156" i="74"/>
  <c r="I180" i="52" s="1"/>
  <c r="AD188" i="51"/>
  <c r="AJ156" i="74" s="1"/>
  <c r="M181" i="74"/>
  <c r="P205" i="52" s="1"/>
  <c r="AB205" i="52" s="1"/>
  <c r="AB214" i="26"/>
  <c r="P181" i="74" s="1"/>
  <c r="AK181" i="74" s="1"/>
  <c r="V222" i="74"/>
  <c r="V246" i="52" s="1"/>
  <c r="AB246" i="52" s="1"/>
  <c r="AB255" i="49"/>
  <c r="Y222" i="74" s="1"/>
  <c r="L241" i="72"/>
  <c r="U274" i="26"/>
  <c r="R241" i="72" s="1"/>
  <c r="AD241" i="26"/>
  <c r="R208" i="74" s="1"/>
  <c r="L208" i="74"/>
  <c r="V190" i="74"/>
  <c r="V214" i="52" s="1"/>
  <c r="AB223" i="49"/>
  <c r="Y190" i="74" s="1"/>
  <c r="N40" i="75"/>
  <c r="AL73" i="26"/>
  <c r="Q40" i="75" s="1"/>
  <c r="N241" i="75"/>
  <c r="AL274" i="26"/>
  <c r="Q241" i="75" s="1"/>
  <c r="N202" i="75"/>
  <c r="AL235" i="26"/>
  <c r="Q202" i="75" s="1"/>
  <c r="AL202" i="75" s="1"/>
  <c r="N44" i="75"/>
  <c r="AL77" i="26"/>
  <c r="Q44" i="75" s="1"/>
  <c r="AL44" i="75" s="1"/>
  <c r="N232" i="75"/>
  <c r="AL265" i="26"/>
  <c r="Q232" i="75" s="1"/>
  <c r="N207" i="75"/>
  <c r="AL240" i="26"/>
  <c r="Q207" i="75" s="1"/>
  <c r="AL207" i="75" s="1"/>
  <c r="N61" i="75"/>
  <c r="AL94" i="26"/>
  <c r="Q61" i="75" s="1"/>
  <c r="N77" i="75"/>
  <c r="AL110" i="26"/>
  <c r="Q77" i="75" s="1"/>
  <c r="W249" i="75"/>
  <c r="AL282" i="49"/>
  <c r="Z249" i="75" s="1"/>
  <c r="U61" i="26"/>
  <c r="R28" i="72" s="1"/>
  <c r="L28" i="72"/>
  <c r="X246" i="72"/>
  <c r="X270" i="52" s="1"/>
  <c r="U279" i="49"/>
  <c r="AA246" i="72" s="1"/>
  <c r="U151" i="26"/>
  <c r="R118" i="72" s="1"/>
  <c r="L118" i="72"/>
  <c r="AC77" i="26"/>
  <c r="Q44" i="74" s="1"/>
  <c r="K44" i="74"/>
  <c r="N68" i="52" s="1"/>
  <c r="AC171" i="49"/>
  <c r="Z138" i="74" s="1"/>
  <c r="T138" i="74"/>
  <c r="T162" i="52" s="1"/>
  <c r="M175" i="74"/>
  <c r="P199" i="52" s="1"/>
  <c r="AB199" i="52" s="1"/>
  <c r="AB208" i="26"/>
  <c r="P175" i="74" s="1"/>
  <c r="W125" i="75"/>
  <c r="AL158" i="49"/>
  <c r="Z125" i="75" s="1"/>
  <c r="AL125" i="75" s="1"/>
  <c r="X244" i="74"/>
  <c r="X268" i="52" s="1"/>
  <c r="AD268" i="52" s="1"/>
  <c r="AD277" i="49"/>
  <c r="AA244" i="74" s="1"/>
  <c r="AM244" i="74" s="1"/>
  <c r="X166" i="74"/>
  <c r="X190" i="52" s="1"/>
  <c r="AD199" i="49"/>
  <c r="AA166" i="74" s="1"/>
  <c r="X252" i="74"/>
  <c r="X276" i="52" s="1"/>
  <c r="AD285" i="49"/>
  <c r="AA252" i="74" s="1"/>
  <c r="X100" i="74"/>
  <c r="X124" i="52" s="1"/>
  <c r="AD133" i="49"/>
  <c r="AA100" i="74" s="1"/>
  <c r="X241" i="72"/>
  <c r="U274" i="49"/>
  <c r="AA241" i="72" s="1"/>
  <c r="X235" i="74"/>
  <c r="AD268" i="49"/>
  <c r="AA235" i="74" s="1"/>
  <c r="X217" i="72"/>
  <c r="X241" i="52" s="1"/>
  <c r="U250" i="49"/>
  <c r="AA217" i="72" s="1"/>
  <c r="X73" i="72"/>
  <c r="U106" i="49"/>
  <c r="AA73" i="72" s="1"/>
  <c r="X218" i="75"/>
  <c r="AM251" i="49"/>
  <c r="AA218" i="75" s="1"/>
  <c r="X57" i="72"/>
  <c r="X81" i="52" s="1"/>
  <c r="U90" i="49"/>
  <c r="AA57" i="72" s="1"/>
  <c r="X181" i="72"/>
  <c r="U214" i="49"/>
  <c r="AA181" i="72" s="1"/>
  <c r="X40" i="72"/>
  <c r="U73" i="49"/>
  <c r="AA40" i="72" s="1"/>
  <c r="S157" i="51"/>
  <c r="AH125" i="72" s="1"/>
  <c r="U63" i="74"/>
  <c r="U87" i="52" s="1"/>
  <c r="U271" i="51"/>
  <c r="AJ239" i="72" s="1"/>
  <c r="S229" i="51"/>
  <c r="AH197" i="72" s="1"/>
  <c r="AK161" i="49"/>
  <c r="Y128" i="75" s="1"/>
  <c r="S101" i="49"/>
  <c r="Y68" i="72" s="1"/>
  <c r="AK68" i="72" s="1"/>
  <c r="S203" i="72"/>
  <c r="S164" i="72"/>
  <c r="AC264" i="49"/>
  <c r="Z231" i="74" s="1"/>
  <c r="U229" i="49"/>
  <c r="AA196" i="72" s="1"/>
  <c r="O221" i="75"/>
  <c r="AM254" i="26"/>
  <c r="R221" i="75" s="1"/>
  <c r="M53" i="72"/>
  <c r="S86" i="26"/>
  <c r="P53" i="72" s="1"/>
  <c r="AD220" i="26"/>
  <c r="R187" i="74" s="1"/>
  <c r="AM187" i="74" s="1"/>
  <c r="L187" i="74"/>
  <c r="O211" i="52" s="1"/>
  <c r="W195" i="75"/>
  <c r="AL228" i="49"/>
  <c r="Z195" i="75" s="1"/>
  <c r="AG219" i="72"/>
  <c r="L243" i="52" s="1"/>
  <c r="U251" i="51"/>
  <c r="AJ219" i="72" s="1"/>
  <c r="AC70" i="26"/>
  <c r="Q37" i="74" s="1"/>
  <c r="AL37" i="74" s="1"/>
  <c r="K37" i="74"/>
  <c r="N61" i="52" s="1"/>
  <c r="AB128" i="49"/>
  <c r="Y95" i="74" s="1"/>
  <c r="AK95" i="74" s="1"/>
  <c r="AD13" i="72"/>
  <c r="AC245" i="72"/>
  <c r="AC61" i="72"/>
  <c r="U253" i="51"/>
  <c r="AJ221" i="72" s="1"/>
  <c r="S241" i="51"/>
  <c r="AH209" i="72" s="1"/>
  <c r="AC65" i="49"/>
  <c r="Z32" i="74" s="1"/>
  <c r="T71" i="74"/>
  <c r="T95" i="52" s="1"/>
  <c r="U131" i="72"/>
  <c r="AB31" i="72"/>
  <c r="AD95" i="72"/>
  <c r="I119" i="52" s="1"/>
  <c r="T39" i="74"/>
  <c r="T63" i="52" s="1"/>
  <c r="AD239" i="51"/>
  <c r="AJ207" i="74" s="1"/>
  <c r="AC105" i="49"/>
  <c r="Z72" i="74" s="1"/>
  <c r="AM140" i="49"/>
  <c r="AA107" i="75" s="1"/>
  <c r="AB159" i="26"/>
  <c r="P126" i="74" s="1"/>
  <c r="K54" i="74"/>
  <c r="N78" i="52" s="1"/>
  <c r="AB243" i="26"/>
  <c r="P210" i="74" s="1"/>
  <c r="AK210" i="74" s="1"/>
  <c r="T125" i="51"/>
  <c r="AI93" i="72" s="1"/>
  <c r="AC141" i="72"/>
  <c r="U109" i="51"/>
  <c r="AJ77" i="72" s="1"/>
  <c r="AD201" i="49"/>
  <c r="AA168" i="74" s="1"/>
  <c r="AM168" i="74" s="1"/>
  <c r="U200" i="74"/>
  <c r="U224" i="52" s="1"/>
  <c r="T172" i="49"/>
  <c r="Z139" i="72" s="1"/>
  <c r="U156" i="49"/>
  <c r="AA123" i="72" s="1"/>
  <c r="AM249" i="49"/>
  <c r="AA216" i="75" s="1"/>
  <c r="AL193" i="49"/>
  <c r="Z160" i="75" s="1"/>
  <c r="U158" i="72"/>
  <c r="AC105" i="51"/>
  <c r="AI73" i="74" s="1"/>
  <c r="AB177" i="49"/>
  <c r="Y144" i="74" s="1"/>
  <c r="AL263" i="49"/>
  <c r="Z230" i="75" s="1"/>
  <c r="AM276" i="49"/>
  <c r="AA243" i="75" s="1"/>
  <c r="T91" i="26"/>
  <c r="Q58" i="72" s="1"/>
  <c r="AL58" i="72" s="1"/>
  <c r="S88" i="26"/>
  <c r="P55" i="72" s="1"/>
  <c r="L48" i="75"/>
  <c r="U176" i="49"/>
  <c r="AA143" i="72" s="1"/>
  <c r="AM270" i="49"/>
  <c r="AA237" i="75" s="1"/>
  <c r="AD227" i="26"/>
  <c r="R194" i="74" s="1"/>
  <c r="U95" i="26"/>
  <c r="R62" i="72" s="1"/>
  <c r="AC54" i="51"/>
  <c r="AI22" i="74" s="1"/>
  <c r="AC240" i="51"/>
  <c r="AI208" i="74" s="1"/>
  <c r="AC195" i="51"/>
  <c r="AI163" i="74" s="1"/>
  <c r="AC89" i="49"/>
  <c r="Z56" i="74" s="1"/>
  <c r="AK204" i="49"/>
  <c r="Y171" i="75" s="1"/>
  <c r="U189" i="75"/>
  <c r="AD268" i="26"/>
  <c r="R235" i="74" s="1"/>
  <c r="O166" i="75"/>
  <c r="AM199" i="26"/>
  <c r="R166" i="75" s="1"/>
  <c r="AL193" i="26"/>
  <c r="Q160" i="75" s="1"/>
  <c r="K160" i="75"/>
  <c r="S110" i="26"/>
  <c r="P77" i="72" s="1"/>
  <c r="J77" i="72"/>
  <c r="O224" i="72"/>
  <c r="U257" i="26"/>
  <c r="R224" i="72" s="1"/>
  <c r="AM224" i="72" s="1"/>
  <c r="J99" i="72"/>
  <c r="S132" i="26"/>
  <c r="P99" i="72" s="1"/>
  <c r="S199" i="26"/>
  <c r="P166" i="72" s="1"/>
  <c r="J166" i="72"/>
  <c r="O161" i="75"/>
  <c r="AM194" i="26"/>
  <c r="R161" i="75" s="1"/>
  <c r="M178" i="75"/>
  <c r="AK211" i="26"/>
  <c r="P178" i="75" s="1"/>
  <c r="AK178" i="75" s="1"/>
  <c r="V165" i="75"/>
  <c r="AK198" i="49"/>
  <c r="Y165" i="75" s="1"/>
  <c r="AM266" i="49"/>
  <c r="AA233" i="75" s="1"/>
  <c r="AM233" i="75" s="1"/>
  <c r="U233" i="75"/>
  <c r="AM169" i="26"/>
  <c r="R136" i="75" s="1"/>
  <c r="L136" i="75"/>
  <c r="N202" i="72"/>
  <c r="T235" i="26"/>
  <c r="Q202" i="72" s="1"/>
  <c r="AL202" i="72" s="1"/>
  <c r="AL83" i="26"/>
  <c r="Q50" i="75" s="1"/>
  <c r="AL50" i="75" s="1"/>
  <c r="K50" i="75"/>
  <c r="AK68" i="26"/>
  <c r="P35" i="75" s="1"/>
  <c r="J35" i="75"/>
  <c r="AD168" i="26"/>
  <c r="R135" i="74" s="1"/>
  <c r="L135" i="74"/>
  <c r="O159" i="52" s="1"/>
  <c r="S140" i="26"/>
  <c r="P107" i="72" s="1"/>
  <c r="J107" i="72"/>
  <c r="N157" i="75"/>
  <c r="AL190" i="26"/>
  <c r="Q157" i="75" s="1"/>
  <c r="AL157" i="75" s="1"/>
  <c r="N230" i="74"/>
  <c r="Q254" i="52" s="1"/>
  <c r="AC254" i="52" s="1"/>
  <c r="AC263" i="26"/>
  <c r="Q230" i="74" s="1"/>
  <c r="U285" i="26"/>
  <c r="R252" i="72" s="1"/>
  <c r="L252" i="72"/>
  <c r="N61" i="72"/>
  <c r="T94" i="26"/>
  <c r="Q61" i="72" s="1"/>
  <c r="M143" i="72"/>
  <c r="P167" i="52" s="1"/>
  <c r="S176" i="26"/>
  <c r="P143" i="72" s="1"/>
  <c r="AD219" i="26"/>
  <c r="R186" i="74" s="1"/>
  <c r="L186" i="74"/>
  <c r="AB119" i="49"/>
  <c r="Y86" i="74" s="1"/>
  <c r="S86" i="74"/>
  <c r="V242" i="74"/>
  <c r="V266" i="52" s="1"/>
  <c r="AB266" i="52" s="1"/>
  <c r="AB275" i="49"/>
  <c r="Y242" i="74" s="1"/>
  <c r="AC130" i="49"/>
  <c r="Z97" i="74" s="1"/>
  <c r="AL97" i="74" s="1"/>
  <c r="T97" i="74"/>
  <c r="T121" i="52" s="1"/>
  <c r="AD110" i="26"/>
  <c r="R77" i="74" s="1"/>
  <c r="L77" i="74"/>
  <c r="O101" i="52" s="1"/>
  <c r="S243" i="26"/>
  <c r="P210" i="72" s="1"/>
  <c r="J210" i="72"/>
  <c r="N66" i="72"/>
  <c r="Q90" i="52" s="1"/>
  <c r="T99" i="26"/>
  <c r="Q66" i="72" s="1"/>
  <c r="U205" i="26"/>
  <c r="R172" i="72" s="1"/>
  <c r="L172" i="72"/>
  <c r="O196" i="52" s="1"/>
  <c r="W239" i="72"/>
  <c r="W263" i="52" s="1"/>
  <c r="T272" i="49"/>
  <c r="Z239" i="72" s="1"/>
  <c r="AD172" i="51"/>
  <c r="AJ140" i="74" s="1"/>
  <c r="AD140" i="74"/>
  <c r="I164" i="52" s="1"/>
  <c r="AM62" i="49"/>
  <c r="AA29" i="75" s="1"/>
  <c r="AM29" i="75" s="1"/>
  <c r="U29" i="75"/>
  <c r="V186" i="74"/>
  <c r="V210" i="52" s="1"/>
  <c r="AB219" i="49"/>
  <c r="Y186" i="74" s="1"/>
  <c r="AM41" i="26"/>
  <c r="R8" i="75" s="1"/>
  <c r="L8" i="75"/>
  <c r="T139" i="49"/>
  <c r="Z106" i="72" s="1"/>
  <c r="T106" i="72"/>
  <c r="O12" i="75"/>
  <c r="AM45" i="26"/>
  <c r="R12" i="75" s="1"/>
  <c r="AM12" i="75" s="1"/>
  <c r="U153" i="26"/>
  <c r="R120" i="72" s="1"/>
  <c r="AM120" i="72" s="1"/>
  <c r="L120" i="72"/>
  <c r="AB104" i="26"/>
  <c r="P71" i="74" s="1"/>
  <c r="AK71" i="74" s="1"/>
  <c r="J71" i="74"/>
  <c r="M95" i="52" s="1"/>
  <c r="AL178" i="26"/>
  <c r="Q145" i="75" s="1"/>
  <c r="AL145" i="75" s="1"/>
  <c r="K145" i="75"/>
  <c r="U248" i="26"/>
  <c r="R215" i="72" s="1"/>
  <c r="L215" i="72"/>
  <c r="W38" i="74"/>
  <c r="W62" i="52" s="1"/>
  <c r="AC71" i="49"/>
  <c r="Z38" i="74" s="1"/>
  <c r="AB257" i="26"/>
  <c r="P224" i="74" s="1"/>
  <c r="J224" i="74"/>
  <c r="M248" i="52" s="1"/>
  <c r="S280" i="49"/>
  <c r="Y247" i="72" s="1"/>
  <c r="S247" i="72"/>
  <c r="AF124" i="74"/>
  <c r="K148" i="52" s="1"/>
  <c r="AC148" i="52" s="1"/>
  <c r="AC156" i="51"/>
  <c r="AI124" i="74" s="1"/>
  <c r="N216" i="75"/>
  <c r="AL249" i="26"/>
  <c r="Q216" i="75" s="1"/>
  <c r="AL247" i="26"/>
  <c r="Q214" i="75" s="1"/>
  <c r="AL214" i="75" s="1"/>
  <c r="K214" i="75"/>
  <c r="AD287" i="26"/>
  <c r="R254" i="74" s="1"/>
  <c r="L254" i="74"/>
  <c r="O278" i="52" s="1"/>
  <c r="X194" i="74"/>
  <c r="AD227" i="49"/>
  <c r="AA194" i="74" s="1"/>
  <c r="X241" i="75"/>
  <c r="AM274" i="49"/>
  <c r="AA241" i="75" s="1"/>
  <c r="AM241" i="75" s="1"/>
  <c r="U195" i="26"/>
  <c r="R162" i="72" s="1"/>
  <c r="L162" i="72"/>
  <c r="O225" i="74"/>
  <c r="R249" i="52" s="1"/>
  <c r="AD249" i="52" s="1"/>
  <c r="AD258" i="26"/>
  <c r="R225" i="74" s="1"/>
  <c r="S111" i="26"/>
  <c r="P78" i="72" s="1"/>
  <c r="J78" i="72"/>
  <c r="O127" i="75"/>
  <c r="AM160" i="26"/>
  <c r="R127" i="75" s="1"/>
  <c r="AM127" i="75" s="1"/>
  <c r="U191" i="26"/>
  <c r="R158" i="72" s="1"/>
  <c r="L158" i="72"/>
  <c r="V193" i="75"/>
  <c r="AK226" i="49"/>
  <c r="Y193" i="75" s="1"/>
  <c r="AK193" i="75" s="1"/>
  <c r="U280" i="26"/>
  <c r="R247" i="72" s="1"/>
  <c r="L247" i="72"/>
  <c r="AC242" i="51"/>
  <c r="AI210" i="74" s="1"/>
  <c r="AC210" i="74"/>
  <c r="H234" i="52" s="1"/>
  <c r="T143" i="26"/>
  <c r="Q110" i="72" s="1"/>
  <c r="AL110" i="72" s="1"/>
  <c r="K110" i="72"/>
  <c r="S41" i="26"/>
  <c r="P8" i="72" s="1"/>
  <c r="AK8" i="72" s="1"/>
  <c r="J8" i="72"/>
  <c r="AL163" i="26"/>
  <c r="Q130" i="75" s="1"/>
  <c r="AL130" i="75" s="1"/>
  <c r="K130" i="75"/>
  <c r="U80" i="26"/>
  <c r="R47" i="72" s="1"/>
  <c r="L47" i="72"/>
  <c r="U46" i="26"/>
  <c r="R13" i="72" s="1"/>
  <c r="L13" i="72"/>
  <c r="S69" i="26"/>
  <c r="P36" i="72" s="1"/>
  <c r="J36" i="72"/>
  <c r="O112" i="75"/>
  <c r="AM145" i="26"/>
  <c r="R112" i="75" s="1"/>
  <c r="U53" i="51"/>
  <c r="AJ21" i="72" s="1"/>
  <c r="T239" i="51"/>
  <c r="AI207" i="72" s="1"/>
  <c r="AD113" i="49"/>
  <c r="AA80" i="74" s="1"/>
  <c r="U80" i="74"/>
  <c r="U104" i="52" s="1"/>
  <c r="V12" i="72"/>
  <c r="V36" i="52" s="1"/>
  <c r="AB36" i="52" s="1"/>
  <c r="S45" i="49"/>
  <c r="Y12" i="72" s="1"/>
  <c r="AM76" i="26"/>
  <c r="R43" i="75" s="1"/>
  <c r="L43" i="75"/>
  <c r="M106" i="72"/>
  <c r="S139" i="26"/>
  <c r="P106" i="72" s="1"/>
  <c r="J58" i="72"/>
  <c r="S91" i="26"/>
  <c r="P58" i="72" s="1"/>
  <c r="AK58" i="72" s="1"/>
  <c r="L9" i="72"/>
  <c r="U42" i="26"/>
  <c r="R9" i="72" s="1"/>
  <c r="AC169" i="49"/>
  <c r="Z136" i="74" s="1"/>
  <c r="T136" i="74"/>
  <c r="AG157" i="72"/>
  <c r="L181" i="52" s="1"/>
  <c r="U189" i="51"/>
  <c r="AJ157" i="72" s="1"/>
  <c r="AF252" i="74"/>
  <c r="K276" i="52" s="1"/>
  <c r="AC284" i="51"/>
  <c r="AI252" i="74" s="1"/>
  <c r="X251" i="72"/>
  <c r="X275" i="52" s="1"/>
  <c r="AD275" i="52" s="1"/>
  <c r="U284" i="49"/>
  <c r="AA251" i="72" s="1"/>
  <c r="S247" i="26"/>
  <c r="P214" i="72" s="1"/>
  <c r="J214" i="72"/>
  <c r="AC116" i="49"/>
  <c r="Z83" i="74" s="1"/>
  <c r="T83" i="74"/>
  <c r="T107" i="52" s="1"/>
  <c r="U111" i="51"/>
  <c r="AJ79" i="72" s="1"/>
  <c r="AD79" i="72"/>
  <c r="S175" i="51"/>
  <c r="AH143" i="72" s="1"/>
  <c r="AB143" i="72"/>
  <c r="AE223" i="72"/>
  <c r="S255" i="51"/>
  <c r="AH223" i="72" s="1"/>
  <c r="AB240" i="26"/>
  <c r="P207" i="74" s="1"/>
  <c r="J207" i="74"/>
  <c r="M231" i="52" s="1"/>
  <c r="X248" i="74"/>
  <c r="X272" i="52" s="1"/>
  <c r="AD272" i="52" s="1"/>
  <c r="AD281" i="49"/>
  <c r="AA248" i="74" s="1"/>
  <c r="AL225" i="26"/>
  <c r="Q192" i="75" s="1"/>
  <c r="K192" i="75"/>
  <c r="AB200" i="49"/>
  <c r="Y167" i="74" s="1"/>
  <c r="S167" i="74"/>
  <c r="O201" i="75"/>
  <c r="AM234" i="26"/>
  <c r="R201" i="75" s="1"/>
  <c r="N221" i="72"/>
  <c r="T254" i="26"/>
  <c r="Q221" i="72" s="1"/>
  <c r="N179" i="72"/>
  <c r="T212" i="26"/>
  <c r="Q179" i="72" s="1"/>
  <c r="O243" i="72"/>
  <c r="U276" i="26"/>
  <c r="R243" i="72" s="1"/>
  <c r="O97" i="72"/>
  <c r="R121" i="52" s="1"/>
  <c r="AD121" i="52" s="1"/>
  <c r="U130" i="26"/>
  <c r="R97" i="72" s="1"/>
  <c r="N177" i="74"/>
  <c r="Q201" i="52" s="1"/>
  <c r="AC201" i="52" s="1"/>
  <c r="AC210" i="26"/>
  <c r="Q177" i="74" s="1"/>
  <c r="N189" i="74"/>
  <c r="Q213" i="52" s="1"/>
  <c r="AC213" i="52" s="1"/>
  <c r="AC222" i="26"/>
  <c r="Q189" i="74" s="1"/>
  <c r="AL189" i="74" s="1"/>
  <c r="O110" i="74"/>
  <c r="AD143" i="26"/>
  <c r="R110" i="74" s="1"/>
  <c r="AM110" i="74" s="1"/>
  <c r="N162" i="74"/>
  <c r="Q186" i="52" s="1"/>
  <c r="AC195" i="26"/>
  <c r="Q162" i="74" s="1"/>
  <c r="O221" i="74"/>
  <c r="R245" i="52" s="1"/>
  <c r="AD245" i="52" s="1"/>
  <c r="AD254" i="26"/>
  <c r="R221" i="74" s="1"/>
  <c r="AM221" i="74" s="1"/>
  <c r="K33" i="74"/>
  <c r="N57" i="52" s="1"/>
  <c r="AC163" i="52"/>
  <c r="X52" i="52"/>
  <c r="AD52" i="52" s="1"/>
  <c r="AB138" i="26"/>
  <c r="P105" i="74" s="1"/>
  <c r="AB105" i="51"/>
  <c r="AH73" i="74" s="1"/>
  <c r="S244" i="72"/>
  <c r="S268" i="52" s="1"/>
  <c r="U90" i="26"/>
  <c r="R57" i="72" s="1"/>
  <c r="AD163" i="26"/>
  <c r="R130" i="74" s="1"/>
  <c r="U55" i="51"/>
  <c r="AJ23" i="72" s="1"/>
  <c r="U119" i="51"/>
  <c r="AJ87" i="72" s="1"/>
  <c r="AL49" i="49"/>
  <c r="Z16" i="75" s="1"/>
  <c r="AL16" i="75" s="1"/>
  <c r="AC270" i="51"/>
  <c r="AI238" i="74" s="1"/>
  <c r="AB154" i="26"/>
  <c r="P121" i="74" s="1"/>
  <c r="AK121" i="74" s="1"/>
  <c r="AD236" i="26"/>
  <c r="R203" i="74" s="1"/>
  <c r="AM203" i="74" s="1"/>
  <c r="AC46" i="26"/>
  <c r="Q13" i="74" s="1"/>
  <c r="AD127" i="26"/>
  <c r="R94" i="74" s="1"/>
  <c r="AC234" i="51"/>
  <c r="AI202" i="74" s="1"/>
  <c r="AC280" i="51"/>
  <c r="AI248" i="74" s="1"/>
  <c r="T111" i="49"/>
  <c r="Z78" i="72" s="1"/>
  <c r="AK70" i="49"/>
  <c r="Y37" i="75" s="1"/>
  <c r="AK37" i="75" s="1"/>
  <c r="AD285" i="26"/>
  <c r="R252" i="74" s="1"/>
  <c r="AD75" i="26"/>
  <c r="R42" i="74" s="1"/>
  <c r="AD86" i="26"/>
  <c r="R53" i="74" s="1"/>
  <c r="S61" i="49"/>
  <c r="Y28" i="72" s="1"/>
  <c r="AK28" i="72" s="1"/>
  <c r="AD114" i="52"/>
  <c r="W226" i="52"/>
  <c r="AB256" i="49"/>
  <c r="Y223" i="74" s="1"/>
  <c r="S173" i="49"/>
  <c r="Y140" i="72" s="1"/>
  <c r="AK140" i="72" s="1"/>
  <c r="AL205" i="26"/>
  <c r="Q172" i="75" s="1"/>
  <c r="AC160" i="26"/>
  <c r="Q127" i="74" s="1"/>
  <c r="U265" i="51"/>
  <c r="AJ233" i="72" s="1"/>
  <c r="AD112" i="51"/>
  <c r="AJ80" i="74" s="1"/>
  <c r="AL94" i="49"/>
  <c r="Z61" i="75" s="1"/>
  <c r="AB87" i="26"/>
  <c r="P54" i="74" s="1"/>
  <c r="AD55" i="52"/>
  <c r="AK93" i="26"/>
  <c r="P60" i="75" s="1"/>
  <c r="AL52" i="49"/>
  <c r="Z19" i="75" s="1"/>
  <c r="U63" i="51"/>
  <c r="AJ31" i="72" s="1"/>
  <c r="U223" i="51"/>
  <c r="AJ191" i="72" s="1"/>
  <c r="AC136" i="49"/>
  <c r="Z103" i="74" s="1"/>
  <c r="AC68" i="51"/>
  <c r="AI36" i="74" s="1"/>
  <c r="AL254" i="49"/>
  <c r="Z221" i="75" s="1"/>
  <c r="AD114" i="51"/>
  <c r="AJ82" i="74" s="1"/>
  <c r="T157" i="49"/>
  <c r="Z124" i="72" s="1"/>
  <c r="U212" i="49"/>
  <c r="AA179" i="72" s="1"/>
  <c r="AB152" i="49"/>
  <c r="Y119" i="74" s="1"/>
  <c r="U116" i="49"/>
  <c r="AA83" i="72" s="1"/>
  <c r="T249" i="51"/>
  <c r="AI217" i="72" s="1"/>
  <c r="AK209" i="49"/>
  <c r="Y176" i="75" s="1"/>
  <c r="AD128" i="49"/>
  <c r="AA95" i="74" s="1"/>
  <c r="AM95" i="74" s="1"/>
  <c r="T165" i="49"/>
  <c r="Z132" i="72" s="1"/>
  <c r="AL132" i="72" s="1"/>
  <c r="S222" i="26"/>
  <c r="P189" i="72" s="1"/>
  <c r="AG328" i="54"/>
  <c r="AG330" i="54" s="1"/>
  <c r="AG332" i="54" s="1"/>
  <c r="AG336" i="54" s="1"/>
  <c r="AG337" i="54" s="1"/>
  <c r="AD120" i="49"/>
  <c r="AA87" i="74" s="1"/>
  <c r="AL43" i="26"/>
  <c r="Q10" i="75" s="1"/>
  <c r="AK108" i="49"/>
  <c r="Y75" i="75" s="1"/>
  <c r="U197" i="49"/>
  <c r="AA164" i="72" s="1"/>
  <c r="AC41" i="49"/>
  <c r="Z8" i="74" s="1"/>
  <c r="T145" i="51"/>
  <c r="AI113" i="72" s="1"/>
  <c r="T193" i="51"/>
  <c r="AI161" i="72" s="1"/>
  <c r="AC116" i="52"/>
  <c r="AC114" i="52"/>
  <c r="S51" i="49"/>
  <c r="Y18" i="72" s="1"/>
  <c r="AC37" i="52"/>
  <c r="AD230" i="52"/>
  <c r="AC235" i="26"/>
  <c r="Q202" i="74" s="1"/>
  <c r="AD271" i="26"/>
  <c r="R238" i="74" s="1"/>
  <c r="AB92" i="49"/>
  <c r="Y59" i="74" s="1"/>
  <c r="T59" i="51"/>
  <c r="AI27" i="72" s="1"/>
  <c r="S187" i="51"/>
  <c r="AH155" i="72" s="1"/>
  <c r="AC128" i="49"/>
  <c r="Z95" i="74" s="1"/>
  <c r="AL95" i="74" s="1"/>
  <c r="AC183" i="52"/>
  <c r="T63" i="51"/>
  <c r="AI31" i="72" s="1"/>
  <c r="T175" i="51"/>
  <c r="AI143" i="72" s="1"/>
  <c r="AB137" i="51"/>
  <c r="AH105" i="74" s="1"/>
  <c r="AB201" i="51"/>
  <c r="AH169" i="74" s="1"/>
  <c r="AD43" i="51"/>
  <c r="AJ11" i="74" s="1"/>
  <c r="AB111" i="52"/>
  <c r="AB41" i="52"/>
  <c r="AB273" i="26"/>
  <c r="P240" i="74" s="1"/>
  <c r="AB70" i="26"/>
  <c r="P37" i="74" s="1"/>
  <c r="AK37" i="74" s="1"/>
  <c r="AC215" i="52"/>
  <c r="AC88" i="49"/>
  <c r="Z55" i="74" s="1"/>
  <c r="T140" i="49"/>
  <c r="Z107" i="72" s="1"/>
  <c r="U279" i="51"/>
  <c r="AJ247" i="72" s="1"/>
  <c r="T41" i="51"/>
  <c r="AI9" i="72" s="1"/>
  <c r="AC158" i="51"/>
  <c r="AI126" i="74" s="1"/>
  <c r="AL151" i="26"/>
  <c r="Q118" i="75" s="1"/>
  <c r="S182" i="26"/>
  <c r="P149" i="72" s="1"/>
  <c r="AM132" i="49"/>
  <c r="AA99" i="75" s="1"/>
  <c r="AM99" i="75" s="1"/>
  <c r="S235" i="51"/>
  <c r="AH203" i="72" s="1"/>
  <c r="L213" i="54"/>
  <c r="L216" i="54" s="1"/>
  <c r="L218" i="54" s="1"/>
  <c r="L221" i="54" s="1"/>
  <c r="L226" i="54" s="1"/>
  <c r="L227" i="54" s="1"/>
  <c r="L181" i="54"/>
  <c r="L183" i="54" s="1"/>
  <c r="AM116" i="49"/>
  <c r="AA83" i="75" s="1"/>
  <c r="T51" i="51"/>
  <c r="AI19" i="72" s="1"/>
  <c r="S179" i="51"/>
  <c r="AH147" i="72" s="1"/>
  <c r="T181" i="49"/>
  <c r="Z148" i="72" s="1"/>
  <c r="AL148" i="72" s="1"/>
  <c r="AD208" i="51"/>
  <c r="AJ176" i="74" s="1"/>
  <c r="W11" i="72"/>
  <c r="T44" i="49"/>
  <c r="Z11" i="72" s="1"/>
  <c r="J252" i="74"/>
  <c r="M276" i="52" s="1"/>
  <c r="AB285" i="26"/>
  <c r="P252" i="74" s="1"/>
  <c r="N184" i="74"/>
  <c r="Q208" i="52" s="1"/>
  <c r="AC208" i="52" s="1"/>
  <c r="AC217" i="26"/>
  <c r="Q184" i="74" s="1"/>
  <c r="O13" i="74"/>
  <c r="R37" i="52" s="1"/>
  <c r="AD46" i="26"/>
  <c r="R13" i="74" s="1"/>
  <c r="AM13" i="74" s="1"/>
  <c r="AB216" i="26"/>
  <c r="P183" i="74" s="1"/>
  <c r="M183" i="74"/>
  <c r="P207" i="52" s="1"/>
  <c r="AD82" i="74"/>
  <c r="I106" i="52" s="1"/>
  <c r="AC160" i="49"/>
  <c r="Z127" i="74" s="1"/>
  <c r="AC122" i="51"/>
  <c r="AI90" i="74" s="1"/>
  <c r="AL90" i="74" s="1"/>
  <c r="AC42" i="49"/>
  <c r="Z9" i="74" s="1"/>
  <c r="T78" i="72"/>
  <c r="AM217" i="49"/>
  <c r="AA184" i="75" s="1"/>
  <c r="AM184" i="75" s="1"/>
  <c r="AK89" i="49"/>
  <c r="Y56" i="75" s="1"/>
  <c r="AC110" i="49"/>
  <c r="Z77" i="74" s="1"/>
  <c r="AL133" i="49"/>
  <c r="Z100" i="75" s="1"/>
  <c r="AL100" i="75" s="1"/>
  <c r="AB105" i="74"/>
  <c r="G129" i="52" s="1"/>
  <c r="AB169" i="74"/>
  <c r="G193" i="52" s="1"/>
  <c r="K127" i="74"/>
  <c r="N151" i="52" s="1"/>
  <c r="K48" i="74"/>
  <c r="AC81" i="26"/>
  <c r="Q48" i="74" s="1"/>
  <c r="M37" i="74"/>
  <c r="P61" i="52" s="1"/>
  <c r="AB61" i="52" s="1"/>
  <c r="J70" i="72"/>
  <c r="S103" i="26"/>
  <c r="P70" i="72" s="1"/>
  <c r="N107" i="74"/>
  <c r="Q131" i="52" s="1"/>
  <c r="AC131" i="52" s="1"/>
  <c r="AC140" i="26"/>
  <c r="Q107" i="74" s="1"/>
  <c r="AL107" i="74" s="1"/>
  <c r="AD261" i="26"/>
  <c r="R228" i="74" s="1"/>
  <c r="O228" i="74"/>
  <c r="R252" i="52" s="1"/>
  <c r="N121" i="74"/>
  <c r="Q145" i="52" s="1"/>
  <c r="AC154" i="26"/>
  <c r="Q121" i="74" s="1"/>
  <c r="S133" i="51"/>
  <c r="AH101" i="72" s="1"/>
  <c r="T261" i="51"/>
  <c r="AI229" i="72" s="1"/>
  <c r="AC248" i="74"/>
  <c r="H272" i="52" s="1"/>
  <c r="T19" i="75"/>
  <c r="AB39" i="49"/>
  <c r="Y6" i="74" s="1"/>
  <c r="AC74" i="49"/>
  <c r="Z41" i="74" s="1"/>
  <c r="AC195" i="49"/>
  <c r="Z162" i="74" s="1"/>
  <c r="S162" i="26"/>
  <c r="P129" i="72" s="1"/>
  <c r="J129" i="72"/>
  <c r="M240" i="74"/>
  <c r="P264" i="52" s="1"/>
  <c r="AB264" i="52" s="1"/>
  <c r="K73" i="72"/>
  <c r="T106" i="26"/>
  <c r="Q73" i="72" s="1"/>
  <c r="AD115" i="26"/>
  <c r="R82" i="74" s="1"/>
  <c r="AC95" i="26"/>
  <c r="Q62" i="74" s="1"/>
  <c r="K62" i="74"/>
  <c r="N86" i="52" s="1"/>
  <c r="AC253" i="52"/>
  <c r="O48" i="74"/>
  <c r="R72" i="52" s="1"/>
  <c r="AD72" i="52" s="1"/>
  <c r="AD81" i="26"/>
  <c r="R48" i="74" s="1"/>
  <c r="M62" i="74"/>
  <c r="P86" i="52" s="1"/>
  <c r="AB95" i="26"/>
  <c r="P62" i="74" s="1"/>
  <c r="AD194" i="49"/>
  <c r="AA161" i="74" s="1"/>
  <c r="T127" i="49"/>
  <c r="Z94" i="72" s="1"/>
  <c r="AK282" i="26"/>
  <c r="P249" i="75" s="1"/>
  <c r="AK249" i="75" s="1"/>
  <c r="W79" i="74"/>
  <c r="AC112" i="49"/>
  <c r="Z79" i="74" s="1"/>
  <c r="X219" i="72"/>
  <c r="X243" i="52" s="1"/>
  <c r="U252" i="49"/>
  <c r="AA219" i="72" s="1"/>
  <c r="AC150" i="26"/>
  <c r="Q117" i="74" s="1"/>
  <c r="AL117" i="74" s="1"/>
  <c r="L182" i="75"/>
  <c r="AM215" i="26"/>
  <c r="R182" i="75" s="1"/>
  <c r="AC242" i="26"/>
  <c r="Q209" i="74" s="1"/>
  <c r="AL209" i="74" s="1"/>
  <c r="K209" i="74"/>
  <c r="AL231" i="26"/>
  <c r="Q198" i="75" s="1"/>
  <c r="K198" i="75"/>
  <c r="AC152" i="26"/>
  <c r="Q119" i="74" s="1"/>
  <c r="N119" i="74"/>
  <c r="Q143" i="52" s="1"/>
  <c r="O162" i="74"/>
  <c r="R186" i="52" s="1"/>
  <c r="AD195" i="26"/>
  <c r="R162" i="74" s="1"/>
  <c r="N115" i="72"/>
  <c r="T148" i="26"/>
  <c r="Q115" i="72" s="1"/>
  <c r="V78" i="74"/>
  <c r="V102" i="52" s="1"/>
  <c r="AB102" i="52" s="1"/>
  <c r="AB111" i="49"/>
  <c r="Y78" i="74" s="1"/>
  <c r="M218" i="72"/>
  <c r="P242" i="52" s="1"/>
  <c r="AB242" i="52" s="1"/>
  <c r="S251" i="26"/>
  <c r="P218" i="72" s="1"/>
  <c r="N113" i="72"/>
  <c r="T146" i="26"/>
  <c r="Q113" i="72" s="1"/>
  <c r="X81" i="74"/>
  <c r="X105" i="52" s="1"/>
  <c r="AD114" i="49"/>
  <c r="AA81" i="74" s="1"/>
  <c r="M199" i="72"/>
  <c r="P223" i="52" s="1"/>
  <c r="S232" i="26"/>
  <c r="P199" i="72" s="1"/>
  <c r="AC126" i="49"/>
  <c r="Z93" i="74" s="1"/>
  <c r="T93" i="74"/>
  <c r="T117" i="52" s="1"/>
  <c r="N200" i="75"/>
  <c r="AL233" i="26"/>
  <c r="Q200" i="75" s="1"/>
  <c r="M186" i="75"/>
  <c r="AK219" i="26"/>
  <c r="P186" i="75" s="1"/>
  <c r="X162" i="72"/>
  <c r="U195" i="49"/>
  <c r="AA162" i="72" s="1"/>
  <c r="AL262" i="49"/>
  <c r="Z229" i="75" s="1"/>
  <c r="T229" i="75"/>
  <c r="U241" i="26"/>
  <c r="R208" i="72" s="1"/>
  <c r="L208" i="72"/>
  <c r="AC247" i="26"/>
  <c r="Q214" i="74" s="1"/>
  <c r="K214" i="74"/>
  <c r="X38" i="74"/>
  <c r="AD71" i="49"/>
  <c r="AA38" i="74" s="1"/>
  <c r="W130" i="72"/>
  <c r="W154" i="52" s="1"/>
  <c r="T163" i="49"/>
  <c r="Z130" i="72" s="1"/>
  <c r="AL130" i="72" s="1"/>
  <c r="W231" i="72"/>
  <c r="T264" i="49"/>
  <c r="Z231" i="72" s="1"/>
  <c r="J147" i="72"/>
  <c r="S180" i="26"/>
  <c r="P147" i="72" s="1"/>
  <c r="W26" i="75"/>
  <c r="AL59" i="49"/>
  <c r="Z26" i="75" s="1"/>
  <c r="N129" i="74"/>
  <c r="Q153" i="52" s="1"/>
  <c r="AC162" i="26"/>
  <c r="Q129" i="74" s="1"/>
  <c r="AL129" i="74" s="1"/>
  <c r="N147" i="75"/>
  <c r="AL180" i="26"/>
  <c r="Q147" i="75" s="1"/>
  <c r="AL200" i="26"/>
  <c r="Q167" i="75" s="1"/>
  <c r="AL167" i="75" s="1"/>
  <c r="K167" i="75"/>
  <c r="AL107" i="49"/>
  <c r="Z74" i="75" s="1"/>
  <c r="T74" i="75"/>
  <c r="AL149" i="49"/>
  <c r="Z116" i="75" s="1"/>
  <c r="T116" i="75"/>
  <c r="T198" i="26"/>
  <c r="Q165" i="72" s="1"/>
  <c r="K165" i="72"/>
  <c r="O213" i="72"/>
  <c r="U246" i="26"/>
  <c r="R213" i="72" s="1"/>
  <c r="O138" i="74"/>
  <c r="AD171" i="26"/>
  <c r="R138" i="74" s="1"/>
  <c r="AM138" i="74" s="1"/>
  <c r="T119" i="49"/>
  <c r="Z86" i="72" s="1"/>
  <c r="AL86" i="72" s="1"/>
  <c r="T232" i="49"/>
  <c r="Z199" i="72" s="1"/>
  <c r="AC105" i="26"/>
  <c r="Q72" i="74" s="1"/>
  <c r="AD222" i="26"/>
  <c r="R189" i="74" s="1"/>
  <c r="AD228" i="26"/>
  <c r="R195" i="74" s="1"/>
  <c r="AM195" i="74" s="1"/>
  <c r="U76" i="26"/>
  <c r="R43" i="72" s="1"/>
  <c r="L43" i="72"/>
  <c r="O49" i="74"/>
  <c r="AD82" i="26"/>
  <c r="R49" i="74" s="1"/>
  <c r="AC202" i="74"/>
  <c r="H226" i="52" s="1"/>
  <c r="AD11" i="74"/>
  <c r="I35" i="52" s="1"/>
  <c r="S197" i="51"/>
  <c r="AH165" i="72" s="1"/>
  <c r="AL46" i="49"/>
  <c r="Z13" i="75" s="1"/>
  <c r="AL75" i="49"/>
  <c r="Z42" i="75" s="1"/>
  <c r="S18" i="72"/>
  <c r="S42" i="52" s="1"/>
  <c r="AC151" i="26"/>
  <c r="Q118" i="74" s="1"/>
  <c r="U254" i="26"/>
  <c r="R221" i="72" s="1"/>
  <c r="T114" i="26"/>
  <c r="Q81" i="72" s="1"/>
  <c r="AL81" i="72" s="1"/>
  <c r="K81" i="72"/>
  <c r="J155" i="74"/>
  <c r="M179" i="52" s="1"/>
  <c r="AB188" i="26"/>
  <c r="P155" i="74" s="1"/>
  <c r="AK155" i="74" s="1"/>
  <c r="U255" i="26"/>
  <c r="R222" i="72" s="1"/>
  <c r="U212" i="26"/>
  <c r="R179" i="72" s="1"/>
  <c r="O137" i="72"/>
  <c r="U170" i="26"/>
  <c r="R137" i="72" s="1"/>
  <c r="N105" i="74"/>
  <c r="Q129" i="52" s="1"/>
  <c r="AC138" i="26"/>
  <c r="Q105" i="74" s="1"/>
  <c r="S176" i="49"/>
  <c r="Y143" i="72" s="1"/>
  <c r="AC232" i="74"/>
  <c r="H256" i="52" s="1"/>
  <c r="AC118" i="49"/>
  <c r="Z85" i="74" s="1"/>
  <c r="U21" i="74"/>
  <c r="T279" i="51"/>
  <c r="AI247" i="72" s="1"/>
  <c r="AC247" i="72"/>
  <c r="H271" i="52" s="1"/>
  <c r="S59" i="26"/>
  <c r="P26" i="72" s="1"/>
  <c r="AK26" i="72" s="1"/>
  <c r="J26" i="72"/>
  <c r="T164" i="49"/>
  <c r="Z131" i="72" s="1"/>
  <c r="T131" i="72"/>
  <c r="J171" i="72"/>
  <c r="S204" i="26"/>
  <c r="P171" i="72" s="1"/>
  <c r="T150" i="26"/>
  <c r="Q117" i="72" s="1"/>
  <c r="N117" i="72"/>
  <c r="Q141" i="52" s="1"/>
  <c r="AC141" i="52" s="1"/>
  <c r="U186" i="26"/>
  <c r="R153" i="72" s="1"/>
  <c r="AM153" i="72" s="1"/>
  <c r="O153" i="72"/>
  <c r="S115" i="49"/>
  <c r="Y82" i="72" s="1"/>
  <c r="T252" i="26"/>
  <c r="Q219" i="72" s="1"/>
  <c r="V211" i="72"/>
  <c r="V235" i="52" s="1"/>
  <c r="S244" i="49"/>
  <c r="Y211" i="72" s="1"/>
  <c r="K17" i="74"/>
  <c r="N41" i="52" s="1"/>
  <c r="AC50" i="26"/>
  <c r="Q17" i="74" s="1"/>
  <c r="AL17" i="74" s="1"/>
  <c r="K203" i="74"/>
  <c r="AC236" i="26"/>
  <c r="Q203" i="74" s="1"/>
  <c r="AL203" i="74" s="1"/>
  <c r="AB82" i="26"/>
  <c r="P49" i="74" s="1"/>
  <c r="J49" i="74"/>
  <c r="M73" i="52" s="1"/>
  <c r="AB205" i="26"/>
  <c r="P172" i="74" s="1"/>
  <c r="S271" i="49"/>
  <c r="Y238" i="72" s="1"/>
  <c r="T227" i="26"/>
  <c r="Q194" i="72" s="1"/>
  <c r="AL194" i="72" s="1"/>
  <c r="U96" i="26"/>
  <c r="R63" i="72" s="1"/>
  <c r="AD256" i="52"/>
  <c r="AC61" i="52"/>
  <c r="U85" i="51"/>
  <c r="AJ53" i="72" s="1"/>
  <c r="AM89" i="49"/>
  <c r="AA56" i="75" s="1"/>
  <c r="AM56" i="75" s="1"/>
  <c r="AL153" i="49"/>
  <c r="Z120" i="75" s="1"/>
  <c r="AB209" i="26"/>
  <c r="P176" i="74" s="1"/>
  <c r="AC47" i="49"/>
  <c r="Z14" i="74" s="1"/>
  <c r="AB55" i="49"/>
  <c r="Y22" i="74" s="1"/>
  <c r="R40" i="52"/>
  <c r="AD40" i="52" s="1"/>
  <c r="AD266" i="52"/>
  <c r="AC50" i="52"/>
  <c r="T237" i="26"/>
  <c r="Q204" i="72" s="1"/>
  <c r="T203" i="49"/>
  <c r="Z170" i="72" s="1"/>
  <c r="K202" i="74"/>
  <c r="K32" i="74"/>
  <c r="N56" i="52" s="1"/>
  <c r="T95" i="26"/>
  <c r="Q62" i="72" s="1"/>
  <c r="AB146" i="52"/>
  <c r="AD252" i="26"/>
  <c r="R219" i="74" s="1"/>
  <c r="AM219" i="74" s="1"/>
  <c r="AB88" i="52"/>
  <c r="AC90" i="26"/>
  <c r="Q57" i="74" s="1"/>
  <c r="AB244" i="26"/>
  <c r="P211" i="74" s="1"/>
  <c r="U134" i="26"/>
  <c r="R101" i="72" s="1"/>
  <c r="U88" i="26"/>
  <c r="R55" i="72" s="1"/>
  <c r="AC36" i="52"/>
  <c r="AB50" i="26"/>
  <c r="P17" i="74" s="1"/>
  <c r="U135" i="26"/>
  <c r="R102" i="72" s="1"/>
  <c r="V60" i="52"/>
  <c r="AB60" i="52" s="1"/>
  <c r="AC253" i="26"/>
  <c r="Q220" i="74" s="1"/>
  <c r="Q248" i="52"/>
  <c r="X42" i="52"/>
  <c r="X138" i="52"/>
  <c r="L238" i="74"/>
  <c r="O262" i="52" s="1"/>
  <c r="T221" i="75"/>
  <c r="U172" i="26"/>
  <c r="R139" i="72" s="1"/>
  <c r="AB182" i="26"/>
  <c r="P149" i="74" s="1"/>
  <c r="T287" i="26"/>
  <c r="Q254" i="72" s="1"/>
  <c r="T167" i="26"/>
  <c r="Q134" i="72" s="1"/>
  <c r="AB108" i="26"/>
  <c r="P75" i="74" s="1"/>
  <c r="AB121" i="26"/>
  <c r="P88" i="74" s="1"/>
  <c r="U177" i="26"/>
  <c r="R144" i="72" s="1"/>
  <c r="AM144" i="72" s="1"/>
  <c r="U223" i="26"/>
  <c r="R190" i="72" s="1"/>
  <c r="AM190" i="72" s="1"/>
  <c r="AC201" i="26"/>
  <c r="Q168" i="74" s="1"/>
  <c r="AC112" i="26"/>
  <c r="Q79" i="74" s="1"/>
  <c r="AC133" i="52"/>
  <c r="P180" i="52"/>
  <c r="U185" i="75"/>
  <c r="K150" i="72"/>
  <c r="AC206" i="26"/>
  <c r="Q173" i="74" s="1"/>
  <c r="T53" i="49"/>
  <c r="Z20" i="72" s="1"/>
  <c r="AB204" i="52"/>
  <c r="AD138" i="51"/>
  <c r="AJ106" i="74" s="1"/>
  <c r="AC118" i="26"/>
  <c r="Q85" i="74" s="1"/>
  <c r="AC73" i="49"/>
  <c r="Z40" i="74" s="1"/>
  <c r="AC240" i="52"/>
  <c r="S57" i="51"/>
  <c r="AH25" i="72" s="1"/>
  <c r="S217" i="51"/>
  <c r="AH185" i="72" s="1"/>
  <c r="U249" i="51"/>
  <c r="AJ217" i="72" s="1"/>
  <c r="AC126" i="51"/>
  <c r="AI94" i="74" s="1"/>
  <c r="AD256" i="51"/>
  <c r="AJ224" i="74" s="1"/>
  <c r="AB84" i="26"/>
  <c r="P51" i="74" s="1"/>
  <c r="AC170" i="52"/>
  <c r="S123" i="51"/>
  <c r="AH91" i="72" s="1"/>
  <c r="U155" i="51"/>
  <c r="AJ123" i="72" s="1"/>
  <c r="T219" i="51"/>
  <c r="AI187" i="72" s="1"/>
  <c r="AC76" i="49"/>
  <c r="Z43" i="74" s="1"/>
  <c r="AC201" i="49"/>
  <c r="Z168" i="74" s="1"/>
  <c r="T45" i="51"/>
  <c r="AI13" i="72" s="1"/>
  <c r="U205" i="51"/>
  <c r="AJ173" i="72" s="1"/>
  <c r="S237" i="51"/>
  <c r="AH205" i="72" s="1"/>
  <c r="S156" i="49"/>
  <c r="Y123" i="72" s="1"/>
  <c r="AC97" i="49"/>
  <c r="Z64" i="74" s="1"/>
  <c r="AL236" i="49"/>
  <c r="Z203" i="75" s="1"/>
  <c r="S191" i="51"/>
  <c r="AH159" i="72" s="1"/>
  <c r="AL129" i="49"/>
  <c r="Z96" i="75" s="1"/>
  <c r="AL96" i="75" s="1"/>
  <c r="T197" i="49"/>
  <c r="Z164" i="72" s="1"/>
  <c r="AB272" i="51"/>
  <c r="AH240" i="74" s="1"/>
  <c r="AM95" i="26"/>
  <c r="R62" i="75" s="1"/>
  <c r="AM62" i="75" s="1"/>
  <c r="AC44" i="49"/>
  <c r="Z11" i="74" s="1"/>
  <c r="AB209" i="49"/>
  <c r="Y176" i="74" s="1"/>
  <c r="T49" i="51"/>
  <c r="AI17" i="72" s="1"/>
  <c r="AC73" i="52"/>
  <c r="S113" i="51"/>
  <c r="AH81" i="72" s="1"/>
  <c r="U209" i="51"/>
  <c r="AJ177" i="72" s="1"/>
  <c r="T273" i="51"/>
  <c r="AI241" i="72" s="1"/>
  <c r="AL241" i="72" s="1"/>
  <c r="AK201" i="49"/>
  <c r="Y168" i="75" s="1"/>
  <c r="AK168" i="75" s="1"/>
  <c r="AD40" i="49"/>
  <c r="AA7" i="74" s="1"/>
  <c r="AM7" i="74" s="1"/>
  <c r="AD95" i="52"/>
  <c r="AB83" i="51"/>
  <c r="AH51" i="74" s="1"/>
  <c r="AD145" i="51"/>
  <c r="AJ113" i="74" s="1"/>
  <c r="AB195" i="51"/>
  <c r="AH163" i="74" s="1"/>
  <c r="AM263" i="26"/>
  <c r="R230" i="75" s="1"/>
  <c r="AM230" i="75" s="1"/>
  <c r="K29" i="74"/>
  <c r="N53" i="52" s="1"/>
  <c r="U68" i="26"/>
  <c r="R35" i="72" s="1"/>
  <c r="U92" i="49"/>
  <c r="AA59" i="72" s="1"/>
  <c r="AC57" i="49"/>
  <c r="Z24" i="74" s="1"/>
  <c r="U229" i="51"/>
  <c r="AJ197" i="72" s="1"/>
  <c r="AC188" i="52"/>
  <c r="U91" i="26"/>
  <c r="R58" i="72" s="1"/>
  <c r="AM58" i="72" s="1"/>
  <c r="U135" i="51"/>
  <c r="AJ103" i="72" s="1"/>
  <c r="U199" i="51"/>
  <c r="AJ167" i="72" s="1"/>
  <c r="T263" i="51"/>
  <c r="AI231" i="72" s="1"/>
  <c r="X106" i="52"/>
  <c r="AL229" i="26"/>
  <c r="Q196" i="75" s="1"/>
  <c r="AC84" i="49"/>
  <c r="Z51" i="74" s="1"/>
  <c r="S275" i="51"/>
  <c r="AH243" i="72" s="1"/>
  <c r="AD260" i="26"/>
  <c r="R227" i="74" s="1"/>
  <c r="AM227" i="74" s="1"/>
  <c r="T168" i="74"/>
  <c r="T192" i="52" s="1"/>
  <c r="AB214" i="51"/>
  <c r="AH182" i="74" s="1"/>
  <c r="U277" i="51"/>
  <c r="AJ245" i="72" s="1"/>
  <c r="AC94" i="74"/>
  <c r="H118" i="52" s="1"/>
  <c r="T285" i="51"/>
  <c r="AI253" i="72" s="1"/>
  <c r="S71" i="51"/>
  <c r="AH39" i="72" s="1"/>
  <c r="AD103" i="72"/>
  <c r="AB155" i="72"/>
  <c r="AL73" i="49"/>
  <c r="Z40" i="75" s="1"/>
  <c r="AL185" i="49"/>
  <c r="Z152" i="75" s="1"/>
  <c r="AD176" i="74"/>
  <c r="I200" i="52" s="1"/>
  <c r="AC196" i="51"/>
  <c r="AI164" i="74" s="1"/>
  <c r="U69" i="49"/>
  <c r="AA36" i="72" s="1"/>
  <c r="U179" i="72"/>
  <c r="U203" i="52" s="1"/>
  <c r="U125" i="49"/>
  <c r="AA92" i="72" s="1"/>
  <c r="AB48" i="49"/>
  <c r="Y15" i="74" s="1"/>
  <c r="AM51" i="26"/>
  <c r="R18" i="75" s="1"/>
  <c r="AM18" i="75" s="1"/>
  <c r="T124" i="72"/>
  <c r="J138" i="74"/>
  <c r="AM231" i="75"/>
  <c r="K13" i="74"/>
  <c r="AD122" i="26"/>
  <c r="R89" i="74" s="1"/>
  <c r="U278" i="49"/>
  <c r="AA245" i="72" s="1"/>
  <c r="AK125" i="26"/>
  <c r="P92" i="75" s="1"/>
  <c r="AM59" i="26"/>
  <c r="R26" i="75" s="1"/>
  <c r="AM26" i="75" s="1"/>
  <c r="J60" i="75"/>
  <c r="U91" i="51"/>
  <c r="AJ59" i="72" s="1"/>
  <c r="T53" i="51"/>
  <c r="AI21" i="72" s="1"/>
  <c r="U93" i="51"/>
  <c r="AJ61" i="72" s="1"/>
  <c r="AD88" i="49"/>
  <c r="AA55" i="74" s="1"/>
  <c r="AC187" i="72"/>
  <c r="T24" i="74"/>
  <c r="T48" i="52" s="1"/>
  <c r="T164" i="72"/>
  <c r="T52" i="49"/>
  <c r="Z19" i="72" s="1"/>
  <c r="S148" i="49"/>
  <c r="Y115" i="72" s="1"/>
  <c r="U261" i="49"/>
  <c r="AA228" i="72" s="1"/>
  <c r="AM228" i="72" s="1"/>
  <c r="T159" i="51"/>
  <c r="AI127" i="72" s="1"/>
  <c r="AD284" i="51"/>
  <c r="AJ252" i="74" s="1"/>
  <c r="AB159" i="72"/>
  <c r="AD177" i="72"/>
  <c r="I201" i="52" s="1"/>
  <c r="U241" i="51"/>
  <c r="AJ209" i="72" s="1"/>
  <c r="AD113" i="74"/>
  <c r="I137" i="52" s="1"/>
  <c r="S75" i="75"/>
  <c r="J11" i="74"/>
  <c r="L53" i="74"/>
  <c r="U196" i="26"/>
  <c r="R163" i="72" s="1"/>
  <c r="T284" i="26"/>
  <c r="Q251" i="72" s="1"/>
  <c r="AD225" i="26"/>
  <c r="R192" i="74" s="1"/>
  <c r="AL167" i="26"/>
  <c r="Q134" i="75" s="1"/>
  <c r="AL134" i="75" s="1"/>
  <c r="S118" i="26"/>
  <c r="P85" i="72" s="1"/>
  <c r="AL238" i="49"/>
  <c r="Z205" i="75" s="1"/>
  <c r="AB74" i="52"/>
  <c r="AD157" i="52"/>
  <c r="Q238" i="52"/>
  <c r="W182" i="52"/>
  <c r="AD224" i="74"/>
  <c r="I248" i="52" s="1"/>
  <c r="T85" i="51"/>
  <c r="AI53" i="72" s="1"/>
  <c r="AD167" i="72"/>
  <c r="S108" i="49"/>
  <c r="Y75" i="72" s="1"/>
  <c r="T96" i="75"/>
  <c r="T11" i="74"/>
  <c r="T35" i="52" s="1"/>
  <c r="T132" i="72"/>
  <c r="T156" i="52" s="1"/>
  <c r="AD64" i="49"/>
  <c r="AA31" i="74" s="1"/>
  <c r="AD56" i="49"/>
  <c r="AA23" i="74" s="1"/>
  <c r="AM57" i="49"/>
  <c r="AA24" i="75" s="1"/>
  <c r="S213" i="49"/>
  <c r="Y180" i="72" s="1"/>
  <c r="AD173" i="72"/>
  <c r="AD31" i="72"/>
  <c r="AK228" i="26"/>
  <c r="P195" i="75" s="1"/>
  <c r="AC100" i="52"/>
  <c r="T167" i="51"/>
  <c r="AI135" i="72" s="1"/>
  <c r="T231" i="51"/>
  <c r="AI199" i="72" s="1"/>
  <c r="S121" i="51"/>
  <c r="AH89" i="72" s="1"/>
  <c r="AC47" i="52"/>
  <c r="AD216" i="51"/>
  <c r="AJ184" i="74" s="1"/>
  <c r="U43" i="51"/>
  <c r="AJ11" i="72" s="1"/>
  <c r="AB169" i="49"/>
  <c r="Y136" i="74" s="1"/>
  <c r="AM80" i="26"/>
  <c r="R47" i="75" s="1"/>
  <c r="AM47" i="75" s="1"/>
  <c r="W220" i="52"/>
  <c r="AC41" i="52"/>
  <c r="AM204" i="26"/>
  <c r="R171" i="75" s="1"/>
  <c r="W86" i="52"/>
  <c r="AC86" i="52" s="1"/>
  <c r="AD106" i="74"/>
  <c r="I130" i="52" s="1"/>
  <c r="AC13" i="72"/>
  <c r="AC27" i="72"/>
  <c r="T157" i="51"/>
  <c r="AI125" i="72" s="1"/>
  <c r="AL125" i="72" s="1"/>
  <c r="AB81" i="72"/>
  <c r="AC161" i="72"/>
  <c r="S149" i="51"/>
  <c r="AH117" i="72" s="1"/>
  <c r="AB25" i="72"/>
  <c r="T153" i="51"/>
  <c r="AI121" i="72" s="1"/>
  <c r="AD123" i="72"/>
  <c r="T235" i="51"/>
  <c r="AI203" i="72" s="1"/>
  <c r="AD194" i="51"/>
  <c r="AJ162" i="74" s="1"/>
  <c r="T137" i="51"/>
  <c r="AI105" i="72" s="1"/>
  <c r="AC241" i="72"/>
  <c r="AC113" i="72"/>
  <c r="T103" i="74"/>
  <c r="T127" i="52" s="1"/>
  <c r="AD104" i="49"/>
  <c r="AA71" i="74" s="1"/>
  <c r="AK41" i="49"/>
  <c r="Y8" i="75" s="1"/>
  <c r="AD237" i="51"/>
  <c r="AJ205" i="74" s="1"/>
  <c r="AB250" i="51"/>
  <c r="AH218" i="74" s="1"/>
  <c r="U247" i="51"/>
  <c r="AJ215" i="72" s="1"/>
  <c r="T40" i="74"/>
  <c r="T64" i="52" s="1"/>
  <c r="T64" i="74"/>
  <c r="T88" i="52" s="1"/>
  <c r="AB105" i="49"/>
  <c r="Y72" i="74" s="1"/>
  <c r="AM172" i="49"/>
  <c r="AA139" i="75" s="1"/>
  <c r="AM68" i="49"/>
  <c r="AA35" i="75" s="1"/>
  <c r="S271" i="51"/>
  <c r="AH239" i="72" s="1"/>
  <c r="L130" i="74"/>
  <c r="L62" i="75"/>
  <c r="J121" i="74"/>
  <c r="M145" i="52" s="1"/>
  <c r="L230" i="75"/>
  <c r="K168" i="74"/>
  <c r="N192" i="52" s="1"/>
  <c r="K79" i="74"/>
  <c r="N103" i="52" s="1"/>
  <c r="AC169" i="26"/>
  <c r="Q136" i="74" s="1"/>
  <c r="T171" i="51"/>
  <c r="AI139" i="72" s="1"/>
  <c r="S177" i="51"/>
  <c r="AH145" i="72" s="1"/>
  <c r="AB185" i="72"/>
  <c r="AM60" i="49"/>
  <c r="AA27" i="75" s="1"/>
  <c r="T81" i="51"/>
  <c r="AI49" i="72" s="1"/>
  <c r="AL49" i="72" s="1"/>
  <c r="T65" i="51"/>
  <c r="AI33" i="72" s="1"/>
  <c r="AD217" i="72"/>
  <c r="AD191" i="72"/>
  <c r="AD181" i="51"/>
  <c r="AJ149" i="74" s="1"/>
  <c r="AD52" i="49"/>
  <c r="AA19" i="74" s="1"/>
  <c r="AL76" i="49"/>
  <c r="Z43" i="75" s="1"/>
  <c r="T236" i="49"/>
  <c r="Z203" i="72" s="1"/>
  <c r="AD144" i="49"/>
  <c r="AA111" i="74" s="1"/>
  <c r="AM111" i="74" s="1"/>
  <c r="T148" i="72"/>
  <c r="AM65" i="49"/>
  <c r="AA32" i="75" s="1"/>
  <c r="S168" i="75"/>
  <c r="T103" i="51"/>
  <c r="AI71" i="72" s="1"/>
  <c r="L144" i="72"/>
  <c r="R204" i="52"/>
  <c r="AD204" i="52" s="1"/>
  <c r="X122" i="52"/>
  <c r="U87" i="74"/>
  <c r="U111" i="52" s="1"/>
  <c r="U201" i="51"/>
  <c r="AJ169" i="72" s="1"/>
  <c r="AB240" i="74"/>
  <c r="G264" i="52" s="1"/>
  <c r="AB91" i="72"/>
  <c r="AC17" i="72"/>
  <c r="H41" i="52" s="1"/>
  <c r="S115" i="51"/>
  <c r="AH83" i="72" s="1"/>
  <c r="AB96" i="49"/>
  <c r="Y63" i="74" s="1"/>
  <c r="AK63" i="74" s="1"/>
  <c r="AB205" i="72"/>
  <c r="AC231" i="72"/>
  <c r="S149" i="49"/>
  <c r="Y116" i="72" s="1"/>
  <c r="T20" i="72"/>
  <c r="T43" i="74"/>
  <c r="T67" i="52" s="1"/>
  <c r="S140" i="49"/>
  <c r="Y107" i="72" s="1"/>
  <c r="K10" i="75"/>
  <c r="AM161" i="49"/>
  <c r="AA128" i="75" s="1"/>
  <c r="AM49" i="49"/>
  <c r="AA16" i="75" s="1"/>
  <c r="T265" i="51"/>
  <c r="AI233" i="72" s="1"/>
  <c r="S176" i="74"/>
  <c r="S200" i="52" s="1"/>
  <c r="AK69" i="26"/>
  <c r="P36" i="75" s="1"/>
  <c r="AK36" i="75" s="1"/>
  <c r="L94" i="74"/>
  <c r="O118" i="52" s="1"/>
  <c r="T186" i="26"/>
  <c r="Q153" i="72" s="1"/>
  <c r="AL174" i="26"/>
  <c r="Q141" i="75" s="1"/>
  <c r="L190" i="72"/>
  <c r="AC44" i="26"/>
  <c r="Q11" i="74" s="1"/>
  <c r="J88" i="74"/>
  <c r="M112" i="52" s="1"/>
  <c r="AC114" i="51"/>
  <c r="AI82" i="74" s="1"/>
  <c r="AC19" i="72"/>
  <c r="T55" i="51"/>
  <c r="AI23" i="72" s="1"/>
  <c r="AB50" i="51"/>
  <c r="AH18" i="74" s="1"/>
  <c r="S109" i="51"/>
  <c r="AH77" i="72" s="1"/>
  <c r="S281" i="51"/>
  <c r="AH249" i="72" s="1"/>
  <c r="U173" i="51"/>
  <c r="AJ141" i="72" s="1"/>
  <c r="AB193" i="51"/>
  <c r="AH161" i="74" s="1"/>
  <c r="AM84" i="49"/>
  <c r="AA51" i="75" s="1"/>
  <c r="AC168" i="49"/>
  <c r="Z135" i="74" s="1"/>
  <c r="AL135" i="74" s="1"/>
  <c r="S254" i="49"/>
  <c r="Y221" i="72" s="1"/>
  <c r="AC239" i="51"/>
  <c r="AI207" i="74" s="1"/>
  <c r="AM241" i="49"/>
  <c r="AA208" i="75" s="1"/>
  <c r="S253" i="49"/>
  <c r="Y220" i="72" s="1"/>
  <c r="AK220" i="72" s="1"/>
  <c r="AM282" i="26"/>
  <c r="R249" i="75" s="1"/>
  <c r="U179" i="26"/>
  <c r="R146" i="72" s="1"/>
  <c r="S147" i="26"/>
  <c r="P114" i="72" s="1"/>
  <c r="AC240" i="49"/>
  <c r="Z207" i="74" s="1"/>
  <c r="AC272" i="49"/>
  <c r="Z239" i="74" s="1"/>
  <c r="S188" i="49"/>
  <c r="Y155" i="72" s="1"/>
  <c r="AL71" i="26"/>
  <c r="Q38" i="75" s="1"/>
  <c r="AL38" i="75" s="1"/>
  <c r="AC129" i="49"/>
  <c r="Z96" i="74" s="1"/>
  <c r="S216" i="52"/>
  <c r="AK164" i="49"/>
  <c r="Y131" i="75" s="1"/>
  <c r="AC160" i="52"/>
  <c r="AC232" i="52"/>
  <c r="AC64" i="52"/>
  <c r="I146" i="52"/>
  <c r="U73" i="51"/>
  <c r="AJ41" i="72" s="1"/>
  <c r="S185" i="51"/>
  <c r="AH153" i="72" s="1"/>
  <c r="U148" i="52"/>
  <c r="U44" i="49"/>
  <c r="AA11" i="72" s="1"/>
  <c r="S28" i="72"/>
  <c r="AC80" i="49"/>
  <c r="Z47" i="74" s="1"/>
  <c r="T120" i="75"/>
  <c r="AD112" i="49"/>
  <c r="AA79" i="74" s="1"/>
  <c r="T267" i="51"/>
  <c r="AI235" i="72" s="1"/>
  <c r="U276" i="49"/>
  <c r="AA243" i="72" s="1"/>
  <c r="L206" i="72"/>
  <c r="AK40" i="26"/>
  <c r="P7" i="75" s="1"/>
  <c r="AK7" i="75" s="1"/>
  <c r="J149" i="72"/>
  <c r="AB142" i="51"/>
  <c r="AH110" i="74" s="1"/>
  <c r="I235" i="52"/>
  <c r="U133" i="51"/>
  <c r="AJ101" i="72" s="1"/>
  <c r="T60" i="52"/>
  <c r="I172" i="52"/>
  <c r="T117" i="49"/>
  <c r="Z84" i="72" s="1"/>
  <c r="AB225" i="49"/>
  <c r="Y192" i="74" s="1"/>
  <c r="AC137" i="49"/>
  <c r="Z104" i="74" s="1"/>
  <c r="U277" i="52"/>
  <c r="M74" i="52"/>
  <c r="AK120" i="26"/>
  <c r="P87" i="75" s="1"/>
  <c r="AK87" i="75" s="1"/>
  <c r="AL168" i="26"/>
  <c r="Q135" i="75" s="1"/>
  <c r="AL135" i="75" s="1"/>
  <c r="AK196" i="49"/>
  <c r="Y163" i="75" s="1"/>
  <c r="AM244" i="49"/>
  <c r="AA211" i="75" s="1"/>
  <c r="AM155" i="26"/>
  <c r="R122" i="75" s="1"/>
  <c r="AM122" i="75" s="1"/>
  <c r="AD216" i="49"/>
  <c r="AA183" i="74" s="1"/>
  <c r="L53" i="72"/>
  <c r="AC217" i="72"/>
  <c r="AD184" i="74"/>
  <c r="I208" i="52" s="1"/>
  <c r="S119" i="74"/>
  <c r="S143" i="52" s="1"/>
  <c r="AC126" i="74"/>
  <c r="H150" i="52" s="1"/>
  <c r="S183" i="51"/>
  <c r="AH151" i="72" s="1"/>
  <c r="T229" i="51"/>
  <c r="AI197" i="72" s="1"/>
  <c r="AC31" i="72"/>
  <c r="H55" i="52" s="1"/>
  <c r="AM225" i="49"/>
  <c r="AA192" i="75" s="1"/>
  <c r="I108" i="52"/>
  <c r="U143" i="51"/>
  <c r="AJ111" i="72" s="1"/>
  <c r="AC143" i="72"/>
  <c r="AD247" i="72"/>
  <c r="T16" i="75"/>
  <c r="AC238" i="74"/>
  <c r="H262" i="52" s="1"/>
  <c r="U83" i="72"/>
  <c r="AC56" i="49"/>
  <c r="Z23" i="74" s="1"/>
  <c r="L57" i="72"/>
  <c r="O81" i="52" s="1"/>
  <c r="M68" i="52"/>
  <c r="K118" i="75"/>
  <c r="L171" i="75"/>
  <c r="AM104" i="26"/>
  <c r="R71" i="75" s="1"/>
  <c r="AM71" i="75" s="1"/>
  <c r="J189" i="72"/>
  <c r="L112" i="74"/>
  <c r="O136" i="52" s="1"/>
  <c r="L179" i="72"/>
  <c r="T232" i="52"/>
  <c r="U215" i="51"/>
  <c r="AJ183" i="72" s="1"/>
  <c r="AM183" i="72" s="1"/>
  <c r="U233" i="51"/>
  <c r="AJ201" i="72" s="1"/>
  <c r="G175" i="52"/>
  <c r="AB89" i="72"/>
  <c r="T149" i="51"/>
  <c r="AI117" i="72" s="1"/>
  <c r="AB114" i="51"/>
  <c r="AH82" i="74" s="1"/>
  <c r="T69" i="51"/>
  <c r="AI37" i="72" s="1"/>
  <c r="AL37" i="72" s="1"/>
  <c r="U151" i="51"/>
  <c r="AJ119" i="72" s="1"/>
  <c r="S208" i="52"/>
  <c r="AD121" i="49"/>
  <c r="AA88" i="74" s="1"/>
  <c r="T157" i="52"/>
  <c r="U189" i="52"/>
  <c r="U84" i="49"/>
  <c r="AA51" i="72" s="1"/>
  <c r="S93" i="49"/>
  <c r="Y60" i="72" s="1"/>
  <c r="AD185" i="49"/>
  <c r="AA152" i="74" s="1"/>
  <c r="AK249" i="49"/>
  <c r="Y216" i="75" s="1"/>
  <c r="S207" i="51"/>
  <c r="AH175" i="72" s="1"/>
  <c r="U99" i="75"/>
  <c r="T100" i="49"/>
  <c r="Z67" i="72" s="1"/>
  <c r="T244" i="49"/>
  <c r="Z211" i="72" s="1"/>
  <c r="AB97" i="49"/>
  <c r="Y64" i="74" s="1"/>
  <c r="U285" i="49"/>
  <c r="AA252" i="72" s="1"/>
  <c r="L133" i="74"/>
  <c r="O157" i="52" s="1"/>
  <c r="AD245" i="26"/>
  <c r="R212" i="74" s="1"/>
  <c r="L203" i="74"/>
  <c r="L47" i="75"/>
  <c r="L42" i="74"/>
  <c r="O66" i="52" s="1"/>
  <c r="AK152" i="26"/>
  <c r="P119" i="75" s="1"/>
  <c r="AK119" i="75" s="1"/>
  <c r="K172" i="75"/>
  <c r="K117" i="74"/>
  <c r="N141" i="52" s="1"/>
  <c r="AL172" i="26"/>
  <c r="Q139" i="75" s="1"/>
  <c r="U261" i="51"/>
  <c r="AJ229" i="72" s="1"/>
  <c r="AC199" i="72"/>
  <c r="G138" i="52"/>
  <c r="I259" i="52"/>
  <c r="AD23" i="72"/>
  <c r="S219" i="51"/>
  <c r="AH187" i="72" s="1"/>
  <c r="S103" i="51"/>
  <c r="AH71" i="72" s="1"/>
  <c r="AC193" i="49"/>
  <c r="Z160" i="74" s="1"/>
  <c r="AL160" i="74" s="1"/>
  <c r="AC135" i="72"/>
  <c r="H159" i="52" s="1"/>
  <c r="T156" i="49"/>
  <c r="Z123" i="72" s="1"/>
  <c r="AM252" i="49"/>
  <c r="AA219" i="75" s="1"/>
  <c r="U56" i="75"/>
  <c r="U164" i="72"/>
  <c r="T261" i="49"/>
  <c r="Z228" i="72" s="1"/>
  <c r="U283" i="51"/>
  <c r="AJ251" i="72" s="1"/>
  <c r="T247" i="51"/>
  <c r="AI215" i="72" s="1"/>
  <c r="AB100" i="49"/>
  <c r="Y67" i="74" s="1"/>
  <c r="T213" i="51"/>
  <c r="AI181" i="72" s="1"/>
  <c r="AK113" i="49"/>
  <c r="Y80" i="75" s="1"/>
  <c r="AL177" i="49"/>
  <c r="Z144" i="75" s="1"/>
  <c r="S223" i="74"/>
  <c r="S247" i="52" s="1"/>
  <c r="L222" i="72"/>
  <c r="U244" i="26"/>
  <c r="R211" i="72" s="1"/>
  <c r="K24" i="74"/>
  <c r="N48" i="52" s="1"/>
  <c r="AM123" i="26"/>
  <c r="R90" i="75" s="1"/>
  <c r="AM90" i="75" s="1"/>
  <c r="I135" i="52"/>
  <c r="T107" i="51"/>
  <c r="AI75" i="72" s="1"/>
  <c r="S277" i="51"/>
  <c r="AH245" i="72" s="1"/>
  <c r="AB73" i="49"/>
  <c r="Y40" i="74" s="1"/>
  <c r="T150" i="52"/>
  <c r="S203" i="51"/>
  <c r="AH171" i="72" s="1"/>
  <c r="T254" i="49"/>
  <c r="Z221" i="72" s="1"/>
  <c r="U52" i="49"/>
  <c r="AA19" i="72" s="1"/>
  <c r="AM188" i="49"/>
  <c r="AA155" i="75" s="1"/>
  <c r="AC64" i="49"/>
  <c r="Z31" i="74" s="1"/>
  <c r="AL39" i="26"/>
  <c r="Q6" i="75" s="1"/>
  <c r="AM72" i="26"/>
  <c r="R39" i="75" s="1"/>
  <c r="AM39" i="75" s="1"/>
  <c r="S218" i="26"/>
  <c r="P185" i="72" s="1"/>
  <c r="AK44" i="26"/>
  <c r="P11" i="75" s="1"/>
  <c r="AL280" i="26"/>
  <c r="Q247" i="75" s="1"/>
  <c r="AL247" i="75" s="1"/>
  <c r="V130" i="52"/>
  <c r="T207" i="74"/>
  <c r="T231" i="52" s="1"/>
  <c r="L219" i="74"/>
  <c r="O243" i="52" s="1"/>
  <c r="AB54" i="26"/>
  <c r="P21" i="74" s="1"/>
  <c r="AK21" i="74" s="1"/>
  <c r="P40" i="52"/>
  <c r="AB40" i="52" s="1"/>
  <c r="AD228" i="51"/>
  <c r="AJ196" i="74" s="1"/>
  <c r="T245" i="51"/>
  <c r="AI213" i="72" s="1"/>
  <c r="T180" i="49"/>
  <c r="Z147" i="72" s="1"/>
  <c r="AL169" i="49"/>
  <c r="Z136" i="75" s="1"/>
  <c r="S77" i="49"/>
  <c r="Y44" i="72" s="1"/>
  <c r="U181" i="51"/>
  <c r="AJ149" i="72" s="1"/>
  <c r="AC249" i="49"/>
  <c r="Z216" i="74" s="1"/>
  <c r="AL216" i="74" s="1"/>
  <c r="U205" i="49"/>
  <c r="AA172" i="72" s="1"/>
  <c r="AM148" i="26"/>
  <c r="R115" i="75" s="1"/>
  <c r="AM115" i="75" s="1"/>
  <c r="AK124" i="26"/>
  <c r="P91" i="75" s="1"/>
  <c r="AK91" i="75" s="1"/>
  <c r="P254" i="52"/>
  <c r="AB254" i="52" s="1"/>
  <c r="AB147" i="72"/>
  <c r="G171" i="52" s="1"/>
  <c r="U101" i="51"/>
  <c r="AJ69" i="72" s="1"/>
  <c r="S117" i="51"/>
  <c r="AH85" i="72" s="1"/>
  <c r="AD197" i="72"/>
  <c r="T60" i="49"/>
  <c r="Z27" i="72" s="1"/>
  <c r="S237" i="49"/>
  <c r="Y204" i="72" s="1"/>
  <c r="S131" i="75"/>
  <c r="AL220" i="49"/>
  <c r="Z187" i="75" s="1"/>
  <c r="S155" i="72"/>
  <c r="S179" i="52" s="1"/>
  <c r="U75" i="26"/>
  <c r="R42" i="72" s="1"/>
  <c r="S138" i="26"/>
  <c r="P105" i="72" s="1"/>
  <c r="AM110" i="49"/>
  <c r="AA77" i="75" s="1"/>
  <c r="AM77" i="75" s="1"/>
  <c r="AB96" i="52"/>
  <c r="AC210" i="49"/>
  <c r="Z177" i="74" s="1"/>
  <c r="AL126" i="49"/>
  <c r="Z93" i="75" s="1"/>
  <c r="AL180" i="49"/>
  <c r="Z147" i="75" s="1"/>
  <c r="S252" i="49"/>
  <c r="Y219" i="72" s="1"/>
  <c r="T84" i="49"/>
  <c r="Z51" i="72" s="1"/>
  <c r="U83" i="75"/>
  <c r="AC266" i="51"/>
  <c r="AI234" i="74" s="1"/>
  <c r="AL234" i="74" s="1"/>
  <c r="T239" i="74"/>
  <c r="T263" i="52" s="1"/>
  <c r="AL244" i="26"/>
  <c r="Q211" i="75" s="1"/>
  <c r="AL211" i="75" s="1"/>
  <c r="AL223" i="26"/>
  <c r="Q190" i="75" s="1"/>
  <c r="AL265" i="49"/>
  <c r="Z232" i="75" s="1"/>
  <c r="Q210" i="52"/>
  <c r="S176" i="75"/>
  <c r="S59" i="74"/>
  <c r="S83" i="52" s="1"/>
  <c r="J114" i="72"/>
  <c r="K85" i="74"/>
  <c r="N109" i="52" s="1"/>
  <c r="T160" i="49"/>
  <c r="Z127" i="72" s="1"/>
  <c r="U59" i="72"/>
  <c r="L81" i="72"/>
  <c r="L173" i="74"/>
  <c r="O197" i="52" s="1"/>
  <c r="AM119" i="26"/>
  <c r="R86" i="75" s="1"/>
  <c r="AM86" i="75" s="1"/>
  <c r="AM84" i="26"/>
  <c r="R51" i="75" s="1"/>
  <c r="AM209" i="49"/>
  <c r="AA176" i="75" s="1"/>
  <c r="AD226" i="51"/>
  <c r="AJ194" i="74" s="1"/>
  <c r="S123" i="26"/>
  <c r="P90" i="72" s="1"/>
  <c r="AK90" i="72" s="1"/>
  <c r="S214" i="26"/>
  <c r="P181" i="72" s="1"/>
  <c r="AL124" i="49"/>
  <c r="Z91" i="75" s="1"/>
  <c r="T51" i="74"/>
  <c r="T75" i="52" s="1"/>
  <c r="AB243" i="72"/>
  <c r="AL105" i="49"/>
  <c r="Z72" i="75" s="1"/>
  <c r="AL76" i="26"/>
  <c r="Q43" i="75" s="1"/>
  <c r="AL286" i="26"/>
  <c r="Q253" i="75" s="1"/>
  <c r="AK220" i="26"/>
  <c r="P187" i="75" s="1"/>
  <c r="AL236" i="26"/>
  <c r="Q203" i="75" s="1"/>
  <c r="AD238" i="26"/>
  <c r="R205" i="74" s="1"/>
  <c r="AD92" i="49"/>
  <c r="AA59" i="74" s="1"/>
  <c r="AD194" i="74"/>
  <c r="I218" i="52" s="1"/>
  <c r="K90" i="72"/>
  <c r="L86" i="75"/>
  <c r="K43" i="75"/>
  <c r="AM140" i="26"/>
  <c r="R107" i="75" s="1"/>
  <c r="AC208" i="49"/>
  <c r="Z175" i="74" s="1"/>
  <c r="AL175" i="74" s="1"/>
  <c r="AC248" i="49"/>
  <c r="Z215" i="74" s="1"/>
  <c r="AC278" i="51"/>
  <c r="AI246" i="74" s="1"/>
  <c r="AL246" i="74" s="1"/>
  <c r="AK136" i="26"/>
  <c r="P103" i="75" s="1"/>
  <c r="AK103" i="75" s="1"/>
  <c r="AK177" i="49"/>
  <c r="Y144" i="75" s="1"/>
  <c r="AK144" i="75" s="1"/>
  <c r="AK231" i="26"/>
  <c r="P198" i="75" s="1"/>
  <c r="AK198" i="75" s="1"/>
  <c r="Q112" i="52"/>
  <c r="X38" i="52"/>
  <c r="AD38" i="52" s="1"/>
  <c r="P228" i="52"/>
  <c r="AB228" i="52" s="1"/>
  <c r="AB83" i="49"/>
  <c r="Y50" i="74" s="1"/>
  <c r="V250" i="52"/>
  <c r="W178" i="52"/>
  <c r="AC178" i="52" s="1"/>
  <c r="U56" i="26"/>
  <c r="R23" i="72" s="1"/>
  <c r="U266" i="26"/>
  <c r="R233" i="72" s="1"/>
  <c r="J176" i="74"/>
  <c r="AK148" i="49"/>
  <c r="Y115" i="75" s="1"/>
  <c r="U83" i="51"/>
  <c r="AJ51" i="72" s="1"/>
  <c r="T163" i="51"/>
  <c r="AI131" i="72" s="1"/>
  <c r="U184" i="49"/>
  <c r="AA151" i="72" s="1"/>
  <c r="AC82" i="49"/>
  <c r="Z49" i="74" s="1"/>
  <c r="AB80" i="51"/>
  <c r="AH48" i="74" s="1"/>
  <c r="AB122" i="49"/>
  <c r="Y89" i="74" s="1"/>
  <c r="AB152" i="51"/>
  <c r="AH120" i="74" s="1"/>
  <c r="S131" i="49"/>
  <c r="Y98" i="72" s="1"/>
  <c r="AB102" i="49"/>
  <c r="Y69" i="74" s="1"/>
  <c r="AD190" i="51"/>
  <c r="AJ158" i="74" s="1"/>
  <c r="AM158" i="74" s="1"/>
  <c r="AB130" i="49"/>
  <c r="Y97" i="74" s="1"/>
  <c r="AK97" i="74" s="1"/>
  <c r="AK232" i="26"/>
  <c r="P199" i="75" s="1"/>
  <c r="AK199" i="75" s="1"/>
  <c r="P160" i="52"/>
  <c r="AB160" i="52" s="1"/>
  <c r="V174" i="52"/>
  <c r="AB174" i="52" s="1"/>
  <c r="X153" i="52"/>
  <c r="AD153" i="52" s="1"/>
  <c r="X274" i="52"/>
  <c r="AD274" i="52" s="1"/>
  <c r="J90" i="72"/>
  <c r="K154" i="72"/>
  <c r="K253" i="75"/>
  <c r="AB240" i="49"/>
  <c r="Y207" i="74" s="1"/>
  <c r="J17" i="74"/>
  <c r="U176" i="75"/>
  <c r="J181" i="72"/>
  <c r="K57" i="74"/>
  <c r="T95" i="51"/>
  <c r="AI63" i="72" s="1"/>
  <c r="P234" i="52"/>
  <c r="Q181" i="52"/>
  <c r="AC181" i="52" s="1"/>
  <c r="S211" i="51"/>
  <c r="AH179" i="72" s="1"/>
  <c r="L51" i="75"/>
  <c r="Q137" i="52"/>
  <c r="X186" i="52"/>
  <c r="S260" i="26"/>
  <c r="P227" i="72" s="1"/>
  <c r="R181" i="52"/>
  <c r="S36" i="52"/>
  <c r="O83" i="52"/>
  <c r="N134" i="52"/>
  <c r="L227" i="74"/>
  <c r="O251" i="52" s="1"/>
  <c r="AA251" i="52" s="1"/>
  <c r="S173" i="52"/>
  <c r="U254" i="52"/>
  <c r="AM260" i="49"/>
  <c r="AA227" i="75" s="1"/>
  <c r="G63" i="52"/>
  <c r="G246" i="52"/>
  <c r="N274" i="52"/>
  <c r="AW328" i="54"/>
  <c r="AW330" i="54" s="1"/>
  <c r="AW332" i="54" s="1"/>
  <c r="AW336" i="54" s="1"/>
  <c r="BE328" i="54"/>
  <c r="BE330" i="54" s="1"/>
  <c r="BE332" i="54" s="1"/>
  <c r="BE336" i="54" s="1"/>
  <c r="BE337" i="54" s="1"/>
  <c r="F447" i="54"/>
  <c r="H124" i="52"/>
  <c r="AC150" i="52"/>
  <c r="AD204" i="51"/>
  <c r="AJ172" i="74" s="1"/>
  <c r="U258" i="52"/>
  <c r="N121" i="52"/>
  <c r="AW337" i="54"/>
  <c r="AG181" i="54"/>
  <c r="AG183" i="54" s="1"/>
  <c r="AL461" i="54"/>
  <c r="AM461" i="54" s="1"/>
  <c r="AN461" i="54" s="1"/>
  <c r="AO461" i="54" s="1"/>
  <c r="AP461" i="54" s="1"/>
  <c r="AQ461" i="54" s="1"/>
  <c r="AR461" i="54" s="1"/>
  <c r="AS461" i="54" s="1"/>
  <c r="AT461" i="54" s="1"/>
  <c r="AU461" i="54" s="1"/>
  <c r="AV461" i="54" s="1"/>
  <c r="AW461" i="54" s="1"/>
  <c r="AX461" i="54" s="1"/>
  <c r="AY461" i="54" s="1"/>
  <c r="AZ461" i="54" s="1"/>
  <c r="BA461" i="54" s="1"/>
  <c r="BB461" i="54" s="1"/>
  <c r="BC461" i="54" s="1"/>
  <c r="BD461" i="54" s="1"/>
  <c r="BE461" i="54" s="1"/>
  <c r="BF461" i="54" s="1"/>
  <c r="BG461" i="54" s="1"/>
  <c r="BH461" i="54" s="1"/>
  <c r="BI461" i="54" s="1"/>
  <c r="BJ461" i="54" s="1"/>
  <c r="BK461" i="54" s="1"/>
  <c r="BL461" i="54" s="1"/>
  <c r="BM461" i="54" s="1"/>
  <c r="BN461" i="54" s="1"/>
  <c r="BO461" i="54" s="1"/>
  <c r="BP461" i="54" s="1"/>
  <c r="BQ461" i="54" s="1"/>
  <c r="BR461" i="54" s="1"/>
  <c r="AL209" i="26"/>
  <c r="Q176" i="75" s="1"/>
  <c r="AK43" i="26"/>
  <c r="P10" i="75" s="1"/>
  <c r="AF337" i="54"/>
  <c r="S77" i="26"/>
  <c r="P44" i="72" s="1"/>
  <c r="U120" i="49"/>
  <c r="AA87" i="72" s="1"/>
  <c r="AB203" i="49"/>
  <c r="Y170" i="74" s="1"/>
  <c r="N91" i="52"/>
  <c r="AC70" i="51"/>
  <c r="AI38" i="74" s="1"/>
  <c r="S184" i="49"/>
  <c r="Y151" i="72" s="1"/>
  <c r="AM112" i="26"/>
  <c r="R79" i="75" s="1"/>
  <c r="AD193" i="49"/>
  <c r="AA160" i="74" s="1"/>
  <c r="T132" i="49"/>
  <c r="Z99" i="72" s="1"/>
  <c r="T39" i="49"/>
  <c r="Z6" i="72" s="1"/>
  <c r="AL54" i="49"/>
  <c r="Z21" i="75" s="1"/>
  <c r="AL21" i="75" s="1"/>
  <c r="S67" i="49"/>
  <c r="Y34" i="72" s="1"/>
  <c r="T77" i="49"/>
  <c r="Z44" i="72" s="1"/>
  <c r="AL44" i="72" s="1"/>
  <c r="AD176" i="52"/>
  <c r="AC158" i="52"/>
  <c r="AB178" i="49"/>
  <c r="Y145" i="74" s="1"/>
  <c r="AK221" i="49"/>
  <c r="Y188" i="75" s="1"/>
  <c r="AK188" i="75" s="1"/>
  <c r="AL45" i="49"/>
  <c r="Z12" i="75" s="1"/>
  <c r="S79" i="26"/>
  <c r="P46" i="72" s="1"/>
  <c r="U235" i="49"/>
  <c r="AA202" i="72" s="1"/>
  <c r="S44" i="26"/>
  <c r="P11" i="72" s="1"/>
  <c r="AM136" i="26"/>
  <c r="R103" i="75" s="1"/>
  <c r="AM103" i="75" s="1"/>
  <c r="AK181" i="54"/>
  <c r="AK183" i="54" s="1"/>
  <c r="S84" i="49"/>
  <c r="Y51" i="72" s="1"/>
  <c r="AD105" i="51"/>
  <c r="AJ73" i="74" s="1"/>
  <c r="U173" i="49"/>
  <c r="AA140" i="72" s="1"/>
  <c r="AC40" i="49"/>
  <c r="Z7" i="74" s="1"/>
  <c r="AL7" i="74" s="1"/>
  <c r="AD50" i="52"/>
  <c r="U72" i="49"/>
  <c r="AA39" i="72" s="1"/>
  <c r="AK159" i="49"/>
  <c r="Y126" i="75" s="1"/>
  <c r="AK126" i="75" s="1"/>
  <c r="AB78" i="51"/>
  <c r="AH46" i="74" s="1"/>
  <c r="AM137" i="26"/>
  <c r="R104" i="75" s="1"/>
  <c r="AC232" i="51"/>
  <c r="AI200" i="74" s="1"/>
  <c r="AL200" i="74" s="1"/>
  <c r="S89" i="26"/>
  <c r="P56" i="72" s="1"/>
  <c r="AK56" i="72" s="1"/>
  <c r="AC160" i="51"/>
  <c r="AI128" i="74" s="1"/>
  <c r="AB183" i="49"/>
  <c r="Y150" i="74" s="1"/>
  <c r="U183" i="26"/>
  <c r="R150" i="72" s="1"/>
  <c r="AM150" i="72" s="1"/>
  <c r="AM144" i="26"/>
  <c r="R111" i="75" s="1"/>
  <c r="AM111" i="75" s="1"/>
  <c r="AD140" i="51"/>
  <c r="AJ108" i="74" s="1"/>
  <c r="T269" i="26"/>
  <c r="Q236" i="72" s="1"/>
  <c r="AB116" i="52"/>
  <c r="AC212" i="51"/>
  <c r="AI180" i="74" s="1"/>
  <c r="AL180" i="74" s="1"/>
  <c r="S160" i="26"/>
  <c r="P127" i="72" s="1"/>
  <c r="AC99" i="49"/>
  <c r="Z66" i="74" s="1"/>
  <c r="AL66" i="74" s="1"/>
  <c r="S60" i="26"/>
  <c r="P27" i="72" s="1"/>
  <c r="AB133" i="26"/>
  <c r="P100" i="74" s="1"/>
  <c r="AK210" i="49"/>
  <c r="Y177" i="75" s="1"/>
  <c r="AM189" i="49"/>
  <c r="AA156" i="75" s="1"/>
  <c r="S189" i="26"/>
  <c r="P156" i="72" s="1"/>
  <c r="AL202" i="49"/>
  <c r="Z169" i="75" s="1"/>
  <c r="S104" i="49"/>
  <c r="Y71" i="72" s="1"/>
  <c r="T136" i="26"/>
  <c r="Q103" i="72" s="1"/>
  <c r="AC182" i="51"/>
  <c r="AI150" i="74" s="1"/>
  <c r="U224" i="49"/>
  <c r="AA191" i="72" s="1"/>
  <c r="T231" i="49"/>
  <c r="Z198" i="72" s="1"/>
  <c r="AC61" i="49"/>
  <c r="Z28" i="74" s="1"/>
  <c r="AB115" i="49"/>
  <c r="Y82" i="74" s="1"/>
  <c r="S251" i="49"/>
  <c r="Y218" i="72" s="1"/>
  <c r="T133" i="26"/>
  <c r="Q100" i="72" s="1"/>
  <c r="AL100" i="72" s="1"/>
  <c r="U70" i="26"/>
  <c r="R37" i="72" s="1"/>
  <c r="AB107" i="49"/>
  <c r="Y74" i="74" s="1"/>
  <c r="S45" i="26"/>
  <c r="P12" i="72" s="1"/>
  <c r="AD52" i="51"/>
  <c r="AJ20" i="74" s="1"/>
  <c r="T81" i="26"/>
  <c r="Q48" i="72" s="1"/>
  <c r="AL48" i="72" s="1"/>
  <c r="S116" i="26"/>
  <c r="P83" i="72" s="1"/>
  <c r="AM207" i="26"/>
  <c r="R174" i="75" s="1"/>
  <c r="AM174" i="75" s="1"/>
  <c r="AL74" i="49"/>
  <c r="Z41" i="75" s="1"/>
  <c r="AL143" i="49"/>
  <c r="Z110" i="75" s="1"/>
  <c r="S158" i="26"/>
  <c r="P125" i="72" s="1"/>
  <c r="AB62" i="51"/>
  <c r="AH30" i="74" s="1"/>
  <c r="AL130" i="49"/>
  <c r="Z97" i="75" s="1"/>
  <c r="U170" i="49"/>
  <c r="AA137" i="72" s="1"/>
  <c r="S104" i="26"/>
  <c r="P71" i="72" s="1"/>
  <c r="AD142" i="52"/>
  <c r="U205" i="52"/>
  <c r="U105" i="26"/>
  <c r="R72" i="72" s="1"/>
  <c r="AM72" i="72" s="1"/>
  <c r="AK77" i="49"/>
  <c r="Y44" i="75" s="1"/>
  <c r="AK44" i="75" s="1"/>
  <c r="AD211" i="49"/>
  <c r="AA178" i="74" s="1"/>
  <c r="AC102" i="51"/>
  <c r="AI70" i="74" s="1"/>
  <c r="AB142" i="49"/>
  <c r="Y109" i="74" s="1"/>
  <c r="T93" i="26"/>
  <c r="Q60" i="72" s="1"/>
  <c r="S129" i="26"/>
  <c r="P96" i="72" s="1"/>
  <c r="AK96" i="72" s="1"/>
  <c r="AB34" i="52"/>
  <c r="AL90" i="49"/>
  <c r="Z57" i="75" s="1"/>
  <c r="AL57" i="75" s="1"/>
  <c r="U165" i="52"/>
  <c r="AL85" i="26"/>
  <c r="Q52" i="75" s="1"/>
  <c r="AL52" i="75" s="1"/>
  <c r="AK182" i="49"/>
  <c r="Y149" i="75" s="1"/>
  <c r="AD271" i="49"/>
  <c r="AA238" i="74" s="1"/>
  <c r="AD134" i="51"/>
  <c r="AJ102" i="74" s="1"/>
  <c r="AM102" i="74" s="1"/>
  <c r="U247" i="49"/>
  <c r="AA214" i="72" s="1"/>
  <c r="AD166" i="49"/>
  <c r="AA133" i="74" s="1"/>
  <c r="AC255" i="49"/>
  <c r="Z222" i="74" s="1"/>
  <c r="AL222" i="74" s="1"/>
  <c r="AB244" i="51"/>
  <c r="AH212" i="74" s="1"/>
  <c r="AC241" i="26"/>
  <c r="Q208" i="74" s="1"/>
  <c r="AM190" i="49"/>
  <c r="AA157" i="75" s="1"/>
  <c r="T135" i="49"/>
  <c r="Z102" i="72" s="1"/>
  <c r="AL255" i="49"/>
  <c r="Z222" i="75" s="1"/>
  <c r="AL222" i="75" s="1"/>
  <c r="AC223" i="49"/>
  <c r="Z190" i="74" s="1"/>
  <c r="AD68" i="49"/>
  <c r="AA35" i="74" s="1"/>
  <c r="AC255" i="51"/>
  <c r="AI223" i="74" s="1"/>
  <c r="H67" i="52"/>
  <c r="AC270" i="52"/>
  <c r="AB120" i="52"/>
  <c r="AB100" i="52"/>
  <c r="AB270" i="52"/>
  <c r="AB169" i="52"/>
  <c r="AD119" i="52"/>
  <c r="AC72" i="52"/>
  <c r="AD280" i="51"/>
  <c r="AJ248" i="74" s="1"/>
  <c r="AM194" i="49"/>
  <c r="AA161" i="75" s="1"/>
  <c r="T192" i="26"/>
  <c r="Q159" i="72" s="1"/>
  <c r="AL159" i="72" s="1"/>
  <c r="AL142" i="49"/>
  <c r="Z109" i="75" s="1"/>
  <c r="AL109" i="75" s="1"/>
  <c r="AK180" i="26"/>
  <c r="P147" i="75" s="1"/>
  <c r="T225" i="26"/>
  <c r="Q192" i="72" s="1"/>
  <c r="AL192" i="72" s="1"/>
  <c r="AK202" i="26"/>
  <c r="P169" i="75" s="1"/>
  <c r="AK169" i="75" s="1"/>
  <c r="T126" i="26"/>
  <c r="Q93" i="72" s="1"/>
  <c r="AY387" i="54"/>
  <c r="AY434" i="54" s="1"/>
  <c r="AM418" i="54"/>
  <c r="M387" i="54"/>
  <c r="M434" i="54" s="1"/>
  <c r="AD225" i="49"/>
  <c r="AA192" i="74" s="1"/>
  <c r="AL233" i="49"/>
  <c r="Z200" i="75" s="1"/>
  <c r="AK132" i="49"/>
  <c r="Y99" i="75" s="1"/>
  <c r="AK99" i="75" s="1"/>
  <c r="AD76" i="49"/>
  <c r="AA43" i="74" s="1"/>
  <c r="S198" i="26"/>
  <c r="P165" i="72" s="1"/>
  <c r="S164" i="26"/>
  <c r="P131" i="72" s="1"/>
  <c r="J131" i="72"/>
  <c r="AK237" i="49"/>
  <c r="Y204" i="75" s="1"/>
  <c r="S204" i="75"/>
  <c r="J164" i="74"/>
  <c r="M188" i="52" s="1"/>
  <c r="AB197" i="26"/>
  <c r="P164" i="74" s="1"/>
  <c r="M123" i="72"/>
  <c r="P147" i="52" s="1"/>
  <c r="AB147" i="52" s="1"/>
  <c r="S156" i="26"/>
  <c r="P123" i="72" s="1"/>
  <c r="S50" i="26"/>
  <c r="P17" i="72" s="1"/>
  <c r="J17" i="72"/>
  <c r="AD266" i="49"/>
  <c r="AA233" i="74" s="1"/>
  <c r="U233" i="74"/>
  <c r="U257" i="52" s="1"/>
  <c r="N156" i="74"/>
  <c r="AC189" i="26"/>
  <c r="Q156" i="74" s="1"/>
  <c r="AL156" i="74" s="1"/>
  <c r="M248" i="75"/>
  <c r="AK281" i="26"/>
  <c r="P248" i="75" s="1"/>
  <c r="U108" i="26"/>
  <c r="R75" i="72" s="1"/>
  <c r="L75" i="72"/>
  <c r="AC64" i="26"/>
  <c r="Q31" i="74" s="1"/>
  <c r="K31" i="74"/>
  <c r="N55" i="52" s="1"/>
  <c r="J168" i="72"/>
  <c r="M192" i="52" s="1"/>
  <c r="S201" i="26"/>
  <c r="P168" i="72" s="1"/>
  <c r="AK168" i="72" s="1"/>
  <c r="AB279" i="26"/>
  <c r="P246" i="74" s="1"/>
  <c r="J246" i="74"/>
  <c r="M270" i="52" s="1"/>
  <c r="O64" i="72"/>
  <c r="U97" i="26"/>
  <c r="R64" i="72" s="1"/>
  <c r="K240" i="72"/>
  <c r="T273" i="26"/>
  <c r="Q240" i="72" s="1"/>
  <c r="AL240" i="72" s="1"/>
  <c r="M152" i="72"/>
  <c r="P176" i="52" s="1"/>
  <c r="AB176" i="52" s="1"/>
  <c r="S185" i="26"/>
  <c r="P152" i="72" s="1"/>
  <c r="AK152" i="72" s="1"/>
  <c r="U258" i="26"/>
  <c r="R225" i="72" s="1"/>
  <c r="L225" i="72"/>
  <c r="N241" i="74"/>
  <c r="Q265" i="52" s="1"/>
  <c r="AC265" i="52" s="1"/>
  <c r="AC274" i="26"/>
  <c r="Q241" i="74" s="1"/>
  <c r="N114" i="75"/>
  <c r="AL147" i="26"/>
  <c r="Q114" i="75" s="1"/>
  <c r="AL114" i="75" s="1"/>
  <c r="T197" i="75"/>
  <c r="AL230" i="49"/>
  <c r="Z197" i="75" s="1"/>
  <c r="N9" i="75"/>
  <c r="AL42" i="26"/>
  <c r="Q9" i="75" s="1"/>
  <c r="AL9" i="75" s="1"/>
  <c r="U151" i="52"/>
  <c r="AC110" i="51"/>
  <c r="AI78" i="74" s="1"/>
  <c r="H217" i="52"/>
  <c r="U145" i="52"/>
  <c r="S150" i="74"/>
  <c r="S174" i="52" s="1"/>
  <c r="J12" i="72"/>
  <c r="S71" i="72"/>
  <c r="AL114" i="49"/>
  <c r="Z81" i="75" s="1"/>
  <c r="S188" i="75"/>
  <c r="AB254" i="51"/>
  <c r="AH222" i="74" s="1"/>
  <c r="AC150" i="74"/>
  <c r="H174" i="52" s="1"/>
  <c r="AD131" i="49"/>
  <c r="AA98" i="74" s="1"/>
  <c r="T187" i="49"/>
  <c r="Z154" i="72" s="1"/>
  <c r="U48" i="49"/>
  <c r="AA15" i="72" s="1"/>
  <c r="S96" i="52"/>
  <c r="U154" i="49"/>
  <c r="AA121" i="72" s="1"/>
  <c r="T198" i="72"/>
  <c r="AD157" i="26"/>
  <c r="R124" i="74" s="1"/>
  <c r="AB220" i="26"/>
  <c r="P187" i="74" s="1"/>
  <c r="AK187" i="74" s="1"/>
  <c r="T107" i="26"/>
  <c r="Q74" i="72" s="1"/>
  <c r="AL74" i="72" s="1"/>
  <c r="T238" i="26"/>
  <c r="Q205" i="72" s="1"/>
  <c r="AK175" i="49"/>
  <c r="Y142" i="75" s="1"/>
  <c r="AK142" i="75" s="1"/>
  <c r="S74" i="74"/>
  <c r="S98" i="52" s="1"/>
  <c r="S177" i="75"/>
  <c r="AD258" i="49"/>
  <c r="AA225" i="74" s="1"/>
  <c r="L23" i="72"/>
  <c r="K60" i="72"/>
  <c r="U71" i="26"/>
  <c r="R38" i="72" s="1"/>
  <c r="AK209" i="26"/>
  <c r="P176" i="75" s="1"/>
  <c r="AB253" i="26"/>
  <c r="P220" i="74" s="1"/>
  <c r="AL241" i="26"/>
  <c r="Q208" i="75" s="1"/>
  <c r="J165" i="72"/>
  <c r="J46" i="72"/>
  <c r="M70" i="52" s="1"/>
  <c r="J125" i="72"/>
  <c r="AM253" i="49"/>
  <c r="AA220" i="75" s="1"/>
  <c r="AM220" i="75" s="1"/>
  <c r="AL277" i="49"/>
  <c r="Z244" i="75" s="1"/>
  <c r="L174" i="75"/>
  <c r="K52" i="75"/>
  <c r="O182" i="74"/>
  <c r="R206" i="52" s="1"/>
  <c r="AD206" i="52" s="1"/>
  <c r="AD215" i="26"/>
  <c r="R182" i="74" s="1"/>
  <c r="AM182" i="74" s="1"/>
  <c r="AC76" i="52"/>
  <c r="I226" i="52"/>
  <c r="O170" i="72"/>
  <c r="R194" i="52" s="1"/>
  <c r="AD194" i="52" s="1"/>
  <c r="U203" i="26"/>
  <c r="R170" i="72" s="1"/>
  <c r="T174" i="74"/>
  <c r="T198" i="52" s="1"/>
  <c r="AC207" i="49"/>
  <c r="Z174" i="74" s="1"/>
  <c r="AL174" i="74" s="1"/>
  <c r="N24" i="75"/>
  <c r="AL57" i="26"/>
  <c r="Q24" i="75" s="1"/>
  <c r="N87" i="72"/>
  <c r="T120" i="26"/>
  <c r="Q87" i="72" s="1"/>
  <c r="N68" i="75"/>
  <c r="AL101" i="26"/>
  <c r="Q68" i="75" s="1"/>
  <c r="AB82" i="51"/>
  <c r="AH50" i="74" s="1"/>
  <c r="T71" i="52"/>
  <c r="AK170" i="49"/>
  <c r="Y137" i="75" s="1"/>
  <c r="AK137" i="75" s="1"/>
  <c r="AC191" i="49"/>
  <c r="Z158" i="74" s="1"/>
  <c r="L104" i="75"/>
  <c r="AB215" i="51"/>
  <c r="AH183" i="74" s="1"/>
  <c r="AC155" i="49"/>
  <c r="Z122" i="74" s="1"/>
  <c r="T80" i="49"/>
  <c r="Z47" i="72" s="1"/>
  <c r="T110" i="75"/>
  <c r="J27" i="72"/>
  <c r="AL159" i="26"/>
  <c r="Q126" i="75" s="1"/>
  <c r="AL126" i="75" s="1"/>
  <c r="T222" i="74"/>
  <c r="T246" i="52" s="1"/>
  <c r="J56" i="72"/>
  <c r="S259" i="49"/>
  <c r="Y226" i="72" s="1"/>
  <c r="J11" i="72"/>
  <c r="S67" i="26"/>
  <c r="P34" i="72" s="1"/>
  <c r="AB132" i="26"/>
  <c r="P99" i="74" s="1"/>
  <c r="AK99" i="74" s="1"/>
  <c r="X151" i="74"/>
  <c r="X175" i="52" s="1"/>
  <c r="AD184" i="49"/>
  <c r="AA151" i="74" s="1"/>
  <c r="AD280" i="49"/>
  <c r="AA247" i="74" s="1"/>
  <c r="U247" i="74"/>
  <c r="U271" i="52" s="1"/>
  <c r="AD170" i="26"/>
  <c r="R137" i="74" s="1"/>
  <c r="AM137" i="74" s="1"/>
  <c r="L137" i="74"/>
  <c r="O161" i="52" s="1"/>
  <c r="S228" i="26"/>
  <c r="P195" i="72" s="1"/>
  <c r="J195" i="72"/>
  <c r="U115" i="26"/>
  <c r="R82" i="72" s="1"/>
  <c r="U226" i="26"/>
  <c r="R193" i="72" s="1"/>
  <c r="L193" i="72"/>
  <c r="J191" i="75"/>
  <c r="AK224" i="26"/>
  <c r="P191" i="75" s="1"/>
  <c r="AK191" i="75" s="1"/>
  <c r="N62" i="75"/>
  <c r="AL95" i="26"/>
  <c r="Q62" i="75" s="1"/>
  <c r="AL62" i="75" s="1"/>
  <c r="AK60" i="26"/>
  <c r="P27" i="75" s="1"/>
  <c r="J27" i="75"/>
  <c r="J41" i="72"/>
  <c r="S74" i="26"/>
  <c r="P41" i="72" s="1"/>
  <c r="K163" i="74"/>
  <c r="N187" i="52" s="1"/>
  <c r="AC196" i="26"/>
  <c r="Q163" i="74" s="1"/>
  <c r="AD182" i="49"/>
  <c r="AA149" i="74" s="1"/>
  <c r="I167" i="52"/>
  <c r="AK85" i="49"/>
  <c r="Y52" i="75" s="1"/>
  <c r="AC70" i="74"/>
  <c r="H94" i="52" s="1"/>
  <c r="AD102" i="74"/>
  <c r="I126" i="52" s="1"/>
  <c r="H85" i="52"/>
  <c r="AC180" i="74"/>
  <c r="H204" i="52" s="1"/>
  <c r="H122" i="52"/>
  <c r="AB106" i="51"/>
  <c r="AH74" i="74" s="1"/>
  <c r="AC223" i="74"/>
  <c r="H247" i="52" s="1"/>
  <c r="AC163" i="49"/>
  <c r="Z130" i="74" s="1"/>
  <c r="AK125" i="49"/>
  <c r="Y92" i="75" s="1"/>
  <c r="U151" i="49"/>
  <c r="AA118" i="72" s="1"/>
  <c r="AD174" i="49"/>
  <c r="AA141" i="74" s="1"/>
  <c r="AD167" i="49"/>
  <c r="AA134" i="74" s="1"/>
  <c r="AM134" i="74" s="1"/>
  <c r="AB187" i="49"/>
  <c r="Y154" i="74" s="1"/>
  <c r="U156" i="75"/>
  <c r="AC268" i="51"/>
  <c r="AI236" i="74" s="1"/>
  <c r="S126" i="52"/>
  <c r="AB282" i="51"/>
  <c r="AH250" i="74" s="1"/>
  <c r="G140" i="52"/>
  <c r="U39" i="72"/>
  <c r="T215" i="49"/>
  <c r="Z182" i="72" s="1"/>
  <c r="AL182" i="72" s="1"/>
  <c r="AB51" i="49"/>
  <c r="Y18" i="74" s="1"/>
  <c r="U167" i="49"/>
  <c r="AA134" i="72" s="1"/>
  <c r="AC203" i="49"/>
  <c r="Z170" i="74" s="1"/>
  <c r="U178" i="74"/>
  <c r="U202" i="52" s="1"/>
  <c r="T57" i="75"/>
  <c r="AC82" i="26"/>
  <c r="Q49" i="74" s="1"/>
  <c r="AB124" i="26"/>
  <c r="P91" i="74" s="1"/>
  <c r="AK91" i="74" s="1"/>
  <c r="K208" i="74"/>
  <c r="N232" i="52" s="1"/>
  <c r="AL276" i="26"/>
  <c r="Q243" i="75" s="1"/>
  <c r="L233" i="72"/>
  <c r="AD209" i="26"/>
  <c r="R176" i="74" s="1"/>
  <c r="T97" i="75"/>
  <c r="S149" i="75"/>
  <c r="U238" i="74"/>
  <c r="U262" i="52" s="1"/>
  <c r="J83" i="72"/>
  <c r="M107" i="52" s="1"/>
  <c r="U214" i="72"/>
  <c r="AD244" i="26"/>
  <c r="R211" i="74" s="1"/>
  <c r="U47" i="26"/>
  <c r="R14" i="72" s="1"/>
  <c r="AM14" i="72" s="1"/>
  <c r="AD66" i="26"/>
  <c r="R33" i="74" s="1"/>
  <c r="U286" i="26"/>
  <c r="R253" i="72" s="1"/>
  <c r="L253" i="72"/>
  <c r="O277" i="52" s="1"/>
  <c r="K219" i="75"/>
  <c r="AL252" i="26"/>
  <c r="Q219" i="75" s="1"/>
  <c r="AC200" i="74"/>
  <c r="H224" i="52" s="1"/>
  <c r="AD260" i="51"/>
  <c r="AJ228" i="74" s="1"/>
  <c r="T40" i="49"/>
  <c r="Z7" i="72" s="1"/>
  <c r="H186" i="52"/>
  <c r="AC43" i="51"/>
  <c r="AI11" i="74" s="1"/>
  <c r="S126" i="75"/>
  <c r="H203" i="52"/>
  <c r="AB186" i="49"/>
  <c r="Y153" i="74" s="1"/>
  <c r="S202" i="52"/>
  <c r="U101" i="52"/>
  <c r="U202" i="72"/>
  <c r="AC276" i="51"/>
  <c r="AI244" i="74" s="1"/>
  <c r="AL244" i="74" s="1"/>
  <c r="S129" i="52"/>
  <c r="T41" i="75"/>
  <c r="AD220" i="51"/>
  <c r="AJ188" i="74" s="1"/>
  <c r="AM188" i="74" s="1"/>
  <c r="AC229" i="49"/>
  <c r="Z196" i="74" s="1"/>
  <c r="AB124" i="51"/>
  <c r="AH92" i="74" s="1"/>
  <c r="AK92" i="74" s="1"/>
  <c r="T102" i="72"/>
  <c r="AB242" i="49"/>
  <c r="Y209" i="74" s="1"/>
  <c r="AL214" i="49"/>
  <c r="Z181" i="75" s="1"/>
  <c r="T263" i="49"/>
  <c r="Z230" i="72" s="1"/>
  <c r="M69" i="52"/>
  <c r="J103" i="75"/>
  <c r="AL239" i="26"/>
  <c r="Q206" i="75" s="1"/>
  <c r="AL206" i="75" s="1"/>
  <c r="L37" i="72"/>
  <c r="U122" i="26"/>
  <c r="R89" i="72" s="1"/>
  <c r="AL181" i="26"/>
  <c r="Q148" i="75" s="1"/>
  <c r="K236" i="72"/>
  <c r="AB231" i="49"/>
  <c r="Y198" i="74" s="1"/>
  <c r="J96" i="72"/>
  <c r="U275" i="26"/>
  <c r="R242" i="72" s="1"/>
  <c r="S34" i="52"/>
  <c r="U119" i="52"/>
  <c r="U203" i="49"/>
  <c r="AA170" i="72" s="1"/>
  <c r="S64" i="49"/>
  <c r="Y31" i="72" s="1"/>
  <c r="AB146" i="51"/>
  <c r="AH114" i="74" s="1"/>
  <c r="AK114" i="74" s="1"/>
  <c r="AK42" i="49"/>
  <c r="Y9" i="75" s="1"/>
  <c r="AK9" i="75" s="1"/>
  <c r="I63" i="52"/>
  <c r="AB46" i="74"/>
  <c r="G70" i="52" s="1"/>
  <c r="S44" i="75"/>
  <c r="I195" i="52"/>
  <c r="AB134" i="49"/>
  <c r="Y101" i="74" s="1"/>
  <c r="AC250" i="49"/>
  <c r="Z217" i="74" s="1"/>
  <c r="AL98" i="49"/>
  <c r="Z65" i="75" s="1"/>
  <c r="AL65" i="75" s="1"/>
  <c r="T112" i="49"/>
  <c r="Z79" i="72" s="1"/>
  <c r="T185" i="52"/>
  <c r="T28" i="74"/>
  <c r="T52" i="52" s="1"/>
  <c r="AL61" i="49"/>
  <c r="Z28" i="75" s="1"/>
  <c r="I197" i="52"/>
  <c r="U137" i="72"/>
  <c r="AD120" i="51"/>
  <c r="AJ88" i="74" s="1"/>
  <c r="U192" i="74"/>
  <c r="U216" i="52" s="1"/>
  <c r="I92" i="52"/>
  <c r="AC147" i="49"/>
  <c r="Z114" i="74" s="1"/>
  <c r="AL114" i="74" s="1"/>
  <c r="AC59" i="49"/>
  <c r="Z26" i="74" s="1"/>
  <c r="AL26" i="74" s="1"/>
  <c r="AB234" i="49"/>
  <c r="Y201" i="74" s="1"/>
  <c r="AL101" i="49"/>
  <c r="Z68" i="75" s="1"/>
  <c r="AC128" i="74"/>
  <c r="H152" i="52" s="1"/>
  <c r="U133" i="74"/>
  <c r="U157" i="52" s="1"/>
  <c r="T190" i="74"/>
  <c r="T214" i="52" s="1"/>
  <c r="M55" i="52"/>
  <c r="AD85" i="26"/>
  <c r="R52" i="74" s="1"/>
  <c r="AB78" i="26"/>
  <c r="P45" i="74" s="1"/>
  <c r="L72" i="72"/>
  <c r="AL166" i="26"/>
  <c r="Q133" i="75" s="1"/>
  <c r="K48" i="72"/>
  <c r="T154" i="26"/>
  <c r="Q121" i="72" s="1"/>
  <c r="J156" i="72"/>
  <c r="T222" i="75"/>
  <c r="K100" i="72"/>
  <c r="AB98" i="26"/>
  <c r="P65" i="74" s="1"/>
  <c r="S186" i="26"/>
  <c r="P153" i="72" s="1"/>
  <c r="AK153" i="72" s="1"/>
  <c r="AK262" i="49"/>
  <c r="Y229" i="75" s="1"/>
  <c r="AL106" i="49"/>
  <c r="Z73" i="75" s="1"/>
  <c r="AL73" i="75" s="1"/>
  <c r="AD43" i="49"/>
  <c r="AA10" i="74" s="1"/>
  <c r="AC69" i="49"/>
  <c r="Z36" i="74" s="1"/>
  <c r="S178" i="52"/>
  <c r="T88" i="49"/>
  <c r="Z55" i="72" s="1"/>
  <c r="AL55" i="72" s="1"/>
  <c r="U176" i="52"/>
  <c r="I178" i="52"/>
  <c r="AB46" i="51"/>
  <c r="AH14" i="74" s="1"/>
  <c r="G135" i="52"/>
  <c r="AD174" i="51"/>
  <c r="AJ142" i="74" s="1"/>
  <c r="AD88" i="51"/>
  <c r="AJ56" i="74" s="1"/>
  <c r="G176" i="52"/>
  <c r="AL242" i="49"/>
  <c r="Z209" i="75" s="1"/>
  <c r="AL209" i="75" s="1"/>
  <c r="T100" i="52"/>
  <c r="AD202" i="49"/>
  <c r="AA169" i="74" s="1"/>
  <c r="T96" i="49"/>
  <c r="Z63" i="72" s="1"/>
  <c r="AC236" i="51"/>
  <c r="AI204" i="74" s="1"/>
  <c r="AD274" i="51"/>
  <c r="AJ242" i="74" s="1"/>
  <c r="AB129" i="49"/>
  <c r="Y96" i="74" s="1"/>
  <c r="S146" i="49"/>
  <c r="Y113" i="72" s="1"/>
  <c r="O249" i="52"/>
  <c r="AM277" i="26"/>
  <c r="R244" i="75" s="1"/>
  <c r="AM244" i="75" s="1"/>
  <c r="T103" i="26"/>
  <c r="Q70" i="72" s="1"/>
  <c r="M256" i="52"/>
  <c r="AC179" i="49"/>
  <c r="Z146" i="74" s="1"/>
  <c r="AL146" i="74" s="1"/>
  <c r="AM199" i="49"/>
  <c r="AA166" i="75" s="1"/>
  <c r="S237" i="26"/>
  <c r="P204" i="72" s="1"/>
  <c r="S159" i="26"/>
  <c r="P126" i="72" s="1"/>
  <c r="S52" i="26"/>
  <c r="P19" i="72" s="1"/>
  <c r="AL238" i="26"/>
  <c r="Q205" i="75" s="1"/>
  <c r="AK169" i="49"/>
  <c r="Y136" i="75" s="1"/>
  <c r="AD192" i="49"/>
  <c r="AA159" i="74" s="1"/>
  <c r="AM159" i="74" s="1"/>
  <c r="AC68" i="52"/>
  <c r="AL136" i="26"/>
  <c r="Q103" i="75" s="1"/>
  <c r="AL103" i="75" s="1"/>
  <c r="AM227" i="26"/>
  <c r="R194" i="75" s="1"/>
  <c r="AM194" i="75" s="1"/>
  <c r="AD63" i="52"/>
  <c r="AB64" i="52"/>
  <c r="U199" i="26"/>
  <c r="R166" i="72" s="1"/>
  <c r="AM166" i="72" s="1"/>
  <c r="AK75" i="49"/>
  <c r="Y42" i="75" s="1"/>
  <c r="AK42" i="75" s="1"/>
  <c r="AC164" i="51"/>
  <c r="AI132" i="74" s="1"/>
  <c r="AL169" i="26"/>
  <c r="Q136" i="75" s="1"/>
  <c r="AB124" i="52"/>
  <c r="AM46" i="49"/>
  <c r="AA13" i="75" s="1"/>
  <c r="AM13" i="75" s="1"/>
  <c r="AB264" i="51"/>
  <c r="AH232" i="74" s="1"/>
  <c r="AD55" i="49"/>
  <c r="AA22" i="74" s="1"/>
  <c r="AM22" i="74" s="1"/>
  <c r="AB92" i="52"/>
  <c r="T243" i="26"/>
  <c r="Q210" i="72" s="1"/>
  <c r="AC172" i="51"/>
  <c r="AI140" i="74" s="1"/>
  <c r="AL62" i="49"/>
  <c r="Z29" i="75" s="1"/>
  <c r="AL29" i="75" s="1"/>
  <c r="AD219" i="49"/>
  <c r="AA186" i="74" s="1"/>
  <c r="AB44" i="51"/>
  <c r="AH12" i="74" s="1"/>
  <c r="AK12" i="74" s="1"/>
  <c r="AK178" i="26"/>
  <c r="P145" i="75" s="1"/>
  <c r="AC202" i="51"/>
  <c r="AI170" i="74" s="1"/>
  <c r="T83" i="49"/>
  <c r="Z50" i="72" s="1"/>
  <c r="AB118" i="49"/>
  <c r="Y85" i="74" s="1"/>
  <c r="AB64" i="51"/>
  <c r="AH32" i="74" s="1"/>
  <c r="AB238" i="51"/>
  <c r="AH206" i="74" s="1"/>
  <c r="AK206" i="74" s="1"/>
  <c r="S155" i="49"/>
  <c r="Y122" i="72" s="1"/>
  <c r="S193" i="26"/>
  <c r="P160" i="72" s="1"/>
  <c r="AK160" i="72" s="1"/>
  <c r="T144" i="49"/>
  <c r="Z111" i="72" s="1"/>
  <c r="AC230" i="51"/>
  <c r="AI198" i="74" s="1"/>
  <c r="AL198" i="74" s="1"/>
  <c r="AL78" i="49"/>
  <c r="Z45" i="75" s="1"/>
  <c r="AL45" i="75" s="1"/>
  <c r="T63" i="49"/>
  <c r="Z30" i="72" s="1"/>
  <c r="AL30" i="72" s="1"/>
  <c r="S127" i="49"/>
  <c r="Y94" i="72" s="1"/>
  <c r="AB76" i="52"/>
  <c r="S171" i="49"/>
  <c r="Y138" i="72" s="1"/>
  <c r="AM180" i="26"/>
  <c r="R147" i="75" s="1"/>
  <c r="AB96" i="51"/>
  <c r="AH64" i="74" s="1"/>
  <c r="AD243" i="49"/>
  <c r="AA210" i="74" s="1"/>
  <c r="AD70" i="49"/>
  <c r="AA37" i="74" s="1"/>
  <c r="AC96" i="52"/>
  <c r="T46" i="26"/>
  <c r="Q13" i="72" s="1"/>
  <c r="U128" i="26"/>
  <c r="R95" i="72" s="1"/>
  <c r="AK93" i="49"/>
  <c r="Y60" i="75" s="1"/>
  <c r="U173" i="52"/>
  <c r="AD254" i="51"/>
  <c r="AJ222" i="74" s="1"/>
  <c r="AM222" i="74" s="1"/>
  <c r="S269" i="26"/>
  <c r="P236" i="72" s="1"/>
  <c r="AL221" i="49"/>
  <c r="Z188" i="75" s="1"/>
  <c r="AL188" i="75" s="1"/>
  <c r="AC139" i="49"/>
  <c r="Z106" i="74" s="1"/>
  <c r="AL106" i="74" s="1"/>
  <c r="AD186" i="49"/>
  <c r="AA153" i="74" s="1"/>
  <c r="AM153" i="74" s="1"/>
  <c r="AB55" i="26"/>
  <c r="P22" i="74" s="1"/>
  <c r="U200" i="26"/>
  <c r="R167" i="72" s="1"/>
  <c r="AB224" i="51"/>
  <c r="AH192" i="74" s="1"/>
  <c r="U178" i="49"/>
  <c r="AA145" i="72" s="1"/>
  <c r="U239" i="49"/>
  <c r="AA206" i="72" s="1"/>
  <c r="U164" i="26"/>
  <c r="R131" i="72" s="1"/>
  <c r="AL250" i="49"/>
  <c r="Z217" i="75" s="1"/>
  <c r="U45" i="26"/>
  <c r="R12" i="72" s="1"/>
  <c r="AC167" i="49"/>
  <c r="Z134" i="74" s="1"/>
  <c r="S57" i="26"/>
  <c r="P24" i="72" s="1"/>
  <c r="AK24" i="72" s="1"/>
  <c r="S128" i="49"/>
  <c r="Y95" i="72" s="1"/>
  <c r="U185" i="26"/>
  <c r="R152" i="72" s="1"/>
  <c r="AM152" i="72" s="1"/>
  <c r="S258" i="26"/>
  <c r="P225" i="72" s="1"/>
  <c r="AK225" i="72" s="1"/>
  <c r="T176" i="52"/>
  <c r="AK217" i="49"/>
  <c r="Y184" i="75" s="1"/>
  <c r="AK184" i="75" s="1"/>
  <c r="AC144" i="49"/>
  <c r="Z111" i="74" s="1"/>
  <c r="AL111" i="74" s="1"/>
  <c r="AB41" i="26"/>
  <c r="P8" i="74" s="1"/>
  <c r="AB76" i="26"/>
  <c r="P43" i="74" s="1"/>
  <c r="T98" i="26"/>
  <c r="Q65" i="72" s="1"/>
  <c r="AB163" i="26"/>
  <c r="P130" i="74" s="1"/>
  <c r="AM44" i="49"/>
  <c r="AA11" i="75" s="1"/>
  <c r="AK153" i="49"/>
  <c r="Y120" i="75" s="1"/>
  <c r="AK120" i="75" s="1"/>
  <c r="AD182" i="26"/>
  <c r="R149" i="74" s="1"/>
  <c r="T143" i="51"/>
  <c r="AI111" i="72" s="1"/>
  <c r="O216" i="52"/>
  <c r="AD136" i="26"/>
  <c r="R103" i="74" s="1"/>
  <c r="T275" i="51"/>
  <c r="AI243" i="72" s="1"/>
  <c r="AM81" i="49"/>
  <c r="AA48" i="75" s="1"/>
  <c r="AK126" i="26"/>
  <c r="P93" i="75" s="1"/>
  <c r="AB68" i="26"/>
  <c r="P35" i="74" s="1"/>
  <c r="AK35" i="74" s="1"/>
  <c r="U171" i="26"/>
  <c r="R138" i="72" s="1"/>
  <c r="AL92" i="49"/>
  <c r="Z59" i="75" s="1"/>
  <c r="AK283" i="26"/>
  <c r="P250" i="75" s="1"/>
  <c r="AK250" i="75" s="1"/>
  <c r="U68" i="49"/>
  <c r="AA35" i="72" s="1"/>
  <c r="AK108" i="26"/>
  <c r="P75" i="75" s="1"/>
  <c r="J75" i="75"/>
  <c r="O72" i="75"/>
  <c r="AM105" i="26"/>
  <c r="R72" i="75" s="1"/>
  <c r="K190" i="74"/>
  <c r="N214" i="52" s="1"/>
  <c r="AC223" i="26"/>
  <c r="Q190" i="74" s="1"/>
  <c r="O88" i="74"/>
  <c r="R112" i="52" s="1"/>
  <c r="AD112" i="52" s="1"/>
  <c r="AD121" i="26"/>
  <c r="R88" i="74" s="1"/>
  <c r="AM256" i="26"/>
  <c r="R223" i="75" s="1"/>
  <c r="AM223" i="75" s="1"/>
  <c r="L223" i="75"/>
  <c r="T191" i="49"/>
  <c r="Z158" i="72" s="1"/>
  <c r="T158" i="72"/>
  <c r="M49" i="72"/>
  <c r="S82" i="26"/>
  <c r="P49" i="72" s="1"/>
  <c r="AK49" i="72" s="1"/>
  <c r="O99" i="72"/>
  <c r="R123" i="52" s="1"/>
  <c r="U132" i="26"/>
  <c r="R99" i="72" s="1"/>
  <c r="AC73" i="26"/>
  <c r="Q40" i="74" s="1"/>
  <c r="K40" i="74"/>
  <c r="N64" i="52" s="1"/>
  <c r="M88" i="72"/>
  <c r="P112" i="52" s="1"/>
  <c r="AB112" i="52" s="1"/>
  <c r="S121" i="26"/>
  <c r="P88" i="72" s="1"/>
  <c r="AK88" i="72" s="1"/>
  <c r="M132" i="74"/>
  <c r="P156" i="52" s="1"/>
  <c r="AB156" i="52" s="1"/>
  <c r="AB165" i="26"/>
  <c r="P132" i="74" s="1"/>
  <c r="N239" i="75"/>
  <c r="AL272" i="26"/>
  <c r="Q239" i="75" s="1"/>
  <c r="AL239" i="75" s="1"/>
  <c r="M20" i="74"/>
  <c r="P44" i="52" s="1"/>
  <c r="AB44" i="52" s="1"/>
  <c r="AB53" i="26"/>
  <c r="P20" i="74" s="1"/>
  <c r="N236" i="75"/>
  <c r="AL269" i="26"/>
  <c r="Q236" i="75" s="1"/>
  <c r="W78" i="74"/>
  <c r="W102" i="52" s="1"/>
  <c r="AC102" i="52" s="1"/>
  <c r="AC111" i="49"/>
  <c r="Z78" i="74" s="1"/>
  <c r="AL78" i="74" s="1"/>
  <c r="X178" i="72"/>
  <c r="X202" i="52" s="1"/>
  <c r="U211" i="49"/>
  <c r="AA178" i="72" s="1"/>
  <c r="T137" i="26"/>
  <c r="Q104" i="72" s="1"/>
  <c r="AL104" i="72" s="1"/>
  <c r="K104" i="72"/>
  <c r="M146" i="75"/>
  <c r="AK179" i="26"/>
  <c r="P146" i="75" s="1"/>
  <c r="AK146" i="75" s="1"/>
  <c r="O218" i="72"/>
  <c r="R242" i="52" s="1"/>
  <c r="U251" i="26"/>
  <c r="R218" i="72" s="1"/>
  <c r="AM218" i="72" s="1"/>
  <c r="N249" i="72"/>
  <c r="Q273" i="52" s="1"/>
  <c r="AC273" i="52" s="1"/>
  <c r="T282" i="26"/>
  <c r="Q249" i="72" s="1"/>
  <c r="AL249" i="72" s="1"/>
  <c r="T168" i="26"/>
  <c r="Q135" i="72" s="1"/>
  <c r="K135" i="72"/>
  <c r="O35" i="75"/>
  <c r="AM68" i="26"/>
  <c r="R35" i="75" s="1"/>
  <c r="N244" i="72"/>
  <c r="Q268" i="52" s="1"/>
  <c r="AC268" i="52" s="1"/>
  <c r="T277" i="26"/>
  <c r="Q244" i="72" s="1"/>
  <c r="T142" i="26"/>
  <c r="Q109" i="72" s="1"/>
  <c r="K109" i="72"/>
  <c r="M186" i="72"/>
  <c r="S219" i="26"/>
  <c r="P186" i="72" s="1"/>
  <c r="AK186" i="72" s="1"/>
  <c r="V90" i="75"/>
  <c r="AK123" i="49"/>
  <c r="Y90" i="75" s="1"/>
  <c r="AC58" i="49"/>
  <c r="Z25" i="74" s="1"/>
  <c r="T25" i="74"/>
  <c r="T49" i="52" s="1"/>
  <c r="X89" i="74"/>
  <c r="X113" i="52" s="1"/>
  <c r="AD122" i="49"/>
  <c r="AA89" i="74" s="1"/>
  <c r="AD264" i="51"/>
  <c r="AJ232" i="74" s="1"/>
  <c r="AD232" i="74"/>
  <c r="I256" i="52" s="1"/>
  <c r="AC206" i="49"/>
  <c r="Z173" i="74" s="1"/>
  <c r="T173" i="74"/>
  <c r="T197" i="52" s="1"/>
  <c r="W250" i="74"/>
  <c r="W274" i="52" s="1"/>
  <c r="AC283" i="49"/>
  <c r="Z250" i="74" s="1"/>
  <c r="AE148" i="74"/>
  <c r="J172" i="52" s="1"/>
  <c r="AB172" i="52" s="1"/>
  <c r="AB180" i="51"/>
  <c r="AH148" i="74" s="1"/>
  <c r="X199" i="72"/>
  <c r="X223" i="52" s="1"/>
  <c r="AD223" i="52" s="1"/>
  <c r="U232" i="49"/>
  <c r="AA199" i="72" s="1"/>
  <c r="N82" i="75"/>
  <c r="AL115" i="26"/>
  <c r="Q82" i="75" s="1"/>
  <c r="AL82" i="75" s="1"/>
  <c r="O107" i="72"/>
  <c r="U140" i="26"/>
  <c r="R107" i="72" s="1"/>
  <c r="M142" i="72"/>
  <c r="S175" i="26"/>
  <c r="P142" i="72" s="1"/>
  <c r="O210" i="74"/>
  <c r="AD243" i="26"/>
  <c r="R210" i="74" s="1"/>
  <c r="K95" i="75"/>
  <c r="AL128" i="26"/>
  <c r="Q95" i="75" s="1"/>
  <c r="AL95" i="75" s="1"/>
  <c r="M140" i="74"/>
  <c r="P164" i="52" s="1"/>
  <c r="AB173" i="26"/>
  <c r="P140" i="74" s="1"/>
  <c r="M191" i="72"/>
  <c r="P215" i="52" s="1"/>
  <c r="AB215" i="52" s="1"/>
  <c r="S224" i="26"/>
  <c r="P191" i="72" s="1"/>
  <c r="O226" i="72"/>
  <c r="U259" i="26"/>
  <c r="R226" i="72" s="1"/>
  <c r="M14" i="75"/>
  <c r="AK47" i="26"/>
  <c r="P14" i="75" s="1"/>
  <c r="AK14" i="75" s="1"/>
  <c r="AL164" i="26"/>
  <c r="Q131" i="75" s="1"/>
  <c r="K131" i="75"/>
  <c r="V54" i="72"/>
  <c r="S87" i="49"/>
  <c r="Y54" i="72" s="1"/>
  <c r="AK54" i="72" s="1"/>
  <c r="AF120" i="74"/>
  <c r="K144" i="52" s="1"/>
  <c r="AC152" i="51"/>
  <c r="AI120" i="74" s="1"/>
  <c r="W69" i="74"/>
  <c r="W93" i="52" s="1"/>
  <c r="AC102" i="49"/>
  <c r="Z69" i="74" s="1"/>
  <c r="X119" i="72"/>
  <c r="X143" i="52" s="1"/>
  <c r="U152" i="49"/>
  <c r="AA119" i="72" s="1"/>
  <c r="X253" i="75"/>
  <c r="AM286" i="49"/>
  <c r="AA253" i="75" s="1"/>
  <c r="AB190" i="51"/>
  <c r="AH158" i="74" s="1"/>
  <c r="AK158" i="74" s="1"/>
  <c r="AB158" i="74"/>
  <c r="G182" i="52" s="1"/>
  <c r="AD63" i="49"/>
  <c r="AA30" i="74" s="1"/>
  <c r="AM30" i="74" s="1"/>
  <c r="U30" i="74"/>
  <c r="U54" i="52" s="1"/>
  <c r="AE116" i="74"/>
  <c r="J140" i="52" s="1"/>
  <c r="AB148" i="51"/>
  <c r="AH116" i="74" s="1"/>
  <c r="M157" i="74"/>
  <c r="AB190" i="26"/>
  <c r="P157" i="74" s="1"/>
  <c r="O230" i="72"/>
  <c r="U263" i="26"/>
  <c r="R230" i="72" s="1"/>
  <c r="M63" i="75"/>
  <c r="AK96" i="26"/>
  <c r="P63" i="75" s="1"/>
  <c r="AK63" i="75" s="1"/>
  <c r="M108" i="72"/>
  <c r="P132" i="52" s="1"/>
  <c r="AB132" i="52" s="1"/>
  <c r="S141" i="26"/>
  <c r="P108" i="72" s="1"/>
  <c r="O147" i="74"/>
  <c r="AD180" i="26"/>
  <c r="R147" i="74" s="1"/>
  <c r="AM147" i="74" s="1"/>
  <c r="M143" i="75"/>
  <c r="AK176" i="26"/>
  <c r="P143" i="75" s="1"/>
  <c r="AK143" i="75" s="1"/>
  <c r="T267" i="26"/>
  <c r="Q234" i="72" s="1"/>
  <c r="K234" i="72"/>
  <c r="AL219" i="26"/>
  <c r="Q186" i="75" s="1"/>
  <c r="AL186" i="75" s="1"/>
  <c r="K186" i="75"/>
  <c r="G55" i="52"/>
  <c r="G170" i="52"/>
  <c r="H243" i="52"/>
  <c r="G257" i="52"/>
  <c r="T61" i="75"/>
  <c r="S9" i="74"/>
  <c r="S33" i="52" s="1"/>
  <c r="I242" i="52"/>
  <c r="T14" i="74"/>
  <c r="AD73" i="74"/>
  <c r="I97" i="52" s="1"/>
  <c r="AD139" i="26"/>
  <c r="R106" i="74" s="1"/>
  <c r="T264" i="26"/>
  <c r="Q231" i="72" s="1"/>
  <c r="AB259" i="49"/>
  <c r="Y226" i="74" s="1"/>
  <c r="AB105" i="26"/>
  <c r="P72" i="74" s="1"/>
  <c r="S248" i="49"/>
  <c r="Y215" i="72" s="1"/>
  <c r="AC209" i="26"/>
  <c r="Q176" i="74" s="1"/>
  <c r="K176" i="74"/>
  <c r="N200" i="52" s="1"/>
  <c r="K253" i="72"/>
  <c r="T286" i="26"/>
  <c r="Q253" i="72" s="1"/>
  <c r="M70" i="75"/>
  <c r="AK103" i="26"/>
  <c r="P70" i="75" s="1"/>
  <c r="AK70" i="75" s="1"/>
  <c r="M130" i="74"/>
  <c r="AD252" i="51"/>
  <c r="AJ220" i="74" s="1"/>
  <c r="AM220" i="74" s="1"/>
  <c r="AD220" i="74"/>
  <c r="I244" i="52" s="1"/>
  <c r="AD60" i="49"/>
  <c r="AA27" i="74" s="1"/>
  <c r="U27" i="74"/>
  <c r="W192" i="75"/>
  <c r="AL225" i="49"/>
  <c r="Z192" i="75" s="1"/>
  <c r="AM211" i="26"/>
  <c r="R178" i="75" s="1"/>
  <c r="AM178" i="75" s="1"/>
  <c r="U165" i="75"/>
  <c r="AM198" i="49"/>
  <c r="AA165" i="75" s="1"/>
  <c r="T178" i="72"/>
  <c r="T211" i="49"/>
  <c r="Z178" i="72" s="1"/>
  <c r="AB283" i="49"/>
  <c r="Y250" i="74" s="1"/>
  <c r="S250" i="74"/>
  <c r="AC114" i="49"/>
  <c r="Z81" i="74" s="1"/>
  <c r="O191" i="72"/>
  <c r="U224" i="26"/>
  <c r="R191" i="72" s="1"/>
  <c r="S103" i="49"/>
  <c r="Y70" i="72" s="1"/>
  <c r="S70" i="72"/>
  <c r="T191" i="26"/>
  <c r="Q158" i="72" s="1"/>
  <c r="K158" i="72"/>
  <c r="N182" i="52" s="1"/>
  <c r="O32" i="74"/>
  <c r="R56" i="52" s="1"/>
  <c r="AD56" i="52" s="1"/>
  <c r="AD65" i="26"/>
  <c r="R32" i="74" s="1"/>
  <c r="N104" i="75"/>
  <c r="AL137" i="26"/>
  <c r="Q104" i="75" s="1"/>
  <c r="S243" i="49"/>
  <c r="Y210" i="72" s="1"/>
  <c r="S210" i="72"/>
  <c r="S234" i="52" s="1"/>
  <c r="T40" i="26"/>
  <c r="Q7" i="72" s="1"/>
  <c r="K7" i="72"/>
  <c r="W150" i="74"/>
  <c r="W174" i="52" s="1"/>
  <c r="AC174" i="52" s="1"/>
  <c r="AC183" i="49"/>
  <c r="Z150" i="74" s="1"/>
  <c r="N111" i="75"/>
  <c r="AL144" i="26"/>
  <c r="Q111" i="75" s="1"/>
  <c r="AL111" i="75" s="1"/>
  <c r="J139" i="72"/>
  <c r="S172" i="26"/>
  <c r="P139" i="72" s="1"/>
  <c r="AK139" i="72" s="1"/>
  <c r="X142" i="72"/>
  <c r="X166" i="52" s="1"/>
  <c r="U175" i="49"/>
  <c r="AA142" i="72" s="1"/>
  <c r="AG92" i="74"/>
  <c r="L116" i="52" s="1"/>
  <c r="AD124" i="51"/>
  <c r="AJ92" i="74" s="1"/>
  <c r="T48" i="49"/>
  <c r="Z15" i="72" s="1"/>
  <c r="T15" i="72"/>
  <c r="X76" i="75"/>
  <c r="AM109" i="49"/>
  <c r="AA76" i="75" s="1"/>
  <c r="AM76" i="75" s="1"/>
  <c r="AD265" i="26"/>
  <c r="R232" i="74" s="1"/>
  <c r="L232" i="74"/>
  <c r="W58" i="74"/>
  <c r="W82" i="52" s="1"/>
  <c r="AC82" i="52" s="1"/>
  <c r="AC91" i="49"/>
  <c r="Z58" i="74" s="1"/>
  <c r="AL58" i="74" s="1"/>
  <c r="X126" i="72"/>
  <c r="X150" i="52" s="1"/>
  <c r="AD150" i="52" s="1"/>
  <c r="U159" i="49"/>
  <c r="AA126" i="72" s="1"/>
  <c r="AM126" i="72" s="1"/>
  <c r="U64" i="26"/>
  <c r="R31" i="72" s="1"/>
  <c r="L31" i="72"/>
  <c r="J183" i="72"/>
  <c r="M207" i="52" s="1"/>
  <c r="S216" i="26"/>
  <c r="P183" i="72" s="1"/>
  <c r="N156" i="72"/>
  <c r="T189" i="26"/>
  <c r="Q156" i="72" s="1"/>
  <c r="W25" i="75"/>
  <c r="AL58" i="49"/>
  <c r="Z25" i="75" s="1"/>
  <c r="AL25" i="75" s="1"/>
  <c r="O66" i="75"/>
  <c r="AM99" i="26"/>
  <c r="R66" i="75" s="1"/>
  <c r="AM66" i="75" s="1"/>
  <c r="W17" i="75"/>
  <c r="AL50" i="49"/>
  <c r="Z17" i="75" s="1"/>
  <c r="S244" i="75"/>
  <c r="AK277" i="49"/>
  <c r="Y244" i="75" s="1"/>
  <c r="AK244" i="75" s="1"/>
  <c r="V28" i="74"/>
  <c r="V52" i="52" s="1"/>
  <c r="AB61" i="49"/>
  <c r="Y28" i="74" s="1"/>
  <c r="U252" i="75"/>
  <c r="AM285" i="49"/>
  <c r="AA252" i="75" s="1"/>
  <c r="AM252" i="75" s="1"/>
  <c r="U116" i="26"/>
  <c r="R83" i="72" s="1"/>
  <c r="L83" i="72"/>
  <c r="L232" i="72"/>
  <c r="U265" i="26"/>
  <c r="R232" i="72" s="1"/>
  <c r="W108" i="74"/>
  <c r="W132" i="52" s="1"/>
  <c r="AC141" i="49"/>
  <c r="Z108" i="74" s="1"/>
  <c r="AL108" i="74" s="1"/>
  <c r="AK66" i="49"/>
  <c r="Y33" i="75" s="1"/>
  <c r="S33" i="75"/>
  <c r="W165" i="74"/>
  <c r="W189" i="52" s="1"/>
  <c r="AC198" i="49"/>
  <c r="Z165" i="74" s="1"/>
  <c r="K242" i="72"/>
  <c r="T275" i="26"/>
  <c r="Q242" i="72" s="1"/>
  <c r="N71" i="72"/>
  <c r="T104" i="26"/>
  <c r="Q71" i="72" s="1"/>
  <c r="X238" i="75"/>
  <c r="AM271" i="49"/>
  <c r="AA238" i="75" s="1"/>
  <c r="S62" i="26"/>
  <c r="P29" i="72" s="1"/>
  <c r="J29" i="72"/>
  <c r="W34" i="74"/>
  <c r="W58" i="52" s="1"/>
  <c r="AC58" i="52" s="1"/>
  <c r="AC67" i="49"/>
  <c r="Z34" i="74" s="1"/>
  <c r="X181" i="74"/>
  <c r="X205" i="52" s="1"/>
  <c r="AD205" i="52" s="1"/>
  <c r="AD214" i="49"/>
  <c r="AA181" i="74" s="1"/>
  <c r="AM181" i="74" s="1"/>
  <c r="L46" i="72"/>
  <c r="U79" i="26"/>
  <c r="R46" i="72" s="1"/>
  <c r="G114" i="52"/>
  <c r="U147" i="51"/>
  <c r="AJ115" i="72" s="1"/>
  <c r="AC86" i="74"/>
  <c r="H110" i="52" s="1"/>
  <c r="U227" i="51"/>
  <c r="AJ195" i="72" s="1"/>
  <c r="AC106" i="49"/>
  <c r="Z73" i="74" s="1"/>
  <c r="U187" i="26"/>
  <c r="R154" i="72" s="1"/>
  <c r="AM154" i="72" s="1"/>
  <c r="L154" i="72"/>
  <c r="AD57" i="26"/>
  <c r="R24" i="74" s="1"/>
  <c r="L24" i="74"/>
  <c r="U167" i="74"/>
  <c r="U191" i="52" s="1"/>
  <c r="AD200" i="49"/>
  <c r="AA167" i="74" s="1"/>
  <c r="M230" i="75"/>
  <c r="AK263" i="26"/>
  <c r="P230" i="75" s="1"/>
  <c r="AK230" i="75" s="1"/>
  <c r="S76" i="26"/>
  <c r="P43" i="72" s="1"/>
  <c r="J43" i="72"/>
  <c r="N227" i="72"/>
  <c r="T260" i="26"/>
  <c r="Q227" i="72" s="1"/>
  <c r="N235" i="72"/>
  <c r="T268" i="26"/>
  <c r="Q235" i="72" s="1"/>
  <c r="O10" i="72"/>
  <c r="R34" i="52" s="1"/>
  <c r="AD34" i="52" s="1"/>
  <c r="U43" i="26"/>
  <c r="R10" i="72" s="1"/>
  <c r="AM10" i="72" s="1"/>
  <c r="U182" i="26"/>
  <c r="R149" i="72" s="1"/>
  <c r="O149" i="72"/>
  <c r="M23" i="74"/>
  <c r="P47" i="52" s="1"/>
  <c r="AB47" i="52" s="1"/>
  <c r="AB56" i="26"/>
  <c r="P23" i="74" s="1"/>
  <c r="AK23" i="74" s="1"/>
  <c r="Q255" i="52"/>
  <c r="N205" i="74"/>
  <c r="Q229" i="52" s="1"/>
  <c r="AC238" i="26"/>
  <c r="Q205" i="74" s="1"/>
  <c r="AL205" i="74" s="1"/>
  <c r="O56" i="74"/>
  <c r="R80" i="52" s="1"/>
  <c r="AD80" i="52" s="1"/>
  <c r="AD89" i="26"/>
  <c r="R56" i="74" s="1"/>
  <c r="M89" i="74"/>
  <c r="AB122" i="26"/>
  <c r="P89" i="74" s="1"/>
  <c r="N128" i="74"/>
  <c r="AC161" i="26"/>
  <c r="Q128" i="74" s="1"/>
  <c r="M165" i="74"/>
  <c r="P189" i="52" s="1"/>
  <c r="AB189" i="52" s="1"/>
  <c r="AB198" i="26"/>
  <c r="P165" i="74" s="1"/>
  <c r="AK165" i="74" s="1"/>
  <c r="O84" i="74"/>
  <c r="AD117" i="26"/>
  <c r="R84" i="74" s="1"/>
  <c r="M18" i="74"/>
  <c r="P42" i="52" s="1"/>
  <c r="AB42" i="52" s="1"/>
  <c r="AB51" i="26"/>
  <c r="P18" i="74" s="1"/>
  <c r="M42" i="74"/>
  <c r="AB75" i="26"/>
  <c r="P42" i="74" s="1"/>
  <c r="AK42" i="74" s="1"/>
  <c r="M201" i="74"/>
  <c r="P225" i="52" s="1"/>
  <c r="AB225" i="52" s="1"/>
  <c r="AB234" i="26"/>
  <c r="P201" i="74" s="1"/>
  <c r="AB143" i="26"/>
  <c r="P110" i="74" s="1"/>
  <c r="M110" i="74"/>
  <c r="M53" i="74"/>
  <c r="P77" i="52" s="1"/>
  <c r="AB86" i="26"/>
  <c r="P53" i="74" s="1"/>
  <c r="O54" i="74"/>
  <c r="AD87" i="26"/>
  <c r="R54" i="74" s="1"/>
  <c r="N21" i="74"/>
  <c r="Q45" i="52" s="1"/>
  <c r="AC54" i="26"/>
  <c r="Q21" i="74" s="1"/>
  <c r="O171" i="74"/>
  <c r="AD204" i="26"/>
  <c r="R171" i="74" s="1"/>
  <c r="AM171" i="74" s="1"/>
  <c r="M221" i="74"/>
  <c r="AB254" i="26"/>
  <c r="P221" i="74" s="1"/>
  <c r="AK221" i="74" s="1"/>
  <c r="AD286" i="26"/>
  <c r="R253" i="74" s="1"/>
  <c r="O253" i="74"/>
  <c r="R277" i="52" s="1"/>
  <c r="V223" i="72"/>
  <c r="V247" i="52" s="1"/>
  <c r="S256" i="49"/>
  <c r="Y223" i="72" s="1"/>
  <c r="AD82" i="49"/>
  <c r="AA49" i="74" s="1"/>
  <c r="S119" i="52"/>
  <c r="AC80" i="51"/>
  <c r="AI48" i="74" s="1"/>
  <c r="AC58" i="74"/>
  <c r="H82" i="52" s="1"/>
  <c r="AB48" i="74"/>
  <c r="T99" i="51"/>
  <c r="AI67" i="72" s="1"/>
  <c r="U131" i="51"/>
  <c r="AJ99" i="72" s="1"/>
  <c r="I87" i="52"/>
  <c r="T71" i="49"/>
  <c r="Z38" i="72" s="1"/>
  <c r="AD110" i="49"/>
  <c r="AA77" i="74" s="1"/>
  <c r="S136" i="49"/>
  <c r="Y103" i="72" s="1"/>
  <c r="AD226" i="49"/>
  <c r="AA193" i="74" s="1"/>
  <c r="AM193" i="74" s="1"/>
  <c r="U48" i="75"/>
  <c r="AC243" i="72"/>
  <c r="H267" i="52" s="1"/>
  <c r="AB168" i="49"/>
  <c r="Y135" i="74" s="1"/>
  <c r="AL145" i="49"/>
  <c r="Z112" i="75" s="1"/>
  <c r="AB78" i="49"/>
  <c r="Y45" i="74" s="1"/>
  <c r="AM234" i="49"/>
  <c r="AA201" i="75" s="1"/>
  <c r="M260" i="52"/>
  <c r="AK233" i="26"/>
  <c r="P200" i="75" s="1"/>
  <c r="T135" i="26"/>
  <c r="Q102" i="72" s="1"/>
  <c r="K102" i="72"/>
  <c r="N90" i="75"/>
  <c r="AL123" i="26"/>
  <c r="Q90" i="75" s="1"/>
  <c r="O197" i="75"/>
  <c r="AM230" i="26"/>
  <c r="R197" i="75" s="1"/>
  <c r="AM197" i="75" s="1"/>
  <c r="W35" i="72"/>
  <c r="W59" i="52" s="1"/>
  <c r="T68" i="49"/>
  <c r="Z35" i="72" s="1"/>
  <c r="AB156" i="26"/>
  <c r="P123" i="74" s="1"/>
  <c r="J123" i="74"/>
  <c r="M147" i="52" s="1"/>
  <c r="N191" i="75"/>
  <c r="AL224" i="26"/>
  <c r="Q191" i="75" s="1"/>
  <c r="AL191" i="75" s="1"/>
  <c r="W245" i="72"/>
  <c r="W269" i="52" s="1"/>
  <c r="T278" i="49"/>
  <c r="Z245" i="72" s="1"/>
  <c r="AE47" i="72"/>
  <c r="J71" i="52" s="1"/>
  <c r="S79" i="51"/>
  <c r="AH47" i="72" s="1"/>
  <c r="AE127" i="72"/>
  <c r="S159" i="51"/>
  <c r="AH127" i="72" s="1"/>
  <c r="AG143" i="72"/>
  <c r="L167" i="52" s="1"/>
  <c r="AD167" i="52" s="1"/>
  <c r="U175" i="51"/>
  <c r="AJ143" i="72" s="1"/>
  <c r="AE207" i="72"/>
  <c r="S239" i="51"/>
  <c r="AH207" i="72" s="1"/>
  <c r="X164" i="75"/>
  <c r="AM197" i="49"/>
  <c r="AA164" i="75" s="1"/>
  <c r="AM164" i="75" s="1"/>
  <c r="R288" i="51"/>
  <c r="H127" i="52"/>
  <c r="T79" i="49"/>
  <c r="Z46" i="72" s="1"/>
  <c r="AL46" i="72" s="1"/>
  <c r="AC38" i="74"/>
  <c r="H62" i="52" s="1"/>
  <c r="H53" i="52"/>
  <c r="H101" i="52"/>
  <c r="S89" i="74"/>
  <c r="S113" i="52" s="1"/>
  <c r="S139" i="49"/>
  <c r="Y106" i="72" s="1"/>
  <c r="S115" i="75"/>
  <c r="AK118" i="49"/>
  <c r="Y85" i="75" s="1"/>
  <c r="AK85" i="75" s="1"/>
  <c r="AB100" i="51"/>
  <c r="AH68" i="74" s="1"/>
  <c r="AD240" i="51"/>
  <c r="AJ208" i="74" s="1"/>
  <c r="AK97" i="49"/>
  <c r="Y64" i="75" s="1"/>
  <c r="AD119" i="49"/>
  <c r="AA86" i="74" s="1"/>
  <c r="AM86" i="74" s="1"/>
  <c r="S151" i="72"/>
  <c r="S175" i="52" s="1"/>
  <c r="T177" i="74"/>
  <c r="AK113" i="26"/>
  <c r="P80" i="75" s="1"/>
  <c r="U148" i="26"/>
  <c r="R115" i="72" s="1"/>
  <c r="AB212" i="26"/>
  <c r="P179" i="74" s="1"/>
  <c r="AK83" i="26"/>
  <c r="P50" i="75" s="1"/>
  <c r="AK50" i="75" s="1"/>
  <c r="U110" i="26"/>
  <c r="R77" i="72" s="1"/>
  <c r="S250" i="26"/>
  <c r="P217" i="72" s="1"/>
  <c r="X184" i="74"/>
  <c r="X208" i="52" s="1"/>
  <c r="AD217" i="49"/>
  <c r="AA184" i="74" s="1"/>
  <c r="X253" i="72"/>
  <c r="X277" i="52" s="1"/>
  <c r="U286" i="49"/>
  <c r="AA253" i="72" s="1"/>
  <c r="W248" i="75"/>
  <c r="AL281" i="49"/>
  <c r="Z248" i="75" s="1"/>
  <c r="AL248" i="75" s="1"/>
  <c r="AD126" i="26"/>
  <c r="R93" i="74" s="1"/>
  <c r="L93" i="74"/>
  <c r="O117" i="52" s="1"/>
  <c r="AK92" i="26"/>
  <c r="P59" i="75" s="1"/>
  <c r="J59" i="75"/>
  <c r="T255" i="26"/>
  <c r="Q222" i="72" s="1"/>
  <c r="AL222" i="72" s="1"/>
  <c r="K222" i="72"/>
  <c r="J197" i="72"/>
  <c r="S230" i="26"/>
  <c r="P197" i="72" s="1"/>
  <c r="AE207" i="74"/>
  <c r="J231" i="52" s="1"/>
  <c r="AB239" i="51"/>
  <c r="AH207" i="74" s="1"/>
  <c r="N288" i="51"/>
  <c r="AC131" i="72"/>
  <c r="AB54" i="51"/>
  <c r="AH22" i="74" s="1"/>
  <c r="AL70" i="49"/>
  <c r="Z37" i="75" s="1"/>
  <c r="AK181" i="49"/>
  <c r="Y148" i="75" s="1"/>
  <c r="AK148" i="75" s="1"/>
  <c r="T81" i="74"/>
  <c r="T105" i="52" s="1"/>
  <c r="AD210" i="51"/>
  <c r="AJ178" i="74" s="1"/>
  <c r="S53" i="26"/>
  <c r="P20" i="72" s="1"/>
  <c r="T272" i="26"/>
  <c r="Q239" i="72" s="1"/>
  <c r="AM245" i="26"/>
  <c r="R212" i="75" s="1"/>
  <c r="U77" i="75"/>
  <c r="AD275" i="49"/>
  <c r="AA242" i="74" s="1"/>
  <c r="T233" i="75"/>
  <c r="AL194" i="26"/>
  <c r="Q161" i="75" s="1"/>
  <c r="AC268" i="26"/>
  <c r="Q235" i="74" s="1"/>
  <c r="AL235" i="74" s="1"/>
  <c r="K235" i="74"/>
  <c r="N259" i="52" s="1"/>
  <c r="J81" i="74"/>
  <c r="M105" i="52" s="1"/>
  <c r="AB114" i="26"/>
  <c r="P81" i="74" s="1"/>
  <c r="U222" i="26"/>
  <c r="R189" i="72" s="1"/>
  <c r="L189" i="72"/>
  <c r="O213" i="52" s="1"/>
  <c r="AM198" i="26"/>
  <c r="R165" i="75" s="1"/>
  <c r="L165" i="75"/>
  <c r="S239" i="26"/>
  <c r="P206" i="72" s="1"/>
  <c r="AK206" i="72" s="1"/>
  <c r="J206" i="72"/>
  <c r="M230" i="52" s="1"/>
  <c r="M221" i="72"/>
  <c r="S254" i="26"/>
  <c r="P221" i="72" s="1"/>
  <c r="U247" i="26"/>
  <c r="R214" i="72" s="1"/>
  <c r="L214" i="72"/>
  <c r="AK59" i="26"/>
  <c r="P26" i="75" s="1"/>
  <c r="J26" i="75"/>
  <c r="AF179" i="72"/>
  <c r="K203" i="52" s="1"/>
  <c r="T211" i="51"/>
  <c r="AI179" i="72" s="1"/>
  <c r="T224" i="52"/>
  <c r="AD86" i="51"/>
  <c r="AJ54" i="74" s="1"/>
  <c r="AB86" i="49"/>
  <c r="Y53" i="74" s="1"/>
  <c r="AB70" i="51"/>
  <c r="AH38" i="74" s="1"/>
  <c r="AB232" i="74"/>
  <c r="G256" i="52" s="1"/>
  <c r="AB206" i="74"/>
  <c r="G230" i="52" s="1"/>
  <c r="U22" i="74"/>
  <c r="AD112" i="74"/>
  <c r="I136" i="52" s="1"/>
  <c r="AD172" i="74"/>
  <c r="I196" i="52" s="1"/>
  <c r="T116" i="49"/>
  <c r="Z83" i="72" s="1"/>
  <c r="J250" i="75"/>
  <c r="T231" i="26"/>
  <c r="Q198" i="72" s="1"/>
  <c r="N65" i="72"/>
  <c r="Q89" i="52" s="1"/>
  <c r="AC89" i="52" s="1"/>
  <c r="U60" i="49"/>
  <c r="AA27" i="72" s="1"/>
  <c r="U27" i="72"/>
  <c r="V75" i="74"/>
  <c r="V99" i="52" s="1"/>
  <c r="AB108" i="49"/>
  <c r="Y75" i="74" s="1"/>
  <c r="O22" i="75"/>
  <c r="AM55" i="26"/>
  <c r="R22" i="75" s="1"/>
  <c r="AM22" i="75" s="1"/>
  <c r="W151" i="74"/>
  <c r="AC184" i="49"/>
  <c r="Z151" i="74" s="1"/>
  <c r="X245" i="75"/>
  <c r="AM278" i="49"/>
  <c r="AA245" i="75" s="1"/>
  <c r="N250" i="72"/>
  <c r="Q274" i="52" s="1"/>
  <c r="T283" i="26"/>
  <c r="Q250" i="72" s="1"/>
  <c r="AL250" i="72" s="1"/>
  <c r="O224" i="74"/>
  <c r="R248" i="52" s="1"/>
  <c r="AD248" i="52" s="1"/>
  <c r="AD257" i="26"/>
  <c r="R224" i="74" s="1"/>
  <c r="T117" i="26"/>
  <c r="Q84" i="72" s="1"/>
  <c r="K84" i="72"/>
  <c r="O125" i="74"/>
  <c r="R149" i="52" s="1"/>
  <c r="AD149" i="52" s="1"/>
  <c r="AD158" i="26"/>
  <c r="R125" i="74" s="1"/>
  <c r="AM125" i="74" s="1"/>
  <c r="O145" i="72"/>
  <c r="R169" i="52" s="1"/>
  <c r="U178" i="26"/>
  <c r="R145" i="72" s="1"/>
  <c r="AM248" i="26"/>
  <c r="R215" i="75" s="1"/>
  <c r="AM215" i="75" s="1"/>
  <c r="L215" i="75"/>
  <c r="M127" i="74"/>
  <c r="P151" i="52" s="1"/>
  <c r="AB160" i="26"/>
  <c r="P127" i="74" s="1"/>
  <c r="T216" i="49"/>
  <c r="Z183" i="72" s="1"/>
  <c r="T183" i="72"/>
  <c r="W241" i="75"/>
  <c r="AL274" i="49"/>
  <c r="Z241" i="75" s="1"/>
  <c r="S102" i="26"/>
  <c r="P69" i="72" s="1"/>
  <c r="J69" i="72"/>
  <c r="O215" i="74"/>
  <c r="R239" i="52" s="1"/>
  <c r="AD239" i="52" s="1"/>
  <c r="AD248" i="26"/>
  <c r="R215" i="74" s="1"/>
  <c r="N152" i="74"/>
  <c r="Q176" i="52" s="1"/>
  <c r="AC176" i="52" s="1"/>
  <c r="AC185" i="26"/>
  <c r="Q152" i="74" s="1"/>
  <c r="O223" i="72"/>
  <c r="U256" i="26"/>
  <c r="R223" i="72" s="1"/>
  <c r="O8" i="72"/>
  <c r="U41" i="26"/>
  <c r="R8" i="72" s="1"/>
  <c r="AM8" i="72" s="1"/>
  <c r="O196" i="75"/>
  <c r="AM229" i="26"/>
  <c r="R196" i="75" s="1"/>
  <c r="O36" i="72"/>
  <c r="R60" i="52" s="1"/>
  <c r="AD60" i="52" s="1"/>
  <c r="U69" i="26"/>
  <c r="R36" i="72" s="1"/>
  <c r="M32" i="74"/>
  <c r="P56" i="52" s="1"/>
  <c r="AB56" i="52" s="1"/>
  <c r="AB65" i="26"/>
  <c r="P32" i="74" s="1"/>
  <c r="U173" i="26"/>
  <c r="R140" i="72" s="1"/>
  <c r="L140" i="72"/>
  <c r="J52" i="72"/>
  <c r="M76" i="52" s="1"/>
  <c r="S85" i="26"/>
  <c r="P52" i="72" s="1"/>
  <c r="N31" i="75"/>
  <c r="AL64" i="26"/>
  <c r="Q31" i="75" s="1"/>
  <c r="AL31" i="75" s="1"/>
  <c r="T216" i="26"/>
  <c r="Q183" i="72" s="1"/>
  <c r="K183" i="72"/>
  <c r="M66" i="75"/>
  <c r="AK99" i="26"/>
  <c r="P66" i="75" s="1"/>
  <c r="AK66" i="75" s="1"/>
  <c r="V206" i="75"/>
  <c r="AK239" i="49"/>
  <c r="Y206" i="75" s="1"/>
  <c r="O234" i="75"/>
  <c r="AM267" i="26"/>
  <c r="R234" i="75" s="1"/>
  <c r="AM234" i="75" s="1"/>
  <c r="O222" i="75"/>
  <c r="AM255" i="26"/>
  <c r="R222" i="75" s="1"/>
  <c r="W234" i="72"/>
  <c r="W258" i="52" s="1"/>
  <c r="AC258" i="52" s="1"/>
  <c r="T267" i="49"/>
  <c r="Z234" i="72" s="1"/>
  <c r="W214" i="74"/>
  <c r="W238" i="52" s="1"/>
  <c r="AC247" i="49"/>
  <c r="Z214" i="74" s="1"/>
  <c r="M116" i="72"/>
  <c r="P140" i="52" s="1"/>
  <c r="S149" i="26"/>
  <c r="P116" i="72" s="1"/>
  <c r="N158" i="75"/>
  <c r="AL191" i="26"/>
  <c r="Q158" i="75" s="1"/>
  <c r="AL158" i="75" s="1"/>
  <c r="N156" i="75"/>
  <c r="AL189" i="26"/>
  <c r="Q156" i="75" s="1"/>
  <c r="N252" i="75"/>
  <c r="AL285" i="26"/>
  <c r="Q252" i="75" s="1"/>
  <c r="AL252" i="75" s="1"/>
  <c r="H229" i="52"/>
  <c r="T194" i="52"/>
  <c r="S152" i="26"/>
  <c r="P119" i="72" s="1"/>
  <c r="AK119" i="72" s="1"/>
  <c r="M209" i="52"/>
  <c r="AC149" i="26"/>
  <c r="Q116" i="74" s="1"/>
  <c r="U197" i="26"/>
  <c r="R164" i="72" s="1"/>
  <c r="S272" i="49"/>
  <c r="Y239" i="72" s="1"/>
  <c r="AK200" i="26"/>
  <c r="P167" i="75" s="1"/>
  <c r="AK167" i="75" s="1"/>
  <c r="AC276" i="26"/>
  <c r="Q243" i="74" s="1"/>
  <c r="K243" i="74"/>
  <c r="N151" i="75"/>
  <c r="AL184" i="26"/>
  <c r="Q151" i="75" s="1"/>
  <c r="AC117" i="26"/>
  <c r="Q84" i="74" s="1"/>
  <c r="AL84" i="74" s="1"/>
  <c r="K84" i="74"/>
  <c r="N108" i="52" s="1"/>
  <c r="AD216" i="26"/>
  <c r="R183" i="74" s="1"/>
  <c r="L183" i="74"/>
  <c r="O207" i="52" s="1"/>
  <c r="I229" i="52"/>
  <c r="T182" i="52"/>
  <c r="AC168" i="51"/>
  <c r="AI136" i="74" s="1"/>
  <c r="S215" i="52"/>
  <c r="U280" i="49"/>
  <c r="AA247" i="72" s="1"/>
  <c r="AB252" i="26"/>
  <c r="P219" i="74" s="1"/>
  <c r="AK219" i="74" s="1"/>
  <c r="L79" i="75"/>
  <c r="J127" i="72"/>
  <c r="L122" i="72"/>
  <c r="O146" i="52" s="1"/>
  <c r="U155" i="26"/>
  <c r="R122" i="72" s="1"/>
  <c r="X39" i="52"/>
  <c r="U59" i="26"/>
  <c r="R26" i="72" s="1"/>
  <c r="AM26" i="72" s="1"/>
  <c r="AB152" i="26"/>
  <c r="P119" i="74" s="1"/>
  <c r="N28" i="75"/>
  <c r="AL61" i="26"/>
  <c r="Q28" i="75" s="1"/>
  <c r="M81" i="72"/>
  <c r="S114" i="26"/>
  <c r="P81" i="72" s="1"/>
  <c r="AC145" i="26"/>
  <c r="Q112" i="74" s="1"/>
  <c r="M47" i="75"/>
  <c r="AK80" i="26"/>
  <c r="P47" i="75" s="1"/>
  <c r="AK47" i="75" s="1"/>
  <c r="AM270" i="26"/>
  <c r="R237" i="75" s="1"/>
  <c r="L237" i="75"/>
  <c r="AB224" i="26"/>
  <c r="P191" i="74" s="1"/>
  <c r="J191" i="74"/>
  <c r="M215" i="52" s="1"/>
  <c r="AD175" i="26"/>
  <c r="R142" i="74" s="1"/>
  <c r="L142" i="74"/>
  <c r="AK146" i="26"/>
  <c r="P113" i="75" s="1"/>
  <c r="AK113" i="75" s="1"/>
  <c r="P143" i="52"/>
  <c r="O165" i="74"/>
  <c r="R189" i="52" s="1"/>
  <c r="AD189" i="52" s="1"/>
  <c r="AD198" i="26"/>
  <c r="R165" i="74" s="1"/>
  <c r="R165" i="52"/>
  <c r="AD165" i="52" s="1"/>
  <c r="N82" i="74"/>
  <c r="Q106" i="52" s="1"/>
  <c r="AC106" i="52" s="1"/>
  <c r="AC115" i="26"/>
  <c r="Q82" i="74" s="1"/>
  <c r="N138" i="74"/>
  <c r="Q162" i="52" s="1"/>
  <c r="AC162" i="52" s="1"/>
  <c r="AC171" i="26"/>
  <c r="Q138" i="74" s="1"/>
  <c r="M163" i="74"/>
  <c r="P187" i="52" s="1"/>
  <c r="AB196" i="26"/>
  <c r="P163" i="74" s="1"/>
  <c r="AK163" i="74" s="1"/>
  <c r="U42" i="52"/>
  <c r="S91" i="52"/>
  <c r="AC176" i="51"/>
  <c r="AI144" i="74" s="1"/>
  <c r="U264" i="49"/>
  <c r="AA231" i="72" s="1"/>
  <c r="J169" i="75"/>
  <c r="U223" i="52"/>
  <c r="AB101" i="26"/>
  <c r="P68" i="74" s="1"/>
  <c r="AD162" i="26"/>
  <c r="R129" i="74" s="1"/>
  <c r="AM129" i="74" s="1"/>
  <c r="T241" i="26"/>
  <c r="Q208" i="72" s="1"/>
  <c r="AL208" i="72" s="1"/>
  <c r="T240" i="26"/>
  <c r="Q207" i="72" s="1"/>
  <c r="N238" i="75"/>
  <c r="AL271" i="26"/>
  <c r="Q238" i="75" s="1"/>
  <c r="AL238" i="75" s="1"/>
  <c r="U214" i="26"/>
  <c r="R181" i="72" s="1"/>
  <c r="W167" i="52"/>
  <c r="AM260" i="26"/>
  <c r="R227" i="75" s="1"/>
  <c r="L227" i="75"/>
  <c r="AC286" i="26"/>
  <c r="Q253" i="74" s="1"/>
  <c r="K253" i="74"/>
  <c r="AD188" i="26"/>
  <c r="R155" i="74" s="1"/>
  <c r="AM155" i="74" s="1"/>
  <c r="U161" i="75"/>
  <c r="S176" i="52"/>
  <c r="AD74" i="49"/>
  <c r="AA41" i="74" s="1"/>
  <c r="U241" i="52"/>
  <c r="M226" i="52"/>
  <c r="N258" i="52"/>
  <c r="K192" i="72"/>
  <c r="L146" i="72"/>
  <c r="AB109" i="26"/>
  <c r="P76" i="74" s="1"/>
  <c r="AL113" i="26"/>
  <c r="Q80" i="75" s="1"/>
  <c r="K80" i="75"/>
  <c r="J108" i="74"/>
  <c r="M132" i="52" s="1"/>
  <c r="AB141" i="26"/>
  <c r="P108" i="74" s="1"/>
  <c r="W156" i="72"/>
  <c r="W180" i="52" s="1"/>
  <c r="T189" i="49"/>
  <c r="Z156" i="72" s="1"/>
  <c r="T253" i="49"/>
  <c r="Z220" i="72" s="1"/>
  <c r="T220" i="72"/>
  <c r="T244" i="52" s="1"/>
  <c r="S167" i="26"/>
  <c r="P134" i="72" s="1"/>
  <c r="J134" i="72"/>
  <c r="V199" i="74"/>
  <c r="V223" i="52" s="1"/>
  <c r="AB223" i="52" s="1"/>
  <c r="AB232" i="49"/>
  <c r="Y199" i="74" s="1"/>
  <c r="AK199" i="74" s="1"/>
  <c r="U97" i="52"/>
  <c r="T240" i="52"/>
  <c r="M109" i="52"/>
  <c r="U190" i="26"/>
  <c r="R157" i="72" s="1"/>
  <c r="AK184" i="26"/>
  <c r="P151" i="75" s="1"/>
  <c r="AK151" i="75" s="1"/>
  <c r="J151" i="75"/>
  <c r="AC266" i="26"/>
  <c r="Q233" i="74" s="1"/>
  <c r="AL233" i="74" s="1"/>
  <c r="K233" i="74"/>
  <c r="N257" i="52" s="1"/>
  <c r="AC218" i="26"/>
  <c r="Q185" i="74" s="1"/>
  <c r="AL185" i="74" s="1"/>
  <c r="K185" i="74"/>
  <c r="AC216" i="49"/>
  <c r="Z183" i="74" s="1"/>
  <c r="S161" i="26"/>
  <c r="P128" i="72" s="1"/>
  <c r="AK128" i="72" s="1"/>
  <c r="AC252" i="26"/>
  <c r="Q219" i="74" s="1"/>
  <c r="AL219" i="74" s="1"/>
  <c r="AC126" i="26"/>
  <c r="Q93" i="74" s="1"/>
  <c r="T206" i="26"/>
  <c r="Q173" i="72" s="1"/>
  <c r="U162" i="26"/>
  <c r="R129" i="72" s="1"/>
  <c r="AB217" i="26"/>
  <c r="P184" i="74" s="1"/>
  <c r="AB266" i="51"/>
  <c r="AH234" i="74" s="1"/>
  <c r="AK234" i="74" s="1"/>
  <c r="W31" i="52"/>
  <c r="AC31" i="52" s="1"/>
  <c r="AC75" i="26"/>
  <c r="Q42" i="74" s="1"/>
  <c r="AL42" i="74" s="1"/>
  <c r="T270" i="26"/>
  <c r="Q237" i="72" s="1"/>
  <c r="T244" i="26"/>
  <c r="Q211" i="72" s="1"/>
  <c r="R88" i="52"/>
  <c r="AD88" i="52" s="1"/>
  <c r="AD90" i="26"/>
  <c r="R57" i="74" s="1"/>
  <c r="AM57" i="74" s="1"/>
  <c r="AB260" i="26"/>
  <c r="P227" i="74" s="1"/>
  <c r="AK227" i="74" s="1"/>
  <c r="P201" i="52"/>
  <c r="AB201" i="52" s="1"/>
  <c r="AC156" i="26"/>
  <c r="Q123" i="74" s="1"/>
  <c r="AL123" i="74" s="1"/>
  <c r="AC134" i="52"/>
  <c r="AD230" i="26"/>
  <c r="R197" i="74" s="1"/>
  <c r="AM197" i="74" s="1"/>
  <c r="AC245" i="26"/>
  <c r="Q212" i="74" s="1"/>
  <c r="AM273" i="49"/>
  <c r="AA240" i="75" s="1"/>
  <c r="AM240" i="75" s="1"/>
  <c r="T141" i="49"/>
  <c r="Z108" i="72" s="1"/>
  <c r="T205" i="49"/>
  <c r="Z172" i="72" s="1"/>
  <c r="U269" i="49"/>
  <c r="AA236" i="72" s="1"/>
  <c r="AM236" i="72" s="1"/>
  <c r="V263" i="52"/>
  <c r="S107" i="26"/>
  <c r="P74" i="72" s="1"/>
  <c r="AK74" i="72" s="1"/>
  <c r="AC260" i="26"/>
  <c r="Q227" i="74" s="1"/>
  <c r="AL227" i="74" s="1"/>
  <c r="U198" i="26"/>
  <c r="R165" i="72" s="1"/>
  <c r="AC261" i="26"/>
  <c r="Q228" i="74" s="1"/>
  <c r="AD184" i="26"/>
  <c r="R151" i="74" s="1"/>
  <c r="AD255" i="51"/>
  <c r="AJ223" i="74" s="1"/>
  <c r="U283" i="49"/>
  <c r="AA250" i="72" s="1"/>
  <c r="AL74" i="26"/>
  <c r="Q41" i="75" s="1"/>
  <c r="T246" i="26"/>
  <c r="Q213" i="72" s="1"/>
  <c r="Q111" i="52"/>
  <c r="AC111" i="52" s="1"/>
  <c r="AC114" i="26"/>
  <c r="Q81" i="74" s="1"/>
  <c r="X135" i="52"/>
  <c r="AD135" i="52" s="1"/>
  <c r="Q263" i="52"/>
  <c r="X271" i="52"/>
  <c r="AD271" i="52" s="1"/>
  <c r="AD229" i="26"/>
  <c r="R196" i="74" s="1"/>
  <c r="AM246" i="26"/>
  <c r="R213" i="75" s="1"/>
  <c r="S39" i="26"/>
  <c r="P6" i="72" s="1"/>
  <c r="X255" i="52"/>
  <c r="AL182" i="26"/>
  <c r="Q149" i="75" s="1"/>
  <c r="U236" i="26"/>
  <c r="R203" i="72" s="1"/>
  <c r="AD242" i="26"/>
  <c r="R209" i="74" s="1"/>
  <c r="AM209" i="74" s="1"/>
  <c r="AD273" i="49"/>
  <c r="AA240" i="74" s="1"/>
  <c r="R32" i="52"/>
  <c r="AC127" i="26"/>
  <c r="Q94" i="74" s="1"/>
  <c r="AL46" i="26"/>
  <c r="Q13" i="75" s="1"/>
  <c r="R264" i="52"/>
  <c r="AD264" i="52" s="1"/>
  <c r="P218" i="52"/>
  <c r="U66" i="26"/>
  <c r="R33" i="72" s="1"/>
  <c r="Q120" i="52"/>
  <c r="AC120" i="52" s="1"/>
  <c r="R139" i="52"/>
  <c r="AD139" i="52" s="1"/>
  <c r="R247" i="52"/>
  <c r="P78" i="52"/>
  <c r="X199" i="52"/>
  <c r="AB136" i="26"/>
  <c r="P103" i="74" s="1"/>
  <c r="AK103" i="74" s="1"/>
  <c r="AD272" i="26"/>
  <c r="R239" i="74" s="1"/>
  <c r="T247" i="26"/>
  <c r="Q214" i="72" s="1"/>
  <c r="AL214" i="72" s="1"/>
  <c r="W191" i="52"/>
  <c r="Q95" i="52"/>
  <c r="AC95" i="52" s="1"/>
  <c r="U51" i="49"/>
  <c r="AA18" i="72" s="1"/>
  <c r="AL186" i="49"/>
  <c r="Z153" i="75" s="1"/>
  <c r="AL153" i="75" s="1"/>
  <c r="AD223" i="74"/>
  <c r="I247" i="52" s="1"/>
  <c r="AB106" i="49"/>
  <c r="Y73" i="74" s="1"/>
  <c r="U240" i="75"/>
  <c r="L34" i="74"/>
  <c r="O58" i="52" s="1"/>
  <c r="AL256" i="26"/>
  <c r="Q223" i="75" s="1"/>
  <c r="AL223" i="75" s="1"/>
  <c r="AK246" i="49"/>
  <c r="Y213" i="75" s="1"/>
  <c r="AL251" i="26"/>
  <c r="Q218" i="75" s="1"/>
  <c r="AL218" i="75" s="1"/>
  <c r="AL45" i="26"/>
  <c r="Q12" i="75" s="1"/>
  <c r="AL206" i="49"/>
  <c r="Z173" i="75" s="1"/>
  <c r="AM202" i="26"/>
  <c r="R169" i="75" s="1"/>
  <c r="AM169" i="75" s="1"/>
  <c r="AB237" i="26"/>
  <c r="P204" i="74" s="1"/>
  <c r="AK204" i="74" s="1"/>
  <c r="T248" i="26"/>
  <c r="Q215" i="72" s="1"/>
  <c r="AM161" i="26"/>
  <c r="R128" i="75" s="1"/>
  <c r="L128" i="75"/>
  <c r="T76" i="26"/>
  <c r="Q43" i="72" s="1"/>
  <c r="K43" i="72"/>
  <c r="N67" i="52" s="1"/>
  <c r="N97" i="72"/>
  <c r="Q121" i="52" s="1"/>
  <c r="AC121" i="52" s="1"/>
  <c r="T130" i="26"/>
  <c r="Q97" i="72" s="1"/>
  <c r="T66" i="26"/>
  <c r="Q33" i="72" s="1"/>
  <c r="N33" i="72"/>
  <c r="Q57" i="52" s="1"/>
  <c r="AC57" i="52" s="1"/>
  <c r="O173" i="72"/>
  <c r="R197" i="52" s="1"/>
  <c r="U206" i="26"/>
  <c r="R173" i="72" s="1"/>
  <c r="O65" i="72"/>
  <c r="R89" i="52" s="1"/>
  <c r="AD89" i="52" s="1"/>
  <c r="U98" i="26"/>
  <c r="R65" i="72" s="1"/>
  <c r="O235" i="72"/>
  <c r="R259" i="52" s="1"/>
  <c r="U268" i="26"/>
  <c r="R235" i="72" s="1"/>
  <c r="O171" i="72"/>
  <c r="U204" i="26"/>
  <c r="R171" i="72" s="1"/>
  <c r="AB126" i="26"/>
  <c r="P93" i="74" s="1"/>
  <c r="M93" i="74"/>
  <c r="N103" i="74"/>
  <c r="Q127" i="52" s="1"/>
  <c r="AC127" i="52" s="1"/>
  <c r="AC136" i="26"/>
  <c r="Q103" i="74" s="1"/>
  <c r="O185" i="74"/>
  <c r="AD218" i="26"/>
  <c r="R185" i="74" s="1"/>
  <c r="M48" i="74"/>
  <c r="P72" i="52" s="1"/>
  <c r="AB81" i="26"/>
  <c r="P48" i="74" s="1"/>
  <c r="M55" i="74"/>
  <c r="P79" i="52" s="1"/>
  <c r="AB79" i="52" s="1"/>
  <c r="AB88" i="26"/>
  <c r="P55" i="74" s="1"/>
  <c r="AK55" i="74" s="1"/>
  <c r="P108" i="52"/>
  <c r="AB108" i="52" s="1"/>
  <c r="N141" i="74"/>
  <c r="Q165" i="52" s="1"/>
  <c r="AC165" i="52" s="1"/>
  <c r="AC174" i="26"/>
  <c r="Q141" i="74" s="1"/>
  <c r="N151" i="74"/>
  <c r="Q175" i="52" s="1"/>
  <c r="AC184" i="26"/>
  <c r="Q151" i="74" s="1"/>
  <c r="O121" i="74"/>
  <c r="AD154" i="26"/>
  <c r="R121" i="74" s="1"/>
  <c r="AM121" i="74" s="1"/>
  <c r="N130" i="74"/>
  <c r="Q154" i="52" s="1"/>
  <c r="AC163" i="26"/>
  <c r="Q130" i="74" s="1"/>
  <c r="M162" i="74"/>
  <c r="AB195" i="26"/>
  <c r="P162" i="74" s="1"/>
  <c r="N252" i="74"/>
  <c r="Q276" i="52" s="1"/>
  <c r="AC285" i="26"/>
  <c r="Q252" i="74" s="1"/>
  <c r="V182" i="75"/>
  <c r="AK215" i="49"/>
  <c r="Y182" i="75" s="1"/>
  <c r="M29" i="74"/>
  <c r="P53" i="52" s="1"/>
  <c r="AB62" i="26"/>
  <c r="P29" i="74" s="1"/>
  <c r="N101" i="72"/>
  <c r="T134" i="26"/>
  <c r="Q101" i="72" s="1"/>
  <c r="N178" i="72"/>
  <c r="T211" i="26"/>
  <c r="Q178" i="72" s="1"/>
  <c r="N35" i="72"/>
  <c r="Q59" i="52" s="1"/>
  <c r="T68" i="26"/>
  <c r="Q35" i="72" s="1"/>
  <c r="I183" i="52"/>
  <c r="U207" i="49"/>
  <c r="AA174" i="72" s="1"/>
  <c r="S71" i="49"/>
  <c r="Y38" i="72" s="1"/>
  <c r="U13" i="75"/>
  <c r="AC132" i="74"/>
  <c r="H156" i="52" s="1"/>
  <c r="AD158" i="74"/>
  <c r="I182" i="52" s="1"/>
  <c r="AB234" i="74"/>
  <c r="G258" i="52" s="1"/>
  <c r="AD78" i="49"/>
  <c r="AA45" i="74" s="1"/>
  <c r="AC87" i="49"/>
  <c r="Z54" i="74" s="1"/>
  <c r="S34" i="72"/>
  <c r="S58" i="52" s="1"/>
  <c r="U151" i="72"/>
  <c r="T21" i="75"/>
  <c r="S92" i="49"/>
  <c r="Y59" i="72" s="1"/>
  <c r="AC258" i="51"/>
  <c r="AI226" i="74" s="1"/>
  <c r="S192" i="52"/>
  <c r="I103" i="52"/>
  <c r="U165" i="51"/>
  <c r="AJ133" i="72" s="1"/>
  <c r="AM100" i="49"/>
  <c r="AA67" i="75" s="1"/>
  <c r="T36" i="52"/>
  <c r="AD111" i="49"/>
  <c r="AA78" i="74" s="1"/>
  <c r="U139" i="52"/>
  <c r="S180" i="49"/>
  <c r="Y147" i="72" s="1"/>
  <c r="AB108" i="51"/>
  <c r="AH76" i="74" s="1"/>
  <c r="AC128" i="51"/>
  <c r="AI96" i="74" s="1"/>
  <c r="AC98" i="49"/>
  <c r="Z65" i="74" s="1"/>
  <c r="AL65" i="74" s="1"/>
  <c r="AM213" i="49"/>
  <c r="AA180" i="75" s="1"/>
  <c r="AM180" i="75" s="1"/>
  <c r="S99" i="26"/>
  <c r="P66" i="72" s="1"/>
  <c r="AK66" i="72" s="1"/>
  <c r="K212" i="74"/>
  <c r="O31" i="52"/>
  <c r="AK57" i="26"/>
  <c r="P24" i="75" s="1"/>
  <c r="N110" i="75"/>
  <c r="AL143" i="26"/>
  <c r="Q110" i="75" s="1"/>
  <c r="O57" i="74"/>
  <c r="R81" i="52" s="1"/>
  <c r="L182" i="72"/>
  <c r="U215" i="26"/>
  <c r="R182" i="72" s="1"/>
  <c r="AM182" i="72" s="1"/>
  <c r="AL284" i="26"/>
  <c r="Q251" i="75" s="1"/>
  <c r="K251" i="75"/>
  <c r="M183" i="75"/>
  <c r="AK216" i="26"/>
  <c r="P183" i="75" s="1"/>
  <c r="AK183" i="75" s="1"/>
  <c r="K53" i="72"/>
  <c r="N77" i="52" s="1"/>
  <c r="T86" i="26"/>
  <c r="Q53" i="72" s="1"/>
  <c r="AL53" i="72" s="1"/>
  <c r="V243" i="75"/>
  <c r="AK276" i="49"/>
  <c r="Y243" i="75" s="1"/>
  <c r="M237" i="75"/>
  <c r="AK270" i="26"/>
  <c r="P237" i="75" s="1"/>
  <c r="AC224" i="26"/>
  <c r="Q191" i="74" s="1"/>
  <c r="K191" i="74"/>
  <c r="N215" i="52" s="1"/>
  <c r="AC103" i="26"/>
  <c r="Q70" i="74" s="1"/>
  <c r="K70" i="74"/>
  <c r="N94" i="52" s="1"/>
  <c r="M192" i="72"/>
  <c r="S225" i="26"/>
  <c r="P192" i="72" s="1"/>
  <c r="AK192" i="72" s="1"/>
  <c r="N54" i="75"/>
  <c r="AL87" i="26"/>
  <c r="Q54" i="75" s="1"/>
  <c r="AL54" i="75" s="1"/>
  <c r="O160" i="75"/>
  <c r="AM193" i="26"/>
  <c r="R160" i="75" s="1"/>
  <c r="AM160" i="75" s="1"/>
  <c r="X223" i="72"/>
  <c r="X247" i="52" s="1"/>
  <c r="U256" i="49"/>
  <c r="AA223" i="72" s="1"/>
  <c r="T177" i="26"/>
  <c r="Q144" i="72" s="1"/>
  <c r="AL144" i="72" s="1"/>
  <c r="K144" i="72"/>
  <c r="N168" i="52" s="1"/>
  <c r="AL149" i="26"/>
  <c r="Q116" i="75" s="1"/>
  <c r="K116" i="75"/>
  <c r="X207" i="72"/>
  <c r="X231" i="52" s="1"/>
  <c r="U240" i="49"/>
  <c r="AA207" i="72" s="1"/>
  <c r="AD48" i="26"/>
  <c r="R15" i="74" s="1"/>
  <c r="L15" i="74"/>
  <c r="O39" i="52" s="1"/>
  <c r="AK258" i="49"/>
  <c r="Y225" i="75" s="1"/>
  <c r="S225" i="75"/>
  <c r="S209" i="26"/>
  <c r="P176" i="72" s="1"/>
  <c r="AK176" i="72" s="1"/>
  <c r="J176" i="72"/>
  <c r="O14" i="75"/>
  <c r="AM47" i="26"/>
  <c r="R14" i="75" s="1"/>
  <c r="AM14" i="75" s="1"/>
  <c r="M109" i="74"/>
  <c r="P133" i="52" s="1"/>
  <c r="AB133" i="52" s="1"/>
  <c r="AB142" i="26"/>
  <c r="P109" i="74" s="1"/>
  <c r="O231" i="72"/>
  <c r="R255" i="52" s="1"/>
  <c r="U264" i="26"/>
  <c r="R231" i="72" s="1"/>
  <c r="AL41" i="26"/>
  <c r="Q8" i="75" s="1"/>
  <c r="K8" i="75"/>
  <c r="X229" i="75"/>
  <c r="AM262" i="49"/>
  <c r="AA229" i="75" s="1"/>
  <c r="O76" i="74"/>
  <c r="R100" i="52" s="1"/>
  <c r="AD109" i="26"/>
  <c r="R76" i="74" s="1"/>
  <c r="AK247" i="26"/>
  <c r="P214" i="75" s="1"/>
  <c r="AK214" i="75" s="1"/>
  <c r="J214" i="75"/>
  <c r="AB251" i="49"/>
  <c r="Y218" i="74" s="1"/>
  <c r="AK218" i="74" s="1"/>
  <c r="S218" i="74"/>
  <c r="S242" i="52" s="1"/>
  <c r="M166" i="74"/>
  <c r="P190" i="52" s="1"/>
  <c r="AB199" i="26"/>
  <c r="P166" i="74" s="1"/>
  <c r="AD94" i="26"/>
  <c r="R61" i="74" s="1"/>
  <c r="L61" i="74"/>
  <c r="O85" i="52" s="1"/>
  <c r="AK210" i="26"/>
  <c r="P177" i="75" s="1"/>
  <c r="AK177" i="75" s="1"/>
  <c r="J177" i="75"/>
  <c r="AK101" i="26"/>
  <c r="P68" i="75" s="1"/>
  <c r="J68" i="75"/>
  <c r="T80" i="26"/>
  <c r="Q47" i="72" s="1"/>
  <c r="K47" i="72"/>
  <c r="N71" i="52" s="1"/>
  <c r="AB40" i="51"/>
  <c r="AH8" i="74" s="1"/>
  <c r="AD122" i="51"/>
  <c r="AJ90" i="74" s="1"/>
  <c r="AM90" i="74" s="1"/>
  <c r="I55" i="52"/>
  <c r="AD90" i="51"/>
  <c r="AJ58" i="74" s="1"/>
  <c r="AM58" i="74" s="1"/>
  <c r="S195" i="49"/>
  <c r="Y162" i="72" s="1"/>
  <c r="T45" i="75"/>
  <c r="T108" i="72"/>
  <c r="T132" i="52" s="1"/>
  <c r="T155" i="52"/>
  <c r="AC227" i="49"/>
  <c r="Z194" i="74" s="1"/>
  <c r="S85" i="74"/>
  <c r="S109" i="52" s="1"/>
  <c r="I266" i="52"/>
  <c r="T111" i="74"/>
  <c r="AB126" i="49"/>
  <c r="Y93" i="74" s="1"/>
  <c r="V30" i="52"/>
  <c r="AC140" i="74"/>
  <c r="H164" i="52" s="1"/>
  <c r="T29" i="75"/>
  <c r="T45" i="49"/>
  <c r="Z12" i="72" s="1"/>
  <c r="AL12" i="72" s="1"/>
  <c r="AM118" i="49"/>
  <c r="AA85" i="75" s="1"/>
  <c r="AM85" i="75" s="1"/>
  <c r="AK142" i="49"/>
  <c r="Y109" i="75" s="1"/>
  <c r="AK109" i="75" s="1"/>
  <c r="AB210" i="49"/>
  <c r="Y177" i="74" s="1"/>
  <c r="AB73" i="26"/>
  <c r="P40" i="74" s="1"/>
  <c r="T59" i="26"/>
  <c r="Q26" i="72" s="1"/>
  <c r="AL26" i="72" s="1"/>
  <c r="U166" i="26"/>
  <c r="R133" i="72" s="1"/>
  <c r="M196" i="52"/>
  <c r="AL248" i="26"/>
  <c r="Q215" i="75" s="1"/>
  <c r="AL215" i="75" s="1"/>
  <c r="AB235" i="26"/>
  <c r="P202" i="74" s="1"/>
  <c r="N140" i="52"/>
  <c r="AK133" i="49"/>
  <c r="Y100" i="75" s="1"/>
  <c r="AK100" i="75" s="1"/>
  <c r="L33" i="74"/>
  <c r="O57" i="52" s="1"/>
  <c r="AD160" i="26"/>
  <c r="R127" i="74" s="1"/>
  <c r="K210" i="72"/>
  <c r="AK190" i="26"/>
  <c r="P157" i="75" s="1"/>
  <c r="AK157" i="75" s="1"/>
  <c r="L178" i="75"/>
  <c r="V240" i="75"/>
  <c r="AK273" i="49"/>
  <c r="Y240" i="75" s="1"/>
  <c r="AK240" i="75" s="1"/>
  <c r="AC250" i="26"/>
  <c r="Q217" i="74" s="1"/>
  <c r="K217" i="74"/>
  <c r="S246" i="49"/>
  <c r="Y213" i="72" s="1"/>
  <c r="S213" i="72"/>
  <c r="S237" i="52" s="1"/>
  <c r="M227" i="74"/>
  <c r="P251" i="52" s="1"/>
  <c r="AB251" i="52" s="1"/>
  <c r="N211" i="72"/>
  <c r="AL234" i="26"/>
  <c r="Q201" i="75" s="1"/>
  <c r="K201" i="75"/>
  <c r="AB60" i="26"/>
  <c r="P27" i="74" s="1"/>
  <c r="J27" i="74"/>
  <c r="M51" i="52" s="1"/>
  <c r="AB215" i="26"/>
  <c r="P182" i="74" s="1"/>
  <c r="J182" i="74"/>
  <c r="M206" i="52" s="1"/>
  <c r="U217" i="26"/>
  <c r="R184" i="72" s="1"/>
  <c r="AM184" i="72" s="1"/>
  <c r="L184" i="72"/>
  <c r="O208" i="52" s="1"/>
  <c r="M141" i="72"/>
  <c r="P165" i="52" s="1"/>
  <c r="AB165" i="52" s="1"/>
  <c r="S174" i="26"/>
  <c r="P141" i="72" s="1"/>
  <c r="AK141" i="72" s="1"/>
  <c r="M202" i="72"/>
  <c r="P226" i="52" s="1"/>
  <c r="AB226" i="52" s="1"/>
  <c r="S235" i="26"/>
  <c r="P202" i="72" s="1"/>
  <c r="T188" i="26"/>
  <c r="Q155" i="72" s="1"/>
  <c r="K155" i="72"/>
  <c r="M214" i="74"/>
  <c r="P238" i="52" s="1"/>
  <c r="AB238" i="52" s="1"/>
  <c r="AB247" i="26"/>
  <c r="P214" i="74" s="1"/>
  <c r="AK214" i="74" s="1"/>
  <c r="N236" i="74"/>
  <c r="Q260" i="52" s="1"/>
  <c r="AC260" i="52" s="1"/>
  <c r="AC269" i="26"/>
  <c r="Q236" i="74" s="1"/>
  <c r="AC112" i="51"/>
  <c r="AI80" i="74" s="1"/>
  <c r="AC170" i="74"/>
  <c r="H194" i="52" s="1"/>
  <c r="T119" i="52"/>
  <c r="AB120" i="74"/>
  <c r="AB210" i="51"/>
  <c r="AH178" i="74" s="1"/>
  <c r="S45" i="52"/>
  <c r="T179" i="52"/>
  <c r="U245" i="49"/>
  <c r="AA212" i="72" s="1"/>
  <c r="G108" i="52"/>
  <c r="T49" i="74"/>
  <c r="T73" i="52" s="1"/>
  <c r="AB132" i="51"/>
  <c r="AH100" i="74" s="1"/>
  <c r="AD286" i="51"/>
  <c r="AJ254" i="74" s="1"/>
  <c r="AK102" i="49"/>
  <c r="Y69" i="75" s="1"/>
  <c r="AK69" i="75" s="1"/>
  <c r="S51" i="72"/>
  <c r="S75" i="52" s="1"/>
  <c r="AL123" i="49"/>
  <c r="Z90" i="75" s="1"/>
  <c r="G188" i="52"/>
  <c r="AC185" i="49"/>
  <c r="Z152" i="74" s="1"/>
  <c r="AK173" i="49"/>
  <c r="Y140" i="75" s="1"/>
  <c r="AK140" i="75" s="1"/>
  <c r="AD256" i="49"/>
  <c r="AA223" i="74" s="1"/>
  <c r="AC226" i="51"/>
  <c r="AI194" i="74" s="1"/>
  <c r="T220" i="49"/>
  <c r="Z187" i="72" s="1"/>
  <c r="S168" i="26"/>
  <c r="P135" i="72" s="1"/>
  <c r="L147" i="75"/>
  <c r="T277" i="52"/>
  <c r="L166" i="72"/>
  <c r="O190" i="52" s="1"/>
  <c r="AB185" i="26"/>
  <c r="P152" i="74" s="1"/>
  <c r="U260" i="26"/>
  <c r="R227" i="72" s="1"/>
  <c r="L181" i="72"/>
  <c r="O205" i="52" s="1"/>
  <c r="AL84" i="26"/>
  <c r="Q51" i="75" s="1"/>
  <c r="AB169" i="26"/>
  <c r="P136" i="74" s="1"/>
  <c r="K42" i="72"/>
  <c r="N66" i="52" s="1"/>
  <c r="U250" i="26"/>
  <c r="R217" i="72" s="1"/>
  <c r="U227" i="26"/>
  <c r="R194" i="72" s="1"/>
  <c r="N237" i="72"/>
  <c r="Q261" i="52" s="1"/>
  <c r="AC261" i="52" s="1"/>
  <c r="J87" i="74"/>
  <c r="M111" i="52" s="1"/>
  <c r="AB120" i="26"/>
  <c r="P87" i="74" s="1"/>
  <c r="AK87" i="74" s="1"/>
  <c r="W251" i="75"/>
  <c r="AL284" i="49"/>
  <c r="Z251" i="75" s="1"/>
  <c r="M58" i="75"/>
  <c r="AK91" i="26"/>
  <c r="P58" i="75" s="1"/>
  <c r="V215" i="74"/>
  <c r="V239" i="52" s="1"/>
  <c r="AB248" i="49"/>
  <c r="Y215" i="74" s="1"/>
  <c r="AK215" i="74" s="1"/>
  <c r="W247" i="74"/>
  <c r="W271" i="52" s="1"/>
  <c r="AC280" i="49"/>
  <c r="Z247" i="74" s="1"/>
  <c r="AL247" i="74" s="1"/>
  <c r="X235" i="72"/>
  <c r="U268" i="49"/>
  <c r="AA235" i="72" s="1"/>
  <c r="AD141" i="26"/>
  <c r="R108" i="74" s="1"/>
  <c r="L108" i="74"/>
  <c r="O132" i="52" s="1"/>
  <c r="S228" i="49"/>
  <c r="Y195" i="72" s="1"/>
  <c r="S195" i="72"/>
  <c r="S219" i="52" s="1"/>
  <c r="AC188" i="26"/>
  <c r="Q155" i="74" s="1"/>
  <c r="AL155" i="74" s="1"/>
  <c r="K155" i="74"/>
  <c r="U163" i="26"/>
  <c r="R130" i="72" s="1"/>
  <c r="L130" i="72"/>
  <c r="O146" i="75"/>
  <c r="AM179" i="26"/>
  <c r="R146" i="75" s="1"/>
  <c r="AM146" i="75" s="1"/>
  <c r="M188" i="72"/>
  <c r="P212" i="52" s="1"/>
  <c r="S221" i="26"/>
  <c r="P188" i="72" s="1"/>
  <c r="O72" i="74"/>
  <c r="R96" i="52" s="1"/>
  <c r="AD96" i="52" s="1"/>
  <c r="AD105" i="26"/>
  <c r="R72" i="74" s="1"/>
  <c r="N143" i="72"/>
  <c r="Q167" i="52" s="1"/>
  <c r="T176" i="26"/>
  <c r="Q143" i="72" s="1"/>
  <c r="O108" i="72"/>
  <c r="R132" i="52" s="1"/>
  <c r="AD132" i="52" s="1"/>
  <c r="U141" i="26"/>
  <c r="R108" i="72" s="1"/>
  <c r="T205" i="26"/>
  <c r="Q172" i="72" s="1"/>
  <c r="K172" i="72"/>
  <c r="O186" i="75"/>
  <c r="AM219" i="26"/>
  <c r="R186" i="75" s="1"/>
  <c r="AM186" i="75" s="1"/>
  <c r="M152" i="75"/>
  <c r="AK185" i="26"/>
  <c r="P152" i="75" s="1"/>
  <c r="O119" i="72"/>
  <c r="R143" i="52" s="1"/>
  <c r="U152" i="26"/>
  <c r="R119" i="72" s="1"/>
  <c r="AK258" i="26"/>
  <c r="P225" i="75" s="1"/>
  <c r="J225" i="75"/>
  <c r="N28" i="74"/>
  <c r="Q52" i="52" s="1"/>
  <c r="AC52" i="52" s="1"/>
  <c r="AC61" i="26"/>
  <c r="Q28" i="74" s="1"/>
  <c r="N238" i="74"/>
  <c r="Q262" i="52" s="1"/>
  <c r="AC262" i="52" s="1"/>
  <c r="AC271" i="26"/>
  <c r="Q238" i="74" s="1"/>
  <c r="I275" i="52"/>
  <c r="I224" i="52"/>
  <c r="AC186" i="51"/>
  <c r="AI154" i="74" s="1"/>
  <c r="AL154" i="74" s="1"/>
  <c r="H208" i="52"/>
  <c r="AB12" i="74"/>
  <c r="G36" i="52" s="1"/>
  <c r="T30" i="72"/>
  <c r="G146" i="52"/>
  <c r="AD50" i="49"/>
  <c r="AA17" i="74" s="1"/>
  <c r="S111" i="49"/>
  <c r="Y78" i="72" s="1"/>
  <c r="AL209" i="49"/>
  <c r="Z176" i="75" s="1"/>
  <c r="AK126" i="49"/>
  <c r="Y93" i="75" s="1"/>
  <c r="AD184" i="51"/>
  <c r="AJ152" i="74" s="1"/>
  <c r="S94" i="72"/>
  <c r="S118" i="52" s="1"/>
  <c r="U53" i="26"/>
  <c r="R20" i="72" s="1"/>
  <c r="U11" i="75"/>
  <c r="S124" i="49"/>
  <c r="Y91" i="72" s="1"/>
  <c r="AC252" i="51"/>
  <c r="AI220" i="74" s="1"/>
  <c r="S98" i="72"/>
  <c r="S122" i="52" s="1"/>
  <c r="U210" i="74"/>
  <c r="U234" i="52" s="1"/>
  <c r="AM157" i="49"/>
  <c r="AA124" i="75" s="1"/>
  <c r="AM124" i="75" s="1"/>
  <c r="K13" i="75"/>
  <c r="AK128" i="26"/>
  <c r="P95" i="75" s="1"/>
  <c r="AK95" i="75" s="1"/>
  <c r="AL145" i="26"/>
  <c r="Q112" i="75" s="1"/>
  <c r="T111" i="72"/>
  <c r="T172" i="72"/>
  <c r="T196" i="52" s="1"/>
  <c r="K13" i="72"/>
  <c r="S192" i="26"/>
  <c r="P159" i="72" s="1"/>
  <c r="T257" i="26"/>
  <c r="Q224" i="72" s="1"/>
  <c r="AL224" i="72" s="1"/>
  <c r="J184" i="74"/>
  <c r="M208" i="52" s="1"/>
  <c r="K136" i="75"/>
  <c r="AK229" i="26"/>
  <c r="P196" i="75" s="1"/>
  <c r="T54" i="26"/>
  <c r="Q21" i="72" s="1"/>
  <c r="K21" i="72"/>
  <c r="AC120" i="26"/>
  <c r="Q87" i="74" s="1"/>
  <c r="K87" i="74"/>
  <c r="N111" i="52" s="1"/>
  <c r="U270" i="49"/>
  <c r="AA237" i="72" s="1"/>
  <c r="U237" i="72"/>
  <c r="U261" i="52" s="1"/>
  <c r="O211" i="75"/>
  <c r="AM244" i="26"/>
  <c r="R211" i="75" s="1"/>
  <c r="J10" i="72"/>
  <c r="M34" i="52" s="1"/>
  <c r="S43" i="26"/>
  <c r="P10" i="72" s="1"/>
  <c r="AK10" i="72" s="1"/>
  <c r="N123" i="74"/>
  <c r="Q147" i="52" s="1"/>
  <c r="AC147" i="52" s="1"/>
  <c r="AD129" i="26"/>
  <c r="R96" i="74" s="1"/>
  <c r="L96" i="74"/>
  <c r="O120" i="52" s="1"/>
  <c r="AK237" i="26"/>
  <c r="P204" i="75" s="1"/>
  <c r="J204" i="75"/>
  <c r="O49" i="72"/>
  <c r="U82" i="26"/>
  <c r="R49" i="72" s="1"/>
  <c r="AM49" i="72" s="1"/>
  <c r="O177" i="72"/>
  <c r="R201" i="52" s="1"/>
  <c r="U210" i="26"/>
  <c r="R177" i="72" s="1"/>
  <c r="V161" i="74"/>
  <c r="V185" i="52" s="1"/>
  <c r="AB194" i="49"/>
  <c r="Y161" i="74" s="1"/>
  <c r="N174" i="72"/>
  <c r="Q198" i="52" s="1"/>
  <c r="T207" i="26"/>
  <c r="Q174" i="72" s="1"/>
  <c r="T285" i="26"/>
  <c r="Q252" i="72" s="1"/>
  <c r="K252" i="72"/>
  <c r="O147" i="72"/>
  <c r="U180" i="26"/>
  <c r="R147" i="72" s="1"/>
  <c r="O167" i="75"/>
  <c r="AM200" i="26"/>
  <c r="R167" i="75" s="1"/>
  <c r="AM167" i="75" s="1"/>
  <c r="AM254" i="49"/>
  <c r="AA221" i="75" s="1"/>
  <c r="AM221" i="75" s="1"/>
  <c r="U221" i="75"/>
  <c r="M93" i="72"/>
  <c r="S126" i="26"/>
  <c r="P93" i="72" s="1"/>
  <c r="AK93" i="72" s="1"/>
  <c r="AC104" i="51"/>
  <c r="AI72" i="74" s="1"/>
  <c r="AB32" i="74"/>
  <c r="G56" i="52" s="1"/>
  <c r="AB64" i="74"/>
  <c r="G88" i="52" s="1"/>
  <c r="H233" i="52"/>
  <c r="G267" i="52"/>
  <c r="AB118" i="51"/>
  <c r="AH86" i="74" s="1"/>
  <c r="S101" i="51"/>
  <c r="AH69" i="72" s="1"/>
  <c r="S122" i="72"/>
  <c r="T50" i="72"/>
  <c r="U147" i="49"/>
  <c r="AA114" i="72" s="1"/>
  <c r="U186" i="74"/>
  <c r="U210" i="52" s="1"/>
  <c r="U140" i="72"/>
  <c r="U164" i="52" s="1"/>
  <c r="AB127" i="49"/>
  <c r="Y94" i="74" s="1"/>
  <c r="AK150" i="49"/>
  <c r="Y117" i="75" s="1"/>
  <c r="AK117" i="75" s="1"/>
  <c r="AB222" i="49"/>
  <c r="Y189" i="74" s="1"/>
  <c r="AB84" i="51"/>
  <c r="AH52" i="74" s="1"/>
  <c r="T6" i="72"/>
  <c r="S42" i="75"/>
  <c r="U149" i="49"/>
  <c r="AA116" i="72" s="1"/>
  <c r="AM116" i="72" s="1"/>
  <c r="AM141" i="49"/>
  <c r="AA108" i="75" s="1"/>
  <c r="AM108" i="75" s="1"/>
  <c r="T196" i="49"/>
  <c r="Z163" i="72" s="1"/>
  <c r="AL163" i="72" s="1"/>
  <c r="S69" i="74"/>
  <c r="S93" i="52" s="1"/>
  <c r="G263" i="52"/>
  <c r="AB206" i="49"/>
  <c r="Y173" i="74" s="1"/>
  <c r="AK229" i="49"/>
  <c r="Y196" i="75" s="1"/>
  <c r="U213" i="51"/>
  <c r="AJ181" i="72" s="1"/>
  <c r="T127" i="72"/>
  <c r="AD62" i="49"/>
  <c r="AA29" i="74" s="1"/>
  <c r="T44" i="72"/>
  <c r="T68" i="52" s="1"/>
  <c r="AL286" i="49"/>
  <c r="Z253" i="75" s="1"/>
  <c r="J199" i="75"/>
  <c r="AB272" i="49"/>
  <c r="Y239" i="74" s="1"/>
  <c r="S94" i="26"/>
  <c r="P61" i="72" s="1"/>
  <c r="S208" i="26"/>
  <c r="P175" i="72" s="1"/>
  <c r="J145" i="75"/>
  <c r="T48" i="26"/>
  <c r="Q15" i="72" s="1"/>
  <c r="AD97" i="26"/>
  <c r="R64" i="74" s="1"/>
  <c r="J160" i="72"/>
  <c r="O254" i="75"/>
  <c r="AM287" i="26"/>
  <c r="R254" i="75" s="1"/>
  <c r="AM254" i="75" s="1"/>
  <c r="K9" i="72"/>
  <c r="T42" i="26"/>
  <c r="Q9" i="72" s="1"/>
  <c r="AC273" i="26"/>
  <c r="Q240" i="74" s="1"/>
  <c r="K240" i="74"/>
  <c r="J115" i="75"/>
  <c r="AK148" i="26"/>
  <c r="P115" i="75" s="1"/>
  <c r="T221" i="49"/>
  <c r="Z188" i="72" s="1"/>
  <c r="T188" i="72"/>
  <c r="T212" i="52" s="1"/>
  <c r="W252" i="72"/>
  <c r="W276" i="52" s="1"/>
  <c r="T285" i="49"/>
  <c r="Z252" i="72" s="1"/>
  <c r="AC200" i="49"/>
  <c r="Z167" i="74" s="1"/>
  <c r="T167" i="74"/>
  <c r="T191" i="52" s="1"/>
  <c r="W199" i="74"/>
  <c r="W223" i="52" s="1"/>
  <c r="AC223" i="52" s="1"/>
  <c r="AC232" i="49"/>
  <c r="Z199" i="74" s="1"/>
  <c r="AL199" i="74" s="1"/>
  <c r="N235" i="75"/>
  <c r="AL268" i="26"/>
  <c r="Q235" i="75" s="1"/>
  <c r="M239" i="72"/>
  <c r="P263" i="52" s="1"/>
  <c r="S272" i="26"/>
  <c r="P239" i="72" s="1"/>
  <c r="AC211" i="26"/>
  <c r="Q178" i="74" s="1"/>
  <c r="K178" i="74"/>
  <c r="N202" i="52" s="1"/>
  <c r="N47" i="74"/>
  <c r="Q71" i="52" s="1"/>
  <c r="AC71" i="52" s="1"/>
  <c r="AC80" i="26"/>
  <c r="Q47" i="74" s="1"/>
  <c r="AM272" i="26"/>
  <c r="R239" i="75" s="1"/>
  <c r="L239" i="75"/>
  <c r="V205" i="75"/>
  <c r="AK238" i="49"/>
  <c r="Y205" i="75" s="1"/>
  <c r="M249" i="72"/>
  <c r="P273" i="52" s="1"/>
  <c r="S282" i="26"/>
  <c r="P249" i="72" s="1"/>
  <c r="T124" i="26"/>
  <c r="Q91" i="72" s="1"/>
  <c r="K91" i="72"/>
  <c r="O131" i="75"/>
  <c r="AM164" i="26"/>
  <c r="R131" i="75" s="1"/>
  <c r="AL270" i="49"/>
  <c r="Z237" i="75" s="1"/>
  <c r="T237" i="75"/>
  <c r="M208" i="72"/>
  <c r="P232" i="52" s="1"/>
  <c r="S241" i="26"/>
  <c r="P208" i="72" s="1"/>
  <c r="AK208" i="72" s="1"/>
  <c r="O238" i="72"/>
  <c r="R262" i="52" s="1"/>
  <c r="AD262" i="52" s="1"/>
  <c r="U271" i="26"/>
  <c r="R238" i="72" s="1"/>
  <c r="AD195" i="49"/>
  <c r="AA162" i="74" s="1"/>
  <c r="U162" i="74"/>
  <c r="U186" i="52" s="1"/>
  <c r="S264" i="49"/>
  <c r="Y231" i="72" s="1"/>
  <c r="S231" i="72"/>
  <c r="S255" i="52" s="1"/>
  <c r="O19" i="75"/>
  <c r="AM52" i="26"/>
  <c r="R19" i="75" s="1"/>
  <c r="M112" i="72"/>
  <c r="P136" i="52" s="1"/>
  <c r="AB136" i="52" s="1"/>
  <c r="S145" i="26"/>
  <c r="P112" i="72" s="1"/>
  <c r="AK112" i="72" s="1"/>
  <c r="N69" i="72"/>
  <c r="T102" i="26"/>
  <c r="Q69" i="72" s="1"/>
  <c r="U68" i="52"/>
  <c r="H167" i="52"/>
  <c r="AB218" i="51"/>
  <c r="AH186" i="74" s="1"/>
  <c r="H95" i="52"/>
  <c r="S85" i="49"/>
  <c r="Y52" i="72" s="1"/>
  <c r="S240" i="52"/>
  <c r="U87" i="49"/>
  <c r="AA54" i="72" s="1"/>
  <c r="AD66" i="49"/>
  <c r="AA33" i="74" s="1"/>
  <c r="AK149" i="49"/>
  <c r="Y116" i="75" s="1"/>
  <c r="AM192" i="26"/>
  <c r="R159" i="75" s="1"/>
  <c r="O252" i="52"/>
  <c r="AB286" i="26"/>
  <c r="P253" i="74" s="1"/>
  <c r="T223" i="26"/>
  <c r="Q190" i="72" s="1"/>
  <c r="AL190" i="72" s="1"/>
  <c r="AC258" i="26"/>
  <c r="Q225" i="74" s="1"/>
  <c r="AL225" i="74" s="1"/>
  <c r="AK206" i="26"/>
  <c r="P173" i="75" s="1"/>
  <c r="U236" i="72"/>
  <c r="U260" i="52" s="1"/>
  <c r="T214" i="26"/>
  <c r="Q181" i="72" s="1"/>
  <c r="K181" i="72"/>
  <c r="N205" i="52" s="1"/>
  <c r="N91" i="75"/>
  <c r="AL124" i="26"/>
  <c r="Q91" i="75" s="1"/>
  <c r="AL91" i="75" s="1"/>
  <c r="AK167" i="26"/>
  <c r="P134" i="75" s="1"/>
  <c r="AK134" i="75" s="1"/>
  <c r="J134" i="75"/>
  <c r="AC106" i="26"/>
  <c r="Q73" i="74" s="1"/>
  <c r="K73" i="74"/>
  <c r="M198" i="52"/>
  <c r="AK242" i="75"/>
  <c r="N129" i="52"/>
  <c r="AM223" i="26"/>
  <c r="R190" i="75" s="1"/>
  <c r="U144" i="26"/>
  <c r="R111" i="72" s="1"/>
  <c r="U191" i="72"/>
  <c r="K103" i="72"/>
  <c r="N127" i="52" s="1"/>
  <c r="L149" i="74"/>
  <c r="O173" i="52" s="1"/>
  <c r="T262" i="49"/>
  <c r="Z229" i="72" s="1"/>
  <c r="W239" i="52"/>
  <c r="O121" i="52"/>
  <c r="O142" i="52"/>
  <c r="M174" i="52"/>
  <c r="M122" i="52"/>
  <c r="O30" i="52"/>
  <c r="T239" i="49"/>
  <c r="Z206" i="72" s="1"/>
  <c r="AC220" i="26"/>
  <c r="Q187" i="74" s="1"/>
  <c r="AL187" i="74" s="1"/>
  <c r="AD236" i="52"/>
  <c r="V207" i="52"/>
  <c r="V55" i="52"/>
  <c r="AB55" i="52" s="1"/>
  <c r="W87" i="52"/>
  <c r="AC87" i="52" s="1"/>
  <c r="S93" i="26"/>
  <c r="P60" i="72" s="1"/>
  <c r="AM97" i="26"/>
  <c r="R64" i="75" s="1"/>
  <c r="N93" i="52"/>
  <c r="AC212" i="26"/>
  <c r="Q179" i="74" s="1"/>
  <c r="K112" i="74"/>
  <c r="T96" i="26"/>
  <c r="Q63" i="72" s="1"/>
  <c r="AC56" i="26"/>
  <c r="Q23" i="74" s="1"/>
  <c r="W103" i="52"/>
  <c r="AC103" i="52" s="1"/>
  <c r="T162" i="26"/>
  <c r="Q129" i="72" s="1"/>
  <c r="P231" i="52"/>
  <c r="R166" i="52"/>
  <c r="P150" i="52"/>
  <c r="AB150" i="52" s="1"/>
  <c r="R215" i="52"/>
  <c r="Q202" i="52"/>
  <c r="AC202" i="52" s="1"/>
  <c r="AC182" i="52"/>
  <c r="O215" i="52"/>
  <c r="L111" i="75"/>
  <c r="J100" i="74"/>
  <c r="M124" i="52" s="1"/>
  <c r="U260" i="49"/>
  <c r="AA227" i="72" s="1"/>
  <c r="AD205" i="49"/>
  <c r="AA172" i="74" s="1"/>
  <c r="AL275" i="26"/>
  <c r="Q242" i="75" s="1"/>
  <c r="AL242" i="75" s="1"/>
  <c r="U284" i="26"/>
  <c r="R251" i="72" s="1"/>
  <c r="T276" i="26"/>
  <c r="Q243" i="72" s="1"/>
  <c r="R111" i="52"/>
  <c r="AD111" i="52" s="1"/>
  <c r="Q83" i="52"/>
  <c r="U271" i="49"/>
  <c r="AA238" i="72" s="1"/>
  <c r="U109" i="26"/>
  <c r="R76" i="72" s="1"/>
  <c r="M266" i="52"/>
  <c r="U131" i="26"/>
  <c r="R98" i="72" s="1"/>
  <c r="U49" i="26"/>
  <c r="R16" i="72" s="1"/>
  <c r="T92" i="26"/>
  <c r="Q59" i="72" s="1"/>
  <c r="W79" i="52"/>
  <c r="AC79" i="52" s="1"/>
  <c r="AC170" i="26"/>
  <c r="Q137" i="74" s="1"/>
  <c r="AL137" i="74" s="1"/>
  <c r="X107" i="52"/>
  <c r="AD107" i="52" s="1"/>
  <c r="T90" i="26"/>
  <c r="Q57" i="72" s="1"/>
  <c r="P58" i="52"/>
  <c r="AB58" i="52" s="1"/>
  <c r="Q81" i="52"/>
  <c r="P203" i="52"/>
  <c r="AB228" i="26"/>
  <c r="P195" i="74" s="1"/>
  <c r="AK195" i="74" s="1"/>
  <c r="AD54" i="26"/>
  <c r="R21" i="74" s="1"/>
  <c r="V127" i="52"/>
  <c r="AB127" i="52" s="1"/>
  <c r="R218" i="52"/>
  <c r="R78" i="52"/>
  <c r="G47" i="52"/>
  <c r="G255" i="52"/>
  <c r="T115" i="52"/>
  <c r="U49" i="52"/>
  <c r="U123" i="26"/>
  <c r="R90" i="72" s="1"/>
  <c r="AM90" i="72" s="1"/>
  <c r="AT387" i="54"/>
  <c r="AT434" i="54" s="1"/>
  <c r="AL418" i="54"/>
  <c r="AM387" i="54"/>
  <c r="AM434" i="54" s="1"/>
  <c r="U418" i="54"/>
  <c r="U387" i="54"/>
  <c r="U434" i="54" s="1"/>
  <c r="BQ418" i="54"/>
  <c r="AB272" i="52"/>
  <c r="U123" i="52"/>
  <c r="U225" i="52"/>
  <c r="T93" i="52"/>
  <c r="N387" i="54"/>
  <c r="N434" i="54" s="1"/>
  <c r="T237" i="49"/>
  <c r="Z204" i="72" s="1"/>
  <c r="AM87" i="26"/>
  <c r="R54" i="75" s="1"/>
  <c r="AM54" i="75" s="1"/>
  <c r="AK260" i="26"/>
  <c r="P227" i="75" s="1"/>
  <c r="AB273" i="49"/>
  <c r="Y240" i="74" s="1"/>
  <c r="AL276" i="49"/>
  <c r="Z243" i="75" s="1"/>
  <c r="AL243" i="75" s="1"/>
  <c r="R124" i="52"/>
  <c r="H111" i="52"/>
  <c r="S121" i="52"/>
  <c r="S81" i="52"/>
  <c r="S169" i="52"/>
  <c r="N145" i="52"/>
  <c r="M202" i="52"/>
  <c r="N135" i="52"/>
  <c r="T269" i="49"/>
  <c r="Z236" i="72" s="1"/>
  <c r="AL236" i="72" s="1"/>
  <c r="AL155" i="26"/>
  <c r="Q122" i="75" s="1"/>
  <c r="AL122" i="75" s="1"/>
  <c r="AM174" i="26"/>
  <c r="R141" i="75" s="1"/>
  <c r="AK46" i="26"/>
  <c r="P13" i="75" s="1"/>
  <c r="I79" i="52"/>
  <c r="I219" i="52"/>
  <c r="H210" i="52"/>
  <c r="I114" i="52"/>
  <c r="T242" i="52"/>
  <c r="L203" i="72"/>
  <c r="U79" i="51"/>
  <c r="AJ47" i="72" s="1"/>
  <c r="AC122" i="52"/>
  <c r="AB138" i="52"/>
  <c r="AB274" i="52"/>
  <c r="AB262" i="52"/>
  <c r="AC146" i="52"/>
  <c r="G217" i="52"/>
  <c r="G265" i="52"/>
  <c r="U149" i="52"/>
  <c r="T128" i="52"/>
  <c r="T98" i="52"/>
  <c r="AC92" i="49"/>
  <c r="Z59" i="74" s="1"/>
  <c r="AB128" i="52"/>
  <c r="AB258" i="52"/>
  <c r="M225" i="52"/>
  <c r="O254" i="52"/>
  <c r="AC241" i="49"/>
  <c r="Z208" i="74" s="1"/>
  <c r="AB87" i="52"/>
  <c r="U77" i="52"/>
  <c r="H239" i="52"/>
  <c r="AL97" i="26"/>
  <c r="Q64" i="75" s="1"/>
  <c r="AM66" i="26"/>
  <c r="R33" i="75" s="1"/>
  <c r="T121" i="26"/>
  <c r="Q88" i="72" s="1"/>
  <c r="AL88" i="72" s="1"/>
  <c r="I194" i="52"/>
  <c r="I265" i="52"/>
  <c r="J387" i="54"/>
  <c r="J434" i="54" s="1"/>
  <c r="AT418" i="54"/>
  <c r="R154" i="52"/>
  <c r="T228" i="52"/>
  <c r="J35" i="74"/>
  <c r="M59" i="52" s="1"/>
  <c r="T109" i="49"/>
  <c r="Z76" i="72" s="1"/>
  <c r="AL76" i="72" s="1"/>
  <c r="O48" i="52"/>
  <c r="O150" i="52"/>
  <c r="S58" i="26"/>
  <c r="P25" i="72" s="1"/>
  <c r="AM124" i="49"/>
  <c r="AA91" i="75" s="1"/>
  <c r="T276" i="49"/>
  <c r="Z243" i="72" s="1"/>
  <c r="AL40" i="26"/>
  <c r="Q7" i="75" s="1"/>
  <c r="AL7" i="75" s="1"/>
  <c r="Q256" i="52"/>
  <c r="AC256" i="52" s="1"/>
  <c r="G220" i="52"/>
  <c r="G233" i="52"/>
  <c r="I162" i="52"/>
  <c r="H90" i="52"/>
  <c r="I54" i="52"/>
  <c r="G95" i="52"/>
  <c r="I52" i="52"/>
  <c r="I221" i="52"/>
  <c r="T241" i="52"/>
  <c r="N159" i="52"/>
  <c r="P30" i="52"/>
  <c r="N39" i="52"/>
  <c r="M265" i="52"/>
  <c r="M46" i="52"/>
  <c r="M31" i="52"/>
  <c r="O239" i="52"/>
  <c r="BD181" i="54"/>
  <c r="BD183" i="54" s="1"/>
  <c r="S234" i="26"/>
  <c r="P201" i="72" s="1"/>
  <c r="AK201" i="72" s="1"/>
  <c r="M203" i="52"/>
  <c r="AB265" i="49"/>
  <c r="Y232" i="74" s="1"/>
  <c r="M191" i="52"/>
  <c r="P229" i="52"/>
  <c r="AK172" i="26"/>
  <c r="P139" i="75" s="1"/>
  <c r="S143" i="51"/>
  <c r="AH111" i="72" s="1"/>
  <c r="U279" i="26"/>
  <c r="R246" i="72" s="1"/>
  <c r="P57" i="52"/>
  <c r="AB57" i="52" s="1"/>
  <c r="AB272" i="26"/>
  <c r="P239" i="74" s="1"/>
  <c r="Q132" i="52"/>
  <c r="AC226" i="26"/>
  <c r="Q193" i="74" s="1"/>
  <c r="AD159" i="26"/>
  <c r="R126" i="74" s="1"/>
  <c r="AB204" i="26"/>
  <c r="P171" i="74" s="1"/>
  <c r="AK171" i="74" s="1"/>
  <c r="AD259" i="26"/>
  <c r="R226" i="74" s="1"/>
  <c r="Q166" i="52"/>
  <c r="AC166" i="52" s="1"/>
  <c r="P277" i="52"/>
  <c r="X169" i="52"/>
  <c r="T173" i="26"/>
  <c r="Q140" i="72" s="1"/>
  <c r="S249" i="26"/>
  <c r="P216" i="72" s="1"/>
  <c r="AK216" i="72" s="1"/>
  <c r="U78" i="26"/>
  <c r="R45" i="72" s="1"/>
  <c r="S112" i="26"/>
  <c r="P79" i="72" s="1"/>
  <c r="T105" i="26"/>
  <c r="Q72" i="72" s="1"/>
  <c r="AL72" i="72" s="1"/>
  <c r="AM63" i="26"/>
  <c r="R30" i="75" s="1"/>
  <c r="AM30" i="75" s="1"/>
  <c r="G90" i="52"/>
  <c r="G211" i="52"/>
  <c r="G127" i="52"/>
  <c r="S142" i="52"/>
  <c r="U246" i="52"/>
  <c r="M47" i="52"/>
  <c r="M103" i="52"/>
  <c r="O217" i="52"/>
  <c r="AA217" i="52" s="1"/>
  <c r="T236" i="72"/>
  <c r="T260" i="52" s="1"/>
  <c r="AB200" i="52"/>
  <c r="AB280" i="51"/>
  <c r="AH248" i="74" s="1"/>
  <c r="H235" i="52"/>
  <c r="H87" i="52"/>
  <c r="U182" i="52"/>
  <c r="U91" i="52"/>
  <c r="X30" i="52"/>
  <c r="O192" i="52"/>
  <c r="M268" i="52"/>
  <c r="BH213" i="54"/>
  <c r="BH216" i="54" s="1"/>
  <c r="BH218" i="54" s="1"/>
  <c r="BH221" i="54" s="1"/>
  <c r="BH226" i="54" s="1"/>
  <c r="BH227" i="54" s="1"/>
  <c r="AL81" i="49"/>
  <c r="Z48" i="75" s="1"/>
  <c r="AL48" i="75" s="1"/>
  <c r="AB204" i="51"/>
  <c r="AH172" i="74" s="1"/>
  <c r="AK172" i="74" s="1"/>
  <c r="P241" i="52"/>
  <c r="AB241" i="52" s="1"/>
  <c r="AM108" i="26"/>
  <c r="R75" i="75" s="1"/>
  <c r="V234" i="52"/>
  <c r="H138" i="52"/>
  <c r="H135" i="52"/>
  <c r="H178" i="52"/>
  <c r="H69" i="52"/>
  <c r="G208" i="52"/>
  <c r="I257" i="52"/>
  <c r="I179" i="52"/>
  <c r="U129" i="52"/>
  <c r="S153" i="52"/>
  <c r="S204" i="52"/>
  <c r="U179" i="51"/>
  <c r="AJ147" i="72" s="1"/>
  <c r="I250" i="52"/>
  <c r="AD49" i="49"/>
  <c r="AA16" i="74" s="1"/>
  <c r="J139" i="75"/>
  <c r="U238" i="26"/>
  <c r="R205" i="72" s="1"/>
  <c r="AM205" i="72" s="1"/>
  <c r="O250" i="75"/>
  <c r="AM283" i="26"/>
  <c r="R250" i="75" s="1"/>
  <c r="AM250" i="75" s="1"/>
  <c r="H104" i="52"/>
  <c r="G79" i="52"/>
  <c r="S177" i="52"/>
  <c r="G271" i="52"/>
  <c r="S209" i="52"/>
  <c r="T161" i="52"/>
  <c r="AK145" i="49"/>
  <c r="Y112" i="75" s="1"/>
  <c r="AK172" i="49"/>
  <c r="Y139" i="75" s="1"/>
  <c r="O236" i="52"/>
  <c r="N212" i="52"/>
  <c r="AB200" i="26"/>
  <c r="P167" i="74" s="1"/>
  <c r="L21" i="74"/>
  <c r="O45" i="52" s="1"/>
  <c r="AC257" i="49"/>
  <c r="Z224" i="74" s="1"/>
  <c r="AC69" i="26"/>
  <c r="Q36" i="74" s="1"/>
  <c r="V151" i="74"/>
  <c r="V175" i="52" s="1"/>
  <c r="AB184" i="49"/>
  <c r="Y151" i="74" s="1"/>
  <c r="T253" i="26"/>
  <c r="Q220" i="72" s="1"/>
  <c r="K220" i="72"/>
  <c r="X191" i="74"/>
  <c r="X215" i="52" s="1"/>
  <c r="AD224" i="49"/>
  <c r="AA191" i="74" s="1"/>
  <c r="V251" i="72"/>
  <c r="V275" i="52" s="1"/>
  <c r="AB275" i="52" s="1"/>
  <c r="S284" i="49"/>
  <c r="Y251" i="72" s="1"/>
  <c r="AC240" i="26"/>
  <c r="Q207" i="74" s="1"/>
  <c r="K207" i="74"/>
  <c r="N231" i="52" s="1"/>
  <c r="M246" i="75"/>
  <c r="AK279" i="26"/>
  <c r="P246" i="75" s="1"/>
  <c r="AB174" i="26"/>
  <c r="P141" i="74" s="1"/>
  <c r="AK141" i="74" s="1"/>
  <c r="J141" i="74"/>
  <c r="M165" i="52" s="1"/>
  <c r="H72" i="52"/>
  <c r="G210" i="52"/>
  <c r="S220" i="52"/>
  <c r="T181" i="52"/>
  <c r="G278" i="52"/>
  <c r="U188" i="52"/>
  <c r="U179" i="52"/>
  <c r="S149" i="52"/>
  <c r="S196" i="26"/>
  <c r="P163" i="72" s="1"/>
  <c r="AB90" i="26"/>
  <c r="P57" i="74" s="1"/>
  <c r="J57" i="74"/>
  <c r="M81" i="52" s="1"/>
  <c r="L58" i="75"/>
  <c r="AM91" i="26"/>
  <c r="R58" i="75" s="1"/>
  <c r="AB236" i="26"/>
  <c r="P203" i="74" s="1"/>
  <c r="AK203" i="74" s="1"/>
  <c r="J203" i="74"/>
  <c r="X163" i="75"/>
  <c r="AM196" i="49"/>
  <c r="AA163" i="75" s="1"/>
  <c r="AB210" i="26"/>
  <c r="P177" i="74" s="1"/>
  <c r="J177" i="74"/>
  <c r="N115" i="75"/>
  <c r="AL148" i="26"/>
  <c r="Q115" i="75" s="1"/>
  <c r="AM195" i="26"/>
  <c r="R162" i="75" s="1"/>
  <c r="AM162" i="75" s="1"/>
  <c r="L162" i="75"/>
  <c r="W216" i="75"/>
  <c r="AL249" i="49"/>
  <c r="Z216" i="75" s="1"/>
  <c r="O15" i="75"/>
  <c r="AM48" i="26"/>
  <c r="R15" i="75" s="1"/>
  <c r="AM15" i="75" s="1"/>
  <c r="AM205" i="26"/>
  <c r="R172" i="75" s="1"/>
  <c r="AM172" i="75" s="1"/>
  <c r="L172" i="75"/>
  <c r="AK257" i="49"/>
  <c r="Y224" i="75" s="1"/>
  <c r="AK224" i="75" s="1"/>
  <c r="S224" i="75"/>
  <c r="AB261" i="26"/>
  <c r="P228" i="74" s="1"/>
  <c r="J228" i="74"/>
  <c r="M252" i="52" s="1"/>
  <c r="H114" i="52"/>
  <c r="U155" i="52"/>
  <c r="I60" i="52"/>
  <c r="N155" i="75"/>
  <c r="AL188" i="26"/>
  <c r="Q155" i="75" s="1"/>
  <c r="O246" i="72"/>
  <c r="R270" i="52" s="1"/>
  <c r="AD270" i="52" s="1"/>
  <c r="S75" i="26"/>
  <c r="P42" i="72" s="1"/>
  <c r="AK42" i="72" s="1"/>
  <c r="J42" i="72"/>
  <c r="M66" i="52" s="1"/>
  <c r="N87" i="75"/>
  <c r="AL120" i="26"/>
  <c r="Q87" i="75" s="1"/>
  <c r="AL87" i="75" s="1"/>
  <c r="N119" i="75"/>
  <c r="AL152" i="26"/>
  <c r="Q119" i="75" s="1"/>
  <c r="AL119" i="75" s="1"/>
  <c r="AD246" i="26"/>
  <c r="R213" i="74" s="1"/>
  <c r="AM213" i="74" s="1"/>
  <c r="L213" i="74"/>
  <c r="O237" i="52" s="1"/>
  <c r="X179" i="75"/>
  <c r="AM212" i="49"/>
  <c r="AA179" i="75" s="1"/>
  <c r="M65" i="72"/>
  <c r="P89" i="52" s="1"/>
  <c r="AB89" i="52" s="1"/>
  <c r="S98" i="26"/>
  <c r="P65" i="72" s="1"/>
  <c r="J22" i="75"/>
  <c r="AK55" i="26"/>
  <c r="P22" i="75" s="1"/>
  <c r="AK22" i="75" s="1"/>
  <c r="T222" i="26"/>
  <c r="Q189" i="72" s="1"/>
  <c r="K189" i="72"/>
  <c r="T242" i="26"/>
  <c r="Q209" i="72" s="1"/>
  <c r="AL209" i="72" s="1"/>
  <c r="K209" i="72"/>
  <c r="N233" i="52" s="1"/>
  <c r="M235" i="72"/>
  <c r="P259" i="52" s="1"/>
  <c r="S268" i="26"/>
  <c r="P235" i="72" s="1"/>
  <c r="AC88" i="26"/>
  <c r="Q55" i="74" s="1"/>
  <c r="AL55" i="74" s="1"/>
  <c r="K55" i="74"/>
  <c r="N79" i="52" s="1"/>
  <c r="M89" i="72"/>
  <c r="S122" i="26"/>
  <c r="P89" i="72" s="1"/>
  <c r="AM224" i="26"/>
  <c r="R191" i="75" s="1"/>
  <c r="AM191" i="75" s="1"/>
  <c r="L191" i="75"/>
  <c r="V245" i="72"/>
  <c r="V269" i="52" s="1"/>
  <c r="AB269" i="52" s="1"/>
  <c r="S278" i="49"/>
  <c r="Y245" i="72" s="1"/>
  <c r="AC225" i="26"/>
  <c r="Q192" i="74" s="1"/>
  <c r="K192" i="74"/>
  <c r="AL139" i="26"/>
  <c r="Q106" i="75" s="1"/>
  <c r="AL106" i="75" s="1"/>
  <c r="K106" i="75"/>
  <c r="AC175" i="26"/>
  <c r="Q142" i="74" s="1"/>
  <c r="K142" i="74"/>
  <c r="N166" i="52" s="1"/>
  <c r="AL263" i="26"/>
  <c r="Q230" i="75" s="1"/>
  <c r="K230" i="75"/>
  <c r="J106" i="74"/>
  <c r="M130" i="52" s="1"/>
  <c r="AB139" i="26"/>
  <c r="P106" i="74" s="1"/>
  <c r="AM146" i="26"/>
  <c r="R113" i="75" s="1"/>
  <c r="AM113" i="75" s="1"/>
  <c r="L113" i="75"/>
  <c r="T161" i="26"/>
  <c r="Q128" i="72" s="1"/>
  <c r="AL128" i="72" s="1"/>
  <c r="N128" i="72"/>
  <c r="Q152" i="52" s="1"/>
  <c r="AC152" i="52" s="1"/>
  <c r="T239" i="26"/>
  <c r="Q206" i="72" s="1"/>
  <c r="N206" i="72"/>
  <c r="Q230" i="52" s="1"/>
  <c r="AC230" i="52" s="1"/>
  <c r="T118" i="26"/>
  <c r="Q85" i="72" s="1"/>
  <c r="N85" i="72"/>
  <c r="Q109" i="52" s="1"/>
  <c r="O161" i="72"/>
  <c r="R185" i="52" s="1"/>
  <c r="U194" i="26"/>
  <c r="R161" i="72" s="1"/>
  <c r="U154" i="26"/>
  <c r="R121" i="72" s="1"/>
  <c r="O121" i="72"/>
  <c r="AB230" i="26"/>
  <c r="P197" i="74" s="1"/>
  <c r="AK197" i="74" s="1"/>
  <c r="M197" i="74"/>
  <c r="P221" i="52" s="1"/>
  <c r="AB221" i="52" s="1"/>
  <c r="O81" i="74"/>
  <c r="R105" i="52" s="1"/>
  <c r="AD114" i="26"/>
  <c r="R81" i="74" s="1"/>
  <c r="AM81" i="74" s="1"/>
  <c r="M24" i="74"/>
  <c r="P48" i="52" s="1"/>
  <c r="AB48" i="52" s="1"/>
  <c r="AB57" i="26"/>
  <c r="P24" i="74" s="1"/>
  <c r="O167" i="74"/>
  <c r="R191" i="52" s="1"/>
  <c r="AD200" i="26"/>
  <c r="R167" i="74" s="1"/>
  <c r="N133" i="74"/>
  <c r="Q157" i="52" s="1"/>
  <c r="AC157" i="52" s="1"/>
  <c r="AC166" i="26"/>
  <c r="Q133" i="74" s="1"/>
  <c r="AL133" i="74" s="1"/>
  <c r="O217" i="74"/>
  <c r="R241" i="52" s="1"/>
  <c r="AD250" i="26"/>
  <c r="R217" i="74" s="1"/>
  <c r="AM217" i="74" s="1"/>
  <c r="AD78" i="26"/>
  <c r="R45" i="74" s="1"/>
  <c r="O45" i="74"/>
  <c r="R69" i="52" s="1"/>
  <c r="AD69" i="52" s="1"/>
  <c r="AB202" i="26"/>
  <c r="P169" i="74" s="1"/>
  <c r="AK169" i="74" s="1"/>
  <c r="M169" i="74"/>
  <c r="P193" i="52" s="1"/>
  <c r="AD42" i="26"/>
  <c r="R9" i="74" s="1"/>
  <c r="O9" i="74"/>
  <c r="R33" i="52" s="1"/>
  <c r="M56" i="74"/>
  <c r="P80" i="52" s="1"/>
  <c r="AB80" i="52" s="1"/>
  <c r="AB89" i="26"/>
  <c r="P56" i="74" s="1"/>
  <c r="AB225" i="26"/>
  <c r="P192" i="74" s="1"/>
  <c r="M192" i="74"/>
  <c r="P216" i="52" s="1"/>
  <c r="AB216" i="52" s="1"/>
  <c r="AB280" i="26"/>
  <c r="P247" i="74" s="1"/>
  <c r="M247" i="74"/>
  <c r="P271" i="52" s="1"/>
  <c r="AB271" i="52" s="1"/>
  <c r="AD58" i="26"/>
  <c r="R25" i="74" s="1"/>
  <c r="O25" i="74"/>
  <c r="R49" i="52" s="1"/>
  <c r="U79" i="52"/>
  <c r="H263" i="52"/>
  <c r="T211" i="52"/>
  <c r="I181" i="52"/>
  <c r="S60" i="52"/>
  <c r="H140" i="52"/>
  <c r="K93" i="74"/>
  <c r="N117" i="52" s="1"/>
  <c r="T139" i="26"/>
  <c r="Q106" i="72" s="1"/>
  <c r="K106" i="72"/>
  <c r="N130" i="52" s="1"/>
  <c r="AD265" i="49"/>
  <c r="AA232" i="74" s="1"/>
  <c r="U232" i="74"/>
  <c r="U256" i="52" s="1"/>
  <c r="U207" i="74"/>
  <c r="U231" i="52" s="1"/>
  <c r="AD240" i="49"/>
  <c r="AA207" i="74" s="1"/>
  <c r="U138" i="26"/>
  <c r="R105" i="72" s="1"/>
  <c r="L105" i="72"/>
  <c r="I84" i="52"/>
  <c r="U44" i="52"/>
  <c r="U128" i="52"/>
  <c r="H198" i="52"/>
  <c r="O182" i="52"/>
  <c r="L138" i="72"/>
  <c r="AD108" i="49"/>
  <c r="AA75" i="74" s="1"/>
  <c r="AC227" i="26"/>
  <c r="Q194" i="74" s="1"/>
  <c r="AB170" i="26"/>
  <c r="P137" i="74" s="1"/>
  <c r="AK137" i="74" s="1"/>
  <c r="J137" i="74"/>
  <c r="M193" i="72"/>
  <c r="P217" i="52" s="1"/>
  <c r="S226" i="26"/>
  <c r="P193" i="72" s="1"/>
  <c r="N163" i="75"/>
  <c r="AL196" i="26"/>
  <c r="Q163" i="75" s="1"/>
  <c r="AK174" i="26"/>
  <c r="P141" i="75" s="1"/>
  <c r="AK141" i="75" s="1"/>
  <c r="J141" i="75"/>
  <c r="I40" i="52"/>
  <c r="H264" i="52"/>
  <c r="G143" i="52"/>
  <c r="G259" i="52"/>
  <c r="I95" i="52"/>
  <c r="I158" i="52"/>
  <c r="I122" i="52"/>
  <c r="I267" i="52"/>
  <c r="I274" i="52"/>
  <c r="T225" i="52"/>
  <c r="U184" i="52"/>
  <c r="M102" i="72"/>
  <c r="P126" i="52" s="1"/>
  <c r="AB126" i="52" s="1"/>
  <c r="S135" i="26"/>
  <c r="P102" i="72" s="1"/>
  <c r="AK102" i="72" s="1"/>
  <c r="S231" i="26"/>
  <c r="P198" i="72" s="1"/>
  <c r="AK198" i="72" s="1"/>
  <c r="J198" i="72"/>
  <c r="M243" i="75"/>
  <c r="AK276" i="26"/>
  <c r="P243" i="75" s="1"/>
  <c r="AK243" i="75" s="1"/>
  <c r="M161" i="72"/>
  <c r="P185" i="52" s="1"/>
  <c r="S194" i="26"/>
  <c r="P161" i="72" s="1"/>
  <c r="AL72" i="26"/>
  <c r="Q39" i="75" s="1"/>
  <c r="AL39" i="75" s="1"/>
  <c r="K39" i="75"/>
  <c r="M197" i="75"/>
  <c r="AK230" i="26"/>
  <c r="P197" i="75" s="1"/>
  <c r="AK197" i="75" s="1"/>
  <c r="T74" i="26"/>
  <c r="Q41" i="72" s="1"/>
  <c r="AL41" i="72" s="1"/>
  <c r="K41" i="72"/>
  <c r="O235" i="75"/>
  <c r="AM268" i="26"/>
  <c r="R235" i="75" s="1"/>
  <c r="AK262" i="26"/>
  <c r="P229" i="75" s="1"/>
  <c r="J229" i="75"/>
  <c r="T267" i="52"/>
  <c r="AK228" i="75"/>
  <c r="S276" i="52"/>
  <c r="O80" i="52"/>
  <c r="M278" i="52"/>
  <c r="O218" i="52"/>
  <c r="AD231" i="26"/>
  <c r="R198" i="74" s="1"/>
  <c r="AC68" i="26"/>
  <c r="Q35" i="74" s="1"/>
  <c r="P243" i="52"/>
  <c r="AM281" i="49"/>
  <c r="AA248" i="75" s="1"/>
  <c r="AC273" i="49"/>
  <c r="Z240" i="74" s="1"/>
  <c r="AD256" i="26"/>
  <c r="R223" i="74" s="1"/>
  <c r="M171" i="74"/>
  <c r="P195" i="52" s="1"/>
  <c r="AB195" i="52" s="1"/>
  <c r="Q250" i="52"/>
  <c r="AB103" i="26"/>
  <c r="P70" i="74" s="1"/>
  <c r="AB223" i="26"/>
  <c r="P190" i="74" s="1"/>
  <c r="AL199" i="26"/>
  <c r="Q166" i="75" s="1"/>
  <c r="T256" i="49"/>
  <c r="Z223" i="72" s="1"/>
  <c r="AB80" i="26"/>
  <c r="P47" i="74" s="1"/>
  <c r="AL245" i="26"/>
  <c r="Q212" i="75" s="1"/>
  <c r="U121" i="26"/>
  <c r="R88" i="72" s="1"/>
  <c r="AM88" i="72" s="1"/>
  <c r="AD53" i="26"/>
  <c r="R20" i="74" s="1"/>
  <c r="T248" i="49"/>
  <c r="Z215" i="72" s="1"/>
  <c r="W38" i="52"/>
  <c r="AC38" i="52" s="1"/>
  <c r="S137" i="26"/>
  <c r="P104" i="72" s="1"/>
  <c r="AK104" i="72" s="1"/>
  <c r="U277" i="26"/>
  <c r="R244" i="72" s="1"/>
  <c r="W54" i="52"/>
  <c r="AC54" i="52" s="1"/>
  <c r="AD190" i="26"/>
  <c r="R157" i="74" s="1"/>
  <c r="S267" i="26"/>
  <c r="P234" i="72" s="1"/>
  <c r="AK234" i="72" s="1"/>
  <c r="AL112" i="26"/>
  <c r="Q79" i="75" s="1"/>
  <c r="AL79" i="75" s="1"/>
  <c r="AK249" i="26"/>
  <c r="P216" i="75" s="1"/>
  <c r="AK111" i="26"/>
  <c r="P78" i="75" s="1"/>
  <c r="AK78" i="75" s="1"/>
  <c r="S240" i="26"/>
  <c r="P207" i="72" s="1"/>
  <c r="U120" i="26"/>
  <c r="R87" i="72" s="1"/>
  <c r="AL254" i="26"/>
  <c r="Q221" i="75" s="1"/>
  <c r="R276" i="52"/>
  <c r="N51" i="52"/>
  <c r="O32" i="52"/>
  <c r="N213" i="52"/>
  <c r="AB67" i="26"/>
  <c r="P34" i="74" s="1"/>
  <c r="AK34" i="74" s="1"/>
  <c r="AB102" i="26"/>
  <c r="P69" i="74" s="1"/>
  <c r="Q105" i="52"/>
  <c r="AC105" i="52" s="1"/>
  <c r="U85" i="49"/>
  <c r="AA52" i="72" s="1"/>
  <c r="AC41" i="26"/>
  <c r="Q8" i="74" s="1"/>
  <c r="O226" i="74"/>
  <c r="AB100" i="26"/>
  <c r="P67" i="74" s="1"/>
  <c r="Q243" i="52"/>
  <c r="AC243" i="52" s="1"/>
  <c r="AB66" i="26"/>
  <c r="P33" i="74" s="1"/>
  <c r="X151" i="52"/>
  <c r="P131" i="52"/>
  <c r="AB131" i="52" s="1"/>
  <c r="V255" i="52"/>
  <c r="AB255" i="52" s="1"/>
  <c r="V118" i="52"/>
  <c r="O250" i="52"/>
  <c r="AC186" i="26"/>
  <c r="Q153" i="74" s="1"/>
  <c r="AL153" i="74" s="1"/>
  <c r="Q233" i="52"/>
  <c r="V143" i="52"/>
  <c r="AK140" i="49"/>
  <c r="Y107" i="75" s="1"/>
  <c r="S95" i="26"/>
  <c r="P62" i="72" s="1"/>
  <c r="AK62" i="72" s="1"/>
  <c r="S133" i="26"/>
  <c r="P100" i="72" s="1"/>
  <c r="X222" i="52"/>
  <c r="M238" i="52"/>
  <c r="M173" i="52"/>
  <c r="V83" i="52"/>
  <c r="AB83" i="52" s="1"/>
  <c r="Q241" i="52"/>
  <c r="AC241" i="52" s="1"/>
  <c r="T204" i="26"/>
  <c r="Q171" i="72" s="1"/>
  <c r="U39" i="26"/>
  <c r="R6" i="72" s="1"/>
  <c r="T250" i="26"/>
  <c r="Q217" i="72" s="1"/>
  <c r="AM265" i="49"/>
  <c r="AA232" i="75" s="1"/>
  <c r="AM232" i="75" s="1"/>
  <c r="AM212" i="26"/>
  <c r="R179" i="75" s="1"/>
  <c r="P139" i="52"/>
  <c r="AB139" i="52" s="1"/>
  <c r="R131" i="52"/>
  <c r="AD131" i="52" s="1"/>
  <c r="P73" i="52"/>
  <c r="AB73" i="52" s="1"/>
  <c r="AB98" i="49"/>
  <c r="Y65" i="74" s="1"/>
  <c r="U39" i="49"/>
  <c r="AA6" i="72" s="1"/>
  <c r="AL118" i="49"/>
  <c r="Z85" i="75" s="1"/>
  <c r="AL85" i="75" s="1"/>
  <c r="AD152" i="51"/>
  <c r="AJ120" i="74" s="1"/>
  <c r="U131" i="49"/>
  <c r="AA98" i="72" s="1"/>
  <c r="AC100" i="51"/>
  <c r="AI68" i="74" s="1"/>
  <c r="AL213" i="49"/>
  <c r="Z180" i="75" s="1"/>
  <c r="AL180" i="75" s="1"/>
  <c r="X118" i="52"/>
  <c r="AD118" i="52" s="1"/>
  <c r="AD44" i="51"/>
  <c r="AJ12" i="74" s="1"/>
  <c r="AM178" i="26"/>
  <c r="R145" i="75" s="1"/>
  <c r="AM145" i="75" s="1"/>
  <c r="U83" i="49"/>
  <c r="AA50" i="72" s="1"/>
  <c r="AD64" i="51"/>
  <c r="AJ32" i="74" s="1"/>
  <c r="AB227" i="49"/>
  <c r="Y194" i="74" s="1"/>
  <c r="AB50" i="49"/>
  <c r="Y17" i="74" s="1"/>
  <c r="AD96" i="51"/>
  <c r="AJ64" i="74" s="1"/>
  <c r="AD246" i="51"/>
  <c r="AJ214" i="74" s="1"/>
  <c r="AD186" i="51"/>
  <c r="AJ154" i="74" s="1"/>
  <c r="O202" i="52"/>
  <c r="M30" i="52"/>
  <c r="AK105" i="26"/>
  <c r="P72" i="75" s="1"/>
  <c r="AK72" i="75" s="1"/>
  <c r="AL107" i="26"/>
  <c r="Q74" i="75" s="1"/>
  <c r="AL74" i="75" s="1"/>
  <c r="AC236" i="52"/>
  <c r="V51" i="52"/>
  <c r="AM92" i="49"/>
  <c r="AA59" i="75" s="1"/>
  <c r="AK155" i="26"/>
  <c r="P122" i="75" s="1"/>
  <c r="AK122" i="75" s="1"/>
  <c r="X207" i="52"/>
  <c r="AC281" i="49"/>
  <c r="Z248" i="74" s="1"/>
  <c r="AC51" i="26"/>
  <c r="Q18" i="74" s="1"/>
  <c r="T279" i="26"/>
  <c r="Q246" i="72" s="1"/>
  <c r="AL246" i="72" s="1"/>
  <c r="T39" i="26"/>
  <c r="P177" i="52"/>
  <c r="AB177" i="52" s="1"/>
  <c r="R200" i="52"/>
  <c r="AD200" i="52" s="1"/>
  <c r="P123" i="52"/>
  <c r="AB123" i="52" s="1"/>
  <c r="P32" i="52"/>
  <c r="AC259" i="26"/>
  <c r="Q226" i="74" s="1"/>
  <c r="M155" i="75"/>
  <c r="AK188" i="26"/>
  <c r="P155" i="75" s="1"/>
  <c r="M190" i="75"/>
  <c r="AK223" i="26"/>
  <c r="P190" i="75" s="1"/>
  <c r="AM61" i="26"/>
  <c r="R28" i="75" s="1"/>
  <c r="AM28" i="75" s="1"/>
  <c r="L28" i="75"/>
  <c r="AL198" i="26"/>
  <c r="Q165" i="75" s="1"/>
  <c r="K165" i="75"/>
  <c r="AB115" i="26"/>
  <c r="P82" i="74" s="1"/>
  <c r="J82" i="74"/>
  <c r="AB184" i="26"/>
  <c r="P151" i="74" s="1"/>
  <c r="J151" i="74"/>
  <c r="M175" i="52" s="1"/>
  <c r="AH213" i="54"/>
  <c r="AH216" i="54" s="1"/>
  <c r="AH218" i="54" s="1"/>
  <c r="AH221" i="54" s="1"/>
  <c r="AH226" i="54" s="1"/>
  <c r="AH227" i="54" s="1"/>
  <c r="AH181" i="54"/>
  <c r="AH183" i="54" s="1"/>
  <c r="T84" i="26"/>
  <c r="Q51" i="72" s="1"/>
  <c r="K51" i="72"/>
  <c r="N75" i="52" s="1"/>
  <c r="X212" i="75"/>
  <c r="AM245" i="49"/>
  <c r="AA212" i="75" s="1"/>
  <c r="AK131" i="26"/>
  <c r="P98" i="75" s="1"/>
  <c r="AK98" i="75" s="1"/>
  <c r="J98" i="75"/>
  <c r="O29" i="74"/>
  <c r="R53" i="52" s="1"/>
  <c r="AD53" i="52" s="1"/>
  <c r="AD62" i="26"/>
  <c r="R29" i="74" s="1"/>
  <c r="O178" i="72"/>
  <c r="U211" i="26"/>
  <c r="R178" i="72" s="1"/>
  <c r="T261" i="26"/>
  <c r="Q228" i="72" s="1"/>
  <c r="K228" i="72"/>
  <c r="U85" i="26"/>
  <c r="R52" i="72" s="1"/>
  <c r="L52" i="72"/>
  <c r="O76" i="52" s="1"/>
  <c r="S125" i="26"/>
  <c r="P92" i="72" s="1"/>
  <c r="J92" i="72"/>
  <c r="M116" i="52" s="1"/>
  <c r="W198" i="75"/>
  <c r="AL231" i="49"/>
  <c r="Z198" i="75" s="1"/>
  <c r="AL198" i="75" s="1"/>
  <c r="S181" i="26"/>
  <c r="P148" i="72" s="1"/>
  <c r="J148" i="72"/>
  <c r="W236" i="75"/>
  <c r="AL269" i="49"/>
  <c r="Z236" i="75" s="1"/>
  <c r="O27" i="72"/>
  <c r="R51" i="52" s="1"/>
  <c r="U60" i="26"/>
  <c r="R27" i="72" s="1"/>
  <c r="AD133" i="26"/>
  <c r="R100" i="74" s="1"/>
  <c r="L100" i="74"/>
  <c r="O124" i="52" s="1"/>
  <c r="N248" i="72"/>
  <c r="Q272" i="52" s="1"/>
  <c r="AC272" i="52" s="1"/>
  <c r="T281" i="26"/>
  <c r="Q248" i="72" s="1"/>
  <c r="AL248" i="72" s="1"/>
  <c r="X241" i="74"/>
  <c r="X265" i="52" s="1"/>
  <c r="AD265" i="52" s="1"/>
  <c r="AD274" i="49"/>
  <c r="AA241" i="74" s="1"/>
  <c r="AM241" i="74" s="1"/>
  <c r="AL237" i="49"/>
  <c r="Z204" i="75" s="1"/>
  <c r="T204" i="75"/>
  <c r="U184" i="26"/>
  <c r="R151" i="72" s="1"/>
  <c r="L151" i="72"/>
  <c r="W242" i="72"/>
  <c r="T275" i="49"/>
  <c r="Z242" i="72" s="1"/>
  <c r="T127" i="26"/>
  <c r="Q94" i="72" s="1"/>
  <c r="K94" i="72"/>
  <c r="T224" i="49"/>
  <c r="Z191" i="72" s="1"/>
  <c r="T191" i="72"/>
  <c r="T215" i="52" s="1"/>
  <c r="AC197" i="26"/>
  <c r="Q164" i="74" s="1"/>
  <c r="K164" i="74"/>
  <c r="T245" i="26"/>
  <c r="Q212" i="72" s="1"/>
  <c r="AL212" i="72" s="1"/>
  <c r="K212" i="72"/>
  <c r="W254" i="72"/>
  <c r="W278" i="52" s="1"/>
  <c r="T287" i="49"/>
  <c r="Z254" i="72" s="1"/>
  <c r="AL254" i="72" s="1"/>
  <c r="N174" i="75"/>
  <c r="AL207" i="26"/>
  <c r="Q174" i="75" s="1"/>
  <c r="AL174" i="75" s="1"/>
  <c r="U158" i="26"/>
  <c r="R125" i="72" s="1"/>
  <c r="L125" i="72"/>
  <c r="O17" i="72"/>
  <c r="R41" i="52" s="1"/>
  <c r="AD41" i="52" s="1"/>
  <c r="U50" i="26"/>
  <c r="R17" i="72" s="1"/>
  <c r="N32" i="75"/>
  <c r="AL65" i="26"/>
  <c r="Q32" i="75" s="1"/>
  <c r="AL32" i="75" s="1"/>
  <c r="O86" i="72"/>
  <c r="R110" i="52" s="1"/>
  <c r="U119" i="26"/>
  <c r="R86" i="72" s="1"/>
  <c r="AM86" i="72" s="1"/>
  <c r="AC49" i="26"/>
  <c r="Q16" i="74" s="1"/>
  <c r="K16" i="74"/>
  <c r="N40" i="52" s="1"/>
  <c r="O148" i="74"/>
  <c r="R172" i="52" s="1"/>
  <c r="AD181" i="26"/>
  <c r="R148" i="74" s="1"/>
  <c r="S72" i="26"/>
  <c r="P39" i="72" s="1"/>
  <c r="J39" i="72"/>
  <c r="O248" i="75"/>
  <c r="AM281" i="26"/>
  <c r="R248" i="75" s="1"/>
  <c r="AD64" i="26"/>
  <c r="R31" i="74" s="1"/>
  <c r="AM31" i="74" s="1"/>
  <c r="L31" i="74"/>
  <c r="O55" i="52" s="1"/>
  <c r="M52" i="75"/>
  <c r="AK85" i="26"/>
  <c r="P52" i="75" s="1"/>
  <c r="S100" i="26"/>
  <c r="P67" i="72" s="1"/>
  <c r="J67" i="72"/>
  <c r="M91" i="52" s="1"/>
  <c r="AD279" i="26"/>
  <c r="R246" i="74" s="1"/>
  <c r="L246" i="74"/>
  <c r="O270" i="52" s="1"/>
  <c r="G77" i="52"/>
  <c r="H64" i="52"/>
  <c r="H96" i="52"/>
  <c r="I191" i="52"/>
  <c r="G226" i="52"/>
  <c r="H54" i="52"/>
  <c r="H102" i="52"/>
  <c r="S151" i="52"/>
  <c r="H36" i="52"/>
  <c r="H146" i="52"/>
  <c r="G162" i="52"/>
  <c r="H183" i="52"/>
  <c r="T92" i="52"/>
  <c r="T236" i="52"/>
  <c r="I239" i="52"/>
  <c r="T137" i="52"/>
  <c r="T123" i="52"/>
  <c r="U102" i="52"/>
  <c r="H205" i="52"/>
  <c r="S182" i="52"/>
  <c r="U273" i="52"/>
  <c r="AK107" i="26"/>
  <c r="P74" i="75" s="1"/>
  <c r="AK74" i="75" s="1"/>
  <c r="N222" i="52"/>
  <c r="AL237" i="26"/>
  <c r="Q204" i="75" s="1"/>
  <c r="AL217" i="49"/>
  <c r="Z184" i="75" s="1"/>
  <c r="AL184" i="75" s="1"/>
  <c r="T263" i="26"/>
  <c r="Q230" i="72" s="1"/>
  <c r="O135" i="75"/>
  <c r="AM168" i="26"/>
  <c r="R135" i="75" s="1"/>
  <c r="AM135" i="75" s="1"/>
  <c r="M205" i="75"/>
  <c r="AK238" i="26"/>
  <c r="P205" i="75" s="1"/>
  <c r="O219" i="75"/>
  <c r="AM252" i="26"/>
  <c r="R219" i="75" s="1"/>
  <c r="AK222" i="26"/>
  <c r="P189" i="75" s="1"/>
  <c r="AK189" i="75" s="1"/>
  <c r="J189" i="75"/>
  <c r="L151" i="75"/>
  <c r="AM184" i="26"/>
  <c r="R151" i="75" s="1"/>
  <c r="AM151" i="75" s="1"/>
  <c r="M194" i="75"/>
  <c r="AK227" i="26"/>
  <c r="P194" i="75" s="1"/>
  <c r="AK194" i="75" s="1"/>
  <c r="S278" i="26"/>
  <c r="P245" i="72" s="1"/>
  <c r="J245" i="72"/>
  <c r="M269" i="52" s="1"/>
  <c r="N55" i="75"/>
  <c r="AL88" i="26"/>
  <c r="Q55" i="75" s="1"/>
  <c r="AL55" i="75" s="1"/>
  <c r="M53" i="75"/>
  <c r="AK86" i="26"/>
  <c r="P53" i="75" s="1"/>
  <c r="AK53" i="75" s="1"/>
  <c r="O217" i="75"/>
  <c r="AM250" i="26"/>
  <c r="R217" i="75" s="1"/>
  <c r="AB276" i="26"/>
  <c r="P243" i="74" s="1"/>
  <c r="AK243" i="74" s="1"/>
  <c r="J243" i="74"/>
  <c r="M267" i="52" s="1"/>
  <c r="N183" i="75"/>
  <c r="AL216" i="26"/>
  <c r="Q183" i="75" s="1"/>
  <c r="AL183" i="75" s="1"/>
  <c r="AB134" i="26"/>
  <c r="P101" i="74" s="1"/>
  <c r="J101" i="74"/>
  <c r="M125" i="52" s="1"/>
  <c r="M254" i="72"/>
  <c r="S287" i="26"/>
  <c r="P254" i="72" s="1"/>
  <c r="AK254" i="72" s="1"/>
  <c r="AD210" i="26"/>
  <c r="R177" i="74" s="1"/>
  <c r="AM177" i="74" s="1"/>
  <c r="L177" i="74"/>
  <c r="AB229" i="26"/>
  <c r="P196" i="74" s="1"/>
  <c r="J196" i="74"/>
  <c r="M220" i="52" s="1"/>
  <c r="M97" i="72"/>
  <c r="P121" i="52" s="1"/>
  <c r="AB121" i="52" s="1"/>
  <c r="S130" i="26"/>
  <c r="P97" i="72" s="1"/>
  <c r="W227" i="75"/>
  <c r="AL260" i="49"/>
  <c r="Z227" i="75" s="1"/>
  <c r="AL146" i="26"/>
  <c r="Q113" i="75" s="1"/>
  <c r="AL113" i="75" s="1"/>
  <c r="K113" i="75"/>
  <c r="O185" i="72"/>
  <c r="U218" i="26"/>
  <c r="R185" i="72" s="1"/>
  <c r="U228" i="26"/>
  <c r="R195" i="72" s="1"/>
  <c r="O195" i="72"/>
  <c r="U278" i="26"/>
  <c r="R245" i="72" s="1"/>
  <c r="O245" i="72"/>
  <c r="R269" i="52" s="1"/>
  <c r="AD269" i="52" s="1"/>
  <c r="AC134" i="26"/>
  <c r="Q101" i="74" s="1"/>
  <c r="N101" i="74"/>
  <c r="AD202" i="26"/>
  <c r="R169" i="74" s="1"/>
  <c r="O169" i="74"/>
  <c r="R193" i="52" s="1"/>
  <c r="N9" i="74"/>
  <c r="AC42" i="26"/>
  <c r="Q9" i="74" s="1"/>
  <c r="N115" i="74"/>
  <c r="Q139" i="52" s="1"/>
  <c r="AC139" i="52" s="1"/>
  <c r="AC148" i="26"/>
  <c r="Q115" i="74" s="1"/>
  <c r="AL115" i="74" s="1"/>
  <c r="AB172" i="26"/>
  <c r="P139" i="74" s="1"/>
  <c r="AK139" i="74" s="1"/>
  <c r="M139" i="74"/>
  <c r="P163" i="52" s="1"/>
  <c r="AC153" i="26"/>
  <c r="Q120" i="74" s="1"/>
  <c r="N120" i="74"/>
  <c r="Q144" i="52" s="1"/>
  <c r="AC256" i="26"/>
  <c r="Q223" i="74" s="1"/>
  <c r="N223" i="74"/>
  <c r="Q247" i="52" s="1"/>
  <c r="O75" i="74"/>
  <c r="R99" i="52" s="1"/>
  <c r="AD108" i="26"/>
  <c r="R75" i="74" s="1"/>
  <c r="AC58" i="26"/>
  <c r="Q25" i="74" s="1"/>
  <c r="N25" i="74"/>
  <c r="N213" i="74"/>
  <c r="Q237" i="52" s="1"/>
  <c r="AC237" i="52" s="1"/>
  <c r="AC246" i="26"/>
  <c r="Q213" i="74" s="1"/>
  <c r="AL213" i="74" s="1"/>
  <c r="AD95" i="26"/>
  <c r="R62" i="74" s="1"/>
  <c r="O62" i="74"/>
  <c r="R86" i="52" s="1"/>
  <c r="N69" i="74"/>
  <c r="Q93" i="52" s="1"/>
  <c r="AC102" i="26"/>
  <c r="Q69" i="74" s="1"/>
  <c r="M142" i="74"/>
  <c r="AB175" i="26"/>
  <c r="P142" i="74" s="1"/>
  <c r="AK142" i="74" s="1"/>
  <c r="I170" i="52"/>
  <c r="G109" i="52"/>
  <c r="G51" i="52"/>
  <c r="S111" i="52"/>
  <c r="I44" i="52"/>
  <c r="T34" i="52"/>
  <c r="I233" i="52"/>
  <c r="G276" i="52"/>
  <c r="S72" i="52"/>
  <c r="U152" i="52"/>
  <c r="G242" i="52"/>
  <c r="AC113" i="49"/>
  <c r="Z80" i="74" s="1"/>
  <c r="S260" i="49"/>
  <c r="Y227" i="72" s="1"/>
  <c r="O75" i="52"/>
  <c r="AC226" i="49"/>
  <c r="Z193" i="74" s="1"/>
  <c r="T248" i="74"/>
  <c r="T272" i="52" s="1"/>
  <c r="AD257" i="49"/>
  <c r="AA224" i="74" s="1"/>
  <c r="AK81" i="26"/>
  <c r="P48" i="75" s="1"/>
  <c r="U270" i="26"/>
  <c r="R237" i="72" s="1"/>
  <c r="L237" i="72"/>
  <c r="M162" i="75"/>
  <c r="AK195" i="26"/>
  <c r="P162" i="75" s="1"/>
  <c r="AK162" i="75" s="1"/>
  <c r="W251" i="72"/>
  <c r="W275" i="52" s="1"/>
  <c r="AC275" i="52" s="1"/>
  <c r="T284" i="49"/>
  <c r="Z251" i="72" s="1"/>
  <c r="AM39" i="26"/>
  <c r="R6" i="75" s="1"/>
  <c r="L6" i="75"/>
  <c r="AM151" i="26"/>
  <c r="R118" i="75" s="1"/>
  <c r="AM118" i="75" s="1"/>
  <c r="L118" i="75"/>
  <c r="O150" i="75"/>
  <c r="AM183" i="26"/>
  <c r="R150" i="75" s="1"/>
  <c r="AM150" i="75" s="1"/>
  <c r="AK212" i="26"/>
  <c r="P179" i="75" s="1"/>
  <c r="J179" i="75"/>
  <c r="O93" i="75"/>
  <c r="AM126" i="26"/>
  <c r="R93" i="75" s="1"/>
  <c r="N80" i="72"/>
  <c r="Q104" i="52" s="1"/>
  <c r="AC104" i="52" s="1"/>
  <c r="T113" i="26"/>
  <c r="Q80" i="72" s="1"/>
  <c r="AL80" i="72" s="1"/>
  <c r="O116" i="75"/>
  <c r="AM149" i="26"/>
  <c r="R116" i="75" s="1"/>
  <c r="O132" i="74"/>
  <c r="R156" i="52" s="1"/>
  <c r="AD165" i="26"/>
  <c r="R132" i="74" s="1"/>
  <c r="M236" i="75"/>
  <c r="AK269" i="26"/>
  <c r="P236" i="75" s="1"/>
  <c r="S210" i="26"/>
  <c r="P177" i="72" s="1"/>
  <c r="AK177" i="72" s="1"/>
  <c r="J177" i="72"/>
  <c r="T208" i="26"/>
  <c r="Q175" i="72" s="1"/>
  <c r="AL175" i="72" s="1"/>
  <c r="K175" i="72"/>
  <c r="U207" i="26"/>
  <c r="R174" i="72" s="1"/>
  <c r="L174" i="72"/>
  <c r="O198" i="52" s="1"/>
  <c r="U219" i="26"/>
  <c r="R186" i="72" s="1"/>
  <c r="AM186" i="72" s="1"/>
  <c r="L186" i="72"/>
  <c r="AB263" i="26"/>
  <c r="P230" i="74" s="1"/>
  <c r="J230" i="74"/>
  <c r="U175" i="26"/>
  <c r="R142" i="72" s="1"/>
  <c r="L142" i="72"/>
  <c r="O95" i="75"/>
  <c r="AM128" i="26"/>
  <c r="R95" i="75" s="1"/>
  <c r="AM95" i="75" s="1"/>
  <c r="O140" i="74"/>
  <c r="R164" i="52" s="1"/>
  <c r="AD164" i="52" s="1"/>
  <c r="AD173" i="26"/>
  <c r="R140" i="74" s="1"/>
  <c r="AK164" i="26"/>
  <c r="P131" i="75" s="1"/>
  <c r="J131" i="75"/>
  <c r="X226" i="74"/>
  <c r="X250" i="52" s="1"/>
  <c r="AD259" i="49"/>
  <c r="AA226" i="74" s="1"/>
  <c r="AC142" i="26"/>
  <c r="Q109" i="74" s="1"/>
  <c r="AL109" i="74" s="1"/>
  <c r="K109" i="74"/>
  <c r="AM96" i="26"/>
  <c r="R63" i="75" s="1"/>
  <c r="L63" i="75"/>
  <c r="AM176" i="26"/>
  <c r="R143" i="75" s="1"/>
  <c r="AM143" i="75" s="1"/>
  <c r="L143" i="75"/>
  <c r="M19" i="74"/>
  <c r="P43" i="52" s="1"/>
  <c r="AB52" i="26"/>
  <c r="P19" i="74" s="1"/>
  <c r="S264" i="26"/>
  <c r="P231" i="72" s="1"/>
  <c r="J231" i="72"/>
  <c r="W245" i="75"/>
  <c r="AL278" i="49"/>
  <c r="Z245" i="75" s="1"/>
  <c r="AB149" i="26"/>
  <c r="P116" i="74" s="1"/>
  <c r="J116" i="74"/>
  <c r="M140" i="52" s="1"/>
  <c r="N170" i="72"/>
  <c r="Q194" i="52" s="1"/>
  <c r="T203" i="26"/>
  <c r="Q170" i="72" s="1"/>
  <c r="AL170" i="72" s="1"/>
  <c r="O218" i="75"/>
  <c r="AM251" i="26"/>
  <c r="R218" i="75" s="1"/>
  <c r="U283" i="26"/>
  <c r="R250" i="72" s="1"/>
  <c r="L250" i="72"/>
  <c r="O274" i="52" s="1"/>
  <c r="O68" i="74"/>
  <c r="R92" i="52" s="1"/>
  <c r="AD101" i="26"/>
  <c r="R68" i="74" s="1"/>
  <c r="AL185" i="26"/>
  <c r="Q152" i="75" s="1"/>
  <c r="K152" i="75"/>
  <c r="AC237" i="26"/>
  <c r="Q204" i="74" s="1"/>
  <c r="K204" i="74"/>
  <c r="N228" i="52" s="1"/>
  <c r="S117" i="26"/>
  <c r="P84" i="72" s="1"/>
  <c r="J84" i="72"/>
  <c r="M108" i="52" s="1"/>
  <c r="M157" i="72"/>
  <c r="S190" i="26"/>
  <c r="P157" i="72" s="1"/>
  <c r="N125" i="74"/>
  <c r="Q149" i="52" s="1"/>
  <c r="AC149" i="52" s="1"/>
  <c r="AC158" i="26"/>
  <c r="Q125" i="74" s="1"/>
  <c r="AL125" i="74" s="1"/>
  <c r="T145" i="26"/>
  <c r="Q112" i="72" s="1"/>
  <c r="AL112" i="72" s="1"/>
  <c r="K112" i="72"/>
  <c r="S216" i="49"/>
  <c r="Y183" i="72" s="1"/>
  <c r="S183" i="72"/>
  <c r="S207" i="52" s="1"/>
  <c r="AB207" i="49"/>
  <c r="Y174" i="74" s="1"/>
  <c r="S174" i="74"/>
  <c r="S198" i="52" s="1"/>
  <c r="AD269" i="26"/>
  <c r="R236" i="74" s="1"/>
  <c r="AM236" i="74" s="1"/>
  <c r="L236" i="74"/>
  <c r="O260" i="52" s="1"/>
  <c r="AL210" i="26"/>
  <c r="Q177" i="75" s="1"/>
  <c r="AL177" i="75" s="1"/>
  <c r="K177" i="75"/>
  <c r="U87" i="26"/>
  <c r="R54" i="72" s="1"/>
  <c r="L54" i="72"/>
  <c r="O78" i="52" s="1"/>
  <c r="S48" i="26"/>
  <c r="P15" i="72" s="1"/>
  <c r="J15" i="72"/>
  <c r="M39" i="52" s="1"/>
  <c r="G61" i="52"/>
  <c r="H257" i="52"/>
  <c r="G203" i="52"/>
  <c r="G186" i="52"/>
  <c r="T151" i="52"/>
  <c r="I227" i="52"/>
  <c r="G103" i="52"/>
  <c r="I273" i="52"/>
  <c r="H265" i="52"/>
  <c r="U34" i="52"/>
  <c r="G184" i="52"/>
  <c r="U127" i="52"/>
  <c r="S188" i="52"/>
  <c r="U36" i="52"/>
  <c r="T41" i="52"/>
  <c r="T65" i="52"/>
  <c r="T66" i="52"/>
  <c r="T172" i="52"/>
  <c r="G60" i="52"/>
  <c r="G92" i="52"/>
  <c r="Y92" i="52" s="1"/>
  <c r="G172" i="52"/>
  <c r="AB60" i="49"/>
  <c r="Y27" i="74" s="1"/>
  <c r="T178" i="52"/>
  <c r="T59" i="74"/>
  <c r="T83" i="52" s="1"/>
  <c r="S259" i="51"/>
  <c r="AH227" i="72" s="1"/>
  <c r="U197" i="51"/>
  <c r="AJ165" i="72" s="1"/>
  <c r="T177" i="52"/>
  <c r="T229" i="72"/>
  <c r="T253" i="52" s="1"/>
  <c r="J227" i="75"/>
  <c r="L141" i="75"/>
  <c r="AM284" i="49"/>
  <c r="AA251" i="75" s="1"/>
  <c r="U51" i="26"/>
  <c r="R18" i="72" s="1"/>
  <c r="U174" i="26"/>
  <c r="R141" i="72" s="1"/>
  <c r="AM141" i="72" s="1"/>
  <c r="L88" i="72"/>
  <c r="O112" i="52" s="1"/>
  <c r="S206" i="26"/>
  <c r="P173" i="72" s="1"/>
  <c r="AK173" i="72" s="1"/>
  <c r="O245" i="75"/>
  <c r="AM278" i="26"/>
  <c r="R245" i="75" s="1"/>
  <c r="AM44" i="26"/>
  <c r="R11" i="75" s="1"/>
  <c r="L11" i="75"/>
  <c r="M211" i="72"/>
  <c r="P235" i="52" s="1"/>
  <c r="AB235" i="52" s="1"/>
  <c r="S244" i="26"/>
  <c r="P211" i="72" s="1"/>
  <c r="AK211" i="72" s="1"/>
  <c r="AC132" i="26"/>
  <c r="Q99" i="74" s="1"/>
  <c r="AL99" i="74" s="1"/>
  <c r="K99" i="74"/>
  <c r="N70" i="75"/>
  <c r="AL103" i="26"/>
  <c r="Q70" i="75" s="1"/>
  <c r="AL70" i="75" s="1"/>
  <c r="H175" i="52"/>
  <c r="I243" i="52"/>
  <c r="H103" i="52"/>
  <c r="G167" i="52"/>
  <c r="H151" i="52"/>
  <c r="S87" i="52"/>
  <c r="G183" i="52"/>
  <c r="G148" i="52"/>
  <c r="S64" i="52"/>
  <c r="U167" i="52"/>
  <c r="S131" i="52"/>
  <c r="T118" i="52"/>
  <c r="S132" i="52"/>
  <c r="T139" i="52"/>
  <c r="S233" i="52"/>
  <c r="J190" i="74"/>
  <c r="M214" i="52" s="1"/>
  <c r="J198" i="75"/>
  <c r="AB146" i="26"/>
  <c r="P113" i="74" s="1"/>
  <c r="K212" i="75"/>
  <c r="L244" i="72"/>
  <c r="J43" i="74"/>
  <c r="M67" i="52" s="1"/>
  <c r="S270" i="49"/>
  <c r="Y237" i="72" s="1"/>
  <c r="T223" i="72"/>
  <c r="T247" i="52" s="1"/>
  <c r="S213" i="26"/>
  <c r="P180" i="72" s="1"/>
  <c r="AD68" i="26"/>
  <c r="R35" i="74" s="1"/>
  <c r="L35" i="74"/>
  <c r="O59" i="52" s="1"/>
  <c r="AB256" i="26"/>
  <c r="P223" i="74" s="1"/>
  <c r="J223" i="74"/>
  <c r="O27" i="75"/>
  <c r="AM60" i="26"/>
  <c r="R27" i="75" s="1"/>
  <c r="N246" i="75"/>
  <c r="AL279" i="26"/>
  <c r="Q246" i="75" s="1"/>
  <c r="M81" i="75"/>
  <c r="AK114" i="26"/>
  <c r="P81" i="75" s="1"/>
  <c r="L30" i="52"/>
  <c r="S79" i="52"/>
  <c r="S85" i="52"/>
  <c r="G93" i="52"/>
  <c r="G69" i="52"/>
  <c r="I272" i="52"/>
  <c r="I111" i="52"/>
  <c r="H44" i="52"/>
  <c r="U85" i="52"/>
  <c r="I143" i="52"/>
  <c r="G218" i="52"/>
  <c r="I100" i="52"/>
  <c r="G180" i="52"/>
  <c r="G254" i="52"/>
  <c r="T136" i="52"/>
  <c r="T122" i="52"/>
  <c r="I173" i="52"/>
  <c r="G262" i="52"/>
  <c r="U154" i="52"/>
  <c r="AB185" i="49"/>
  <c r="Y152" i="74" s="1"/>
  <c r="T226" i="52"/>
  <c r="AL116" i="49"/>
  <c r="Z83" i="75" s="1"/>
  <c r="AL83" i="75" s="1"/>
  <c r="S286" i="49"/>
  <c r="Y253" i="72" s="1"/>
  <c r="M240" i="52"/>
  <c r="AK115" i="26"/>
  <c r="P82" i="75" s="1"/>
  <c r="AK82" i="75" s="1"/>
  <c r="S142" i="26"/>
  <c r="P109" i="72" s="1"/>
  <c r="AK109" i="72" s="1"/>
  <c r="J122" i="75"/>
  <c r="T194" i="26"/>
  <c r="Q161" i="72" s="1"/>
  <c r="AM257" i="49"/>
  <c r="AA224" i="75" s="1"/>
  <c r="AM224" i="75" s="1"/>
  <c r="U224" i="75"/>
  <c r="AB151" i="26"/>
  <c r="P118" i="74" s="1"/>
  <c r="AK118" i="74" s="1"/>
  <c r="J118" i="74"/>
  <c r="M142" i="52" s="1"/>
  <c r="O266" i="52"/>
  <c r="N194" i="52"/>
  <c r="T58" i="26"/>
  <c r="Q25" i="72" s="1"/>
  <c r="AL25" i="72" s="1"/>
  <c r="AD276" i="26"/>
  <c r="R243" i="74" s="1"/>
  <c r="W135" i="52"/>
  <c r="AC135" i="52" s="1"/>
  <c r="W143" i="52"/>
  <c r="X183" i="52"/>
  <c r="AB227" i="26"/>
  <c r="P194" i="74" s="1"/>
  <c r="AD60" i="26"/>
  <c r="R27" i="74" s="1"/>
  <c r="J418" i="54"/>
  <c r="K35" i="74"/>
  <c r="N59" i="52" s="1"/>
  <c r="M274" i="52"/>
  <c r="AK168" i="26"/>
  <c r="P135" i="75" s="1"/>
  <c r="AK135" i="75" s="1"/>
  <c r="AD273" i="26"/>
  <c r="R240" i="74" s="1"/>
  <c r="W255" i="52"/>
  <c r="AL262" i="26"/>
  <c r="Q229" i="75" s="1"/>
  <c r="X242" i="52"/>
  <c r="AB166" i="26"/>
  <c r="P133" i="74" s="1"/>
  <c r="R229" i="52"/>
  <c r="Q123" i="52"/>
  <c r="AC123" i="52" s="1"/>
  <c r="M89" i="52"/>
  <c r="M32" i="52"/>
  <c r="O214" i="52"/>
  <c r="U202" i="26"/>
  <c r="R169" i="72" s="1"/>
  <c r="W83" i="52"/>
  <c r="AD120" i="26"/>
  <c r="R87" i="74" s="1"/>
  <c r="AB129" i="26"/>
  <c r="P96" i="74" s="1"/>
  <c r="R47" i="52"/>
  <c r="AD47" i="52" s="1"/>
  <c r="R257" i="52"/>
  <c r="AD257" i="52" s="1"/>
  <c r="AL60" i="26"/>
  <c r="Q27" i="75" s="1"/>
  <c r="AC159" i="26"/>
  <c r="Q126" i="74" s="1"/>
  <c r="W118" i="52"/>
  <c r="AC118" i="52" s="1"/>
  <c r="R233" i="52"/>
  <c r="AD233" i="52" s="1"/>
  <c r="AC115" i="52"/>
  <c r="AC200" i="26"/>
  <c r="Q167" i="74" s="1"/>
  <c r="P99" i="52"/>
  <c r="V191" i="52"/>
  <c r="U113" i="26"/>
  <c r="R80" i="72" s="1"/>
  <c r="AM80" i="72" s="1"/>
  <c r="S79" i="49"/>
  <c r="Y46" i="72" s="1"/>
  <c r="AB82" i="52"/>
  <c r="V288" i="51"/>
  <c r="AC243" i="26"/>
  <c r="Q210" i="74" s="1"/>
  <c r="AL210" i="74" s="1"/>
  <c r="T152" i="49"/>
  <c r="Z119" i="72" s="1"/>
  <c r="AD130" i="49"/>
  <c r="AA97" i="74" s="1"/>
  <c r="AM97" i="74" s="1"/>
  <c r="AB168" i="51"/>
  <c r="AH136" i="74" s="1"/>
  <c r="U55" i="49"/>
  <c r="AA22" i="72" s="1"/>
  <c r="AM22" i="72" s="1"/>
  <c r="T280" i="49"/>
  <c r="Z247" i="72" s="1"/>
  <c r="AB176" i="51"/>
  <c r="AH144" i="74" s="1"/>
  <c r="U242" i="52"/>
  <c r="AD48" i="51"/>
  <c r="AJ16" i="74" s="1"/>
  <c r="S256" i="26"/>
  <c r="P223" i="72" s="1"/>
  <c r="AC246" i="52"/>
  <c r="AD174" i="52"/>
  <c r="AD184" i="52"/>
  <c r="N104" i="52"/>
  <c r="N125" i="52"/>
  <c r="N144" i="52"/>
  <c r="O40" i="52"/>
  <c r="M119" i="52"/>
  <c r="Q65" i="52"/>
  <c r="AC65" i="52" s="1"/>
  <c r="W75" i="52"/>
  <c r="AK284" i="26"/>
  <c r="P251" i="75" s="1"/>
  <c r="V167" i="52"/>
  <c r="AB167" i="52" s="1"/>
  <c r="V31" i="52"/>
  <c r="X46" i="52"/>
  <c r="AD46" i="52" s="1"/>
  <c r="X54" i="52"/>
  <c r="AD54" i="52" s="1"/>
  <c r="R76" i="52"/>
  <c r="X158" i="52"/>
  <c r="W194" i="52"/>
  <c r="R221" i="52"/>
  <c r="AD221" i="52" s="1"/>
  <c r="Q60" i="52"/>
  <c r="AC60" i="52" s="1"/>
  <c r="Q80" i="52"/>
  <c r="AC80" i="52" s="1"/>
  <c r="T234" i="26"/>
  <c r="Q201" i="72" s="1"/>
  <c r="T278" i="26"/>
  <c r="Q245" i="72" s="1"/>
  <c r="R177" i="52"/>
  <c r="AD177" i="52" s="1"/>
  <c r="Q267" i="52"/>
  <c r="Q173" i="52"/>
  <c r="AC69" i="52"/>
  <c r="P247" i="52"/>
  <c r="AD150" i="26"/>
  <c r="R117" i="74" s="1"/>
  <c r="AB231" i="26"/>
  <c r="P198" i="74" s="1"/>
  <c r="AB148" i="52"/>
  <c r="R180" i="52"/>
  <c r="AD180" i="52" s="1"/>
  <c r="N181" i="75"/>
  <c r="AL214" i="26"/>
  <c r="Q181" i="75" s="1"/>
  <c r="AL44" i="49"/>
  <c r="Z11" i="75" s="1"/>
  <c r="T11" i="75"/>
  <c r="O190" i="74"/>
  <c r="R214" i="52" s="1"/>
  <c r="AD214" i="52" s="1"/>
  <c r="AD223" i="26"/>
  <c r="R190" i="74" s="1"/>
  <c r="J166" i="75"/>
  <c r="AK199" i="26"/>
  <c r="P166" i="75" s="1"/>
  <c r="AK166" i="75" s="1"/>
  <c r="AC121" i="26"/>
  <c r="Q88" i="74" s="1"/>
  <c r="K88" i="74"/>
  <c r="N112" i="52" s="1"/>
  <c r="T110" i="26"/>
  <c r="Q77" i="72" s="1"/>
  <c r="AL77" i="72" s="1"/>
  <c r="K77" i="72"/>
  <c r="N101" i="52" s="1"/>
  <c r="S77" i="74"/>
  <c r="S101" i="52" s="1"/>
  <c r="AB110" i="49"/>
  <c r="Y77" i="74" s="1"/>
  <c r="AK77" i="74" s="1"/>
  <c r="X9" i="74"/>
  <c r="X33" i="52" s="1"/>
  <c r="AD42" i="49"/>
  <c r="AA9" i="74" s="1"/>
  <c r="AF112" i="74"/>
  <c r="K136" i="52" s="1"/>
  <c r="AC136" i="52" s="1"/>
  <c r="AC144" i="51"/>
  <c r="AI112" i="74" s="1"/>
  <c r="M190" i="72"/>
  <c r="P214" i="52" s="1"/>
  <c r="S223" i="26"/>
  <c r="P190" i="72" s="1"/>
  <c r="AK190" i="72" s="1"/>
  <c r="AM269" i="26"/>
  <c r="R236" i="75" s="1"/>
  <c r="L236" i="75"/>
  <c r="N161" i="74"/>
  <c r="Q185" i="52" s="1"/>
  <c r="AC194" i="26"/>
  <c r="Q161" i="74" s="1"/>
  <c r="AC78" i="49"/>
  <c r="Z45" i="74" s="1"/>
  <c r="T45" i="74"/>
  <c r="T69" i="52" s="1"/>
  <c r="N15" i="74"/>
  <c r="Q39" i="52" s="1"/>
  <c r="AC48" i="26"/>
  <c r="Q15" i="74" s="1"/>
  <c r="X25" i="74"/>
  <c r="X49" i="52" s="1"/>
  <c r="AD58" i="49"/>
  <c r="AA25" i="74" s="1"/>
  <c r="S167" i="72"/>
  <c r="S200" i="49"/>
  <c r="Y167" i="72" s="1"/>
  <c r="AM258" i="49"/>
  <c r="AA225" i="75" s="1"/>
  <c r="U225" i="75"/>
  <c r="U95" i="49"/>
  <c r="AA62" i="72" s="1"/>
  <c r="U62" i="72"/>
  <c r="U86" i="52" s="1"/>
  <c r="X173" i="74"/>
  <c r="X197" i="52" s="1"/>
  <c r="AD206" i="49"/>
  <c r="AA173" i="74" s="1"/>
  <c r="AM173" i="74" s="1"/>
  <c r="X21" i="75"/>
  <c r="AM54" i="49"/>
  <c r="AA21" i="75" s="1"/>
  <c r="K107" i="72"/>
  <c r="N131" i="52" s="1"/>
  <c r="T140" i="26"/>
  <c r="Q107" i="72" s="1"/>
  <c r="AL107" i="72" s="1"/>
  <c r="O157" i="75"/>
  <c r="AM190" i="26"/>
  <c r="R157" i="75" s="1"/>
  <c r="AM157" i="75" s="1"/>
  <c r="M186" i="74"/>
  <c r="AB219" i="26"/>
  <c r="P186" i="74" s="1"/>
  <c r="X148" i="75"/>
  <c r="AM181" i="49"/>
  <c r="AA148" i="75" s="1"/>
  <c r="AM148" i="75" s="1"/>
  <c r="AC119" i="49"/>
  <c r="Z86" i="74" s="1"/>
  <c r="T86" i="74"/>
  <c r="T110" i="52" s="1"/>
  <c r="V253" i="75"/>
  <c r="AK286" i="49"/>
  <c r="Y253" i="75" s="1"/>
  <c r="AG116" i="74"/>
  <c r="L140" i="52" s="1"/>
  <c r="AD140" i="52" s="1"/>
  <c r="AD148" i="51"/>
  <c r="AJ116" i="74" s="1"/>
  <c r="S263" i="26"/>
  <c r="P230" i="72" s="1"/>
  <c r="J230" i="72"/>
  <c r="M133" i="72"/>
  <c r="P157" i="52" s="1"/>
  <c r="AB157" i="52" s="1"/>
  <c r="S166" i="26"/>
  <c r="P133" i="72" s="1"/>
  <c r="AK133" i="72" s="1"/>
  <c r="S147" i="49"/>
  <c r="Y114" i="72" s="1"/>
  <c r="S114" i="72"/>
  <c r="S138" i="52" s="1"/>
  <c r="O214" i="74"/>
  <c r="R238" i="52" s="1"/>
  <c r="AD238" i="52" s="1"/>
  <c r="AD247" i="26"/>
  <c r="R214" i="74" s="1"/>
  <c r="V173" i="75"/>
  <c r="AK206" i="49"/>
  <c r="Y173" i="75" s="1"/>
  <c r="O207" i="72"/>
  <c r="R231" i="52" s="1"/>
  <c r="U240" i="26"/>
  <c r="R207" i="72" s="1"/>
  <c r="AK59" i="49"/>
  <c r="Y26" i="75" s="1"/>
  <c r="S26" i="75"/>
  <c r="AK78" i="49"/>
  <c r="Y45" i="75" s="1"/>
  <c r="AK45" i="75" s="1"/>
  <c r="S45" i="75"/>
  <c r="X146" i="72"/>
  <c r="X170" i="52" s="1"/>
  <c r="AD170" i="52" s="1"/>
  <c r="U179" i="49"/>
  <c r="AA146" i="72" s="1"/>
  <c r="O166" i="74"/>
  <c r="R190" i="52" s="1"/>
  <c r="AD199" i="26"/>
  <c r="R166" i="74" s="1"/>
  <c r="L83" i="74"/>
  <c r="AD116" i="26"/>
  <c r="R83" i="74" s="1"/>
  <c r="AM83" i="74" s="1"/>
  <c r="X140" i="75"/>
  <c r="AM173" i="49"/>
  <c r="AA140" i="75" s="1"/>
  <c r="AM140" i="75" s="1"/>
  <c r="O192" i="72"/>
  <c r="R216" i="52" s="1"/>
  <c r="AD216" i="52" s="1"/>
  <c r="U225" i="26"/>
  <c r="R192" i="72" s="1"/>
  <c r="AM192" i="72" s="1"/>
  <c r="M21" i="75"/>
  <c r="AK54" i="26"/>
  <c r="P21" i="75" s="1"/>
  <c r="AK21" i="75" s="1"/>
  <c r="O177" i="75"/>
  <c r="AM210" i="26"/>
  <c r="R177" i="75" s="1"/>
  <c r="AM177" i="75" s="1"/>
  <c r="M47" i="72"/>
  <c r="P71" i="52" s="1"/>
  <c r="S80" i="26"/>
  <c r="P47" i="72" s="1"/>
  <c r="K172" i="74"/>
  <c r="AC205" i="26"/>
  <c r="Q172" i="74" s="1"/>
  <c r="AD202" i="51"/>
  <c r="AJ170" i="74" s="1"/>
  <c r="AM170" i="74" s="1"/>
  <c r="H273" i="52"/>
  <c r="G30" i="52"/>
  <c r="AD234" i="51"/>
  <c r="AJ202" i="74" s="1"/>
  <c r="AB128" i="51"/>
  <c r="AH96" i="74" s="1"/>
  <c r="AC68" i="74"/>
  <c r="H92" i="52" s="1"/>
  <c r="S65" i="74"/>
  <c r="S89" i="52" s="1"/>
  <c r="AK180" i="49"/>
  <c r="Y147" i="75" s="1"/>
  <c r="AD214" i="74"/>
  <c r="I238" i="52" s="1"/>
  <c r="T236" i="26"/>
  <c r="Q203" i="72" s="1"/>
  <c r="K203" i="72"/>
  <c r="N92" i="75"/>
  <c r="AL125" i="26"/>
  <c r="Q92" i="75" s="1"/>
  <c r="AL92" i="75" s="1"/>
  <c r="M178" i="74"/>
  <c r="P202" i="52" s="1"/>
  <c r="AB202" i="52" s="1"/>
  <c r="AB211" i="26"/>
  <c r="P178" i="74" s="1"/>
  <c r="V127" i="72"/>
  <c r="V151" i="52" s="1"/>
  <c r="S160" i="49"/>
  <c r="Y127" i="72" s="1"/>
  <c r="U213" i="75"/>
  <c r="AM246" i="49"/>
  <c r="AA213" i="75" s="1"/>
  <c r="M144" i="72"/>
  <c r="P168" i="52" s="1"/>
  <c r="AB168" i="52" s="1"/>
  <c r="S177" i="26"/>
  <c r="P144" i="72" s="1"/>
  <c r="AK144" i="72" s="1"/>
  <c r="AL282" i="26"/>
  <c r="Q249" i="75" s="1"/>
  <c r="K249" i="75"/>
  <c r="M79" i="74"/>
  <c r="P103" i="52" s="1"/>
  <c r="AB103" i="52" s="1"/>
  <c r="AB112" i="26"/>
  <c r="P79" i="74" s="1"/>
  <c r="AK79" i="74" s="1"/>
  <c r="X205" i="75"/>
  <c r="AM238" i="49"/>
  <c r="AA205" i="75" s="1"/>
  <c r="U248" i="49"/>
  <c r="AA215" i="72" s="1"/>
  <c r="U215" i="72"/>
  <c r="O104" i="72"/>
  <c r="R128" i="52" s="1"/>
  <c r="AD128" i="52" s="1"/>
  <c r="U137" i="26"/>
  <c r="R104" i="72" s="1"/>
  <c r="AM104" i="72" s="1"/>
  <c r="M136" i="75"/>
  <c r="AK169" i="26"/>
  <c r="P136" i="75" s="1"/>
  <c r="AM83" i="26"/>
  <c r="R50" i="75" s="1"/>
  <c r="L50" i="75"/>
  <c r="O109" i="72"/>
  <c r="U142" i="26"/>
  <c r="R109" i="72" s="1"/>
  <c r="T176" i="49"/>
  <c r="Z143" i="72" s="1"/>
  <c r="T143" i="72"/>
  <c r="W77" i="75"/>
  <c r="AL110" i="49"/>
  <c r="Z77" i="75" s="1"/>
  <c r="AL77" i="75" s="1"/>
  <c r="O61" i="72"/>
  <c r="R85" i="52" s="1"/>
  <c r="U94" i="26"/>
  <c r="R61" i="72" s="1"/>
  <c r="O109" i="74"/>
  <c r="AD142" i="26"/>
  <c r="R109" i="74" s="1"/>
  <c r="AM109" i="74" s="1"/>
  <c r="M172" i="72"/>
  <c r="S205" i="26"/>
  <c r="P172" i="72" s="1"/>
  <c r="V58" i="75"/>
  <c r="AK91" i="49"/>
  <c r="Y58" i="75" s="1"/>
  <c r="AF104" i="74"/>
  <c r="K128" i="52" s="1"/>
  <c r="AC128" i="52" s="1"/>
  <c r="AC136" i="51"/>
  <c r="AI104" i="74" s="1"/>
  <c r="N289" i="49"/>
  <c r="T47" i="49"/>
  <c r="Z14" i="72" s="1"/>
  <c r="AL14" i="72" s="1"/>
  <c r="T14" i="72"/>
  <c r="X78" i="72"/>
  <c r="X102" i="52" s="1"/>
  <c r="AD102" i="52" s="1"/>
  <c r="U111" i="49"/>
  <c r="AA78" i="72" s="1"/>
  <c r="X194" i="72"/>
  <c r="U227" i="49"/>
  <c r="AA194" i="72" s="1"/>
  <c r="V161" i="75"/>
  <c r="AK194" i="49"/>
  <c r="Y161" i="75" s="1"/>
  <c r="U139" i="49"/>
  <c r="AA106" i="72" s="1"/>
  <c r="U106" i="72"/>
  <c r="J79" i="75"/>
  <c r="AK112" i="26"/>
  <c r="P79" i="75" s="1"/>
  <c r="AK79" i="75" s="1"/>
  <c r="K71" i="74"/>
  <c r="N95" i="52" s="1"/>
  <c r="AC104" i="26"/>
  <c r="Q71" i="74" s="1"/>
  <c r="AC198" i="51"/>
  <c r="AI166" i="74" s="1"/>
  <c r="AC166" i="74"/>
  <c r="H190" i="52" s="1"/>
  <c r="K157" i="72"/>
  <c r="T190" i="26"/>
  <c r="Q157" i="72" s="1"/>
  <c r="AL157" i="72" s="1"/>
  <c r="AB158" i="26"/>
  <c r="P125" i="74" s="1"/>
  <c r="AK125" i="74" s="1"/>
  <c r="J125" i="74"/>
  <c r="M149" i="52" s="1"/>
  <c r="T178" i="26"/>
  <c r="Q145" i="72" s="1"/>
  <c r="K145" i="72"/>
  <c r="N169" i="52" s="1"/>
  <c r="J159" i="75"/>
  <c r="AK192" i="26"/>
  <c r="P159" i="75" s="1"/>
  <c r="AK159" i="75" s="1"/>
  <c r="V135" i="72"/>
  <c r="V159" i="52" s="1"/>
  <c r="S168" i="49"/>
  <c r="Y135" i="72" s="1"/>
  <c r="AK274" i="49"/>
  <c r="Y241" i="75" s="1"/>
  <c r="AK241" i="75" s="1"/>
  <c r="S241" i="75"/>
  <c r="L24" i="75"/>
  <c r="AM57" i="26"/>
  <c r="R24" i="75" s="1"/>
  <c r="O69" i="72"/>
  <c r="R93" i="52" s="1"/>
  <c r="AD93" i="52" s="1"/>
  <c r="U102" i="26"/>
  <c r="R69" i="72" s="1"/>
  <c r="AC248" i="26"/>
  <c r="Q215" i="74" s="1"/>
  <c r="K215" i="74"/>
  <c r="N239" i="52" s="1"/>
  <c r="X74" i="75"/>
  <c r="AM107" i="49"/>
  <c r="AA74" i="75" s="1"/>
  <c r="W66" i="72"/>
  <c r="W90" i="52" s="1"/>
  <c r="AC90" i="52" s="1"/>
  <c r="T99" i="49"/>
  <c r="Z66" i="72" s="1"/>
  <c r="N247" i="72"/>
  <c r="Q271" i="52" s="1"/>
  <c r="T280" i="26"/>
  <c r="Q247" i="72" s="1"/>
  <c r="AB66" i="49"/>
  <c r="Y33" i="74" s="1"/>
  <c r="S33" i="74"/>
  <c r="S57" i="52" s="1"/>
  <c r="M110" i="72"/>
  <c r="S143" i="26"/>
  <c r="P110" i="72" s="1"/>
  <c r="AM101" i="26"/>
  <c r="R68" i="75" s="1"/>
  <c r="L68" i="75"/>
  <c r="T41" i="26"/>
  <c r="Q8" i="72" s="1"/>
  <c r="AL8" i="72" s="1"/>
  <c r="K8" i="72"/>
  <c r="AM163" i="26"/>
  <c r="R130" i="75" s="1"/>
  <c r="AM130" i="75" s="1"/>
  <c r="L130" i="75"/>
  <c r="O93" i="72"/>
  <c r="R117" i="52" s="1"/>
  <c r="U126" i="26"/>
  <c r="R93" i="72" s="1"/>
  <c r="G58" i="52"/>
  <c r="M288" i="51"/>
  <c r="S150" i="52"/>
  <c r="AB164" i="51"/>
  <c r="AH132" i="74" s="1"/>
  <c r="S194" i="74"/>
  <c r="S218" i="52" s="1"/>
  <c r="K210" i="74"/>
  <c r="J223" i="72"/>
  <c r="L80" i="72"/>
  <c r="O104" i="52" s="1"/>
  <c r="M213" i="75"/>
  <c r="AK246" i="26"/>
  <c r="P213" i="75" s="1"/>
  <c r="K195" i="74"/>
  <c r="AC228" i="26"/>
  <c r="Q195" i="74" s="1"/>
  <c r="V83" i="72"/>
  <c r="V107" i="52" s="1"/>
  <c r="AB107" i="52" s="1"/>
  <c r="S116" i="49"/>
  <c r="Y83" i="72" s="1"/>
  <c r="M57" i="72"/>
  <c r="P81" i="52" s="1"/>
  <c r="S90" i="26"/>
  <c r="P57" i="72" s="1"/>
  <c r="J193" i="74"/>
  <c r="M217" i="52" s="1"/>
  <c r="AB226" i="26"/>
  <c r="P193" i="74" s="1"/>
  <c r="AB181" i="51"/>
  <c r="AH149" i="74" s="1"/>
  <c r="AB149" i="74"/>
  <c r="G173" i="52" s="1"/>
  <c r="K34" i="74"/>
  <c r="N58" i="52" s="1"/>
  <c r="AC67" i="26"/>
  <c r="Q34" i="74" s="1"/>
  <c r="AD138" i="26"/>
  <c r="R105" i="74" s="1"/>
  <c r="AM105" i="74" s="1"/>
  <c r="L105" i="74"/>
  <c r="O129" i="52" s="1"/>
  <c r="S262" i="49"/>
  <c r="Y229" i="72" s="1"/>
  <c r="S229" i="72"/>
  <c r="K50" i="72"/>
  <c r="N74" i="52" s="1"/>
  <c r="T83" i="26"/>
  <c r="M130" i="72"/>
  <c r="S163" i="26"/>
  <c r="P130" i="72" s="1"/>
  <c r="V61" i="75"/>
  <c r="AK94" i="49"/>
  <c r="Y61" i="75" s="1"/>
  <c r="AK61" i="75" s="1"/>
  <c r="AC108" i="51"/>
  <c r="AI76" i="74" s="1"/>
  <c r="AC76" i="74"/>
  <c r="H100" i="52" s="1"/>
  <c r="N166" i="72"/>
  <c r="Q190" i="52" s="1"/>
  <c r="AC190" i="52" s="1"/>
  <c r="T199" i="26"/>
  <c r="Q166" i="72" s="1"/>
  <c r="S86" i="72"/>
  <c r="S119" i="49"/>
  <c r="Y86" i="72" s="1"/>
  <c r="AD39" i="49"/>
  <c r="AA6" i="74" s="1"/>
  <c r="U6" i="74"/>
  <c r="W165" i="75"/>
  <c r="AL198" i="49"/>
  <c r="Z165" i="75" s="1"/>
  <c r="O91" i="72"/>
  <c r="R115" i="52" s="1"/>
  <c r="AD115" i="52" s="1"/>
  <c r="U124" i="26"/>
  <c r="R91" i="72" s="1"/>
  <c r="O230" i="74"/>
  <c r="AD263" i="26"/>
  <c r="R230" i="74" s="1"/>
  <c r="AC173" i="26"/>
  <c r="Q140" i="74" s="1"/>
  <c r="K140" i="74"/>
  <c r="N164" i="52" s="1"/>
  <c r="AE254" i="74"/>
  <c r="J278" i="52" s="1"/>
  <c r="AB286" i="51"/>
  <c r="AH254" i="74" s="1"/>
  <c r="M200" i="72"/>
  <c r="P224" i="52" s="1"/>
  <c r="S233" i="26"/>
  <c r="P200" i="72" s="1"/>
  <c r="AK200" i="72" s="1"/>
  <c r="O200" i="75"/>
  <c r="AM233" i="26"/>
  <c r="R200" i="75" s="1"/>
  <c r="O199" i="75"/>
  <c r="AM232" i="26"/>
  <c r="R199" i="75" s="1"/>
  <c r="AM199" i="75" s="1"/>
  <c r="O155" i="72"/>
  <c r="R179" i="52" s="1"/>
  <c r="U188" i="26"/>
  <c r="R155" i="72" s="1"/>
  <c r="AC101" i="26"/>
  <c r="Q68" i="74" s="1"/>
  <c r="K68" i="74"/>
  <c r="N92" i="52" s="1"/>
  <c r="O152" i="75"/>
  <c r="AM185" i="26"/>
  <c r="R152" i="75" s="1"/>
  <c r="AM152" i="75" s="1"/>
  <c r="AG24" i="74"/>
  <c r="L48" i="52" s="1"/>
  <c r="AD48" i="52" s="1"/>
  <c r="AA288" i="51"/>
  <c r="AC257" i="26"/>
  <c r="Q224" i="74" s="1"/>
  <c r="K224" i="74"/>
  <c r="X130" i="72"/>
  <c r="X154" i="52" s="1"/>
  <c r="U163" i="49"/>
  <c r="AA130" i="72" s="1"/>
  <c r="AC54" i="49"/>
  <c r="Z21" i="74" s="1"/>
  <c r="T21" i="74"/>
  <c r="T45" i="52" s="1"/>
  <c r="W201" i="75"/>
  <c r="AL234" i="49"/>
  <c r="Z201" i="75" s="1"/>
  <c r="AB79" i="49"/>
  <c r="Y46" i="74" s="1"/>
  <c r="S46" i="74"/>
  <c r="U155" i="49"/>
  <c r="AA122" i="72" s="1"/>
  <c r="U122" i="72"/>
  <c r="U146" i="52" s="1"/>
  <c r="AM258" i="26"/>
  <c r="R225" i="75" s="1"/>
  <c r="L225" i="75"/>
  <c r="AE44" i="74"/>
  <c r="J68" i="52" s="1"/>
  <c r="AB68" i="52" s="1"/>
  <c r="AB76" i="51"/>
  <c r="AH44" i="74" s="1"/>
  <c r="AK44" i="74" s="1"/>
  <c r="V57" i="74"/>
  <c r="V81" i="52" s="1"/>
  <c r="AB90" i="49"/>
  <c r="Y57" i="74" s="1"/>
  <c r="X196" i="75"/>
  <c r="AM229" i="49"/>
  <c r="AA196" i="75" s="1"/>
  <c r="M158" i="72"/>
  <c r="P182" i="52" s="1"/>
  <c r="S191" i="26"/>
  <c r="P158" i="72" s="1"/>
  <c r="T190" i="75"/>
  <c r="AL223" i="49"/>
  <c r="Z190" i="75" s="1"/>
  <c r="AD70" i="51"/>
  <c r="AJ38" i="74" s="1"/>
  <c r="AB144" i="74"/>
  <c r="G168" i="52" s="1"/>
  <c r="U6" i="72"/>
  <c r="AK62" i="49"/>
  <c r="Y29" i="75" s="1"/>
  <c r="AK29" i="75" s="1"/>
  <c r="AD251" i="49"/>
  <c r="AA218" i="74" s="1"/>
  <c r="S211" i="49"/>
  <c r="Y178" i="72" s="1"/>
  <c r="AK178" i="72" s="1"/>
  <c r="U97" i="74"/>
  <c r="U121" i="52" s="1"/>
  <c r="AK256" i="26"/>
  <c r="P223" i="75" s="1"/>
  <c r="AK223" i="75" s="1"/>
  <c r="AC49" i="49"/>
  <c r="Z16" i="74" s="1"/>
  <c r="T16" i="74"/>
  <c r="T40" i="52" s="1"/>
  <c r="W115" i="75"/>
  <c r="AL148" i="49"/>
  <c r="Z115" i="75" s="1"/>
  <c r="K187" i="72"/>
  <c r="T220" i="26"/>
  <c r="Q187" i="72" s="1"/>
  <c r="M184" i="72"/>
  <c r="P208" i="52" s="1"/>
  <c r="AB208" i="52" s="1"/>
  <c r="S217" i="26"/>
  <c r="P184" i="72" s="1"/>
  <c r="AK184" i="72" s="1"/>
  <c r="J160" i="75"/>
  <c r="AK193" i="26"/>
  <c r="P160" i="75" s="1"/>
  <c r="S46" i="72"/>
  <c r="M289" i="49"/>
  <c r="X103" i="72"/>
  <c r="X127" i="52" s="1"/>
  <c r="AD127" i="52" s="1"/>
  <c r="U136" i="49"/>
  <c r="AA103" i="72" s="1"/>
  <c r="W151" i="72"/>
  <c r="T184" i="49"/>
  <c r="Z151" i="72" s="1"/>
  <c r="X69" i="75"/>
  <c r="AM102" i="49"/>
  <c r="AA69" i="75" s="1"/>
  <c r="AM69" i="75" s="1"/>
  <c r="AL197" i="49"/>
  <c r="Z164" i="75" s="1"/>
  <c r="AL164" i="75" s="1"/>
  <c r="T164" i="75"/>
  <c r="O40" i="74"/>
  <c r="R64" i="52" s="1"/>
  <c r="AD73" i="26"/>
  <c r="R40" i="74" s="1"/>
  <c r="AM40" i="74" s="1"/>
  <c r="AK272" i="26"/>
  <c r="P239" i="75" s="1"/>
  <c r="AK239" i="75" s="1"/>
  <c r="J239" i="75"/>
  <c r="AK141" i="49"/>
  <c r="Y108" i="75" s="1"/>
  <c r="AK108" i="75" s="1"/>
  <c r="S108" i="75"/>
  <c r="V233" i="75"/>
  <c r="AK266" i="49"/>
  <c r="Y233" i="75" s="1"/>
  <c r="AK233" i="75" s="1"/>
  <c r="AB47" i="49"/>
  <c r="Y14" i="74" s="1"/>
  <c r="S14" i="74"/>
  <c r="S38" i="52" s="1"/>
  <c r="AC146" i="26"/>
  <c r="Q113" i="74" s="1"/>
  <c r="K113" i="74"/>
  <c r="N137" i="52" s="1"/>
  <c r="K60" i="75"/>
  <c r="AL93" i="26"/>
  <c r="Q60" i="75" s="1"/>
  <c r="O135" i="72"/>
  <c r="R159" i="52" s="1"/>
  <c r="U168" i="26"/>
  <c r="R135" i="72" s="1"/>
  <c r="AL68" i="26"/>
  <c r="Q35" i="75" s="1"/>
  <c r="AL35" i="75" s="1"/>
  <c r="K35" i="75"/>
  <c r="U213" i="26"/>
  <c r="R180" i="72" s="1"/>
  <c r="L180" i="72"/>
  <c r="U146" i="26"/>
  <c r="R113" i="72" s="1"/>
  <c r="L113" i="72"/>
  <c r="O137" i="52" s="1"/>
  <c r="V207" i="72"/>
  <c r="V231" i="52" s="1"/>
  <c r="S240" i="49"/>
  <c r="Y207" i="72" s="1"/>
  <c r="AL47" i="26"/>
  <c r="Q14" i="75" s="1"/>
  <c r="AL14" i="75" s="1"/>
  <c r="K14" i="75"/>
  <c r="T87" i="49"/>
  <c r="Z54" i="72" s="1"/>
  <c r="T54" i="72"/>
  <c r="T78" i="52" s="1"/>
  <c r="N77" i="74"/>
  <c r="Q101" i="52" s="1"/>
  <c r="AC101" i="52" s="1"/>
  <c r="AC110" i="26"/>
  <c r="Q77" i="74" s="1"/>
  <c r="AL77" i="74" s="1"/>
  <c r="O234" i="72"/>
  <c r="R258" i="52" s="1"/>
  <c r="AD258" i="52" s="1"/>
  <c r="U267" i="26"/>
  <c r="R234" i="72" s="1"/>
  <c r="AM234" i="72" s="1"/>
  <c r="AC46" i="49"/>
  <c r="Z13" i="74" s="1"/>
  <c r="AL13" i="74" s="1"/>
  <c r="T13" i="74"/>
  <c r="T37" i="52" s="1"/>
  <c r="V41" i="74"/>
  <c r="V65" i="52" s="1"/>
  <c r="AB74" i="49"/>
  <c r="Y41" i="74" s="1"/>
  <c r="S203" i="26"/>
  <c r="P170" i="72" s="1"/>
  <c r="AK170" i="72" s="1"/>
  <c r="J170" i="72"/>
  <c r="O159" i="72"/>
  <c r="R183" i="52" s="1"/>
  <c r="U192" i="26"/>
  <c r="R159" i="72" s="1"/>
  <c r="X61" i="74"/>
  <c r="X85" i="52" s="1"/>
  <c r="AD94" i="49"/>
  <c r="AA61" i="74" s="1"/>
  <c r="AL166" i="49"/>
  <c r="Z133" i="75" s="1"/>
  <c r="T133" i="75"/>
  <c r="O84" i="72"/>
  <c r="U117" i="26"/>
  <c r="R84" i="72" s="1"/>
  <c r="O112" i="72"/>
  <c r="R136" i="52" s="1"/>
  <c r="U145" i="26"/>
  <c r="R112" i="72" s="1"/>
  <c r="AM112" i="72" s="1"/>
  <c r="U103" i="49"/>
  <c r="AA70" i="72" s="1"/>
  <c r="U70" i="72"/>
  <c r="AC84" i="51"/>
  <c r="AI52" i="74" s="1"/>
  <c r="AL52" i="74" s="1"/>
  <c r="AC52" i="74"/>
  <c r="H76" i="52" s="1"/>
  <c r="M162" i="72"/>
  <c r="S195" i="26"/>
  <c r="P162" i="72" s="1"/>
  <c r="AL160" i="26"/>
  <c r="Q127" i="75" s="1"/>
  <c r="AL127" i="75" s="1"/>
  <c r="K127" i="75"/>
  <c r="AE28" i="74"/>
  <c r="J52" i="52" s="1"/>
  <c r="AB60" i="51"/>
  <c r="AH28" i="74" s="1"/>
  <c r="AD242" i="51"/>
  <c r="AJ210" i="74" s="1"/>
  <c r="AD210" i="74"/>
  <c r="I234" i="52" s="1"/>
  <c r="M196" i="72"/>
  <c r="P220" i="52" s="1"/>
  <c r="AB220" i="52" s="1"/>
  <c r="S229" i="26"/>
  <c r="P196" i="72" s="1"/>
  <c r="M13" i="72"/>
  <c r="S46" i="26"/>
  <c r="P13" i="72" s="1"/>
  <c r="G50" i="52"/>
  <c r="H154" i="52"/>
  <c r="O288" i="51"/>
  <c r="AD132" i="51"/>
  <c r="AJ100" i="74" s="1"/>
  <c r="S17" i="74"/>
  <c r="S41" i="52" s="1"/>
  <c r="S144" i="49"/>
  <c r="Y111" i="72" s="1"/>
  <c r="U98" i="72"/>
  <c r="U122" i="52" s="1"/>
  <c r="AL105" i="26"/>
  <c r="Q72" i="75" s="1"/>
  <c r="K72" i="75"/>
  <c r="AE208" i="74"/>
  <c r="J232" i="52" s="1"/>
  <c r="AB240" i="51"/>
  <c r="AH208" i="74" s="1"/>
  <c r="AB252" i="51"/>
  <c r="AH220" i="74" s="1"/>
  <c r="AB220" i="74"/>
  <c r="G244" i="52" s="1"/>
  <c r="AK245" i="26"/>
  <c r="P212" i="75" s="1"/>
  <c r="J212" i="75"/>
  <c r="O175" i="72"/>
  <c r="R199" i="52" s="1"/>
  <c r="U208" i="26"/>
  <c r="R175" i="72" s="1"/>
  <c r="M135" i="74"/>
  <c r="P159" i="52" s="1"/>
  <c r="AB168" i="26"/>
  <c r="P135" i="74" s="1"/>
  <c r="AG148" i="74"/>
  <c r="L172" i="52" s="1"/>
  <c r="AD180" i="51"/>
  <c r="AJ148" i="74" s="1"/>
  <c r="AM115" i="26"/>
  <c r="R82" i="75" s="1"/>
  <c r="AM82" i="75" s="1"/>
  <c r="L82" i="75"/>
  <c r="N176" i="72"/>
  <c r="Q200" i="52" s="1"/>
  <c r="AC200" i="52" s="1"/>
  <c r="T209" i="26"/>
  <c r="Q176" i="72" s="1"/>
  <c r="AL176" i="72" s="1"/>
  <c r="J226" i="72"/>
  <c r="M250" i="52" s="1"/>
  <c r="S259" i="26"/>
  <c r="P226" i="72" s="1"/>
  <c r="T232" i="26"/>
  <c r="Q199" i="72" s="1"/>
  <c r="K199" i="72"/>
  <c r="N223" i="52" s="1"/>
  <c r="V237" i="75"/>
  <c r="AK270" i="49"/>
  <c r="Y237" i="75" s="1"/>
  <c r="O66" i="72"/>
  <c r="R90" i="52" s="1"/>
  <c r="AD90" i="52" s="1"/>
  <c r="U99" i="26"/>
  <c r="R66" i="72" s="1"/>
  <c r="AC52" i="26"/>
  <c r="Q19" i="74" s="1"/>
  <c r="K19" i="74"/>
  <c r="N43" i="52" s="1"/>
  <c r="X100" i="75"/>
  <c r="AM133" i="49"/>
  <c r="AA100" i="75" s="1"/>
  <c r="AM100" i="75" s="1"/>
  <c r="W186" i="74"/>
  <c r="W210" i="52" s="1"/>
  <c r="AC219" i="49"/>
  <c r="Z186" i="74" s="1"/>
  <c r="M120" i="72"/>
  <c r="S153" i="26"/>
  <c r="P120" i="72" s="1"/>
  <c r="AK120" i="72" s="1"/>
  <c r="K164" i="72"/>
  <c r="T197" i="26"/>
  <c r="Q164" i="72" s="1"/>
  <c r="X109" i="75"/>
  <c r="AM142" i="49"/>
  <c r="AA109" i="75" s="1"/>
  <c r="AM109" i="75" s="1"/>
  <c r="N147" i="72"/>
  <c r="Q171" i="52" s="1"/>
  <c r="AC171" i="52" s="1"/>
  <c r="Q289" i="26"/>
  <c r="T180" i="26"/>
  <c r="Q147" i="72" s="1"/>
  <c r="AE198" i="74"/>
  <c r="J222" i="52" s="1"/>
  <c r="AB230" i="51"/>
  <c r="AH198" i="74" s="1"/>
  <c r="M225" i="74"/>
  <c r="P249" i="52" s="1"/>
  <c r="AB249" i="52" s="1"/>
  <c r="AB258" i="26"/>
  <c r="P225" i="74" s="1"/>
  <c r="AK225" i="74" s="1"/>
  <c r="N61" i="74"/>
  <c r="Q85" i="52" s="1"/>
  <c r="AC94" i="26"/>
  <c r="Q61" i="74" s="1"/>
  <c r="AK145" i="26"/>
  <c r="P112" i="75" s="1"/>
  <c r="J112" i="75"/>
  <c r="AB248" i="74"/>
  <c r="G272" i="52" s="1"/>
  <c r="AM43" i="49"/>
  <c r="AA10" i="75" s="1"/>
  <c r="AD120" i="74"/>
  <c r="I144" i="52" s="1"/>
  <c r="AB63" i="49"/>
  <c r="Y30" i="74" s="1"/>
  <c r="AL86" i="49"/>
  <c r="Z53" i="75" s="1"/>
  <c r="T247" i="72"/>
  <c r="J251" i="75"/>
  <c r="AK251" i="26"/>
  <c r="P218" i="75" s="1"/>
  <c r="AK218" i="75" s="1"/>
  <c r="V48" i="74"/>
  <c r="V72" i="52" s="1"/>
  <c r="AB81" i="49"/>
  <c r="Y48" i="74" s="1"/>
  <c r="W99" i="75"/>
  <c r="AL132" i="49"/>
  <c r="Z99" i="75" s="1"/>
  <c r="AL99" i="75" s="1"/>
  <c r="AE11" i="72"/>
  <c r="J35" i="52" s="1"/>
  <c r="P288" i="51"/>
  <c r="AE43" i="72"/>
  <c r="J67" i="52" s="1"/>
  <c r="S75" i="51"/>
  <c r="AH43" i="72" s="1"/>
  <c r="AF155" i="72"/>
  <c r="K179" i="52" s="1"/>
  <c r="AC179" i="52" s="1"/>
  <c r="T187" i="51"/>
  <c r="AI155" i="72" s="1"/>
  <c r="AE219" i="72"/>
  <c r="J243" i="52" s="1"/>
  <c r="S251" i="51"/>
  <c r="AH219" i="72" s="1"/>
  <c r="K196" i="74"/>
  <c r="N220" i="52" s="1"/>
  <c r="AC229" i="26"/>
  <c r="Q196" i="74" s="1"/>
  <c r="AD56" i="26"/>
  <c r="R23" i="74" s="1"/>
  <c r="L23" i="74"/>
  <c r="O47" i="52" s="1"/>
  <c r="O136" i="74"/>
  <c r="R160" i="52" s="1"/>
  <c r="AD160" i="52" s="1"/>
  <c r="AD169" i="26"/>
  <c r="R136" i="74" s="1"/>
  <c r="M224" i="72"/>
  <c r="P248" i="52" s="1"/>
  <c r="AB248" i="52" s="1"/>
  <c r="S257" i="26"/>
  <c r="P224" i="72" s="1"/>
  <c r="AK224" i="72" s="1"/>
  <c r="V193" i="74"/>
  <c r="V217" i="52" s="1"/>
  <c r="AB226" i="49"/>
  <c r="Y193" i="74" s="1"/>
  <c r="V158" i="72"/>
  <c r="V182" i="52" s="1"/>
  <c r="S191" i="49"/>
  <c r="Y158" i="72" s="1"/>
  <c r="O47" i="74"/>
  <c r="R71" i="52" s="1"/>
  <c r="AD80" i="26"/>
  <c r="R47" i="74" s="1"/>
  <c r="T132" i="26"/>
  <c r="Q99" i="72" s="1"/>
  <c r="K99" i="72"/>
  <c r="M168" i="74"/>
  <c r="P192" i="52" s="1"/>
  <c r="AB192" i="52" s="1"/>
  <c r="AB201" i="26"/>
  <c r="P168" i="74" s="1"/>
  <c r="S148" i="26"/>
  <c r="P115" i="72" s="1"/>
  <c r="J115" i="72"/>
  <c r="J161" i="75"/>
  <c r="AK194" i="26"/>
  <c r="P161" i="75" s="1"/>
  <c r="K178" i="75"/>
  <c r="AL211" i="26"/>
  <c r="Q178" i="75" s="1"/>
  <c r="AL178" i="75" s="1"/>
  <c r="V132" i="75"/>
  <c r="AK165" i="49"/>
  <c r="Y132" i="75" s="1"/>
  <c r="AK132" i="75" s="1"/>
  <c r="W70" i="74"/>
  <c r="W94" i="52" s="1"/>
  <c r="Z289" i="49"/>
  <c r="T115" i="49"/>
  <c r="Z82" i="72" s="1"/>
  <c r="AL82" i="72" s="1"/>
  <c r="T82" i="72"/>
  <c r="T106" i="52" s="1"/>
  <c r="T251" i="26"/>
  <c r="Q218" i="72" s="1"/>
  <c r="AL218" i="72" s="1"/>
  <c r="K218" i="72"/>
  <c r="N242" i="52" s="1"/>
  <c r="O188" i="72"/>
  <c r="R212" i="52" s="1"/>
  <c r="AD212" i="52" s="1"/>
  <c r="U221" i="26"/>
  <c r="R188" i="72" s="1"/>
  <c r="M252" i="72"/>
  <c r="P276" i="52" s="1"/>
  <c r="AB276" i="52" s="1"/>
  <c r="S285" i="26"/>
  <c r="P252" i="72" s="1"/>
  <c r="W242" i="74"/>
  <c r="AC275" i="49"/>
  <c r="Z242" i="74" s="1"/>
  <c r="O210" i="72"/>
  <c r="R234" i="52" s="1"/>
  <c r="AD234" i="52" s="1"/>
  <c r="U243" i="26"/>
  <c r="R210" i="72" s="1"/>
  <c r="AL96" i="26"/>
  <c r="Q63" i="75" s="1"/>
  <c r="AL63" i="75" s="1"/>
  <c r="K63" i="75"/>
  <c r="K147" i="74"/>
  <c r="N171" i="52" s="1"/>
  <c r="AC180" i="26"/>
  <c r="Q147" i="74" s="1"/>
  <c r="AL147" i="74" s="1"/>
  <c r="AE140" i="74"/>
  <c r="J164" i="52" s="1"/>
  <c r="AB172" i="51"/>
  <c r="AH140" i="74" s="1"/>
  <c r="AD12" i="74"/>
  <c r="I36" i="52" s="1"/>
  <c r="X288" i="51"/>
  <c r="M8" i="75"/>
  <c r="AK41" i="26"/>
  <c r="P8" i="75" s="1"/>
  <c r="J12" i="75"/>
  <c r="AK45" i="26"/>
  <c r="P12" i="75" s="1"/>
  <c r="AK12" i="75" s="1"/>
  <c r="M215" i="72"/>
  <c r="S248" i="26"/>
  <c r="P215" i="72" s="1"/>
  <c r="AG124" i="74"/>
  <c r="L148" i="52" s="1"/>
  <c r="AD156" i="51"/>
  <c r="AJ124" i="74" s="1"/>
  <c r="N160" i="72"/>
  <c r="Q184" i="52" s="1"/>
  <c r="AC184" i="52" s="1"/>
  <c r="T193" i="26"/>
  <c r="Q160" i="72" s="1"/>
  <c r="AL160" i="72" s="1"/>
  <c r="O216" i="75"/>
  <c r="AM249" i="26"/>
  <c r="R216" i="75" s="1"/>
  <c r="L214" i="75"/>
  <c r="AM247" i="26"/>
  <c r="R214" i="75" s="1"/>
  <c r="AM214" i="75" s="1"/>
  <c r="AB72" i="26"/>
  <c r="P39" i="74" s="1"/>
  <c r="J39" i="74"/>
  <c r="M254" i="74"/>
  <c r="AB287" i="26"/>
  <c r="P254" i="74" s="1"/>
  <c r="AK254" i="74" s="1"/>
  <c r="V30" i="72"/>
  <c r="V54" i="52" s="1"/>
  <c r="AB54" i="52" s="1"/>
  <c r="S63" i="49"/>
  <c r="Y30" i="72" s="1"/>
  <c r="AK30" i="72" s="1"/>
  <c r="AF190" i="74"/>
  <c r="K214" i="52" s="1"/>
  <c r="AC214" i="52" s="1"/>
  <c r="AC222" i="51"/>
  <c r="AI190" i="74" s="1"/>
  <c r="AB162" i="26"/>
  <c r="P129" i="74" s="1"/>
  <c r="J129" i="74"/>
  <c r="M153" i="52" s="1"/>
  <c r="T111" i="26"/>
  <c r="Q78" i="72" s="1"/>
  <c r="K78" i="72"/>
  <c r="N102" i="52" s="1"/>
  <c r="W193" i="75"/>
  <c r="AL226" i="49"/>
  <c r="Z193" i="75" s="1"/>
  <c r="X153" i="75"/>
  <c r="AM186" i="49"/>
  <c r="AA153" i="75" s="1"/>
  <c r="AM153" i="75" s="1"/>
  <c r="M28" i="74"/>
  <c r="P52" i="52" s="1"/>
  <c r="AB61" i="26"/>
  <c r="P28" i="74" s="1"/>
  <c r="Y289" i="26"/>
  <c r="AL134" i="49"/>
  <c r="Z101" i="75" s="1"/>
  <c r="AL101" i="75" s="1"/>
  <c r="T101" i="75"/>
  <c r="AK254" i="49"/>
  <c r="Y221" i="75" s="1"/>
  <c r="S221" i="75"/>
  <c r="X62" i="74"/>
  <c r="X86" i="52" s="1"/>
  <c r="AD95" i="49"/>
  <c r="AA62" i="74" s="1"/>
  <c r="O202" i="74"/>
  <c r="R226" i="52" s="1"/>
  <c r="AD226" i="52" s="1"/>
  <c r="AD235" i="26"/>
  <c r="R202" i="74" s="1"/>
  <c r="O15" i="72"/>
  <c r="R39" i="52" s="1"/>
  <c r="R289" i="26"/>
  <c r="U48" i="26"/>
  <c r="R15" i="72" s="1"/>
  <c r="T69" i="26"/>
  <c r="Q36" i="72" s="1"/>
  <c r="K36" i="72"/>
  <c r="N60" i="52" s="1"/>
  <c r="AC218" i="51"/>
  <c r="AI186" i="74" s="1"/>
  <c r="W288" i="51"/>
  <c r="U22" i="72"/>
  <c r="AD56" i="51"/>
  <c r="AB90" i="51"/>
  <c r="AH58" i="74" s="1"/>
  <c r="AB136" i="74"/>
  <c r="G160" i="52" s="1"/>
  <c r="AC62" i="49"/>
  <c r="Z29" i="74" s="1"/>
  <c r="AB71" i="49"/>
  <c r="Y38" i="74" s="1"/>
  <c r="AC103" i="49"/>
  <c r="Z70" i="74" s="1"/>
  <c r="S157" i="52"/>
  <c r="T85" i="75"/>
  <c r="T119" i="72"/>
  <c r="T143" i="52" s="1"/>
  <c r="U50" i="72"/>
  <c r="U74" i="52" s="1"/>
  <c r="AM150" i="49"/>
  <c r="AA117" i="75" s="1"/>
  <c r="AM117" i="75" s="1"/>
  <c r="S232" i="49"/>
  <c r="Y199" i="72" s="1"/>
  <c r="AC165" i="26"/>
  <c r="Q132" i="74" s="1"/>
  <c r="U176" i="26"/>
  <c r="R143" i="72" s="1"/>
  <c r="I48" i="52"/>
  <c r="AD86" i="49"/>
  <c r="AA53" i="74" s="1"/>
  <c r="H59" i="52"/>
  <c r="H91" i="52"/>
  <c r="Z288" i="51"/>
  <c r="T180" i="75"/>
  <c r="AD127" i="49"/>
  <c r="AA94" i="74" s="1"/>
  <c r="AM94" i="74" s="1"/>
  <c r="AL52" i="26"/>
  <c r="Q19" i="75" s="1"/>
  <c r="AL19" i="75" s="1"/>
  <c r="U235" i="26"/>
  <c r="R202" i="72" s="1"/>
  <c r="L145" i="75"/>
  <c r="U47" i="74"/>
  <c r="U71" i="52" s="1"/>
  <c r="AD80" i="49"/>
  <c r="AA47" i="74" s="1"/>
  <c r="X263" i="52"/>
  <c r="AD263" i="52" s="1"/>
  <c r="I163" i="52"/>
  <c r="G234" i="52"/>
  <c r="G266" i="52"/>
  <c r="U204" i="52"/>
  <c r="S136" i="52"/>
  <c r="U133" i="52"/>
  <c r="U158" i="52"/>
  <c r="S181" i="52"/>
  <c r="U83" i="52"/>
  <c r="U114" i="52"/>
  <c r="S106" i="52"/>
  <c r="U211" i="52"/>
  <c r="H214" i="52"/>
  <c r="S123" i="52"/>
  <c r="U208" i="52"/>
  <c r="T186" i="52"/>
  <c r="S170" i="52"/>
  <c r="T171" i="26"/>
  <c r="Q138" i="72" s="1"/>
  <c r="AL138" i="72" s="1"/>
  <c r="AB186" i="26"/>
  <c r="P153" i="74" s="1"/>
  <c r="J153" i="74"/>
  <c r="M177" i="52" s="1"/>
  <c r="N201" i="72"/>
  <c r="Q225" i="52" s="1"/>
  <c r="AC225" i="52" s="1"/>
  <c r="R203" i="52"/>
  <c r="L209" i="72"/>
  <c r="U242" i="26"/>
  <c r="R209" i="72" s="1"/>
  <c r="AK151" i="26"/>
  <c r="P118" i="75" s="1"/>
  <c r="J118" i="75"/>
  <c r="AD280" i="26"/>
  <c r="R247" i="74" s="1"/>
  <c r="L247" i="74"/>
  <c r="O271" i="52" s="1"/>
  <c r="U230" i="26"/>
  <c r="R197" i="72" s="1"/>
  <c r="L197" i="72"/>
  <c r="N81" i="75"/>
  <c r="AL114" i="26"/>
  <c r="Q81" i="75" s="1"/>
  <c r="M93" i="52"/>
  <c r="O70" i="75"/>
  <c r="AM103" i="26"/>
  <c r="R70" i="75" s="1"/>
  <c r="AM70" i="75" s="1"/>
  <c r="I175" i="52"/>
  <c r="I187" i="52"/>
  <c r="S32" i="52"/>
  <c r="U153" i="52"/>
  <c r="S125" i="52"/>
  <c r="T209" i="52"/>
  <c r="T153" i="52"/>
  <c r="U75" i="52"/>
  <c r="I140" i="52"/>
  <c r="U161" i="52"/>
  <c r="I271" i="52"/>
  <c r="U197" i="52"/>
  <c r="U107" i="52"/>
  <c r="S236" i="52"/>
  <c r="T96" i="52"/>
  <c r="T228" i="26"/>
  <c r="Q195" i="72" s="1"/>
  <c r="N33" i="75"/>
  <c r="AL66" i="26"/>
  <c r="Q33" i="75" s="1"/>
  <c r="S137" i="52"/>
  <c r="G247" i="52"/>
  <c r="U59" i="52"/>
  <c r="S164" i="52"/>
  <c r="I62" i="52"/>
  <c r="I43" i="52"/>
  <c r="I138" i="52"/>
  <c r="G202" i="52"/>
  <c r="S47" i="52"/>
  <c r="U38" i="52"/>
  <c r="U41" i="52"/>
  <c r="S105" i="52"/>
  <c r="U56" i="52"/>
  <c r="S147" i="52"/>
  <c r="U185" i="52"/>
  <c r="U220" i="52"/>
  <c r="G232" i="52"/>
  <c r="U243" i="52"/>
  <c r="AK225" i="26"/>
  <c r="P192" i="75" s="1"/>
  <c r="AC254" i="26"/>
  <c r="Q221" i="74" s="1"/>
  <c r="AL221" i="74" s="1"/>
  <c r="N83" i="52"/>
  <c r="J235" i="74"/>
  <c r="M259" i="52" s="1"/>
  <c r="AB268" i="26"/>
  <c r="P235" i="74" s="1"/>
  <c r="T262" i="26"/>
  <c r="Q229" i="72" s="1"/>
  <c r="K229" i="72"/>
  <c r="N253" i="52" s="1"/>
  <c r="N71" i="75"/>
  <c r="AL104" i="26"/>
  <c r="Q71" i="75" s="1"/>
  <c r="AL71" i="75" s="1"/>
  <c r="K139" i="74"/>
  <c r="N163" i="52" s="1"/>
  <c r="AC172" i="26"/>
  <c r="Q139" i="74" s="1"/>
  <c r="AL139" i="74" s="1"/>
  <c r="L55" i="74"/>
  <c r="O79" i="52" s="1"/>
  <c r="AD88" i="26"/>
  <c r="R55" i="74" s="1"/>
  <c r="O163" i="75"/>
  <c r="AM196" i="26"/>
  <c r="R163" i="75" s="1"/>
  <c r="AL126" i="26"/>
  <c r="Q93" i="75" s="1"/>
  <c r="AD74" i="26"/>
  <c r="R41" i="74" s="1"/>
  <c r="AM41" i="74" s="1"/>
  <c r="L41" i="74"/>
  <c r="O65" i="52" s="1"/>
  <c r="K137" i="72"/>
  <c r="T170" i="26"/>
  <c r="Q137" i="72" s="1"/>
  <c r="N245" i="72"/>
  <c r="Q269" i="52" s="1"/>
  <c r="K193" i="72"/>
  <c r="N217" i="52" s="1"/>
  <c r="T226" i="26"/>
  <c r="Q193" i="72" s="1"/>
  <c r="AL193" i="72" s="1"/>
  <c r="M55" i="75"/>
  <c r="AK88" i="26"/>
  <c r="P55" i="75" s="1"/>
  <c r="AK55" i="75" s="1"/>
  <c r="AL48" i="26"/>
  <c r="Q15" i="75" s="1"/>
  <c r="AL15" i="75" s="1"/>
  <c r="K15" i="75"/>
  <c r="AM100" i="26"/>
  <c r="R67" i="75" s="1"/>
  <c r="L67" i="75"/>
  <c r="H225" i="52"/>
  <c r="I159" i="52"/>
  <c r="S77" i="52"/>
  <c r="K30" i="52"/>
  <c r="G273" i="52"/>
  <c r="G275" i="52"/>
  <c r="T79" i="52"/>
  <c r="T94" i="52"/>
  <c r="U58" i="52"/>
  <c r="U136" i="52"/>
  <c r="T251" i="52"/>
  <c r="M150" i="52"/>
  <c r="M176" i="52"/>
  <c r="N146" i="52"/>
  <c r="AB281" i="49"/>
  <c r="Y248" i="74" s="1"/>
  <c r="U237" i="52"/>
  <c r="T122" i="26"/>
  <c r="Q89" i="72" s="1"/>
  <c r="T230" i="26"/>
  <c r="Q197" i="72" s="1"/>
  <c r="AL287" i="26"/>
  <c r="Q254" i="75" s="1"/>
  <c r="K254" i="75"/>
  <c r="T202" i="26"/>
  <c r="Q169" i="72" s="1"/>
  <c r="AL169" i="72" s="1"/>
  <c r="R243" i="52"/>
  <c r="L233" i="74"/>
  <c r="O257" i="52" s="1"/>
  <c r="AD266" i="26"/>
  <c r="R233" i="74" s="1"/>
  <c r="AC234" i="26"/>
  <c r="Q201" i="74" s="1"/>
  <c r="AL201" i="74" s="1"/>
  <c r="K201" i="74"/>
  <c r="N225" i="52" s="1"/>
  <c r="U117" i="52"/>
  <c r="W88" i="74"/>
  <c r="W112" i="52" s="1"/>
  <c r="AC121" i="49"/>
  <c r="Z88" i="74" s="1"/>
  <c r="L231" i="74"/>
  <c r="O255" i="52" s="1"/>
  <c r="AD264" i="26"/>
  <c r="R231" i="74" s="1"/>
  <c r="N194" i="75"/>
  <c r="AL227" i="26"/>
  <c r="Q194" i="75" s="1"/>
  <c r="AL194" i="75" s="1"/>
  <c r="V243" i="72"/>
  <c r="V267" i="52" s="1"/>
  <c r="S276" i="49"/>
  <c r="Y243" i="72" s="1"/>
  <c r="N38" i="72"/>
  <c r="Q62" i="52" s="1"/>
  <c r="T71" i="26"/>
  <c r="Q38" i="72" s="1"/>
  <c r="O21" i="72"/>
  <c r="R45" i="52" s="1"/>
  <c r="AD45" i="52" s="1"/>
  <c r="U54" i="26"/>
  <c r="R21" i="72" s="1"/>
  <c r="U262" i="26"/>
  <c r="R229" i="72" s="1"/>
  <c r="O229" i="72"/>
  <c r="R253" i="52" s="1"/>
  <c r="O134" i="72"/>
  <c r="R158" i="52" s="1"/>
  <c r="U167" i="26"/>
  <c r="R134" i="72" s="1"/>
  <c r="U106" i="26"/>
  <c r="R73" i="72" s="1"/>
  <c r="O73" i="72"/>
  <c r="R97" i="52" s="1"/>
  <c r="U74" i="26"/>
  <c r="R41" i="72" s="1"/>
  <c r="O41" i="72"/>
  <c r="R65" i="52" s="1"/>
  <c r="AD65" i="52" s="1"/>
  <c r="O184" i="74"/>
  <c r="R208" i="52" s="1"/>
  <c r="AD217" i="26"/>
  <c r="R184" i="74" s="1"/>
  <c r="R109" i="52"/>
  <c r="N51" i="74"/>
  <c r="Q75" i="52" s="1"/>
  <c r="AC84" i="26"/>
  <c r="Q51" i="74" s="1"/>
  <c r="M9" i="74"/>
  <c r="P33" i="52" s="1"/>
  <c r="AB33" i="52" s="1"/>
  <c r="AB42" i="26"/>
  <c r="P9" i="74" s="1"/>
  <c r="AD70" i="26"/>
  <c r="R37" i="74" s="1"/>
  <c r="O37" i="74"/>
  <c r="R61" i="52" s="1"/>
  <c r="AD61" i="52" s="1"/>
  <c r="AC244" i="26"/>
  <c r="Q211" i="74" s="1"/>
  <c r="AL211" i="74" s="1"/>
  <c r="N211" i="74"/>
  <c r="M120" i="74"/>
  <c r="AB153" i="26"/>
  <c r="P120" i="74" s="1"/>
  <c r="AC108" i="26"/>
  <c r="Q75" i="74" s="1"/>
  <c r="N75" i="74"/>
  <c r="Q99" i="52" s="1"/>
  <c r="M25" i="74"/>
  <c r="P49" i="52" s="1"/>
  <c r="AB49" i="52" s="1"/>
  <c r="AB58" i="26"/>
  <c r="P25" i="74" s="1"/>
  <c r="AC215" i="26"/>
  <c r="Q182" i="74" s="1"/>
  <c r="N182" i="74"/>
  <c r="Q206" i="52" s="1"/>
  <c r="AC206" i="52" s="1"/>
  <c r="N183" i="74"/>
  <c r="Q207" i="52" s="1"/>
  <c r="AC216" i="26"/>
  <c r="Q183" i="74" s="1"/>
  <c r="AD196" i="26"/>
  <c r="R163" i="74" s="1"/>
  <c r="O163" i="74"/>
  <c r="R187" i="52" s="1"/>
  <c r="AC60" i="26"/>
  <c r="N27" i="74"/>
  <c r="Q51" i="52" s="1"/>
  <c r="AB259" i="26"/>
  <c r="P226" i="74" s="1"/>
  <c r="M226" i="74"/>
  <c r="P250" i="52" s="1"/>
  <c r="O244" i="52"/>
  <c r="N249" i="52"/>
  <c r="M82" i="52"/>
  <c r="N226" i="52"/>
  <c r="J103" i="74"/>
  <c r="M127" i="52" s="1"/>
  <c r="Q221" i="52"/>
  <c r="AC221" i="52" s="1"/>
  <c r="AM206" i="26"/>
  <c r="R173" i="75" s="1"/>
  <c r="AM173" i="75" s="1"/>
  <c r="R173" i="52"/>
  <c r="Q277" i="52"/>
  <c r="V91" i="52"/>
  <c r="AB91" i="52" s="1"/>
  <c r="O235" i="52"/>
  <c r="S246" i="52"/>
  <c r="AL220" i="26"/>
  <c r="Q187" i="75" s="1"/>
  <c r="Q177" i="52"/>
  <c r="AC177" i="52" s="1"/>
  <c r="V135" i="52"/>
  <c r="AB135" i="52" s="1"/>
  <c r="AC78" i="26"/>
  <c r="Q45" i="74" s="1"/>
  <c r="T218" i="26"/>
  <c r="Q185" i="72" s="1"/>
  <c r="AL185" i="72" s="1"/>
  <c r="U266" i="52"/>
  <c r="M77" i="52"/>
  <c r="O95" i="52"/>
  <c r="K122" i="75"/>
  <c r="M271" i="52"/>
  <c r="AB208" i="49"/>
  <c r="Y175" i="74" s="1"/>
  <c r="N99" i="52"/>
  <c r="Q259" i="52"/>
  <c r="N243" i="52"/>
  <c r="N273" i="52"/>
  <c r="O33" i="52"/>
  <c r="O99" i="52"/>
  <c r="N142" i="52"/>
  <c r="AB246" i="26"/>
  <c r="P213" i="74" s="1"/>
  <c r="AK213" i="74" s="1"/>
  <c r="M258" i="52"/>
  <c r="M243" i="52"/>
  <c r="AC129" i="26"/>
  <c r="Q96" i="74" s="1"/>
  <c r="U246" i="49"/>
  <c r="AA213" i="72" s="1"/>
  <c r="P65" i="52"/>
  <c r="X51" i="52"/>
  <c r="I102" i="52"/>
  <c r="G201" i="52"/>
  <c r="G101" i="52"/>
  <c r="H83" i="52"/>
  <c r="I241" i="52"/>
  <c r="G85" i="52"/>
  <c r="I154" i="52"/>
  <c r="H75" i="52"/>
  <c r="I127" i="52"/>
  <c r="G224" i="52"/>
  <c r="G227" i="52"/>
  <c r="I47" i="52"/>
  <c r="G243" i="52"/>
  <c r="I171" i="52"/>
  <c r="H116" i="52"/>
  <c r="G270" i="52"/>
  <c r="S62" i="52"/>
  <c r="S163" i="52"/>
  <c r="U116" i="52"/>
  <c r="T33" i="52"/>
  <c r="T129" i="52"/>
  <c r="U43" i="52"/>
  <c r="U55" i="52"/>
  <c r="I124" i="52"/>
  <c r="I156" i="52"/>
  <c r="U159" i="52"/>
  <c r="U66" i="52"/>
  <c r="U81" i="52"/>
  <c r="S66" i="52"/>
  <c r="S124" i="52"/>
  <c r="U109" i="52"/>
  <c r="S158" i="52"/>
  <c r="S171" i="52"/>
  <c r="O174" i="52"/>
  <c r="H93" i="52"/>
  <c r="J30" i="52"/>
  <c r="G82" i="52"/>
  <c r="H238" i="52"/>
  <c r="S161" i="52"/>
  <c r="T262" i="52"/>
  <c r="H58" i="52"/>
  <c r="H61" i="52"/>
  <c r="G53" i="52"/>
  <c r="I37" i="52"/>
  <c r="G31" i="52"/>
  <c r="G40" i="52"/>
  <c r="G44" i="52"/>
  <c r="I74" i="52"/>
  <c r="H34" i="52"/>
  <c r="H50" i="52"/>
  <c r="H80" i="52"/>
  <c r="I94" i="52"/>
  <c r="H71" i="52"/>
  <c r="U61" i="52"/>
  <c r="H170" i="52"/>
  <c r="G194" i="52"/>
  <c r="H191" i="52"/>
  <c r="I134" i="52"/>
  <c r="I166" i="52"/>
  <c r="H219" i="52"/>
  <c r="I186" i="52"/>
  <c r="G164" i="52"/>
  <c r="U63" i="52"/>
  <c r="U236" i="52"/>
  <c r="T213" i="52"/>
  <c r="G213" i="52"/>
  <c r="T147" i="52"/>
  <c r="U126" i="52"/>
  <c r="S213" i="52"/>
  <c r="U37" i="52"/>
  <c r="G76" i="52"/>
  <c r="U76" i="52"/>
  <c r="U163" i="52"/>
  <c r="G274" i="52"/>
  <c r="N256" i="52"/>
  <c r="M86" i="52"/>
  <c r="N119" i="52"/>
  <c r="N167" i="52"/>
  <c r="G156" i="52"/>
  <c r="S115" i="52"/>
  <c r="S141" i="52"/>
  <c r="S168" i="52"/>
  <c r="U108" i="52"/>
  <c r="N193" i="52"/>
  <c r="O238" i="52"/>
  <c r="S155" i="26"/>
  <c r="P122" i="72" s="1"/>
  <c r="AM284" i="26"/>
  <c r="R251" i="75" s="1"/>
  <c r="N207" i="52"/>
  <c r="AC153" i="49"/>
  <c r="Z120" i="74" s="1"/>
  <c r="S42" i="26"/>
  <c r="P9" i="72" s="1"/>
  <c r="AL140" i="26"/>
  <c r="Q107" i="75" s="1"/>
  <c r="M249" i="52"/>
  <c r="AC264" i="26"/>
  <c r="Q231" i="74" s="1"/>
  <c r="AD50" i="26"/>
  <c r="R17" i="74" s="1"/>
  <c r="AC92" i="26"/>
  <c r="Q59" i="74" s="1"/>
  <c r="AD69" i="26"/>
  <c r="R36" i="74" s="1"/>
  <c r="S71" i="26"/>
  <c r="P38" i="72" s="1"/>
  <c r="AK38" i="72" s="1"/>
  <c r="AK156" i="26"/>
  <c r="P123" i="75" s="1"/>
  <c r="AK123" i="75" s="1"/>
  <c r="AL92" i="26"/>
  <c r="Q59" i="75" s="1"/>
  <c r="O272" i="52"/>
  <c r="S257" i="52"/>
  <c r="AC97" i="26"/>
  <c r="Q64" i="74" s="1"/>
  <c r="AD212" i="26"/>
  <c r="R179" i="74" s="1"/>
  <c r="S83" i="26"/>
  <c r="P50" i="72" s="1"/>
  <c r="AK50" i="72" s="1"/>
  <c r="AC164" i="26"/>
  <c r="Q131" i="74" s="1"/>
  <c r="U234" i="26"/>
  <c r="R201" i="72" s="1"/>
  <c r="AM280" i="26"/>
  <c r="R247" i="75" s="1"/>
  <c r="AM247" i="75" s="1"/>
  <c r="X75" i="52"/>
  <c r="P105" i="52"/>
  <c r="P233" i="52"/>
  <c r="AB233" i="52" s="1"/>
  <c r="X99" i="52"/>
  <c r="X67" i="52"/>
  <c r="V59" i="52"/>
  <c r="AD104" i="52"/>
  <c r="O223" i="52"/>
  <c r="R267" i="52"/>
  <c r="W51" i="52"/>
  <c r="X43" i="52"/>
  <c r="X59" i="52"/>
  <c r="AD59" i="52" s="1"/>
  <c r="W107" i="52"/>
  <c r="Q203" i="52"/>
  <c r="AC248" i="52"/>
  <c r="N176" i="52"/>
  <c r="R57" i="52"/>
  <c r="O56" i="52"/>
  <c r="M87" i="52"/>
  <c r="L169" i="72"/>
  <c r="O193" i="52" s="1"/>
  <c r="N254" i="52"/>
  <c r="V43" i="52"/>
  <c r="V67" i="52"/>
  <c r="I76" i="52"/>
  <c r="U64" i="52"/>
  <c r="S232" i="52"/>
  <c r="U32" i="52"/>
  <c r="H230" i="52"/>
  <c r="S205" i="52"/>
  <c r="N46" i="52"/>
  <c r="M115" i="52"/>
  <c r="O165" i="52"/>
  <c r="N116" i="52"/>
  <c r="M135" i="52"/>
  <c r="O200" i="52"/>
  <c r="M169" i="52"/>
  <c r="O171" i="52"/>
  <c r="O91" i="52"/>
  <c r="M121" i="52"/>
  <c r="M158" i="52"/>
  <c r="O183" i="52"/>
  <c r="M251" i="52"/>
  <c r="M272" i="52"/>
  <c r="N266" i="52"/>
  <c r="O38" i="52"/>
  <c r="N87" i="52"/>
  <c r="AL215" i="26"/>
  <c r="Q182" i="75" s="1"/>
  <c r="M210" i="52"/>
  <c r="U274" i="52"/>
  <c r="M84" i="52"/>
  <c r="N149" i="52"/>
  <c r="O105" i="52"/>
  <c r="O158" i="52"/>
  <c r="O134" i="52"/>
  <c r="AL283" i="26"/>
  <c r="Q250" i="75" s="1"/>
  <c r="AL250" i="75" s="1"/>
  <c r="AL268" i="49"/>
  <c r="Z235" i="75" s="1"/>
  <c r="S187" i="26"/>
  <c r="P154" i="72" s="1"/>
  <c r="AK215" i="26"/>
  <c r="P182" i="75" s="1"/>
  <c r="W99" i="52"/>
  <c r="X91" i="52"/>
  <c r="AD91" i="52" s="1"/>
  <c r="W67" i="52"/>
  <c r="AB101" i="52"/>
  <c r="AD182" i="52"/>
  <c r="AD168" i="52"/>
  <c r="R210" i="52"/>
  <c r="AD210" i="52" s="1"/>
  <c r="W110" i="52"/>
  <c r="AC110" i="52" s="1"/>
  <c r="X62" i="52"/>
  <c r="AD62" i="52" s="1"/>
  <c r="W186" i="52"/>
  <c r="Q239" i="52"/>
  <c r="P196" i="52"/>
  <c r="AB196" i="52" s="1"/>
  <c r="X110" i="52"/>
  <c r="W70" i="52"/>
  <c r="V86" i="52"/>
  <c r="E71" i="81"/>
  <c r="E76" i="81" s="1"/>
  <c r="V218" i="52"/>
  <c r="V78" i="52"/>
  <c r="U263" i="52"/>
  <c r="Q113" i="52"/>
  <c r="AC113" i="52" s="1"/>
  <c r="P67" i="52"/>
  <c r="R44" i="52"/>
  <c r="AD44" i="52" s="1"/>
  <c r="V62" i="52"/>
  <c r="AB62" i="52" s="1"/>
  <c r="V198" i="52"/>
  <c r="AB198" i="52" s="1"/>
  <c r="W218" i="52"/>
  <c r="AC218" i="52" s="1"/>
  <c r="S259" i="52"/>
  <c r="E73" i="81"/>
  <c r="X70" i="52"/>
  <c r="AD70" i="52" s="1"/>
  <c r="Q226" i="52"/>
  <c r="H270" i="52"/>
  <c r="Q67" i="52"/>
  <c r="Q159" i="52"/>
  <c r="V186" i="52"/>
  <c r="W198" i="52"/>
  <c r="W78" i="52"/>
  <c r="AC78" i="52" s="1"/>
  <c r="R67" i="52"/>
  <c r="V110" i="52"/>
  <c r="AB110" i="52" s="1"/>
  <c r="V70" i="52"/>
  <c r="AB70" i="52" s="1"/>
  <c r="R196" i="52"/>
  <c r="AD196" i="52" s="1"/>
  <c r="O98" i="52"/>
  <c r="AK87" i="26"/>
  <c r="P54" i="75" s="1"/>
  <c r="AK54" i="75" s="1"/>
  <c r="AK76" i="26"/>
  <c r="P43" i="75" s="1"/>
  <c r="AM188" i="26"/>
  <c r="R155" i="75" s="1"/>
  <c r="S254" i="52"/>
  <c r="H258" i="52"/>
  <c r="U276" i="52"/>
  <c r="U253" i="52"/>
  <c r="M49" i="52"/>
  <c r="N152" i="52"/>
  <c r="U259" i="52"/>
  <c r="O220" i="52"/>
  <c r="V75" i="52"/>
  <c r="AB113" i="49"/>
  <c r="Y80" i="74" s="1"/>
  <c r="AL135" i="26"/>
  <c r="Q102" i="75" s="1"/>
  <c r="AL102" i="75" s="1"/>
  <c r="O203" i="52"/>
  <c r="G64" i="52"/>
  <c r="G96" i="52"/>
  <c r="G110" i="52"/>
  <c r="T140" i="52"/>
  <c r="S278" i="52"/>
  <c r="T275" i="52"/>
  <c r="M96" i="52"/>
  <c r="S267" i="52"/>
  <c r="AM214" i="26"/>
  <c r="R181" i="75" s="1"/>
  <c r="AM181" i="75" s="1"/>
  <c r="N186" i="52"/>
  <c r="O199" i="52"/>
  <c r="X83" i="52"/>
  <c r="AD83" i="52" s="1"/>
  <c r="H51" i="52"/>
  <c r="H211" i="52"/>
  <c r="H222" i="52"/>
  <c r="T124" i="52"/>
  <c r="H250" i="52"/>
  <c r="M98" i="52"/>
  <c r="S258" i="52"/>
  <c r="N113" i="52"/>
  <c r="AM156" i="26"/>
  <c r="R123" i="75" s="1"/>
  <c r="S54" i="26"/>
  <c r="P21" i="72" s="1"/>
  <c r="AK21" i="72" s="1"/>
  <c r="AK135" i="26"/>
  <c r="P102" i="75" s="1"/>
  <c r="AK102" i="75" s="1"/>
  <c r="AC265" i="49"/>
  <c r="Z232" i="74" s="1"/>
  <c r="S213" i="51"/>
  <c r="AH181" i="72" s="1"/>
  <c r="H40" i="52"/>
  <c r="G80" i="52"/>
  <c r="S156" i="52"/>
  <c r="U235" i="52"/>
  <c r="S117" i="52"/>
  <c r="U267" i="52"/>
  <c r="O178" i="52"/>
  <c r="O37" i="52"/>
  <c r="M242" i="52"/>
  <c r="M94" i="52"/>
  <c r="N165" i="52"/>
  <c r="M166" i="52"/>
  <c r="M156" i="52"/>
  <c r="O175" i="52"/>
  <c r="M234" i="52"/>
  <c r="T257" i="52"/>
  <c r="M123" i="52"/>
  <c r="N198" i="52"/>
  <c r="M232" i="52"/>
  <c r="O242" i="52"/>
  <c r="M236" i="52"/>
  <c r="U52" i="52"/>
  <c r="T148" i="52"/>
  <c r="N82" i="52"/>
  <c r="N148" i="52"/>
  <c r="U180" i="52"/>
  <c r="M85" i="52"/>
  <c r="M204" i="52"/>
  <c r="O245" i="52"/>
  <c r="M45" i="52"/>
  <c r="O68" i="52"/>
  <c r="O168" i="52"/>
  <c r="M164" i="52"/>
  <c r="O253" i="52"/>
  <c r="G48" i="52"/>
  <c r="S52" i="52"/>
  <c r="T164" i="52"/>
  <c r="U113" i="52"/>
  <c r="S59" i="52"/>
  <c r="M182" i="52"/>
  <c r="N250" i="52"/>
  <c r="T278" i="52"/>
  <c r="G261" i="52"/>
  <c r="S263" i="52"/>
  <c r="M185" i="52"/>
  <c r="M184" i="52"/>
  <c r="I78" i="52"/>
  <c r="I110" i="52"/>
  <c r="G38" i="52"/>
  <c r="I69" i="52"/>
  <c r="H74" i="52"/>
  <c r="I39" i="52"/>
  <c r="H209" i="52"/>
  <c r="H37" i="52"/>
  <c r="H47" i="52"/>
  <c r="G212" i="52"/>
  <c r="H185" i="52"/>
  <c r="I125" i="52"/>
  <c r="G153" i="52"/>
  <c r="H252" i="52"/>
  <c r="G197" i="52"/>
  <c r="I261" i="52"/>
  <c r="S154" i="52"/>
  <c r="H117" i="52"/>
  <c r="H181" i="52"/>
  <c r="H73" i="52"/>
  <c r="H105" i="52"/>
  <c r="I232" i="52"/>
  <c r="I145" i="52"/>
  <c r="I177" i="52"/>
  <c r="G196" i="52"/>
  <c r="U88" i="52"/>
  <c r="U193" i="52"/>
  <c r="T218" i="52"/>
  <c r="I212" i="52"/>
  <c r="H115" i="52"/>
  <c r="I128" i="52"/>
  <c r="H179" i="52"/>
  <c r="I192" i="52"/>
  <c r="H129" i="52"/>
  <c r="H193" i="52"/>
  <c r="S172" i="52"/>
  <c r="H33" i="52"/>
  <c r="I81" i="52"/>
  <c r="I59" i="52"/>
  <c r="I91" i="52"/>
  <c r="G72" i="52"/>
  <c r="G104" i="52"/>
  <c r="I98" i="52"/>
  <c r="I109" i="52"/>
  <c r="I204" i="52"/>
  <c r="G62" i="52"/>
  <c r="H220" i="52"/>
  <c r="I31" i="52"/>
  <c r="I32" i="52"/>
  <c r="G158" i="52"/>
  <c r="G66" i="52"/>
  <c r="G248" i="52"/>
  <c r="I115" i="52"/>
  <c r="I147" i="52"/>
  <c r="I252" i="52"/>
  <c r="I165" i="52"/>
  <c r="I57" i="52"/>
  <c r="T70" i="52"/>
  <c r="T56" i="52"/>
  <c r="U95" i="52"/>
  <c r="H157" i="52"/>
  <c r="G41" i="52"/>
  <c r="H254" i="52"/>
  <c r="I223" i="52"/>
  <c r="S127" i="52"/>
  <c r="G115" i="52"/>
  <c r="G131" i="52"/>
  <c r="G147" i="52"/>
  <c r="G163" i="52"/>
  <c r="G179" i="52"/>
  <c r="G195" i="52"/>
  <c r="H207" i="52"/>
  <c r="H277" i="52"/>
  <c r="S95" i="52"/>
  <c r="S144" i="52"/>
  <c r="S130" i="52"/>
  <c r="I168" i="52"/>
  <c r="G223" i="52"/>
  <c r="T32" i="52"/>
  <c r="S51" i="52"/>
  <c r="T166" i="52"/>
  <c r="I209" i="52"/>
  <c r="I70" i="52"/>
  <c r="G222" i="52"/>
  <c r="I85" i="52"/>
  <c r="G45" i="52"/>
  <c r="H46" i="52"/>
  <c r="G74" i="52"/>
  <c r="G46" i="52"/>
  <c r="I56" i="52"/>
  <c r="I88" i="52"/>
  <c r="I104" i="52"/>
  <c r="H32" i="52"/>
  <c r="I211" i="52"/>
  <c r="H137" i="52"/>
  <c r="I141" i="52"/>
  <c r="I105" i="52"/>
  <c r="G185" i="52"/>
  <c r="G260" i="52"/>
  <c r="U138" i="52"/>
  <c r="S243" i="52"/>
  <c r="H133" i="52"/>
  <c r="G81" i="52"/>
  <c r="H268" i="52"/>
  <c r="I113" i="52"/>
  <c r="G124" i="52"/>
  <c r="I262" i="52"/>
  <c r="T74" i="52"/>
  <c r="T133" i="52"/>
  <c r="S217" i="52"/>
  <c r="S186" i="52"/>
  <c r="I190" i="52"/>
  <c r="H232" i="52"/>
  <c r="H131" i="52"/>
  <c r="H195" i="52"/>
  <c r="H145" i="52"/>
  <c r="U96" i="52"/>
  <c r="T120" i="52"/>
  <c r="T227" i="52"/>
  <c r="I83" i="52"/>
  <c r="I46" i="52"/>
  <c r="I61" i="52"/>
  <c r="G37" i="52"/>
  <c r="G102" i="52"/>
  <c r="G59" i="52"/>
  <c r="G75" i="52"/>
  <c r="G91" i="52"/>
  <c r="G107" i="52"/>
  <c r="H66" i="52"/>
  <c r="I225" i="52"/>
  <c r="G134" i="52"/>
  <c r="G166" i="52"/>
  <c r="I82" i="52"/>
  <c r="H31" i="52"/>
  <c r="G120" i="52"/>
  <c r="I139" i="52"/>
  <c r="G152" i="52"/>
  <c r="T53" i="52"/>
  <c r="I117" i="52"/>
  <c r="I230" i="52"/>
  <c r="G137" i="52"/>
  <c r="T145" i="52"/>
  <c r="H173" i="52"/>
  <c r="H171" i="52"/>
  <c r="I184" i="52"/>
  <c r="I33" i="52"/>
  <c r="U57" i="52"/>
  <c r="S159" i="52"/>
  <c r="S74" i="52"/>
  <c r="U135" i="52"/>
  <c r="T138" i="52"/>
  <c r="T134" i="52"/>
  <c r="T193" i="52"/>
  <c r="U194" i="52"/>
  <c r="H166" i="52"/>
  <c r="H182" i="52"/>
  <c r="H212" i="52"/>
  <c r="H49" i="52"/>
  <c r="I222" i="52"/>
  <c r="I66" i="52"/>
  <c r="I101" i="52"/>
  <c r="H106" i="52"/>
  <c r="I118" i="52"/>
  <c r="I142" i="52"/>
  <c r="I174" i="52"/>
  <c r="I90" i="52"/>
  <c r="H158" i="52"/>
  <c r="G225" i="52"/>
  <c r="H153" i="52"/>
  <c r="H237" i="52"/>
  <c r="H269" i="52"/>
  <c r="I157" i="52"/>
  <c r="I73" i="52"/>
  <c r="I268" i="52"/>
  <c r="G229" i="52"/>
  <c r="U112" i="52"/>
  <c r="H149" i="52"/>
  <c r="H57" i="52"/>
  <c r="H89" i="52"/>
  <c r="S40" i="52"/>
  <c r="G249" i="52"/>
  <c r="I129" i="52"/>
  <c r="I161" i="52"/>
  <c r="I193" i="52"/>
  <c r="H260" i="52"/>
  <c r="H223" i="52"/>
  <c r="H261" i="52"/>
  <c r="U78" i="52"/>
  <c r="S94" i="52"/>
  <c r="T159" i="52"/>
  <c r="H216" i="52"/>
  <c r="H147" i="52"/>
  <c r="H161" i="52"/>
  <c r="G207" i="52"/>
  <c r="G245" i="52"/>
  <c r="T31" i="52"/>
  <c r="I75" i="52"/>
  <c r="I107" i="52"/>
  <c r="H38" i="52"/>
  <c r="H48" i="52"/>
  <c r="I77" i="52"/>
  <c r="H35" i="52"/>
  <c r="I50" i="52"/>
  <c r="G35" i="52"/>
  <c r="H43" i="52"/>
  <c r="G142" i="52"/>
  <c r="G43" i="52"/>
  <c r="H206" i="52"/>
  <c r="G112" i="52"/>
  <c r="I131" i="52"/>
  <c r="G144" i="52"/>
  <c r="U172" i="52"/>
  <c r="I133" i="52"/>
  <c r="G169" i="52"/>
  <c r="H108" i="52"/>
  <c r="H125" i="52"/>
  <c r="G214" i="52"/>
  <c r="G121" i="52"/>
  <c r="H236" i="52"/>
  <c r="G123" i="52"/>
  <c r="G139" i="52"/>
  <c r="G155" i="52"/>
  <c r="I246" i="52"/>
  <c r="I213" i="52"/>
  <c r="T43" i="52"/>
  <c r="S162" i="52"/>
  <c r="H123" i="52"/>
  <c r="H187" i="52"/>
  <c r="U132" i="52"/>
  <c r="I65" i="52"/>
  <c r="I86" i="52"/>
  <c r="G206" i="52"/>
  <c r="G209" i="52"/>
  <c r="I53" i="52"/>
  <c r="H241" i="52"/>
  <c r="I150" i="52"/>
  <c r="G54" i="52"/>
  <c r="I42" i="52"/>
  <c r="H126" i="52"/>
  <c r="I64" i="52"/>
  <c r="I80" i="52"/>
  <c r="I96" i="52"/>
  <c r="G98" i="52"/>
  <c r="H45" i="52"/>
  <c r="G228" i="52"/>
  <c r="I41" i="52"/>
  <c r="H121" i="52"/>
  <c r="H169" i="52"/>
  <c r="I245" i="52"/>
  <c r="U106" i="52"/>
  <c r="S211" i="52"/>
  <c r="H165" i="52"/>
  <c r="G65" i="52"/>
  <c r="G97" i="52"/>
  <c r="S145" i="52"/>
  <c r="W30" i="52"/>
  <c r="H255" i="52"/>
  <c r="U47" i="52"/>
  <c r="T44" i="52"/>
  <c r="T46" i="52"/>
  <c r="T42" i="52"/>
  <c r="T101" i="52"/>
  <c r="T190" i="52"/>
  <c r="I228" i="52"/>
  <c r="I112" i="52"/>
  <c r="H163" i="52"/>
  <c r="I176" i="52"/>
  <c r="H177" i="52"/>
  <c r="H213" i="52"/>
  <c r="T80" i="52"/>
  <c r="T195" i="52"/>
  <c r="G113" i="52"/>
  <c r="U89" i="52"/>
  <c r="S76" i="52"/>
  <c r="U233" i="52"/>
  <c r="I38" i="52"/>
  <c r="I67" i="52"/>
  <c r="I99" i="52"/>
  <c r="H70" i="52"/>
  <c r="H86" i="52"/>
  <c r="I93" i="52"/>
  <c r="I220" i="52"/>
  <c r="G94" i="52"/>
  <c r="I58" i="52"/>
  <c r="G106" i="52"/>
  <c r="I34" i="52"/>
  <c r="G83" i="52"/>
  <c r="G99" i="52"/>
  <c r="H98" i="52"/>
  <c r="G126" i="52"/>
  <c r="G150" i="52"/>
  <c r="I123" i="52"/>
  <c r="U70" i="52"/>
  <c r="I149" i="52"/>
  <c r="I89" i="52"/>
  <c r="H60" i="52"/>
  <c r="S53" i="52"/>
  <c r="U80" i="52"/>
  <c r="I249" i="52"/>
  <c r="H141" i="52"/>
  <c r="I278" i="52"/>
  <c r="H245" i="52"/>
  <c r="U120" i="52"/>
  <c r="H139" i="52"/>
  <c r="I152" i="52"/>
  <c r="I49" i="52"/>
  <c r="S37" i="52"/>
  <c r="S71" i="52"/>
  <c r="S46" i="52"/>
  <c r="S48" i="52"/>
  <c r="S100" i="52"/>
  <c r="S190" i="52"/>
  <c r="H228" i="52"/>
  <c r="G145" i="52"/>
  <c r="I276" i="52"/>
  <c r="I199" i="52"/>
  <c r="I231" i="52"/>
  <c r="T102" i="52"/>
  <c r="T51" i="52"/>
  <c r="T141" i="52"/>
  <c r="U110" i="52"/>
  <c r="G190" i="52"/>
  <c r="G141" i="52"/>
  <c r="G161" i="52"/>
  <c r="H52" i="52"/>
  <c r="G268" i="52"/>
  <c r="I215" i="52"/>
  <c r="T54" i="52"/>
  <c r="S49" i="52"/>
  <c r="U98" i="52"/>
  <c r="T108" i="52"/>
  <c r="T109" i="52"/>
  <c r="U142" i="52"/>
  <c r="T169" i="52"/>
  <c r="U201" i="52"/>
  <c r="G57" i="52"/>
  <c r="G89" i="52"/>
  <c r="U45" i="52"/>
  <c r="H215" i="52"/>
  <c r="S69" i="52"/>
  <c r="U62" i="52"/>
  <c r="U40" i="52"/>
  <c r="T160" i="52"/>
  <c r="T114" i="52"/>
  <c r="T233" i="52"/>
  <c r="S226" i="52"/>
  <c r="H112" i="52"/>
  <c r="H176" i="52"/>
  <c r="H148" i="52"/>
  <c r="I254" i="52"/>
  <c r="T91" i="52"/>
  <c r="S84" i="52"/>
  <c r="T104" i="52"/>
  <c r="T116" i="52"/>
  <c r="S235" i="52"/>
  <c r="U213" i="52"/>
  <c r="S264" i="52"/>
  <c r="N178" i="52"/>
  <c r="S165" i="52"/>
  <c r="T158" i="52"/>
  <c r="T170" i="52"/>
  <c r="T219" i="52"/>
  <c r="U212" i="52"/>
  <c r="T221" i="52"/>
  <c r="T223" i="52"/>
  <c r="O34" i="52"/>
  <c r="M118" i="52"/>
  <c r="O186" i="52"/>
  <c r="O51" i="52"/>
  <c r="S262" i="52"/>
  <c r="N183" i="52"/>
  <c r="M222" i="52"/>
  <c r="O185" i="52"/>
  <c r="N224" i="52"/>
  <c r="O194" i="52"/>
  <c r="O44" i="52"/>
  <c r="T266" i="52"/>
  <c r="M100" i="52"/>
  <c r="O108" i="52"/>
  <c r="N62" i="52"/>
  <c r="M102" i="52"/>
  <c r="T81" i="52"/>
  <c r="T50" i="52"/>
  <c r="S152" i="52"/>
  <c r="S225" i="52"/>
  <c r="G133" i="52"/>
  <c r="G33" i="52"/>
  <c r="G52" i="52"/>
  <c r="G84" i="52"/>
  <c r="I116" i="52"/>
  <c r="I148" i="52"/>
  <c r="I260" i="52"/>
  <c r="G269" i="52"/>
  <c r="U33" i="52"/>
  <c r="U82" i="52"/>
  <c r="H136" i="52"/>
  <c r="G199" i="52"/>
  <c r="T47" i="52"/>
  <c r="T113" i="52"/>
  <c r="T89" i="52"/>
  <c r="S160" i="52"/>
  <c r="T149" i="52"/>
  <c r="U118" i="52"/>
  <c r="S201" i="52"/>
  <c r="T202" i="52"/>
  <c r="U187" i="52"/>
  <c r="S183" i="52"/>
  <c r="N229" i="52"/>
  <c r="U222" i="52"/>
  <c r="U137" i="52"/>
  <c r="T112" i="52"/>
  <c r="T252" i="52"/>
  <c r="O84" i="52"/>
  <c r="O54" i="52"/>
  <c r="M78" i="52"/>
  <c r="U198" i="52"/>
  <c r="O36" i="52"/>
  <c r="T249" i="52"/>
  <c r="M37" i="52"/>
  <c r="T258" i="52"/>
  <c r="O113" i="52"/>
  <c r="O141" i="52"/>
  <c r="O151" i="52"/>
  <c r="N203" i="52"/>
  <c r="M262" i="52"/>
  <c r="U175" i="52"/>
  <c r="T199" i="52"/>
  <c r="N36" i="52"/>
  <c r="O62" i="52"/>
  <c r="M133" i="52"/>
  <c r="M126" i="52"/>
  <c r="N230" i="52"/>
  <c r="M167" i="52"/>
  <c r="O160" i="52"/>
  <c r="O188" i="52"/>
  <c r="U206" i="52"/>
  <c r="T271" i="52"/>
  <c r="S199" i="52"/>
  <c r="O71" i="52"/>
  <c r="H68" i="52"/>
  <c r="G205" i="52"/>
  <c r="I237" i="52"/>
  <c r="I269" i="52"/>
  <c r="T57" i="52"/>
  <c r="S99" i="52"/>
  <c r="T131" i="52"/>
  <c r="S166" i="52"/>
  <c r="S227" i="52"/>
  <c r="G157" i="52"/>
  <c r="H65" i="52"/>
  <c r="H97" i="52"/>
  <c r="H246" i="52"/>
  <c r="G237" i="52"/>
  <c r="T84" i="52"/>
  <c r="U174" i="52"/>
  <c r="T201" i="52"/>
  <c r="U170" i="52"/>
  <c r="H160" i="52"/>
  <c r="T103" i="52"/>
  <c r="G116" i="52"/>
  <c r="S97" i="52"/>
  <c r="U92" i="52"/>
  <c r="U130" i="52"/>
  <c r="S140" i="52"/>
  <c r="T245" i="52"/>
  <c r="M90" i="52"/>
  <c r="U272" i="52"/>
  <c r="T276" i="52"/>
  <c r="N76" i="52"/>
  <c r="N98" i="52"/>
  <c r="O119" i="52"/>
  <c r="U99" i="52"/>
  <c r="S133" i="52"/>
  <c r="T126" i="52"/>
  <c r="T187" i="52"/>
  <c r="S196" i="52"/>
  <c r="T189" i="52"/>
  <c r="O43" i="52"/>
  <c r="U249" i="52"/>
  <c r="M205" i="52"/>
  <c r="N80" i="52"/>
  <c r="N263" i="52"/>
  <c r="U270" i="52"/>
  <c r="O42" i="52"/>
  <c r="O191" i="52"/>
  <c r="O241" i="52"/>
  <c r="M263" i="52"/>
  <c r="M239" i="52"/>
  <c r="O46" i="52"/>
  <c r="T270" i="52"/>
  <c r="O110" i="52"/>
  <c r="O88" i="52"/>
  <c r="G117" i="52"/>
  <c r="G181" i="52"/>
  <c r="I202" i="52"/>
  <c r="U65" i="52"/>
  <c r="U50" i="52"/>
  <c r="U140" i="52"/>
  <c r="H120" i="52"/>
  <c r="H184" i="52"/>
  <c r="H202" i="52"/>
  <c r="G251" i="52"/>
  <c r="I153" i="52"/>
  <c r="I185" i="52"/>
  <c r="G231" i="52"/>
  <c r="U53" i="52"/>
  <c r="T62" i="52"/>
  <c r="S86" i="52"/>
  <c r="S65" i="52"/>
  <c r="T90" i="52"/>
  <c r="U35" i="52"/>
  <c r="U209" i="52"/>
  <c r="S256" i="52"/>
  <c r="O49" i="52"/>
  <c r="S139" i="52"/>
  <c r="N49" i="52"/>
  <c r="O53" i="52"/>
  <c r="M137" i="52"/>
  <c r="O259" i="52"/>
  <c r="S222" i="52"/>
  <c r="O128" i="52"/>
  <c r="M146" i="52"/>
  <c r="O187" i="52"/>
  <c r="N275" i="52"/>
  <c r="T248" i="52"/>
  <c r="N45" i="52"/>
  <c r="M53" i="52"/>
  <c r="N128" i="52"/>
  <c r="S229" i="52"/>
  <c r="S230" i="52"/>
  <c r="T175" i="52"/>
  <c r="U207" i="52"/>
  <c r="O92" i="52"/>
  <c r="O96" i="52"/>
  <c r="N155" i="52"/>
  <c r="X229" i="72"/>
  <c r="U262" i="49"/>
  <c r="AA229" i="72" s="1"/>
  <c r="G73" i="52"/>
  <c r="G105" i="52"/>
  <c r="H199" i="52"/>
  <c r="H231" i="52"/>
  <c r="S56" i="52"/>
  <c r="T97" i="52"/>
  <c r="S194" i="52"/>
  <c r="H144" i="52"/>
  <c r="S55" i="52"/>
  <c r="I263" i="52"/>
  <c r="T59" i="52"/>
  <c r="U162" i="52"/>
  <c r="U219" i="52"/>
  <c r="U181" i="52"/>
  <c r="O148" i="52"/>
  <c r="U156" i="52"/>
  <c r="U190" i="52"/>
  <c r="U177" i="52"/>
  <c r="S210" i="52"/>
  <c r="U171" i="52"/>
  <c r="U244" i="52"/>
  <c r="T222" i="52"/>
  <c r="S273" i="52"/>
  <c r="S277" i="52"/>
  <c r="N177" i="52"/>
  <c r="M154" i="52"/>
  <c r="O103" i="52"/>
  <c r="O229" i="52"/>
  <c r="O170" i="52"/>
  <c r="M189" i="52"/>
  <c r="N180" i="52"/>
  <c r="T239" i="52"/>
  <c r="M48" i="52"/>
  <c r="N157" i="52"/>
  <c r="O122" i="52"/>
  <c r="N246" i="52"/>
  <c r="N260" i="52"/>
  <c r="S206" i="52"/>
  <c r="G177" i="52"/>
  <c r="G252" i="52"/>
  <c r="T82" i="52"/>
  <c r="U84" i="52"/>
  <c r="S120" i="52"/>
  <c r="T220" i="52"/>
  <c r="G165" i="52"/>
  <c r="H251" i="52"/>
  <c r="H266" i="52"/>
  <c r="S39" i="52"/>
  <c r="G68" i="52"/>
  <c r="G100" i="52"/>
  <c r="I132" i="52"/>
  <c r="H278" i="52"/>
  <c r="H168" i="52"/>
  <c r="I121" i="52"/>
  <c r="H132" i="52"/>
  <c r="S88" i="52"/>
  <c r="S50" i="52"/>
  <c r="U150" i="52"/>
  <c r="T264" i="52"/>
  <c r="T254" i="52"/>
  <c r="M64" i="52"/>
  <c r="S245" i="52"/>
  <c r="T250" i="52"/>
  <c r="O224" i="52"/>
  <c r="S224" i="52"/>
  <c r="T130" i="52"/>
  <c r="S250" i="52"/>
  <c r="U275" i="52"/>
  <c r="M72" i="52"/>
  <c r="O156" i="52"/>
  <c r="N262" i="52"/>
  <c r="O258" i="52"/>
  <c r="U230" i="52"/>
  <c r="U248" i="52"/>
  <c r="N33" i="52"/>
  <c r="N84" i="52"/>
  <c r="O102" i="52"/>
  <c r="M160" i="52"/>
  <c r="T229" i="52"/>
  <c r="M33" i="52"/>
  <c r="M80" i="52"/>
  <c r="M58" i="52"/>
  <c r="M52" i="52"/>
  <c r="O61" i="52"/>
  <c r="O116" i="52"/>
  <c r="O164" i="52"/>
  <c r="N201" i="52"/>
  <c r="U238" i="52"/>
  <c r="S231" i="52"/>
  <c r="G221" i="52"/>
  <c r="I253" i="52"/>
  <c r="S44" i="52"/>
  <c r="S78" i="52"/>
  <c r="S80" i="52"/>
  <c r="T163" i="52"/>
  <c r="U100" i="52"/>
  <c r="S134" i="52"/>
  <c r="S193" i="52"/>
  <c r="S195" i="52"/>
  <c r="S197" i="52"/>
  <c r="G125" i="52"/>
  <c r="G189" i="52"/>
  <c r="G49" i="52"/>
  <c r="H81" i="52"/>
  <c r="H244" i="52"/>
  <c r="H276" i="52"/>
  <c r="H221" i="52"/>
  <c r="S54" i="52"/>
  <c r="T142" i="52"/>
  <c r="T171" i="52"/>
  <c r="H128" i="52"/>
  <c r="H192" i="52"/>
  <c r="H180" i="52"/>
  <c r="G215" i="52"/>
  <c r="U67" i="52"/>
  <c r="T174" i="52"/>
  <c r="U147" i="52"/>
  <c r="S108" i="52"/>
  <c r="M159" i="52"/>
  <c r="U252" i="52"/>
  <c r="N50" i="52"/>
  <c r="S185" i="52"/>
  <c r="T217" i="52"/>
  <c r="U218" i="52"/>
  <c r="S251" i="52"/>
  <c r="S228" i="52"/>
  <c r="U255" i="52"/>
  <c r="M50" i="52"/>
  <c r="O52" i="52"/>
  <c r="O219" i="52"/>
  <c r="M244" i="52"/>
  <c r="S223" i="52"/>
  <c r="O100" i="52"/>
  <c r="N184" i="52"/>
  <c r="M186" i="52"/>
  <c r="M36" i="52"/>
  <c r="U183" i="52"/>
  <c r="T207" i="52"/>
  <c r="N31" i="52"/>
  <c r="S260" i="52"/>
  <c r="M101" i="52"/>
  <c r="O111" i="52"/>
  <c r="N162" i="52"/>
  <c r="N170" i="52"/>
  <c r="O172" i="52"/>
  <c r="N204" i="52"/>
  <c r="G236" i="52"/>
  <c r="T188" i="52"/>
  <c r="H249" i="52"/>
  <c r="G149" i="52"/>
  <c r="U103" i="52"/>
  <c r="H218" i="52"/>
  <c r="I169" i="52"/>
  <c r="H253" i="52"/>
  <c r="U31" i="52"/>
  <c r="U105" i="52"/>
  <c r="S102" i="52"/>
  <c r="T58" i="52"/>
  <c r="U125" i="52"/>
  <c r="T234" i="52"/>
  <c r="S203" i="52"/>
  <c r="O72" i="52"/>
  <c r="N240" i="52"/>
  <c r="S214" i="52"/>
  <c r="T273" i="52"/>
  <c r="T144" i="52"/>
  <c r="U124" i="52"/>
  <c r="N154" i="52"/>
  <c r="O261" i="52"/>
  <c r="M273" i="52"/>
  <c r="U229" i="52"/>
  <c r="S272" i="52"/>
  <c r="S253" i="52"/>
  <c r="N34" i="52"/>
  <c r="N52" i="52"/>
  <c r="N54" i="52"/>
  <c r="N106" i="52"/>
  <c r="O127" i="52"/>
  <c r="O230" i="52"/>
  <c r="O195" i="52"/>
  <c r="N156" i="52"/>
  <c r="N255" i="52"/>
  <c r="T230" i="52"/>
  <c r="M43" i="52"/>
  <c r="O41" i="52"/>
  <c r="N100" i="52"/>
  <c r="O60" i="52"/>
  <c r="M54" i="52"/>
  <c r="M171" i="52"/>
  <c r="N139" i="52"/>
  <c r="N114" i="52"/>
  <c r="M138" i="52"/>
  <c r="U239" i="52"/>
  <c r="O63" i="52"/>
  <c r="M114" i="52"/>
  <c r="M187" i="52"/>
  <c r="T235" i="52"/>
  <c r="T237" i="52"/>
  <c r="T206" i="52"/>
  <c r="S271" i="52"/>
  <c r="R30" i="52"/>
  <c r="M40" i="52"/>
  <c r="N210" i="52"/>
  <c r="N268" i="52"/>
  <c r="O269" i="52"/>
  <c r="N272" i="52"/>
  <c r="T265" i="52"/>
  <c r="N122" i="52"/>
  <c r="O167" i="52"/>
  <c r="N160" i="52"/>
  <c r="O222" i="52"/>
  <c r="P211" i="52"/>
  <c r="AB211" i="52" s="1"/>
  <c r="R113" i="52"/>
  <c r="R235" i="52"/>
  <c r="AD235" i="52" s="1"/>
  <c r="R244" i="52"/>
  <c r="AD244" i="52" s="1"/>
  <c r="J259" i="52"/>
  <c r="L229" i="52"/>
  <c r="K51" i="52"/>
  <c r="M113" i="52"/>
  <c r="O135" i="52"/>
  <c r="S212" i="52"/>
  <c r="N38" i="52"/>
  <c r="N63" i="52"/>
  <c r="U269" i="52"/>
  <c r="U278" i="52"/>
  <c r="O64" i="52"/>
  <c r="O69" i="52"/>
  <c r="O70" i="52"/>
  <c r="O149" i="52"/>
  <c r="M134" i="52"/>
  <c r="M163" i="52"/>
  <c r="M180" i="52"/>
  <c r="N248" i="52"/>
  <c r="U245" i="52"/>
  <c r="Q30" i="52"/>
  <c r="M71" i="52"/>
  <c r="O73" i="52"/>
  <c r="N90" i="52"/>
  <c r="N107" i="52"/>
  <c r="N126" i="52"/>
  <c r="M183" i="52"/>
  <c r="H196" i="52"/>
  <c r="U144" i="52"/>
  <c r="T208" i="52"/>
  <c r="I188" i="52"/>
  <c r="P227" i="52"/>
  <c r="AB227" i="52" s="1"/>
  <c r="AB52" i="49"/>
  <c r="Y19" i="74" s="1"/>
  <c r="AK19" i="74" s="1"/>
  <c r="T183" i="51"/>
  <c r="AI151" i="72" s="1"/>
  <c r="U263" i="51"/>
  <c r="AJ231" i="72" s="1"/>
  <c r="AM113" i="26"/>
  <c r="R80" i="75" s="1"/>
  <c r="AM80" i="75" s="1"/>
  <c r="AL161" i="49"/>
  <c r="Z128" i="75" s="1"/>
  <c r="T85" i="49"/>
  <c r="Z52" i="72" s="1"/>
  <c r="AL52" i="72" s="1"/>
  <c r="T213" i="49"/>
  <c r="Z180" i="72" s="1"/>
  <c r="O155" i="52"/>
  <c r="O125" i="52"/>
  <c r="AM238" i="26"/>
  <c r="R205" i="75" s="1"/>
  <c r="O109" i="52"/>
  <c r="Q33" i="52"/>
  <c r="AC33" i="52" s="1"/>
  <c r="M213" i="52"/>
  <c r="AB137" i="49"/>
  <c r="Y104" i="74" s="1"/>
  <c r="AK104" i="74" s="1"/>
  <c r="N276" i="52"/>
  <c r="AL195" i="26"/>
  <c r="Q162" i="75" s="1"/>
  <c r="AL162" i="75" s="1"/>
  <c r="AL59" i="26"/>
  <c r="Q26" i="75" s="1"/>
  <c r="AK244" i="26"/>
  <c r="P211" i="75" s="1"/>
  <c r="S107" i="52"/>
  <c r="M152" i="52"/>
  <c r="AD145" i="49"/>
  <c r="AA112" i="74" s="1"/>
  <c r="AM112" i="74" s="1"/>
  <c r="AK265" i="49"/>
  <c r="Y232" i="75" s="1"/>
  <c r="AK232" i="75" s="1"/>
  <c r="U236" i="49"/>
  <c r="AA203" i="72" s="1"/>
  <c r="J85" i="52"/>
  <c r="L51" i="52"/>
  <c r="J267" i="52"/>
  <c r="O206" i="52"/>
  <c r="M168" i="52"/>
  <c r="N190" i="52"/>
  <c r="M245" i="52"/>
  <c r="T203" i="52"/>
  <c r="S244" i="52"/>
  <c r="T205" i="52"/>
  <c r="U265" i="52"/>
  <c r="S266" i="52"/>
  <c r="S275" i="52"/>
  <c r="M128" i="52"/>
  <c r="M223" i="52"/>
  <c r="U215" i="52"/>
  <c r="U264" i="52"/>
  <c r="T259" i="52"/>
  <c r="O179" i="52"/>
  <c r="M212" i="52"/>
  <c r="M224" i="52"/>
  <c r="O209" i="52"/>
  <c r="P219" i="52"/>
  <c r="AB219" i="52" s="1"/>
  <c r="P244" i="52"/>
  <c r="AB244" i="52" s="1"/>
  <c r="P106" i="52"/>
  <c r="AB106" i="52" s="1"/>
  <c r="K85" i="52"/>
  <c r="M233" i="52"/>
  <c r="Q251" i="52"/>
  <c r="AC251" i="52" s="1"/>
  <c r="Q193" i="52"/>
  <c r="P161" i="52"/>
  <c r="AB161" i="52" s="1"/>
  <c r="R213" i="52"/>
  <c r="P152" i="52"/>
  <c r="AB152" i="52" s="1"/>
  <c r="K259" i="52"/>
  <c r="Q49" i="52"/>
  <c r="AC49" i="52" s="1"/>
  <c r="J145" i="52"/>
  <c r="P206" i="52"/>
  <c r="AB206" i="52" s="1"/>
  <c r="M143" i="52"/>
  <c r="O181" i="52"/>
  <c r="O184" i="52"/>
  <c r="N211" i="52"/>
  <c r="O265" i="52"/>
  <c r="U196" i="52"/>
  <c r="T173" i="52"/>
  <c r="O35" i="52"/>
  <c r="U250" i="52"/>
  <c r="O90" i="52"/>
  <c r="N124" i="52"/>
  <c r="O201" i="52"/>
  <c r="M194" i="52"/>
  <c r="M228" i="52"/>
  <c r="S239" i="52"/>
  <c r="M44" i="52"/>
  <c r="M38" i="52"/>
  <c r="T268" i="52"/>
  <c r="N174" i="52"/>
  <c r="N147" i="52"/>
  <c r="M144" i="52"/>
  <c r="O145" i="52"/>
  <c r="M193" i="52"/>
  <c r="O276" i="52"/>
  <c r="N120" i="52"/>
  <c r="M255" i="52"/>
  <c r="Q209" i="52"/>
  <c r="AC209" i="52" s="1"/>
  <c r="Q161" i="52"/>
  <c r="AC161" i="52" s="1"/>
  <c r="Q211" i="52"/>
  <c r="AC211" i="52" s="1"/>
  <c r="V35" i="52"/>
  <c r="Q219" i="52"/>
  <c r="AC219" i="52" s="1"/>
  <c r="Q217" i="52"/>
  <c r="AC217" i="52" s="1"/>
  <c r="L259" i="52"/>
  <c r="Q42" i="52"/>
  <c r="R106" i="52"/>
  <c r="J75" i="52"/>
  <c r="L145" i="52"/>
  <c r="J173" i="52"/>
  <c r="AB173" i="52" s="1"/>
  <c r="P129" i="52"/>
  <c r="L155" i="52"/>
  <c r="AD155" i="52" s="1"/>
  <c r="P162" i="52"/>
  <c r="AB162" i="52" s="1"/>
  <c r="Q77" i="52"/>
  <c r="R141" i="52"/>
  <c r="AD141" i="52" s="1"/>
  <c r="P222" i="52"/>
  <c r="J187" i="52"/>
  <c r="L277" i="52"/>
  <c r="U214" i="52"/>
  <c r="N85" i="52"/>
  <c r="N70" i="52"/>
  <c r="N172" i="52"/>
  <c r="N199" i="52"/>
  <c r="O240" i="52"/>
  <c r="N218" i="52"/>
  <c r="N269" i="52"/>
  <c r="P197" i="52"/>
  <c r="AB197" i="52" s="1"/>
  <c r="Q227" i="52"/>
  <c r="AC227" i="52" s="1"/>
  <c r="R161" i="52"/>
  <c r="AD161" i="52" s="1"/>
  <c r="R211" i="52"/>
  <c r="AD211" i="52" s="1"/>
  <c r="P213" i="52"/>
  <c r="AB213" i="52" s="1"/>
  <c r="R152" i="52"/>
  <c r="Q189" i="52"/>
  <c r="AC189" i="52" s="1"/>
  <c r="W35" i="52"/>
  <c r="Q244" i="52"/>
  <c r="AC244" i="52" s="1"/>
  <c r="R42" i="52"/>
  <c r="K229" i="52"/>
  <c r="K75" i="52"/>
  <c r="K267" i="52"/>
  <c r="P66" i="52"/>
  <c r="AB66" i="52" s="1"/>
  <c r="K173" i="52"/>
  <c r="O246" i="52"/>
  <c r="N247" i="52"/>
  <c r="O248" i="52"/>
  <c r="O268" i="52"/>
  <c r="O273" i="52"/>
  <c r="S187" i="52"/>
  <c r="S180" i="52"/>
  <c r="T238" i="52"/>
  <c r="M190" i="52"/>
  <c r="M221" i="52"/>
  <c r="N265" i="52"/>
  <c r="O114" i="52"/>
  <c r="M181" i="52"/>
  <c r="N235" i="52"/>
  <c r="R227" i="52"/>
  <c r="AD227" i="52" s="1"/>
  <c r="R251" i="52"/>
  <c r="X35" i="52"/>
  <c r="R217" i="52"/>
  <c r="L75" i="52"/>
  <c r="L267" i="52"/>
  <c r="Q66" i="52"/>
  <c r="AC66" i="52" s="1"/>
  <c r="L173" i="52"/>
  <c r="L137" i="52"/>
  <c r="O162" i="52"/>
  <c r="M104" i="52"/>
  <c r="O169" i="52"/>
  <c r="M195" i="52"/>
  <c r="M218" i="52"/>
  <c r="T256" i="52"/>
  <c r="U268" i="52"/>
  <c r="S261" i="52"/>
  <c r="S270" i="52"/>
  <c r="M42" i="52"/>
  <c r="M56" i="52"/>
  <c r="M61" i="52"/>
  <c r="M62" i="52"/>
  <c r="N110" i="52"/>
  <c r="N88" i="52"/>
  <c r="M151" i="52"/>
  <c r="N270" i="52"/>
  <c r="N245" i="52"/>
  <c r="S238" i="52"/>
  <c r="T274" i="52"/>
  <c r="T269" i="52"/>
  <c r="M79" i="52"/>
  <c r="O86" i="52"/>
  <c r="M216" i="52"/>
  <c r="O234" i="52"/>
  <c r="O226" i="52"/>
  <c r="M253" i="52"/>
  <c r="Q197" i="52"/>
  <c r="AC197" i="52" s="1"/>
  <c r="R219" i="52"/>
  <c r="AD219" i="52" s="1"/>
  <c r="J229" i="52"/>
  <c r="J51" i="52"/>
  <c r="AB51" i="52" s="1"/>
  <c r="R66" i="52"/>
  <c r="AD66" i="52" s="1"/>
  <c r="R129" i="52"/>
  <c r="K137" i="52"/>
  <c r="J151" i="52"/>
  <c r="L185" i="52"/>
  <c r="L193" i="52"/>
  <c r="J175" i="52"/>
  <c r="P97" i="52"/>
  <c r="J143" i="52"/>
  <c r="J39" i="52"/>
  <c r="K191" i="52"/>
  <c r="P145" i="52"/>
  <c r="L247" i="52"/>
  <c r="R130" i="52"/>
  <c r="R225" i="52"/>
  <c r="K155" i="52"/>
  <c r="AC155" i="52" s="1"/>
  <c r="K151" i="52"/>
  <c r="AC151" i="52" s="1"/>
  <c r="P237" i="52"/>
  <c r="AB237" i="52" s="1"/>
  <c r="K129" i="52"/>
  <c r="K185" i="52"/>
  <c r="K175" i="52"/>
  <c r="Q97" i="52"/>
  <c r="K143" i="52"/>
  <c r="J277" i="52"/>
  <c r="J77" i="52"/>
  <c r="Q94" i="52"/>
  <c r="Q245" i="52"/>
  <c r="AC245" i="52" s="1"/>
  <c r="J97" i="52"/>
  <c r="K77" i="52"/>
  <c r="R94" i="52"/>
  <c r="AD94" i="52" s="1"/>
  <c r="J207" i="52"/>
  <c r="K97" i="52"/>
  <c r="J137" i="52"/>
  <c r="R237" i="52"/>
  <c r="K193" i="52"/>
  <c r="R222" i="52"/>
  <c r="J203" i="52"/>
  <c r="Q195" i="52"/>
  <c r="AC195" i="52" s="1"/>
  <c r="K207" i="52"/>
  <c r="P130" i="52"/>
  <c r="Q222" i="52"/>
  <c r="AC222" i="52" s="1"/>
  <c r="L203" i="52"/>
  <c r="L207" i="52"/>
  <c r="Q130" i="52"/>
  <c r="AC130" i="52" s="1"/>
  <c r="L97" i="52"/>
  <c r="R162" i="52"/>
  <c r="AD162" i="52" s="1"/>
  <c r="J129" i="52"/>
  <c r="R77" i="52"/>
  <c r="K187" i="52"/>
  <c r="Q187" i="52"/>
  <c r="L77" i="52"/>
  <c r="J247" i="52"/>
  <c r="K67" i="52"/>
  <c r="K35" i="52"/>
  <c r="I13" i="52" s="1"/>
  <c r="I20" i="52" s="1"/>
  <c r="L231" i="52"/>
  <c r="J155" i="52"/>
  <c r="AB155" i="52" s="1"/>
  <c r="L129" i="52"/>
  <c r="P141" i="52"/>
  <c r="AB141" i="52" s="1"/>
  <c r="K39" i="52"/>
  <c r="L191" i="52"/>
  <c r="L187" i="52"/>
  <c r="P45" i="52"/>
  <c r="AB45" i="52" s="1"/>
  <c r="P94" i="52"/>
  <c r="AB94" i="52" s="1"/>
  <c r="L67" i="52"/>
  <c r="L35" i="52"/>
  <c r="K231" i="52"/>
  <c r="AC231" i="52" s="1"/>
  <c r="L151" i="52"/>
  <c r="J185" i="52"/>
  <c r="J193" i="52"/>
  <c r="L143" i="52"/>
  <c r="L39" i="52"/>
  <c r="J191" i="52"/>
  <c r="K277" i="52"/>
  <c r="K247" i="52"/>
  <c r="AB184" i="51"/>
  <c r="AH152" i="74" s="1"/>
  <c r="S221" i="49"/>
  <c r="Y188" i="72" s="1"/>
  <c r="T212" i="49"/>
  <c r="Z179" i="72" s="1"/>
  <c r="S115" i="26"/>
  <c r="P82" i="72" s="1"/>
  <c r="AK187" i="26"/>
  <c r="P154" i="75" s="1"/>
  <c r="AK154" i="75" s="1"/>
  <c r="AL230" i="26"/>
  <c r="Q197" i="75" s="1"/>
  <c r="AM88" i="26"/>
  <c r="R55" i="75" s="1"/>
  <c r="AM55" i="75" s="1"/>
  <c r="S286" i="26"/>
  <c r="P253" i="72" s="1"/>
  <c r="AK233" i="49"/>
  <c r="Y200" i="75" s="1"/>
  <c r="AB280" i="49"/>
  <c r="Y247" i="74" s="1"/>
  <c r="T268" i="49"/>
  <c r="Z235" i="72" s="1"/>
  <c r="T108" i="49"/>
  <c r="Z75" i="72" s="1"/>
  <c r="AM120" i="26"/>
  <c r="R87" i="75" s="1"/>
  <c r="AM87" i="75" s="1"/>
  <c r="AM152" i="26"/>
  <c r="R119" i="75" s="1"/>
  <c r="AM119" i="75" s="1"/>
  <c r="AM228" i="49"/>
  <c r="AA195" i="75" s="1"/>
  <c r="AL228" i="26"/>
  <c r="Q195" i="75" s="1"/>
  <c r="AK185" i="49"/>
  <c r="Y152" i="75" s="1"/>
  <c r="AC192" i="49"/>
  <c r="AM124" i="26"/>
  <c r="R91" i="75" s="1"/>
  <c r="AB257" i="49"/>
  <c r="Y224" i="74" s="1"/>
  <c r="AK48" i="26"/>
  <c r="P15" i="75" s="1"/>
  <c r="AK15" i="75" s="1"/>
  <c r="AL257" i="49"/>
  <c r="Z224" i="75" s="1"/>
  <c r="AL100" i="26"/>
  <c r="Q67" i="75" s="1"/>
  <c r="AL67" i="75" s="1"/>
  <c r="S164" i="49"/>
  <c r="Y131" i="72" s="1"/>
  <c r="S255" i="26"/>
  <c r="P222" i="72" s="1"/>
  <c r="AK222" i="72" s="1"/>
  <c r="AD44" i="49"/>
  <c r="AA11" i="74" s="1"/>
  <c r="AM11" i="74" s="1"/>
  <c r="AM40" i="26"/>
  <c r="R7" i="75" s="1"/>
  <c r="AM7" i="75" s="1"/>
  <c r="AL246" i="26"/>
  <c r="Q213" i="75" s="1"/>
  <c r="AM167" i="26"/>
  <c r="R134" i="75" s="1"/>
  <c r="AM134" i="75" s="1"/>
  <c r="AK260" i="49"/>
  <c r="Y227" i="75" s="1"/>
  <c r="AM139" i="26"/>
  <c r="R106" i="75" s="1"/>
  <c r="AM106" i="75" s="1"/>
  <c r="AM86" i="26"/>
  <c r="R53" i="75" s="1"/>
  <c r="S284" i="26"/>
  <c r="P251" i="72" s="1"/>
  <c r="S270" i="26"/>
  <c r="P237" i="72" s="1"/>
  <c r="AM135" i="26"/>
  <c r="R102" i="75" s="1"/>
  <c r="AM102" i="75" s="1"/>
  <c r="J33" i="74"/>
  <c r="M57" i="52" s="1"/>
  <c r="L102" i="75"/>
  <c r="AM220" i="26"/>
  <c r="R187" i="75" s="1"/>
  <c r="J205" i="74"/>
  <c r="M229" i="52" s="1"/>
  <c r="T260" i="49"/>
  <c r="Z227" i="72" s="1"/>
  <c r="J154" i="72"/>
  <c r="M178" i="52" s="1"/>
  <c r="U277" i="49"/>
  <c r="AA244" i="72" s="1"/>
  <c r="AK140" i="26"/>
  <c r="P107" i="75" s="1"/>
  <c r="AM271" i="26"/>
  <c r="R238" i="75" s="1"/>
  <c r="K185" i="72"/>
  <c r="K23" i="74"/>
  <c r="L155" i="75"/>
  <c r="L209" i="74"/>
  <c r="L243" i="74"/>
  <c r="O267" i="52" s="1"/>
  <c r="AB264" i="26"/>
  <c r="P231" i="74" s="1"/>
  <c r="L197" i="74"/>
  <c r="O221" i="52" s="1"/>
  <c r="J54" i="75"/>
  <c r="J36" i="74"/>
  <c r="M60" i="52" s="1"/>
  <c r="J237" i="72"/>
  <c r="M261" i="52" s="1"/>
  <c r="J251" i="72"/>
  <c r="M275" i="52" s="1"/>
  <c r="S44" i="49"/>
  <c r="Y11" i="72" s="1"/>
  <c r="AL119" i="26"/>
  <c r="Q86" i="75" s="1"/>
  <c r="AL86" i="75" s="1"/>
  <c r="S246" i="26"/>
  <c r="P213" i="72" s="1"/>
  <c r="AM180" i="49"/>
  <c r="AA147" i="75" s="1"/>
  <c r="AL212" i="49"/>
  <c r="Z179" i="75" s="1"/>
  <c r="AK284" i="49"/>
  <c r="Y251" i="75" s="1"/>
  <c r="T115" i="51"/>
  <c r="AI83" i="72" s="1"/>
  <c r="U163" i="51"/>
  <c r="AJ131" i="72" s="1"/>
  <c r="AB86" i="51"/>
  <c r="AH54" i="74" s="1"/>
  <c r="AK84" i="26"/>
  <c r="P51" i="75" s="1"/>
  <c r="AK143" i="26"/>
  <c r="P110" i="75" s="1"/>
  <c r="AK110" i="75" s="1"/>
  <c r="O289" i="49"/>
  <c r="AL206" i="26"/>
  <c r="Q173" i="75" s="1"/>
  <c r="S236" i="26"/>
  <c r="P203" i="72" s="1"/>
  <c r="S220" i="26"/>
  <c r="P187" i="72" s="1"/>
  <c r="AB121" i="49"/>
  <c r="Y88" i="74" s="1"/>
  <c r="AE289" i="49"/>
  <c r="T117" i="51"/>
  <c r="AI85" i="72" s="1"/>
  <c r="T197" i="51"/>
  <c r="AI165" i="72" s="1"/>
  <c r="AK97" i="26"/>
  <c r="P64" i="75" s="1"/>
  <c r="AG289" i="49"/>
  <c r="AK281" i="49"/>
  <c r="Y248" i="75" s="1"/>
  <c r="AL161" i="26"/>
  <c r="Q128" i="75" s="1"/>
  <c r="AD48" i="49"/>
  <c r="AA15" i="74" s="1"/>
  <c r="AB144" i="49"/>
  <c r="Y111" i="74" s="1"/>
  <c r="AK111" i="74" s="1"/>
  <c r="AC250" i="51"/>
  <c r="AI218" i="74" s="1"/>
  <c r="S252" i="26"/>
  <c r="P219" i="72" s="1"/>
  <c r="S247" i="51"/>
  <c r="AH215" i="72" s="1"/>
  <c r="AB208" i="51"/>
  <c r="AH176" i="74" s="1"/>
  <c r="W289" i="49"/>
  <c r="S150" i="26"/>
  <c r="P117" i="72" s="1"/>
  <c r="AD100" i="49"/>
  <c r="AA67" i="74" s="1"/>
  <c r="AB161" i="49"/>
  <c r="Y128" i="74" s="1"/>
  <c r="T270" i="49"/>
  <c r="Z237" i="72" s="1"/>
  <c r="AD278" i="51"/>
  <c r="AJ246" i="74" s="1"/>
  <c r="S179" i="26"/>
  <c r="P146" i="72" s="1"/>
  <c r="S157" i="49"/>
  <c r="Y124" i="72" s="1"/>
  <c r="AK124" i="72" s="1"/>
  <c r="AM108" i="49"/>
  <c r="AA75" i="75" s="1"/>
  <c r="AK39" i="26"/>
  <c r="P6" i="75" s="1"/>
  <c r="T205" i="51"/>
  <c r="AI173" i="72" s="1"/>
  <c r="J217" i="74"/>
  <c r="M241" i="52" s="1"/>
  <c r="AM286" i="26"/>
  <c r="R253" i="75" s="1"/>
  <c r="K45" i="74"/>
  <c r="N69" i="52" s="1"/>
  <c r="AK236" i="26"/>
  <c r="P203" i="75" s="1"/>
  <c r="AK203" i="75" s="1"/>
  <c r="S67" i="51"/>
  <c r="AH35" i="72" s="1"/>
  <c r="AC85" i="72"/>
  <c r="H109" i="52" s="1"/>
  <c r="Q288" i="51"/>
  <c r="U149" i="51"/>
  <c r="AJ117" i="72" s="1"/>
  <c r="AM117" i="72" s="1"/>
  <c r="AC204" i="51"/>
  <c r="AI172" i="74" s="1"/>
  <c r="AD176" i="49"/>
  <c r="AA143" i="74" s="1"/>
  <c r="AM143" i="74" s="1"/>
  <c r="S195" i="51"/>
  <c r="AH163" i="72" s="1"/>
  <c r="S119" i="51"/>
  <c r="AH87" i="72" s="1"/>
  <c r="AK92" i="49"/>
  <c r="Y59" i="75" s="1"/>
  <c r="AD153" i="49"/>
  <c r="AA120" i="74" s="1"/>
  <c r="AD196" i="51"/>
  <c r="AJ164" i="74" s="1"/>
  <c r="AM164" i="74" s="1"/>
  <c r="U259" i="51"/>
  <c r="AJ227" i="72" s="1"/>
  <c r="T128" i="75"/>
  <c r="S88" i="74"/>
  <c r="S112" i="52" s="1"/>
  <c r="X289" i="49"/>
  <c r="U171" i="51"/>
  <c r="AJ139" i="72" s="1"/>
  <c r="U45" i="49"/>
  <c r="AA12" i="72" s="1"/>
  <c r="U140" i="49"/>
  <c r="AA107" i="72" s="1"/>
  <c r="S227" i="51"/>
  <c r="AH195" i="72" s="1"/>
  <c r="AL113" i="49"/>
  <c r="Z80" i="75" s="1"/>
  <c r="AK44" i="49"/>
  <c r="Y11" i="75" s="1"/>
  <c r="AK11" i="75" s="1"/>
  <c r="T71" i="51"/>
  <c r="AI39" i="72" s="1"/>
  <c r="AD246" i="74"/>
  <c r="I270" i="52" s="1"/>
  <c r="P289" i="49"/>
  <c r="AB116" i="49"/>
  <c r="Y83" i="74" s="1"/>
  <c r="AK83" i="74" s="1"/>
  <c r="AC217" i="49"/>
  <c r="Z184" i="74" s="1"/>
  <c r="T252" i="49"/>
  <c r="Z219" i="72" s="1"/>
  <c r="AL196" i="49"/>
  <c r="Z163" i="75" s="1"/>
  <c r="AC224" i="49"/>
  <c r="Z191" i="74" s="1"/>
  <c r="J15" i="75"/>
  <c r="K173" i="74"/>
  <c r="K57" i="72"/>
  <c r="L91" i="74"/>
  <c r="O115" i="52" s="1"/>
  <c r="L119" i="74"/>
  <c r="O143" i="52" s="1"/>
  <c r="K173" i="75"/>
  <c r="L201" i="74"/>
  <c r="O225" i="52" s="1"/>
  <c r="L165" i="72"/>
  <c r="O189" i="52" s="1"/>
  <c r="K247" i="74"/>
  <c r="N271" i="52" s="1"/>
  <c r="L223" i="74"/>
  <c r="O247" i="52" s="1"/>
  <c r="K243" i="72"/>
  <c r="AE289" i="26"/>
  <c r="K86" i="75"/>
  <c r="J110" i="75"/>
  <c r="K129" i="72"/>
  <c r="N153" i="52" s="1"/>
  <c r="AB222" i="26"/>
  <c r="P189" i="74" s="1"/>
  <c r="J117" i="72"/>
  <c r="M141" i="52" s="1"/>
  <c r="K126" i="74"/>
  <c r="N150" i="52" s="1"/>
  <c r="K137" i="74"/>
  <c r="N161" i="52" s="1"/>
  <c r="AD248" i="49"/>
  <c r="AA215" i="74" s="1"/>
  <c r="J115" i="74"/>
  <c r="M139" i="52" s="1"/>
  <c r="K149" i="72"/>
  <c r="AL44" i="26"/>
  <c r="Q11" i="75" s="1"/>
  <c r="AD118" i="26"/>
  <c r="R85" i="74" s="1"/>
  <c r="AM85" i="74" s="1"/>
  <c r="AK95" i="26"/>
  <c r="P62" i="75" s="1"/>
  <c r="AK62" i="75" s="1"/>
  <c r="AM107" i="26"/>
  <c r="R74" i="75" s="1"/>
  <c r="AD164" i="26"/>
  <c r="R131" i="74" s="1"/>
  <c r="AM131" i="74" s="1"/>
  <c r="AD156" i="26"/>
  <c r="R123" i="74" s="1"/>
  <c r="AM123" i="74" s="1"/>
  <c r="T155" i="26"/>
  <c r="Q122" i="72" s="1"/>
  <c r="AL122" i="72" s="1"/>
  <c r="K217" i="72"/>
  <c r="J203" i="72"/>
  <c r="T159" i="74"/>
  <c r="T183" i="52" s="1"/>
  <c r="AD134" i="26"/>
  <c r="R101" i="74" s="1"/>
  <c r="AM101" i="74" s="1"/>
  <c r="AM279" i="26"/>
  <c r="R246" i="75" s="1"/>
  <c r="AM246" i="75" s="1"/>
  <c r="AM276" i="26"/>
  <c r="R243" i="75" s="1"/>
  <c r="AM243" i="75" s="1"/>
  <c r="AB54" i="74"/>
  <c r="G78" i="52" s="1"/>
  <c r="Y288" i="51"/>
  <c r="S11" i="72"/>
  <c r="S35" i="52" s="1"/>
  <c r="AC165" i="72"/>
  <c r="H189" i="52" s="1"/>
  <c r="AB215" i="72"/>
  <c r="G239" i="52" s="1"/>
  <c r="T180" i="72"/>
  <c r="T204" i="52" s="1"/>
  <c r="AB176" i="74"/>
  <c r="G200" i="52" s="1"/>
  <c r="U204" i="72"/>
  <c r="U228" i="52" s="1"/>
  <c r="AK196" i="26"/>
  <c r="P163" i="75" s="1"/>
  <c r="X289" i="26"/>
  <c r="AK214" i="26"/>
  <c r="P181" i="75" s="1"/>
  <c r="AK181" i="75" s="1"/>
  <c r="T237" i="72"/>
  <c r="T261" i="52" s="1"/>
  <c r="AK205" i="26"/>
  <c r="P172" i="75" s="1"/>
  <c r="AK172" i="75" s="1"/>
  <c r="K171" i="72"/>
  <c r="N195" i="52" s="1"/>
  <c r="K214" i="72"/>
  <c r="N238" i="52" s="1"/>
  <c r="S285" i="49"/>
  <c r="Y252" i="72" s="1"/>
  <c r="S251" i="75"/>
  <c r="L55" i="75"/>
  <c r="AL250" i="26"/>
  <c r="Q217" i="75" s="1"/>
  <c r="AK271" i="26"/>
  <c r="P238" i="75" s="1"/>
  <c r="AL270" i="26"/>
  <c r="Q237" i="75" s="1"/>
  <c r="S211" i="75"/>
  <c r="J75" i="74"/>
  <c r="M99" i="52" s="1"/>
  <c r="AL278" i="26"/>
  <c r="Q245" i="75" s="1"/>
  <c r="AB216" i="49"/>
  <c r="Y183" i="74" s="1"/>
  <c r="L26" i="72"/>
  <c r="O50" i="52" s="1"/>
  <c r="AL212" i="26"/>
  <c r="Q179" i="75" s="1"/>
  <c r="AJ289" i="49"/>
  <c r="Q289" i="49"/>
  <c r="S199" i="51"/>
  <c r="AH167" i="72" s="1"/>
  <c r="AL84" i="49"/>
  <c r="Z51" i="75" s="1"/>
  <c r="AB57" i="49"/>
  <c r="Y24" i="74" s="1"/>
  <c r="AM220" i="49"/>
  <c r="AA187" i="75" s="1"/>
  <c r="AL252" i="49"/>
  <c r="Z219" i="75" s="1"/>
  <c r="S141" i="49"/>
  <c r="Y108" i="72" s="1"/>
  <c r="AK71" i="26"/>
  <c r="P38" i="75" s="1"/>
  <c r="AK38" i="75" s="1"/>
  <c r="Y289" i="49"/>
  <c r="AL89" i="49"/>
  <c r="Z56" i="75" s="1"/>
  <c r="AL56" i="75" s="1"/>
  <c r="S132" i="49"/>
  <c r="Y99" i="72" s="1"/>
  <c r="U237" i="49"/>
  <c r="AA204" i="72" s="1"/>
  <c r="AL273" i="49"/>
  <c r="Z240" i="75" s="1"/>
  <c r="AL240" i="75" s="1"/>
  <c r="AK244" i="49"/>
  <c r="Y211" i="75" s="1"/>
  <c r="AL91" i="26"/>
  <c r="Q58" i="75" s="1"/>
  <c r="AL58" i="75" s="1"/>
  <c r="AB226" i="51"/>
  <c r="AH194" i="74" s="1"/>
  <c r="AK188" i="49"/>
  <c r="Y155" i="75" s="1"/>
  <c r="AI289" i="49"/>
  <c r="U103" i="51"/>
  <c r="AJ71" i="72" s="1"/>
  <c r="U243" i="51"/>
  <c r="AJ211" i="72" s="1"/>
  <c r="T75" i="72"/>
  <c r="AM145" i="49"/>
  <c r="AA112" i="75" s="1"/>
  <c r="U244" i="49"/>
  <c r="AA211" i="72" s="1"/>
  <c r="AK225" i="49"/>
  <c r="Y192" i="75" s="1"/>
  <c r="AD262" i="51"/>
  <c r="AJ230" i="74" s="1"/>
  <c r="AM97" i="49"/>
  <c r="AA64" i="75" s="1"/>
  <c r="T125" i="49"/>
  <c r="Z92" i="72" s="1"/>
  <c r="AL92" i="72" s="1"/>
  <c r="AD272" i="49"/>
  <c r="AA239" i="74" s="1"/>
  <c r="S269" i="49"/>
  <c r="Y236" i="72" s="1"/>
  <c r="K67" i="75"/>
  <c r="J112" i="74"/>
  <c r="M136" i="52" s="1"/>
  <c r="L239" i="74"/>
  <c r="O263" i="52" s="1"/>
  <c r="J211" i="74"/>
  <c r="M235" i="52" s="1"/>
  <c r="K227" i="74"/>
  <c r="N251" i="52" s="1"/>
  <c r="L106" i="75"/>
  <c r="J102" i="75"/>
  <c r="L119" i="75"/>
  <c r="J187" i="72"/>
  <c r="M211" i="52" s="1"/>
  <c r="J222" i="72"/>
  <c r="M246" i="52" s="1"/>
  <c r="J195" i="74"/>
  <c r="S124" i="72"/>
  <c r="S148" i="52" s="1"/>
  <c r="J105" i="74"/>
  <c r="M129" i="52" s="1"/>
  <c r="L82" i="74"/>
  <c r="O106" i="52" s="1"/>
  <c r="K134" i="72"/>
  <c r="N158" i="52" s="1"/>
  <c r="L123" i="75"/>
  <c r="K161" i="72"/>
  <c r="N185" i="52" s="1"/>
  <c r="K197" i="75"/>
  <c r="L240" i="74"/>
  <c r="O264" i="52" s="1"/>
  <c r="J154" i="75"/>
  <c r="AM225" i="26"/>
  <c r="R192" i="75" s="1"/>
  <c r="S248" i="75"/>
  <c r="S51" i="26"/>
  <c r="P18" i="72" s="1"/>
  <c r="S66" i="26"/>
  <c r="P33" i="72" s="1"/>
  <c r="L107" i="74"/>
  <c r="O131" i="52" s="1"/>
  <c r="L91" i="75"/>
  <c r="K165" i="74"/>
  <c r="N189" i="52" s="1"/>
  <c r="K18" i="74"/>
  <c r="K173" i="72"/>
  <c r="J213" i="74"/>
  <c r="AK61" i="26"/>
  <c r="P28" i="75" s="1"/>
  <c r="AK28" i="75" s="1"/>
  <c r="AL183" i="26"/>
  <c r="Q150" i="75" s="1"/>
  <c r="AL150" i="75" s="1"/>
  <c r="AK286" i="26"/>
  <c r="P253" i="75" s="1"/>
  <c r="S80" i="74"/>
  <c r="S104" i="52" s="1"/>
  <c r="T52" i="72"/>
  <c r="AC218" i="74"/>
  <c r="U15" i="74"/>
  <c r="U39" i="52" s="1"/>
  <c r="AB84" i="49"/>
  <c r="Y51" i="74" s="1"/>
  <c r="T75" i="74"/>
  <c r="AA289" i="49"/>
  <c r="S111" i="74"/>
  <c r="S135" i="52" s="1"/>
  <c r="U75" i="75"/>
  <c r="AF289" i="49"/>
  <c r="AC173" i="72"/>
  <c r="H197" i="52" s="1"/>
  <c r="S104" i="74"/>
  <c r="S128" i="52" s="1"/>
  <c r="S131" i="72"/>
  <c r="S155" i="52" s="1"/>
  <c r="U147" i="75"/>
  <c r="S200" i="75"/>
  <c r="AF289" i="26"/>
  <c r="AK268" i="49"/>
  <c r="Y235" i="75" s="1"/>
  <c r="AM216" i="26"/>
  <c r="R183" i="75" s="1"/>
  <c r="AM183" i="75" s="1"/>
  <c r="T148" i="49"/>
  <c r="Z115" i="72" s="1"/>
  <c r="AL115" i="72" s="1"/>
  <c r="U117" i="49"/>
  <c r="AA84" i="72" s="1"/>
  <c r="AM156" i="49"/>
  <c r="AA123" i="75" s="1"/>
  <c r="P289" i="26"/>
  <c r="AK56" i="26"/>
  <c r="P23" i="75" s="1"/>
  <c r="AK23" i="75" s="1"/>
  <c r="AK72" i="26"/>
  <c r="P39" i="75" s="1"/>
  <c r="AK39" i="75" s="1"/>
  <c r="K8" i="74"/>
  <c r="J213" i="72"/>
  <c r="K213" i="75"/>
  <c r="T224" i="75"/>
  <c r="S154" i="26"/>
  <c r="P121" i="72" s="1"/>
  <c r="L251" i="72"/>
  <c r="O275" i="52" s="1"/>
  <c r="K162" i="75"/>
  <c r="AK254" i="26"/>
  <c r="P221" i="75" s="1"/>
  <c r="L43" i="74"/>
  <c r="O67" i="52" s="1"/>
  <c r="J133" i="74"/>
  <c r="M157" i="52" s="1"/>
  <c r="L134" i="75"/>
  <c r="K220" i="74"/>
  <c r="J211" i="75"/>
  <c r="AC83" i="72"/>
  <c r="AD131" i="72"/>
  <c r="I155" i="52" s="1"/>
  <c r="V289" i="49"/>
  <c r="U109" i="49"/>
  <c r="AA76" i="72" s="1"/>
  <c r="U120" i="75"/>
  <c r="S19" i="74"/>
  <c r="S43" i="52" s="1"/>
  <c r="T179" i="75"/>
  <c r="AB241" i="49"/>
  <c r="Y208" i="74" s="1"/>
  <c r="T124" i="49"/>
  <c r="Z91" i="72" s="1"/>
  <c r="AC108" i="49"/>
  <c r="Z75" i="74" s="1"/>
  <c r="AK81" i="49"/>
  <c r="Y48" i="75" s="1"/>
  <c r="S245" i="49"/>
  <c r="Y212" i="72" s="1"/>
  <c r="U267" i="51"/>
  <c r="AJ235" i="72" s="1"/>
  <c r="R289" i="49"/>
  <c r="AB65" i="49"/>
  <c r="Y32" i="74" s="1"/>
  <c r="U100" i="49"/>
  <c r="AA67" i="72" s="1"/>
  <c r="AM67" i="72" s="1"/>
  <c r="U133" i="49"/>
  <c r="AD232" i="49"/>
  <c r="AA199" i="74" s="1"/>
  <c r="AM199" i="74" s="1"/>
  <c r="K195" i="75"/>
  <c r="S152" i="75"/>
  <c r="U203" i="72"/>
  <c r="U227" i="52" s="1"/>
  <c r="L53" i="75"/>
  <c r="L153" i="74"/>
  <c r="O177" i="52" s="1"/>
  <c r="J6" i="75"/>
  <c r="AL80" i="26"/>
  <c r="Q47" i="75" s="1"/>
  <c r="AL47" i="75" s="1"/>
  <c r="AL55" i="26"/>
  <c r="Q22" i="75" s="1"/>
  <c r="AL22" i="75" s="1"/>
  <c r="AM92" i="26"/>
  <c r="R59" i="75" s="1"/>
  <c r="J64" i="75"/>
  <c r="J82" i="72"/>
  <c r="M106" i="52" s="1"/>
  <c r="K128" i="75"/>
  <c r="J51" i="74"/>
  <c r="M75" i="52" s="1"/>
  <c r="L87" i="75"/>
  <c r="L102" i="72"/>
  <c r="O126" i="52" s="1"/>
  <c r="K94" i="74"/>
  <c r="K167" i="74"/>
  <c r="N191" i="52" s="1"/>
  <c r="K197" i="74"/>
  <c r="N221" i="52" s="1"/>
  <c r="K228" i="74"/>
  <c r="K254" i="72"/>
  <c r="N278" i="52" s="1"/>
  <c r="AM69" i="26"/>
  <c r="R36" i="75" s="1"/>
  <c r="AM36" i="75" s="1"/>
  <c r="AM236" i="26"/>
  <c r="R203" i="75" s="1"/>
  <c r="AM203" i="75" s="1"/>
  <c r="K195" i="72"/>
  <c r="S224" i="74"/>
  <c r="S248" i="52" s="1"/>
  <c r="J146" i="72"/>
  <c r="M170" i="52" s="1"/>
  <c r="L205" i="75"/>
  <c r="J253" i="72"/>
  <c r="M277" i="52" s="1"/>
  <c r="U51" i="51"/>
  <c r="AJ19" i="72" s="1"/>
  <c r="AM153" i="49"/>
  <c r="AA120" i="75" s="1"/>
  <c r="AM120" i="75" s="1"/>
  <c r="AB49" i="49"/>
  <c r="Y16" i="74" s="1"/>
  <c r="AK16" i="74" s="1"/>
  <c r="T92" i="49"/>
  <c r="Z59" i="72" s="1"/>
  <c r="T173" i="49"/>
  <c r="Z140" i="72" s="1"/>
  <c r="AH289" i="49"/>
  <c r="AL222" i="26"/>
  <c r="Q189" i="75" s="1"/>
  <c r="AL189" i="75" s="1"/>
  <c r="AD208" i="49"/>
  <c r="AA175" i="74" s="1"/>
  <c r="AM175" i="74" s="1"/>
  <c r="AK280" i="26"/>
  <c r="P247" i="75" s="1"/>
  <c r="AK247" i="75" s="1"/>
  <c r="AM56" i="26"/>
  <c r="R23" i="75" s="1"/>
  <c r="AM23" i="75" s="1"/>
  <c r="J182" i="75"/>
  <c r="K41" i="74"/>
  <c r="L114" i="72"/>
  <c r="O138" i="52" s="1"/>
  <c r="S215" i="26"/>
  <c r="P182" i="72" s="1"/>
  <c r="AK182" i="72" s="1"/>
  <c r="T286" i="49"/>
  <c r="Z253" i="72" s="1"/>
  <c r="S171" i="26"/>
  <c r="P138" i="72" s="1"/>
  <c r="AM143" i="26"/>
  <c r="R110" i="75" s="1"/>
  <c r="AM222" i="26"/>
  <c r="R189" i="75" s="1"/>
  <c r="J59" i="74"/>
  <c r="M83" i="52" s="1"/>
  <c r="AK287" i="26"/>
  <c r="P254" i="75" s="1"/>
  <c r="AK254" i="75" s="1"/>
  <c r="N289" i="26"/>
  <c r="V289" i="26"/>
  <c r="W289" i="26"/>
  <c r="AG289" i="26"/>
  <c r="O289" i="26"/>
  <c r="M289" i="26"/>
  <c r="AL156" i="26"/>
  <c r="Q123" i="75" s="1"/>
  <c r="AB242" i="26"/>
  <c r="P209" i="74" s="1"/>
  <c r="AB245" i="26"/>
  <c r="P212" i="74" s="1"/>
  <c r="Z289" i="26"/>
  <c r="J41" i="74"/>
  <c r="M65" i="52" s="1"/>
  <c r="K114" i="72"/>
  <c r="N138" i="52" s="1"/>
  <c r="L189" i="75"/>
  <c r="K213" i="72"/>
  <c r="N237" i="52" s="1"/>
  <c r="AJ289" i="26"/>
  <c r="J96" i="74"/>
  <c r="M120" i="52" s="1"/>
  <c r="K81" i="74"/>
  <c r="N105" i="52" s="1"/>
  <c r="AK212" i="49"/>
  <c r="Y179" i="75" s="1"/>
  <c r="L106" i="72"/>
  <c r="O130" i="52" s="1"/>
  <c r="AB74" i="26"/>
  <c r="P41" i="74" s="1"/>
  <c r="AI289" i="26"/>
  <c r="AH289" i="26"/>
  <c r="AD92" i="26"/>
  <c r="R59" i="74" s="1"/>
  <c r="AA289" i="26"/>
  <c r="AM268" i="49"/>
  <c r="AA235" i="75" s="1"/>
  <c r="T277" i="49"/>
  <c r="Z244" i="72" s="1"/>
  <c r="L129" i="72"/>
  <c r="O153" i="52" s="1"/>
  <c r="L50" i="72"/>
  <c r="O74" i="52" s="1"/>
  <c r="J138" i="72"/>
  <c r="K182" i="72"/>
  <c r="N206" i="52" s="1"/>
  <c r="AL56" i="26"/>
  <c r="Q23" i="75" s="1"/>
  <c r="AL23" i="75" s="1"/>
  <c r="AK161" i="26"/>
  <c r="P128" i="75" s="1"/>
  <c r="AL260" i="26"/>
  <c r="Q227" i="75" s="1"/>
  <c r="U83" i="26"/>
  <c r="R50" i="72" s="1"/>
  <c r="S202" i="26"/>
  <c r="P169" i="72" s="1"/>
  <c r="L58" i="72"/>
  <c r="O82" i="52" s="1"/>
  <c r="L110" i="75"/>
  <c r="AK119" i="26"/>
  <c r="P86" i="75" s="1"/>
  <c r="AK86" i="75" s="1"/>
  <c r="AK174" i="75"/>
  <c r="AK138" i="75"/>
  <c r="AL172" i="75"/>
  <c r="AD454" i="54"/>
  <c r="F446" i="54"/>
  <c r="BM328" i="54"/>
  <c r="BM330" i="54" s="1"/>
  <c r="BM332" i="54" s="1"/>
  <c r="BM336" i="54" s="1"/>
  <c r="BM337" i="54" s="1"/>
  <c r="Z328" i="54"/>
  <c r="Z330" i="54" s="1"/>
  <c r="Z332" i="54" s="1"/>
  <c r="Z336" i="54" s="1"/>
  <c r="Z337" i="54" s="1"/>
  <c r="Q328" i="54"/>
  <c r="Q330" i="54" s="1"/>
  <c r="Q332" i="54" s="1"/>
  <c r="Q336" i="54" s="1"/>
  <c r="Q337" i="54" s="1"/>
  <c r="BO328" i="54"/>
  <c r="BO330" i="54" s="1"/>
  <c r="BO332" i="54" s="1"/>
  <c r="BO336" i="54" s="1"/>
  <c r="BO337" i="54" s="1"/>
  <c r="BF328" i="54"/>
  <c r="BF330" i="54" s="1"/>
  <c r="BF332" i="54" s="1"/>
  <c r="BF336" i="54" s="1"/>
  <c r="BF337" i="54" s="1"/>
  <c r="P328" i="54"/>
  <c r="P330" i="54" s="1"/>
  <c r="P332" i="54" s="1"/>
  <c r="P336" i="54" s="1"/>
  <c r="P337" i="54" s="1"/>
  <c r="AM228" i="75"/>
  <c r="AK18" i="75"/>
  <c r="AK209" i="75"/>
  <c r="AL97" i="75"/>
  <c r="AK220" i="75"/>
  <c r="AK149" i="75"/>
  <c r="AK222" i="75"/>
  <c r="BI418" i="54"/>
  <c r="AL170" i="75"/>
  <c r="BB418" i="54"/>
  <c r="N418" i="54"/>
  <c r="AD418" i="54"/>
  <c r="AX418" i="54"/>
  <c r="O213" i="54"/>
  <c r="O216" i="54" s="1"/>
  <c r="O218" i="54" s="1"/>
  <c r="O221" i="54" s="1"/>
  <c r="O226" i="54" s="1"/>
  <c r="O227" i="54" s="1"/>
  <c r="O181" i="54"/>
  <c r="O183" i="54" s="1"/>
  <c r="AJ6" i="72"/>
  <c r="AA6" i="75"/>
  <c r="Z6" i="74"/>
  <c r="AL56" i="72"/>
  <c r="S213" i="54"/>
  <c r="S216" i="54" s="1"/>
  <c r="S218" i="54" s="1"/>
  <c r="S221" i="54" s="1"/>
  <c r="S226" i="54" s="1"/>
  <c r="S227" i="54" s="1"/>
  <c r="S181" i="54"/>
  <c r="S183" i="54" s="1"/>
  <c r="AE213" i="54"/>
  <c r="AE216" i="54" s="1"/>
  <c r="AE218" i="54" s="1"/>
  <c r="AE221" i="54" s="1"/>
  <c r="AE226" i="54" s="1"/>
  <c r="AE227" i="54" s="1"/>
  <c r="AE181" i="54"/>
  <c r="AE183" i="54" s="1"/>
  <c r="AL181" i="54"/>
  <c r="AL183" i="54" s="1"/>
  <c r="AL213" i="54"/>
  <c r="AL216" i="54" s="1"/>
  <c r="AL218" i="54" s="1"/>
  <c r="AL221" i="54" s="1"/>
  <c r="AL226" i="54" s="1"/>
  <c r="AL227" i="54" s="1"/>
  <c r="AU418" i="54"/>
  <c r="AM46" i="75"/>
  <c r="AL42" i="75"/>
  <c r="AK64" i="72"/>
  <c r="AM105" i="75"/>
  <c r="AL134" i="72"/>
  <c r="AM208" i="75"/>
  <c r="AM188" i="75"/>
  <c r="AL193" i="75"/>
  <c r="AL229" i="74"/>
  <c r="AM237" i="74"/>
  <c r="AK34" i="75"/>
  <c r="AK145" i="75"/>
  <c r="AM136" i="72"/>
  <c r="AK180" i="75"/>
  <c r="AM211" i="74"/>
  <c r="AL237" i="74"/>
  <c r="AK226" i="75"/>
  <c r="BR181" i="54"/>
  <c r="BR183" i="54" s="1"/>
  <c r="BR213" i="54"/>
  <c r="BR216" i="54" s="1"/>
  <c r="BR218" i="54" s="1"/>
  <c r="BR221" i="54" s="1"/>
  <c r="BR226" i="54" s="1"/>
  <c r="BR227" i="54" s="1"/>
  <c r="L418" i="54"/>
  <c r="AL12" i="74"/>
  <c r="AM20" i="75"/>
  <c r="O418" i="54"/>
  <c r="AA418" i="54"/>
  <c r="BE213" i="54"/>
  <c r="BE216" i="54" s="1"/>
  <c r="BE218" i="54" s="1"/>
  <c r="BE221" i="54" s="1"/>
  <c r="BE226" i="54" s="1"/>
  <c r="BE227" i="54" s="1"/>
  <c r="BE181" i="54"/>
  <c r="BE183" i="54" s="1"/>
  <c r="BE387" i="54"/>
  <c r="BE434" i="54" s="1"/>
  <c r="AL20" i="75"/>
  <c r="AL16" i="72"/>
  <c r="AK51" i="72"/>
  <c r="AM64" i="72"/>
  <c r="AM66" i="74"/>
  <c r="AK129" i="75"/>
  <c r="AM206" i="75"/>
  <c r="AK202" i="75"/>
  <c r="M213" i="54"/>
  <c r="M216" i="54" s="1"/>
  <c r="M218" i="54" s="1"/>
  <c r="M221" i="54" s="1"/>
  <c r="M226" i="54" s="1"/>
  <c r="M227" i="54" s="1"/>
  <c r="M181" i="54"/>
  <c r="M183" i="54" s="1"/>
  <c r="Y418" i="54"/>
  <c r="AS418" i="54"/>
  <c r="BM213" i="54"/>
  <c r="BM216" i="54" s="1"/>
  <c r="BM218" i="54" s="1"/>
  <c r="BM221" i="54" s="1"/>
  <c r="BM226" i="54" s="1"/>
  <c r="BM227" i="54" s="1"/>
  <c r="BM181" i="54"/>
  <c r="BM183" i="54" s="1"/>
  <c r="BC418" i="54"/>
  <c r="AG387" i="54"/>
  <c r="AG434" i="54" s="1"/>
  <c r="BA387" i="54"/>
  <c r="BA434" i="54" s="1"/>
  <c r="H30" i="52"/>
  <c r="AM57" i="75"/>
  <c r="AM30" i="72"/>
  <c r="AM84" i="75"/>
  <c r="AK138" i="74"/>
  <c r="AK117" i="74"/>
  <c r="AK146" i="74"/>
  <c r="AM97" i="75"/>
  <c r="AK136" i="72"/>
  <c r="AM222" i="72"/>
  <c r="AT181" i="54"/>
  <c r="AT183" i="54" s="1"/>
  <c r="AT213" i="54"/>
  <c r="AT216" i="54" s="1"/>
  <c r="AT218" i="54" s="1"/>
  <c r="AT221" i="54" s="1"/>
  <c r="AT226" i="54" s="1"/>
  <c r="AT227" i="54" s="1"/>
  <c r="AZ387" i="54"/>
  <c r="AZ434" i="54" s="1"/>
  <c r="AM128" i="72"/>
  <c r="AK145" i="74"/>
  <c r="AL210" i="75"/>
  <c r="AL212" i="74"/>
  <c r="AM226" i="75"/>
  <c r="BD387" i="54"/>
  <c r="BD434" i="54" s="1"/>
  <c r="AW387" i="54"/>
  <c r="AW434" i="54" s="1"/>
  <c r="AK22" i="72"/>
  <c r="N30" i="52"/>
  <c r="AK10" i="74"/>
  <c r="AK57" i="75"/>
  <c r="AK72" i="72"/>
  <c r="AL129" i="75"/>
  <c r="AL124" i="75"/>
  <c r="AL120" i="72"/>
  <c r="AL220" i="75"/>
  <c r="AK231" i="75"/>
  <c r="BR418" i="54"/>
  <c r="R418" i="54"/>
  <c r="AM32" i="72"/>
  <c r="AM121" i="75"/>
  <c r="AK115" i="74"/>
  <c r="AM101" i="75"/>
  <c r="AK90" i="74"/>
  <c r="AM160" i="74"/>
  <c r="AK217" i="75"/>
  <c r="BJ418" i="54"/>
  <c r="X387" i="54"/>
  <c r="X434" i="54" s="1"/>
  <c r="AB387" i="54"/>
  <c r="AB434" i="54" s="1"/>
  <c r="BE418" i="54"/>
  <c r="AH387" i="54"/>
  <c r="AH434" i="54" s="1"/>
  <c r="BG213" i="54"/>
  <c r="BG216" i="54" s="1"/>
  <c r="BG218" i="54" s="1"/>
  <c r="BG221" i="54" s="1"/>
  <c r="BG226" i="54" s="1"/>
  <c r="BG227" i="54" s="1"/>
  <c r="BG181" i="54"/>
  <c r="BG183" i="54" s="1"/>
  <c r="BL387" i="54"/>
  <c r="BL434" i="54" s="1"/>
  <c r="AM24" i="72"/>
  <c r="AL138" i="75"/>
  <c r="AL98" i="74"/>
  <c r="AL136" i="72"/>
  <c r="AK156" i="75"/>
  <c r="AM248" i="72"/>
  <c r="AL245" i="74"/>
  <c r="AG418" i="54"/>
  <c r="BA418" i="54"/>
  <c r="BB181" i="54"/>
  <c r="BB183" i="54" s="1"/>
  <c r="BB213" i="54"/>
  <c r="BB216" i="54" s="1"/>
  <c r="BB218" i="54" s="1"/>
  <c r="BB221" i="54" s="1"/>
  <c r="BB226" i="54" s="1"/>
  <c r="BB227" i="54" s="1"/>
  <c r="AZ418" i="54"/>
  <c r="BF213" i="54"/>
  <c r="BF216" i="54" s="1"/>
  <c r="BF218" i="54" s="1"/>
  <c r="BF221" i="54" s="1"/>
  <c r="BF226" i="54" s="1"/>
  <c r="BF227" i="54" s="1"/>
  <c r="BF181" i="54"/>
  <c r="BF183" i="54" s="1"/>
  <c r="F162" i="54"/>
  <c r="F165" i="54"/>
  <c r="F166" i="54" s="1"/>
  <c r="BD418" i="54"/>
  <c r="AW418" i="54"/>
  <c r="AK48" i="72"/>
  <c r="AM60" i="74"/>
  <c r="AM114" i="75"/>
  <c r="AK65" i="75"/>
  <c r="AK238" i="72"/>
  <c r="AM79" i="75"/>
  <c r="AL105" i="75"/>
  <c r="AL143" i="74"/>
  <c r="AL251" i="74"/>
  <c r="Q6" i="74"/>
  <c r="S387" i="54"/>
  <c r="S434" i="54" s="1"/>
  <c r="P213" i="54"/>
  <c r="P216" i="54" s="1"/>
  <c r="P218" i="54" s="1"/>
  <c r="P221" i="54" s="1"/>
  <c r="P226" i="54" s="1"/>
  <c r="P227" i="54" s="1"/>
  <c r="P181" i="54"/>
  <c r="P183" i="54" s="1"/>
  <c r="P6" i="74"/>
  <c r="BJ213" i="54"/>
  <c r="BJ216" i="54" s="1"/>
  <c r="BJ218" i="54" s="1"/>
  <c r="BJ221" i="54" s="1"/>
  <c r="BJ226" i="54" s="1"/>
  <c r="BJ227" i="54" s="1"/>
  <c r="BJ181" i="54"/>
  <c r="BJ183" i="54" s="1"/>
  <c r="X418" i="54"/>
  <c r="AB418" i="54"/>
  <c r="AM17" i="75"/>
  <c r="AK92" i="72"/>
  <c r="AL121" i="75"/>
  <c r="AM96" i="75"/>
  <c r="AM138" i="75"/>
  <c r="AL175" i="75"/>
  <c r="AL152" i="72"/>
  <c r="AL159" i="75"/>
  <c r="AM210" i="75"/>
  <c r="AK251" i="74"/>
  <c r="AK233" i="74"/>
  <c r="AL254" i="74"/>
  <c r="AM242" i="75"/>
  <c r="AH418" i="54"/>
  <c r="BL418" i="54"/>
  <c r="AP387" i="54"/>
  <c r="AP434" i="54" s="1"/>
  <c r="AQ387" i="54"/>
  <c r="AQ434" i="54" s="1"/>
  <c r="AR387" i="54"/>
  <c r="AR434" i="54" s="1"/>
  <c r="AH6" i="74"/>
  <c r="AL90" i="72"/>
  <c r="AK41" i="75"/>
  <c r="AM29" i="72"/>
  <c r="AM74" i="74"/>
  <c r="AM118" i="74"/>
  <c r="AL96" i="72"/>
  <c r="AK150" i="74"/>
  <c r="AK98" i="74"/>
  <c r="AK123" i="74"/>
  <c r="AK240" i="72"/>
  <c r="AM187" i="72"/>
  <c r="AK245" i="74"/>
  <c r="AO387" i="54"/>
  <c r="AO434" i="54" s="1"/>
  <c r="BI387" i="54"/>
  <c r="BI434" i="54" s="1"/>
  <c r="AA213" i="54"/>
  <c r="AA216" i="54" s="1"/>
  <c r="AA218" i="54" s="1"/>
  <c r="AA221" i="54" s="1"/>
  <c r="AA226" i="54" s="1"/>
  <c r="AA227" i="54" s="1"/>
  <c r="AA181" i="54"/>
  <c r="AA183" i="54" s="1"/>
  <c r="AM42" i="75"/>
  <c r="AM60" i="72"/>
  <c r="AM60" i="75"/>
  <c r="AL78" i="75"/>
  <c r="AL92" i="74"/>
  <c r="AM142" i="75"/>
  <c r="AK207" i="75"/>
  <c r="AK219" i="75"/>
  <c r="AL232" i="72"/>
  <c r="AL249" i="74"/>
  <c r="BF387" i="54"/>
  <c r="BF434" i="54" s="1"/>
  <c r="AL46" i="75"/>
  <c r="BN387" i="54"/>
  <c r="BN434" i="54" s="1"/>
  <c r="AM41" i="75"/>
  <c r="AM107" i="74"/>
  <c r="AK102" i="74"/>
  <c r="AL94" i="75"/>
  <c r="AM149" i="75"/>
  <c r="AM158" i="75"/>
  <c r="AM185" i="75"/>
  <c r="S418" i="54"/>
  <c r="AL60" i="75"/>
  <c r="AL118" i="72"/>
  <c r="AM170" i="75"/>
  <c r="AM249" i="74"/>
  <c r="Q387" i="54"/>
  <c r="Q434" i="54" s="1"/>
  <c r="AK418" i="54"/>
  <c r="W387" i="54"/>
  <c r="W434" i="54" s="1"/>
  <c r="AI387" i="54"/>
  <c r="AI434" i="54" s="1"/>
  <c r="BP387" i="54"/>
  <c r="BP434" i="54" s="1"/>
  <c r="AL50" i="74"/>
  <c r="AL76" i="75"/>
  <c r="AK170" i="75"/>
  <c r="AP418" i="54"/>
  <c r="AQ418" i="54"/>
  <c r="AR418" i="54"/>
  <c r="AL40" i="72"/>
  <c r="AO418" i="54"/>
  <c r="R6" i="74"/>
  <c r="BF418" i="54"/>
  <c r="AM52" i="75"/>
  <c r="AL91" i="74"/>
  <c r="AM73" i="75"/>
  <c r="AK104" i="75"/>
  <c r="AL149" i="74"/>
  <c r="AL137" i="75"/>
  <c r="AM168" i="72"/>
  <c r="AM251" i="74"/>
  <c r="AL10" i="74"/>
  <c r="AL60" i="74"/>
  <c r="AM129" i="75"/>
  <c r="AK122" i="74"/>
  <c r="AM94" i="75"/>
  <c r="AL151" i="75"/>
  <c r="AM206" i="74"/>
  <c r="AM175" i="75"/>
  <c r="AL167" i="72"/>
  <c r="AL228" i="75"/>
  <c r="BK387" i="54"/>
  <c r="BK434" i="54" s="1"/>
  <c r="BN418" i="54"/>
  <c r="AK46" i="75"/>
  <c r="V418" i="54"/>
  <c r="P387" i="54"/>
  <c r="P434" i="54" s="1"/>
  <c r="T387" i="54"/>
  <c r="T434" i="54" s="1"/>
  <c r="Q418" i="54"/>
  <c r="AK387" i="54"/>
  <c r="AK434" i="54" s="1"/>
  <c r="AM75" i="72"/>
  <c r="AK150" i="72"/>
  <c r="AL89" i="75"/>
  <c r="AL157" i="74"/>
  <c r="AL145" i="74"/>
  <c r="AK156" i="74"/>
  <c r="AL234" i="75"/>
  <c r="AL241" i="74"/>
  <c r="W418" i="54"/>
  <c r="AI418" i="54"/>
  <c r="BP418" i="54"/>
  <c r="AK20" i="75"/>
  <c r="AE387" i="54"/>
  <c r="AE434" i="54" s="1"/>
  <c r="Y6" i="75"/>
  <c r="AM25" i="75"/>
  <c r="AL34" i="75"/>
  <c r="AM45" i="75"/>
  <c r="AK194" i="72"/>
  <c r="AK244" i="74"/>
  <c r="BO387" i="54"/>
  <c r="BO434" i="54" s="1"/>
  <c r="AK30" i="75"/>
  <c r="AM91" i="74"/>
  <c r="AL74" i="74"/>
  <c r="AK175" i="75"/>
  <c r="AK158" i="75"/>
  <c r="AK186" i="75"/>
  <c r="AL216" i="72"/>
  <c r="BG387" i="54"/>
  <c r="BG434" i="54" s="1"/>
  <c r="BH387" i="54"/>
  <c r="BH434" i="54" s="1"/>
  <c r="BK418" i="54"/>
  <c r="BM387" i="54"/>
  <c r="BM434" i="54" s="1"/>
  <c r="K387" i="54"/>
  <c r="K434" i="54" s="1"/>
  <c r="AK25" i="75"/>
  <c r="AK60" i="74"/>
  <c r="AK147" i="74"/>
  <c r="AL120" i="75"/>
  <c r="AL98" i="75"/>
  <c r="AK73" i="75"/>
  <c r="AK105" i="75"/>
  <c r="AK143" i="74"/>
  <c r="AK127" i="75"/>
  <c r="AM198" i="75"/>
  <c r="AM207" i="75"/>
  <c r="AK237" i="74"/>
  <c r="AQ213" i="54"/>
  <c r="AQ216" i="54" s="1"/>
  <c r="AQ218" i="54" s="1"/>
  <c r="AQ221" i="54" s="1"/>
  <c r="AQ226" i="54" s="1"/>
  <c r="AQ227" i="54" s="1"/>
  <c r="AQ181" i="54"/>
  <c r="AQ183" i="54" s="1"/>
  <c r="P418" i="54"/>
  <c r="T418" i="54"/>
  <c r="AK56" i="75"/>
  <c r="AM145" i="74"/>
  <c r="AK248" i="72"/>
  <c r="AL228" i="74"/>
  <c r="AK232" i="72"/>
  <c r="AK234" i="75"/>
  <c r="Z387" i="54"/>
  <c r="Z434" i="54" s="1"/>
  <c r="R213" i="54"/>
  <c r="R216" i="54" s="1"/>
  <c r="R218" i="54" s="1"/>
  <c r="R221" i="54" s="1"/>
  <c r="R226" i="54" s="1"/>
  <c r="R227" i="54" s="1"/>
  <c r="R181" i="54"/>
  <c r="R183" i="54" s="1"/>
  <c r="Q6" i="72"/>
  <c r="AF387" i="54"/>
  <c r="AF434" i="54" s="1"/>
  <c r="AJ387" i="54"/>
  <c r="AJ434" i="54" s="1"/>
  <c r="AM40" i="75"/>
  <c r="AM34" i="75"/>
  <c r="AK114" i="75"/>
  <c r="AL102" i="74"/>
  <c r="AK89" i="75"/>
  <c r="AM133" i="75"/>
  <c r="AK164" i="75"/>
  <c r="AL195" i="74"/>
  <c r="AL220" i="74"/>
  <c r="AE418" i="54"/>
  <c r="Z6" i="75"/>
  <c r="AM48" i="72"/>
  <c r="BG418" i="54"/>
  <c r="BH418" i="54"/>
  <c r="M2" i="54"/>
  <c r="AM10" i="74"/>
  <c r="AK26" i="74"/>
  <c r="AK49" i="75"/>
  <c r="AK88" i="75"/>
  <c r="AK97" i="75"/>
  <c r="AK125" i="75"/>
  <c r="AK210" i="75"/>
  <c r="AL226" i="75"/>
  <c r="AL30" i="74"/>
  <c r="AL63" i="74"/>
  <c r="AL143" i="75"/>
  <c r="AK180" i="74"/>
  <c r="BM418" i="54"/>
  <c r="K418" i="54"/>
  <c r="X213" i="54"/>
  <c r="X216" i="54" s="1"/>
  <c r="X218" i="54" s="1"/>
  <c r="X221" i="54" s="1"/>
  <c r="X226" i="54" s="1"/>
  <c r="X227" i="54" s="1"/>
  <c r="X181" i="54"/>
  <c r="X183" i="54" s="1"/>
  <c r="AD181" i="54"/>
  <c r="AD183" i="54" s="1"/>
  <c r="AD213" i="54"/>
  <c r="AD216" i="54" s="1"/>
  <c r="AD218" i="54" s="1"/>
  <c r="AD221" i="54" s="1"/>
  <c r="AD226" i="54" s="1"/>
  <c r="AD227" i="54" s="1"/>
  <c r="I387" i="54"/>
  <c r="I434" i="54" s="1"/>
  <c r="AC418" i="54"/>
  <c r="Z418" i="54"/>
  <c r="AM16" i="75"/>
  <c r="AM26" i="74"/>
  <c r="AM46" i="74"/>
  <c r="AM245" i="74"/>
  <c r="N181" i="54"/>
  <c r="N183" i="54" s="1"/>
  <c r="N213" i="54"/>
  <c r="N216" i="54" s="1"/>
  <c r="N218" i="54" s="1"/>
  <c r="N221" i="54" s="1"/>
  <c r="N226" i="54" s="1"/>
  <c r="N227" i="54" s="1"/>
  <c r="AF418" i="54"/>
  <c r="AJ418" i="54"/>
  <c r="AM56" i="72"/>
  <c r="AI213" i="54"/>
  <c r="AI216" i="54" s="1"/>
  <c r="AI218" i="54" s="1"/>
  <c r="AI221" i="54" s="1"/>
  <c r="AI226" i="54" s="1"/>
  <c r="AI227" i="54" s="1"/>
  <c r="AI181" i="54"/>
  <c r="AI183" i="54" s="1"/>
  <c r="AN387" i="54"/>
  <c r="AN434" i="54" s="1"/>
  <c r="AI6" i="72"/>
  <c r="AH6" i="72"/>
  <c r="T30" i="52"/>
  <c r="AM65" i="75"/>
  <c r="AK211" i="74"/>
  <c r="AM216" i="72"/>
  <c r="AK40" i="75"/>
  <c r="AM92" i="72"/>
  <c r="AL188" i="74"/>
  <c r="AU387" i="54"/>
  <c r="AU434" i="54" s="1"/>
  <c r="M418" i="54"/>
  <c r="U213" i="54"/>
  <c r="U216" i="54" s="1"/>
  <c r="U218" i="54" s="1"/>
  <c r="U221" i="54" s="1"/>
  <c r="U226" i="54" s="1"/>
  <c r="U227" i="54" s="1"/>
  <c r="U181" i="54"/>
  <c r="U183" i="54" s="1"/>
  <c r="L387" i="54"/>
  <c r="L434" i="54" s="1"/>
  <c r="AM9" i="75"/>
  <c r="AL42" i="72"/>
  <c r="AL116" i="72"/>
  <c r="AK111" i="75"/>
  <c r="AK153" i="75"/>
  <c r="AK209" i="72"/>
  <c r="I418" i="54"/>
  <c r="AC387" i="54"/>
  <c r="AC434" i="54" s="1"/>
  <c r="AL117" i="75"/>
  <c r="AM126" i="75"/>
  <c r="AM156" i="75"/>
  <c r="AK185" i="75"/>
  <c r="O387" i="54"/>
  <c r="O434" i="54" s="1"/>
  <c r="AA387" i="54"/>
  <c r="AA434" i="54" s="1"/>
  <c r="V181" i="54"/>
  <c r="V183" i="54" s="1"/>
  <c r="V213" i="54"/>
  <c r="V216" i="54" s="1"/>
  <c r="V218" i="54" s="1"/>
  <c r="V221" i="54" s="1"/>
  <c r="V226" i="54" s="1"/>
  <c r="V227" i="54" s="1"/>
  <c r="Y387" i="54"/>
  <c r="Y434" i="54" s="1"/>
  <c r="AS387" i="54"/>
  <c r="AS434" i="54" s="1"/>
  <c r="BC387" i="54"/>
  <c r="BC434" i="54" s="1"/>
  <c r="AK32" i="72"/>
  <c r="AK77" i="75"/>
  <c r="AK94" i="75"/>
  <c r="AK229" i="74"/>
  <c r="AN418" i="54"/>
  <c r="AL33" i="74" l="1"/>
  <c r="AM104" i="74"/>
  <c r="AK201" i="75"/>
  <c r="AM59" i="74"/>
  <c r="AM71" i="72"/>
  <c r="AC144" i="52"/>
  <c r="R250" i="52"/>
  <c r="M161" i="52"/>
  <c r="S274" i="52"/>
  <c r="AL23" i="72"/>
  <c r="O77" i="52"/>
  <c r="AA77" i="52" s="1"/>
  <c r="AC159" i="52"/>
  <c r="AM231" i="74"/>
  <c r="AK129" i="74"/>
  <c r="N196" i="52"/>
  <c r="AM87" i="74"/>
  <c r="AC81" i="52"/>
  <c r="O256" i="52"/>
  <c r="AL122" i="74"/>
  <c r="AK242" i="74"/>
  <c r="AM19" i="72"/>
  <c r="N42" i="52"/>
  <c r="AM53" i="75"/>
  <c r="AK154" i="72"/>
  <c r="AM151" i="72"/>
  <c r="AB32" i="52"/>
  <c r="AK29" i="72"/>
  <c r="AB180" i="52"/>
  <c r="R134" i="52"/>
  <c r="AD134" i="52" s="1"/>
  <c r="O94" i="52"/>
  <c r="M219" i="52"/>
  <c r="AM195" i="75"/>
  <c r="R254" i="52"/>
  <c r="AD254" i="52" s="1"/>
  <c r="AL171" i="72"/>
  <c r="AL57" i="72"/>
  <c r="AM46" i="72"/>
  <c r="AL38" i="74"/>
  <c r="AK235" i="75"/>
  <c r="N47" i="52"/>
  <c r="AB130" i="52"/>
  <c r="Z210" i="52"/>
  <c r="AK13" i="72"/>
  <c r="AM135" i="72"/>
  <c r="AK33" i="75"/>
  <c r="AK49" i="74"/>
  <c r="AD252" i="52"/>
  <c r="AD136" i="52"/>
  <c r="AL81" i="74"/>
  <c r="AM201" i="75"/>
  <c r="AK170" i="74"/>
  <c r="AL213" i="75"/>
  <c r="AK168" i="74"/>
  <c r="AC210" i="52"/>
  <c r="AL71" i="74"/>
  <c r="AC278" i="52"/>
  <c r="AL97" i="72"/>
  <c r="AM48" i="75"/>
  <c r="AM52" i="74"/>
  <c r="AL73" i="72"/>
  <c r="AK166" i="72"/>
  <c r="AD278" i="52"/>
  <c r="P166" i="52"/>
  <c r="AD81" i="52"/>
  <c r="R195" i="52"/>
  <c r="N72" i="52"/>
  <c r="AD37" i="52"/>
  <c r="S110" i="52"/>
  <c r="Y110" i="52" s="1"/>
  <c r="AE110" i="52" s="1"/>
  <c r="X159" i="52"/>
  <c r="M131" i="52"/>
  <c r="X64" i="52"/>
  <c r="AD64" i="52" s="1"/>
  <c r="O144" i="52"/>
  <c r="AB59" i="52"/>
  <c r="O107" i="52"/>
  <c r="M247" i="52"/>
  <c r="N97" i="52"/>
  <c r="Z97" i="52" s="1"/>
  <c r="AC263" i="52"/>
  <c r="N277" i="52"/>
  <c r="O227" i="52"/>
  <c r="AC220" i="52"/>
  <c r="AD109" i="52"/>
  <c r="AC167" i="52"/>
  <c r="R145" i="52"/>
  <c r="AL198" i="72"/>
  <c r="N227" i="52"/>
  <c r="H155" i="52"/>
  <c r="M257" i="52"/>
  <c r="AM20" i="74"/>
  <c r="O232" i="52"/>
  <c r="X97" i="52"/>
  <c r="N115" i="52"/>
  <c r="U226" i="52"/>
  <c r="AA226" i="52" s="1"/>
  <c r="AG226" i="52" s="1"/>
  <c r="AD148" i="52"/>
  <c r="AB118" i="52"/>
  <c r="AD241" i="52"/>
  <c r="N264" i="52"/>
  <c r="V158" i="52"/>
  <c r="M155" i="52"/>
  <c r="AD57" i="52"/>
  <c r="N234" i="52"/>
  <c r="Z234" i="52" s="1"/>
  <c r="AF234" i="52" s="1"/>
  <c r="P245" i="52"/>
  <c r="AB245" i="52" s="1"/>
  <c r="P113" i="52"/>
  <c r="AB113" i="52" s="1"/>
  <c r="M200" i="52"/>
  <c r="S90" i="52"/>
  <c r="AL226" i="72"/>
  <c r="AM144" i="74"/>
  <c r="P37" i="52"/>
  <c r="AB37" i="52" s="1"/>
  <c r="N132" i="52"/>
  <c r="Z132" i="52" s="1"/>
  <c r="AD71" i="52"/>
  <c r="N136" i="52"/>
  <c r="AM200" i="74"/>
  <c r="AL36" i="75"/>
  <c r="AM254" i="72"/>
  <c r="AL225" i="75"/>
  <c r="AL110" i="74"/>
  <c r="AM23" i="74"/>
  <c r="AL191" i="72"/>
  <c r="AK249" i="72"/>
  <c r="AK68" i="75"/>
  <c r="AL250" i="74"/>
  <c r="AM212" i="74"/>
  <c r="AL43" i="74"/>
  <c r="AL20" i="72"/>
  <c r="AK216" i="74"/>
  <c r="X253" i="52"/>
  <c r="AL66" i="72"/>
  <c r="AM166" i="74"/>
  <c r="AL181" i="75"/>
  <c r="AC255" i="52"/>
  <c r="AC233" i="52"/>
  <c r="AL94" i="74"/>
  <c r="AM222" i="75"/>
  <c r="AL241" i="75"/>
  <c r="AM138" i="72"/>
  <c r="AL139" i="75"/>
  <c r="AK25" i="74"/>
  <c r="AK81" i="75"/>
  <c r="AK157" i="72"/>
  <c r="AK70" i="74"/>
  <c r="AL189" i="72"/>
  <c r="AM159" i="75"/>
  <c r="AL87" i="74"/>
  <c r="AL236" i="74"/>
  <c r="O204" i="52"/>
  <c r="AL161" i="74"/>
  <c r="AL181" i="72"/>
  <c r="T39" i="52"/>
  <c r="AL70" i="72"/>
  <c r="AK41" i="72"/>
  <c r="AM37" i="72"/>
  <c r="AM32" i="75"/>
  <c r="AM249" i="72"/>
  <c r="AK23" i="72"/>
  <c r="AD237" i="52"/>
  <c r="AM41" i="72"/>
  <c r="AK172" i="72"/>
  <c r="S191" i="52"/>
  <c r="AL18" i="74"/>
  <c r="AM128" i="75"/>
  <c r="AL170" i="74"/>
  <c r="AM43" i="74"/>
  <c r="AM194" i="74"/>
  <c r="AK164" i="72"/>
  <c r="AL180" i="72"/>
  <c r="AM10" i="75"/>
  <c r="AL188" i="72"/>
  <c r="AK166" i="74"/>
  <c r="AK197" i="72"/>
  <c r="AL43" i="75"/>
  <c r="AM176" i="75"/>
  <c r="AM112" i="75"/>
  <c r="Y68" i="52"/>
  <c r="AE68" i="52" s="1"/>
  <c r="AK144" i="74"/>
  <c r="AL251" i="72"/>
  <c r="AB163" i="52"/>
  <c r="AL174" i="72"/>
  <c r="AK43" i="74"/>
  <c r="AK189" i="72"/>
  <c r="AM174" i="74"/>
  <c r="AL196" i="72"/>
  <c r="AA151" i="52"/>
  <c r="AL133" i="75"/>
  <c r="AM36" i="74"/>
  <c r="AK241" i="72"/>
  <c r="AK131" i="72"/>
  <c r="AA195" i="52"/>
  <c r="AK14" i="74"/>
  <c r="Z243" i="52"/>
  <c r="AF243" i="52" s="1"/>
  <c r="AL243" i="74"/>
  <c r="AM230" i="72"/>
  <c r="AM242" i="72"/>
  <c r="AL27" i="72"/>
  <c r="AL67" i="74"/>
  <c r="AL150" i="72"/>
  <c r="AK11" i="74"/>
  <c r="AM196" i="75"/>
  <c r="AM111" i="72"/>
  <c r="AK52" i="72"/>
  <c r="AM79" i="72"/>
  <c r="AM8" i="75"/>
  <c r="AM34" i="74"/>
  <c r="AK228" i="74"/>
  <c r="AK253" i="74"/>
  <c r="AK202" i="72"/>
  <c r="AL156" i="75"/>
  <c r="AL124" i="72"/>
  <c r="AA192" i="52"/>
  <c r="AG192" i="52" s="1"/>
  <c r="AK119" i="74"/>
  <c r="AK48" i="75"/>
  <c r="AM108" i="72"/>
  <c r="AL163" i="74"/>
  <c r="AL153" i="72"/>
  <c r="AK205" i="74"/>
  <c r="AM215" i="74"/>
  <c r="AD229" i="52"/>
  <c r="AK61" i="72"/>
  <c r="AM108" i="74"/>
  <c r="AM31" i="72"/>
  <c r="AL196" i="75"/>
  <c r="AM65" i="74"/>
  <c r="AK137" i="72"/>
  <c r="AL221" i="75"/>
  <c r="AL183" i="74"/>
  <c r="AL171" i="75"/>
  <c r="AL118" i="74"/>
  <c r="AM15" i="74"/>
  <c r="AM28" i="72"/>
  <c r="AK245" i="75"/>
  <c r="AL220" i="72"/>
  <c r="AM130" i="74"/>
  <c r="AL39" i="72"/>
  <c r="AL70" i="74"/>
  <c r="AK195" i="75"/>
  <c r="AM7" i="72"/>
  <c r="AM228" i="74"/>
  <c r="AL141" i="75"/>
  <c r="AK206" i="75"/>
  <c r="AK129" i="72"/>
  <c r="AL20" i="74"/>
  <c r="Y117" i="52"/>
  <c r="AK54" i="74"/>
  <c r="AK11" i="72"/>
  <c r="AD106" i="52"/>
  <c r="AC226" i="52"/>
  <c r="AK147" i="72"/>
  <c r="AM59" i="72"/>
  <c r="Z261" i="52"/>
  <c r="AK25" i="72"/>
  <c r="AL31" i="72"/>
  <c r="AL108" i="72"/>
  <c r="AM172" i="74"/>
  <c r="AM42" i="74"/>
  <c r="AM235" i="74"/>
  <c r="AM179" i="72"/>
  <c r="AM102" i="72"/>
  <c r="AK200" i="74"/>
  <c r="AM247" i="74"/>
  <c r="AM210" i="72"/>
  <c r="AL9" i="74"/>
  <c r="AK78" i="74"/>
  <c r="AL118" i="75"/>
  <c r="AK179" i="75"/>
  <c r="AL184" i="74"/>
  <c r="AK17" i="74"/>
  <c r="AL178" i="74"/>
  <c r="AK236" i="72"/>
  <c r="M35" i="52"/>
  <c r="AK146" i="72"/>
  <c r="AA89" i="52"/>
  <c r="AG89" i="52" s="1"/>
  <c r="AL81" i="75"/>
  <c r="AL72" i="74"/>
  <c r="AL165" i="72"/>
  <c r="AL164" i="74"/>
  <c r="AL8" i="74"/>
  <c r="AL21" i="72"/>
  <c r="AL148" i="74"/>
  <c r="AL123" i="75"/>
  <c r="AK121" i="72"/>
  <c r="AD251" i="52"/>
  <c r="AL232" i="74"/>
  <c r="AC186" i="52"/>
  <c r="AL113" i="74"/>
  <c r="AL119" i="72"/>
  <c r="AC93" i="52"/>
  <c r="AM154" i="74"/>
  <c r="AL69" i="72"/>
  <c r="S146" i="52"/>
  <c r="AK20" i="72"/>
  <c r="AK90" i="75"/>
  <c r="AL144" i="75"/>
  <c r="AL119" i="74"/>
  <c r="AK165" i="75"/>
  <c r="AM110" i="75"/>
  <c r="AL237" i="75"/>
  <c r="AK189" i="74"/>
  <c r="AA240" i="52"/>
  <c r="AG240" i="52" s="1"/>
  <c r="P239" i="52"/>
  <c r="AM66" i="72"/>
  <c r="AM70" i="72"/>
  <c r="AL246" i="75"/>
  <c r="AD92" i="52"/>
  <c r="AK230" i="74"/>
  <c r="AL35" i="74"/>
  <c r="AK89" i="72"/>
  <c r="AL149" i="75"/>
  <c r="AM226" i="72"/>
  <c r="AL205" i="75"/>
  <c r="AM141" i="74"/>
  <c r="AM42" i="72"/>
  <c r="AL104" i="75"/>
  <c r="AK169" i="72"/>
  <c r="AM184" i="74"/>
  <c r="AL89" i="72"/>
  <c r="AL72" i="75"/>
  <c r="AK133" i="74"/>
  <c r="AM243" i="74"/>
  <c r="AM198" i="74"/>
  <c r="AK246" i="75"/>
  <c r="AK94" i="74"/>
  <c r="AK59" i="72"/>
  <c r="AK108" i="74"/>
  <c r="AM232" i="72"/>
  <c r="AL105" i="72"/>
  <c r="AK214" i="72"/>
  <c r="AM119" i="74"/>
  <c r="AK117" i="72"/>
  <c r="AM213" i="72"/>
  <c r="AK235" i="74"/>
  <c r="AM169" i="72"/>
  <c r="AM27" i="75"/>
  <c r="AM54" i="72"/>
  <c r="AK162" i="74"/>
  <c r="AK157" i="74"/>
  <c r="AL79" i="72"/>
  <c r="AM197" i="72"/>
  <c r="AM225" i="74"/>
  <c r="AM161" i="75"/>
  <c r="AM196" i="72"/>
  <c r="AL40" i="75"/>
  <c r="AM25" i="72"/>
  <c r="AM8" i="74"/>
  <c r="AM127" i="74"/>
  <c r="AM39" i="72"/>
  <c r="AL68" i="72"/>
  <c r="AM249" i="75"/>
  <c r="AL124" i="74"/>
  <c r="AL176" i="74"/>
  <c r="AL132" i="74"/>
  <c r="AM24" i="75"/>
  <c r="AM50" i="75"/>
  <c r="AD242" i="52"/>
  <c r="AM219" i="75"/>
  <c r="AM65" i="72"/>
  <c r="AK246" i="74"/>
  <c r="AK171" i="72"/>
  <c r="AM189" i="74"/>
  <c r="AK247" i="72"/>
  <c r="AL44" i="74"/>
  <c r="AM134" i="72"/>
  <c r="AK128" i="75"/>
  <c r="AL75" i="74"/>
  <c r="AK163" i="75"/>
  <c r="AM12" i="72"/>
  <c r="AL75" i="72"/>
  <c r="AL27" i="75"/>
  <c r="AL25" i="74"/>
  <c r="AK100" i="72"/>
  <c r="AL212" i="75"/>
  <c r="AK175" i="72"/>
  <c r="AM212" i="72"/>
  <c r="AL134" i="74"/>
  <c r="AK164" i="74"/>
  <c r="AK55" i="72"/>
  <c r="AK151" i="74"/>
  <c r="AL17" i="75"/>
  <c r="AL126" i="72"/>
  <c r="AK238" i="75"/>
  <c r="AD267" i="52"/>
  <c r="Z148" i="52"/>
  <c r="AF148" i="52" s="1"/>
  <c r="AM51" i="75"/>
  <c r="AM180" i="72"/>
  <c r="AK252" i="74"/>
  <c r="AL232" i="75"/>
  <c r="AL249" i="75"/>
  <c r="AM16" i="74"/>
  <c r="AL14" i="74"/>
  <c r="AK87" i="72"/>
  <c r="AM205" i="75"/>
  <c r="AM209" i="72"/>
  <c r="AL166" i="72"/>
  <c r="AL61" i="72"/>
  <c r="AM250" i="74"/>
  <c r="AL239" i="74"/>
  <c r="AK171" i="75"/>
  <c r="AK116" i="75"/>
  <c r="AK236" i="74"/>
  <c r="AM18" i="74"/>
  <c r="AM53" i="72"/>
  <c r="AM206" i="72"/>
  <c r="AM99" i="74"/>
  <c r="AL37" i="75"/>
  <c r="AK238" i="74"/>
  <c r="AK212" i="72"/>
  <c r="AL224" i="75"/>
  <c r="AA254" i="52"/>
  <c r="AG254" i="52" s="1"/>
  <c r="AL64" i="74"/>
  <c r="AM251" i="75"/>
  <c r="AL215" i="74"/>
  <c r="AM106" i="72"/>
  <c r="AM45" i="72"/>
  <c r="AK159" i="72"/>
  <c r="AK183" i="72"/>
  <c r="AK27" i="72"/>
  <c r="AK110" i="74"/>
  <c r="AL168" i="74"/>
  <c r="AL131" i="72"/>
  <c r="AK165" i="72"/>
  <c r="AL147" i="75"/>
  <c r="AM182" i="75"/>
  <c r="AL94" i="72"/>
  <c r="AL41" i="74"/>
  <c r="AM82" i="74"/>
  <c r="AM135" i="74"/>
  <c r="AM122" i="74"/>
  <c r="AM241" i="72"/>
  <c r="AM103" i="74"/>
  <c r="AK248" i="75"/>
  <c r="AM33" i="75"/>
  <c r="AL179" i="74"/>
  <c r="AK134" i="72"/>
  <c r="AK50" i="74"/>
  <c r="AK98" i="72"/>
  <c r="AL230" i="74"/>
  <c r="AK217" i="74"/>
  <c r="AL173" i="75"/>
  <c r="AA123" i="52"/>
  <c r="AL187" i="75"/>
  <c r="AL166" i="74"/>
  <c r="M172" i="52"/>
  <c r="AL64" i="75"/>
  <c r="AL98" i="72"/>
  <c r="N81" i="52"/>
  <c r="Z81" i="52" s="1"/>
  <c r="AF81" i="52" s="1"/>
  <c r="AK9" i="74"/>
  <c r="AK160" i="75"/>
  <c r="R209" i="52"/>
  <c r="AD209" i="52" s="1"/>
  <c r="AK196" i="74"/>
  <c r="AD186" i="52"/>
  <c r="O154" i="52"/>
  <c r="AA154" i="52" s="1"/>
  <c r="AK103" i="72"/>
  <c r="AK85" i="74"/>
  <c r="AL60" i="72"/>
  <c r="AM97" i="72"/>
  <c r="AK53" i="72"/>
  <c r="AK101" i="72"/>
  <c r="AK73" i="72"/>
  <c r="AL34" i="72"/>
  <c r="AM246" i="74"/>
  <c r="Z208" i="52"/>
  <c r="AF208" i="52" s="1"/>
  <c r="AL195" i="72"/>
  <c r="AM113" i="72"/>
  <c r="AM218" i="75"/>
  <c r="AL204" i="75"/>
  <c r="AM178" i="72"/>
  <c r="AL215" i="72"/>
  <c r="AL155" i="75"/>
  <c r="AM239" i="75"/>
  <c r="AL144" i="74"/>
  <c r="AK222" i="74"/>
  <c r="AM192" i="75"/>
  <c r="AD225" i="52"/>
  <c r="AL51" i="74"/>
  <c r="AM125" i="72"/>
  <c r="AK106" i="74"/>
  <c r="AM20" i="72"/>
  <c r="AK184" i="74"/>
  <c r="AL161" i="75"/>
  <c r="AL195" i="75"/>
  <c r="AK135" i="74"/>
  <c r="AL23" i="74"/>
  <c r="AK191" i="74"/>
  <c r="AL65" i="72"/>
  <c r="AK12" i="72"/>
  <c r="AM191" i="74"/>
  <c r="AL83" i="72"/>
  <c r="AM142" i="72"/>
  <c r="AK60" i="72"/>
  <c r="AK179" i="72"/>
  <c r="AK123" i="72"/>
  <c r="AM162" i="74"/>
  <c r="AK71" i="72"/>
  <c r="AK73" i="74"/>
  <c r="AM166" i="75"/>
  <c r="AL139" i="72"/>
  <c r="AM185" i="74"/>
  <c r="AL22" i="74"/>
  <c r="AM217" i="75"/>
  <c r="AM82" i="72"/>
  <c r="AM104" i="75"/>
  <c r="AM43" i="72"/>
  <c r="AL123" i="72"/>
  <c r="AL165" i="74"/>
  <c r="AM161" i="74"/>
  <c r="AL11" i="72"/>
  <c r="AM150" i="74"/>
  <c r="AM156" i="72"/>
  <c r="AK80" i="74"/>
  <c r="AM68" i="72"/>
  <c r="AM133" i="74"/>
  <c r="AK174" i="74"/>
  <c r="AL47" i="74"/>
  <c r="AM56" i="74"/>
  <c r="AK201" i="74"/>
  <c r="AM73" i="74"/>
  <c r="AK124" i="74"/>
  <c r="AM139" i="72"/>
  <c r="AK82" i="72"/>
  <c r="AM251" i="72"/>
  <c r="AM199" i="72"/>
  <c r="AC107" i="52"/>
  <c r="AK9" i="72"/>
  <c r="AK52" i="75"/>
  <c r="AK19" i="72"/>
  <c r="AK181" i="72"/>
  <c r="AL93" i="75"/>
  <c r="AK69" i="74"/>
  <c r="AK208" i="74"/>
  <c r="AK99" i="72"/>
  <c r="AM74" i="75"/>
  <c r="AK213" i="72"/>
  <c r="Z119" i="52"/>
  <c r="AF119" i="52" s="1"/>
  <c r="AM37" i="74"/>
  <c r="AK248" i="74"/>
  <c r="AL155" i="72"/>
  <c r="AL8" i="75"/>
  <c r="AL116" i="75"/>
  <c r="AL207" i="72"/>
  <c r="AM210" i="74"/>
  <c r="AK130" i="74"/>
  <c r="AL10" i="75"/>
  <c r="AM189" i="75"/>
  <c r="AK231" i="74"/>
  <c r="Y221" i="52"/>
  <c r="AE221" i="52" s="1"/>
  <c r="AL131" i="74"/>
  <c r="AA79" i="52"/>
  <c r="AG79" i="52" s="1"/>
  <c r="P154" i="52"/>
  <c r="AB154" i="52" s="1"/>
  <c r="AL229" i="75"/>
  <c r="AM96" i="74"/>
  <c r="AB212" i="52"/>
  <c r="AL253" i="74"/>
  <c r="AK68" i="74"/>
  <c r="AM143" i="72"/>
  <c r="AL90" i="75"/>
  <c r="AL112" i="75"/>
  <c r="AM195" i="72"/>
  <c r="AK13" i="74"/>
  <c r="AL162" i="72"/>
  <c r="AM159" i="72"/>
  <c r="N181" i="52"/>
  <c r="AM109" i="72"/>
  <c r="AL192" i="74"/>
  <c r="AM246" i="72"/>
  <c r="AM114" i="72"/>
  <c r="AM217" i="72"/>
  <c r="AL103" i="74"/>
  <c r="AL93" i="74"/>
  <c r="AL234" i="72"/>
  <c r="AM224" i="74"/>
  <c r="AK191" i="72"/>
  <c r="AK113" i="72"/>
  <c r="AM19" i="74"/>
  <c r="AK145" i="72"/>
  <c r="AK32" i="75"/>
  <c r="AA68" i="52"/>
  <c r="AG68" i="52" s="1"/>
  <c r="AK237" i="75"/>
  <c r="AD156" i="52"/>
  <c r="AK235" i="72"/>
  <c r="AK65" i="72"/>
  <c r="AK202" i="74"/>
  <c r="AM167" i="72"/>
  <c r="AM225" i="72"/>
  <c r="AM180" i="74"/>
  <c r="AL95" i="72"/>
  <c r="Z124" i="52"/>
  <c r="AF124" i="52" s="1"/>
  <c r="AB30" i="52"/>
  <c r="AK243" i="72"/>
  <c r="Z143" i="52"/>
  <c r="AM188" i="72"/>
  <c r="AL129" i="72"/>
  <c r="AB53" i="52"/>
  <c r="AM157" i="72"/>
  <c r="AM95" i="72"/>
  <c r="AK27" i="75"/>
  <c r="AL205" i="72"/>
  <c r="AM190" i="75"/>
  <c r="AK250" i="72"/>
  <c r="AM78" i="72"/>
  <c r="AL53" i="74"/>
  <c r="AK84" i="72"/>
  <c r="AK224" i="74"/>
  <c r="AM39" i="74"/>
  <c r="AK36" i="74"/>
  <c r="AL101" i="72"/>
  <c r="AM28" i="74"/>
  <c r="AK203" i="72"/>
  <c r="AK175" i="74"/>
  <c r="AM11" i="75"/>
  <c r="AL101" i="74"/>
  <c r="AK190" i="74"/>
  <c r="AL216" i="75"/>
  <c r="AM126" i="74"/>
  <c r="AM21" i="74"/>
  <c r="AK106" i="72"/>
  <c r="AK89" i="74"/>
  <c r="AL131" i="75"/>
  <c r="AL244" i="75"/>
  <c r="AK187" i="75"/>
  <c r="AL177" i="74"/>
  <c r="AM248" i="74"/>
  <c r="AL239" i="72"/>
  <c r="AK94" i="72"/>
  <c r="AK39" i="74"/>
  <c r="AK15" i="74"/>
  <c r="AL158" i="74"/>
  <c r="AL105" i="74"/>
  <c r="AK148" i="72"/>
  <c r="AK59" i="74"/>
  <c r="AK67" i="72"/>
  <c r="AL75" i="75"/>
  <c r="AK183" i="74"/>
  <c r="AK57" i="72"/>
  <c r="AL248" i="74"/>
  <c r="AK24" i="75"/>
  <c r="AK217" i="72"/>
  <c r="AK156" i="72"/>
  <c r="AM140" i="72"/>
  <c r="AL211" i="72"/>
  <c r="AL82" i="74"/>
  <c r="AM71" i="74"/>
  <c r="AL231" i="72"/>
  <c r="AK62" i="74"/>
  <c r="AL19" i="72"/>
  <c r="AL61" i="75"/>
  <c r="AM158" i="72"/>
  <c r="AK35" i="75"/>
  <c r="AM204" i="72"/>
  <c r="AD76" i="52"/>
  <c r="AA87" i="52"/>
  <c r="AG87" i="52" s="1"/>
  <c r="R202" i="52"/>
  <c r="AD202" i="52" s="1"/>
  <c r="AM32" i="74"/>
  <c r="AK79" i="72"/>
  <c r="AD32" i="52"/>
  <c r="AL87" i="72"/>
  <c r="AM13" i="72"/>
  <c r="AK163" i="72"/>
  <c r="AL242" i="74"/>
  <c r="AM136" i="74"/>
  <c r="AM200" i="75"/>
  <c r="AK130" i="72"/>
  <c r="AL34" i="74"/>
  <c r="AD117" i="52"/>
  <c r="AK15" i="72"/>
  <c r="AK131" i="75"/>
  <c r="AM245" i="72"/>
  <c r="AK161" i="72"/>
  <c r="AM131" i="75"/>
  <c r="AK91" i="72"/>
  <c r="AM235" i="72"/>
  <c r="AM35" i="72"/>
  <c r="AK95" i="72"/>
  <c r="M162" i="52"/>
  <c r="AL21" i="74"/>
  <c r="AK135" i="72"/>
  <c r="AK223" i="72"/>
  <c r="O210" i="52"/>
  <c r="AA210" i="52" s="1"/>
  <c r="AG210" i="52" s="1"/>
  <c r="AK236" i="75"/>
  <c r="AK97" i="72"/>
  <c r="AM229" i="75"/>
  <c r="AM151" i="74"/>
  <c r="AM220" i="72"/>
  <c r="AA189" i="52"/>
  <c r="AG189" i="52" s="1"/>
  <c r="AK128" i="74"/>
  <c r="AB85" i="52"/>
  <c r="AM216" i="75"/>
  <c r="AL147" i="72"/>
  <c r="AM236" i="75"/>
  <c r="AK65" i="74"/>
  <c r="AL253" i="75"/>
  <c r="AM72" i="74"/>
  <c r="AL156" i="72"/>
  <c r="AK116" i="72"/>
  <c r="AK151" i="72"/>
  <c r="AM67" i="74"/>
  <c r="AK253" i="72"/>
  <c r="AB175" i="52"/>
  <c r="AM203" i="72"/>
  <c r="AK120" i="74"/>
  <c r="AM73" i="72"/>
  <c r="AC112" i="52"/>
  <c r="AK115" i="72"/>
  <c r="AM185" i="72"/>
  <c r="AL252" i="74"/>
  <c r="AL33" i="72"/>
  <c r="AL148" i="75"/>
  <c r="AL254" i="75"/>
  <c r="AL196" i="74"/>
  <c r="AM155" i="72"/>
  <c r="AK231" i="72"/>
  <c r="AM17" i="72"/>
  <c r="AL242" i="72"/>
  <c r="AK40" i="74"/>
  <c r="AL154" i="72"/>
  <c r="AA131" i="52"/>
  <c r="AG131" i="52" s="1"/>
  <c r="AM75" i="75"/>
  <c r="Z121" i="52"/>
  <c r="AF121" i="52" s="1"/>
  <c r="AC239" i="52"/>
  <c r="AK82" i="74"/>
  <c r="AD195" i="52"/>
  <c r="AM57" i="72"/>
  <c r="AK36" i="72"/>
  <c r="AL56" i="74"/>
  <c r="AL169" i="74"/>
  <c r="AB222" i="52"/>
  <c r="AD110" i="52"/>
  <c r="AK152" i="75"/>
  <c r="AA264" i="52"/>
  <c r="AG264" i="52" s="1"/>
  <c r="M227" i="52"/>
  <c r="AK239" i="74"/>
  <c r="AL224" i="74"/>
  <c r="Y235" i="52"/>
  <c r="AE235" i="52" s="1"/>
  <c r="AM136" i="75"/>
  <c r="Y170" i="52"/>
  <c r="AE170" i="52" s="1"/>
  <c r="AM63" i="72"/>
  <c r="AK205" i="72"/>
  <c r="AL62" i="74"/>
  <c r="AL133" i="72"/>
  <c r="AK112" i="74"/>
  <c r="AM9" i="72"/>
  <c r="AM201" i="74"/>
  <c r="AL121" i="74"/>
  <c r="AM193" i="72"/>
  <c r="AM84" i="74"/>
  <c r="AK149" i="72"/>
  <c r="AM152" i="74"/>
  <c r="AK17" i="72"/>
  <c r="AM54" i="74"/>
  <c r="AM33" i="72"/>
  <c r="AM76" i="74"/>
  <c r="AM141" i="75"/>
  <c r="AL113" i="72"/>
  <c r="AM139" i="75"/>
  <c r="AL24" i="75"/>
  <c r="AK126" i="74"/>
  <c r="AL137" i="72"/>
  <c r="AK10" i="75"/>
  <c r="AL192" i="75"/>
  <c r="AK143" i="72"/>
  <c r="AM252" i="72"/>
  <c r="AL93" i="72"/>
  <c r="AL126" i="74"/>
  <c r="AL102" i="72"/>
  <c r="AL99" i="72"/>
  <c r="AK161" i="74"/>
  <c r="AK72" i="74"/>
  <c r="AK85" i="72"/>
  <c r="AK182" i="74"/>
  <c r="AL40" i="74"/>
  <c r="AK35" i="72"/>
  <c r="Y216" i="52"/>
  <c r="AE216" i="52" s="1"/>
  <c r="AL182" i="74"/>
  <c r="AL199" i="72"/>
  <c r="AK180" i="72"/>
  <c r="AK210" i="72"/>
  <c r="AL62" i="72"/>
  <c r="AK134" i="74"/>
  <c r="AA228" i="52"/>
  <c r="AG228" i="52" s="1"/>
  <c r="AB229" i="52"/>
  <c r="Y42" i="52"/>
  <c r="AE42" i="52" s="1"/>
  <c r="AM179" i="74"/>
  <c r="AL59" i="74"/>
  <c r="Y31" i="52"/>
  <c r="AM233" i="74"/>
  <c r="AM146" i="72"/>
  <c r="AM21" i="75"/>
  <c r="AK47" i="74"/>
  <c r="AL106" i="72"/>
  <c r="AK240" i="74"/>
  <c r="AD201" i="52"/>
  <c r="AL160" i="75"/>
  <c r="AA52" i="52"/>
  <c r="AG52" i="52" s="1"/>
  <c r="T167" i="52"/>
  <c r="AK230" i="72"/>
  <c r="AL152" i="75"/>
  <c r="AL223" i="72"/>
  <c r="AK173" i="74"/>
  <c r="AK109" i="74"/>
  <c r="AK125" i="72"/>
  <c r="AM79" i="74"/>
  <c r="AK155" i="72"/>
  <c r="AK77" i="72"/>
  <c r="AL231" i="74"/>
  <c r="AK122" i="72"/>
  <c r="AL36" i="72"/>
  <c r="AL226" i="74"/>
  <c r="AM165" i="74"/>
  <c r="AM164" i="72"/>
  <c r="AL83" i="74"/>
  <c r="Z273" i="52"/>
  <c r="AF273" i="52" s="1"/>
  <c r="AM91" i="72"/>
  <c r="AK86" i="74"/>
  <c r="AD116" i="52"/>
  <c r="AK176" i="75"/>
  <c r="AL24" i="74"/>
  <c r="AK138" i="72"/>
  <c r="AB224" i="52"/>
  <c r="AL15" i="74"/>
  <c r="AM140" i="74"/>
  <c r="AM121" i="72"/>
  <c r="AL36" i="74"/>
  <c r="AL28" i="74"/>
  <c r="AM254" i="74"/>
  <c r="AB190" i="52"/>
  <c r="AK221" i="72"/>
  <c r="AK81" i="74"/>
  <c r="AK142" i="72"/>
  <c r="AK148" i="74"/>
  <c r="AM38" i="72"/>
  <c r="AM98" i="74"/>
  <c r="AK218" i="72"/>
  <c r="AM43" i="75"/>
  <c r="N173" i="52"/>
  <c r="Z173" i="52" s="1"/>
  <c r="AC143" i="52"/>
  <c r="Y69" i="52"/>
  <c r="AE69" i="52" s="1"/>
  <c r="AL107" i="75"/>
  <c r="AK193" i="72"/>
  <c r="AL109" i="72"/>
  <c r="AM51" i="74"/>
  <c r="AK75" i="72"/>
  <c r="AA247" i="52"/>
  <c r="AM40" i="72"/>
  <c r="AL208" i="75"/>
  <c r="AL128" i="74"/>
  <c r="AL116" i="74"/>
  <c r="AM128" i="74"/>
  <c r="AM63" i="75"/>
  <c r="AD122" i="52"/>
  <c r="AK126" i="72"/>
  <c r="AK179" i="74"/>
  <c r="AK105" i="72"/>
  <c r="AM113" i="74"/>
  <c r="AL141" i="74"/>
  <c r="AL201" i="72"/>
  <c r="AL233" i="72"/>
  <c r="AM243" i="72"/>
  <c r="AM171" i="72"/>
  <c r="AM89" i="72"/>
  <c r="AM253" i="74"/>
  <c r="AL54" i="74"/>
  <c r="AM85" i="72"/>
  <c r="AM124" i="72"/>
  <c r="AK244" i="72"/>
  <c r="AL177" i="72"/>
  <c r="AA132" i="52"/>
  <c r="AG132" i="52" s="1"/>
  <c r="AM77" i="74"/>
  <c r="AM186" i="74"/>
  <c r="AL17" i="72"/>
  <c r="AM238" i="74"/>
  <c r="AL202" i="74"/>
  <c r="AM214" i="72"/>
  <c r="AK204" i="72"/>
  <c r="AK226" i="72"/>
  <c r="N267" i="52"/>
  <c r="Z267" i="52" s="1"/>
  <c r="AC70" i="52"/>
  <c r="AL33" i="75"/>
  <c r="AM122" i="72"/>
  <c r="AK223" i="74"/>
  <c r="AM78" i="74"/>
  <c r="AL48" i="74"/>
  <c r="AM118" i="72"/>
  <c r="AD152" i="52"/>
  <c r="AK8" i="75"/>
  <c r="AL61" i="74"/>
  <c r="AK212" i="75"/>
  <c r="AL104" i="74"/>
  <c r="AM61" i="72"/>
  <c r="AB214" i="52"/>
  <c r="AM93" i="74"/>
  <c r="AD217" i="52"/>
  <c r="AG217" i="52" s="1"/>
  <c r="AD213" i="52"/>
  <c r="Z182" i="52"/>
  <c r="AF182" i="52" s="1"/>
  <c r="AL197" i="72"/>
  <c r="U46" i="52"/>
  <c r="AA46" i="52" s="1"/>
  <c r="AG46" i="52" s="1"/>
  <c r="AL53" i="75"/>
  <c r="AK229" i="72"/>
  <c r="AL112" i="74"/>
  <c r="AK190" i="75"/>
  <c r="AK13" i="75"/>
  <c r="AK52" i="74"/>
  <c r="AM183" i="74"/>
  <c r="AM72" i="75"/>
  <c r="AK51" i="75"/>
  <c r="AL179" i="72"/>
  <c r="AB105" i="52"/>
  <c r="AL145" i="72"/>
  <c r="AK127" i="72"/>
  <c r="AL86" i="74"/>
  <c r="AK46" i="72"/>
  <c r="AC250" i="52"/>
  <c r="AM161" i="72"/>
  <c r="AL238" i="74"/>
  <c r="AD100" i="52"/>
  <c r="AM196" i="74"/>
  <c r="AM55" i="72"/>
  <c r="AM219" i="72"/>
  <c r="O166" i="52"/>
  <c r="AA166" i="52" s="1"/>
  <c r="AM16" i="72"/>
  <c r="AK115" i="75"/>
  <c r="AM162" i="72"/>
  <c r="AB185" i="52"/>
  <c r="Z44" i="52"/>
  <c r="AF44" i="52" s="1"/>
  <c r="Z240" i="52"/>
  <c r="AF240" i="52" s="1"/>
  <c r="AB166" i="52"/>
  <c r="AL228" i="72"/>
  <c r="AM157" i="74"/>
  <c r="AD124" i="52"/>
  <c r="AL221" i="72"/>
  <c r="Z185" i="52"/>
  <c r="Y211" i="52"/>
  <c r="AE211" i="52" s="1"/>
  <c r="AM120" i="74"/>
  <c r="AK187" i="72"/>
  <c r="AL29" i="74"/>
  <c r="AM245" i="75"/>
  <c r="AM19" i="75"/>
  <c r="AM163" i="72"/>
  <c r="AA73" i="52"/>
  <c r="AL111" i="72"/>
  <c r="AM80" i="74"/>
  <c r="AM69" i="74"/>
  <c r="AL117" i="72"/>
  <c r="AM51" i="72"/>
  <c r="AL151" i="74"/>
  <c r="AM35" i="74"/>
  <c r="AL213" i="72"/>
  <c r="AM93" i="75"/>
  <c r="AL54" i="72"/>
  <c r="AL103" i="72"/>
  <c r="AK196" i="72"/>
  <c r="AM47" i="72"/>
  <c r="AM172" i="72"/>
  <c r="AL230" i="75"/>
  <c r="AM107" i="75"/>
  <c r="AL32" i="74"/>
  <c r="AM208" i="74"/>
  <c r="AM156" i="74"/>
  <c r="AM123" i="72"/>
  <c r="AK64" i="74"/>
  <c r="AD175" i="52"/>
  <c r="AM93" i="72"/>
  <c r="AL210" i="72"/>
  <c r="AM116" i="75"/>
  <c r="AL39" i="74"/>
  <c r="AM132" i="74"/>
  <c r="AM129" i="72"/>
  <c r="AM189" i="72"/>
  <c r="AL38" i="72"/>
  <c r="AL15" i="72"/>
  <c r="AM23" i="72"/>
  <c r="AM92" i="75"/>
  <c r="AM83" i="75"/>
  <c r="AM239" i="72"/>
  <c r="AM139" i="74"/>
  <c r="AL135" i="72"/>
  <c r="AM192" i="74"/>
  <c r="AK92" i="75"/>
  <c r="AK81" i="72"/>
  <c r="AL13" i="72"/>
  <c r="AM101" i="72"/>
  <c r="AM83" i="72"/>
  <c r="AM191" i="72"/>
  <c r="AM233" i="72"/>
  <c r="AB39" i="52"/>
  <c r="AD42" i="52"/>
  <c r="Y30" i="52"/>
  <c r="AM62" i="72"/>
  <c r="AL166" i="75"/>
  <c r="AA205" i="52"/>
  <c r="AG205" i="52" s="1"/>
  <c r="AD123" i="52"/>
  <c r="N219" i="52"/>
  <c r="Z219" i="52" s="1"/>
  <c r="AF219" i="52" s="1"/>
  <c r="AK18" i="72"/>
  <c r="AC137" i="52"/>
  <c r="AM202" i="72"/>
  <c r="R108" i="52"/>
  <c r="AD108" i="52" s="1"/>
  <c r="AM38" i="74"/>
  <c r="AB158" i="52"/>
  <c r="AK67" i="74"/>
  <c r="Q180" i="52"/>
  <c r="AC180" i="52" s="1"/>
  <c r="AK20" i="74"/>
  <c r="AL141" i="72"/>
  <c r="AC269" i="52"/>
  <c r="AL229" i="72"/>
  <c r="AL190" i="75"/>
  <c r="AM68" i="75"/>
  <c r="AL236" i="75"/>
  <c r="AK216" i="75"/>
  <c r="AB273" i="52"/>
  <c r="AK75" i="74"/>
  <c r="AL121" i="72"/>
  <c r="AL79" i="74"/>
  <c r="AL162" i="74"/>
  <c r="AK105" i="74"/>
  <c r="AM21" i="72"/>
  <c r="AM106" i="74"/>
  <c r="AK31" i="72"/>
  <c r="AD75" i="52"/>
  <c r="AL26" i="75"/>
  <c r="AL19" i="74"/>
  <c r="U94" i="52"/>
  <c r="AK86" i="72"/>
  <c r="AK83" i="72"/>
  <c r="AD181" i="52"/>
  <c r="Z85" i="52"/>
  <c r="AM163" i="74"/>
  <c r="AK199" i="72"/>
  <c r="AM175" i="72"/>
  <c r="AM116" i="74"/>
  <c r="AL69" i="74"/>
  <c r="AD276" i="52"/>
  <c r="AK56" i="74"/>
  <c r="AM58" i="75"/>
  <c r="AL41" i="75"/>
  <c r="AK207" i="74"/>
  <c r="AK154" i="74"/>
  <c r="AB193" i="52"/>
  <c r="AA248" i="52"/>
  <c r="AG248" i="52" s="1"/>
  <c r="AC42" i="52"/>
  <c r="AC62" i="52"/>
  <c r="AB31" i="52"/>
  <c r="R73" i="52"/>
  <c r="AD73" i="52" s="1"/>
  <c r="AK70" i="72"/>
  <c r="AL85" i="74"/>
  <c r="AD138" i="52"/>
  <c r="AC153" i="52"/>
  <c r="AL127" i="74"/>
  <c r="Y95" i="52"/>
  <c r="AE95" i="52" s="1"/>
  <c r="AL165" i="75"/>
  <c r="AM248" i="75"/>
  <c r="AD49" i="52"/>
  <c r="AD33" i="52"/>
  <c r="Y166" i="52"/>
  <c r="AK193" i="74"/>
  <c r="AM92" i="74"/>
  <c r="AK113" i="74"/>
  <c r="AL57" i="74"/>
  <c r="AM171" i="75"/>
  <c r="AM208" i="72"/>
  <c r="AM48" i="74"/>
  <c r="AM78" i="75"/>
  <c r="AK110" i="72"/>
  <c r="AK29" i="74"/>
  <c r="AM247" i="72"/>
  <c r="AK107" i="72"/>
  <c r="AM237" i="75"/>
  <c r="AK127" i="74"/>
  <c r="AL169" i="75"/>
  <c r="AL218" i="74"/>
  <c r="AK114" i="72"/>
  <c r="AM35" i="75"/>
  <c r="Z35" i="52"/>
  <c r="AL127" i="72"/>
  <c r="AM36" i="72"/>
  <c r="AL203" i="75"/>
  <c r="AK185" i="72"/>
  <c r="AL173" i="74"/>
  <c r="AL204" i="72"/>
  <c r="AL13" i="75"/>
  <c r="AL214" i="74"/>
  <c r="AK60" i="75"/>
  <c r="AM17" i="74"/>
  <c r="AM213" i="75"/>
  <c r="AM107" i="72"/>
  <c r="AL59" i="75"/>
  <c r="AM227" i="75"/>
  <c r="AA197" i="52"/>
  <c r="AL136" i="75"/>
  <c r="AM155" i="75"/>
  <c r="AK80" i="75"/>
  <c r="AL193" i="74"/>
  <c r="AA258" i="52"/>
  <c r="AG258" i="52" s="1"/>
  <c r="AK33" i="72"/>
  <c r="AC247" i="52"/>
  <c r="AA119" i="52"/>
  <c r="AG119" i="52" s="1"/>
  <c r="AM67" i="75"/>
  <c r="AM53" i="74"/>
  <c r="AL78" i="72"/>
  <c r="P186" i="52"/>
  <c r="AB186" i="52" s="1"/>
  <c r="AL16" i="74"/>
  <c r="AD179" i="52"/>
  <c r="AL76" i="74"/>
  <c r="AM105" i="72"/>
  <c r="AK232" i="74"/>
  <c r="AM211" i="75"/>
  <c r="AL43" i="72"/>
  <c r="AL28" i="75"/>
  <c r="AM77" i="72"/>
  <c r="AK176" i="74"/>
  <c r="Y220" i="52"/>
  <c r="AE220" i="52" s="1"/>
  <c r="AM229" i="72"/>
  <c r="Y204" i="52"/>
  <c r="AE204" i="52" s="1"/>
  <c r="AB78" i="52"/>
  <c r="AD243" i="52"/>
  <c r="AK220" i="74"/>
  <c r="AM100" i="74"/>
  <c r="AL201" i="75"/>
  <c r="X218" i="52"/>
  <c r="AD218" i="52" s="1"/>
  <c r="AK136" i="75"/>
  <c r="AD190" i="52"/>
  <c r="AM207" i="74"/>
  <c r="X259" i="52"/>
  <c r="AL84" i="72"/>
  <c r="AA221" i="52"/>
  <c r="AG221" i="52" s="1"/>
  <c r="AK118" i="75"/>
  <c r="AM174" i="72"/>
  <c r="AM169" i="74"/>
  <c r="AM12" i="74"/>
  <c r="AL142" i="74"/>
  <c r="AM84" i="72"/>
  <c r="AA111" i="52"/>
  <c r="AG111" i="52" s="1"/>
  <c r="AA178" i="52"/>
  <c r="AG178" i="52" s="1"/>
  <c r="AD86" i="52"/>
  <c r="AL190" i="74"/>
  <c r="AK140" i="74"/>
  <c r="AL161" i="72"/>
  <c r="AL138" i="74"/>
  <c r="AM221" i="72"/>
  <c r="AL244" i="72"/>
  <c r="AM244" i="72"/>
  <c r="Y184" i="52"/>
  <c r="AE184" i="52" s="1"/>
  <c r="AM218" i="74"/>
  <c r="T38" i="52"/>
  <c r="Z38" i="52" s="1"/>
  <c r="AF38" i="52" s="1"/>
  <c r="AM190" i="74"/>
  <c r="AL178" i="72"/>
  <c r="AL136" i="74"/>
  <c r="AM176" i="74"/>
  <c r="AL11" i="75"/>
  <c r="AF210" i="52"/>
  <c r="AL182" i="75"/>
  <c r="AM201" i="72"/>
  <c r="AB250" i="52"/>
  <c r="AK132" i="74"/>
  <c r="AM117" i="74"/>
  <c r="AM68" i="74"/>
  <c r="M201" i="52"/>
  <c r="Y201" i="52" s="1"/>
  <c r="AE201" i="52" s="1"/>
  <c r="AK167" i="74"/>
  <c r="N37" i="52"/>
  <c r="Z37" i="52" s="1"/>
  <c r="AF37" i="52" s="1"/>
  <c r="Y246" i="52"/>
  <c r="AE246" i="52" s="1"/>
  <c r="AK108" i="72"/>
  <c r="AL219" i="72"/>
  <c r="Z232" i="52"/>
  <c r="AF232" i="52" s="1"/>
  <c r="AK43" i="75"/>
  <c r="AK58" i="74"/>
  <c r="AK149" i="74"/>
  <c r="AM215" i="72"/>
  <c r="AM27" i="74"/>
  <c r="Z151" i="52"/>
  <c r="AF151" i="52" s="1"/>
  <c r="AK116" i="74"/>
  <c r="AD105" i="52"/>
  <c r="AB263" i="52"/>
  <c r="AK78" i="72"/>
  <c r="AM119" i="72"/>
  <c r="AK34" i="72"/>
  <c r="AM115" i="72"/>
  <c r="AD130" i="52"/>
  <c r="AM11" i="72"/>
  <c r="AM252" i="74"/>
  <c r="AK177" i="74"/>
  <c r="AL73" i="74"/>
  <c r="AM149" i="72"/>
  <c r="AL71" i="72"/>
  <c r="AK74" i="74"/>
  <c r="AK45" i="74"/>
  <c r="AL140" i="74"/>
  <c r="AM99" i="72"/>
  <c r="AK205" i="75"/>
  <c r="AK93" i="75"/>
  <c r="AK162" i="72"/>
  <c r="AM165" i="72"/>
  <c r="AM181" i="72"/>
  <c r="AM223" i="72"/>
  <c r="AM145" i="72"/>
  <c r="AL164" i="72"/>
  <c r="AK22" i="74"/>
  <c r="AM137" i="72"/>
  <c r="AM49" i="74"/>
  <c r="AK75" i="75"/>
  <c r="AL49" i="74"/>
  <c r="AL51" i="72"/>
  <c r="AK44" i="72"/>
  <c r="AA243" i="52"/>
  <c r="AL67" i="72"/>
  <c r="AA90" i="52"/>
  <c r="AG90" i="52" s="1"/>
  <c r="AM205" i="74"/>
  <c r="AL203" i="72"/>
  <c r="AK39" i="72"/>
  <c r="AM76" i="72"/>
  <c r="N241" i="52"/>
  <c r="Z241" i="52" s="1"/>
  <c r="AF241" i="52" s="1"/>
  <c r="AK195" i="72"/>
  <c r="AK88" i="74"/>
  <c r="AA173" i="52"/>
  <c r="AA45" i="52"/>
  <c r="AG45" i="52" s="1"/>
  <c r="AB86" i="52"/>
  <c r="Y176" i="52"/>
  <c r="AE176" i="52" s="1"/>
  <c r="AL47" i="72"/>
  <c r="AL219" i="75"/>
  <c r="Z146" i="52"/>
  <c r="AF146" i="52" s="1"/>
  <c r="AA85" i="52"/>
  <c r="Y202" i="52"/>
  <c r="AE202" i="52" s="1"/>
  <c r="AL167" i="74"/>
  <c r="AK245" i="72"/>
  <c r="N236" i="52"/>
  <c r="Z236" i="52" s="1"/>
  <c r="AF236" i="52" s="1"/>
  <c r="AM212" i="75"/>
  <c r="AM239" i="74"/>
  <c r="N209" i="52"/>
  <c r="Z209" i="52" s="1"/>
  <c r="AF209" i="52" s="1"/>
  <c r="AL197" i="75"/>
  <c r="AL9" i="72"/>
  <c r="AM177" i="72"/>
  <c r="AL176" i="75"/>
  <c r="AM123" i="75"/>
  <c r="AK51" i="74"/>
  <c r="AB137" i="52"/>
  <c r="AD185" i="52"/>
  <c r="Y81" i="52"/>
  <c r="Y167" i="52"/>
  <c r="AE167" i="52" s="1"/>
  <c r="AK226" i="74"/>
  <c r="AM103" i="72"/>
  <c r="AM89" i="74"/>
  <c r="AK32" i="74"/>
  <c r="AM91" i="75"/>
  <c r="AL235" i="72"/>
  <c r="AA165" i="52"/>
  <c r="AG165" i="52" s="1"/>
  <c r="AD78" i="52"/>
  <c r="AB72" i="52"/>
  <c r="AL217" i="72"/>
  <c r="AL11" i="74"/>
  <c r="AL227" i="75"/>
  <c r="Z224" i="52"/>
  <c r="AF224" i="52" s="1"/>
  <c r="AB218" i="52"/>
  <c r="Y109" i="52"/>
  <c r="AE109" i="52" s="1"/>
  <c r="AK212" i="74"/>
  <c r="AF261" i="52"/>
  <c r="AK188" i="72"/>
  <c r="Z157" i="52"/>
  <c r="AF157" i="52" s="1"/>
  <c r="AA266" i="52"/>
  <c r="AG266" i="52" s="1"/>
  <c r="AM55" i="74"/>
  <c r="AD159" i="52"/>
  <c r="AL68" i="74"/>
  <c r="AM69" i="72"/>
  <c r="AM167" i="74"/>
  <c r="AL207" i="74"/>
  <c r="Z111" i="52"/>
  <c r="AF111" i="52" s="1"/>
  <c r="AC154" i="52"/>
  <c r="AM173" i="72"/>
  <c r="AC238" i="52"/>
  <c r="AM149" i="74"/>
  <c r="AA187" i="52"/>
  <c r="AC271" i="52"/>
  <c r="AM165" i="75"/>
  <c r="AM98" i="72"/>
  <c r="AL200" i="75"/>
  <c r="AA133" i="52"/>
  <c r="AL206" i="72"/>
  <c r="AK18" i="74"/>
  <c r="S70" i="52"/>
  <c r="Y70" i="52" s="1"/>
  <c r="AE70" i="52" s="1"/>
  <c r="AM253" i="72"/>
  <c r="AK26" i="75"/>
  <c r="Y119" i="52"/>
  <c r="AE119" i="52" s="1"/>
  <c r="AK43" i="72"/>
  <c r="AK192" i="74"/>
  <c r="Z125" i="52"/>
  <c r="AA218" i="52"/>
  <c r="Y111" i="52"/>
  <c r="AE111" i="52" s="1"/>
  <c r="AA121" i="52"/>
  <c r="AG121" i="52" s="1"/>
  <c r="AA71" i="52"/>
  <c r="AG71" i="52" s="1"/>
  <c r="H13" i="52"/>
  <c r="H20" i="52" s="1"/>
  <c r="AA67" i="52"/>
  <c r="Z218" i="52"/>
  <c r="AF218" i="52" s="1"/>
  <c r="AA83" i="52"/>
  <c r="AG83" i="52" s="1"/>
  <c r="Y124" i="52"/>
  <c r="AE124" i="52" s="1"/>
  <c r="Z191" i="52"/>
  <c r="Z120" i="52"/>
  <c r="AF120" i="52" s="1"/>
  <c r="W175" i="52"/>
  <c r="AC175" i="52" s="1"/>
  <c r="M254" i="52"/>
  <c r="Y254" i="52" s="1"/>
  <c r="AE254" i="52" s="1"/>
  <c r="Y240" i="52"/>
  <c r="AE240" i="52" s="1"/>
  <c r="AA115" i="52"/>
  <c r="AG115" i="52" s="1"/>
  <c r="AA108" i="52"/>
  <c r="P134" i="52"/>
  <c r="AB134" i="52" s="1"/>
  <c r="AL245" i="72"/>
  <c r="AK24" i="74"/>
  <c r="AC85" i="52"/>
  <c r="Y67" i="52"/>
  <c r="AL217" i="74"/>
  <c r="AC274" i="52"/>
  <c r="Z150" i="52"/>
  <c r="AF150" i="52" s="1"/>
  <c r="AK64" i="75"/>
  <c r="AM147" i="75"/>
  <c r="AA203" i="52"/>
  <c r="AL204" i="74"/>
  <c r="AL7" i="72"/>
  <c r="AM88" i="74"/>
  <c r="AM235" i="75"/>
  <c r="Y209" i="52"/>
  <c r="AE209" i="52" s="1"/>
  <c r="Z67" i="52"/>
  <c r="AL158" i="72"/>
  <c r="AB277" i="52"/>
  <c r="AB217" i="52"/>
  <c r="AA179" i="52"/>
  <c r="AK69" i="72"/>
  <c r="AK8" i="74"/>
  <c r="Z39" i="52"/>
  <c r="AL31" i="74"/>
  <c r="AD172" i="52"/>
  <c r="M41" i="52"/>
  <c r="Y41" i="52" s="1"/>
  <c r="AE41" i="52" s="1"/>
  <c r="Z164" i="52"/>
  <c r="AF164" i="52" s="1"/>
  <c r="U51" i="52"/>
  <c r="AA51" i="52" s="1"/>
  <c r="Y131" i="52"/>
  <c r="AE131" i="52" s="1"/>
  <c r="AM179" i="75"/>
  <c r="AM223" i="74"/>
  <c r="AB247" i="52"/>
  <c r="Z45" i="52"/>
  <c r="AB151" i="52"/>
  <c r="Z245" i="52"/>
  <c r="AF245" i="52" s="1"/>
  <c r="AA259" i="52"/>
  <c r="AK239" i="72"/>
  <c r="AL179" i="75"/>
  <c r="Z89" i="52"/>
  <c r="AF89" i="52" s="1"/>
  <c r="Y234" i="52"/>
  <c r="AK250" i="74"/>
  <c r="U30" i="52"/>
  <c r="AA30" i="52" s="1"/>
  <c r="AK225" i="75"/>
  <c r="Y256" i="52"/>
  <c r="AE256" i="52" s="1"/>
  <c r="AK209" i="74"/>
  <c r="AM33" i="74"/>
  <c r="AL130" i="74"/>
  <c r="Z176" i="52"/>
  <c r="AF176" i="52" s="1"/>
  <c r="Y257" i="52"/>
  <c r="AE257" i="52" s="1"/>
  <c r="Y44" i="52"/>
  <c r="AE44" i="52" s="1"/>
  <c r="Y74" i="52"/>
  <c r="AE74" i="52" s="1"/>
  <c r="Y103" i="52"/>
  <c r="AE103" i="52" s="1"/>
  <c r="AL251" i="75"/>
  <c r="AL12" i="75"/>
  <c r="AM87" i="72"/>
  <c r="Y174" i="52"/>
  <c r="AE174" i="52" s="1"/>
  <c r="AL35" i="72"/>
  <c r="AK53" i="74"/>
  <c r="AA97" i="52"/>
  <c r="AK96" i="74"/>
  <c r="Y142" i="52"/>
  <c r="AE142" i="52" s="1"/>
  <c r="P278" i="52"/>
  <c r="AB278" i="52" s="1"/>
  <c r="Z259" i="52"/>
  <c r="AM52" i="72"/>
  <c r="Y161" i="52"/>
  <c r="AE161" i="52" s="1"/>
  <c r="Z79" i="52"/>
  <c r="AF79" i="52" s="1"/>
  <c r="AL115" i="75"/>
  <c r="AK46" i="74"/>
  <c r="Z94" i="52"/>
  <c r="Z239" i="52"/>
  <c r="AL110" i="75"/>
  <c r="AL150" i="74"/>
  <c r="AK100" i="74"/>
  <c r="AB97" i="52"/>
  <c r="AG251" i="52"/>
  <c r="AB43" i="52"/>
  <c r="AK252" i="72"/>
  <c r="AB159" i="52"/>
  <c r="AM240" i="74"/>
  <c r="AL63" i="72"/>
  <c r="AK204" i="75"/>
  <c r="N179" i="52"/>
  <c r="Z179" i="52" s="1"/>
  <c r="AF179" i="52" s="1"/>
  <c r="AD197" i="52"/>
  <c r="Y55" i="52"/>
  <c r="AE55" i="52" s="1"/>
  <c r="R133" i="52"/>
  <c r="AD133" i="52" s="1"/>
  <c r="AL223" i="74"/>
  <c r="AK101" i="74"/>
  <c r="AB164" i="52"/>
  <c r="Y104" i="52"/>
  <c r="AE104" i="52" s="1"/>
  <c r="AK194" i="74"/>
  <c r="AM238" i="75"/>
  <c r="AC185" i="52"/>
  <c r="AD85" i="52"/>
  <c r="Z184" i="52"/>
  <c r="AF184" i="52" s="1"/>
  <c r="AA268" i="52"/>
  <c r="AG268" i="52" s="1"/>
  <c r="AB232" i="52"/>
  <c r="Y181" i="52"/>
  <c r="Z214" i="52"/>
  <c r="AF214" i="52" s="1"/>
  <c r="Z235" i="52"/>
  <c r="M63" i="52"/>
  <c r="Y63" i="52" s="1"/>
  <c r="AE63" i="52" s="1"/>
  <c r="AA162" i="52"/>
  <c r="AG162" i="52" s="1"/>
  <c r="AM238" i="72"/>
  <c r="N216" i="52"/>
  <c r="Z216" i="52" s="1"/>
  <c r="AF216" i="52" s="1"/>
  <c r="Y205" i="52"/>
  <c r="AE205" i="52" s="1"/>
  <c r="Y49" i="52"/>
  <c r="AE49" i="52" s="1"/>
  <c r="AM124" i="74"/>
  <c r="N123" i="52"/>
  <c r="Z123" i="52" s="1"/>
  <c r="AF123" i="52" s="1"/>
  <c r="AD250" i="52"/>
  <c r="AK229" i="75"/>
  <c r="AB234" i="52"/>
  <c r="AC132" i="52"/>
  <c r="R171" i="52"/>
  <c r="AD171" i="52" s="1"/>
  <c r="AD113" i="52"/>
  <c r="Z180" i="52"/>
  <c r="Y145" i="52"/>
  <c r="Y48" i="52"/>
  <c r="AE48" i="52" s="1"/>
  <c r="P210" i="52"/>
  <c r="AB210" i="52" s="1"/>
  <c r="AB52" i="52"/>
  <c r="Z105" i="52"/>
  <c r="AF105" i="52" s="1"/>
  <c r="AK59" i="75"/>
  <c r="AM131" i="72"/>
  <c r="AA63" i="52"/>
  <c r="AG63" i="52" s="1"/>
  <c r="N188" i="52"/>
  <c r="Z188" i="52" s="1"/>
  <c r="AF188" i="52" s="1"/>
  <c r="P181" i="52"/>
  <c r="AB181" i="52" s="1"/>
  <c r="W266" i="52"/>
  <c r="AC266" i="52" s="1"/>
  <c r="AL143" i="72"/>
  <c r="AK136" i="74"/>
  <c r="Q235" i="52"/>
  <c r="AC235" i="52" s="1"/>
  <c r="N133" i="52"/>
  <c r="Z133" i="52" s="1"/>
  <c r="AF133" i="52" s="1"/>
  <c r="AK152" i="74"/>
  <c r="AD203" i="52"/>
  <c r="Y208" i="52"/>
  <c r="AE208" i="52" s="1"/>
  <c r="AA172" i="52"/>
  <c r="Y50" i="52"/>
  <c r="AE50" i="52" s="1"/>
  <c r="Z137" i="52"/>
  <c r="Y121" i="52"/>
  <c r="AE121" i="52" s="1"/>
  <c r="AK173" i="75"/>
  <c r="Y60" i="52"/>
  <c r="AE60" i="52" s="1"/>
  <c r="Y229" i="52"/>
  <c r="AB129" i="52"/>
  <c r="Z170" i="52"/>
  <c r="AF170" i="52" s="1"/>
  <c r="Y64" i="52"/>
  <c r="AE64" i="52" s="1"/>
  <c r="AD99" i="52"/>
  <c r="AB81" i="52"/>
  <c r="AM61" i="74"/>
  <c r="Y191" i="52"/>
  <c r="Y78" i="52"/>
  <c r="AK227" i="75"/>
  <c r="Z276" i="52"/>
  <c r="AA117" i="52"/>
  <c r="AG117" i="52" s="1"/>
  <c r="AA136" i="52"/>
  <c r="AG136" i="52" s="1"/>
  <c r="Z36" i="52"/>
  <c r="AF36" i="52" s="1"/>
  <c r="AM163" i="75"/>
  <c r="AL163" i="75"/>
  <c r="AK219" i="72"/>
  <c r="AK107" i="75"/>
  <c r="AA207" i="52"/>
  <c r="AB267" i="52"/>
  <c r="AA144" i="52"/>
  <c r="AG144" i="52" s="1"/>
  <c r="Y71" i="52"/>
  <c r="Y134" i="52"/>
  <c r="AA269" i="52"/>
  <c r="AG269" i="52" s="1"/>
  <c r="AA150" i="52"/>
  <c r="AG150" i="52" s="1"/>
  <c r="Z213" i="52"/>
  <c r="AF213" i="52" s="1"/>
  <c r="Y123" i="52"/>
  <c r="AE123" i="52" s="1"/>
  <c r="Y217" i="52"/>
  <c r="AK112" i="75"/>
  <c r="AL247" i="72"/>
  <c r="Y120" i="52"/>
  <c r="AE120" i="52" s="1"/>
  <c r="AK211" i="75"/>
  <c r="AC207" i="52"/>
  <c r="AD173" i="52"/>
  <c r="AC229" i="52"/>
  <c r="Y143" i="52"/>
  <c r="Z141" i="52"/>
  <c r="AF141" i="52" s="1"/>
  <c r="AA140" i="52"/>
  <c r="AG140" i="52" s="1"/>
  <c r="Z95" i="52"/>
  <c r="AF95" i="52" s="1"/>
  <c r="AK76" i="74"/>
  <c r="Z116" i="52"/>
  <c r="AF116" i="52" s="1"/>
  <c r="Z78" i="52"/>
  <c r="AF78" i="52" s="1"/>
  <c r="Y232" i="52"/>
  <c r="AK139" i="75"/>
  <c r="Y265" i="52"/>
  <c r="AE265" i="52" s="1"/>
  <c r="AL68" i="75"/>
  <c r="AM170" i="72"/>
  <c r="AA168" i="52"/>
  <c r="AG168" i="52" s="1"/>
  <c r="Y96" i="52"/>
  <c r="AE96" i="52" s="1"/>
  <c r="AA137" i="52"/>
  <c r="AM62" i="74"/>
  <c r="AL183" i="72"/>
  <c r="AC203" i="52"/>
  <c r="AL194" i="74"/>
  <c r="AM133" i="72"/>
  <c r="AL191" i="74"/>
  <c r="AK182" i="75"/>
  <c r="AA241" i="52"/>
  <c r="AG241" i="52" s="1"/>
  <c r="Y163" i="52"/>
  <c r="AE163" i="52" s="1"/>
  <c r="Y45" i="52"/>
  <c r="AE45" i="52" s="1"/>
  <c r="Y84" i="52"/>
  <c r="AE84" i="52" s="1"/>
  <c r="AG195" i="52"/>
  <c r="AA278" i="52"/>
  <c r="AG278" i="52" s="1"/>
  <c r="Z62" i="52"/>
  <c r="AA32" i="52"/>
  <c r="AA182" i="52"/>
  <c r="AG182" i="52" s="1"/>
  <c r="AL140" i="72"/>
  <c r="Y233" i="52"/>
  <c r="AE233" i="52" s="1"/>
  <c r="AA143" i="52"/>
  <c r="AA36" i="52"/>
  <c r="AG36" i="52" s="1"/>
  <c r="AA75" i="52"/>
  <c r="AL252" i="72"/>
  <c r="Y263" i="52"/>
  <c r="AA113" i="52"/>
  <c r="Z258" i="52"/>
  <c r="AF258" i="52" s="1"/>
  <c r="AM242" i="74"/>
  <c r="AM142" i="74"/>
  <c r="AA216" i="52"/>
  <c r="AG216" i="52" s="1"/>
  <c r="AL230" i="72"/>
  <c r="AA277" i="52"/>
  <c r="AK147" i="75"/>
  <c r="AL208" i="74"/>
  <c r="AM178" i="74"/>
  <c r="AA125" i="52"/>
  <c r="AG125" i="52" s="1"/>
  <c r="Z53" i="52"/>
  <c r="AF53" i="52" s="1"/>
  <c r="Z172" i="52"/>
  <c r="AF172" i="52" s="1"/>
  <c r="AA171" i="52"/>
  <c r="AM232" i="74"/>
  <c r="AL217" i="75"/>
  <c r="AL80" i="75"/>
  <c r="AM253" i="75"/>
  <c r="AC198" i="52"/>
  <c r="AA126" i="52"/>
  <c r="AG126" i="52" s="1"/>
  <c r="AL91" i="72"/>
  <c r="Y267" i="52"/>
  <c r="Z75" i="52"/>
  <c r="AA134" i="52"/>
  <c r="AG134" i="52" s="1"/>
  <c r="Y213" i="52"/>
  <c r="AE213" i="52" s="1"/>
  <c r="Y171" i="52"/>
  <c r="AE171" i="52" s="1"/>
  <c r="Y85" i="52"/>
  <c r="Z73" i="52"/>
  <c r="AF73" i="52" s="1"/>
  <c r="AL59" i="72"/>
  <c r="AM64" i="75"/>
  <c r="AM147" i="72"/>
  <c r="AA224" i="52"/>
  <c r="AG224" i="52" s="1"/>
  <c r="AL172" i="72"/>
  <c r="AM194" i="72"/>
  <c r="AL152" i="74"/>
  <c r="AL80" i="74"/>
  <c r="AD191" i="52"/>
  <c r="Z102" i="52"/>
  <c r="AF102" i="52" s="1"/>
  <c r="AM27" i="72"/>
  <c r="Y116" i="52"/>
  <c r="AE116" i="52" s="1"/>
  <c r="AM50" i="72"/>
  <c r="AD255" i="52"/>
  <c r="Z278" i="52"/>
  <c r="AF278" i="52" s="1"/>
  <c r="Z161" i="52"/>
  <c r="AF161" i="52" s="1"/>
  <c r="Y178" i="52"/>
  <c r="AE178" i="52" s="1"/>
  <c r="AK247" i="74"/>
  <c r="AD137" i="52"/>
  <c r="AD277" i="52"/>
  <c r="Z100" i="52"/>
  <c r="AF100" i="52" s="1"/>
  <c r="AA230" i="52"/>
  <c r="AG230" i="52" s="1"/>
  <c r="Y33" i="52"/>
  <c r="AE33" i="52" s="1"/>
  <c r="Z117" i="52"/>
  <c r="AF117" i="52" s="1"/>
  <c r="AA242" i="52"/>
  <c r="AG242" i="52" s="1"/>
  <c r="AA167" i="52"/>
  <c r="AG167" i="52" s="1"/>
  <c r="Y203" i="52"/>
  <c r="AL253" i="72"/>
  <c r="Y106" i="52"/>
  <c r="AE106" i="52" s="1"/>
  <c r="Y129" i="52"/>
  <c r="AK251" i="72"/>
  <c r="AK200" i="75"/>
  <c r="AC75" i="52"/>
  <c r="Y199" i="52"/>
  <c r="AE199" i="52" s="1"/>
  <c r="AA201" i="52"/>
  <c r="Y94" i="52"/>
  <c r="AE94" i="52" s="1"/>
  <c r="AA176" i="52"/>
  <c r="AG176" i="52" s="1"/>
  <c r="Y198" i="52"/>
  <c r="AE198" i="52" s="1"/>
  <c r="AA141" i="52"/>
  <c r="AG141" i="52" s="1"/>
  <c r="AA70" i="52"/>
  <c r="AG70" i="52" s="1"/>
  <c r="AK30" i="74"/>
  <c r="AA234" i="52"/>
  <c r="AG234" i="52" s="1"/>
  <c r="AA204" i="52"/>
  <c r="AG204" i="52" s="1"/>
  <c r="AM225" i="75"/>
  <c r="AL45" i="74"/>
  <c r="AL88" i="74"/>
  <c r="Y112" i="52"/>
  <c r="AE112" i="52" s="1"/>
  <c r="AL227" i="72"/>
  <c r="AC191" i="52"/>
  <c r="Y144" i="52"/>
  <c r="Z225" i="52"/>
  <c r="AF225" i="52" s="1"/>
  <c r="Z249" i="52"/>
  <c r="AF249" i="52" s="1"/>
  <c r="Y251" i="52"/>
  <c r="AE251" i="52" s="1"/>
  <c r="AA43" i="52"/>
  <c r="AA198" i="52"/>
  <c r="AG198" i="52" s="1"/>
  <c r="Z202" i="52"/>
  <c r="AF202" i="52" s="1"/>
  <c r="Z194" i="52"/>
  <c r="AA135" i="52"/>
  <c r="AG135" i="52" s="1"/>
  <c r="Y100" i="52"/>
  <c r="AE100" i="52" s="1"/>
  <c r="Z49" i="52"/>
  <c r="AF49" i="52" s="1"/>
  <c r="AA191" i="52"/>
  <c r="AA61" i="52"/>
  <c r="AG61" i="52" s="1"/>
  <c r="AD169" i="52"/>
  <c r="AK41" i="74"/>
  <c r="AD67" i="52"/>
  <c r="AB203" i="52"/>
  <c r="AC259" i="52"/>
  <c r="AA159" i="52"/>
  <c r="AL128" i="75"/>
  <c r="AA255" i="52"/>
  <c r="Y126" i="52"/>
  <c r="AE126" i="52" s="1"/>
  <c r="Z56" i="52"/>
  <c r="AF56" i="52" s="1"/>
  <c r="AA130" i="52"/>
  <c r="Y53" i="52"/>
  <c r="Z40" i="52"/>
  <c r="AF40" i="52" s="1"/>
  <c r="AA185" i="52"/>
  <c r="Z145" i="52"/>
  <c r="Z193" i="52"/>
  <c r="Y173" i="52"/>
  <c r="AE173" i="52" s="1"/>
  <c r="Z64" i="52"/>
  <c r="AF64" i="52" s="1"/>
  <c r="AA169" i="52"/>
  <c r="AC173" i="52"/>
  <c r="Y127" i="52"/>
  <c r="AE127" i="52" s="1"/>
  <c r="AL151" i="72"/>
  <c r="Z104" i="52"/>
  <c r="AF104" i="52" s="1"/>
  <c r="Z158" i="52"/>
  <c r="AF158" i="52" s="1"/>
  <c r="AC67" i="52"/>
  <c r="AC51" i="52"/>
  <c r="AA53" i="52"/>
  <c r="AG53" i="52" s="1"/>
  <c r="Y230" i="52"/>
  <c r="AE230" i="52" s="1"/>
  <c r="AA107" i="52"/>
  <c r="AG107" i="52" s="1"/>
  <c r="Z147" i="52"/>
  <c r="AF147" i="52" s="1"/>
  <c r="Y91" i="52"/>
  <c r="AE91" i="52" s="1"/>
  <c r="Z131" i="52"/>
  <c r="AF131" i="52" s="1"/>
  <c r="AA262" i="52"/>
  <c r="AG262" i="52" s="1"/>
  <c r="AA57" i="52"/>
  <c r="AG57" i="52" s="1"/>
  <c r="Y52" i="52"/>
  <c r="Z186" i="52"/>
  <c r="AF186" i="52" s="1"/>
  <c r="Y250" i="52"/>
  <c r="Y276" i="52"/>
  <c r="AE276" i="52" s="1"/>
  <c r="Y34" i="52"/>
  <c r="AE34" i="52" s="1"/>
  <c r="Y58" i="52"/>
  <c r="AE58" i="52" s="1"/>
  <c r="Z238" i="52"/>
  <c r="AA180" i="52"/>
  <c r="AG180" i="52" s="1"/>
  <c r="AB239" i="52"/>
  <c r="AB191" i="52"/>
  <c r="Z136" i="52"/>
  <c r="AF136" i="52" s="1"/>
  <c r="AA148" i="52"/>
  <c r="AG148" i="52" s="1"/>
  <c r="AA33" i="52"/>
  <c r="AM227" i="72"/>
  <c r="AA110" i="52"/>
  <c r="AA44" i="52"/>
  <c r="AG44" i="52" s="1"/>
  <c r="Y264" i="52"/>
  <c r="AE264" i="52" s="1"/>
  <c r="AD158" i="52"/>
  <c r="AK47" i="72"/>
  <c r="AL85" i="72"/>
  <c r="AA60" i="52"/>
  <c r="AG60" i="52" s="1"/>
  <c r="Y47" i="52"/>
  <c r="AE47" i="52" s="1"/>
  <c r="AM226" i="74"/>
  <c r="AK111" i="72"/>
  <c r="AA114" i="52"/>
  <c r="AG114" i="52" s="1"/>
  <c r="Z127" i="52"/>
  <c r="AF127" i="52" s="1"/>
  <c r="AA223" i="52"/>
  <c r="AG223" i="52" s="1"/>
  <c r="Y76" i="52"/>
  <c r="AE76" i="52" s="1"/>
  <c r="Y113" i="52"/>
  <c r="AE113" i="52" s="1"/>
  <c r="N65" i="52"/>
  <c r="Z65" i="52" s="1"/>
  <c r="AF65" i="52" s="1"/>
  <c r="AA275" i="52"/>
  <c r="AG275" i="52" s="1"/>
  <c r="AM187" i="75"/>
  <c r="Y241" i="52"/>
  <c r="AE241" i="52" s="1"/>
  <c r="Y187" i="52"/>
  <c r="Y149" i="52"/>
  <c r="AE149" i="52" s="1"/>
  <c r="Y159" i="52"/>
  <c r="Z128" i="52"/>
  <c r="AF128" i="52" s="1"/>
  <c r="Z130" i="52"/>
  <c r="AF130" i="52" s="1"/>
  <c r="Z264" i="52"/>
  <c r="AF264" i="52" s="1"/>
  <c r="Y177" i="52"/>
  <c r="AE177" i="52" s="1"/>
  <c r="Y101" i="52"/>
  <c r="AE101" i="52" s="1"/>
  <c r="AA65" i="52"/>
  <c r="AG65" i="52" s="1"/>
  <c r="Y140" i="52"/>
  <c r="AA170" i="52"/>
  <c r="AG170" i="52" s="1"/>
  <c r="Y157" i="52"/>
  <c r="AE157" i="52" s="1"/>
  <c r="Z226" i="52"/>
  <c r="Y32" i="52"/>
  <c r="AE32" i="52" s="1"/>
  <c r="AM15" i="72"/>
  <c r="AD199" i="52"/>
  <c r="Z175" i="52"/>
  <c r="Z178" i="52"/>
  <c r="AF178" i="52" s="1"/>
  <c r="AL120" i="74"/>
  <c r="Y151" i="52"/>
  <c r="Y226" i="52"/>
  <c r="AE226" i="52" s="1"/>
  <c r="AA202" i="52"/>
  <c r="AD166" i="52"/>
  <c r="Y196" i="52"/>
  <c r="AE196" i="52" s="1"/>
  <c r="Z155" i="52"/>
  <c r="AF155" i="52" s="1"/>
  <c r="Z71" i="52"/>
  <c r="AF71" i="52" s="1"/>
  <c r="AM207" i="72"/>
  <c r="AL96" i="74"/>
  <c r="AM45" i="74"/>
  <c r="AM18" i="72"/>
  <c r="AM250" i="72"/>
  <c r="AL237" i="72"/>
  <c r="AA177" i="52"/>
  <c r="AG177" i="52" s="1"/>
  <c r="Z211" i="52"/>
  <c r="AF211" i="52" s="1"/>
  <c r="Z87" i="52"/>
  <c r="AF87" i="52" s="1"/>
  <c r="AD208" i="52"/>
  <c r="J280" i="52"/>
  <c r="J28" i="52" s="1"/>
  <c r="AL186" i="74"/>
  <c r="Z74" i="52"/>
  <c r="AF74" i="52" s="1"/>
  <c r="AM202" i="74"/>
  <c r="AK253" i="75"/>
  <c r="Z101" i="52"/>
  <c r="AF101" i="52" s="1"/>
  <c r="Q125" i="52"/>
  <c r="AC125" i="52" s="1"/>
  <c r="Z68" i="52"/>
  <c r="AF68" i="52" s="1"/>
  <c r="Y118" i="52"/>
  <c r="AE118" i="52" s="1"/>
  <c r="Z237" i="52"/>
  <c r="AF237" i="52" s="1"/>
  <c r="AD151" i="52"/>
  <c r="AG151" i="52" s="1"/>
  <c r="Z72" i="52"/>
  <c r="AF72" i="52" s="1"/>
  <c r="Y102" i="52"/>
  <c r="AE102" i="52" s="1"/>
  <c r="Y185" i="52"/>
  <c r="AA193" i="52"/>
  <c r="AA39" i="52"/>
  <c r="Y182" i="52"/>
  <c r="AK227" i="72"/>
  <c r="AM29" i="74"/>
  <c r="AA164" i="52"/>
  <c r="AG164" i="52" s="1"/>
  <c r="AA260" i="52"/>
  <c r="AG260" i="52" s="1"/>
  <c r="Z90" i="52"/>
  <c r="AF90" i="52" s="1"/>
  <c r="Z156" i="52"/>
  <c r="AF156" i="52" s="1"/>
  <c r="AA120" i="52"/>
  <c r="AG120" i="52" s="1"/>
  <c r="AA225" i="52"/>
  <c r="AG225" i="52" s="1"/>
  <c r="Y132" i="52"/>
  <c r="AE132" i="52" s="1"/>
  <c r="Y192" i="52"/>
  <c r="AE192" i="52" s="1"/>
  <c r="AA59" i="52"/>
  <c r="AG59" i="52" s="1"/>
  <c r="AK153" i="74"/>
  <c r="AC83" i="52"/>
  <c r="AE92" i="52"/>
  <c r="AL240" i="74"/>
  <c r="Y83" i="52"/>
  <c r="AE83" i="52" s="1"/>
  <c r="AK251" i="75"/>
  <c r="AD207" i="52"/>
  <c r="Y271" i="52"/>
  <c r="AE271" i="52" s="1"/>
  <c r="Z43" i="52"/>
  <c r="AF43" i="52" s="1"/>
  <c r="Z113" i="52"/>
  <c r="AF113" i="52" s="1"/>
  <c r="AA157" i="52"/>
  <c r="AG157" i="52" s="1"/>
  <c r="AL235" i="75"/>
  <c r="AD143" i="52"/>
  <c r="AB207" i="52"/>
  <c r="Z110" i="52"/>
  <c r="AF110" i="52" s="1"/>
  <c r="AA272" i="52"/>
  <c r="AG272" i="52" s="1"/>
  <c r="Z54" i="52"/>
  <c r="AF54" i="52" s="1"/>
  <c r="Z163" i="52"/>
  <c r="AF163" i="52" s="1"/>
  <c r="Y278" i="52"/>
  <c r="Z221" i="52"/>
  <c r="AF221" i="52" s="1"/>
  <c r="AL173" i="72"/>
  <c r="Y57" i="52"/>
  <c r="AE57" i="52" s="1"/>
  <c r="AC277" i="52"/>
  <c r="AB143" i="52"/>
  <c r="AA124" i="52"/>
  <c r="AA31" i="52"/>
  <c r="AG31" i="52" s="1"/>
  <c r="Z207" i="52"/>
  <c r="Y215" i="52"/>
  <c r="AE215" i="52" s="1"/>
  <c r="Y54" i="52"/>
  <c r="AE54" i="52" s="1"/>
  <c r="Y245" i="52"/>
  <c r="AE245" i="52" s="1"/>
  <c r="Y88" i="52"/>
  <c r="AE88" i="52" s="1"/>
  <c r="AA84" i="52"/>
  <c r="AG84" i="52" s="1"/>
  <c r="AA66" i="52"/>
  <c r="AG66" i="52" s="1"/>
  <c r="Y130" i="52"/>
  <c r="AE130" i="52" s="1"/>
  <c r="Z200" i="52"/>
  <c r="AF200" i="52" s="1"/>
  <c r="AA235" i="52"/>
  <c r="AG235" i="52" s="1"/>
  <c r="I6" i="52"/>
  <c r="AA220" i="52"/>
  <c r="AG220" i="52" s="1"/>
  <c r="AA62" i="52"/>
  <c r="AG62" i="52" s="1"/>
  <c r="AA161" i="52"/>
  <c r="AG161" i="52" s="1"/>
  <c r="AA208" i="52"/>
  <c r="AA163" i="52"/>
  <c r="AG163" i="52" s="1"/>
  <c r="AK38" i="74"/>
  <c r="Z60" i="52"/>
  <c r="AF60" i="52" s="1"/>
  <c r="AK215" i="72"/>
  <c r="AK161" i="75"/>
  <c r="AM47" i="74"/>
  <c r="AK198" i="74"/>
  <c r="AL187" i="72"/>
  <c r="AK178" i="74"/>
  <c r="AK196" i="75"/>
  <c r="AK58" i="75"/>
  <c r="Y188" i="52"/>
  <c r="AE188" i="52" s="1"/>
  <c r="AC288" i="51"/>
  <c r="AM59" i="75"/>
  <c r="Y148" i="52"/>
  <c r="AE148" i="52" s="1"/>
  <c r="AA270" i="52"/>
  <c r="AG270" i="52" s="1"/>
  <c r="AA267" i="52"/>
  <c r="AG267" i="52" s="1"/>
  <c r="Y61" i="52"/>
  <c r="AE61" i="52" s="1"/>
  <c r="Y218" i="52"/>
  <c r="Z205" i="52"/>
  <c r="AF205" i="52" s="1"/>
  <c r="AA206" i="52"/>
  <c r="AG206" i="52" s="1"/>
  <c r="Y152" i="52"/>
  <c r="AE152" i="52" s="1"/>
  <c r="AA257" i="52"/>
  <c r="AG257" i="52" s="1"/>
  <c r="AA103" i="52"/>
  <c r="AG103" i="52" s="1"/>
  <c r="AA183" i="52"/>
  <c r="Z50" i="52"/>
  <c r="AF50" i="52" s="1"/>
  <c r="AA58" i="52"/>
  <c r="AG58" i="52" s="1"/>
  <c r="AA37" i="52"/>
  <c r="AG37" i="52" s="1"/>
  <c r="Z93" i="52"/>
  <c r="AA55" i="52"/>
  <c r="AG55" i="52" s="1"/>
  <c r="Y224" i="52"/>
  <c r="AM64" i="74"/>
  <c r="AB140" i="52"/>
  <c r="N118" i="52"/>
  <c r="Z118" i="52" s="1"/>
  <c r="AF118" i="52" s="1"/>
  <c r="Y135" i="52"/>
  <c r="AE135" i="52" s="1"/>
  <c r="AK192" i="75"/>
  <c r="Y141" i="52"/>
  <c r="AE141" i="52" s="1"/>
  <c r="Z271" i="52"/>
  <c r="AK237" i="72"/>
  <c r="AA86" i="52"/>
  <c r="AA129" i="52"/>
  <c r="AA64" i="52"/>
  <c r="AA56" i="52"/>
  <c r="AG56" i="52" s="1"/>
  <c r="AA146" i="52"/>
  <c r="AG146" i="52" s="1"/>
  <c r="AM130" i="72"/>
  <c r="AK33" i="74"/>
  <c r="AB71" i="52"/>
  <c r="Z129" i="52"/>
  <c r="Z153" i="52"/>
  <c r="Z265" i="52"/>
  <c r="AF265" i="52" s="1"/>
  <c r="AA273" i="52"/>
  <c r="AG273" i="52" s="1"/>
  <c r="Y97" i="52"/>
  <c r="Y274" i="52"/>
  <c r="AE274" i="52" s="1"/>
  <c r="Z160" i="52"/>
  <c r="AF160" i="52" s="1"/>
  <c r="Z108" i="52"/>
  <c r="AF108" i="52" s="1"/>
  <c r="Z190" i="52"/>
  <c r="AF190" i="52" s="1"/>
  <c r="AA41" i="52"/>
  <c r="AG41" i="52" s="1"/>
  <c r="AA213" i="52"/>
  <c r="Z149" i="52"/>
  <c r="AF149" i="52" s="1"/>
  <c r="Z269" i="52"/>
  <c r="Z212" i="52"/>
  <c r="AF212" i="52" s="1"/>
  <c r="AA139" i="52"/>
  <c r="AG139" i="52" s="1"/>
  <c r="Z66" i="52"/>
  <c r="AF66" i="52" s="1"/>
  <c r="Z277" i="52"/>
  <c r="AA88" i="52"/>
  <c r="AG88" i="52" s="1"/>
  <c r="AL243" i="72"/>
  <c r="Z77" i="52"/>
  <c r="AA149" i="52"/>
  <c r="AG149" i="52" s="1"/>
  <c r="Y255" i="52"/>
  <c r="AE255" i="52" s="1"/>
  <c r="AK213" i="75"/>
  <c r="Z138" i="52"/>
  <c r="AF138" i="52" s="1"/>
  <c r="Y36" i="52"/>
  <c r="AE36" i="52" s="1"/>
  <c r="AA92" i="52"/>
  <c r="Z203" i="52"/>
  <c r="Z34" i="52"/>
  <c r="AF34" i="52" s="1"/>
  <c r="Z222" i="52"/>
  <c r="AF222" i="52" s="1"/>
  <c r="Z96" i="52"/>
  <c r="AF96" i="52" s="1"/>
  <c r="AM148" i="74"/>
  <c r="AK155" i="75"/>
  <c r="AA250" i="52"/>
  <c r="AK207" i="72"/>
  <c r="AA122" i="52"/>
  <c r="AM75" i="74"/>
  <c r="Z140" i="52"/>
  <c r="AF140" i="52" s="1"/>
  <c r="Z114" i="52"/>
  <c r="AF114" i="52" s="1"/>
  <c r="AK57" i="74"/>
  <c r="Y210" i="52"/>
  <c r="Y79" i="52"/>
  <c r="AE79" i="52" s="1"/>
  <c r="Z63" i="52"/>
  <c r="AF63" i="52" s="1"/>
  <c r="Y122" i="52"/>
  <c r="AE122" i="52" s="1"/>
  <c r="Y268" i="52"/>
  <c r="AE268" i="52" s="1"/>
  <c r="AK48" i="74"/>
  <c r="AK93" i="74"/>
  <c r="N244" i="52"/>
  <c r="Z244" i="52" s="1"/>
  <c r="AF244" i="52" s="1"/>
  <c r="AD231" i="52"/>
  <c r="Z272" i="52"/>
  <c r="AF272" i="52" s="1"/>
  <c r="Z142" i="52"/>
  <c r="AF142" i="52" s="1"/>
  <c r="Z248" i="52"/>
  <c r="AF248" i="52" s="1"/>
  <c r="Z58" i="52"/>
  <c r="AF58" i="52" s="1"/>
  <c r="AA40" i="52"/>
  <c r="AG40" i="52" s="1"/>
  <c r="L280" i="52"/>
  <c r="L28" i="52" s="1"/>
  <c r="Y179" i="52"/>
  <c r="AE179" i="52" s="1"/>
  <c r="Y87" i="52"/>
  <c r="AE87" i="52" s="1"/>
  <c r="AA127" i="52"/>
  <c r="AG127" i="52" s="1"/>
  <c r="AM237" i="72"/>
  <c r="AL51" i="75"/>
  <c r="AB231" i="52"/>
  <c r="Y238" i="52"/>
  <c r="AE238" i="52" s="1"/>
  <c r="Z144" i="52"/>
  <c r="AF144" i="52" s="1"/>
  <c r="AK27" i="74"/>
  <c r="T135" i="52"/>
  <c r="Z135" i="52" s="1"/>
  <c r="AF135" i="52" s="1"/>
  <c r="AM231" i="72"/>
  <c r="Z168" i="52"/>
  <c r="AF168" i="52" s="1"/>
  <c r="AC276" i="52"/>
  <c r="Y162" i="52"/>
  <c r="AE162" i="52" s="1"/>
  <c r="AA214" i="52"/>
  <c r="AG214" i="52" s="1"/>
  <c r="AA147" i="52"/>
  <c r="AG147" i="52" s="1"/>
  <c r="Z82" i="52"/>
  <c r="AF82" i="52" s="1"/>
  <c r="Y269" i="52"/>
  <c r="AE269" i="52" s="1"/>
  <c r="AM214" i="74"/>
  <c r="AK186" i="74"/>
  <c r="AM25" i="74"/>
  <c r="F630" i="54"/>
  <c r="F632" i="54" s="1"/>
  <c r="F647" i="54" s="1"/>
  <c r="F694" i="54" s="1"/>
  <c r="F708" i="54" s="1"/>
  <c r="AM6" i="75"/>
  <c r="AD222" i="52"/>
  <c r="AD51" i="52"/>
  <c r="Y259" i="52"/>
  <c r="Z274" i="52"/>
  <c r="Z122" i="52"/>
  <c r="AF122" i="52" s="1"/>
  <c r="Z83" i="52"/>
  <c r="Z159" i="52"/>
  <c r="AF159" i="52" s="1"/>
  <c r="Y258" i="52"/>
  <c r="AE258" i="52" s="1"/>
  <c r="AD183" i="52"/>
  <c r="AD154" i="52"/>
  <c r="Y65" i="52"/>
  <c r="AL245" i="75"/>
  <c r="Y227" i="52"/>
  <c r="AE227" i="52" s="1"/>
  <c r="AC267" i="52"/>
  <c r="AA42" i="52"/>
  <c r="AC59" i="52"/>
  <c r="N252" i="52"/>
  <c r="Z252" i="52" s="1"/>
  <c r="AF252" i="52" s="1"/>
  <c r="F637" i="54"/>
  <c r="O233" i="52"/>
  <c r="AA233" i="52" s="1"/>
  <c r="AG233" i="52" s="1"/>
  <c r="Y150" i="52"/>
  <c r="AE150" i="52" s="1"/>
  <c r="AD215" i="52"/>
  <c r="Y219" i="52"/>
  <c r="AE219" i="52" s="1"/>
  <c r="AL289" i="49"/>
  <c r="AC30" i="52"/>
  <c r="Z195" i="52"/>
  <c r="AF195" i="52" s="1"/>
  <c r="Z70" i="52"/>
  <c r="AA209" i="52"/>
  <c r="Y168" i="52"/>
  <c r="AE168" i="52" s="1"/>
  <c r="AA245" i="52"/>
  <c r="AG245" i="52" s="1"/>
  <c r="AD30" i="52"/>
  <c r="AA239" i="52"/>
  <c r="AG239" i="52" s="1"/>
  <c r="Z154" i="52"/>
  <c r="Z152" i="52"/>
  <c r="AF152" i="52" s="1"/>
  <c r="Y189" i="52"/>
  <c r="AE189" i="52" s="1"/>
  <c r="Y73" i="52"/>
  <c r="AE73" i="52" s="1"/>
  <c r="Z198" i="52"/>
  <c r="Y93" i="52"/>
  <c r="AE93" i="52" s="1"/>
  <c r="AD247" i="52"/>
  <c r="AA102" i="52"/>
  <c r="AG102" i="52" s="1"/>
  <c r="AB243" i="52"/>
  <c r="AM9" i="74"/>
  <c r="P117" i="52"/>
  <c r="AB117" i="52" s="1"/>
  <c r="AE117" i="52" s="1"/>
  <c r="AA100" i="52"/>
  <c r="AB182" i="52"/>
  <c r="Z233" i="52"/>
  <c r="AF233" i="52" s="1"/>
  <c r="Z217" i="52"/>
  <c r="AF217" i="52" s="1"/>
  <c r="Y183" i="52"/>
  <c r="AE183" i="52" s="1"/>
  <c r="Y51" i="52"/>
  <c r="AE51" i="52" s="1"/>
  <c r="P144" i="52"/>
  <c r="AB144" i="52" s="1"/>
  <c r="AA252" i="52"/>
  <c r="AG252" i="52" s="1"/>
  <c r="AC77" i="52"/>
  <c r="Z196" i="52"/>
  <c r="AF196" i="52" s="1"/>
  <c r="AA101" i="52"/>
  <c r="AG101" i="52" s="1"/>
  <c r="Z69" i="52"/>
  <c r="AF69" i="52" s="1"/>
  <c r="Y82" i="52"/>
  <c r="AE82" i="52" s="1"/>
  <c r="Y147" i="52"/>
  <c r="AE147" i="52" s="1"/>
  <c r="AC109" i="52"/>
  <c r="Z192" i="52"/>
  <c r="AF192" i="52" s="1"/>
  <c r="Y180" i="52"/>
  <c r="AE180" i="52" s="1"/>
  <c r="Y165" i="52"/>
  <c r="AE165" i="52" s="1"/>
  <c r="AA231" i="52"/>
  <c r="Z174" i="52"/>
  <c r="AF174" i="52" s="1"/>
  <c r="Y228" i="52"/>
  <c r="AE228" i="52" s="1"/>
  <c r="AA271" i="52"/>
  <c r="AG271" i="52" s="1"/>
  <c r="AA232" i="52"/>
  <c r="AG232" i="52" s="1"/>
  <c r="Z262" i="52"/>
  <c r="AF262" i="52" s="1"/>
  <c r="Z201" i="52"/>
  <c r="AF201" i="52" s="1"/>
  <c r="Z51" i="52"/>
  <c r="AC99" i="52"/>
  <c r="AA158" i="52"/>
  <c r="AA112" i="52"/>
  <c r="AG112" i="52" s="1"/>
  <c r="AA160" i="52"/>
  <c r="AG160" i="52" s="1"/>
  <c r="Z247" i="52"/>
  <c r="AF247" i="52" s="1"/>
  <c r="AC194" i="52"/>
  <c r="Z215" i="52"/>
  <c r="AF215" i="52" s="1"/>
  <c r="Y128" i="52"/>
  <c r="AE128" i="52" s="1"/>
  <c r="Y66" i="52"/>
  <c r="AE66" i="52" s="1"/>
  <c r="AA175" i="52"/>
  <c r="AA54" i="52"/>
  <c r="AG54" i="52" s="1"/>
  <c r="Z169" i="52"/>
  <c r="AF169" i="52" s="1"/>
  <c r="AA38" i="52"/>
  <c r="AG38" i="52" s="1"/>
  <c r="Z165" i="52"/>
  <c r="AF165" i="52" s="1"/>
  <c r="Y169" i="52"/>
  <c r="AE169" i="52" s="1"/>
  <c r="AA236" i="52"/>
  <c r="AG236" i="52" s="1"/>
  <c r="Z134" i="52"/>
  <c r="AF134" i="52" s="1"/>
  <c r="Y158" i="52"/>
  <c r="AE158" i="52" s="1"/>
  <c r="Y156" i="52"/>
  <c r="AE156" i="52" s="1"/>
  <c r="AB65" i="52"/>
  <c r="Y200" i="52"/>
  <c r="AE200" i="52" s="1"/>
  <c r="AA35" i="52"/>
  <c r="AA265" i="52"/>
  <c r="AG265" i="52" s="1"/>
  <c r="AA188" i="52"/>
  <c r="AG188" i="52" s="1"/>
  <c r="Z52" i="52"/>
  <c r="AF52" i="52" s="1"/>
  <c r="Y252" i="52"/>
  <c r="AE252" i="52" s="1"/>
  <c r="Y231" i="52"/>
  <c r="AA49" i="52"/>
  <c r="AA76" i="52"/>
  <c r="AG76" i="52" s="1"/>
  <c r="AB259" i="52"/>
  <c r="AA274" i="52"/>
  <c r="AG274" i="52" s="1"/>
  <c r="Z126" i="52"/>
  <c r="AF126" i="52" s="1"/>
  <c r="Z103" i="52"/>
  <c r="AF103" i="52" s="1"/>
  <c r="Z246" i="52"/>
  <c r="AF246" i="52" s="1"/>
  <c r="Y99" i="52"/>
  <c r="Y193" i="52"/>
  <c r="AA196" i="52"/>
  <c r="AG196" i="52" s="1"/>
  <c r="Y133" i="52"/>
  <c r="AE133" i="52" s="1"/>
  <c r="Z183" i="52"/>
  <c r="AF183" i="52" s="1"/>
  <c r="Z112" i="52"/>
  <c r="AA199" i="52"/>
  <c r="Z139" i="52"/>
  <c r="AF139" i="52" s="1"/>
  <c r="Y90" i="52"/>
  <c r="AE90" i="52" s="1"/>
  <c r="Z80" i="52"/>
  <c r="AF80" i="52" s="1"/>
  <c r="AA47" i="52"/>
  <c r="AG47" i="52" s="1"/>
  <c r="Y98" i="52"/>
  <c r="AE98" i="52" s="1"/>
  <c r="Y225" i="52"/>
  <c r="AE225" i="52" s="1"/>
  <c r="Y137" i="52"/>
  <c r="Z227" i="52"/>
  <c r="AF227" i="52" s="1"/>
  <c r="AA211" i="52"/>
  <c r="AG211" i="52" s="1"/>
  <c r="Y46" i="52"/>
  <c r="AE46" i="52" s="1"/>
  <c r="Z166" i="52"/>
  <c r="AF166" i="52" s="1"/>
  <c r="Z254" i="52"/>
  <c r="AF254" i="52" s="1"/>
  <c r="AA109" i="52"/>
  <c r="AG109" i="52" s="1"/>
  <c r="Z33" i="52"/>
  <c r="AF33" i="52" s="1"/>
  <c r="AA145" i="52"/>
  <c r="Y154" i="52"/>
  <c r="Y80" i="52"/>
  <c r="AE80" i="52" s="1"/>
  <c r="Z275" i="52"/>
  <c r="AF275" i="52" s="1"/>
  <c r="AA253" i="52"/>
  <c r="Y164" i="52"/>
  <c r="AA152" i="52"/>
  <c r="AA81" i="52"/>
  <c r="AG81" i="52" s="1"/>
  <c r="Y86" i="52"/>
  <c r="Y39" i="52"/>
  <c r="Z253" i="52"/>
  <c r="AF253" i="52" s="1"/>
  <c r="Z92" i="52"/>
  <c r="AF92" i="52" s="1"/>
  <c r="Z181" i="52"/>
  <c r="AF181" i="52" s="1"/>
  <c r="Z171" i="52"/>
  <c r="AF171" i="52" s="1"/>
  <c r="Z88" i="52"/>
  <c r="AF88" i="52" s="1"/>
  <c r="Z251" i="52"/>
  <c r="AF251" i="52" s="1"/>
  <c r="Z59" i="52"/>
  <c r="Z231" i="52"/>
  <c r="AF231" i="52" s="1"/>
  <c r="Y139" i="52"/>
  <c r="AE139" i="52" s="1"/>
  <c r="AA93" i="52"/>
  <c r="AG93" i="52" s="1"/>
  <c r="Y172" i="52"/>
  <c r="AE172" i="52" s="1"/>
  <c r="Y107" i="52"/>
  <c r="AE107" i="52" s="1"/>
  <c r="Y115" i="52"/>
  <c r="AE115" i="52" s="1"/>
  <c r="Y125" i="52"/>
  <c r="AE125" i="52" s="1"/>
  <c r="AB99" i="52"/>
  <c r="Z260" i="52"/>
  <c r="AF260" i="52" s="1"/>
  <c r="Z230" i="52"/>
  <c r="AF230" i="52" s="1"/>
  <c r="AA116" i="52"/>
  <c r="AG116" i="52" s="1"/>
  <c r="Y262" i="52"/>
  <c r="AE262" i="52" s="1"/>
  <c r="Z84" i="52"/>
  <c r="AF84" i="52" s="1"/>
  <c r="Z177" i="52"/>
  <c r="AF177" i="52" s="1"/>
  <c r="Z41" i="52"/>
  <c r="AF41" i="52" s="1"/>
  <c r="Y43" i="52"/>
  <c r="Z48" i="52"/>
  <c r="AF48" i="52" s="1"/>
  <c r="Y40" i="52"/>
  <c r="AE40" i="52" s="1"/>
  <c r="AA184" i="52"/>
  <c r="AG184" i="52" s="1"/>
  <c r="AA98" i="52"/>
  <c r="AG98" i="52" s="1"/>
  <c r="AA94" i="52"/>
  <c r="AG94" i="52" s="1"/>
  <c r="Y197" i="52"/>
  <c r="AE197" i="52" s="1"/>
  <c r="Z250" i="52"/>
  <c r="AF250" i="52" s="1"/>
  <c r="AA276" i="52"/>
  <c r="Y114" i="52"/>
  <c r="AE114" i="52" s="1"/>
  <c r="Z220" i="52"/>
  <c r="AF220" i="52" s="1"/>
  <c r="Y175" i="52"/>
  <c r="AA261" i="52"/>
  <c r="AG261" i="52" s="1"/>
  <c r="Z55" i="52"/>
  <c r="AF55" i="52" s="1"/>
  <c r="AA95" i="52"/>
  <c r="AG95" i="52" s="1"/>
  <c r="Y77" i="52"/>
  <c r="Z268" i="52"/>
  <c r="AF268" i="52" s="1"/>
  <c r="Y243" i="52"/>
  <c r="AL172" i="74"/>
  <c r="AK167" i="72"/>
  <c r="Z106" i="52"/>
  <c r="AF106" i="52" s="1"/>
  <c r="Z61" i="52"/>
  <c r="AF61" i="52" s="1"/>
  <c r="Y62" i="52"/>
  <c r="AE62" i="52" s="1"/>
  <c r="Y272" i="52"/>
  <c r="AE272" i="52" s="1"/>
  <c r="AK28" i="74"/>
  <c r="AK158" i="72"/>
  <c r="AM230" i="74"/>
  <c r="Y89" i="52"/>
  <c r="AE89" i="52" s="1"/>
  <c r="AA105" i="52"/>
  <c r="AA91" i="52"/>
  <c r="AG91" i="52" s="1"/>
  <c r="Y206" i="52"/>
  <c r="AE206" i="52" s="1"/>
  <c r="AA200" i="52"/>
  <c r="AG200" i="52" s="1"/>
  <c r="Z256" i="52"/>
  <c r="AF256" i="52" s="1"/>
  <c r="Y247" i="52"/>
  <c r="AA48" i="52"/>
  <c r="AG48" i="52" s="1"/>
  <c r="Y138" i="52"/>
  <c r="AE138" i="52" s="1"/>
  <c r="AA100" i="72"/>
  <c r="AM100" i="72" s="1"/>
  <c r="U289" i="49"/>
  <c r="AD43" i="52"/>
  <c r="AA34" i="52"/>
  <c r="AG34" i="52" s="1"/>
  <c r="Z115" i="52"/>
  <c r="AF115" i="52" s="1"/>
  <c r="Y212" i="52"/>
  <c r="Y236" i="52"/>
  <c r="AE236" i="52" s="1"/>
  <c r="Y242" i="52"/>
  <c r="AE242" i="52" s="1"/>
  <c r="AJ24" i="74"/>
  <c r="AM24" i="74" s="1"/>
  <c r="AD288" i="51"/>
  <c r="Q50" i="72"/>
  <c r="AL50" i="72" s="1"/>
  <c r="T289" i="26"/>
  <c r="Z266" i="52"/>
  <c r="H242" i="52"/>
  <c r="Z242" i="52" s="1"/>
  <c r="AF242" i="52" s="1"/>
  <c r="F658" i="54"/>
  <c r="Z159" i="74"/>
  <c r="AL159" i="74" s="1"/>
  <c r="AC289" i="49"/>
  <c r="AC39" i="52"/>
  <c r="K280" i="52"/>
  <c r="K28" i="52" s="1"/>
  <c r="Y223" i="52"/>
  <c r="AE223" i="52" s="1"/>
  <c r="Y190" i="52"/>
  <c r="AA80" i="52"/>
  <c r="AG80" i="52" s="1"/>
  <c r="AA222" i="52"/>
  <c r="Z46" i="52"/>
  <c r="AF46" i="52" s="1"/>
  <c r="Y253" i="52"/>
  <c r="AE253" i="52" s="1"/>
  <c r="AA78" i="52"/>
  <c r="Q27" i="74"/>
  <c r="AL27" i="74" s="1"/>
  <c r="AC289" i="26"/>
  <c r="Y273" i="52"/>
  <c r="S289" i="26"/>
  <c r="Z31" i="52"/>
  <c r="AF31" i="52" s="1"/>
  <c r="Y105" i="52"/>
  <c r="N32" i="52"/>
  <c r="Z32" i="52" s="1"/>
  <c r="AF32" i="52" s="1"/>
  <c r="F625" i="54"/>
  <c r="F627" i="54" s="1"/>
  <c r="F635" i="54" s="1"/>
  <c r="T76" i="52"/>
  <c r="Z76" i="52" s="1"/>
  <c r="AF76" i="52" s="1"/>
  <c r="F520" i="54"/>
  <c r="F522" i="54" s="1"/>
  <c r="F526" i="54" s="1"/>
  <c r="AB67" i="52"/>
  <c r="V280" i="52"/>
  <c r="V28" i="52" s="1"/>
  <c r="AA82" i="52"/>
  <c r="AG82" i="52" s="1"/>
  <c r="Y248" i="52"/>
  <c r="AE248" i="52" s="1"/>
  <c r="AA106" i="52"/>
  <c r="AD39" i="52"/>
  <c r="AC94" i="52"/>
  <c r="AF94" i="52" s="1"/>
  <c r="AD193" i="52"/>
  <c r="Y108" i="52"/>
  <c r="AE108" i="52" s="1"/>
  <c r="Z270" i="52"/>
  <c r="AF270" i="52" s="1"/>
  <c r="AA138" i="52"/>
  <c r="AK221" i="75"/>
  <c r="Z42" i="52"/>
  <c r="AB75" i="52"/>
  <c r="Y194" i="52"/>
  <c r="AE194" i="52" s="1"/>
  <c r="Z206" i="52"/>
  <c r="AF206" i="52" s="1"/>
  <c r="Y75" i="52"/>
  <c r="AA263" i="52"/>
  <c r="AG263" i="52" s="1"/>
  <c r="Y186" i="52"/>
  <c r="AA244" i="52"/>
  <c r="AG244" i="52" s="1"/>
  <c r="Z91" i="52"/>
  <c r="Z167" i="52"/>
  <c r="AF167" i="52" s="1"/>
  <c r="Y136" i="52"/>
  <c r="AE136" i="52" s="1"/>
  <c r="Z47" i="52"/>
  <c r="AF47" i="52" s="1"/>
  <c r="AC35" i="52"/>
  <c r="Z162" i="52"/>
  <c r="AF162" i="52" s="1"/>
  <c r="AD253" i="52"/>
  <c r="AA74" i="52"/>
  <c r="AG74" i="52" s="1"/>
  <c r="Y155" i="52"/>
  <c r="AE155" i="52" s="1"/>
  <c r="Z109" i="52"/>
  <c r="AA153" i="52"/>
  <c r="AG153" i="52" s="1"/>
  <c r="Y266" i="52"/>
  <c r="AE266" i="52" s="1"/>
  <c r="Z257" i="52"/>
  <c r="AF257" i="52" s="1"/>
  <c r="I15" i="52"/>
  <c r="I22" i="52" s="1"/>
  <c r="AC91" i="52"/>
  <c r="Y261" i="52"/>
  <c r="AE261" i="52" s="1"/>
  <c r="AA186" i="52"/>
  <c r="AG186" i="52" s="1"/>
  <c r="E78" i="81"/>
  <c r="Y275" i="52"/>
  <c r="AE275" i="52" s="1"/>
  <c r="AB35" i="52"/>
  <c r="AA156" i="52"/>
  <c r="Y146" i="52"/>
  <c r="AE146" i="52" s="1"/>
  <c r="H15" i="52"/>
  <c r="T99" i="52"/>
  <c r="Z99" i="52" s="1"/>
  <c r="AC129" i="52"/>
  <c r="AA181" i="52"/>
  <c r="AD77" i="52"/>
  <c r="Z57" i="52"/>
  <c r="AF57" i="52" s="1"/>
  <c r="AD35" i="52"/>
  <c r="Y244" i="52"/>
  <c r="AE244" i="52" s="1"/>
  <c r="AA219" i="52"/>
  <c r="AG219" i="52" s="1"/>
  <c r="Z229" i="52"/>
  <c r="Z263" i="52"/>
  <c r="AF263" i="52" s="1"/>
  <c r="AA229" i="52"/>
  <c r="AG229" i="52" s="1"/>
  <c r="AA194" i="52"/>
  <c r="AG194" i="52" s="1"/>
  <c r="AB145" i="52"/>
  <c r="AA237" i="52"/>
  <c r="AG237" i="52" s="1"/>
  <c r="Y270" i="52"/>
  <c r="AE270" i="52" s="1"/>
  <c r="Y59" i="52"/>
  <c r="AE59" i="52" s="1"/>
  <c r="AA227" i="52"/>
  <c r="AG227" i="52" s="1"/>
  <c r="Y239" i="52"/>
  <c r="G280" i="52"/>
  <c r="G28" i="52" s="1"/>
  <c r="AA50" i="52"/>
  <c r="AG50" i="52" s="1"/>
  <c r="I280" i="52"/>
  <c r="I28" i="52" s="1"/>
  <c r="AA155" i="52"/>
  <c r="AG155" i="52" s="1"/>
  <c r="Z204" i="52"/>
  <c r="AF204" i="52" s="1"/>
  <c r="F527" i="54"/>
  <c r="F548" i="54" s="1"/>
  <c r="N197" i="52"/>
  <c r="Z197" i="52" s="1"/>
  <c r="AF197" i="52" s="1"/>
  <c r="AD187" i="52"/>
  <c r="AD97" i="52"/>
  <c r="AC193" i="52"/>
  <c r="AD145" i="52"/>
  <c r="Z199" i="52"/>
  <c r="AF199" i="52" s="1"/>
  <c r="AA215" i="52"/>
  <c r="AA96" i="52"/>
  <c r="AG96" i="52" s="1"/>
  <c r="AA190" i="52"/>
  <c r="I14" i="52"/>
  <c r="AC45" i="52"/>
  <c r="AA246" i="52"/>
  <c r="AG246" i="52" s="1"/>
  <c r="Y35" i="52"/>
  <c r="Z189" i="52"/>
  <c r="AF189" i="52" s="1"/>
  <c r="AA99" i="52"/>
  <c r="Y56" i="52"/>
  <c r="AE56" i="52" s="1"/>
  <c r="Y277" i="52"/>
  <c r="AA128" i="52"/>
  <c r="AG128" i="52" s="1"/>
  <c r="AA69" i="52"/>
  <c r="AG69" i="52" s="1"/>
  <c r="Z187" i="52"/>
  <c r="AA174" i="52"/>
  <c r="AG174" i="52" s="1"/>
  <c r="Y153" i="52"/>
  <c r="AE153" i="52" s="1"/>
  <c r="Y38" i="52"/>
  <c r="AE38" i="52" s="1"/>
  <c r="AD129" i="52"/>
  <c r="AC187" i="52"/>
  <c r="AC97" i="52"/>
  <c r="AB77" i="52"/>
  <c r="AC145" i="52"/>
  <c r="AA249" i="52"/>
  <c r="AG249" i="52" s="1"/>
  <c r="Z98" i="52"/>
  <c r="AF98" i="52" s="1"/>
  <c r="Y214" i="52"/>
  <c r="AE214" i="52" s="1"/>
  <c r="Y249" i="52"/>
  <c r="AE249" i="52" s="1"/>
  <c r="AA142" i="52"/>
  <c r="AG142" i="52" s="1"/>
  <c r="Y260" i="52"/>
  <c r="AE260" i="52" s="1"/>
  <c r="AA104" i="52"/>
  <c r="AG104" i="52" s="1"/>
  <c r="Y160" i="52"/>
  <c r="AE160" i="52" s="1"/>
  <c r="AA212" i="52"/>
  <c r="AG212" i="52" s="1"/>
  <c r="AB187" i="52"/>
  <c r="Z255" i="52"/>
  <c r="AF255" i="52" s="1"/>
  <c r="Y207" i="52"/>
  <c r="AA118" i="52"/>
  <c r="AG118" i="52" s="1"/>
  <c r="AA256" i="52"/>
  <c r="AG256" i="52" s="1"/>
  <c r="AA238" i="52"/>
  <c r="AG238" i="52" s="1"/>
  <c r="AA72" i="52"/>
  <c r="AG72" i="52" s="1"/>
  <c r="M237" i="52"/>
  <c r="Y237" i="52" s="1"/>
  <c r="AE237" i="52" s="1"/>
  <c r="Z228" i="52"/>
  <c r="AF228" i="52" s="1"/>
  <c r="Z86" i="52"/>
  <c r="AF86" i="52" s="1"/>
  <c r="H107" i="52"/>
  <c r="Z107" i="52" s="1"/>
  <c r="Z223" i="52"/>
  <c r="AF223" i="52" s="1"/>
  <c r="Y37" i="52"/>
  <c r="AE37" i="52" s="1"/>
  <c r="Y222" i="52"/>
  <c r="Y195" i="52"/>
  <c r="AE195" i="52" s="1"/>
  <c r="Y72" i="52"/>
  <c r="AM211" i="72"/>
  <c r="F515" i="54"/>
  <c r="F517" i="54" s="1"/>
  <c r="F525" i="54" s="1"/>
  <c r="S289" i="49"/>
  <c r="AK289" i="26"/>
  <c r="AK289" i="49"/>
  <c r="AB288" i="51"/>
  <c r="AB289" i="49"/>
  <c r="S288" i="51"/>
  <c r="U288" i="51"/>
  <c r="AM289" i="49"/>
  <c r="AL289" i="26"/>
  <c r="AD289" i="26"/>
  <c r="AD289" i="49"/>
  <c r="T288" i="51"/>
  <c r="AB289" i="26"/>
  <c r="AM289" i="26"/>
  <c r="T289" i="49"/>
  <c r="U289" i="26"/>
  <c r="F186" i="54"/>
  <c r="F185" i="54"/>
  <c r="F189" i="54" s="1"/>
  <c r="F191" i="54" s="1"/>
  <c r="F193" i="54" s="1"/>
  <c r="AL6" i="74"/>
  <c r="AK6" i="72"/>
  <c r="AK6" i="75"/>
  <c r="AM6" i="74"/>
  <c r="AL6" i="75"/>
  <c r="AL6" i="72"/>
  <c r="AM6" i="72"/>
  <c r="AK6" i="74"/>
  <c r="Z30" i="52"/>
  <c r="N2" i="54"/>
  <c r="AG201" i="52" l="1"/>
  <c r="AG110" i="52"/>
  <c r="AF239" i="52"/>
  <c r="AF226" i="52"/>
  <c r="AE145" i="52"/>
  <c r="AG152" i="52"/>
  <c r="AG106" i="52"/>
  <c r="AE30" i="52"/>
  <c r="AE78" i="52"/>
  <c r="AG92" i="52"/>
  <c r="AF107" i="52"/>
  <c r="AG156" i="52"/>
  <c r="AE229" i="52"/>
  <c r="AF269" i="52"/>
  <c r="AF93" i="52"/>
  <c r="AG49" i="52"/>
  <c r="AG123" i="52"/>
  <c r="AE31" i="52"/>
  <c r="AE212" i="52"/>
  <c r="AG124" i="52"/>
  <c r="AE72" i="52"/>
  <c r="AF42" i="52"/>
  <c r="AG122" i="52"/>
  <c r="AF75" i="52"/>
  <c r="AE175" i="52"/>
  <c r="S280" i="52"/>
  <c r="S28" i="52" s="1"/>
  <c r="AE190" i="52"/>
  <c r="AE247" i="52"/>
  <c r="AE154" i="52"/>
  <c r="AG276" i="52"/>
  <c r="AG64" i="52"/>
  <c r="AF143" i="52"/>
  <c r="AF45" i="52"/>
  <c r="AE224" i="52"/>
  <c r="AE86" i="52"/>
  <c r="AG247" i="52"/>
  <c r="AG73" i="52"/>
  <c r="AG190" i="52"/>
  <c r="AE273" i="52"/>
  <c r="AE53" i="52"/>
  <c r="AG32" i="52"/>
  <c r="AG108" i="52"/>
  <c r="AF112" i="52"/>
  <c r="AG42" i="52"/>
  <c r="AF137" i="52"/>
  <c r="AF185" i="52"/>
  <c r="AE222" i="52"/>
  <c r="AF39" i="52"/>
  <c r="AF35" i="52"/>
  <c r="AG78" i="52"/>
  <c r="AF70" i="52"/>
  <c r="AE85" i="52"/>
  <c r="AG181" i="52"/>
  <c r="AG175" i="52"/>
  <c r="AG213" i="52"/>
  <c r="AE39" i="52"/>
  <c r="AE185" i="52"/>
  <c r="AG105" i="52"/>
  <c r="J13" i="52"/>
  <c r="AE81" i="52"/>
  <c r="R280" i="52"/>
  <c r="R28" i="52" s="1"/>
  <c r="AF85" i="52"/>
  <c r="AG143" i="52"/>
  <c r="AG202" i="52"/>
  <c r="AG185" i="52"/>
  <c r="AF153" i="52"/>
  <c r="AE218" i="52"/>
  <c r="AG197" i="52"/>
  <c r="AG179" i="52"/>
  <c r="AE166" i="52"/>
  <c r="AG100" i="52"/>
  <c r="AG209" i="52"/>
  <c r="AF274" i="52"/>
  <c r="AE43" i="52"/>
  <c r="AG173" i="52"/>
  <c r="AG86" i="52"/>
  <c r="AE105" i="52"/>
  <c r="AG75" i="52"/>
  <c r="AG159" i="52"/>
  <c r="AF271" i="52"/>
  <c r="AG130" i="52"/>
  <c r="AF62" i="52"/>
  <c r="AE67" i="52"/>
  <c r="AE193" i="52"/>
  <c r="AG33" i="52"/>
  <c r="AF238" i="52"/>
  <c r="AE250" i="52"/>
  <c r="AG97" i="52"/>
  <c r="AG218" i="52"/>
  <c r="AF229" i="52"/>
  <c r="AE137" i="52"/>
  <c r="AG138" i="52"/>
  <c r="AG113" i="52"/>
  <c r="AE263" i="52"/>
  <c r="X280" i="52"/>
  <c r="X28" i="52" s="1"/>
  <c r="AF154" i="52"/>
  <c r="AE277" i="52"/>
  <c r="W280" i="52"/>
  <c r="W28" i="52" s="1"/>
  <c r="AD259" i="52"/>
  <c r="AD280" i="52" s="1"/>
  <c r="AD28" i="52" s="1"/>
  <c r="AF266" i="52"/>
  <c r="M280" i="52"/>
  <c r="M28" i="52" s="1"/>
  <c r="AF132" i="52"/>
  <c r="AG243" i="52"/>
  <c r="AE159" i="52"/>
  <c r="AE140" i="52"/>
  <c r="AG203" i="52"/>
  <c r="AG85" i="52"/>
  <c r="AG187" i="52"/>
  <c r="AG77" i="52"/>
  <c r="I8" i="52"/>
  <c r="AF67" i="52"/>
  <c r="AG133" i="52"/>
  <c r="AF235" i="52"/>
  <c r="AF259" i="52"/>
  <c r="AG67" i="52"/>
  <c r="AE134" i="52"/>
  <c r="AE217" i="52"/>
  <c r="U280" i="52"/>
  <c r="U28" i="52" s="1"/>
  <c r="AF125" i="52"/>
  <c r="AF180" i="52"/>
  <c r="AE144" i="52"/>
  <c r="AF276" i="52"/>
  <c r="AF207" i="52"/>
  <c r="AG207" i="52"/>
  <c r="AE151" i="52"/>
  <c r="AE129" i="52"/>
  <c r="AF194" i="52"/>
  <c r="AF191" i="52"/>
  <c r="AG39" i="52"/>
  <c r="AG137" i="52"/>
  <c r="AE234" i="52"/>
  <c r="AE267" i="52"/>
  <c r="AE182" i="52"/>
  <c r="AG250" i="52"/>
  <c r="AE210" i="52"/>
  <c r="AG172" i="52"/>
  <c r="AE52" i="52"/>
  <c r="AF145" i="52"/>
  <c r="AG215" i="52"/>
  <c r="AG199" i="52"/>
  <c r="AF267" i="52"/>
  <c r="AE191" i="52"/>
  <c r="AG277" i="52"/>
  <c r="AG171" i="52"/>
  <c r="AE278" i="52"/>
  <c r="AF51" i="52"/>
  <c r="Q280" i="52"/>
  <c r="Q28" i="52" s="1"/>
  <c r="AE143" i="52"/>
  <c r="AE97" i="52"/>
  <c r="AG255" i="52"/>
  <c r="AG30" i="52"/>
  <c r="AF203" i="52"/>
  <c r="AE232" i="52"/>
  <c r="AE186" i="52"/>
  <c r="AE71" i="52"/>
  <c r="AE187" i="52"/>
  <c r="AG158" i="52"/>
  <c r="AF175" i="52"/>
  <c r="AK256" i="72"/>
  <c r="AM256" i="75"/>
  <c r="AG169" i="52"/>
  <c r="AL256" i="75"/>
  <c r="AG99" i="52"/>
  <c r="AG208" i="52"/>
  <c r="AE164" i="52"/>
  <c r="AE181" i="52"/>
  <c r="AG231" i="52"/>
  <c r="AE203" i="52"/>
  <c r="AF193" i="52"/>
  <c r="AF198" i="52"/>
  <c r="AE231" i="52"/>
  <c r="AF173" i="52"/>
  <c r="AG154" i="52"/>
  <c r="AF83" i="52"/>
  <c r="O280" i="52"/>
  <c r="O28" i="52" s="1"/>
  <c r="AF77" i="52"/>
  <c r="AK256" i="74"/>
  <c r="AF129" i="52"/>
  <c r="AG193" i="52"/>
  <c r="AG43" i="52"/>
  <c r="AL256" i="72"/>
  <c r="AG166" i="52"/>
  <c r="AE207" i="52"/>
  <c r="AG129" i="52"/>
  <c r="AK256" i="75"/>
  <c r="AE239" i="52"/>
  <c r="AG191" i="52"/>
  <c r="AF277" i="52"/>
  <c r="AE243" i="52"/>
  <c r="AF109" i="52"/>
  <c r="I7" i="52"/>
  <c r="AG35" i="52"/>
  <c r="AG222" i="52"/>
  <c r="AE65" i="52"/>
  <c r="AG51" i="52"/>
  <c r="AE259" i="52"/>
  <c r="AG183" i="52"/>
  <c r="F636" i="54"/>
  <c r="F638" i="54" s="1"/>
  <c r="F641" i="54" s="1"/>
  <c r="F692" i="54" s="1"/>
  <c r="F706" i="54" s="1"/>
  <c r="F644" i="54"/>
  <c r="F693" i="54" s="1"/>
  <c r="F707" i="54" s="1"/>
  <c r="AF59" i="52"/>
  <c r="AF99" i="52"/>
  <c r="AE77" i="52"/>
  <c r="P280" i="52"/>
  <c r="P28" i="52" s="1"/>
  <c r="AM256" i="74"/>
  <c r="F537" i="54"/>
  <c r="F576" i="54" s="1"/>
  <c r="F589" i="54" s="1"/>
  <c r="AL256" i="74"/>
  <c r="AE75" i="52"/>
  <c r="H6" i="52"/>
  <c r="J6" i="52" s="1"/>
  <c r="AM256" i="72"/>
  <c r="H8" i="52"/>
  <c r="AF91" i="52"/>
  <c r="AE99" i="52"/>
  <c r="AG253" i="52"/>
  <c r="H14" i="52"/>
  <c r="J14" i="52" s="1"/>
  <c r="H7" i="52"/>
  <c r="N280" i="52"/>
  <c r="N28" i="52" s="1"/>
  <c r="AE35" i="52"/>
  <c r="E80" i="81"/>
  <c r="T280" i="52"/>
  <c r="T28" i="52" s="1"/>
  <c r="F534" i="54"/>
  <c r="F575" i="54" s="1"/>
  <c r="F588" i="54" s="1"/>
  <c r="AG145" i="52"/>
  <c r="AF187" i="52"/>
  <c r="Y280" i="52"/>
  <c r="Y28" i="52" s="1"/>
  <c r="AF97" i="52"/>
  <c r="H22" i="52"/>
  <c r="J22" i="52" s="1"/>
  <c r="J15" i="52"/>
  <c r="AB280" i="52"/>
  <c r="AB28" i="52" s="1"/>
  <c r="AC280" i="52"/>
  <c r="AC28" i="52" s="1"/>
  <c r="AA280" i="52"/>
  <c r="AA28" i="52" s="1"/>
  <c r="H280" i="52"/>
  <c r="H28" i="52" s="1"/>
  <c r="I21" i="52"/>
  <c r="I16" i="52"/>
  <c r="F528" i="54"/>
  <c r="F187" i="54"/>
  <c r="O2" i="54"/>
  <c r="J20" i="52"/>
  <c r="AF30" i="52"/>
  <c r="Z280" i="52"/>
  <c r="Z28" i="52" s="1"/>
  <c r="J7" i="52" l="1"/>
  <c r="I9" i="52"/>
  <c r="AG259" i="52"/>
  <c r="AG280" i="52" s="1"/>
  <c r="AG28" i="52" s="1"/>
  <c r="J8" i="52"/>
  <c r="H9" i="52"/>
  <c r="AE280" i="52"/>
  <c r="AE28" i="52" s="1"/>
  <c r="H21" i="52"/>
  <c r="H23" i="52" s="1"/>
  <c r="H16" i="52"/>
  <c r="E84" i="81"/>
  <c r="J16" i="52"/>
  <c r="K281" i="52"/>
  <c r="F540" i="54"/>
  <c r="F546" i="54" s="1"/>
  <c r="AF280" i="52"/>
  <c r="AF28" i="52" s="1"/>
  <c r="I23" i="52"/>
  <c r="F531" i="54"/>
  <c r="F574" i="54" s="1"/>
  <c r="F587" i="54" s="1"/>
  <c r="F650" i="54"/>
  <c r="F695" i="54" s="1"/>
  <c r="F709" i="54" s="1"/>
  <c r="P2" i="54"/>
  <c r="J9" i="52" l="1"/>
  <c r="J21" i="52"/>
  <c r="J23" i="52" s="1"/>
  <c r="F577" i="54"/>
  <c r="F590" i="54" s="1"/>
  <c r="E86" i="81"/>
  <c r="F656" i="54"/>
  <c r="F676" i="54" s="1"/>
  <c r="F579" i="54"/>
  <c r="F592" i="54" s="1"/>
  <c r="F563" i="54"/>
  <c r="Q2" i="54"/>
  <c r="E88" i="81" l="1"/>
  <c r="F697" i="54"/>
  <c r="F711" i="54" s="1"/>
  <c r="R2" i="54"/>
  <c r="E89" i="81" l="1"/>
  <c r="E92" i="81" s="1"/>
  <c r="E96" i="81" s="1"/>
  <c r="E99" i="81" s="1"/>
  <c r="E101" i="81" s="1"/>
  <c r="E106" i="81" s="1"/>
  <c r="E109" i="81" s="1"/>
  <c r="E111" i="81" s="1"/>
  <c r="E114" i="81" s="1"/>
  <c r="E116" i="81" s="1"/>
  <c r="E118" i="81" s="1"/>
  <c r="E120" i="81" s="1"/>
  <c r="E123" i="81" s="1"/>
  <c r="E125" i="81" s="1"/>
  <c r="E127" i="81" s="1"/>
  <c r="E130" i="81" s="1"/>
  <c r="E133" i="81" s="1"/>
  <c r="E135" i="81" s="1"/>
  <c r="E140" i="81" s="1"/>
  <c r="E143" i="81" s="1"/>
  <c r="E147" i="81" s="1"/>
  <c r="E149" i="81" s="1"/>
  <c r="E151" i="81" s="1"/>
  <c r="E153" i="81" s="1"/>
  <c r="E155" i="81" s="1"/>
  <c r="E157" i="81" s="1"/>
  <c r="E159" i="81" s="1"/>
  <c r="E164" i="81" s="1"/>
  <c r="E167" i="81" s="1"/>
  <c r="E169" i="81" s="1"/>
  <c r="E171" i="81" s="1"/>
  <c r="E173" i="81" s="1"/>
  <c r="E177" i="81" s="1"/>
  <c r="E181" i="81" s="1"/>
  <c r="E183" i="81" s="1"/>
  <c r="E185" i="81" s="1"/>
  <c r="E188" i="81" s="1"/>
  <c r="E190" i="81" s="1"/>
  <c r="E193" i="81" s="1"/>
  <c r="E195" i="81" s="1"/>
  <c r="E197" i="81" s="1"/>
  <c r="E199" i="81" s="1"/>
  <c r="E201" i="81" s="1"/>
  <c r="E203" i="81" s="1"/>
  <c r="E205" i="81" s="1"/>
  <c r="E207" i="81" s="1"/>
  <c r="E210" i="81" s="1"/>
  <c r="E214" i="81" s="1"/>
  <c r="E216" i="81" s="1"/>
  <c r="E219" i="81" s="1"/>
  <c r="E223" i="81" s="1"/>
  <c r="E225" i="81" s="1"/>
  <c r="E227" i="81" s="1"/>
  <c r="E230" i="81" s="1"/>
  <c r="E232" i="81" s="1"/>
  <c r="E234" i="81" s="1"/>
  <c r="E238" i="81" s="1"/>
  <c r="E241" i="81" s="1"/>
  <c r="E244" i="81" s="1"/>
  <c r="E247" i="81" s="1"/>
  <c r="E250" i="81" s="1"/>
  <c r="E252" i="81" s="1"/>
  <c r="E254" i="81" s="1"/>
  <c r="E257" i="81" s="1"/>
  <c r="E260" i="81" s="1"/>
  <c r="E262" i="81" s="1"/>
  <c r="E264" i="81" s="1"/>
  <c r="S2" i="54"/>
  <c r="T2" i="54" s="1"/>
  <c r="U2" i="54" s="1"/>
  <c r="V2" i="54" s="1"/>
  <c r="W2" i="54" s="1"/>
  <c r="X2" i="54" s="1"/>
  <c r="Y2" i="54" s="1"/>
  <c r="Z2" i="54" s="1"/>
  <c r="AA2" i="54" s="1"/>
  <c r="AB2" i="54" s="1"/>
  <c r="AC2" i="54" s="1"/>
  <c r="AD2" i="54" s="1"/>
  <c r="AE2" i="54" s="1"/>
  <c r="AF2" i="54" s="1"/>
  <c r="AG2" i="54" s="1"/>
  <c r="AH2" i="54" s="1"/>
  <c r="AI2" i="54" s="1"/>
  <c r="AJ2" i="54" s="1"/>
  <c r="AK2" i="54" s="1"/>
  <c r="AL2" i="54" s="1"/>
  <c r="AM2" i="54" s="1"/>
  <c r="AN2" i="54" s="1"/>
  <c r="AO2" i="54" s="1"/>
  <c r="AP2" i="54" s="1"/>
  <c r="AQ2" i="54" s="1"/>
  <c r="AR2" i="54" s="1"/>
  <c r="AS2" i="54" s="1"/>
  <c r="AT2" i="54" s="1"/>
  <c r="AU2" i="54" s="1"/>
  <c r="AV2" i="54" s="1"/>
  <c r="AW2" i="54" s="1"/>
  <c r="AX2" i="54" s="1"/>
  <c r="AY2" i="54" s="1"/>
  <c r="AZ2" i="54" s="1"/>
  <c r="BA2" i="54" s="1"/>
  <c r="BB2" i="54" s="1"/>
  <c r="BC2" i="54" s="1"/>
  <c r="BD2" i="54" s="1"/>
  <c r="BE2" i="54" s="1"/>
  <c r="BF2" i="54" s="1"/>
  <c r="BG2" i="54" s="1"/>
  <c r="BH2" i="54" s="1"/>
  <c r="BI2" i="54" s="1"/>
  <c r="BJ2" i="54" s="1"/>
  <c r="BK2" i="54" s="1"/>
  <c r="BL2" i="54" s="1"/>
  <c r="BM2" i="54" s="1"/>
  <c r="BN2" i="54" s="1"/>
  <c r="BO2" i="54" s="1"/>
  <c r="BP2" i="54" s="1"/>
  <c r="BQ2" i="54" s="1"/>
  <c r="BR2" i="54" s="1"/>
  <c r="F608" i="54" l="1"/>
  <c r="F619" i="54" s="1"/>
  <c r="F609" i="54"/>
  <c r="F620" i="54" s="1"/>
  <c r="F285" i="54"/>
  <c r="F549" i="54" s="1"/>
  <c r="F551" i="54" s="1"/>
  <c r="F450" i="54"/>
  <c r="F607" i="54"/>
  <c r="F618" i="54" s="1"/>
  <c r="F340" i="54"/>
  <c r="F554" i="54" s="1"/>
  <c r="F51" i="54"/>
  <c r="F559" i="54" s="1"/>
  <c r="F561" i="54" s="1"/>
  <c r="F567" i="54" s="1"/>
  <c r="F421" i="54"/>
  <c r="F452" i="54"/>
  <c r="F659" i="54" s="1"/>
  <c r="F661" i="54" s="1"/>
  <c r="F621" i="54" l="1"/>
  <c r="F682" i="54" s="1"/>
  <c r="F684" i="54" s="1"/>
  <c r="F690" i="54" s="1"/>
  <c r="F702" i="54" s="1"/>
  <c r="F716" i="54" s="1"/>
  <c r="F580" i="54"/>
  <c r="F593" i="54" s="1"/>
  <c r="F564" i="54"/>
  <c r="F553" i="54"/>
  <c r="F556" i="54" s="1"/>
  <c r="F677" i="54"/>
  <c r="F698" i="54"/>
  <c r="F712" i="54" s="1"/>
  <c r="F663" i="54"/>
  <c r="F572" i="54"/>
  <c r="F583" i="54" s="1"/>
  <c r="F596" i="54" s="1"/>
  <c r="F666" i="54" l="1"/>
  <c r="F668" i="54"/>
  <c r="F581" i="54"/>
  <c r="F594" i="54" s="1"/>
  <c r="F565" i="54"/>
  <c r="F566" i="54" s="1"/>
  <c r="F569" i="54" s="1"/>
  <c r="F582" i="54" s="1"/>
  <c r="F595" i="54" s="1"/>
  <c r="F669" i="54" l="1"/>
  <c r="F670" i="54" s="1"/>
  <c r="F673" i="54" s="1"/>
  <c r="F699" i="54"/>
  <c r="F713" i="54" s="1"/>
  <c r="F678" i="54"/>
  <c r="F700" i="54" l="1"/>
  <c r="F714" i="54" s="1"/>
  <c r="F679" i="54"/>
  <c r="F680" i="54" s="1"/>
  <c r="F687" i="54" s="1"/>
  <c r="F701" i="54" s="1"/>
  <c r="F715" i="54" s="1"/>
  <c r="E23" i="81" l="1"/>
  <c r="E9" i="81"/>
  <c r="E11" i="81"/>
  <c r="E13" i="81"/>
  <c r="E17" i="81"/>
  <c r="E21" i="81"/>
  <c r="E19" i="81"/>
  <c r="E7" i="81"/>
  <c r="E15" i="8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104B62-6C3C-446F-A345-0837822C5282}" keepAlive="1" name="Query - countries" description="Connection to the 'countries' query in the workbook." type="5" refreshedVersion="0" background="1" saveData="1">
    <dbPr connection="Provider=Microsoft.Mashup.OleDb.1;Data Source=$Workbook$;Location=countries;Extended Properties=&quot;&quot;" command="SELECT * FROM [countries]"/>
  </connection>
</connections>
</file>

<file path=xl/sharedStrings.xml><?xml version="1.0" encoding="utf-8"?>
<sst xmlns="http://schemas.openxmlformats.org/spreadsheetml/2006/main" count="57191" uniqueCount="1315">
  <si>
    <t>Total</t>
  </si>
  <si>
    <t>NPV</t>
  </si>
  <si>
    <t>Constant</t>
  </si>
  <si>
    <t>Units</t>
  </si>
  <si>
    <t>Inputs</t>
  </si>
  <si>
    <t>KEY</t>
  </si>
  <si>
    <t>Sheet tabs</t>
  </si>
  <si>
    <t>Input sheets</t>
  </si>
  <si>
    <t>Light Yellow</t>
  </si>
  <si>
    <t>Key output sheets</t>
  </si>
  <si>
    <t>Pale Blue</t>
  </si>
  <si>
    <t>Font colour only</t>
  </si>
  <si>
    <t>Imported from another sheet</t>
  </si>
  <si>
    <t>Blue font</t>
  </si>
  <si>
    <t>Exported to another sheet (except from Input sheets)</t>
  </si>
  <si>
    <t xml:space="preserve">Red font </t>
  </si>
  <si>
    <t>Within sheet link or calculation</t>
  </si>
  <si>
    <t>Black font</t>
  </si>
  <si>
    <t>Font + shade combinations</t>
  </si>
  <si>
    <t>Black font + Light Yellow shade</t>
  </si>
  <si>
    <t xml:space="preserve">Within-worksheet counter-flow </t>
  </si>
  <si>
    <t>Black font + Light Gray shade on entire row</t>
  </si>
  <si>
    <t>Empty cells being deliberately referenced</t>
  </si>
  <si>
    <t>Empty Cell with Light Gray shade</t>
  </si>
  <si>
    <t>Other</t>
  </si>
  <si>
    <t>Section separator</t>
  </si>
  <si>
    <t>Black font + Pale Blue shade on entire row</t>
  </si>
  <si>
    <t>Error checks &amp; alerts</t>
  </si>
  <si>
    <t>OK</t>
  </si>
  <si>
    <t>Green shade</t>
  </si>
  <si>
    <t>Error</t>
  </si>
  <si>
    <t>Red shade</t>
  </si>
  <si>
    <t>ABBREVIATIONS</t>
  </si>
  <si>
    <t>Million</t>
  </si>
  <si>
    <t>mn</t>
  </si>
  <si>
    <t>NAME RANGES USED IN THE MODEL</t>
  </si>
  <si>
    <t>CHK_TOL</t>
  </si>
  <si>
    <t>LIVE_RESULTS</t>
  </si>
  <si>
    <t>TRACK_ACTIVE</t>
  </si>
  <si>
    <t>TRK_COMMENT</t>
  </si>
  <si>
    <t>TRK_TOL</t>
  </si>
  <si>
    <t>Date first prepared:</t>
  </si>
  <si>
    <t>Contact:</t>
  </si>
  <si>
    <t>LINKS:</t>
  </si>
  <si>
    <t>Country</t>
  </si>
  <si>
    <t>Owner:</t>
  </si>
  <si>
    <t>Oil</t>
  </si>
  <si>
    <t>Barrels of oil per day</t>
  </si>
  <si>
    <t>bbl</t>
  </si>
  <si>
    <t>Barrel</t>
  </si>
  <si>
    <t>p.a.</t>
  </si>
  <si>
    <t>Per annum</t>
  </si>
  <si>
    <t>Dark gray</t>
  </si>
  <si>
    <t>Documentation sheets</t>
  </si>
  <si>
    <t>Turquoise</t>
  </si>
  <si>
    <t>Quality control sheets</t>
  </si>
  <si>
    <t>Percentage</t>
  </si>
  <si>
    <t>POS</t>
  </si>
  <si>
    <t>BEG</t>
  </si>
  <si>
    <t>END</t>
  </si>
  <si>
    <t>Ending</t>
  </si>
  <si>
    <t>Beginning</t>
  </si>
  <si>
    <t>Positive</t>
  </si>
  <si>
    <t>Net Present Value</t>
  </si>
  <si>
    <t>United States Dollar</t>
  </si>
  <si>
    <t>Somalia</t>
  </si>
  <si>
    <t>FIRST_NAME</t>
  </si>
  <si>
    <t>Name</t>
  </si>
  <si>
    <t>Address</t>
  </si>
  <si>
    <t>Link - errors are ok if they are linked to a range with multiple cells</t>
  </si>
  <si>
    <t>Calculation sheet</t>
  </si>
  <si>
    <t>Clear</t>
  </si>
  <si>
    <t>Label</t>
  </si>
  <si>
    <t>EIA</t>
  </si>
  <si>
    <t>%</t>
  </si>
  <si>
    <t>MMscf/d</t>
  </si>
  <si>
    <t>factor</t>
  </si>
  <si>
    <t>OUTPUT</t>
  </si>
  <si>
    <t>Economic limit test</t>
  </si>
  <si>
    <t>ratio</t>
  </si>
  <si>
    <t>Mbbl/d</t>
  </si>
  <si>
    <t>Bscf</t>
  </si>
  <si>
    <t>Tbtu</t>
  </si>
  <si>
    <t>IRR</t>
  </si>
  <si>
    <t>IMPORTED PROJECT DATA OF SELECTED PROJECT</t>
  </si>
  <si>
    <t>MMBoe</t>
  </si>
  <si>
    <t>Decommissioning Fund</t>
  </si>
  <si>
    <t>TLT</t>
  </si>
  <si>
    <t>Dividend Withholding Tax</t>
  </si>
  <si>
    <t>Corporate Income Tax</t>
  </si>
  <si>
    <t>no</t>
  </si>
  <si>
    <t>CIT</t>
  </si>
  <si>
    <t>Gas</t>
  </si>
  <si>
    <t>Unit</t>
  </si>
  <si>
    <t>NEG</t>
  </si>
  <si>
    <t>bopd</t>
  </si>
  <si>
    <t>Negative</t>
  </si>
  <si>
    <t>$</t>
  </si>
  <si>
    <t>DISC_LAB</t>
  </si>
  <si>
    <t>='Time&amp;Esc'!$F$40</t>
  </si>
  <si>
    <t>=Track!$F$5:$F$74</t>
  </si>
  <si>
    <t>OFFSET</t>
  </si>
  <si>
    <t>=Track!$F$1</t>
  </si>
  <si>
    <t>=Track!$F$4</t>
  </si>
  <si>
    <t>=Track!$F$76</t>
  </si>
  <si>
    <t>$ mn</t>
  </si>
  <si>
    <t>British thermal units</t>
  </si>
  <si>
    <t>Btu</t>
  </si>
  <si>
    <t>Standard cubic feet</t>
  </si>
  <si>
    <t>Scf</t>
  </si>
  <si>
    <t>_xlfn.IFERROR</t>
  </si>
  <si>
    <t>=#NAME?</t>
  </si>
  <si>
    <t>=Inputs!$F$20</t>
  </si>
  <si>
    <t>=Key!$E$53</t>
  </si>
  <si>
    <t>=Inputs!$F$21</t>
  </si>
  <si>
    <t>Final Investment Decision</t>
  </si>
  <si>
    <t>FID</t>
  </si>
  <si>
    <t>IWT</t>
  </si>
  <si>
    <t>DWT</t>
  </si>
  <si>
    <t>MMbbl</t>
  </si>
  <si>
    <t>Thousands of barrels of oil per day</t>
  </si>
  <si>
    <t>Millions of barrels of oil</t>
  </si>
  <si>
    <t>Millions of standard cubic feet of gas per day</t>
  </si>
  <si>
    <t>Production sharing agreement</t>
  </si>
  <si>
    <t>PSA</t>
  </si>
  <si>
    <t>Millions of US Dollars</t>
  </si>
  <si>
    <t>Pay-on-behalf</t>
  </si>
  <si>
    <t>POB</t>
  </si>
  <si>
    <t>Sensitivity</t>
  </si>
  <si>
    <t>Sens.</t>
  </si>
  <si>
    <t>Billions of standard cubic feet of gas</t>
  </si>
  <si>
    <t>Trillions of British Thermal units</t>
  </si>
  <si>
    <t>DF</t>
  </si>
  <si>
    <t>State-owned Oil Company</t>
  </si>
  <si>
    <t>SOC</t>
  </si>
  <si>
    <t>Interest Withholding Tax</t>
  </si>
  <si>
    <t>Barrels of oil equivalent</t>
  </si>
  <si>
    <t>BOE</t>
  </si>
  <si>
    <t>Millions of barrels of oil equivalent</t>
  </si>
  <si>
    <t>Technical limit production test</t>
  </si>
  <si>
    <t>ELT</t>
  </si>
  <si>
    <t>London Intrabank Offered Rate</t>
  </si>
  <si>
    <t>LIBOR</t>
  </si>
  <si>
    <t>Internal Rate of Return</t>
  </si>
  <si>
    <t>Oil_Data</t>
  </si>
  <si>
    <t>ae</t>
  </si>
  <si>
    <t>ao</t>
  </si>
  <si>
    <t>ar</t>
  </si>
  <si>
    <t>au</t>
  </si>
  <si>
    <t>az</t>
  </si>
  <si>
    <t>bn</t>
  </si>
  <si>
    <t>br</t>
  </si>
  <si>
    <t>ca</t>
  </si>
  <si>
    <t>cg</t>
  </si>
  <si>
    <t>cn</t>
  </si>
  <si>
    <t>co</t>
  </si>
  <si>
    <t>dk</t>
  </si>
  <si>
    <t>dz</t>
  </si>
  <si>
    <t>ec</t>
  </si>
  <si>
    <t>eg</t>
  </si>
  <si>
    <t>ga</t>
  </si>
  <si>
    <t>gb</t>
  </si>
  <si>
    <t>gq</t>
  </si>
  <si>
    <t>id</t>
  </si>
  <si>
    <t>in</t>
  </si>
  <si>
    <t>iq</t>
  </si>
  <si>
    <t>ir</t>
  </si>
  <si>
    <t>it</t>
  </si>
  <si>
    <t>kw</t>
  </si>
  <si>
    <t>kz</t>
  </si>
  <si>
    <t>ly</t>
  </si>
  <si>
    <t>mx</t>
  </si>
  <si>
    <t>my</t>
  </si>
  <si>
    <t>ng</t>
  </si>
  <si>
    <t>om</t>
  </si>
  <si>
    <t>pe</t>
  </si>
  <si>
    <t>qa</t>
  </si>
  <si>
    <t>ro</t>
  </si>
  <si>
    <t>ru</t>
  </si>
  <si>
    <t>sa</t>
  </si>
  <si>
    <t>sd</t>
  </si>
  <si>
    <t>ss</t>
  </si>
  <si>
    <t>sy</t>
  </si>
  <si>
    <t>td</t>
  </si>
  <si>
    <t>th</t>
  </si>
  <si>
    <t>tm</t>
  </si>
  <si>
    <t>tn</t>
  </si>
  <si>
    <t>to</t>
  </si>
  <si>
    <t>us</t>
  </si>
  <si>
    <t>uz</t>
  </si>
  <si>
    <t>ve</t>
  </si>
  <si>
    <t>vn</t>
  </si>
  <si>
    <t>ye</t>
  </si>
  <si>
    <t>BP Statistical Analysis 2019</t>
  </si>
  <si>
    <t>e3bblsday</t>
  </si>
  <si>
    <t>Afghanistan</t>
  </si>
  <si>
    <t>Ã…land Islands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</si>
  <si>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</si>
  <si>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</si>
  <si>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</si>
  <si>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</si>
  <si>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</si>
  <si>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</si>
  <si>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</si>
  <si>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</si>
  <si>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</si>
  <si>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</si>
  <si>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</si>
  <si>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</si>
  <si>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</si>
  <si>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</si>
  <si>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</si>
  <si>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</si>
  <si>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</si>
  <si>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</si>
  <si>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</si>
  <si>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</si>
  <si>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</si>
  <si>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</si>
  <si>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</si>
  <si>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</si>
  <si>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</si>
  <si>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</si>
  <si>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</si>
  <si>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</si>
  <si>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Bouvet Island</t>
  </si>
  <si>
    <t>Brazil</t>
  </si>
  <si>
    <t>British Indian Ocean Territory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</si>
  <si>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</si>
  <si>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</si>
  <si>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</si>
  <si>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</si>
  <si>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</si>
  <si>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</si>
  <si>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</si>
  <si>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</si>
  <si>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</si>
  <si>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</si>
  <si>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</si>
  <si>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</si>
  <si>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</si>
  <si>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</si>
  <si>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</si>
  <si>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</si>
  <si>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</si>
  <si>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</t>
  </si>
  <si>
    <t>Congo, Democratic Republic of the</t>
  </si>
  <si>
    <t>Cook Islands</t>
  </si>
  <si>
    <t>Costa Rica</t>
  </si>
  <si>
    <t>CÃ´te d'Ivoire</t>
  </si>
  <si>
    <t>Croatia</t>
  </si>
  <si>
    <t>Cuba</t>
  </si>
  <si>
    <t>CuraÃ§ao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</si>
  <si>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</si>
  <si>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</si>
  <si>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</si>
  <si>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</si>
  <si>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</si>
  <si>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</si>
  <si>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</si>
  <si>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</si>
  <si>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</si>
  <si>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</si>
  <si>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</si>
  <si>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</si>
  <si>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</si>
  <si>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</si>
  <si>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</si>
  <si>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</si>
  <si>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</si>
  <si>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</si>
  <si>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</si>
  <si>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</si>
  <si>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</si>
  <si>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</si>
  <si>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</si>
  <si>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</si>
  <si>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</si>
  <si>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</si>
  <si>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</si>
  <si>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</si>
  <si>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</si>
  <si>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</si>
  <si>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</si>
  <si>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</si>
  <si>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</si>
  <si>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</si>
  <si>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</si>
  <si>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</si>
  <si>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</si>
  <si>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</si>
  <si>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</si>
  <si>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</si>
  <si>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Holy See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</si>
  <si>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</si>
  <si>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</si>
  <si>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</si>
  <si>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</si>
  <si>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</si>
  <si>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</si>
  <si>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</si>
  <si>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</si>
  <si>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</si>
  <si>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</si>
  <si>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</si>
  <si>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</si>
  <si>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</si>
  <si>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</si>
  <si>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</si>
  <si>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</si>
  <si>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</si>
  <si>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</si>
  <si>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</si>
  <si>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(Democratic People's Republic of)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</si>
  <si>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</si>
  <si>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</si>
  <si>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</si>
  <si>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</si>
  <si>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</si>
  <si>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</si>
  <si>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</si>
  <si>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</si>
  <si>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</si>
  <si>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</si>
  <si>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</si>
  <si>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</si>
  <si>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</si>
  <si>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</si>
  <si>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</si>
  <si>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</si>
  <si>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</si>
  <si>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</si>
  <si>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</si>
  <si>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</si>
  <si>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</si>
  <si>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</si>
  <si>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</si>
  <si>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</si>
  <si>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</si>
  <si>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</si>
  <si>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Moldova, Republic of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</si>
  <si>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</si>
  <si>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</si>
  <si>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</si>
  <si>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</si>
  <si>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</si>
  <si>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</si>
  <si>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</si>
  <si>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</si>
  <si>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</si>
  <si>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</si>
  <si>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</si>
  <si>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</si>
  <si>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</si>
  <si>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</si>
  <si>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</si>
  <si>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</si>
  <si>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</si>
  <si>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</si>
  <si>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Macedonia</t>
  </si>
  <si>
    <t>Northern Mariana Islands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</si>
  <si>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</si>
  <si>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</si>
  <si>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</si>
  <si>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</si>
  <si>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</si>
  <si>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</si>
  <si>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</si>
  <si>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</si>
  <si>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</si>
  <si>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</si>
  <si>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</si>
  <si>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</si>
  <si>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</si>
  <si>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</si>
  <si>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</si>
  <si>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RÃ©union</t>
  </si>
  <si>
    <t>Romania</t>
  </si>
  <si>
    <t>Russian Federation</t>
  </si>
  <si>
    <t>Rwanda</t>
  </si>
  <si>
    <t>Saint BarthÃ©lemy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</si>
  <si>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</si>
  <si>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</si>
  <si>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</si>
  <si>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</si>
  <si>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</si>
  <si>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</si>
  <si>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</si>
  <si>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</si>
  <si>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</si>
  <si>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</si>
  <si>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</si>
  <si>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</si>
  <si>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</si>
  <si>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</si>
  <si>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</si>
  <si>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</si>
  <si>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</si>
  <si>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</si>
  <si>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</si>
  <si>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South Africa</t>
  </si>
  <si>
    <t>South Georgia and the South Sandwich Islands</t>
  </si>
  <si>
    <t>South Sudan</t>
  </si>
  <si>
    <t>Spain</t>
  </si>
  <si>
    <t>Sri Lanka</t>
  </si>
  <si>
    <t>Sudan</t>
  </si>
  <si>
    <t>Suriname</t>
  </si>
  <si>
    <t>Svalbard and Jan Mayen</t>
  </si>
  <si>
    <t>Sweden</t>
  </si>
  <si>
    <t>Switzerland</t>
  </si>
  <si>
    <t>Syrian Arab Republic</t>
  </si>
  <si>
    <t>Taiwan, Province of China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</si>
  <si>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</si>
  <si>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</si>
  <si>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</si>
  <si>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</si>
  <si>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</si>
  <si>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</si>
  <si>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</si>
  <si>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</si>
  <si>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</si>
  <si>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</si>
  <si>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</si>
  <si>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</si>
  <si>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</si>
  <si>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</si>
  <si>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</si>
  <si>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</si>
  <si>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</si>
  <si>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States of America</t>
  </si>
  <si>
    <t>United States Minor Outlying Islands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</si>
  <si>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</si>
  <si>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</si>
  <si>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</si>
  <si>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</si>
  <si>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</si>
  <si>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</si>
  <si>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</si>
  <si>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</si>
  <si>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</si>
  <si>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</si>
  <si>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</si>
  <si>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</si>
  <si>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af</t>
  </si>
  <si>
    <t>ax</t>
  </si>
  <si>
    <t>al</t>
  </si>
  <si>
    <t>as</t>
  </si>
  <si>
    <t>ad</t>
  </si>
  <si>
    <t>ai</t>
  </si>
  <si>
    <t>aq</t>
  </si>
  <si>
    <t>ag</t>
  </si>
  <si>
    <t>am</t>
  </si>
  <si>
    <t>aw</t>
  </si>
  <si>
    <t>at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</si>
  <si>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</si>
  <si>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</si>
  <si>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</si>
  <si>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</si>
  <si>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</si>
  <si>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</si>
  <si>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</si>
  <si>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</si>
  <si>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</si>
  <si>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</si>
  <si>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</si>
  <si>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bq</t>
  </si>
  <si>
    <t>ba</t>
  </si>
  <si>
    <t>bw</t>
  </si>
  <si>
    <t>bv</t>
  </si>
  <si>
    <t>io</t>
  </si>
  <si>
    <t>bg</t>
  </si>
  <si>
    <t>bf</t>
  </si>
  <si>
    <t>bi</t>
  </si>
  <si>
    <t>cv</t>
  </si>
  <si>
    <t>kh</t>
  </si>
  <si>
    <t>cm</t>
  </si>
  <si>
    <t>ky</t>
  </si>
  <si>
    <t>cf</t>
  </si>
  <si>
    <t>cl</t>
  </si>
  <si>
    <t>cx</t>
  </si>
  <si>
    <t>cc</t>
  </si>
  <si>
    <t>km</t>
  </si>
  <si>
    <t>cd</t>
  </si>
  <si>
    <t>ck</t>
  </si>
  <si>
    <t>cr</t>
  </si>
  <si>
    <t>ci</t>
  </si>
  <si>
    <t>hr</t>
  </si>
  <si>
    <t>cu</t>
  </si>
  <si>
    <t>cw</t>
  </si>
  <si>
    <t>cy</t>
  </si>
  <si>
    <t>cz</t>
  </si>
  <si>
    <t>dj</t>
  </si>
  <si>
    <t>dm</t>
  </si>
  <si>
    <t>do</t>
  </si>
  <si>
    <t>sv</t>
  </si>
  <si>
    <t>er</t>
  </si>
  <si>
    <t>ee</t>
  </si>
  <si>
    <t>sz</t>
  </si>
  <si>
    <t>et</t>
  </si>
  <si>
    <t>fk</t>
  </si>
  <si>
    <t>fo</t>
  </si>
  <si>
    <t>fj</t>
  </si>
  <si>
    <t>fi</t>
  </si>
  <si>
    <t>fr</t>
  </si>
  <si>
    <t>gf</t>
  </si>
  <si>
    <t>pf</t>
  </si>
  <si>
    <t>tf</t>
  </si>
  <si>
    <t>gm</t>
  </si>
  <si>
    <t>ge</t>
  </si>
  <si>
    <t>de</t>
  </si>
  <si>
    <t>gh</t>
  </si>
  <si>
    <t>gi</t>
  </si>
  <si>
    <t>gr</t>
  </si>
  <si>
    <t>gl</t>
  </si>
  <si>
    <t>gd</t>
  </si>
  <si>
    <t>gp</t>
  </si>
  <si>
    <t>gu</t>
  </si>
  <si>
    <t>gt</t>
  </si>
  <si>
    <t>gg</t>
  </si>
  <si>
    <t>gn</t>
  </si>
  <si>
    <t>gw</t>
  </si>
  <si>
    <t>gy</t>
  </si>
  <si>
    <t>ht</t>
  </si>
  <si>
    <t>hm</t>
  </si>
  <si>
    <t>va</t>
  </si>
  <si>
    <t>hn</t>
  </si>
  <si>
    <t>hk</t>
  </si>
  <si>
    <t>hu</t>
  </si>
  <si>
    <t>is</t>
  </si>
  <si>
    <t>ie</t>
  </si>
  <si>
    <t>im</t>
  </si>
  <si>
    <t>il</t>
  </si>
  <si>
    <t>jm</t>
  </si>
  <si>
    <t>jp</t>
  </si>
  <si>
    <t>je</t>
  </si>
  <si>
    <t>jo</t>
  </si>
  <si>
    <t>ke</t>
  </si>
  <si>
    <t>ki</t>
  </si>
  <si>
    <t>kp</t>
  </si>
  <si>
    <t>kr</t>
  </si>
  <si>
    <t>kg</t>
  </si>
  <si>
    <t>la</t>
  </si>
  <si>
    <t>lv</t>
  </si>
  <si>
    <t>lb</t>
  </si>
  <si>
    <t>ls</t>
  </si>
  <si>
    <t>lr</t>
  </si>
  <si>
    <t>li</t>
  </si>
  <si>
    <t>lt</t>
  </si>
  <si>
    <t>lu</t>
  </si>
  <si>
    <t>mo</t>
  </si>
  <si>
    <t>mg</t>
  </si>
  <si>
    <t>mw</t>
  </si>
  <si>
    <t>mv</t>
  </si>
  <si>
    <t>ml</t>
  </si>
  <si>
    <t>mt</t>
  </si>
  <si>
    <t>mh</t>
  </si>
  <si>
    <t>mq</t>
  </si>
  <si>
    <t>mr</t>
  </si>
  <si>
    <t>mu</t>
  </si>
  <si>
    <t>yt</t>
  </si>
  <si>
    <t>fm</t>
  </si>
  <si>
    <t>md</t>
  </si>
  <si>
    <t>mc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</si>
  <si>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</si>
  <si>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</si>
  <si>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</si>
  <si>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</si>
  <si>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</si>
  <si>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</si>
  <si>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</si>
  <si>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</si>
  <si>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</si>
  <si>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nc</t>
  </si>
  <si>
    <t>nz</t>
  </si>
  <si>
    <t>ni</t>
  </si>
  <si>
    <t>ne</t>
  </si>
  <si>
    <t>nu</t>
  </si>
  <si>
    <t>nf</t>
  </si>
  <si>
    <t>mk</t>
  </si>
  <si>
    <t>mp</t>
  </si>
  <si>
    <t>pk</t>
  </si>
  <si>
    <t>pw</t>
  </si>
  <si>
    <t>ps</t>
  </si>
  <si>
    <t>pa</t>
  </si>
  <si>
    <t>pg</t>
  </si>
  <si>
    <t>py</t>
  </si>
  <si>
    <t>ph</t>
  </si>
  <si>
    <t>pn</t>
  </si>
  <si>
    <t>pl</t>
  </si>
  <si>
    <t>pt</t>
  </si>
  <si>
    <t>pr</t>
  </si>
  <si>
    <t>re</t>
  </si>
  <si>
    <t>rw</t>
  </si>
  <si>
    <t>bl</t>
  </si>
  <si>
    <t>sh</t>
  </si>
  <si>
    <t>kn</t>
  </si>
  <si>
    <t>lc</t>
  </si>
  <si>
    <t>mf</t>
  </si>
  <si>
    <t>pm</t>
  </si>
  <si>
    <t>vc</t>
  </si>
  <si>
    <t>ws</t>
  </si>
  <si>
    <t>sm</t>
  </si>
  <si>
    <t>st</t>
  </si>
  <si>
    <t>sn</t>
  </si>
  <si>
    <t>rs</t>
  </si>
  <si>
    <t>sc</t>
  </si>
  <si>
    <t>sl</t>
  </si>
  <si>
    <t>sg</t>
  </si>
  <si>
    <t>sx</t>
  </si>
  <si>
    <t>sk</t>
  </si>
  <si>
    <t>si</t>
  </si>
  <si>
    <t>sb</t>
  </si>
  <si>
    <t>so</t>
  </si>
  <si>
    <t>za</t>
  </si>
  <si>
    <t>gs</t>
  </si>
  <si>
    <t>es</t>
  </si>
  <si>
    <t>lk</t>
  </si>
  <si>
    <t>sr</t>
  </si>
  <si>
    <t>sj</t>
  </si>
  <si>
    <t>se</t>
  </si>
  <si>
    <t>ch</t>
  </si>
  <si>
    <t>tw</t>
  </si>
  <si>
    <t>tj</t>
  </si>
  <si>
    <t>tz</t>
  </si>
  <si>
    <t>tl</t>
  </si>
  <si>
    <t>tg</t>
  </si>
  <si>
    <t>tk</t>
  </si>
  <si>
    <t>tt</t>
  </si>
  <si>
    <t>tr</t>
  </si>
  <si>
    <t>tc</t>
  </si>
  <si>
    <t>tv</t>
  </si>
  <si>
    <t>ug</t>
  </si>
  <si>
    <t>ua</t>
  </si>
  <si>
    <t>um</t>
  </si>
  <si>
    <t>uy</t>
  </si>
  <si>
    <t>vu</t>
  </si>
  <si>
    <t>vg</t>
  </si>
  <si>
    <t>vi</t>
  </si>
  <si>
    <t>wf</t>
  </si>
  <si>
    <t>eh</t>
  </si>
  <si>
    <t>zm</t>
  </si>
  <si>
    <t>zw</t>
  </si>
  <si>
    <t>Country Name</t>
  </si>
  <si>
    <t xml:space="preserve">ISO3166 </t>
  </si>
  <si>
    <t xml:space="preserve">BP </t>
  </si>
  <si>
    <t>e3bblsday -&gt; e6bbls</t>
  </si>
  <si>
    <t>e6bbls</t>
  </si>
  <si>
    <t>EIA Open Data Platform</t>
  </si>
  <si>
    <t>OPEC</t>
  </si>
  <si>
    <t>Source_ID</t>
  </si>
  <si>
    <t>Value</t>
  </si>
  <si>
    <t>e9m3</t>
  </si>
  <si>
    <t>e6m3</t>
  </si>
  <si>
    <t>e9feet3</t>
  </si>
  <si>
    <t>Cubic feet to cubic metres (gas)</t>
  </si>
  <si>
    <t>foot3 / m3</t>
  </si>
  <si>
    <t>e6tons</t>
  </si>
  <si>
    <t>e6shorttons</t>
  </si>
  <si>
    <t>ton -&gt; short ton</t>
  </si>
  <si>
    <t>Current Production</t>
  </si>
  <si>
    <t>OIL</t>
  </si>
  <si>
    <t>High</t>
  </si>
  <si>
    <t>Current oil production</t>
  </si>
  <si>
    <t>Scope 3</t>
  </si>
  <si>
    <t>GAS</t>
  </si>
  <si>
    <t>year #</t>
  </si>
  <si>
    <t>GWP100</t>
  </si>
  <si>
    <t>TJ / e3ton</t>
  </si>
  <si>
    <t>Oil TJ (high)</t>
  </si>
  <si>
    <t>Oil TJ (mid)</t>
  </si>
  <si>
    <t>Barrels per tonne</t>
  </si>
  <si>
    <t>bbls / tonne</t>
  </si>
  <si>
    <t>Oil TJ (low)</t>
  </si>
  <si>
    <t>e3bbls</t>
  </si>
  <si>
    <t>co2etons / TJ</t>
  </si>
  <si>
    <t>SCENARIOS</t>
  </si>
  <si>
    <t>SOURCES</t>
  </si>
  <si>
    <t>Bolivia</t>
  </si>
  <si>
    <t>Brunei</t>
  </si>
  <si>
    <t>Cote d'Ivoire</t>
  </si>
  <si>
    <t>Iran</t>
  </si>
  <si>
    <t>Syria</t>
  </si>
  <si>
    <t>United Kingdom</t>
  </si>
  <si>
    <t>United States</t>
  </si>
  <si>
    <t>Venezuela</t>
  </si>
  <si>
    <t>Vietnam</t>
  </si>
  <si>
    <t>Low</t>
  </si>
  <si>
    <t>Mid</t>
  </si>
  <si>
    <t>1. Volume -&gt; Energy</t>
  </si>
  <si>
    <t>PJ</t>
  </si>
  <si>
    <t>Petajoules</t>
  </si>
  <si>
    <t>e3tons</t>
  </si>
  <si>
    <t>2. Energy -&gt; Emissions</t>
  </si>
  <si>
    <t>co2etons</t>
  </si>
  <si>
    <t>Volume</t>
  </si>
  <si>
    <t>Combustion Emissions</t>
  </si>
  <si>
    <t>ISO3166</t>
  </si>
  <si>
    <t>BP</t>
  </si>
  <si>
    <t>D</t>
  </si>
  <si>
    <t>E</t>
  </si>
  <si>
    <t>list</t>
  </si>
  <si>
    <t>kgco2e/ bbl</t>
  </si>
  <si>
    <t>Oil CO2E Combustion emissions (low)</t>
  </si>
  <si>
    <t>Oil CO2E Combustion emissions (mid)</t>
  </si>
  <si>
    <t>Oil CO2E Combustion emissions (high)</t>
  </si>
  <si>
    <t>Oil CO2E Production emissions (low)</t>
  </si>
  <si>
    <t>Oil CO2E Production emissions (mid)</t>
  </si>
  <si>
    <t>Oil CO2E Production emissions (high)</t>
  </si>
  <si>
    <t>Production Emissions</t>
  </si>
  <si>
    <t>GWP Methane CO2E Factoring</t>
  </si>
  <si>
    <t>GWP factor</t>
  </si>
  <si>
    <t>Scope 1</t>
  </si>
  <si>
    <t>Totals</t>
  </si>
  <si>
    <t>Gas_Data</t>
  </si>
  <si>
    <t>Petajoules per million cubic metres gas</t>
  </si>
  <si>
    <t>PJ / e9m3</t>
  </si>
  <si>
    <t>Gas energy</t>
  </si>
  <si>
    <t>e6boe / e9m3</t>
  </si>
  <si>
    <t>Thousands in a million</t>
  </si>
  <si>
    <t>constant</t>
  </si>
  <si>
    <t>Boe per e6m3</t>
  </si>
  <si>
    <t>boe</t>
  </si>
  <si>
    <t>coe2tons / TJ</t>
  </si>
  <si>
    <t>kg co2e / boe</t>
  </si>
  <si>
    <t>Coal_Data</t>
  </si>
  <si>
    <t>Gas CO2E Production emissions (low)</t>
  </si>
  <si>
    <t>Gas CO2E Production emissions (mid)</t>
  </si>
  <si>
    <t>Gas CO2E Production emissions (high)</t>
  </si>
  <si>
    <t>co2etons / ton</t>
  </si>
  <si>
    <t>Russia</t>
  </si>
  <si>
    <t>Volume -&gt; Energy -&gt; Emissions</t>
  </si>
  <si>
    <t>Tons CO2E per ton - low</t>
  </si>
  <si>
    <t>Tons CO2E per ton - mid</t>
  </si>
  <si>
    <t>Tons CO2E per ton - high</t>
  </si>
  <si>
    <t>Methane Emissions from Production</t>
  </si>
  <si>
    <t>GWP100 methane factor</t>
  </si>
  <si>
    <t>GWP20 methane factor</t>
  </si>
  <si>
    <t>kgch4 / ton</t>
  </si>
  <si>
    <t>Methane eissions (low)</t>
  </si>
  <si>
    <t>Methane emissions (mid)</t>
  </si>
  <si>
    <t>Methane emissions (high)</t>
  </si>
  <si>
    <t>e6co2etons</t>
  </si>
  <si>
    <t>COAL</t>
  </si>
  <si>
    <t>TOTALS</t>
  </si>
  <si>
    <t>ALL FOSSIL FUELS</t>
  </si>
  <si>
    <t xml:space="preserve">Mid </t>
  </si>
  <si>
    <t>Coal</t>
  </si>
  <si>
    <t>COUNTRY SPECIFIC CONSTANTS</t>
  </si>
  <si>
    <t>Complete ISO3166 country list</t>
  </si>
  <si>
    <t>Total FF Emissions</t>
  </si>
  <si>
    <t>Global Carbon Budget 2020 FF Emissions</t>
  </si>
  <si>
    <t>Carbon to CO2E</t>
  </si>
  <si>
    <t>carbon ton / co2e ton</t>
  </si>
  <si>
    <t>e6tons carbon</t>
  </si>
  <si>
    <t>e6tons co2e</t>
  </si>
  <si>
    <t>EIA FF Emissions (combustion)</t>
  </si>
  <si>
    <t>Comparison of FF Emissions</t>
  </si>
  <si>
    <t>BP FF Emissions (combustion)</t>
  </si>
  <si>
    <t>chart title</t>
  </si>
  <si>
    <t>y axis</t>
  </si>
  <si>
    <t>Comparison Year</t>
  </si>
  <si>
    <t>Total Emissions</t>
  </si>
  <si>
    <t>Coal Sector Emissions</t>
  </si>
  <si>
    <t>GCB Coal</t>
  </si>
  <si>
    <t>EIA Coal</t>
  </si>
  <si>
    <t>Coal Sector Emissions Comparison</t>
  </si>
  <si>
    <t>Oil Sector Emissions</t>
  </si>
  <si>
    <t>GCB Oil</t>
  </si>
  <si>
    <t>EIA Oil</t>
  </si>
  <si>
    <t>Oil Sector Emissions Comparison</t>
  </si>
  <si>
    <t>Gas Sector Emissions</t>
  </si>
  <si>
    <t>GCB Gas</t>
  </si>
  <si>
    <t>EIA Gas</t>
  </si>
  <si>
    <t>Gas Sector Emissions Comparison</t>
  </si>
  <si>
    <t>GCB</t>
  </si>
  <si>
    <t>Johnny West</t>
  </si>
  <si>
    <t>johnny.west@openoil.net</t>
  </si>
  <si>
    <t>IPCC_mc Coal Emissions Ranges based on GEM mine level reporting (co2etons / ton)</t>
  </si>
  <si>
    <t>Kholod Methane Emissions from coalines based on GEM mine level reporting (ch4kg / ton)</t>
  </si>
  <si>
    <t>Emissions from solid fuel consumption</t>
  </si>
  <si>
    <t>Emissions from liquid fuel consumption</t>
  </si>
  <si>
    <t>Emissions from gas fuel consumption</t>
  </si>
  <si>
    <t>Fossil-Fuel CO2 Emissions by Nation (lbl.gov)</t>
  </si>
  <si>
    <t>CDIAC Fossil Fuel Emissions</t>
  </si>
  <si>
    <t>Thousands in a Million</t>
  </si>
  <si>
    <t>e3tons carbon</t>
  </si>
  <si>
    <t>Carbon Price ($ / co2e)</t>
  </si>
  <si>
    <t>FAST STRUCTURED CONSTANTS</t>
  </si>
  <si>
    <t>TJ / eton</t>
  </si>
  <si>
    <t>#ffe5e5</t>
  </si>
  <si>
    <t>rgb(255, 229, 229)</t>
  </si>
  <si>
    <t>#ffb3b3</t>
  </si>
  <si>
    <t>rgb(255, 179, 179)</t>
  </si>
  <si>
    <t>#ff8080</t>
  </si>
  <si>
    <t>rgb(255, 128, 128)</t>
  </si>
  <si>
    <t>#ff4d4d</t>
  </si>
  <si>
    <t>rgb(255, 77, 77)</t>
  </si>
  <si>
    <t>#ff1a1a</t>
  </si>
  <si>
    <t>rgb(255, 26, 26)</t>
  </si>
  <si>
    <t>#e60000</t>
  </si>
  <si>
    <t>rgb(230, 0, 0)</t>
  </si>
  <si>
    <t>#b30000</t>
  </si>
  <si>
    <t>rgb(179, 0, 0)</t>
  </si>
  <si>
    <t>#800000</t>
  </si>
  <si>
    <t>rgb(128, 0, 0)</t>
  </si>
  <si>
    <t>#4d0000</t>
  </si>
  <si>
    <t>rgb(77, 0, 0)</t>
  </si>
  <si>
    <t>#f1f3f4</t>
  </si>
  <si>
    <t>rgb(241, 243, 244)</t>
  </si>
  <si>
    <t>#d4dcdd</t>
  </si>
  <si>
    <t>rgb(212, 220, 221)</t>
  </si>
  <si>
    <t>#b7c5c7</t>
  </si>
  <si>
    <t>rgb(183, 197, 199)</t>
  </si>
  <si>
    <t>#9baeb1</t>
  </si>
  <si>
    <t>rgb(155, 174, 177)</t>
  </si>
  <si>
    <t>#7e979a</t>
  </si>
  <si>
    <t>rgb(126, 151, 154)</t>
  </si>
  <si>
    <t>#657e81</t>
  </si>
  <si>
    <t>rgb(101, 126, 129)</t>
  </si>
  <si>
    <t>#4e6264</t>
  </si>
  <si>
    <t>rgb(78, 98, 100)</t>
  </si>
  <si>
    <t>#384648</t>
  </si>
  <si>
    <t>rgb(56, 70, 72)</t>
  </si>
  <si>
    <t>#222a2b</t>
  </si>
  <si>
    <t>rgb(34, 42, 43)</t>
  </si>
  <si>
    <t>Grey</t>
  </si>
  <si>
    <t>#ebfaee</t>
  </si>
  <si>
    <t>rgb(235, 250, 238)</t>
  </si>
  <si>
    <t>#c3efcd</t>
  </si>
  <si>
    <t>rgb(195, 239, 205)</t>
  </si>
  <si>
    <t>#9be4ac</t>
  </si>
  <si>
    <t>rgb(155, 228, 172)</t>
  </si>
  <si>
    <t>#73d98a</t>
  </si>
  <si>
    <t>rgb(115, 217, 138)</t>
  </si>
  <si>
    <t>#4bce69</t>
  </si>
  <si>
    <t>rgb(75, 206, 105)</t>
  </si>
  <si>
    <t>#31b44f</t>
  </si>
  <si>
    <t>rgb(49, 180, 79)</t>
  </si>
  <si>
    <t>#268c3e</t>
  </si>
  <si>
    <t>rgb(38, 140, 62)</t>
  </si>
  <si>
    <t>#1b642c</t>
  </si>
  <si>
    <t>rgb(27, 100, 44)</t>
  </si>
  <si>
    <t>#103c1a</t>
  </si>
  <si>
    <t>rgb(16, 60, 26)</t>
  </si>
  <si>
    <t>Green</t>
  </si>
  <si>
    <t>Red</t>
  </si>
  <si>
    <t>#FFE5FF</t>
  </si>
  <si>
    <t>GWP100 kgco2e / boe</t>
  </si>
  <si>
    <t>GWP20 kgco2e / boe</t>
  </si>
  <si>
    <t>kgco2e / ton</t>
  </si>
  <si>
    <t>kbpd</t>
  </si>
  <si>
    <t>exajoules</t>
  </si>
  <si>
    <t>Coal Consumption</t>
  </si>
  <si>
    <t>Coal Production</t>
  </si>
  <si>
    <t>EJ / e6tons</t>
  </si>
  <si>
    <t>Minimum Energy Conversion Ratio</t>
  </si>
  <si>
    <t>Maximum Eergy Conversion Ratio</t>
  </si>
  <si>
    <t>Variation</t>
  </si>
  <si>
    <t>Oil Production</t>
  </si>
  <si>
    <t>Oil Consumption</t>
  </si>
  <si>
    <t>Oil Mass Conversion</t>
  </si>
  <si>
    <t>Days in a Year</t>
  </si>
  <si>
    <t>days</t>
  </si>
  <si>
    <t>bbls / ton</t>
  </si>
  <si>
    <t>e9co2etons</t>
  </si>
  <si>
    <t>Oil Consumption Energy</t>
  </si>
  <si>
    <t>BP conversion rate</t>
  </si>
  <si>
    <t>BP / IPCC divergence</t>
  </si>
  <si>
    <t>co2etons / PJ</t>
  </si>
  <si>
    <t>Emissions per Petajoule</t>
  </si>
  <si>
    <t>TOTAL TOTALS</t>
  </si>
  <si>
    <t>BP OIL</t>
  </si>
  <si>
    <t>Effective BP oil mass conversion</t>
  </si>
  <si>
    <t>Maximum Energy Conversion Ratio</t>
  </si>
  <si>
    <t>Oil Consumption (effective BP rate)</t>
  </si>
  <si>
    <t>Oil Consumption effective BP Conversion Ratio</t>
  </si>
  <si>
    <t>Oil consumption (stated BP bbl/ton conversion)</t>
  </si>
  <si>
    <t>Time Series Variation</t>
  </si>
  <si>
    <t>Maximum Divergence Oil Emissions Estimate</t>
  </si>
  <si>
    <t>Oil Consumption emissions (max divergence)</t>
  </si>
  <si>
    <t>BP Imputed Methodology Oil Emissions Estimate</t>
  </si>
  <si>
    <t>IPCC Divergence Only Oil Emissions Estimate</t>
  </si>
  <si>
    <t>Sensitivity Analysis different oil emissions estimates</t>
  </si>
  <si>
    <t>Materiality of divergence between estimates</t>
  </si>
  <si>
    <t>BP GAS</t>
  </si>
  <si>
    <t>Gas Energy (BP stated conversion rate)</t>
  </si>
  <si>
    <t>Gas Consumption Combustion Emissions (BP stated rate)</t>
  </si>
  <si>
    <t>EJ / e9m3</t>
  </si>
  <si>
    <t>Gas Consumption (BP effective rate)</t>
  </si>
  <si>
    <t>BP COAL</t>
  </si>
  <si>
    <t>Gas Consumption Combustion Emissions (BP effective rate)</t>
  </si>
  <si>
    <t>Minimum Energy Conversion Ratio Coal Production</t>
  </si>
  <si>
    <t>Maximum Eergy Conversion Ratio Coal Production</t>
  </si>
  <si>
    <t>Lignite</t>
  </si>
  <si>
    <t>Maximum Divergence BP Coal Emissions Estimates</t>
  </si>
  <si>
    <t>Direct from BP exajoules estimates</t>
  </si>
  <si>
    <t>TJ / Gg</t>
  </si>
  <si>
    <t>Anthracite Share of Global Production</t>
  </si>
  <si>
    <t>Metallurgical Share</t>
  </si>
  <si>
    <t>Bituminous</t>
  </si>
  <si>
    <t>Subbituminous</t>
  </si>
  <si>
    <t>Anthracite</t>
  </si>
  <si>
    <t>WA TJ / Gg</t>
  </si>
  <si>
    <t>Reverse engineer Coal Consumption mass</t>
  </si>
  <si>
    <t>Contrast of coal carbon intensity methodologies</t>
  </si>
  <si>
    <t>Weighted Average Coal Mass -&gt; Energy</t>
  </si>
  <si>
    <t>EIA Coal sub-types distribution</t>
  </si>
  <si>
    <t>Divergence of coal energy intensity ratios</t>
  </si>
  <si>
    <t>Divergence of Coal Production and Consumption figures</t>
  </si>
  <si>
    <t>CDIAC</t>
  </si>
  <si>
    <t>series 1 label</t>
  </si>
  <si>
    <t>series 2 label</t>
  </si>
  <si>
    <t>series 3 label</t>
  </si>
  <si>
    <t>series 4 label</t>
  </si>
  <si>
    <t>Comparative FF CO2 Scope 3 emissions</t>
  </si>
  <si>
    <t>EIA Coal Consumption</t>
  </si>
  <si>
    <t>Supply / demand divergence</t>
  </si>
  <si>
    <t>Lowest Ratio Supply / Demand</t>
  </si>
  <si>
    <t xml:space="preserve">Highest Ratio Supply / Demand </t>
  </si>
  <si>
    <t>Coal Divergence</t>
  </si>
  <si>
    <t>EIA Supply / demand divergence</t>
  </si>
  <si>
    <t>BP Coal Divergence (volume)</t>
  </si>
  <si>
    <t>BP Coal Divergence (ratio)</t>
  </si>
  <si>
    <t>EIA Coal Discrepancy</t>
  </si>
  <si>
    <t>EIA Coal Balance</t>
  </si>
  <si>
    <t>EIA, BP Coal Percentage Deficit / Surplus</t>
  </si>
  <si>
    <t>BP Coal Balance</t>
  </si>
  <si>
    <t>BP Coal Discrepancy</t>
  </si>
  <si>
    <t>BP Gas Consumption Energy Conversion Ratio</t>
  </si>
  <si>
    <t>BP Gas Production</t>
  </si>
  <si>
    <t>BP Gas Consumption</t>
  </si>
  <si>
    <t xml:space="preserve">BP Gas Consumption </t>
  </si>
  <si>
    <t>Cumulative EIA Coal Production Balance</t>
  </si>
  <si>
    <t>Cumulative EIA Coal Consumption Balance</t>
  </si>
  <si>
    <t>Cumulative EIA Coal Divergence</t>
  </si>
  <si>
    <t>Cumulative BP Coal Production</t>
  </si>
  <si>
    <t>Cumulative BP Coal Consumption</t>
  </si>
  <si>
    <t>BP Oil Production</t>
  </si>
  <si>
    <t>BP Oil Consumption</t>
  </si>
  <si>
    <t>Cumulative BP Gas Discrepancy</t>
  </si>
  <si>
    <t>Cumulative BP Oil Discrepancy</t>
  </si>
  <si>
    <t>Cumulative BP Coal Divergence</t>
  </si>
  <si>
    <t>Gas Divergence</t>
  </si>
  <si>
    <t>Oil Divergence</t>
  </si>
  <si>
    <t>EIA Oil Production</t>
  </si>
  <si>
    <t>EIA Oil Consumption</t>
  </si>
  <si>
    <t>EIA Comparison Oil Production</t>
  </si>
  <si>
    <t>EIA Comparison Oil Consumption</t>
  </si>
  <si>
    <t>Cumulative EIA Oil Discrepancy</t>
  </si>
  <si>
    <t>BP Gas Comparison Production</t>
  </si>
  <si>
    <t>Cumulative BP Gas Production</t>
  </si>
  <si>
    <t>Cumulative BP Gas Consumption</t>
  </si>
  <si>
    <t>EIA Gas Comparison Production</t>
  </si>
  <si>
    <t>Cumulative EIA Gas Production</t>
  </si>
  <si>
    <t>Cumulative EIA Gas Consumption</t>
  </si>
  <si>
    <t>Cumulative EIA Gas Discrepancy</t>
  </si>
  <si>
    <t>EIA Gas Production</t>
  </si>
  <si>
    <t>EIA Gas Consumption</t>
  </si>
  <si>
    <t>EIA Gas Comparison Consumption</t>
  </si>
  <si>
    <t>EIA COAL</t>
  </si>
  <si>
    <t>IPCC mid-point CI</t>
  </si>
  <si>
    <t>IPCC mid-point Anthracite</t>
  </si>
  <si>
    <t>IPCC midpoint Bituminous</t>
  </si>
  <si>
    <t>IPCC mid-point Lignite</t>
  </si>
  <si>
    <t>IPCC mid-point metallurgic</t>
  </si>
  <si>
    <t>IPCC mid-point Subbituminous</t>
  </si>
  <si>
    <t>Metallurgical coal</t>
  </si>
  <si>
    <t>EIA Coal Production</t>
  </si>
  <si>
    <t>e6tonsco2e</t>
  </si>
  <si>
    <t>EIA Coal Emissions Total - IPCC mid-points</t>
  </si>
  <si>
    <t>Comparison to EIA Actual vs IPCC-based emissions</t>
  </si>
  <si>
    <t>Bituminous EIA Carbon Intensity</t>
  </si>
  <si>
    <t>Subbituminous EIA Carbon Intensity</t>
  </si>
  <si>
    <t>Lignite EIA Carbon Intensity</t>
  </si>
  <si>
    <t>Coke EIA Carbon Intensity</t>
  </si>
  <si>
    <t>EIA mid-point CI</t>
  </si>
  <si>
    <t>Anthracite EIA Carbon Intensity</t>
  </si>
  <si>
    <t>co2etons / shortton</t>
  </si>
  <si>
    <t>EIA Coal Emissions Total - EIA CI</t>
  </si>
  <si>
    <t>Congo Brazzaville</t>
  </si>
  <si>
    <t>DR Congo</t>
  </si>
  <si>
    <t>EIA WATERFALL</t>
  </si>
  <si>
    <t>BP WATERFALL</t>
  </si>
  <si>
    <t>BP Production-Consumption Comparison Year</t>
  </si>
  <si>
    <t>BP Production-Consumption Comparison</t>
  </si>
  <si>
    <t>BP Coal Carbon Intensity Comparison Year</t>
  </si>
  <si>
    <t>BP Coal Carbon Intensity Deficit</t>
  </si>
  <si>
    <t>BP Emissiojns Comparison Year</t>
  </si>
  <si>
    <t>BP Emissions Comparison Basis</t>
  </si>
  <si>
    <t>EIA Emissions Comparison Year</t>
  </si>
  <si>
    <t>EIA Emissions Comparison Basis</t>
  </si>
  <si>
    <t>EIA Production Consumption Comparison Year</t>
  </si>
  <si>
    <t>EIA Production Consumption Gap</t>
  </si>
  <si>
    <t>Coal Gross to Net Calorific Value conversion</t>
  </si>
  <si>
    <t>EIA Coal Emissions EIA CI Year</t>
  </si>
  <si>
    <t>EIA Coal Emissions Comparison Year EIA CI</t>
  </si>
  <si>
    <t>Source</t>
  </si>
  <si>
    <t>Display ratio</t>
  </si>
  <si>
    <t>MT co2e</t>
  </si>
  <si>
    <t>KT co2e</t>
  </si>
  <si>
    <t>GLOBAL LEVEL RESULTS - MIDPOINTS 2019</t>
  </si>
  <si>
    <t>Sope 1</t>
  </si>
  <si>
    <t>GLOBAL VARIABLES</t>
  </si>
  <si>
    <t>COUNTRY VARIABLES</t>
  </si>
  <si>
    <t>$mn / pa</t>
  </si>
  <si>
    <t>Emissions Scenario</t>
  </si>
  <si>
    <t>Adjustments to model</t>
  </si>
  <si>
    <t>#</t>
  </si>
  <si>
    <t>Sheet</t>
  </si>
  <si>
    <t>Link 1</t>
  </si>
  <si>
    <t>Link 2</t>
  </si>
  <si>
    <t>Description</t>
  </si>
  <si>
    <t>Resolved?</t>
  </si>
  <si>
    <t>When</t>
  </si>
  <si>
    <t>AW review 28 August 2017</t>
  </si>
  <si>
    <t>Delete if not needed.</t>
  </si>
  <si>
    <t>Considfer deleting name values in column J - a bit untidy</t>
  </si>
  <si>
    <t>MMscf MMbbl should be in KEY abbreviations</t>
  </si>
  <si>
    <t>Also explain in user guide that production uses US latin abbreviations M = 1000, but for money mn = million</t>
  </si>
  <si>
    <t xml:space="preserve">Chart - have standard format with dashed gridlines &amp; no border. </t>
  </si>
  <si>
    <t>Suggest label "FID" (Final Investment Decision) forward</t>
  </si>
  <si>
    <t>Also added to abbreviation list, but should also be explained in user guide</t>
  </si>
  <si>
    <t>Suggest single decimal place as standard display on DB - minimize clutter and spurious precision</t>
  </si>
  <si>
    <t>Add chart showing government revenue by category: should fit below existing chart</t>
  </si>
  <si>
    <t>Indeed - maybe govt rev should be first.</t>
  </si>
  <si>
    <t>Single decimal place for unit costs</t>
  </si>
  <si>
    <t>Consider introducing a parameter to switch off inflation</t>
  </si>
  <si>
    <t>Nice but maybe too complicated. Really only need start date for development period then FID forward flag</t>
  </si>
  <si>
    <t>Also, development can obviously continue after production starts so is the distinction relevant?</t>
  </si>
  <si>
    <t>Is it only this one that is relevant?</t>
  </si>
  <si>
    <t>This is nice way to formalize this</t>
  </si>
  <si>
    <t xml:space="preserve">User Guide (UG) to explain what user has to do if this changed. </t>
  </si>
  <si>
    <t xml:space="preserve">Suggest inputs into model in column F marked as inputs, but blue font to show imported from regime table at right. Otherwise we could have another colour code. </t>
  </si>
  <si>
    <t>This is our interpretation only; in practice anything might be negotiated. Suggest leave this out and not use italics.</t>
  </si>
  <si>
    <t>or, have colour coding in the inputs - highlight the rows of parameters implied in the draft psc to be negotiable</t>
  </si>
  <si>
    <t xml:space="preserve">Include UNUSED blank. Shows limit of input cells. </t>
  </si>
  <si>
    <t>Consider making lookup dynamic so unlimited number of regimes. To discuss</t>
  </si>
  <si>
    <t>Consider protecting column F so user cannot overwrite regime selection mechanism</t>
  </si>
  <si>
    <t>Switch around so that user enters real-terms discount rate and model calculates nominal discount rate</t>
  </si>
  <si>
    <t>So that if inflation switched off discount rate automatically adjusts</t>
  </si>
  <si>
    <t>Rename as Oil price "benchmark" selected?</t>
  </si>
  <si>
    <t>added "label"</t>
  </si>
  <si>
    <t>fastify formula with space +  add row anchor</t>
  </si>
  <si>
    <t>have made a number of such revisions throughout this sheet</t>
  </si>
  <si>
    <t>when formulas consistently row anchored can copy the nearest reference rather than having to refer to the original. If not consistent, risk of introducing errors.</t>
  </si>
  <si>
    <t>See use of NA() rather than "N.a."</t>
  </si>
  <si>
    <t>Given no existing projects suggest remove historical price set up altogether.</t>
  </si>
  <si>
    <t>daisy chain - fixed</t>
  </si>
  <si>
    <t>yes</t>
  </si>
  <si>
    <t>Suggest strip out historic oil price</t>
  </si>
  <si>
    <t>In the process streamline process of building forecast where possible - do we need flags for "forecsast available" etc.?</t>
  </si>
  <si>
    <t>Nifty check, but rationalize with removal of actuals</t>
  </si>
  <si>
    <t>Row label referring to wrong row</t>
  </si>
  <si>
    <t>B is capitalized (British)</t>
  </si>
  <si>
    <t>Gas pricing</t>
  </si>
  <si>
    <t>remove historical prices</t>
  </si>
  <si>
    <t>Perhaps retain on a separate sheet so that user has source data for future reference</t>
  </si>
  <si>
    <t>Are these cashflows needed? Separate deflation index etc. adds complexity</t>
  </si>
  <si>
    <t>Was daisy chained</t>
  </si>
  <si>
    <t>Apply technical limit in project example as in practice is a project-specific issue. ELT only in Stage1</t>
  </si>
  <si>
    <t>It does no harm but is a bit messy to have production continuing indefinitely in project examples - will likely confuse novices</t>
  </si>
  <si>
    <t xml:space="preserve">Mechanism to deal with gaps in production is nifty but adds some complexity. Suggest retain it for the moment, but simpler (&gt;0) test unlikely to cause problems. </t>
  </si>
  <si>
    <t>Label % plateau rate</t>
  </si>
  <si>
    <t xml:space="preserve">Prefer to have sustaining capex built in project example, as in practice it may simply be hardcoded - cannot be overwritten if done in Stage1. </t>
  </si>
  <si>
    <t xml:space="preserve">But for the moment, retain the same calculated approach, but in each project example </t>
  </si>
  <si>
    <t>Should be determined after technical limit applied at project example level.</t>
  </si>
  <si>
    <t>Also recognize this means determined pre ELT but this is ok</t>
  </si>
  <si>
    <t>100% variable costs. Probably all that will be available in practice, but suggest set the model up to allow entry of fixed opex $mn p.a. (Joint for Oil &amp; gas) +  variable opex $Bbl/$mscf, in case data is available</t>
  </si>
  <si>
    <t>Otherwise at the moment ELT will never bite. Suggest important to construct an example where it does.</t>
  </si>
  <si>
    <t>Prefer to import cost parameters then calculate opex in Stage 1, that way use production incld. Sens rather than have to apply production sens to opex</t>
  </si>
  <si>
    <t>i.e. build opex in stage 1 as fixed + variable oil + variable gas</t>
  </si>
  <si>
    <t>ok to do that even if same done in project example to test cashflows there</t>
  </si>
  <si>
    <t>No need to do decommissioning before ELT. Just calculate post ELT</t>
  </si>
  <si>
    <t>Not a big deal but Does it? Suggest rather the index is the average price level during the year, so better described as mid-period cashflows? Then to decide separately on how to discount</t>
  </si>
  <si>
    <t xml:space="preserve">Can be debated whether to include sustaining capex in ELT, but let's include for the moment. </t>
  </si>
  <si>
    <t>I see your point about Sustaining being determined beflre TL and ELT. Let's leave it as is - in practice project examples probably won't have Sustaining capex in any case; if they do, user must think about it…</t>
  </si>
  <si>
    <t>triggers decomm in last year if not before. This is fine, but note assumption in user guide. Possible (though unlikely) there might be a project example that would continue beyond the 50 years</t>
  </si>
  <si>
    <t>Nifty! but complex. Suggest have ELT triggered with first single negative cashflow year; and note assumption in user guide</t>
  </si>
  <si>
    <t xml:space="preserve">Thought strictly right I would not bother with this for simplicity. </t>
  </si>
  <si>
    <t>have sustaining capital determined in project example after imposing technical limit</t>
  </si>
  <si>
    <t>Do not have sustaining capital timing adjusted post ELT - note this in user guide</t>
  </si>
  <si>
    <t>Have decomm cashflow determined only once after ELT</t>
  </si>
  <si>
    <t>store results</t>
  </si>
  <si>
    <t>Store results macro stops with "crawling ants" still active. Build in hitting "escape" into macro</t>
  </si>
  <si>
    <t>Having macro at all is maybe overkill - prefer novices have to update TRACK manually so they understandg how it works.</t>
  </si>
  <si>
    <t>Just bring gas in Tbtu and BOE, no need to recalculate Tbtu after ELT</t>
  </si>
  <si>
    <t>Suggest order of parameters should be same in INPUTS and STAGE2</t>
  </si>
  <si>
    <t>I would have let you off not duplicating this row to create SUM…</t>
  </si>
  <si>
    <t>Think this is fine - no need for placeholder</t>
  </si>
  <si>
    <t xml:space="preserve">Demonstrates that current formulation doesn't work with interest. </t>
  </si>
  <si>
    <t>We can give them language to take future interest into account - for a fee...</t>
  </si>
  <si>
    <t>Suggest this is ok as a start, but strictly should take into account periodic relinquishment and separately identify exploration period (25% relinquished); additional exploration period (25% relinquished)</t>
  </si>
  <si>
    <t>So, use exploration period flag, then cumulative exploration period then construct exploration phases and calc different areas.</t>
  </si>
  <si>
    <t>note that in any given project example timing of start of development effectively ends the exploration period, as currently set up</t>
  </si>
  <si>
    <t>Could use project period flag for this</t>
  </si>
  <si>
    <t>ideally yes - but it is okay as is as credit costs become profit oil anyway. But perhaps better made explicit</t>
  </si>
  <si>
    <t>Agree with having this modelled as an option. But UG needs to make clear this goes beyond the draft PSC.</t>
  </si>
  <si>
    <t>Also consider a time limit to the carry - usually a carry would continue only until end of the first phase of development - not thereafter once production had started</t>
  </si>
  <si>
    <t>Excessive FASTification! In my view would be fine not duplicating this row, but appreciate the dedication shown …</t>
  </si>
  <si>
    <t>Import duties</t>
  </si>
  <si>
    <t>Recognize import duties excempt, but perhaps the model should include for completeness. But, nice to have rather than need to have</t>
  </si>
  <si>
    <t>So model could be used to demonstrate what difference it would make</t>
  </si>
  <si>
    <t>Consistent with FAST, but some row repitition here that could maybe be rationalized?</t>
  </si>
  <si>
    <t xml:space="preserve">This row not strictly necessary - not used except in reconciliation? </t>
  </si>
  <si>
    <t>Sometimes "Tenor" used to denote entire life of loan from start of drawdowns [?], not just repayment period. i.e. why not just say "years of repayment"</t>
  </si>
  <si>
    <t>Was daisy chained. Suggest could have done without repeating the row in any case</t>
  </si>
  <si>
    <t>Think useful for info to report this here as a check debt calcs make sense, as well as in Analysis</t>
  </si>
  <si>
    <t>Why not make this a formal check? Anything other than full repayment would be a problem.</t>
  </si>
  <si>
    <t>Should this rather use cum production years = 1 for initial balance; (remote) possibility of production stopping and starting; though that was rationale for more complex production flag…</t>
  </si>
  <si>
    <t>Use of OFFSET here. See F1F9 preferred SUMIFS method explicitly deriving reductions in depreciable balance; but not much between these approaches in my view</t>
  </si>
  <si>
    <t>But F1F9 approach is more explicit</t>
  </si>
  <si>
    <t>Think it would be ok to include last period write off in row 501</t>
  </si>
  <si>
    <t>Suggest include a running balance of WDV: BEG + additions - depreciation = closing. Then this can be used to derive the last period write off.</t>
  </si>
  <si>
    <t xml:space="preserve">Otherwise because LPWO is total capex minus cum depr; check is somewhat circular. </t>
  </si>
  <si>
    <t>This is a bit complicated. Does suggest splitting costs (into recovery) from surplus (direct into PO)</t>
  </si>
  <si>
    <t>See slight simplification here by deriving parameters outside formula</t>
  </si>
  <si>
    <t>Could maybe do away with 1/2/3 and build &lt; or &gt; directly into formula but let's leave it</t>
  </si>
  <si>
    <t>Suggest add a chart of R-Factor.</t>
  </si>
  <si>
    <t>1. Significant step-change in early years. Implies that annualized modelling may result in material differences in profit oil sharing versus quarterly modelling during ramp-up period. 
Not suggesting we move to QTRly but needs to be pointed in user guide and in training.</t>
  </si>
  <si>
    <t>2. Interesting that R Factor is declining over time in later years with this example. Proportionate change in denominator larger than proportionate change in numerator</t>
  </si>
  <si>
    <t>see added metric for info</t>
  </si>
  <si>
    <t>This should not be grey - only the row above that refers to it in counter-flow?</t>
  </si>
  <si>
    <t>UG to explain tax modelling assumption</t>
  </si>
  <si>
    <t>Implies that uplift is also tax deductible etc.</t>
  </si>
  <si>
    <t>Important to point out in training that contractor cashflow will likely become negative before project cashflow hits ELT</t>
  </si>
  <si>
    <t>Highlight assumption that contractror returns capital before paying dividends - very conservative from Govt POV.</t>
  </si>
  <si>
    <t>Note daisy chaining of fiscal parameters INPUTS =&gt; top of Stage 2 =&gt; body of Stage 2</t>
  </si>
  <si>
    <t>UG to explain that the reason for this is so that the Stage2 sheet could be duplicated so that 2 regimes could be compared simultaneously.</t>
  </si>
  <si>
    <t>Otherwise, strictly speaking contravention of FAST.</t>
  </si>
  <si>
    <t>UG to explain this is relevant if parent company provides debt finance</t>
  </si>
  <si>
    <t>Actually need a note on why debt finance is included at all given interest nowhere recovered/deducted</t>
  </si>
  <si>
    <t>Understand the rationale but slightly troubled by two different deflation indices</t>
  </si>
  <si>
    <t>Do we need nominal and real for each and every different cashflow?</t>
  </si>
  <si>
    <t>This either assumes end of period cashflows or discounting to mid period assuming mid-period cashflows. Let's decide labelling</t>
  </si>
  <si>
    <t>(Because year 1 is not discounted)</t>
  </si>
  <si>
    <t>Suggest when caculating govt share always bring together full distroibution of cashflow and check reconciliation works</t>
  </si>
  <si>
    <t xml:space="preserve">Otrherwise risk of picking up wrong numerator or denominator </t>
  </si>
  <si>
    <t>Consistency in row anchoring; suggest go through entire ANALYSIS sheet carefully and apply row anchiring to all linked rows</t>
  </si>
  <si>
    <t>Labels had not been updated and checks not captured in sheet checks.</t>
  </si>
  <si>
    <t>This is VERY comprehensive. Consider stripping out indicators which are not used in DASHBOARD?</t>
  </si>
  <si>
    <t>On the other hand, they may be wanted some day…</t>
  </si>
  <si>
    <t>Potentially problematic if development continues several years beyond start of production - which is actually normal.</t>
  </si>
  <si>
    <t>Suggest specify year production starts independenty of development phasing</t>
  </si>
  <si>
    <t>See formula - second term can be (&lt; year), rather than (&lt;= year - 1)</t>
  </si>
  <si>
    <t>general</t>
  </si>
  <si>
    <t>This works very nicely, but wil likely be demanding for novices. To discuss scope for simplified approach</t>
  </si>
  <si>
    <t>Lets discuss:</t>
  </si>
  <si>
    <t>1. oil price sensitivity government revenue / share DATA TABLE</t>
  </si>
  <si>
    <t xml:space="preserve">2. Regime comparisons DATA TABLE </t>
  </si>
  <si>
    <t>GascompGWP100</t>
  </si>
  <si>
    <t>Resolve collapse of second data series</t>
  </si>
  <si>
    <t>General Inputs</t>
  </si>
  <si>
    <t>Reconcile country names across selector boxes</t>
  </si>
  <si>
    <t>Source GWP20 factorisation for Opgee</t>
  </si>
  <si>
    <t>Consider links to the coal model</t>
  </si>
  <si>
    <t>Sourcing of the Kholod structures</t>
  </si>
  <si>
    <t>Check China levels in mines</t>
  </si>
  <si>
    <t>Oil Calcs</t>
  </si>
  <si>
    <t>Check provenance of drop down list for upstream</t>
  </si>
  <si>
    <t>Comp Data</t>
  </si>
  <si>
    <t>Check EIA 2019 overall total and re-reconcile</t>
  </si>
  <si>
    <t>Adjust EIA 2019 total if possible</t>
  </si>
  <si>
    <t>Add source</t>
  </si>
  <si>
    <t>Source EIA Carbon intensities</t>
  </si>
  <si>
    <t>BP Coal Production Energy Conversion Ratio</t>
  </si>
  <si>
    <t>EIA Production Mix Coal Conversion Ratio</t>
  </si>
  <si>
    <t>CONSUMPTION AND PRODUCTION BALANCES</t>
  </si>
  <si>
    <t>BP DATA</t>
  </si>
  <si>
    <t>BP Gas Production and Consumption</t>
  </si>
  <si>
    <t>BP Oil Production and Consumption</t>
  </si>
  <si>
    <t>BP Coal Production and Consumption</t>
  </si>
  <si>
    <t>EIA DATA</t>
  </si>
  <si>
    <t>EIA Coal Sub-Type Production</t>
  </si>
  <si>
    <t>Conversion to metric tonnes</t>
  </si>
  <si>
    <t>EIA Sub-Type Production weighted average intensity</t>
  </si>
  <si>
    <t>GCB, CDIAC EMISSIONS ESTIMATES</t>
  </si>
  <si>
    <t>COMPARISON OF EMISSIONS ESTIMATES</t>
  </si>
  <si>
    <t>EIA Oil Production Emissions Estimate 2019 / 2018</t>
  </si>
  <si>
    <t>EIA Gas Production Emissions Estimate 2019 / 2018</t>
  </si>
  <si>
    <t>EIA Coal Production Emissions Estimate 2019 / 2018</t>
  </si>
  <si>
    <t>EIA 2019 Emissions Estimate Prediction</t>
  </si>
  <si>
    <t>Base Year Emissions Estimate</t>
  </si>
  <si>
    <t>EIA Oil Consumption Emissions 2019 (projected)</t>
  </si>
  <si>
    <t>EIA Gas Consumption Emissions 2019 (projected)</t>
  </si>
  <si>
    <t>EIA Coal Consumption Emissions 2019 (projected)</t>
  </si>
  <si>
    <t>EIA Emissions 2019 (projected)</t>
  </si>
  <si>
    <t>2019 Emissions Projection by Fossil Fuel</t>
  </si>
  <si>
    <t>EIA Waterfall Waypoints</t>
  </si>
  <si>
    <t>EIA Oil Combustion Emissions post-NFU</t>
  </si>
  <si>
    <t>EIA Oil Combustions Emissions pre-NFU</t>
  </si>
  <si>
    <t>Oil pre-NFU</t>
  </si>
  <si>
    <t>Gas pre-NFU</t>
  </si>
  <si>
    <t>data point</t>
  </si>
  <si>
    <t>EIA Gas Combustion Emissions post-NFU</t>
  </si>
  <si>
    <t>EIA Gas Combustion Emissions pre-NFU</t>
  </si>
  <si>
    <t xml:space="preserve">EIA Coal Emissions </t>
  </si>
  <si>
    <t>EIA IPCCC mid-points pre-NFU</t>
  </si>
  <si>
    <t>2. Oil NFU</t>
  </si>
  <si>
    <t>3. Gas NFU</t>
  </si>
  <si>
    <t>4. GRFF (IPCC mid-points)</t>
  </si>
  <si>
    <t>5. Spacing Gap</t>
  </si>
  <si>
    <t>6. GRFF (IPCC mid-points)</t>
  </si>
  <si>
    <t>7. Coal Stock</t>
  </si>
  <si>
    <t>EIA Coal Intensity vs IPCC mid-points</t>
  </si>
  <si>
    <t>tonco2e / tono</t>
  </si>
  <si>
    <t>IPCC coal sub-types averaged</t>
  </si>
  <si>
    <t>EIA coal sub-types CI averaged</t>
  </si>
  <si>
    <t>tonsco2e / ton</t>
  </si>
  <si>
    <t>EIA coal sub-types CI divergence from IPCC</t>
  </si>
  <si>
    <t>EIA Coal CI post coal stock</t>
  </si>
  <si>
    <t>8. EIA CI Divergence from IPCC</t>
  </si>
  <si>
    <t>EIA Coal Emissions post-divergence pre-NCV</t>
  </si>
  <si>
    <t>9. GCV-&gt;NCV Conversion</t>
  </si>
  <si>
    <t>e3tons co2e</t>
  </si>
  <si>
    <t>Total Explained EIA Emissions</t>
  </si>
  <si>
    <t>10. Unexplained EIA Emissions</t>
  </si>
  <si>
    <t>11. EIA end emissions estimate</t>
  </si>
  <si>
    <t>e9tons co2e</t>
  </si>
  <si>
    <t>BP Waterfall Waypoints</t>
  </si>
  <si>
    <t>BP Oil Combustion Emissions post-NFU</t>
  </si>
  <si>
    <t>BP Oil Combustions Emissions pre-NFU</t>
  </si>
  <si>
    <t>BP Gas Combustion Emissions post-NFU</t>
  </si>
  <si>
    <t>BP Gas Combustion Emissions pre-NFU</t>
  </si>
  <si>
    <t xml:space="preserve">BP Coal Emissions </t>
  </si>
  <si>
    <t>BP IPCC mid-points pre-NFU</t>
  </si>
  <si>
    <t>8. BP CI Divergence</t>
  </si>
  <si>
    <t>BP Coal Emissions pre-CI divergence</t>
  </si>
  <si>
    <t>Total Explained Emissions</t>
  </si>
  <si>
    <t>9. Unexplained</t>
  </si>
  <si>
    <t>10. EIA end emissions estimate</t>
  </si>
  <si>
    <t>reference</t>
  </si>
  <si>
    <t>country</t>
  </si>
  <si>
    <t>modifier</t>
  </si>
  <si>
    <t>GWP20</t>
  </si>
  <si>
    <t>IPCC Constants</t>
  </si>
  <si>
    <t>Oil: IPCC mass -&gt; energy, low</t>
  </si>
  <si>
    <t>Oil: IPCC mass -&gt; energy, mid</t>
  </si>
  <si>
    <t>Oil: IPCC mass -&gt; energy, high</t>
  </si>
  <si>
    <t>Oil: IPCC energy -&gt; emissions, low</t>
  </si>
  <si>
    <t>Oil: IPCC energy -&gt; emissions, mid</t>
  </si>
  <si>
    <t>Oil: IPCC energy -&gt; emissions, high</t>
  </si>
  <si>
    <t>Gas: IPCC energy -&gt; emissions, low</t>
  </si>
  <si>
    <t>Gas: IPCC energy -&gt; emissions, mid</t>
  </si>
  <si>
    <t>Gas: IPCC energy -&gt; emissions, high</t>
  </si>
  <si>
    <t>IEA Dataset Upstream Constants</t>
  </si>
  <si>
    <t>Methane CO2E Factorisation</t>
  </si>
  <si>
    <t xml:space="preserve"> Coal (Anthracite): IPCC mass -&gt; energy, mid</t>
  </si>
  <si>
    <t>Coal (Coking): IPCC mass -&gt; energy, mid</t>
  </si>
  <si>
    <t>Coal (Other Bituminous): IPCC mass -&gt; energy, mid</t>
  </si>
  <si>
    <t>Coal (Subbitumunous): IPCC mass -&gt; energy, mid</t>
  </si>
  <si>
    <t>Coal (Lignite): IPCC mass -&gt; energy, mid</t>
  </si>
  <si>
    <t>Coal (Subbituminous): IPCC energy -&gt; emissions, mid</t>
  </si>
  <si>
    <t>Coal (Coking): IPCC energy -&gt; emissions, mid</t>
  </si>
  <si>
    <t>Coal (Lignite): IPCC energy -&gt; emissions, mid</t>
  </si>
  <si>
    <t xml:space="preserve">Oil </t>
  </si>
  <si>
    <t>kg co2e / bbl</t>
  </si>
  <si>
    <t>IEA (Gas)  P5 GWP100</t>
  </si>
  <si>
    <t>IEA (Gas)  WA GWP100</t>
  </si>
  <si>
    <t>IEA (Gas)  P95 GWP100</t>
  </si>
  <si>
    <t>IEA (Gas)  P5 GWP20</t>
  </si>
  <si>
    <t>IEA (Gas)  WA GWP20</t>
  </si>
  <si>
    <t>IEA (Gas)  P95 GWP20</t>
  </si>
  <si>
    <t>IEA (Oil)  P5 GWP100</t>
  </si>
  <si>
    <t>IEA (Oil)  WA GWP100</t>
  </si>
  <si>
    <t>IEA (Oil)  P95 GWP100</t>
  </si>
  <si>
    <t>IEA (Oil)  P5 GWP20</t>
  </si>
  <si>
    <t>IEA (Oil)  WA GWP20</t>
  </si>
  <si>
    <t>IEA (Oil)  P95 GWP20</t>
  </si>
  <si>
    <t>Coal Gross Calorific Value -&gt; Net Calorific Value conversion</t>
  </si>
  <si>
    <t>EIA Factors</t>
  </si>
  <si>
    <t>Coal Emission Intensities</t>
  </si>
  <si>
    <t>Non Fuel Use (NFU) ratios (U.S.)</t>
  </si>
  <si>
    <t xml:space="preserve">Volume and Arithmetic Conversions </t>
  </si>
  <si>
    <t>kgco2e / bbl</t>
  </si>
  <si>
    <t>country iso3166 code</t>
  </si>
  <si>
    <t>P5</t>
  </si>
  <si>
    <t>Weighted Avg.</t>
  </si>
  <si>
    <t>P95</t>
  </si>
  <si>
    <t>Opgee Country Specific Crude Oil Upstream Emissions Projections</t>
  </si>
  <si>
    <t>GWP20 factorisation vs GWP100 (Opgee)</t>
  </si>
  <si>
    <t>Coal (Anthracite): IPCC energy -&gt; emissions, mid</t>
  </si>
  <si>
    <t>Coal (Other bituminous): IPCC energy -&gt; emissions, mid</t>
  </si>
  <si>
    <t>Comment / URL</t>
  </si>
  <si>
    <t>IPCC</t>
  </si>
  <si>
    <t>https://www.ipcc-nggip.iges.or.jp/public/2006gl/pdf/2_Volume2/V2_1_Ch1_Introduction.pdf</t>
  </si>
  <si>
    <t>For entire IPCC constants</t>
  </si>
  <si>
    <t xml:space="preserve">https://www.ipcc.ch/report/sixth-assessment-report-working-group-i/ </t>
  </si>
  <si>
    <t>IEA</t>
  </si>
  <si>
    <t>Appendix model compiled by GRFF</t>
  </si>
  <si>
    <t xml:space="preserve">https://www.iea.org/reports/methane-tracker-2021 </t>
  </si>
  <si>
    <t xml:space="preserve">https://www.eia.gov/environment/emissions/co2_vol_mass.php </t>
  </si>
  <si>
    <t>Carbon emission intensities</t>
  </si>
  <si>
    <t xml:space="preserve">https://www.eia.gov/totalenergy/data/monthly/pdf/flow/fossil_fuel_spaghetti_2020.pdf </t>
  </si>
  <si>
    <t>EIA Oil NFU ratio (U.S.-based)</t>
  </si>
  <si>
    <t>EIA Gas NFU ratio globally  (U.S.-based)</t>
  </si>
  <si>
    <t>Arithmetic</t>
  </si>
  <si>
    <t>Atomic mass of CO2 (44) compared to C (12)</t>
  </si>
  <si>
    <t>BP Statistical Analysis 2020</t>
  </si>
  <si>
    <t>EIA coal production measured in short tons</t>
  </si>
  <si>
    <t>IEA Crude Oil Data</t>
  </si>
  <si>
    <t>Oil data over 2,200 projects shows very close weighted average to Opgee weighted average at GWP100: 59 kgco2e / bbl (IEA) compared to 57 (Opgee)</t>
  </si>
  <si>
    <t>IEA estimates isolate methane at GWP100 factoring, enabling GWP20 refactoring. In IEA data, GWP20 leads to 59% weighted average increase.</t>
  </si>
  <si>
    <t>Figure is rounded down here.</t>
  </si>
  <si>
    <t>Country Level Combustion emissions estimates MC-based</t>
  </si>
  <si>
    <t>See separate MC model</t>
  </si>
  <si>
    <t xml:space="preserve">https://www.science.org/doi/abs/10.1126/science.aar6859 </t>
  </si>
  <si>
    <t>Excel file aar6859_results_data.xlsx, accessed at:</t>
  </si>
  <si>
    <t>source</t>
  </si>
  <si>
    <t>Factored to kgco2e / bbl, using co-product displacement value at mid-point</t>
  </si>
  <si>
    <t xml:space="preserve">Country Level methane emissions </t>
  </si>
  <si>
    <t xml:space="preserve">https://www.sciencedirect.com/science/article/pii/S0959652620305369?via%3Dihub </t>
  </si>
  <si>
    <t>Based on methodolgy by Kholod et al described in:</t>
  </si>
  <si>
    <t>And model supplied to GRRF by Ray Pilcher</t>
  </si>
  <si>
    <t>Mine-level estimates from GEM database of production, sub-type and mine depth</t>
  </si>
  <si>
    <t>Generic numbers aggregated across all other countries (totalling less than 4% global production)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</si>
</sst>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_(* #,##0_);_(* \(#,##0\);_(* &quot;-&quot;_);_(@_)"/>
    <numFmt numFmtId="165" formatCode="_(&quot;£&quot;* #,##0_);_(&quot;£&quot;* \(#,##0\);_(&quot;£&quot;* &quot;-&quot;_);_(@_)"/>
    <numFmt numFmtId="166" formatCode="###0_);\(###0\);&quot;-  &quot;;&quot; &quot;@&quot; &quot;"/>
    <numFmt numFmtId="167" formatCode="#,##0_);\(#,##0\);&quot;-  &quot;;&quot; &quot;@&quot; &quot;"/>
    <numFmt numFmtId="168" formatCode="dd\ mmm\ yy_);\(###0\);&quot;-  &quot;;&quot; &quot;@&quot; &quot;"/>
    <numFmt numFmtId="169" formatCode="#,##0_);\(#,##0\);&quot;-  &quot;;&quot; &quot;@"/>
    <numFmt numFmtId="170" formatCode="0.00%_);\-0.00%_);&quot;-  &quot;;&quot; &quot;@&quot; &quot;"/>
    <numFmt numFmtId="171" formatCode="dd/mmm/yy_);;&quot;-  &quot;;&quot; &quot;@"/>
    <numFmt numFmtId="172" formatCode="#,##0.0000_);\(#,##0.0000\);&quot;-  &quot;;&quot; &quot;@&quot; &quot;"/>
    <numFmt numFmtId="173" formatCode="#,##0.0;[Red]\(#,##0.0\);\-"/>
    <numFmt numFmtId="174" formatCode="dd\ mmm\ yyyy_);\(###0\);&quot;-  &quot;;&quot; &quot;@&quot; &quot;"/>
    <numFmt numFmtId="175" formatCode="#,##0.0_);\(#,##0.0\);&quot;-  &quot;;&quot; &quot;@&quot; &quot;"/>
    <numFmt numFmtId="176" formatCode="#,##0.00_);\(#,##0.00\);&quot;-  &quot;;&quot; &quot;@&quot; &quot;"/>
    <numFmt numFmtId="177" formatCode="0.0000"/>
    <numFmt numFmtId="178" formatCode="#,##0.0000000_);\(#,##0.0000000\);&quot;-  &quot;;&quot; &quot;@&quot; &quot;"/>
    <numFmt numFmtId="179" formatCode="#,##0.000_);\(#,##0.000\);&quot;-  &quot;;&quot; &quot;@"/>
    <numFmt numFmtId="180" formatCode="#,##0.0000_);\(#,##0.0000\);&quot;-  &quot;;&quot; &quot;@"/>
    <numFmt numFmtId="181" formatCode="#,##0.00_);\(#,##0.00\);&quot;-  &quot;;&quot; &quot;@"/>
    <numFmt numFmtId="182" formatCode="#,##0.000_);\(#,##0.000\);&quot;-  &quot;;&quot; &quot;@&quot; &quot;"/>
    <numFmt numFmtId="183" formatCode="#,##0.0_);\(#,##0.0\);&quot;-  &quot;;&quot; &quot;@"/>
    <numFmt numFmtId="184" formatCode="0.0%_);\-0.0%_);&quot;-  &quot;;&quot; &quot;@&quot; &quot;"/>
  </numFmts>
  <fonts count="64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indexed="10"/>
      <name val="Calibri"/>
      <family val="2"/>
      <scheme val="minor"/>
    </font>
    <font>
      <b/>
      <sz val="20"/>
      <name val="Calibri"/>
      <family val="2"/>
      <scheme val="minor"/>
    </font>
    <font>
      <sz val="16"/>
      <color indexed="12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0000FF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i/>
      <u/>
      <sz val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2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u/>
      <sz val="10"/>
      <color theme="1"/>
      <name val="Calibri"/>
      <family val="2"/>
      <scheme val="minor"/>
    </font>
    <font>
      <i/>
      <u/>
      <sz val="10"/>
      <color rgb="FF0000FF"/>
      <name val="Calibri"/>
      <family val="2"/>
      <scheme val="minor"/>
    </font>
    <font>
      <i/>
      <u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color rgb="FF0000FF"/>
      <name val="Arial"/>
      <family val="2"/>
    </font>
    <font>
      <b/>
      <sz val="16"/>
      <color theme="0"/>
      <name val="Calibri"/>
      <family val="2"/>
      <scheme val="minor"/>
    </font>
    <font>
      <sz val="10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8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2060"/>
        <bgColor indexed="64"/>
      </patternFill>
    </fill>
  </fills>
  <borders count="5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ashed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</borders>
  <cellStyleXfs count="15">
    <xf numFmtId="167" fontId="0" fillId="0" borderId="0" applyFont="0" applyFill="0" applyBorder="0" applyProtection="0">
      <alignment vertical="top"/>
    </xf>
    <xf numFmtId="170" fontId="3" fillId="0" borderId="0" applyFont="0" applyFill="0" applyBorder="0" applyProtection="0">
      <alignment vertical="top"/>
    </xf>
    <xf numFmtId="0" fontId="4" fillId="2" borderId="1" applyNumberFormat="0" applyAlignment="0" applyProtection="0"/>
    <xf numFmtId="168" fontId="6" fillId="0" borderId="0" applyFont="0" applyFill="0" applyBorder="0" applyProtection="0">
      <alignment vertical="top"/>
    </xf>
    <xf numFmtId="166" fontId="7" fillId="0" borderId="0" applyFont="0" applyFill="0" applyBorder="0" applyProtection="0">
      <alignment vertical="top"/>
    </xf>
    <xf numFmtId="172" fontId="6" fillId="0" borderId="0" applyFont="0" applyFill="0" applyBorder="0" applyProtection="0">
      <alignment vertical="top"/>
    </xf>
    <xf numFmtId="174" fontId="3" fillId="0" borderId="0" applyFont="0" applyFill="0" applyBorder="0" applyProtection="0">
      <alignment vertical="top"/>
    </xf>
    <xf numFmtId="0" fontId="5" fillId="11" borderId="0" applyNumberFormat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73" fontId="9" fillId="0" borderId="0" applyNumberFormat="0" applyFill="0" applyBorder="0" applyAlignment="0" applyProtection="0"/>
    <xf numFmtId="0" fontId="24" fillId="0" borderId="0">
      <alignment horizontal="right"/>
    </xf>
    <xf numFmtId="170" fontId="2" fillId="0" borderId="0" applyFont="0" applyFill="0" applyBorder="0" applyProtection="0">
      <alignment vertical="top"/>
    </xf>
    <xf numFmtId="167" fontId="60" fillId="0" borderId="0" applyNumberFormat="0" applyFill="0" applyBorder="0" applyAlignment="0" applyProtection="0">
      <alignment vertical="top"/>
    </xf>
    <xf numFmtId="0" fontId="61" fillId="0" borderId="51" applyNumberFormat="0" applyFont="0" applyProtection="0">
      <alignment wrapText="1"/>
    </xf>
  </cellStyleXfs>
  <cellXfs count="705">
    <xf numFmtId="167" fontId="0" fillId="0" borderId="0" xfId="0">
      <alignment vertical="top"/>
    </xf>
    <xf numFmtId="167" fontId="10" fillId="0" borderId="0" xfId="0" applyFont="1" applyAlignment="1">
      <alignment vertical="top"/>
    </xf>
    <xf numFmtId="167" fontId="11" fillId="0" borderId="0" xfId="0" applyFont="1" applyFill="1" applyAlignment="1">
      <alignment vertical="top"/>
    </xf>
    <xf numFmtId="167" fontId="14" fillId="0" borderId="0" xfId="0" applyFont="1" applyFill="1" applyBorder="1" applyAlignment="1">
      <alignment vertical="top"/>
    </xf>
    <xf numFmtId="167" fontId="14" fillId="0" borderId="0" xfId="0" applyFont="1" applyAlignment="1">
      <alignment vertical="top"/>
    </xf>
    <xf numFmtId="167" fontId="15" fillId="0" borderId="0" xfId="0" applyFont="1" applyBorder="1" applyAlignment="1">
      <alignment horizontal="left" vertical="top"/>
    </xf>
    <xf numFmtId="167" fontId="10" fillId="0" borderId="0" xfId="0" applyFont="1" applyFill="1" applyAlignment="1">
      <alignment vertical="top"/>
    </xf>
    <xf numFmtId="167" fontId="10" fillId="0" borderId="0" xfId="0" applyFont="1" applyBorder="1" applyAlignment="1">
      <alignment vertical="top"/>
    </xf>
    <xf numFmtId="167" fontId="11" fillId="7" borderId="0" xfId="0" applyFont="1" applyFill="1" applyBorder="1" applyAlignment="1">
      <alignment vertical="top"/>
    </xf>
    <xf numFmtId="169" fontId="11" fillId="7" borderId="0" xfId="0" applyNumberFormat="1" applyFont="1" applyFill="1" applyBorder="1" applyAlignment="1">
      <alignment horizontal="right" vertical="top"/>
    </xf>
    <xf numFmtId="167" fontId="17" fillId="0" borderId="0" xfId="0" applyFont="1" applyAlignment="1">
      <alignment vertical="top"/>
    </xf>
    <xf numFmtId="167" fontId="8" fillId="0" borderId="0" xfId="0" applyFont="1" applyAlignment="1">
      <alignment vertical="top"/>
    </xf>
    <xf numFmtId="167" fontId="8" fillId="0" borderId="0" xfId="0" applyFont="1" applyFill="1" applyBorder="1">
      <alignment vertical="top"/>
    </xf>
    <xf numFmtId="167" fontId="11" fillId="0" borderId="0" xfId="0" applyFont="1" applyAlignment="1">
      <alignment vertical="top"/>
    </xf>
    <xf numFmtId="167" fontId="8" fillId="0" borderId="0" xfId="0" applyFont="1" applyFill="1">
      <alignment vertical="top"/>
    </xf>
    <xf numFmtId="167" fontId="23" fillId="0" borderId="5" xfId="0" applyFont="1" applyFill="1" applyBorder="1" applyAlignment="1">
      <alignment vertical="top"/>
    </xf>
    <xf numFmtId="167" fontId="11" fillId="7" borderId="0" xfId="0" applyFont="1" applyFill="1" applyBorder="1" applyAlignment="1">
      <alignment vertical="center"/>
    </xf>
    <xf numFmtId="172" fontId="10" fillId="0" borderId="0" xfId="5" applyFont="1">
      <alignment vertical="top"/>
    </xf>
    <xf numFmtId="167" fontId="16" fillId="0" borderId="0" xfId="0" applyFont="1" applyAlignment="1">
      <alignment vertical="top"/>
    </xf>
    <xf numFmtId="167" fontId="25" fillId="0" borderId="0" xfId="0" applyFont="1" applyAlignment="1">
      <alignment vertical="top"/>
    </xf>
    <xf numFmtId="167" fontId="31" fillId="0" borderId="0" xfId="0" applyFont="1" applyFill="1" applyBorder="1" applyAlignment="1">
      <alignment vertical="center"/>
    </xf>
    <xf numFmtId="167" fontId="32" fillId="0" borderId="0" xfId="0" applyFont="1" applyAlignment="1">
      <alignment vertical="center"/>
    </xf>
    <xf numFmtId="167" fontId="37" fillId="0" borderId="0" xfId="0" applyFont="1" applyAlignment="1">
      <alignment vertical="center"/>
    </xf>
    <xf numFmtId="167" fontId="34" fillId="7" borderId="0" xfId="0" applyFont="1" applyFill="1" applyBorder="1" applyAlignment="1">
      <alignment vertical="center"/>
    </xf>
    <xf numFmtId="170" fontId="39" fillId="0" borderId="0" xfId="1" applyFont="1" applyFill="1">
      <alignment vertical="top"/>
    </xf>
    <xf numFmtId="167" fontId="34" fillId="0" borderId="0" xfId="0" applyFont="1" applyFill="1" applyAlignment="1">
      <alignment vertical="center"/>
    </xf>
    <xf numFmtId="170" fontId="42" fillId="0" borderId="0" xfId="1" applyFont="1" applyFill="1">
      <alignment vertical="top"/>
    </xf>
    <xf numFmtId="166" fontId="35" fillId="0" borderId="0" xfId="4" applyFont="1" applyBorder="1" applyAlignment="1">
      <alignment vertical="center"/>
    </xf>
    <xf numFmtId="169" fontId="35" fillId="4" borderId="0" xfId="0" applyNumberFormat="1" applyFont="1" applyFill="1" applyAlignment="1">
      <alignment horizontal="left" vertical="center"/>
    </xf>
    <xf numFmtId="169" fontId="11" fillId="4" borderId="0" xfId="0" applyNumberFormat="1" applyFont="1" applyFill="1" applyAlignment="1">
      <alignment horizontal="left" vertical="center"/>
    </xf>
    <xf numFmtId="167" fontId="38" fillId="0" borderId="0" xfId="0" applyFont="1" applyFill="1" applyAlignment="1">
      <alignment vertical="center"/>
    </xf>
    <xf numFmtId="167" fontId="39" fillId="0" borderId="0" xfId="0" applyFont="1" applyFill="1" applyAlignment="1">
      <alignment vertical="center"/>
    </xf>
    <xf numFmtId="167" fontId="40" fillId="0" borderId="0" xfId="0" applyFont="1" applyFill="1" applyAlignment="1">
      <alignment vertical="center"/>
    </xf>
    <xf numFmtId="167" fontId="35" fillId="0" borderId="0" xfId="0" applyFont="1" applyFill="1" applyAlignment="1">
      <alignment vertical="center"/>
    </xf>
    <xf numFmtId="172" fontId="39" fillId="0" borderId="0" xfId="5" applyFont="1" applyFill="1">
      <alignment vertical="top"/>
    </xf>
    <xf numFmtId="169" fontId="8" fillId="0" borderId="0" xfId="0" applyNumberFormat="1" applyFont="1" applyAlignment="1">
      <alignment horizontal="left" vertical="top"/>
    </xf>
    <xf numFmtId="167" fontId="19" fillId="0" borderId="0" xfId="0" applyFont="1" applyFill="1" applyBorder="1" applyAlignment="1">
      <alignment vertical="top"/>
    </xf>
    <xf numFmtId="167" fontId="11" fillId="0" borderId="0" xfId="0" applyFont="1" applyBorder="1" applyAlignment="1">
      <alignment horizontal="right" vertical="top"/>
    </xf>
    <xf numFmtId="167" fontId="11" fillId="0" borderId="0" xfId="0" applyFont="1" applyBorder="1" applyAlignment="1">
      <alignment vertical="top"/>
    </xf>
    <xf numFmtId="169" fontId="11" fillId="7" borderId="0" xfId="0" applyNumberFormat="1" applyFont="1" applyFill="1" applyBorder="1" applyAlignment="1">
      <alignment horizontal="left" vertical="top"/>
    </xf>
    <xf numFmtId="169" fontId="35" fillId="4" borderId="0" xfId="0" applyNumberFormat="1" applyFont="1" applyFill="1" applyAlignment="1">
      <alignment horizontal="left" vertical="top"/>
    </xf>
    <xf numFmtId="169" fontId="11" fillId="4" borderId="0" xfId="0" applyNumberFormat="1" applyFont="1" applyFill="1" applyAlignment="1">
      <alignment horizontal="left" vertical="top"/>
    </xf>
    <xf numFmtId="172" fontId="11" fillId="0" borderId="0" xfId="5" applyFont="1" applyAlignment="1">
      <alignment vertical="top"/>
    </xf>
    <xf numFmtId="172" fontId="8" fillId="0" borderId="0" xfId="5" applyFont="1" applyAlignment="1">
      <alignment horizontal="left" vertical="top"/>
    </xf>
    <xf numFmtId="172" fontId="16" fillId="0" borderId="0" xfId="5" applyFont="1" applyAlignment="1">
      <alignment vertical="top"/>
    </xf>
    <xf numFmtId="172" fontId="10" fillId="0" borderId="0" xfId="5" applyFont="1" applyAlignment="1">
      <alignment vertical="top"/>
    </xf>
    <xf numFmtId="167" fontId="16" fillId="4" borderId="0" xfId="0" applyFont="1" applyFill="1" applyAlignment="1">
      <alignment vertical="top"/>
    </xf>
    <xf numFmtId="167" fontId="0" fillId="0" borderId="0" xfId="0" applyFont="1" applyAlignment="1">
      <alignment vertical="top"/>
    </xf>
    <xf numFmtId="169" fontId="8" fillId="4" borderId="0" xfId="0" applyNumberFormat="1" applyFont="1" applyFill="1" applyAlignment="1">
      <alignment horizontal="left" vertical="top"/>
    </xf>
    <xf numFmtId="167" fontId="8" fillId="0" borderId="0" xfId="0" applyFont="1" applyAlignment="1">
      <alignment vertical="top"/>
    </xf>
    <xf numFmtId="167" fontId="8" fillId="9" borderId="0" xfId="0" applyFont="1" applyFill="1" applyAlignment="1">
      <alignment vertical="top"/>
    </xf>
    <xf numFmtId="173" fontId="20" fillId="9" borderId="0" xfId="7" applyNumberFormat="1" applyFont="1" applyFill="1" applyAlignment="1">
      <alignment vertical="top"/>
    </xf>
    <xf numFmtId="167" fontId="8" fillId="12" borderId="0" xfId="0" applyFont="1" applyFill="1" applyAlignment="1">
      <alignment vertical="top"/>
    </xf>
    <xf numFmtId="167" fontId="21" fillId="0" borderId="5" xfId="0" applyFont="1" applyBorder="1" applyAlignment="1">
      <alignment vertical="top"/>
    </xf>
    <xf numFmtId="167" fontId="8" fillId="0" borderId="0" xfId="0" applyFont="1" applyAlignment="1">
      <alignment horizontal="left" vertical="top"/>
    </xf>
    <xf numFmtId="167" fontId="22" fillId="0" borderId="0" xfId="0" applyFont="1" applyAlignment="1">
      <alignment vertical="top"/>
    </xf>
    <xf numFmtId="167" fontId="8" fillId="8" borderId="0" xfId="0" applyFont="1" applyFill="1" applyBorder="1" applyAlignment="1">
      <alignment horizontal="left" vertical="top"/>
    </xf>
    <xf numFmtId="167" fontId="8" fillId="7" borderId="0" xfId="0" applyFont="1" applyFill="1" applyBorder="1" applyAlignment="1">
      <alignment horizontal="left" vertical="top"/>
    </xf>
    <xf numFmtId="167" fontId="8" fillId="13" borderId="0" xfId="0" applyFont="1" applyFill="1" applyBorder="1" applyAlignment="1">
      <alignment horizontal="left" vertical="top"/>
    </xf>
    <xf numFmtId="167" fontId="8" fillId="3" borderId="0" xfId="0" applyFont="1" applyFill="1" applyBorder="1" applyAlignment="1">
      <alignment horizontal="left" vertical="top"/>
    </xf>
    <xf numFmtId="167" fontId="8" fillId="0" borderId="0" xfId="0" applyFont="1" applyFill="1" applyBorder="1" applyAlignment="1">
      <alignment horizontal="left" vertical="top"/>
    </xf>
    <xf numFmtId="167" fontId="12" fillId="0" borderId="0" xfId="0" applyFont="1" applyBorder="1" applyAlignment="1">
      <alignment vertical="top"/>
    </xf>
    <xf numFmtId="167" fontId="13" fillId="0" borderId="0" xfId="0" applyFont="1" applyBorder="1" applyAlignment="1">
      <alignment vertical="top"/>
    </xf>
    <xf numFmtId="167" fontId="8" fillId="0" borderId="0" xfId="0" applyFont="1" applyBorder="1" applyAlignment="1">
      <alignment vertical="top"/>
    </xf>
    <xf numFmtId="167" fontId="8" fillId="8" borderId="0" xfId="0" applyFont="1" applyFill="1" applyBorder="1" applyAlignment="1">
      <alignment vertical="top"/>
    </xf>
    <xf numFmtId="167" fontId="8" fillId="5" borderId="0" xfId="0" applyFont="1" applyFill="1" applyBorder="1" applyAlignment="1">
      <alignment vertical="top"/>
    </xf>
    <xf numFmtId="167" fontId="8" fillId="7" borderId="0" xfId="0" applyFont="1" applyFill="1" applyBorder="1" applyAlignment="1">
      <alignment vertical="top"/>
    </xf>
    <xf numFmtId="167" fontId="8" fillId="6" borderId="0" xfId="0" applyFont="1" applyFill="1" applyBorder="1" applyAlignment="1">
      <alignment vertical="top"/>
    </xf>
    <xf numFmtId="167" fontId="8" fillId="10" borderId="0" xfId="0" applyFont="1" applyFill="1" applyBorder="1" applyAlignment="1">
      <alignment vertical="top"/>
    </xf>
    <xf numFmtId="167" fontId="10" fillId="0" borderId="0" xfId="0" applyFont="1" applyFill="1" applyBorder="1" applyAlignment="1">
      <alignment vertical="top"/>
    </xf>
    <xf numFmtId="167" fontId="0" fillId="0" borderId="0" xfId="0" applyFont="1" applyFill="1" applyBorder="1" applyAlignment="1">
      <alignment vertical="top"/>
    </xf>
    <xf numFmtId="167" fontId="19" fillId="0" borderId="0" xfId="0" applyFont="1" applyAlignment="1">
      <alignment vertical="top"/>
    </xf>
    <xf numFmtId="167" fontId="11" fillId="0" borderId="0" xfId="0" applyFont="1" applyFill="1" applyBorder="1" applyAlignment="1">
      <alignment vertical="top"/>
    </xf>
    <xf numFmtId="0" fontId="11" fillId="0" borderId="0" xfId="2" applyNumberFormat="1" applyFont="1" applyFill="1" applyBorder="1" applyAlignment="1">
      <alignment vertical="top"/>
    </xf>
    <xf numFmtId="0" fontId="11" fillId="0" borderId="0" xfId="0" applyNumberFormat="1" applyFont="1" applyFill="1" applyBorder="1" applyAlignment="1">
      <alignment vertical="top"/>
    </xf>
    <xf numFmtId="167" fontId="0" fillId="0" borderId="0" xfId="0" applyFont="1" applyFill="1" applyAlignment="1">
      <alignment vertical="top"/>
    </xf>
    <xf numFmtId="167" fontId="0" fillId="0" borderId="0" xfId="0" applyFont="1" applyBorder="1" applyAlignment="1">
      <alignment vertical="top"/>
    </xf>
    <xf numFmtId="169" fontId="11" fillId="0" borderId="0" xfId="0" applyNumberFormat="1" applyFont="1" applyFill="1" applyBorder="1" applyAlignment="1">
      <alignment horizontal="left" vertical="top"/>
    </xf>
    <xf numFmtId="167" fontId="25" fillId="0" borderId="0" xfId="0" applyFont="1" applyFill="1" applyBorder="1" applyAlignment="1">
      <alignment vertical="top"/>
    </xf>
    <xf numFmtId="169" fontId="25" fillId="0" borderId="0" xfId="0" applyNumberFormat="1" applyFont="1" applyFill="1" applyBorder="1" applyAlignment="1">
      <alignment horizontal="left" vertical="top"/>
    </xf>
    <xf numFmtId="167" fontId="17" fillId="0" borderId="0" xfId="0" applyFont="1" applyFill="1" applyBorder="1" applyAlignment="1">
      <alignment vertical="top"/>
    </xf>
    <xf numFmtId="167" fontId="10" fillId="0" borderId="0" xfId="0" applyFont="1" applyFill="1" applyAlignment="1">
      <alignment vertical="top"/>
    </xf>
    <xf numFmtId="167" fontId="17" fillId="0" borderId="0" xfId="0" applyFont="1" applyFill="1" applyAlignment="1">
      <alignment vertical="top"/>
    </xf>
    <xf numFmtId="167" fontId="8" fillId="0" borderId="0" xfId="0" applyFont="1" applyFill="1" applyAlignment="1">
      <alignment vertical="top"/>
    </xf>
    <xf numFmtId="169" fontId="17" fillId="0" borderId="0" xfId="0" applyNumberFormat="1" applyFont="1" applyFill="1" applyBorder="1" applyAlignment="1">
      <alignment horizontal="left" vertical="top"/>
    </xf>
    <xf numFmtId="169" fontId="8" fillId="0" borderId="0" xfId="0" applyNumberFormat="1" applyFont="1" applyFill="1" applyAlignment="1">
      <alignment horizontal="left" vertical="top"/>
    </xf>
    <xf numFmtId="169" fontId="11" fillId="0" borderId="0" xfId="0" applyNumberFormat="1" applyFont="1" applyFill="1" applyAlignment="1">
      <alignment horizontal="left" vertical="top"/>
    </xf>
    <xf numFmtId="167" fontId="19" fillId="0" borderId="0" xfId="0" applyFont="1" applyFill="1" applyAlignment="1">
      <alignment vertical="center"/>
    </xf>
    <xf numFmtId="167" fontId="11" fillId="0" borderId="0" xfId="0" applyFont="1" applyFill="1" applyAlignment="1">
      <alignment vertical="center"/>
    </xf>
    <xf numFmtId="167" fontId="25" fillId="0" borderId="0" xfId="0" applyFont="1" applyFill="1" applyAlignment="1">
      <alignment vertical="center"/>
    </xf>
    <xf numFmtId="167" fontId="18" fillId="0" borderId="0" xfId="0" applyFont="1" applyAlignment="1">
      <alignment vertical="top"/>
    </xf>
    <xf numFmtId="167" fontId="18" fillId="0" borderId="0" xfId="0" applyFont="1" applyFill="1" applyAlignment="1">
      <alignment vertical="top"/>
    </xf>
    <xf numFmtId="167" fontId="28" fillId="7" borderId="0" xfId="0" applyFont="1" applyFill="1" applyBorder="1" applyAlignment="1">
      <alignment vertical="top"/>
    </xf>
    <xf numFmtId="167" fontId="44" fillId="0" borderId="0" xfId="0" applyFont="1" applyAlignment="1">
      <alignment vertical="center"/>
    </xf>
    <xf numFmtId="167" fontId="29" fillId="7" borderId="0" xfId="0" applyFont="1" applyFill="1" applyBorder="1" applyAlignment="1">
      <alignment vertical="center"/>
    </xf>
    <xf numFmtId="169" fontId="29" fillId="4" borderId="0" xfId="0" applyNumberFormat="1" applyFont="1" applyFill="1" applyAlignment="1">
      <alignment horizontal="left" vertical="center"/>
    </xf>
    <xf numFmtId="167" fontId="45" fillId="0" borderId="0" xfId="0" applyFont="1" applyFill="1" applyAlignment="1">
      <alignment vertical="center"/>
    </xf>
    <xf numFmtId="167" fontId="29" fillId="0" borderId="0" xfId="0" applyFont="1" applyFill="1" applyAlignment="1">
      <alignment vertical="center"/>
    </xf>
    <xf numFmtId="167" fontId="47" fillId="0" borderId="0" xfId="0" applyFont="1" applyFill="1" applyAlignment="1">
      <alignment vertical="center"/>
    </xf>
    <xf numFmtId="169" fontId="18" fillId="4" borderId="0" xfId="0" applyNumberFormat="1" applyFont="1" applyFill="1" applyAlignment="1">
      <alignment horizontal="left" vertical="top"/>
    </xf>
    <xf numFmtId="172" fontId="18" fillId="0" borderId="0" xfId="5" applyFont="1" applyAlignment="1">
      <alignment vertical="top"/>
    </xf>
    <xf numFmtId="167" fontId="43" fillId="0" borderId="0" xfId="0" applyFont="1" applyFill="1" applyBorder="1" applyAlignment="1">
      <alignment vertical="top"/>
    </xf>
    <xf numFmtId="167" fontId="18" fillId="0" borderId="0" xfId="0" applyFont="1" applyFill="1" applyBorder="1" applyAlignment="1">
      <alignment vertical="top"/>
    </xf>
    <xf numFmtId="169" fontId="18" fillId="0" borderId="0" xfId="0" applyNumberFormat="1" applyFont="1" applyFill="1" applyAlignment="1">
      <alignment horizontal="left" vertical="top"/>
    </xf>
    <xf numFmtId="167" fontId="30" fillId="0" borderId="0" xfId="0" applyFont="1" applyAlignment="1">
      <alignment vertical="top"/>
    </xf>
    <xf numFmtId="167" fontId="27" fillId="0" borderId="0" xfId="0" applyFont="1" applyAlignment="1">
      <alignment vertical="center"/>
    </xf>
    <xf numFmtId="172" fontId="10" fillId="0" borderId="0" xfId="5" applyFont="1" applyBorder="1">
      <alignment vertical="top"/>
    </xf>
    <xf numFmtId="167" fontId="8" fillId="0" borderId="0" xfId="0" applyFont="1" applyFill="1" applyBorder="1" applyAlignment="1">
      <alignment vertical="center"/>
    </xf>
    <xf numFmtId="167" fontId="11" fillId="0" borderId="0" xfId="0" applyFont="1" applyFill="1" applyBorder="1" applyAlignment="1">
      <alignment vertical="center"/>
    </xf>
    <xf numFmtId="167" fontId="16" fillId="0" borderId="0" xfId="0" applyFont="1" applyFill="1" applyBorder="1" applyAlignment="1">
      <alignment vertical="center"/>
    </xf>
    <xf numFmtId="167" fontId="0" fillId="0" borderId="0" xfId="0" applyFont="1" applyFill="1" applyAlignment="1">
      <alignment vertical="center"/>
    </xf>
    <xf numFmtId="167" fontId="16" fillId="0" borderId="0" xfId="0" applyFont="1" applyFill="1" applyAlignment="1">
      <alignment vertical="top"/>
    </xf>
    <xf numFmtId="172" fontId="10" fillId="0" borderId="0" xfId="5" applyFont="1" applyFill="1" applyAlignment="1">
      <alignment vertical="top"/>
    </xf>
    <xf numFmtId="167" fontId="17" fillId="0" borderId="0" xfId="0" applyFont="1" applyFill="1">
      <alignment vertical="top"/>
    </xf>
    <xf numFmtId="169" fontId="35" fillId="0" borderId="0" xfId="0" applyNumberFormat="1" applyFont="1" applyFill="1" applyAlignment="1">
      <alignment horizontal="left" vertical="top"/>
    </xf>
    <xf numFmtId="167" fontId="32" fillId="0" borderId="0" xfId="0" applyFont="1" applyFill="1" applyAlignment="1">
      <alignment vertical="center"/>
    </xf>
    <xf numFmtId="167" fontId="37" fillId="0" borderId="0" xfId="0" applyFont="1" applyFill="1" applyAlignment="1">
      <alignment vertical="center"/>
    </xf>
    <xf numFmtId="167" fontId="34" fillId="0" borderId="0" xfId="0" applyFont="1" applyFill="1" applyBorder="1" applyAlignment="1">
      <alignment vertical="center"/>
    </xf>
    <xf numFmtId="169" fontId="35" fillId="0" borderId="0" xfId="0" applyNumberFormat="1" applyFont="1" applyFill="1" applyAlignment="1">
      <alignment horizontal="left" vertical="center"/>
    </xf>
    <xf numFmtId="167" fontId="17" fillId="0" borderId="0" xfId="0" applyFont="1" applyFill="1" applyBorder="1">
      <alignment vertical="top"/>
    </xf>
    <xf numFmtId="167" fontId="17" fillId="0" borderId="0" xfId="0" applyFont="1" applyFill="1" applyAlignment="1">
      <alignment vertical="center"/>
    </xf>
    <xf numFmtId="167" fontId="8" fillId="0" borderId="0" xfId="0" applyFont="1" applyFill="1" applyAlignment="1">
      <alignment vertical="center"/>
    </xf>
    <xf numFmtId="170" fontId="38" fillId="0" borderId="0" xfId="1" applyFont="1" applyFill="1">
      <alignment vertical="top"/>
    </xf>
    <xf numFmtId="170" fontId="19" fillId="0" borderId="0" xfId="1" applyFont="1" applyFill="1">
      <alignment vertical="top"/>
    </xf>
    <xf numFmtId="170" fontId="45" fillId="0" borderId="0" xfId="1" applyFont="1" applyFill="1">
      <alignment vertical="top"/>
    </xf>
    <xf numFmtId="170" fontId="41" fillId="0" borderId="0" xfId="1" applyFont="1" applyFill="1">
      <alignment vertical="top"/>
    </xf>
    <xf numFmtId="170" fontId="26" fillId="0" borderId="0" xfId="1" applyFont="1" applyFill="1">
      <alignment vertical="top"/>
    </xf>
    <xf numFmtId="170" fontId="46" fillId="0" borderId="0" xfId="1" applyFont="1" applyFill="1">
      <alignment vertical="top"/>
    </xf>
    <xf numFmtId="167" fontId="0" fillId="0" borderId="0" xfId="0" applyFont="1" applyAlignment="1">
      <alignment horizontal="right" vertical="top"/>
    </xf>
    <xf numFmtId="167" fontId="29" fillId="0" borderId="0" xfId="0" applyFont="1" applyFill="1" applyBorder="1" applyAlignment="1">
      <alignment vertical="center"/>
    </xf>
    <xf numFmtId="167" fontId="0" fillId="0" borderId="0" xfId="0" applyAlignment="1"/>
    <xf numFmtId="167" fontId="33" fillId="0" borderId="0" xfId="0" applyFont="1" applyFill="1" applyAlignment="1">
      <alignment vertical="center"/>
    </xf>
    <xf numFmtId="166" fontId="35" fillId="0" borderId="0" xfId="4" applyFont="1" applyFill="1" applyBorder="1" applyAlignment="1">
      <alignment vertical="center"/>
    </xf>
    <xf numFmtId="167" fontId="2" fillId="0" borderId="0" xfId="0" applyFont="1" applyFill="1" applyAlignment="1">
      <alignment vertical="center"/>
    </xf>
    <xf numFmtId="167" fontId="52" fillId="0" borderId="0" xfId="0" applyFont="1" applyAlignment="1">
      <alignment vertical="top"/>
    </xf>
    <xf numFmtId="167" fontId="53" fillId="0" borderId="0" xfId="0" applyFont="1" applyAlignment="1">
      <alignment vertical="top"/>
    </xf>
    <xf numFmtId="167" fontId="51" fillId="0" borderId="0" xfId="0" applyFont="1" applyAlignment="1">
      <alignment vertical="top"/>
    </xf>
    <xf numFmtId="167" fontId="51" fillId="0" borderId="0" xfId="0" applyFont="1" applyFill="1" applyAlignment="1">
      <alignment vertical="top"/>
    </xf>
    <xf numFmtId="167" fontId="0" fillId="14" borderId="13" xfId="0" applyFont="1" applyFill="1" applyBorder="1" applyAlignment="1">
      <alignment vertical="top"/>
    </xf>
    <xf numFmtId="167" fontId="19" fillId="15" borderId="15" xfId="0" applyFont="1" applyFill="1" applyBorder="1" applyAlignment="1">
      <alignment vertical="top"/>
    </xf>
    <xf numFmtId="167" fontId="51" fillId="0" borderId="0" xfId="0" applyFont="1" applyFill="1" applyBorder="1" applyAlignment="1">
      <alignment vertical="top"/>
    </xf>
    <xf numFmtId="167" fontId="52" fillId="0" borderId="0" xfId="0" applyFont="1" applyFill="1" applyBorder="1" applyAlignment="1">
      <alignment vertical="top"/>
    </xf>
    <xf numFmtId="167" fontId="53" fillId="0" borderId="0" xfId="0" applyFont="1" applyFill="1" applyBorder="1" applyAlignment="1">
      <alignment vertical="top"/>
    </xf>
    <xf numFmtId="172" fontId="51" fillId="14" borderId="13" xfId="5" applyFont="1" applyFill="1" applyBorder="1">
      <alignment vertical="top"/>
    </xf>
    <xf numFmtId="167" fontId="16" fillId="0" borderId="0" xfId="0" applyNumberFormat="1" applyFont="1" applyFill="1" applyAlignment="1">
      <alignment vertical="center"/>
    </xf>
    <xf numFmtId="172" fontId="16" fillId="0" borderId="0" xfId="0" applyNumberFormat="1" applyFont="1" applyFill="1" applyAlignment="1">
      <alignment vertical="center"/>
    </xf>
    <xf numFmtId="167" fontId="51" fillId="0" borderId="0" xfId="0" applyFont="1" applyFill="1" applyBorder="1" applyAlignment="1">
      <alignment vertical="center"/>
    </xf>
    <xf numFmtId="172" fontId="51" fillId="0" borderId="0" xfId="5" applyFont="1" applyFill="1">
      <alignment vertical="top"/>
    </xf>
    <xf numFmtId="167" fontId="51" fillId="0" borderId="0" xfId="0" applyFont="1" applyFill="1" applyAlignment="1">
      <alignment vertical="center"/>
    </xf>
    <xf numFmtId="170" fontId="51" fillId="0" borderId="0" xfId="1" applyFont="1" applyFill="1">
      <alignment vertical="top"/>
    </xf>
    <xf numFmtId="167" fontId="51" fillId="0" borderId="0" xfId="0" applyFont="1" applyAlignment="1"/>
    <xf numFmtId="169" fontId="11" fillId="0" borderId="0" xfId="0" applyNumberFormat="1" applyFont="1" applyFill="1" applyAlignment="1">
      <alignment horizontal="left" vertical="center"/>
    </xf>
    <xf numFmtId="169" fontId="29" fillId="0" borderId="0" xfId="0" applyNumberFormat="1" applyFont="1" applyFill="1" applyAlignment="1">
      <alignment horizontal="left" vertical="center"/>
    </xf>
    <xf numFmtId="167" fontId="16" fillId="0" borderId="0" xfId="0" applyNumberFormat="1" applyFont="1" applyFill="1" applyAlignment="1">
      <alignment horizontal="left" vertical="center"/>
    </xf>
    <xf numFmtId="166" fontId="16" fillId="0" borderId="0" xfId="0" applyNumberFormat="1" applyFont="1" applyFill="1" applyAlignment="1">
      <alignment horizontal="left" vertical="center"/>
    </xf>
    <xf numFmtId="171" fontId="36" fillId="0" borderId="0" xfId="0" applyNumberFormat="1" applyFont="1" applyFill="1" applyBorder="1" applyAlignment="1">
      <alignment horizontal="left" vertical="center"/>
    </xf>
    <xf numFmtId="172" fontId="51" fillId="0" borderId="0" xfId="0" applyNumberFormat="1" applyFont="1" applyFill="1" applyAlignment="1">
      <alignment vertical="center"/>
    </xf>
    <xf numFmtId="167" fontId="0" fillId="0" borderId="0" xfId="0" applyFill="1" applyAlignment="1"/>
    <xf numFmtId="172" fontId="52" fillId="0" borderId="0" xfId="0" applyNumberFormat="1" applyFont="1" applyFill="1">
      <alignment vertical="top"/>
    </xf>
    <xf numFmtId="172" fontId="55" fillId="0" borderId="0" xfId="0" applyNumberFormat="1" applyFont="1" applyFill="1">
      <alignment vertical="top"/>
    </xf>
    <xf numFmtId="172" fontId="51" fillId="0" borderId="0" xfId="0" applyNumberFormat="1" applyFont="1" applyFill="1" applyAlignment="1">
      <alignment horizontal="right" vertical="top"/>
    </xf>
    <xf numFmtId="172" fontId="51" fillId="0" borderId="0" xfId="0" applyNumberFormat="1" applyFont="1" applyFill="1" applyBorder="1">
      <alignment vertical="top"/>
    </xf>
    <xf numFmtId="172" fontId="51" fillId="0" borderId="0" xfId="0" applyNumberFormat="1" applyFont="1" applyFill="1">
      <alignment vertical="top"/>
    </xf>
    <xf numFmtId="172" fontId="16" fillId="0" borderId="0" xfId="0" applyNumberFormat="1" applyFont="1" applyFill="1">
      <alignment vertical="top"/>
    </xf>
    <xf numFmtId="167" fontId="32" fillId="0" borderId="0" xfId="0" applyFont="1" applyBorder="1" applyAlignment="1">
      <alignment vertical="center"/>
    </xf>
    <xf numFmtId="167" fontId="27" fillId="0" borderId="0" xfId="0" applyFont="1" applyBorder="1" applyAlignment="1">
      <alignment vertical="center"/>
    </xf>
    <xf numFmtId="167" fontId="44" fillId="0" borderId="0" xfId="0" applyFont="1" applyBorder="1" applyAlignment="1">
      <alignment vertical="center"/>
    </xf>
    <xf numFmtId="167" fontId="57" fillId="0" borderId="0" xfId="0" applyNumberFormat="1" applyFont="1" applyBorder="1" applyAlignment="1"/>
    <xf numFmtId="177" fontId="57" fillId="0" borderId="0" xfId="0" applyNumberFormat="1" applyFont="1" applyBorder="1" applyAlignment="1"/>
    <xf numFmtId="167" fontId="32" fillId="0" borderId="0" xfId="0" applyFont="1" applyFill="1" applyBorder="1" applyAlignment="1">
      <alignment vertical="center"/>
    </xf>
    <xf numFmtId="167" fontId="16" fillId="0" borderId="0" xfId="5" applyNumberFormat="1" applyFont="1" applyFill="1" applyBorder="1">
      <alignment vertical="top"/>
    </xf>
    <xf numFmtId="167" fontId="2" fillId="0" borderId="0" xfId="0" applyFont="1" applyAlignment="1">
      <alignment vertical="center"/>
    </xf>
    <xf numFmtId="167" fontId="8" fillId="9" borderId="0" xfId="0" applyFont="1" applyFill="1">
      <alignment vertical="top"/>
    </xf>
    <xf numFmtId="173" fontId="20" fillId="9" borderId="0" xfId="7" applyNumberFormat="1" applyFont="1" applyFill="1"/>
    <xf numFmtId="167" fontId="51" fillId="0" borderId="0" xfId="0" applyFont="1">
      <alignment vertical="top"/>
    </xf>
    <xf numFmtId="167" fontId="17" fillId="9" borderId="0" xfId="0" applyFont="1" applyFill="1">
      <alignment vertical="top"/>
    </xf>
    <xf numFmtId="167" fontId="52" fillId="15" borderId="17" xfId="0" applyFont="1" applyFill="1" applyBorder="1">
      <alignment vertical="top"/>
    </xf>
    <xf numFmtId="167" fontId="8" fillId="15" borderId="7" xfId="0" applyFont="1" applyFill="1" applyBorder="1">
      <alignment vertical="top"/>
    </xf>
    <xf numFmtId="167" fontId="8" fillId="15" borderId="18" xfId="0" applyFont="1" applyFill="1" applyBorder="1">
      <alignment vertical="top"/>
    </xf>
    <xf numFmtId="167" fontId="51" fillId="14" borderId="13" xfId="0" applyFont="1" applyFill="1" applyBorder="1">
      <alignment vertical="top"/>
    </xf>
    <xf numFmtId="167" fontId="8" fillId="0" borderId="22" xfId="0" applyFont="1" applyFill="1" applyBorder="1">
      <alignment vertical="top"/>
    </xf>
    <xf numFmtId="167" fontId="51" fillId="0" borderId="0" xfId="0" applyFont="1" applyFill="1" applyBorder="1">
      <alignment vertical="top"/>
    </xf>
    <xf numFmtId="167" fontId="52" fillId="0" borderId="0" xfId="0" applyFont="1" applyFill="1" applyBorder="1">
      <alignment vertical="top"/>
    </xf>
    <xf numFmtId="167" fontId="54" fillId="15" borderId="7" xfId="0" applyFont="1" applyFill="1" applyBorder="1" applyAlignment="1">
      <alignment horizontal="center" vertical="top"/>
    </xf>
    <xf numFmtId="167" fontId="54" fillId="15" borderId="20" xfId="0" applyFont="1" applyFill="1" applyBorder="1" applyAlignment="1">
      <alignment horizontal="center" vertical="top"/>
    </xf>
    <xf numFmtId="167" fontId="52" fillId="15" borderId="6" xfId="0" applyFont="1" applyFill="1" applyBorder="1">
      <alignment vertical="top"/>
    </xf>
    <xf numFmtId="167" fontId="51" fillId="0" borderId="20" xfId="0" applyFont="1" applyBorder="1">
      <alignment vertical="top"/>
    </xf>
    <xf numFmtId="167" fontId="51" fillId="0" borderId="0" xfId="0" applyFont="1" applyBorder="1">
      <alignment vertical="top"/>
    </xf>
    <xf numFmtId="167" fontId="51" fillId="0" borderId="22" xfId="0" applyFont="1" applyBorder="1">
      <alignment vertical="top"/>
    </xf>
    <xf numFmtId="167" fontId="52" fillId="15" borderId="23" xfId="0" applyFont="1" applyFill="1" applyBorder="1">
      <alignment vertical="top"/>
    </xf>
    <xf numFmtId="167" fontId="52" fillId="15" borderId="24" xfId="0" applyFont="1" applyFill="1" applyBorder="1">
      <alignment vertical="top"/>
    </xf>
    <xf numFmtId="173" fontId="58" fillId="9" borderId="0" xfId="7" applyNumberFormat="1" applyFont="1" applyFill="1" applyAlignment="1">
      <alignment vertical="center"/>
    </xf>
    <xf numFmtId="167" fontId="52" fillId="15" borderId="25" xfId="0" applyFont="1" applyFill="1" applyBorder="1">
      <alignment vertical="top"/>
    </xf>
    <xf numFmtId="167" fontId="8" fillId="0" borderId="22" xfId="0" applyFont="1" applyBorder="1">
      <alignment vertical="top"/>
    </xf>
    <xf numFmtId="176" fontId="51" fillId="14" borderId="13" xfId="0" applyNumberFormat="1" applyFont="1" applyFill="1" applyBorder="1">
      <alignment vertical="top"/>
    </xf>
    <xf numFmtId="167" fontId="51" fillId="0" borderId="21" xfId="0" applyFont="1" applyBorder="1">
      <alignment vertical="top"/>
    </xf>
    <xf numFmtId="172" fontId="51" fillId="0" borderId="0" xfId="5" applyFont="1" applyBorder="1">
      <alignment vertical="top"/>
    </xf>
    <xf numFmtId="172" fontId="51" fillId="14" borderId="10" xfId="5" applyFont="1" applyFill="1" applyBorder="1">
      <alignment vertical="top"/>
    </xf>
    <xf numFmtId="175" fontId="51" fillId="0" borderId="21" xfId="12" applyNumberFormat="1" applyFont="1" applyBorder="1">
      <alignment vertical="top"/>
    </xf>
    <xf numFmtId="175" fontId="51" fillId="0" borderId="22" xfId="12" applyNumberFormat="1" applyFont="1" applyBorder="1">
      <alignment vertical="top"/>
    </xf>
    <xf numFmtId="170" fontId="51" fillId="0" borderId="21" xfId="12" applyFont="1" applyBorder="1">
      <alignment vertical="top"/>
    </xf>
    <xf numFmtId="172" fontId="51" fillId="0" borderId="0" xfId="5" applyFont="1" applyFill="1" applyBorder="1">
      <alignment vertical="top"/>
    </xf>
    <xf numFmtId="167" fontId="52" fillId="0" borderId="0" xfId="0" applyFont="1">
      <alignment vertical="top"/>
    </xf>
    <xf numFmtId="169" fontId="17" fillId="0" borderId="0" xfId="0" applyNumberFormat="1" applyFont="1" applyFill="1" applyAlignment="1">
      <alignment horizontal="left" vertical="center"/>
    </xf>
    <xf numFmtId="169" fontId="25" fillId="0" borderId="0" xfId="0" applyNumberFormat="1" applyFont="1" applyFill="1" applyAlignment="1">
      <alignment horizontal="left" vertical="center"/>
    </xf>
    <xf numFmtId="169" fontId="47" fillId="0" borderId="0" xfId="0" applyNumberFormat="1" applyFont="1" applyFill="1" applyAlignment="1">
      <alignment horizontal="left" vertical="center"/>
    </xf>
    <xf numFmtId="167" fontId="17" fillId="0" borderId="0" xfId="0" applyNumberFormat="1" applyFont="1" applyFill="1" applyAlignment="1">
      <alignment horizontal="left" vertical="center"/>
    </xf>
    <xf numFmtId="166" fontId="17" fillId="0" borderId="0" xfId="0" applyNumberFormat="1" applyFont="1" applyFill="1" applyAlignment="1">
      <alignment horizontal="left" vertical="center"/>
    </xf>
    <xf numFmtId="167" fontId="17" fillId="0" borderId="0" xfId="0" applyNumberFormat="1" applyFont="1" applyFill="1" applyAlignment="1">
      <alignment vertical="center"/>
    </xf>
    <xf numFmtId="176" fontId="51" fillId="14" borderId="13" xfId="5" applyNumberFormat="1" applyFont="1" applyFill="1" applyBorder="1">
      <alignment vertical="top"/>
    </xf>
    <xf numFmtId="167" fontId="54" fillId="14" borderId="12" xfId="0" applyFont="1" applyFill="1" applyBorder="1" applyAlignment="1">
      <alignment vertical="top"/>
    </xf>
    <xf numFmtId="167" fontId="54" fillId="14" borderId="16" xfId="0" applyFont="1" applyFill="1" applyBorder="1" applyAlignment="1">
      <alignment vertical="top"/>
    </xf>
    <xf numFmtId="167" fontId="54" fillId="14" borderId="13" xfId="0" applyFont="1" applyFill="1" applyBorder="1" applyAlignment="1">
      <alignment vertical="top"/>
    </xf>
    <xf numFmtId="167" fontId="54" fillId="14" borderId="14" xfId="0" applyFont="1" applyFill="1" applyBorder="1" applyAlignment="1">
      <alignment vertical="top"/>
    </xf>
    <xf numFmtId="172" fontId="16" fillId="0" borderId="13" xfId="0" applyNumberFormat="1" applyFont="1" applyFill="1" applyBorder="1">
      <alignment vertical="top"/>
    </xf>
    <xf numFmtId="167" fontId="51" fillId="0" borderId="15" xfId="0" applyFont="1" applyFill="1" applyBorder="1">
      <alignment vertical="top"/>
    </xf>
    <xf numFmtId="167" fontId="8" fillId="0" borderId="15" xfId="0" applyFont="1" applyFill="1" applyBorder="1">
      <alignment vertical="top"/>
    </xf>
    <xf numFmtId="172" fontId="16" fillId="0" borderId="15" xfId="0" applyNumberFormat="1" applyFont="1" applyFill="1" applyBorder="1">
      <alignment vertical="top"/>
    </xf>
    <xf numFmtId="172" fontId="51" fillId="0" borderId="15" xfId="5" applyFont="1" applyFill="1" applyBorder="1">
      <alignment vertical="top"/>
    </xf>
    <xf numFmtId="167" fontId="8" fillId="0" borderId="21" xfId="0" applyFont="1" applyFill="1" applyBorder="1">
      <alignment vertical="top"/>
    </xf>
    <xf numFmtId="176" fontId="51" fillId="0" borderId="0" xfId="0" applyNumberFormat="1" applyFont="1" applyFill="1" applyBorder="1">
      <alignment vertical="top"/>
    </xf>
    <xf numFmtId="170" fontId="51" fillId="0" borderId="0" xfId="12" applyFont="1" applyBorder="1">
      <alignment vertical="top"/>
    </xf>
    <xf numFmtId="175" fontId="51" fillId="0" borderId="0" xfId="12" applyNumberFormat="1" applyFont="1" applyBorder="1">
      <alignment vertical="top"/>
    </xf>
    <xf numFmtId="3" fontId="51" fillId="0" borderId="0" xfId="4" applyNumberFormat="1" applyFont="1" applyFill="1" applyBorder="1">
      <alignment vertical="top"/>
    </xf>
    <xf numFmtId="167" fontId="51" fillId="0" borderId="17" xfId="0" applyFont="1" applyFill="1" applyBorder="1">
      <alignment vertical="top"/>
    </xf>
    <xf numFmtId="167" fontId="8" fillId="0" borderId="20" xfId="0" applyFont="1" applyFill="1" applyBorder="1">
      <alignment vertical="top"/>
    </xf>
    <xf numFmtId="173" fontId="49" fillId="9" borderId="0" xfId="7" applyNumberFormat="1" applyFont="1" applyFill="1"/>
    <xf numFmtId="169" fontId="11" fillId="15" borderId="0" xfId="0" applyNumberFormat="1" applyFont="1" applyFill="1" applyAlignment="1">
      <alignment horizontal="left" vertical="top"/>
    </xf>
    <xf numFmtId="169" fontId="11" fillId="15" borderId="15" xfId="0" applyNumberFormat="1" applyFont="1" applyFill="1" applyBorder="1" applyAlignment="1">
      <alignment horizontal="left" vertical="top"/>
    </xf>
    <xf numFmtId="167" fontId="52" fillId="0" borderId="15" xfId="0" applyFont="1" applyBorder="1">
      <alignment vertical="top"/>
    </xf>
    <xf numFmtId="167" fontId="52" fillId="15" borderId="13" xfId="0" applyFont="1" applyFill="1" applyBorder="1">
      <alignment vertical="top"/>
    </xf>
    <xf numFmtId="167" fontId="51" fillId="0" borderId="15" xfId="0" applyFont="1" applyBorder="1">
      <alignment vertical="top"/>
    </xf>
    <xf numFmtId="172" fontId="51" fillId="0" borderId="15" xfId="5" applyFont="1" applyBorder="1">
      <alignment vertical="top"/>
    </xf>
    <xf numFmtId="172" fontId="51" fillId="0" borderId="15" xfId="5" applyFont="1" applyBorder="1" applyAlignment="1">
      <alignment vertical="top"/>
    </xf>
    <xf numFmtId="167" fontId="51" fillId="0" borderId="15" xfId="0" applyFont="1" applyBorder="1" applyAlignment="1">
      <alignment vertical="top"/>
    </xf>
    <xf numFmtId="167" fontId="19" fillId="15" borderId="15" xfId="0" applyFont="1" applyFill="1" applyBorder="1">
      <alignment vertical="top"/>
    </xf>
    <xf numFmtId="167" fontId="0" fillId="0" borderId="15" xfId="0" applyBorder="1">
      <alignment vertical="top"/>
    </xf>
    <xf numFmtId="172" fontId="10" fillId="0" borderId="15" xfId="5" applyFont="1" applyBorder="1">
      <alignment vertical="top"/>
    </xf>
    <xf numFmtId="167" fontId="52" fillId="0" borderId="0" xfId="0" applyFont="1" applyFill="1" applyBorder="1" applyAlignment="1">
      <alignment horizontal="right" vertical="top"/>
    </xf>
    <xf numFmtId="175" fontId="8" fillId="0" borderId="0" xfId="0" applyNumberFormat="1" applyFont="1" applyFill="1" applyBorder="1">
      <alignment vertical="top"/>
    </xf>
    <xf numFmtId="172" fontId="0" fillId="0" borderId="0" xfId="5" applyFont="1" applyFill="1" applyBorder="1">
      <alignment vertical="top"/>
    </xf>
    <xf numFmtId="172" fontId="50" fillId="0" borderId="0" xfId="5" applyFont="1" applyFill="1" applyBorder="1">
      <alignment vertical="top"/>
    </xf>
    <xf numFmtId="167" fontId="8" fillId="14" borderId="10" xfId="0" applyFont="1" applyFill="1" applyBorder="1" applyAlignment="1">
      <alignment horizontal="right"/>
    </xf>
    <xf numFmtId="172" fontId="16" fillId="0" borderId="26" xfId="0" applyNumberFormat="1" applyFont="1" applyFill="1" applyBorder="1">
      <alignment vertical="top"/>
    </xf>
    <xf numFmtId="167" fontId="16" fillId="0" borderId="15" xfId="0" applyNumberFormat="1" applyFont="1" applyBorder="1">
      <alignment vertical="top"/>
    </xf>
    <xf numFmtId="167" fontId="52" fillId="15" borderId="9" xfId="0" applyFont="1" applyFill="1" applyBorder="1">
      <alignment vertical="top"/>
    </xf>
    <xf numFmtId="167" fontId="52" fillId="15" borderId="15" xfId="0" applyFont="1" applyFill="1" applyBorder="1">
      <alignment vertical="top"/>
    </xf>
    <xf numFmtId="167" fontId="52" fillId="15" borderId="30" xfId="0" applyFont="1" applyFill="1" applyBorder="1">
      <alignment vertical="top"/>
    </xf>
    <xf numFmtId="167" fontId="52" fillId="15" borderId="31" xfId="0" applyFont="1" applyFill="1" applyBorder="1">
      <alignment vertical="top"/>
    </xf>
    <xf numFmtId="167" fontId="51" fillId="0" borderId="30" xfId="0" applyFont="1" applyBorder="1">
      <alignment vertical="top"/>
    </xf>
    <xf numFmtId="167" fontId="51" fillId="0" borderId="0" xfId="0" applyNumberFormat="1" applyFont="1" applyFill="1" applyBorder="1">
      <alignment vertical="top"/>
    </xf>
    <xf numFmtId="175" fontId="51" fillId="0" borderId="22" xfId="0" applyNumberFormat="1" applyFont="1" applyBorder="1">
      <alignment vertical="top"/>
    </xf>
    <xf numFmtId="167" fontId="0" fillId="0" borderId="0" xfId="0" applyBorder="1">
      <alignment vertical="top"/>
    </xf>
    <xf numFmtId="167" fontId="19" fillId="15" borderId="27" xfId="0" applyFont="1" applyFill="1" applyBorder="1">
      <alignment vertical="top"/>
    </xf>
    <xf numFmtId="167" fontId="19" fillId="15" borderId="29" xfId="0" applyFont="1" applyFill="1" applyBorder="1">
      <alignment vertical="top"/>
    </xf>
    <xf numFmtId="167" fontId="0" fillId="0" borderId="30" xfId="0" applyBorder="1">
      <alignment vertical="top"/>
    </xf>
    <xf numFmtId="172" fontId="10" fillId="0" borderId="31" xfId="5" applyFont="1" applyBorder="1">
      <alignment vertical="top"/>
    </xf>
    <xf numFmtId="172" fontId="10" fillId="0" borderId="34" xfId="5" applyFont="1" applyBorder="1">
      <alignment vertical="top"/>
    </xf>
    <xf numFmtId="172" fontId="10" fillId="0" borderId="41" xfId="5" applyFont="1" applyBorder="1">
      <alignment vertical="top"/>
    </xf>
    <xf numFmtId="167" fontId="59" fillId="0" borderId="0" xfId="0" applyFont="1" applyFill="1" applyBorder="1" applyAlignment="1"/>
    <xf numFmtId="176" fontId="56" fillId="0" borderId="0" xfId="0" applyNumberFormat="1" applyFont="1" applyFill="1" applyBorder="1" applyAlignment="1"/>
    <xf numFmtId="176" fontId="10" fillId="0" borderId="0" xfId="0" applyNumberFormat="1" applyFont="1" applyAlignment="1">
      <alignment vertical="top"/>
    </xf>
    <xf numFmtId="3" fontId="51" fillId="0" borderId="15" xfId="4" applyNumberFormat="1" applyFont="1" applyFill="1" applyBorder="1">
      <alignment vertical="top"/>
    </xf>
    <xf numFmtId="176" fontId="10" fillId="0" borderId="15" xfId="0" applyNumberFormat="1" applyFont="1" applyBorder="1" applyAlignment="1">
      <alignment vertical="top"/>
    </xf>
    <xf numFmtId="176" fontId="51" fillId="0" borderId="13" xfId="0" applyNumberFormat="1" applyFont="1" applyFill="1" applyBorder="1">
      <alignment vertical="top"/>
    </xf>
    <xf numFmtId="176" fontId="51" fillId="0" borderId="10" xfId="0" applyNumberFormat="1" applyFont="1" applyFill="1" applyBorder="1">
      <alignment vertical="top"/>
    </xf>
    <xf numFmtId="167" fontId="11" fillId="15" borderId="0" xfId="0" applyFont="1" applyFill="1" applyAlignment="1">
      <alignment vertical="top"/>
    </xf>
    <xf numFmtId="167" fontId="18" fillId="15" borderId="0" xfId="0" applyFont="1" applyFill="1" applyAlignment="1">
      <alignment vertical="top"/>
    </xf>
    <xf numFmtId="167" fontId="0" fillId="15" borderId="0" xfId="0" applyFont="1" applyFill="1" applyAlignment="1">
      <alignment vertical="top"/>
    </xf>
    <xf numFmtId="167" fontId="16" fillId="0" borderId="21" xfId="0" applyNumberFormat="1" applyFont="1" applyFill="1" applyBorder="1">
      <alignment vertical="top"/>
    </xf>
    <xf numFmtId="167" fontId="25" fillId="0" borderId="0" xfId="0" applyFont="1" applyFill="1" applyBorder="1" applyAlignment="1">
      <alignment horizontal="right" vertical="top"/>
    </xf>
    <xf numFmtId="167" fontId="16" fillId="0" borderId="0" xfId="4" applyNumberFormat="1" applyFont="1" applyFill="1" applyBorder="1" applyAlignment="1">
      <alignment horizontal="right" vertical="top"/>
    </xf>
    <xf numFmtId="167" fontId="16" fillId="0" borderId="21" xfId="0" applyNumberFormat="1" applyFont="1" applyBorder="1">
      <alignment vertical="top"/>
    </xf>
    <xf numFmtId="167" fontId="16" fillId="0" borderId="22" xfId="0" applyNumberFormat="1" applyFont="1" applyBorder="1">
      <alignment vertical="top"/>
    </xf>
    <xf numFmtId="167" fontId="16" fillId="0" borderId="10" xfId="0" applyNumberFormat="1" applyFont="1" applyFill="1" applyBorder="1" applyAlignment="1">
      <alignment horizontal="right"/>
    </xf>
    <xf numFmtId="167" fontId="16" fillId="0" borderId="11" xfId="0" applyNumberFormat="1" applyFont="1" applyFill="1" applyBorder="1" applyAlignment="1">
      <alignment horizontal="right"/>
    </xf>
    <xf numFmtId="179" fontId="35" fillId="0" borderId="0" xfId="0" applyNumberFormat="1" applyFont="1" applyFill="1" applyAlignment="1">
      <alignment horizontal="left" vertical="top"/>
    </xf>
    <xf numFmtId="170" fontId="35" fillId="0" borderId="0" xfId="1" applyFont="1" applyFill="1">
      <alignment vertical="top"/>
    </xf>
    <xf numFmtId="167" fontId="25" fillId="0" borderId="0" xfId="0" applyFont="1" applyFill="1" applyAlignment="1">
      <alignment vertical="top"/>
    </xf>
    <xf numFmtId="167" fontId="30" fillId="0" borderId="0" xfId="0" applyFont="1" applyFill="1" applyAlignment="1">
      <alignment vertical="top"/>
    </xf>
    <xf numFmtId="167" fontId="59" fillId="0" borderId="0" xfId="0" applyFont="1" applyBorder="1" applyAlignment="1"/>
    <xf numFmtId="2" fontId="59" fillId="0" borderId="0" xfId="0" applyNumberFormat="1" applyFont="1" applyBorder="1" applyAlignment="1"/>
    <xf numFmtId="176" fontId="59" fillId="0" borderId="0" xfId="0" applyNumberFormat="1" applyFont="1" applyFill="1" applyBorder="1" applyAlignment="1"/>
    <xf numFmtId="176" fontId="59" fillId="0" borderId="0" xfId="0" applyNumberFormat="1" applyFont="1" applyBorder="1" applyAlignment="1"/>
    <xf numFmtId="2" fontId="59" fillId="0" borderId="0" xfId="5" applyNumberFormat="1" applyFont="1" applyBorder="1">
      <alignment vertical="top"/>
    </xf>
    <xf numFmtId="167" fontId="56" fillId="0" borderId="0" xfId="0" applyFont="1" applyBorder="1" applyAlignment="1"/>
    <xf numFmtId="176" fontId="0" fillId="0" borderId="0" xfId="0" applyNumberFormat="1" applyFont="1" applyFill="1" applyBorder="1" applyAlignment="1"/>
    <xf numFmtId="176" fontId="0" fillId="0" borderId="0" xfId="0" applyNumberFormat="1" applyFont="1" applyBorder="1" applyAlignment="1"/>
    <xf numFmtId="0" fontId="11" fillId="0" borderId="0" xfId="0" applyNumberFormat="1" applyFont="1" applyFill="1" applyBorder="1" applyAlignment="1">
      <alignment horizontal="right" vertical="top"/>
    </xf>
    <xf numFmtId="167" fontId="11" fillId="7" borderId="0" xfId="0" applyFont="1" applyFill="1" applyBorder="1" applyAlignment="1">
      <alignment horizontal="right" vertical="top"/>
    </xf>
    <xf numFmtId="169" fontId="8" fillId="0" borderId="0" xfId="0" applyNumberFormat="1" applyFont="1" applyFill="1" applyAlignment="1">
      <alignment horizontal="right" vertical="top"/>
    </xf>
    <xf numFmtId="167" fontId="0" fillId="0" borderId="19" xfId="0" applyFont="1" applyBorder="1" applyAlignment="1">
      <alignment vertical="top"/>
    </xf>
    <xf numFmtId="169" fontId="8" fillId="0" borderId="19" xfId="0" applyNumberFormat="1" applyFont="1" applyFill="1" applyBorder="1" applyAlignment="1">
      <alignment horizontal="left" vertical="top"/>
    </xf>
    <xf numFmtId="167" fontId="0" fillId="0" borderId="19" xfId="0" applyFont="1" applyBorder="1" applyAlignment="1">
      <alignment horizontal="right" vertical="top"/>
    </xf>
    <xf numFmtId="167" fontId="0" fillId="0" borderId="6" xfId="0" applyFont="1" applyBorder="1" applyAlignment="1">
      <alignment horizontal="right" vertical="top"/>
    </xf>
    <xf numFmtId="169" fontId="8" fillId="14" borderId="13" xfId="0" applyNumberFormat="1" applyFont="1" applyFill="1" applyBorder="1" applyAlignment="1">
      <alignment horizontal="right" vertical="top"/>
    </xf>
    <xf numFmtId="176" fontId="51" fillId="14" borderId="10" xfId="5" applyNumberFormat="1" applyFont="1" applyFill="1" applyBorder="1">
      <alignment vertical="top"/>
    </xf>
    <xf numFmtId="176" fontId="51" fillId="14" borderId="12" xfId="5" applyNumberFormat="1" applyFont="1" applyFill="1" applyBorder="1">
      <alignment vertical="top"/>
    </xf>
    <xf numFmtId="169" fontId="51" fillId="0" borderId="0" xfId="0" applyNumberFormat="1" applyFont="1" applyFill="1" applyAlignment="1">
      <alignment horizontal="left" vertical="top"/>
    </xf>
    <xf numFmtId="169" fontId="52" fillId="0" borderId="0" xfId="0" applyNumberFormat="1" applyFont="1" applyFill="1" applyAlignment="1">
      <alignment horizontal="left" vertical="top"/>
    </xf>
    <xf numFmtId="169" fontId="53" fillId="0" borderId="0" xfId="0" applyNumberFormat="1" applyFont="1" applyFill="1" applyAlignment="1">
      <alignment horizontal="left" vertical="top"/>
    </xf>
    <xf numFmtId="167" fontId="16" fillId="0" borderId="0" xfId="0" applyNumberFormat="1" applyFont="1" applyAlignment="1">
      <alignment vertical="top"/>
    </xf>
    <xf numFmtId="169" fontId="17" fillId="0" borderId="0" xfId="0" applyNumberFormat="1" applyFont="1" applyFill="1" applyAlignment="1">
      <alignment horizontal="left" vertical="top"/>
    </xf>
    <xf numFmtId="169" fontId="25" fillId="0" borderId="0" xfId="0" applyNumberFormat="1" applyFont="1" applyFill="1" applyAlignment="1">
      <alignment horizontal="left" vertical="top"/>
    </xf>
    <xf numFmtId="169" fontId="30" fillId="0" borderId="0" xfId="0" applyNumberFormat="1" applyFont="1" applyFill="1" applyAlignment="1">
      <alignment horizontal="left" vertical="top"/>
    </xf>
    <xf numFmtId="172" fontId="16" fillId="0" borderId="0" xfId="0" applyNumberFormat="1" applyFont="1" applyAlignment="1">
      <alignment vertical="top"/>
    </xf>
    <xf numFmtId="167" fontId="0" fillId="14" borderId="13" xfId="0" applyFont="1" applyFill="1" applyBorder="1" applyAlignment="1">
      <alignment horizontal="right" vertical="top"/>
    </xf>
    <xf numFmtId="167" fontId="0" fillId="14" borderId="10" xfId="0" applyFont="1" applyFill="1" applyBorder="1" applyAlignment="1">
      <alignment horizontal="right" vertical="top"/>
    </xf>
    <xf numFmtId="167" fontId="0" fillId="14" borderId="13" xfId="0" applyFill="1" applyBorder="1" applyAlignment="1"/>
    <xf numFmtId="167" fontId="0" fillId="14" borderId="10" xfId="0" applyFill="1" applyBorder="1" applyAlignment="1"/>
    <xf numFmtId="167" fontId="8" fillId="0" borderId="0" xfId="0" applyNumberFormat="1" applyFont="1" applyAlignment="1">
      <alignment vertical="top"/>
    </xf>
    <xf numFmtId="167" fontId="0" fillId="14" borderId="10" xfId="0" applyFont="1" applyFill="1" applyBorder="1" applyAlignment="1">
      <alignment vertical="top"/>
    </xf>
    <xf numFmtId="167" fontId="8" fillId="0" borderId="0" xfId="0" applyNumberFormat="1" applyFont="1" applyAlignment="1">
      <alignment horizontal="right" vertical="top"/>
    </xf>
    <xf numFmtId="174" fontId="23" fillId="0" borderId="5" xfId="6" applyFont="1" applyFill="1" applyBorder="1" applyAlignment="1">
      <alignment horizontal="left" vertical="top"/>
    </xf>
    <xf numFmtId="167" fontId="0" fillId="0" borderId="15" xfId="0" applyFont="1" applyBorder="1" applyAlignment="1">
      <alignment vertical="top"/>
    </xf>
    <xf numFmtId="176" fontId="0" fillId="14" borderId="15" xfId="0" applyNumberFormat="1" applyFont="1" applyFill="1" applyBorder="1" applyAlignment="1">
      <alignment vertical="top"/>
    </xf>
    <xf numFmtId="169" fontId="35" fillId="15" borderId="0" xfId="0" applyNumberFormat="1" applyFont="1" applyFill="1" applyAlignment="1">
      <alignment horizontal="left" vertical="top"/>
    </xf>
    <xf numFmtId="167" fontId="8" fillId="15" borderId="0" xfId="0" applyFont="1" applyFill="1">
      <alignment vertical="top"/>
    </xf>
    <xf numFmtId="173" fontId="49" fillId="0" borderId="0" xfId="7" applyNumberFormat="1" applyFont="1" applyFill="1"/>
    <xf numFmtId="173" fontId="20" fillId="0" borderId="0" xfId="7" applyNumberFormat="1" applyFont="1" applyFill="1"/>
    <xf numFmtId="167" fontId="52" fillId="15" borderId="12" xfId="0" applyFont="1" applyFill="1" applyBorder="1">
      <alignment vertical="top"/>
    </xf>
    <xf numFmtId="167" fontId="52" fillId="15" borderId="8" xfId="0" applyFont="1" applyFill="1" applyBorder="1">
      <alignment vertical="top"/>
    </xf>
    <xf numFmtId="167" fontId="52" fillId="15" borderId="42" xfId="0" applyFont="1" applyFill="1" applyBorder="1">
      <alignment vertical="top"/>
    </xf>
    <xf numFmtId="167" fontId="52" fillId="15" borderId="26" xfId="0" applyFont="1" applyFill="1" applyBorder="1">
      <alignment vertical="top"/>
    </xf>
    <xf numFmtId="167" fontId="52" fillId="15" borderId="43" xfId="0" applyFont="1" applyFill="1" applyBorder="1">
      <alignment vertical="top"/>
    </xf>
    <xf numFmtId="169" fontId="18" fillId="15" borderId="12" xfId="0" applyNumberFormat="1" applyFont="1" applyFill="1" applyBorder="1" applyAlignment="1">
      <alignment horizontal="left" vertical="top"/>
    </xf>
    <xf numFmtId="169" fontId="52" fillId="15" borderId="15" xfId="0" applyNumberFormat="1" applyFont="1" applyFill="1" applyBorder="1" applyAlignment="1">
      <alignment horizontal="left" vertical="top"/>
    </xf>
    <xf numFmtId="169" fontId="11" fillId="15" borderId="17" xfId="0" applyNumberFormat="1" applyFont="1" applyFill="1" applyBorder="1" applyAlignment="1">
      <alignment horizontal="left" vertical="top"/>
    </xf>
    <xf numFmtId="167" fontId="51" fillId="0" borderId="17" xfId="0" applyFont="1" applyBorder="1">
      <alignment vertical="top"/>
    </xf>
    <xf numFmtId="172" fontId="51" fillId="0" borderId="17" xfId="5" applyFont="1" applyBorder="1">
      <alignment vertical="top"/>
    </xf>
    <xf numFmtId="170" fontId="51" fillId="0" borderId="17" xfId="1" applyFont="1" applyBorder="1" applyAlignment="1">
      <alignment vertical="top"/>
    </xf>
    <xf numFmtId="172" fontId="51" fillId="0" borderId="17" xfId="5" applyFont="1" applyBorder="1" applyAlignment="1">
      <alignment vertical="top"/>
    </xf>
    <xf numFmtId="167" fontId="51" fillId="0" borderId="17" xfId="0" applyFont="1" applyBorder="1" applyAlignment="1">
      <alignment vertical="top"/>
    </xf>
    <xf numFmtId="169" fontId="52" fillId="15" borderId="20" xfId="0" applyNumberFormat="1" applyFont="1" applyFill="1" applyBorder="1" applyAlignment="1">
      <alignment horizontal="left" vertical="top"/>
    </xf>
    <xf numFmtId="169" fontId="52" fillId="15" borderId="30" xfId="0" applyNumberFormat="1" applyFont="1" applyFill="1" applyBorder="1" applyAlignment="1">
      <alignment horizontal="left" vertical="top"/>
    </xf>
    <xf numFmtId="169" fontId="52" fillId="15" borderId="31" xfId="0" applyNumberFormat="1" applyFont="1" applyFill="1" applyBorder="1" applyAlignment="1">
      <alignment horizontal="left" vertical="top"/>
    </xf>
    <xf numFmtId="169" fontId="18" fillId="15" borderId="45" xfId="0" applyNumberFormat="1" applyFont="1" applyFill="1" applyBorder="1" applyAlignment="1">
      <alignment horizontal="left" vertical="top"/>
    </xf>
    <xf numFmtId="169" fontId="18" fillId="15" borderId="46" xfId="0" applyNumberFormat="1" applyFont="1" applyFill="1" applyBorder="1" applyAlignment="1">
      <alignment horizontal="left" vertical="top"/>
    </xf>
    <xf numFmtId="167" fontId="52" fillId="15" borderId="45" xfId="0" applyFont="1" applyFill="1" applyBorder="1">
      <alignment vertical="top"/>
    </xf>
    <xf numFmtId="167" fontId="51" fillId="0" borderId="42" xfId="0" applyFont="1" applyBorder="1">
      <alignment vertical="top"/>
    </xf>
    <xf numFmtId="167" fontId="52" fillId="15" borderId="47" xfId="0" applyFont="1" applyFill="1" applyBorder="1">
      <alignment vertical="top"/>
    </xf>
    <xf numFmtId="169" fontId="52" fillId="15" borderId="6" xfId="0" applyNumberFormat="1" applyFont="1" applyFill="1" applyBorder="1" applyAlignment="1">
      <alignment horizontal="left" vertical="top"/>
    </xf>
    <xf numFmtId="169" fontId="52" fillId="15" borderId="17" xfId="0" applyNumberFormat="1" applyFont="1" applyFill="1" applyBorder="1" applyAlignment="1">
      <alignment horizontal="left" vertical="top"/>
    </xf>
    <xf numFmtId="169" fontId="18" fillId="15" borderId="8" xfId="0" applyNumberFormat="1" applyFont="1" applyFill="1" applyBorder="1" applyAlignment="1">
      <alignment horizontal="left" vertical="top"/>
    </xf>
    <xf numFmtId="167" fontId="52" fillId="15" borderId="48" xfId="0" applyFont="1" applyFill="1" applyBorder="1">
      <alignment vertical="top"/>
    </xf>
    <xf numFmtId="173" fontId="20" fillId="0" borderId="0" xfId="7" applyNumberFormat="1" applyFont="1" applyFill="1" applyBorder="1"/>
    <xf numFmtId="169" fontId="35" fillId="0" borderId="0" xfId="0" applyNumberFormat="1" applyFont="1" applyFill="1" applyBorder="1" applyAlignment="1">
      <alignment horizontal="left" vertical="top"/>
    </xf>
    <xf numFmtId="172" fontId="16" fillId="0" borderId="0" xfId="5" applyFont="1" applyFill="1" applyBorder="1" applyAlignment="1">
      <alignment vertical="top"/>
    </xf>
    <xf numFmtId="167" fontId="51" fillId="0" borderId="49" xfId="0" applyFont="1" applyBorder="1">
      <alignment vertical="top"/>
    </xf>
    <xf numFmtId="169" fontId="52" fillId="15" borderId="48" xfId="0" applyNumberFormat="1" applyFont="1" applyFill="1" applyBorder="1" applyAlignment="1">
      <alignment horizontal="left" vertical="top"/>
    </xf>
    <xf numFmtId="169" fontId="52" fillId="15" borderId="44" xfId="0" applyNumberFormat="1" applyFont="1" applyFill="1" applyBorder="1" applyAlignment="1">
      <alignment horizontal="left" vertical="top"/>
    </xf>
    <xf numFmtId="167" fontId="52" fillId="0" borderId="30" xfId="0" applyFont="1" applyBorder="1">
      <alignment vertical="top"/>
    </xf>
    <xf numFmtId="167" fontId="52" fillId="0" borderId="31" xfId="0" applyFont="1" applyBorder="1">
      <alignment vertical="top"/>
    </xf>
    <xf numFmtId="167" fontId="52" fillId="0" borderId="32" xfId="0" applyFont="1" applyBorder="1">
      <alignment vertical="top"/>
    </xf>
    <xf numFmtId="167" fontId="52" fillId="0" borderId="33" xfId="0" applyFont="1" applyBorder="1">
      <alignment vertical="top"/>
    </xf>
    <xf numFmtId="167" fontId="52" fillId="0" borderId="34" xfId="0" applyFont="1" applyBorder="1">
      <alignment vertical="top"/>
    </xf>
    <xf numFmtId="169" fontId="51" fillId="0" borderId="15" xfId="0" applyNumberFormat="1" applyFont="1" applyFill="1" applyBorder="1" applyAlignment="1">
      <alignment horizontal="left" vertical="top"/>
    </xf>
    <xf numFmtId="169" fontId="51" fillId="0" borderId="0" xfId="0" applyNumberFormat="1" applyFont="1" applyAlignment="1">
      <alignment horizontal="left" vertical="top"/>
    </xf>
    <xf numFmtId="172" fontId="51" fillId="0" borderId="0" xfId="5" applyFont="1" applyAlignment="1">
      <alignment vertical="top"/>
    </xf>
    <xf numFmtId="172" fontId="16" fillId="0" borderId="21" xfId="0" applyNumberFormat="1" applyFont="1" applyBorder="1">
      <alignment vertical="top"/>
    </xf>
    <xf numFmtId="172" fontId="16" fillId="0" borderId="22" xfId="0" applyNumberFormat="1" applyFont="1" applyBorder="1">
      <alignment vertical="top"/>
    </xf>
    <xf numFmtId="175" fontId="16" fillId="0" borderId="22" xfId="0" applyNumberFormat="1" applyFont="1" applyBorder="1">
      <alignment vertical="top"/>
    </xf>
    <xf numFmtId="176" fontId="16" fillId="0" borderId="13" xfId="0" applyNumberFormat="1" applyFont="1" applyFill="1" applyBorder="1">
      <alignment vertical="top"/>
    </xf>
    <xf numFmtId="175" fontId="16" fillId="0" borderId="21" xfId="12" applyNumberFormat="1" applyFont="1" applyBorder="1">
      <alignment vertical="top"/>
    </xf>
    <xf numFmtId="170" fontId="16" fillId="0" borderId="21" xfId="12" applyNumberFormat="1" applyFont="1" applyBorder="1">
      <alignment vertical="top"/>
    </xf>
    <xf numFmtId="175" fontId="16" fillId="0" borderId="22" xfId="12" applyNumberFormat="1" applyFont="1" applyBorder="1">
      <alignment vertical="top"/>
    </xf>
    <xf numFmtId="167" fontId="16" fillId="0" borderId="0" xfId="0" applyNumberFormat="1" applyFont="1" applyFill="1" applyAlignment="1">
      <alignment horizontal="left" vertical="top"/>
    </xf>
    <xf numFmtId="172" fontId="25" fillId="0" borderId="0" xfId="5" applyFont="1" applyAlignment="1">
      <alignment vertical="top"/>
    </xf>
    <xf numFmtId="172" fontId="30" fillId="0" borderId="0" xfId="5" applyFont="1" applyAlignment="1">
      <alignment vertical="top"/>
    </xf>
    <xf numFmtId="172" fontId="17" fillId="0" borderId="0" xfId="5" applyFont="1" applyAlignment="1">
      <alignment horizontal="left" vertical="top"/>
    </xf>
    <xf numFmtId="172" fontId="17" fillId="0" borderId="0" xfId="5" applyFont="1" applyAlignment="1">
      <alignment vertical="top"/>
    </xf>
    <xf numFmtId="167" fontId="17" fillId="0" borderId="0" xfId="0" applyFont="1">
      <alignment vertical="top"/>
    </xf>
    <xf numFmtId="172" fontId="17" fillId="0" borderId="0" xfId="5" applyFont="1" applyFill="1" applyAlignment="1">
      <alignment vertical="top"/>
    </xf>
    <xf numFmtId="169" fontId="16" fillId="0" borderId="0" xfId="0" applyNumberFormat="1" applyFont="1" applyFill="1" applyAlignment="1">
      <alignment horizontal="left" vertical="top"/>
    </xf>
    <xf numFmtId="167" fontId="60" fillId="0" borderId="0" xfId="13">
      <alignment vertical="top"/>
    </xf>
    <xf numFmtId="169" fontId="8" fillId="0" borderId="0" xfId="0" applyNumberFormat="1" applyFont="1" applyFill="1" applyBorder="1" applyAlignment="1">
      <alignment horizontal="left" vertical="top"/>
    </xf>
    <xf numFmtId="167" fontId="17" fillId="0" borderId="0" xfId="0" applyFont="1" applyAlignment="1">
      <alignment horizontal="right" vertical="top"/>
    </xf>
    <xf numFmtId="176" fontId="51" fillId="14" borderId="13" xfId="5" applyNumberFormat="1" applyFont="1" applyFill="1" applyBorder="1" applyAlignment="1">
      <alignment horizontal="right" vertical="top"/>
    </xf>
    <xf numFmtId="169" fontId="35" fillId="0" borderId="0" xfId="0" applyNumberFormat="1" applyFont="1" applyFill="1" applyAlignment="1">
      <alignment horizontal="right" vertical="top"/>
    </xf>
    <xf numFmtId="169" fontId="11" fillId="0" borderId="0" xfId="0" applyNumberFormat="1" applyFont="1" applyFill="1" applyBorder="1" applyAlignment="1">
      <alignment horizontal="right" vertical="top"/>
    </xf>
    <xf numFmtId="167" fontId="16" fillId="0" borderId="21" xfId="0" applyFont="1" applyBorder="1">
      <alignment vertical="top"/>
    </xf>
    <xf numFmtId="176" fontId="16" fillId="0" borderId="0" xfId="0" applyNumberFormat="1" applyFont="1" applyFill="1" applyAlignment="1">
      <alignment vertical="top"/>
    </xf>
    <xf numFmtId="167" fontId="16" fillId="0" borderId="22" xfId="0" applyFont="1" applyBorder="1">
      <alignment vertical="top"/>
    </xf>
    <xf numFmtId="167" fontId="11" fillId="0" borderId="0" xfId="0" applyFont="1" applyFill="1" applyBorder="1">
      <alignment vertical="top"/>
    </xf>
    <xf numFmtId="167" fontId="51" fillId="0" borderId="30" xfId="0" applyFont="1" applyFill="1" applyBorder="1">
      <alignment vertical="top"/>
    </xf>
    <xf numFmtId="172" fontId="16" fillId="0" borderId="22" xfId="0" applyNumberFormat="1" applyFont="1" applyFill="1" applyBorder="1">
      <alignment vertical="top"/>
    </xf>
    <xf numFmtId="172" fontId="16" fillId="0" borderId="13" xfId="5" applyNumberFormat="1" applyFont="1" applyFill="1" applyBorder="1">
      <alignment vertical="top"/>
    </xf>
    <xf numFmtId="167" fontId="16" fillId="0" borderId="13" xfId="0" applyNumberFormat="1" applyFont="1" applyFill="1" applyBorder="1">
      <alignment vertical="top"/>
    </xf>
    <xf numFmtId="169" fontId="17" fillId="16" borderId="0" xfId="0" applyNumberFormat="1" applyFont="1" applyFill="1" applyAlignment="1">
      <alignment horizontal="left" vertical="center"/>
    </xf>
    <xf numFmtId="166" fontId="18" fillId="15" borderId="12" xfId="4" applyFont="1" applyFill="1" applyBorder="1">
      <alignment vertical="top"/>
    </xf>
    <xf numFmtId="166" fontId="18" fillId="15" borderId="45" xfId="4" applyFont="1" applyFill="1" applyBorder="1">
      <alignment vertical="top"/>
    </xf>
    <xf numFmtId="166" fontId="18" fillId="15" borderId="16" xfId="4" applyFont="1" applyFill="1" applyBorder="1">
      <alignment vertical="top"/>
    </xf>
    <xf numFmtId="176" fontId="0" fillId="14" borderId="13" xfId="0" applyNumberFormat="1" applyFont="1" applyFill="1" applyBorder="1" applyAlignment="1">
      <alignment vertical="top"/>
    </xf>
    <xf numFmtId="178" fontId="51" fillId="0" borderId="0" xfId="0" applyNumberFormat="1" applyFont="1" applyFill="1" applyBorder="1" applyAlignment="1">
      <alignment vertical="top"/>
    </xf>
    <xf numFmtId="169" fontId="52" fillId="0" borderId="15" xfId="0" applyNumberFormat="1" applyFont="1" applyFill="1" applyBorder="1" applyAlignment="1">
      <alignment horizontal="left" vertical="top"/>
    </xf>
    <xf numFmtId="176" fontId="52" fillId="0" borderId="0" xfId="0" applyNumberFormat="1" applyFont="1" applyFill="1" applyBorder="1">
      <alignment vertical="top"/>
    </xf>
    <xf numFmtId="176" fontId="53" fillId="0" borderId="0" xfId="0" applyNumberFormat="1" applyFont="1" applyFill="1" applyBorder="1">
      <alignment vertical="top"/>
    </xf>
    <xf numFmtId="167" fontId="19" fillId="15" borderId="0" xfId="0" applyFont="1" applyFill="1" applyAlignment="1">
      <alignment vertical="top"/>
    </xf>
    <xf numFmtId="166" fontId="51" fillId="0" borderId="0" xfId="4" applyFont="1" applyFill="1" applyBorder="1">
      <alignment vertical="top"/>
    </xf>
    <xf numFmtId="167" fontId="51" fillId="0" borderId="0" xfId="0" applyFont="1" applyFill="1" applyBorder="1" applyAlignment="1">
      <alignment horizontal="right" vertical="top"/>
    </xf>
    <xf numFmtId="167" fontId="8" fillId="0" borderId="0" xfId="0" applyNumberFormat="1" applyFont="1" applyFill="1" applyBorder="1" applyAlignment="1">
      <alignment vertical="top"/>
    </xf>
    <xf numFmtId="170" fontId="52" fillId="0" borderId="0" xfId="1" applyFont="1" applyFill="1" applyBorder="1">
      <alignment vertical="top"/>
    </xf>
    <xf numFmtId="167" fontId="19" fillId="0" borderId="0" xfId="0" applyFont="1" applyFill="1" applyAlignment="1">
      <alignment vertical="top"/>
    </xf>
    <xf numFmtId="176" fontId="0" fillId="0" borderId="15" xfId="5" applyNumberFormat="1" applyFont="1" applyBorder="1">
      <alignment vertical="top"/>
    </xf>
    <xf numFmtId="170" fontId="8" fillId="0" borderId="0" xfId="1" applyFont="1">
      <alignment vertical="top"/>
    </xf>
    <xf numFmtId="169" fontId="11" fillId="15" borderId="36" xfId="0" applyNumberFormat="1" applyFont="1" applyFill="1" applyBorder="1" applyAlignment="1">
      <alignment horizontal="center" vertical="top"/>
    </xf>
    <xf numFmtId="169" fontId="11" fillId="15" borderId="37" xfId="0" applyNumberFormat="1" applyFont="1" applyFill="1" applyBorder="1" applyAlignment="1">
      <alignment horizontal="center" vertical="top"/>
    </xf>
    <xf numFmtId="170" fontId="11" fillId="0" borderId="0" xfId="1" applyFont="1">
      <alignment vertical="top"/>
    </xf>
    <xf numFmtId="170" fontId="18" fillId="0" borderId="0" xfId="1" applyFont="1">
      <alignment vertical="top"/>
    </xf>
    <xf numFmtId="167" fontId="11" fillId="7" borderId="0" xfId="0" applyFont="1" applyFill="1" applyBorder="1">
      <alignment vertical="top"/>
    </xf>
    <xf numFmtId="167" fontId="28" fillId="7" borderId="0" xfId="0" applyFont="1" applyFill="1" applyBorder="1">
      <alignment vertical="top"/>
    </xf>
    <xf numFmtId="176" fontId="0" fillId="14" borderId="13" xfId="0" applyNumberFormat="1" applyFont="1" applyFill="1" applyBorder="1" applyAlignment="1">
      <alignment horizontal="right" vertical="top"/>
    </xf>
    <xf numFmtId="176" fontId="0" fillId="0" borderId="0" xfId="0" applyNumberFormat="1" applyFont="1" applyAlignment="1">
      <alignment horizontal="right" vertical="top"/>
    </xf>
    <xf numFmtId="172" fontId="11" fillId="0" borderId="0" xfId="5" applyFont="1">
      <alignment vertical="top"/>
    </xf>
    <xf numFmtId="172" fontId="18" fillId="0" borderId="0" xfId="5" applyFont="1">
      <alignment vertical="top"/>
    </xf>
    <xf numFmtId="172" fontId="0" fillId="0" borderId="0" xfId="5" applyFont="1">
      <alignment vertical="top"/>
    </xf>
    <xf numFmtId="172" fontId="0" fillId="0" borderId="0" xfId="5" applyFont="1" applyFill="1">
      <alignment vertical="top"/>
    </xf>
    <xf numFmtId="176" fontId="0" fillId="0" borderId="0" xfId="0" applyNumberFormat="1" applyFont="1" applyAlignment="1">
      <alignment vertical="top"/>
    </xf>
    <xf numFmtId="167" fontId="0" fillId="0" borderId="0" xfId="0" applyFont="1" applyFill="1" applyAlignment="1">
      <alignment horizontal="right" vertical="top"/>
    </xf>
    <xf numFmtId="176" fontId="0" fillId="0" borderId="0" xfId="0" applyNumberFormat="1" applyFont="1" applyFill="1" applyBorder="1" applyAlignment="1">
      <alignment vertical="top"/>
    </xf>
    <xf numFmtId="176" fontId="0" fillId="0" borderId="0" xfId="0" applyNumberFormat="1" applyFont="1" applyFill="1" applyBorder="1" applyAlignment="1">
      <alignment horizontal="right" vertical="top"/>
    </xf>
    <xf numFmtId="170" fontId="0" fillId="0" borderId="0" xfId="1" applyFont="1">
      <alignment vertical="top"/>
    </xf>
    <xf numFmtId="167" fontId="0" fillId="0" borderId="0" xfId="0" applyFont="1" applyFill="1" applyBorder="1" applyAlignment="1">
      <alignment horizontal="right" vertical="top"/>
    </xf>
    <xf numFmtId="176" fontId="8" fillId="0" borderId="0" xfId="0" applyNumberFormat="1" applyFont="1" applyAlignment="1">
      <alignment vertical="top"/>
    </xf>
    <xf numFmtId="167" fontId="51" fillId="0" borderId="0" xfId="0" applyNumberFormat="1" applyFont="1" applyAlignment="1">
      <alignment vertical="top"/>
    </xf>
    <xf numFmtId="167" fontId="8" fillId="0" borderId="0" xfId="0" applyNumberFormat="1" applyFont="1" applyFill="1" applyAlignment="1">
      <alignment vertical="top"/>
    </xf>
    <xf numFmtId="176" fontId="8" fillId="0" borderId="0" xfId="0" applyNumberFormat="1" applyFont="1" applyFill="1" applyAlignment="1">
      <alignment vertical="top"/>
    </xf>
    <xf numFmtId="172" fontId="11" fillId="0" borderId="0" xfId="5" applyFont="1" applyFill="1">
      <alignment vertical="top"/>
    </xf>
    <xf numFmtId="172" fontId="18" fillId="0" borderId="0" xfId="5" applyFont="1" applyFill="1">
      <alignment vertical="top"/>
    </xf>
    <xf numFmtId="175" fontId="16" fillId="0" borderId="0" xfId="0" applyNumberFormat="1" applyFont="1" applyAlignment="1">
      <alignment vertical="top"/>
    </xf>
    <xf numFmtId="176" fontId="16" fillId="0" borderId="0" xfId="0" applyNumberFormat="1" applyFont="1" applyAlignment="1">
      <alignment vertical="top"/>
    </xf>
    <xf numFmtId="170" fontId="16" fillId="0" borderId="0" xfId="0" applyNumberFormat="1" applyFont="1" applyAlignment="1">
      <alignment vertical="top"/>
    </xf>
    <xf numFmtId="176" fontId="11" fillId="0" borderId="0" xfId="0" applyNumberFormat="1" applyFont="1" applyAlignment="1">
      <alignment vertical="top"/>
    </xf>
    <xf numFmtId="176" fontId="18" fillId="0" borderId="0" xfId="0" applyNumberFormat="1" applyFont="1" applyAlignment="1">
      <alignment vertical="top"/>
    </xf>
    <xf numFmtId="176" fontId="0" fillId="0" borderId="0" xfId="0" applyNumberFormat="1" applyFont="1" applyFill="1" applyAlignment="1">
      <alignment vertical="top"/>
    </xf>
    <xf numFmtId="167" fontId="16" fillId="0" borderId="0" xfId="0" applyNumberFormat="1" applyFont="1" applyFill="1" applyAlignment="1">
      <alignment vertical="top"/>
    </xf>
    <xf numFmtId="172" fontId="8" fillId="0" borderId="0" xfId="0" applyNumberFormat="1" applyFont="1" applyFill="1" applyAlignment="1">
      <alignment vertical="top"/>
    </xf>
    <xf numFmtId="167" fontId="52" fillId="0" borderId="0" xfId="0" applyFont="1" applyFill="1" applyAlignment="1">
      <alignment vertical="top"/>
    </xf>
    <xf numFmtId="167" fontId="53" fillId="0" borderId="0" xfId="0" applyFont="1" applyFill="1" applyAlignment="1">
      <alignment vertical="top"/>
    </xf>
    <xf numFmtId="167" fontId="51" fillId="0" borderId="0" xfId="0" applyNumberFormat="1" applyFont="1" applyFill="1" applyAlignment="1">
      <alignment vertical="top"/>
    </xf>
    <xf numFmtId="167" fontId="16" fillId="0" borderId="30" xfId="0" applyNumberFormat="1" applyFont="1" applyBorder="1">
      <alignment vertical="top"/>
    </xf>
    <xf numFmtId="169" fontId="17" fillId="0" borderId="0" xfId="0" applyNumberFormat="1" applyFont="1" applyAlignment="1">
      <alignment horizontal="left" vertical="top"/>
    </xf>
    <xf numFmtId="167" fontId="17" fillId="0" borderId="15" xfId="0" applyFont="1" applyBorder="1">
      <alignment vertical="top"/>
    </xf>
    <xf numFmtId="167" fontId="17" fillId="0" borderId="26" xfId="0" applyFont="1" applyBorder="1">
      <alignment vertical="top"/>
    </xf>
    <xf numFmtId="167" fontId="17" fillId="0" borderId="23" xfId="0" applyFont="1" applyBorder="1">
      <alignment vertical="top"/>
    </xf>
    <xf numFmtId="167" fontId="17" fillId="0" borderId="30" xfId="0" applyFont="1" applyBorder="1">
      <alignment vertical="top"/>
    </xf>
    <xf numFmtId="167" fontId="17" fillId="0" borderId="31" xfId="0" applyFont="1" applyBorder="1">
      <alignment vertical="top"/>
    </xf>
    <xf numFmtId="167" fontId="16" fillId="0" borderId="31" xfId="0" applyNumberFormat="1" applyFont="1" applyBorder="1">
      <alignment vertical="top"/>
    </xf>
    <xf numFmtId="167" fontId="17" fillId="0" borderId="17" xfId="0" applyFont="1" applyBorder="1">
      <alignment vertical="top"/>
    </xf>
    <xf numFmtId="167" fontId="17" fillId="0" borderId="15" xfId="0" applyNumberFormat="1" applyFont="1" applyBorder="1">
      <alignment vertical="top"/>
    </xf>
    <xf numFmtId="172" fontId="17" fillId="0" borderId="15" xfId="5" applyFont="1" applyBorder="1">
      <alignment vertical="top"/>
    </xf>
    <xf numFmtId="172" fontId="17" fillId="0" borderId="15" xfId="5" applyFont="1" applyBorder="1" applyAlignment="1">
      <alignment vertical="top"/>
    </xf>
    <xf numFmtId="170" fontId="17" fillId="0" borderId="15" xfId="1" applyFont="1" applyBorder="1" applyAlignment="1">
      <alignment vertical="top"/>
    </xf>
    <xf numFmtId="167" fontId="17" fillId="0" borderId="0" xfId="0" applyFont="1" applyAlignment="1">
      <alignment horizontal="left" vertical="top"/>
    </xf>
    <xf numFmtId="167" fontId="17" fillId="0" borderId="15" xfId="0" applyFont="1" applyBorder="1" applyAlignment="1">
      <alignment vertical="top"/>
    </xf>
    <xf numFmtId="167" fontId="16" fillId="0" borderId="32" xfId="0" applyNumberFormat="1" applyFont="1" applyBorder="1">
      <alignment vertical="top"/>
    </xf>
    <xf numFmtId="167" fontId="17" fillId="0" borderId="32" xfId="0" applyFont="1" applyBorder="1">
      <alignment vertical="top"/>
    </xf>
    <xf numFmtId="167" fontId="17" fillId="0" borderId="33" xfId="0" applyFont="1" applyBorder="1">
      <alignment vertical="top"/>
    </xf>
    <xf numFmtId="167" fontId="17" fillId="0" borderId="34" xfId="0" applyFont="1" applyBorder="1">
      <alignment vertical="top"/>
    </xf>
    <xf numFmtId="167" fontId="16" fillId="0" borderId="33" xfId="0" applyNumberFormat="1" applyFont="1" applyBorder="1">
      <alignment vertical="top"/>
    </xf>
    <xf numFmtId="167" fontId="16" fillId="0" borderId="34" xfId="0" applyNumberFormat="1" applyFont="1" applyBorder="1">
      <alignment vertical="top"/>
    </xf>
    <xf numFmtId="167" fontId="16" fillId="0" borderId="30" xfId="0" applyNumberFormat="1" applyFont="1" applyFill="1" applyBorder="1">
      <alignment vertical="top"/>
    </xf>
    <xf numFmtId="167" fontId="17" fillId="0" borderId="26" xfId="0" applyNumberFormat="1" applyFont="1" applyBorder="1">
      <alignment vertical="top"/>
    </xf>
    <xf numFmtId="167" fontId="16" fillId="0" borderId="15" xfId="0" applyNumberFormat="1" applyFont="1" applyFill="1" applyBorder="1">
      <alignment vertical="top"/>
    </xf>
    <xf numFmtId="167" fontId="16" fillId="0" borderId="31" xfId="0" applyNumberFormat="1" applyFont="1" applyFill="1" applyBorder="1">
      <alignment vertical="top"/>
    </xf>
    <xf numFmtId="170" fontId="51" fillId="0" borderId="15" xfId="1" applyFont="1" applyBorder="1" applyAlignment="1">
      <alignment vertical="top"/>
    </xf>
    <xf numFmtId="172" fontId="16" fillId="0" borderId="0" xfId="0" applyNumberFormat="1" applyFont="1" applyFill="1" applyAlignment="1">
      <alignment vertical="top"/>
    </xf>
    <xf numFmtId="172" fontId="51" fillId="0" borderId="0" xfId="0" applyNumberFormat="1" applyFont="1" applyFill="1" applyAlignment="1">
      <alignment vertical="top"/>
    </xf>
    <xf numFmtId="167" fontId="11" fillId="0" borderId="0" xfId="0" applyFont="1" applyFill="1">
      <alignment vertical="top"/>
    </xf>
    <xf numFmtId="167" fontId="18" fillId="0" borderId="0" xfId="0" applyFont="1" applyFill="1">
      <alignment vertical="top"/>
    </xf>
    <xf numFmtId="167" fontId="0" fillId="0" borderId="0" xfId="0" applyFont="1" applyFill="1">
      <alignment vertical="top"/>
    </xf>
    <xf numFmtId="172" fontId="0" fillId="0" borderId="0" xfId="5" applyNumberFormat="1" applyFont="1">
      <alignment vertical="top"/>
    </xf>
    <xf numFmtId="172" fontId="8" fillId="0" borderId="0" xfId="5" applyNumberFormat="1" applyFont="1">
      <alignment vertical="top"/>
    </xf>
    <xf numFmtId="176" fontId="0" fillId="0" borderId="0" xfId="0" applyNumberFormat="1" applyFont="1" applyFill="1" applyAlignment="1">
      <alignment horizontal="right" vertical="top"/>
    </xf>
    <xf numFmtId="172" fontId="8" fillId="0" borderId="0" xfId="0" applyNumberFormat="1" applyFont="1" applyAlignment="1">
      <alignment vertical="top"/>
    </xf>
    <xf numFmtId="166" fontId="8" fillId="0" borderId="0" xfId="4" applyFont="1">
      <alignment vertical="top"/>
    </xf>
    <xf numFmtId="167" fontId="0" fillId="0" borderId="50" xfId="0" applyFont="1" applyBorder="1" applyAlignment="1">
      <alignment vertical="top"/>
    </xf>
    <xf numFmtId="167" fontId="0" fillId="0" borderId="50" xfId="0" applyFont="1" applyBorder="1" applyAlignment="1">
      <alignment horizontal="right" vertical="top"/>
    </xf>
    <xf numFmtId="176" fontId="0" fillId="0" borderId="50" xfId="0" applyNumberFormat="1" applyFont="1" applyBorder="1" applyAlignment="1">
      <alignment horizontal="right" vertical="top"/>
    </xf>
    <xf numFmtId="172" fontId="8" fillId="0" borderId="0" xfId="5" applyFont="1">
      <alignment vertical="top"/>
    </xf>
    <xf numFmtId="166" fontId="0" fillId="0" borderId="0" xfId="4" applyFont="1" applyFill="1">
      <alignment vertical="top"/>
    </xf>
    <xf numFmtId="170" fontId="0" fillId="0" borderId="0" xfId="1" applyFont="1" applyFill="1">
      <alignment vertical="top"/>
    </xf>
    <xf numFmtId="170" fontId="0" fillId="0" borderId="0" xfId="1" applyFont="1" applyFill="1" applyBorder="1">
      <alignment vertical="top"/>
    </xf>
    <xf numFmtId="176" fontId="0" fillId="14" borderId="10" xfId="0" applyNumberFormat="1" applyFont="1" applyFill="1" applyBorder="1" applyAlignment="1">
      <alignment horizontal="right" vertical="top"/>
    </xf>
    <xf numFmtId="169" fontId="11" fillId="15" borderId="17" xfId="0" applyNumberFormat="1" applyFont="1" applyFill="1" applyBorder="1" applyAlignment="1">
      <alignment horizontal="center" vertical="top"/>
    </xf>
    <xf numFmtId="167" fontId="52" fillId="15" borderId="0" xfId="0" applyFont="1" applyFill="1" applyBorder="1" applyAlignment="1">
      <alignment horizontal="center" vertical="top"/>
    </xf>
    <xf numFmtId="170" fontId="8" fillId="0" borderId="0" xfId="0" applyNumberFormat="1" applyFont="1" applyAlignment="1">
      <alignment vertical="top"/>
    </xf>
    <xf numFmtId="167" fontId="0" fillId="0" borderId="0" xfId="0" applyFill="1" applyBorder="1" applyAlignment="1"/>
    <xf numFmtId="167" fontId="0" fillId="14" borderId="13" xfId="0" applyFill="1" applyBorder="1">
      <alignment vertical="top"/>
    </xf>
    <xf numFmtId="177" fontId="16" fillId="0" borderId="0" xfId="0" applyNumberFormat="1" applyFont="1" applyAlignment="1">
      <alignment vertical="top"/>
    </xf>
    <xf numFmtId="176" fontId="32" fillId="0" borderId="0" xfId="0" applyNumberFormat="1" applyFont="1" applyAlignment="1">
      <alignment vertical="center"/>
    </xf>
    <xf numFmtId="176" fontId="17" fillId="0" borderId="30" xfId="0" applyNumberFormat="1" applyFont="1" applyBorder="1">
      <alignment vertical="top"/>
    </xf>
    <xf numFmtId="180" fontId="35" fillId="0" borderId="0" xfId="0" applyNumberFormat="1" applyFont="1" applyFill="1" applyAlignment="1">
      <alignment horizontal="left" vertical="top"/>
    </xf>
    <xf numFmtId="4" fontId="16" fillId="0" borderId="0" xfId="0" applyNumberFormat="1" applyFont="1" applyAlignment="1">
      <alignment vertical="top"/>
    </xf>
    <xf numFmtId="167" fontId="8" fillId="0" borderId="0" xfId="0" applyNumberFormat="1" applyFont="1">
      <alignment vertical="top"/>
    </xf>
    <xf numFmtId="167" fontId="17" fillId="0" borderId="50" xfId="0" applyFont="1" applyBorder="1" applyAlignment="1">
      <alignment vertical="top"/>
    </xf>
    <xf numFmtId="167" fontId="17" fillId="0" borderId="50" xfId="0" applyFont="1" applyBorder="1" applyAlignment="1">
      <alignment horizontal="right" vertical="top"/>
    </xf>
    <xf numFmtId="167" fontId="54" fillId="14" borderId="10" xfId="0" applyFont="1" applyFill="1" applyBorder="1" applyAlignment="1">
      <alignment vertical="top"/>
    </xf>
    <xf numFmtId="167" fontId="54" fillId="14" borderId="13" xfId="0" applyFont="1" applyFill="1" applyBorder="1">
      <alignment vertical="top"/>
    </xf>
    <xf numFmtId="175" fontId="16" fillId="0" borderId="13" xfId="0" applyNumberFormat="1" applyFont="1" applyFill="1" applyBorder="1">
      <alignment vertical="top"/>
    </xf>
    <xf numFmtId="172" fontId="17" fillId="0" borderId="0" xfId="5" applyFont="1" applyFill="1" applyBorder="1">
      <alignment vertical="top"/>
    </xf>
    <xf numFmtId="167" fontId="28" fillId="0" borderId="0" xfId="0" applyFont="1" applyFill="1" applyBorder="1">
      <alignment vertical="top"/>
    </xf>
    <xf numFmtId="167" fontId="11" fillId="0" borderId="0" xfId="0" applyFont="1" applyFill="1" applyBorder="1" applyAlignment="1">
      <alignment horizontal="right" vertical="top"/>
    </xf>
    <xf numFmtId="167" fontId="16" fillId="0" borderId="0" xfId="0" applyNumberFormat="1" applyFont="1" applyBorder="1" applyAlignment="1">
      <alignment vertical="top"/>
    </xf>
    <xf numFmtId="167" fontId="16" fillId="0" borderId="0" xfId="0" applyNumberFormat="1" applyFont="1" applyFill="1" applyBorder="1" applyAlignment="1">
      <alignment vertical="top"/>
    </xf>
    <xf numFmtId="167" fontId="8" fillId="14" borderId="13" xfId="0" applyNumberFormat="1" applyFont="1" applyFill="1" applyBorder="1" applyAlignment="1">
      <alignment vertical="top"/>
    </xf>
    <xf numFmtId="170" fontId="8" fillId="0" borderId="0" xfId="1" applyFont="1" applyFill="1" applyBorder="1">
      <alignment vertical="top"/>
    </xf>
    <xf numFmtId="180" fontId="51" fillId="0" borderId="0" xfId="0" applyNumberFormat="1" applyFont="1" applyFill="1" applyAlignment="1">
      <alignment horizontal="left" vertical="top"/>
    </xf>
    <xf numFmtId="167" fontId="17" fillId="0" borderId="30" xfId="0" applyNumberFormat="1" applyFont="1" applyBorder="1">
      <alignment vertical="top"/>
    </xf>
    <xf numFmtId="167" fontId="17" fillId="0" borderId="31" xfId="0" applyNumberFormat="1" applyFont="1" applyBorder="1">
      <alignment vertical="top"/>
    </xf>
    <xf numFmtId="167" fontId="17" fillId="0" borderId="30" xfId="0" applyNumberFormat="1" applyFont="1" applyFill="1" applyBorder="1">
      <alignment vertical="top"/>
    </xf>
    <xf numFmtId="167" fontId="17" fillId="0" borderId="15" xfId="0" applyNumberFormat="1" applyFont="1" applyFill="1" applyBorder="1">
      <alignment vertical="top"/>
    </xf>
    <xf numFmtId="167" fontId="17" fillId="0" borderId="31" xfId="0" applyNumberFormat="1" applyFont="1" applyFill="1" applyBorder="1">
      <alignment vertical="top"/>
    </xf>
    <xf numFmtId="167" fontId="17" fillId="0" borderId="30" xfId="0" applyFont="1" applyFill="1" applyBorder="1">
      <alignment vertical="top"/>
    </xf>
    <xf numFmtId="167" fontId="16" fillId="0" borderId="0" xfId="0" applyNumberFormat="1" applyFont="1" applyAlignment="1">
      <alignment horizontal="right" vertical="top"/>
    </xf>
    <xf numFmtId="167" fontId="26" fillId="7" borderId="0" xfId="0" applyNumberFormat="1" applyFont="1" applyFill="1" applyBorder="1" applyAlignment="1">
      <alignment horizontal="right" vertical="top"/>
    </xf>
    <xf numFmtId="167" fontId="26" fillId="0" borderId="0" xfId="0" applyNumberFormat="1" applyFont="1" applyFill="1" applyBorder="1" applyAlignment="1">
      <alignment horizontal="right" vertical="top"/>
    </xf>
    <xf numFmtId="169" fontId="11" fillId="15" borderId="20" xfId="0" applyNumberFormat="1" applyFont="1" applyFill="1" applyBorder="1" applyAlignment="1">
      <alignment horizontal="left" vertical="top"/>
    </xf>
    <xf numFmtId="167" fontId="52" fillId="15" borderId="0" xfId="0" applyFont="1" applyFill="1" applyBorder="1" applyAlignment="1">
      <alignment horizontal="left" vertical="top"/>
    </xf>
    <xf numFmtId="169" fontId="18" fillId="15" borderId="16" xfId="0" applyNumberFormat="1" applyFont="1" applyFill="1" applyBorder="1" applyAlignment="1">
      <alignment horizontal="left" vertical="top"/>
    </xf>
    <xf numFmtId="169" fontId="11" fillId="15" borderId="23" xfId="0" applyNumberFormat="1" applyFont="1" applyFill="1" applyBorder="1" applyAlignment="1">
      <alignment horizontal="left" vertical="top"/>
    </xf>
    <xf numFmtId="169" fontId="35" fillId="14" borderId="13" xfId="0" applyNumberFormat="1" applyFont="1" applyFill="1" applyBorder="1" applyAlignment="1">
      <alignment horizontal="left" vertical="top"/>
    </xf>
    <xf numFmtId="167" fontId="52" fillId="0" borderId="0" xfId="0" applyFont="1" applyFill="1" applyBorder="1" applyAlignment="1">
      <alignment horizontal="center" vertical="top"/>
    </xf>
    <xf numFmtId="169" fontId="11" fillId="15" borderId="19" xfId="0" applyNumberFormat="1" applyFont="1" applyFill="1" applyBorder="1" applyAlignment="1">
      <alignment horizontal="left" vertical="top"/>
    </xf>
    <xf numFmtId="169" fontId="11" fillId="0" borderId="0" xfId="0" applyNumberFormat="1" applyFont="1" applyFill="1" applyBorder="1" applyAlignment="1">
      <alignment horizontal="center" vertical="top"/>
    </xf>
    <xf numFmtId="169" fontId="53" fillId="0" borderId="0" xfId="0" applyNumberFormat="1" applyFont="1" applyFill="1" applyBorder="1" applyAlignment="1">
      <alignment horizontal="left" vertical="top"/>
    </xf>
    <xf numFmtId="169" fontId="52" fillId="0" borderId="0" xfId="0" applyNumberFormat="1" applyFont="1" applyFill="1" applyBorder="1" applyAlignment="1">
      <alignment horizontal="left" vertical="top"/>
    </xf>
    <xf numFmtId="169" fontId="18" fillId="0" borderId="0" xfId="0" applyNumberFormat="1" applyFont="1" applyFill="1" applyBorder="1" applyAlignment="1">
      <alignment horizontal="left" vertical="top"/>
    </xf>
    <xf numFmtId="169" fontId="51" fillId="0" borderId="0" xfId="0" applyNumberFormat="1" applyFont="1" applyFill="1" applyBorder="1" applyAlignment="1">
      <alignment horizontal="left" vertical="top"/>
    </xf>
    <xf numFmtId="169" fontId="17" fillId="15" borderId="0" xfId="0" applyNumberFormat="1" applyFont="1" applyFill="1" applyAlignment="1">
      <alignment horizontal="left" vertical="top"/>
    </xf>
    <xf numFmtId="169" fontId="17" fillId="15" borderId="0" xfId="0" applyNumberFormat="1" applyFont="1" applyFill="1" applyAlignment="1">
      <alignment horizontal="right" vertical="top"/>
    </xf>
    <xf numFmtId="169" fontId="52" fillId="0" borderId="20" xfId="0" applyNumberFormat="1" applyFont="1" applyFill="1" applyBorder="1" applyAlignment="1">
      <alignment horizontal="right" vertical="top"/>
    </xf>
    <xf numFmtId="169" fontId="52" fillId="0" borderId="15" xfId="0" applyNumberFormat="1" applyFont="1" applyFill="1" applyBorder="1" applyAlignment="1">
      <alignment horizontal="right" vertical="top"/>
    </xf>
    <xf numFmtId="169" fontId="52" fillId="0" borderId="17" xfId="0" applyNumberFormat="1" applyFont="1" applyFill="1" applyBorder="1" applyAlignment="1">
      <alignment horizontal="right" vertical="top"/>
    </xf>
    <xf numFmtId="169" fontId="11" fillId="15" borderId="20" xfId="0" applyNumberFormat="1" applyFont="1" applyFill="1" applyBorder="1" applyAlignment="1">
      <alignment horizontal="right" vertical="top"/>
    </xf>
    <xf numFmtId="169" fontId="11" fillId="15" borderId="19" xfId="0" applyNumberFormat="1" applyFont="1" applyFill="1" applyBorder="1" applyAlignment="1">
      <alignment horizontal="right" vertical="top"/>
    </xf>
    <xf numFmtId="167" fontId="51" fillId="14" borderId="13" xfId="0" applyFont="1" applyFill="1" applyBorder="1" applyAlignment="1">
      <alignment horizontal="right" vertical="top"/>
    </xf>
    <xf numFmtId="169" fontId="52" fillId="15" borderId="19" xfId="0" applyNumberFormat="1" applyFont="1" applyFill="1" applyBorder="1" applyAlignment="1">
      <alignment horizontal="left" vertical="top"/>
    </xf>
    <xf numFmtId="167" fontId="51" fillId="14" borderId="13" xfId="0" applyFont="1" applyFill="1" applyBorder="1" applyAlignment="1">
      <alignment horizontal="right"/>
    </xf>
    <xf numFmtId="169" fontId="51" fillId="14" borderId="9" xfId="0" applyNumberFormat="1" applyFont="1" applyFill="1" applyBorder="1" applyAlignment="1">
      <alignment horizontal="left" vertical="top"/>
    </xf>
    <xf numFmtId="167" fontId="52" fillId="15" borderId="2" xfId="0" applyFont="1" applyFill="1" applyBorder="1">
      <alignment vertical="top"/>
    </xf>
    <xf numFmtId="167" fontId="52" fillId="15" borderId="3" xfId="0" applyFont="1" applyFill="1" applyBorder="1">
      <alignment vertical="top"/>
    </xf>
    <xf numFmtId="167" fontId="17" fillId="15" borderId="3" xfId="0" applyFont="1" applyFill="1" applyBorder="1">
      <alignment vertical="top"/>
    </xf>
    <xf numFmtId="167" fontId="17" fillId="15" borderId="4" xfId="0" applyFont="1" applyFill="1" applyBorder="1">
      <alignment vertical="top"/>
    </xf>
    <xf numFmtId="169" fontId="11" fillId="15" borderId="30" xfId="0" applyNumberFormat="1" applyFont="1" applyFill="1" applyBorder="1" applyAlignment="1">
      <alignment horizontal="left" vertical="top"/>
    </xf>
    <xf numFmtId="169" fontId="11" fillId="15" borderId="31" xfId="0" applyNumberFormat="1" applyFont="1" applyFill="1" applyBorder="1" applyAlignment="1">
      <alignment horizontal="left" vertical="top"/>
    </xf>
    <xf numFmtId="169" fontId="52" fillId="0" borderId="31" xfId="0" applyNumberFormat="1" applyFont="1" applyFill="1" applyBorder="1" applyAlignment="1">
      <alignment horizontal="left" vertical="top"/>
    </xf>
    <xf numFmtId="169" fontId="11" fillId="15" borderId="32" xfId="0" applyNumberFormat="1" applyFont="1" applyFill="1" applyBorder="1" applyAlignment="1">
      <alignment horizontal="left" vertical="top"/>
    </xf>
    <xf numFmtId="169" fontId="11" fillId="15" borderId="33" xfId="0" applyNumberFormat="1" applyFont="1" applyFill="1" applyBorder="1" applyAlignment="1">
      <alignment horizontal="left" vertical="top"/>
    </xf>
    <xf numFmtId="169" fontId="11" fillId="15" borderId="34" xfId="0" applyNumberFormat="1" applyFont="1" applyFill="1" applyBorder="1" applyAlignment="1">
      <alignment horizontal="left" vertical="top"/>
    </xf>
    <xf numFmtId="167" fontId="51" fillId="0" borderId="13" xfId="0" applyFont="1" applyFill="1" applyBorder="1" applyAlignment="1">
      <alignment horizontal="right" vertical="top"/>
    </xf>
    <xf numFmtId="183" fontId="11" fillId="0" borderId="0" xfId="0" applyNumberFormat="1" applyFont="1" applyFill="1" applyBorder="1" applyAlignment="1">
      <alignment horizontal="left" vertical="top"/>
    </xf>
    <xf numFmtId="175" fontId="17" fillId="0" borderId="0" xfId="0" applyNumberFormat="1" applyFont="1" applyFill="1" applyAlignment="1">
      <alignment vertical="top"/>
    </xf>
    <xf numFmtId="181" fontId="11" fillId="0" borderId="0" xfId="0" applyNumberFormat="1" applyFont="1" applyFill="1" applyBorder="1" applyAlignment="1">
      <alignment horizontal="left" vertical="top"/>
    </xf>
    <xf numFmtId="170" fontId="16" fillId="0" borderId="0" xfId="1" applyFont="1" applyBorder="1">
      <alignment vertical="top"/>
    </xf>
    <xf numFmtId="170" fontId="16" fillId="0" borderId="0" xfId="1" applyFont="1" applyFill="1" applyBorder="1">
      <alignment vertical="top"/>
    </xf>
    <xf numFmtId="170" fontId="16" fillId="0" borderId="13" xfId="1" applyFont="1" applyFill="1" applyBorder="1">
      <alignment vertical="top"/>
    </xf>
    <xf numFmtId="176" fontId="19" fillId="0" borderId="0" xfId="0" applyNumberFormat="1" applyFont="1" applyFill="1" applyAlignment="1">
      <alignment vertical="top"/>
    </xf>
    <xf numFmtId="176" fontId="25" fillId="0" borderId="0" xfId="0" applyNumberFormat="1" applyFont="1" applyFill="1" applyBorder="1">
      <alignment vertical="top"/>
    </xf>
    <xf numFmtId="172" fontId="51" fillId="14" borderId="12" xfId="5" applyFont="1" applyFill="1" applyBorder="1">
      <alignment vertical="top"/>
    </xf>
    <xf numFmtId="172" fontId="51" fillId="0" borderId="22" xfId="0" applyNumberFormat="1" applyFont="1" applyFill="1" applyBorder="1">
      <alignment vertical="top"/>
    </xf>
    <xf numFmtId="172" fontId="51" fillId="0" borderId="22" xfId="0" applyNumberFormat="1" applyFont="1" applyBorder="1">
      <alignment vertical="top"/>
    </xf>
    <xf numFmtId="181" fontId="51" fillId="0" borderId="0" xfId="0" applyNumberFormat="1" applyFont="1" applyFill="1" applyAlignment="1">
      <alignment horizontal="left" vertical="top"/>
    </xf>
    <xf numFmtId="176" fontId="51" fillId="14" borderId="10" xfId="0" applyNumberFormat="1" applyFont="1" applyFill="1" applyBorder="1">
      <alignment vertical="top"/>
    </xf>
    <xf numFmtId="170" fontId="51" fillId="14" borderId="13" xfId="1" applyFont="1" applyFill="1" applyBorder="1">
      <alignment vertical="top"/>
    </xf>
    <xf numFmtId="176" fontId="51" fillId="0" borderId="0" xfId="0" applyNumberFormat="1" applyFont="1" applyAlignment="1">
      <alignment vertical="top"/>
    </xf>
    <xf numFmtId="182" fontId="51" fillId="0" borderId="0" xfId="0" applyNumberFormat="1" applyFont="1" applyAlignment="1">
      <alignment vertical="top"/>
    </xf>
    <xf numFmtId="176" fontId="51" fillId="14" borderId="13" xfId="0" applyNumberFormat="1" applyFont="1" applyFill="1" applyBorder="1" applyAlignment="1">
      <alignment vertical="top"/>
    </xf>
    <xf numFmtId="167" fontId="51" fillId="0" borderId="0" xfId="0" applyFont="1" applyAlignment="1">
      <alignment horizontal="right" vertical="top"/>
    </xf>
    <xf numFmtId="167" fontId="51" fillId="14" borderId="12" xfId="0" applyFont="1" applyFill="1" applyBorder="1">
      <alignment vertical="top"/>
    </xf>
    <xf numFmtId="177" fontId="51" fillId="14" borderId="13" xfId="5" applyNumberFormat="1" applyFont="1" applyFill="1" applyBorder="1">
      <alignment vertical="top"/>
    </xf>
    <xf numFmtId="176" fontId="51" fillId="14" borderId="10" xfId="0" applyNumberFormat="1" applyFont="1" applyFill="1" applyBorder="1" applyAlignment="1">
      <alignment vertical="top"/>
    </xf>
    <xf numFmtId="167" fontId="14" fillId="0" borderId="0" xfId="0" applyFont="1" applyFill="1" applyBorder="1" applyAlignment="1">
      <alignment vertical="center"/>
    </xf>
    <xf numFmtId="167" fontId="10" fillId="0" borderId="0" xfId="0" applyFont="1" applyAlignment="1">
      <alignment vertical="center"/>
    </xf>
    <xf numFmtId="167" fontId="1" fillId="0" borderId="0" xfId="0" applyFont="1" applyAlignment="1">
      <alignment vertical="center"/>
    </xf>
    <xf numFmtId="167" fontId="48" fillId="17" borderId="0" xfId="0" applyFont="1" applyFill="1" applyAlignment="1">
      <alignment vertical="center"/>
    </xf>
    <xf numFmtId="167" fontId="0" fillId="0" borderId="0" xfId="0" applyFont="1" applyAlignment="1">
      <alignment vertical="center"/>
    </xf>
    <xf numFmtId="167" fontId="1" fillId="0" borderId="0" xfId="0" applyFont="1" applyAlignment="1">
      <alignment horizontal="left" vertical="center" indent="1"/>
    </xf>
    <xf numFmtId="167" fontId="1" fillId="0" borderId="0" xfId="0" applyFont="1" applyAlignment="1">
      <alignment horizontal="left" vertical="center" indent="2"/>
    </xf>
    <xf numFmtId="167" fontId="49" fillId="18" borderId="0" xfId="0" applyFont="1" applyFill="1" applyAlignment="1">
      <alignment vertical="center"/>
    </xf>
    <xf numFmtId="167" fontId="1" fillId="0" borderId="0" xfId="0" applyFont="1" applyAlignment="1">
      <alignment horizontal="left" vertical="center" indent="4"/>
    </xf>
    <xf numFmtId="167" fontId="50" fillId="0" borderId="0" xfId="0" applyFont="1" applyAlignment="1">
      <alignment vertical="center"/>
    </xf>
    <xf numFmtId="167" fontId="1" fillId="0" borderId="0" xfId="0" applyFont="1" applyAlignment="1">
      <alignment horizontal="left" vertical="center" wrapText="1"/>
    </xf>
    <xf numFmtId="167" fontId="1" fillId="0" borderId="0" xfId="0" applyFont="1" applyAlignment="1">
      <alignment vertical="center" wrapText="1"/>
    </xf>
    <xf numFmtId="184" fontId="50" fillId="0" borderId="0" xfId="1" applyNumberFormat="1" applyFont="1">
      <alignment vertical="top"/>
    </xf>
    <xf numFmtId="167" fontId="63" fillId="0" borderId="0" xfId="0" applyFont="1" applyAlignment="1">
      <alignment vertical="center" wrapText="1"/>
    </xf>
    <xf numFmtId="175" fontId="50" fillId="0" borderId="0" xfId="0" applyNumberFormat="1" applyFont="1" applyAlignment="1">
      <alignment vertical="center"/>
    </xf>
    <xf numFmtId="167" fontId="50" fillId="0" borderId="0" xfId="0" applyFont="1" applyFill="1" applyAlignment="1">
      <alignment vertical="center"/>
    </xf>
    <xf numFmtId="170" fontId="50" fillId="0" borderId="0" xfId="1" applyFont="1">
      <alignment vertical="top"/>
    </xf>
    <xf numFmtId="167" fontId="16" fillId="0" borderId="0" xfId="0" applyFont="1" applyAlignment="1">
      <alignment vertical="center"/>
    </xf>
    <xf numFmtId="167" fontId="10" fillId="0" borderId="0" xfId="0" applyFont="1" applyAlignment="1">
      <alignment vertical="center" wrapText="1"/>
    </xf>
    <xf numFmtId="167" fontId="8" fillId="6" borderId="0" xfId="0" applyFont="1" applyFill="1" applyAlignment="1">
      <alignment horizontal="right" vertical="center"/>
    </xf>
    <xf numFmtId="0" fontId="1" fillId="0" borderId="0" xfId="0" applyNumberFormat="1" applyFont="1" applyAlignment="1">
      <alignment vertical="center" wrapText="1"/>
    </xf>
    <xf numFmtId="170" fontId="1" fillId="0" borderId="0" xfId="1" applyFont="1">
      <alignment vertical="top"/>
    </xf>
    <xf numFmtId="167" fontId="50" fillId="0" borderId="0" xfId="0" applyNumberFormat="1" applyFont="1" applyAlignment="1">
      <alignment vertical="center"/>
    </xf>
    <xf numFmtId="167" fontId="1" fillId="0" borderId="0" xfId="0" applyFont="1" applyFill="1" applyAlignment="1">
      <alignment vertical="center"/>
    </xf>
    <xf numFmtId="167" fontId="27" fillId="0" borderId="0" xfId="0" applyFont="1" applyFill="1" applyAlignment="1">
      <alignment vertical="center"/>
    </xf>
    <xf numFmtId="167" fontId="48" fillId="0" borderId="0" xfId="0" applyFont="1" applyFill="1" applyAlignment="1">
      <alignment vertical="center"/>
    </xf>
    <xf numFmtId="167" fontId="27" fillId="0" borderId="0" xfId="0" applyFont="1" applyFill="1" applyAlignment="1">
      <alignment horizontal="left" vertical="center" indent="2"/>
    </xf>
    <xf numFmtId="167" fontId="50" fillId="0" borderId="0" xfId="0" applyNumberFormat="1" applyFont="1" applyFill="1" applyAlignment="1">
      <alignment vertical="center"/>
    </xf>
    <xf numFmtId="167" fontId="17" fillId="0" borderId="0" xfId="0" applyNumberFormat="1" applyFont="1" applyAlignment="1">
      <alignment vertical="top"/>
    </xf>
    <xf numFmtId="167" fontId="17" fillId="14" borderId="13" xfId="0" applyFont="1" applyFill="1" applyBorder="1" applyAlignment="1">
      <alignment vertical="top"/>
    </xf>
    <xf numFmtId="167" fontId="17" fillId="14" borderId="13" xfId="0" applyFont="1" applyFill="1" applyBorder="1" applyAlignment="1">
      <alignment horizontal="right" vertical="top"/>
    </xf>
    <xf numFmtId="167" fontId="17" fillId="14" borderId="14" xfId="0" applyFont="1" applyFill="1" applyBorder="1" applyAlignment="1">
      <alignment vertical="top"/>
    </xf>
    <xf numFmtId="4" fontId="50" fillId="0" borderId="0" xfId="0" applyNumberFormat="1" applyFont="1" applyAlignment="1">
      <alignment vertical="center"/>
    </xf>
    <xf numFmtId="167" fontId="0" fillId="14" borderId="10" xfId="0" applyFill="1" applyBorder="1">
      <alignment vertical="top"/>
    </xf>
    <xf numFmtId="4" fontId="62" fillId="0" borderId="51" xfId="14" applyNumberFormat="1" applyFont="1" applyFill="1">
      <alignment wrapText="1"/>
    </xf>
    <xf numFmtId="170" fontId="51" fillId="0" borderId="0" xfId="1" applyFont="1" applyFill="1" applyBorder="1">
      <alignment vertical="top"/>
    </xf>
    <xf numFmtId="176" fontId="51" fillId="0" borderId="0" xfId="0" applyNumberFormat="1" applyFont="1" applyFill="1" applyAlignment="1">
      <alignment vertical="top"/>
    </xf>
    <xf numFmtId="167" fontId="51" fillId="0" borderId="0" xfId="0" applyFont="1" applyFill="1" applyAlignment="1">
      <alignment horizontal="right" vertical="top"/>
    </xf>
    <xf numFmtId="169" fontId="16" fillId="0" borderId="0" xfId="0" applyNumberFormat="1" applyFont="1" applyFill="1" applyBorder="1" applyAlignment="1">
      <alignment horizontal="left" vertical="top"/>
    </xf>
    <xf numFmtId="176" fontId="16" fillId="0" borderId="0" xfId="5" applyNumberFormat="1" applyFont="1" applyFill="1" applyBorder="1">
      <alignment vertical="top"/>
    </xf>
    <xf numFmtId="181" fontId="16" fillId="0" borderId="0" xfId="0" applyNumberFormat="1" applyFont="1" applyFill="1" applyBorder="1" applyAlignment="1">
      <alignment horizontal="right" vertical="top"/>
    </xf>
    <xf numFmtId="167" fontId="0" fillId="14" borderId="52" xfId="0" applyFill="1" applyBorder="1" applyAlignment="1"/>
    <xf numFmtId="167" fontId="0" fillId="14" borderId="9" xfId="0" applyFill="1" applyBorder="1" applyAlignment="1"/>
    <xf numFmtId="167" fontId="18" fillId="0" borderId="0" xfId="0" applyFont="1" applyFill="1" applyBorder="1">
      <alignment vertical="top"/>
    </xf>
    <xf numFmtId="169" fontId="8" fillId="0" borderId="0" xfId="0" applyNumberFormat="1" applyFont="1" applyFill="1" applyBorder="1" applyAlignment="1">
      <alignment horizontal="right" vertical="top"/>
    </xf>
    <xf numFmtId="167" fontId="8" fillId="0" borderId="0" xfId="0" applyNumberFormat="1" applyFont="1" applyFill="1" applyBorder="1">
      <alignment vertical="top"/>
    </xf>
    <xf numFmtId="167" fontId="16" fillId="0" borderId="0" xfId="0" applyNumberFormat="1" applyFont="1" applyFill="1" applyBorder="1" applyAlignment="1">
      <alignment horizontal="right" vertical="top"/>
    </xf>
    <xf numFmtId="167" fontId="8" fillId="0" borderId="0" xfId="0" applyFont="1" applyFill="1" applyBorder="1" applyAlignment="1">
      <alignment horizontal="right" vertical="top"/>
    </xf>
    <xf numFmtId="167" fontId="8" fillId="14" borderId="13" xfId="0" applyFont="1" applyFill="1" applyBorder="1">
      <alignment vertical="top"/>
    </xf>
    <xf numFmtId="167" fontId="8" fillId="0" borderId="50" xfId="0" applyFont="1" applyFill="1" applyBorder="1">
      <alignment vertical="top"/>
    </xf>
    <xf numFmtId="166" fontId="11" fillId="0" borderId="0" xfId="4" applyFont="1" applyFill="1" applyBorder="1">
      <alignment vertical="top"/>
    </xf>
    <xf numFmtId="170" fontId="8" fillId="0" borderId="0" xfId="0" applyNumberFormat="1" applyFont="1" applyFill="1" applyAlignment="1">
      <alignment vertical="top"/>
    </xf>
    <xf numFmtId="175" fontId="8" fillId="0" borderId="0" xfId="0" applyNumberFormat="1" applyFont="1" applyFill="1" applyAlignment="1">
      <alignment vertical="top"/>
    </xf>
    <xf numFmtId="175" fontId="8" fillId="0" borderId="0" xfId="0" applyNumberFormat="1" applyFont="1" applyAlignment="1">
      <alignment vertical="top"/>
    </xf>
    <xf numFmtId="167" fontId="52" fillId="7" borderId="0" xfId="0" applyFont="1" applyFill="1" applyBorder="1" applyAlignment="1">
      <alignment vertical="top"/>
    </xf>
    <xf numFmtId="166" fontId="54" fillId="14" borderId="13" xfId="4" applyFont="1" applyFill="1" applyBorder="1" applyAlignment="1">
      <alignment horizontal="left" vertical="top"/>
    </xf>
    <xf numFmtId="166" fontId="54" fillId="14" borderId="14" xfId="4" applyFont="1" applyFill="1" applyBorder="1" applyAlignment="1">
      <alignment horizontal="left" vertical="top"/>
    </xf>
    <xf numFmtId="172" fontId="0" fillId="15" borderId="0" xfId="5" applyFont="1" applyFill="1">
      <alignment vertical="top"/>
    </xf>
    <xf numFmtId="172" fontId="0" fillId="15" borderId="0" xfId="5" applyNumberFormat="1" applyFont="1" applyFill="1">
      <alignment vertical="top"/>
    </xf>
    <xf numFmtId="169" fontId="8" fillId="15" borderId="0" xfId="0" applyNumberFormat="1" applyFont="1" applyFill="1" applyAlignment="1">
      <alignment horizontal="left" vertical="top"/>
    </xf>
    <xf numFmtId="169" fontId="11" fillId="15" borderId="40" xfId="0" applyNumberFormat="1" applyFont="1" applyFill="1" applyBorder="1" applyAlignment="1">
      <alignment horizontal="left" vertical="top"/>
    </xf>
    <xf numFmtId="167" fontId="51" fillId="9" borderId="0" xfId="0" applyFont="1" applyFill="1">
      <alignment vertical="top"/>
    </xf>
    <xf numFmtId="167" fontId="51" fillId="14" borderId="10" xfId="0" applyFont="1" applyFill="1" applyBorder="1" applyAlignment="1">
      <alignment horizontal="right"/>
    </xf>
    <xf numFmtId="167" fontId="51" fillId="0" borderId="22" xfId="0" applyNumberFormat="1" applyFont="1" applyFill="1" applyBorder="1">
      <alignment vertical="top"/>
    </xf>
    <xf numFmtId="167" fontId="51" fillId="0" borderId="26" xfId="0" applyFont="1" applyBorder="1">
      <alignment vertical="top"/>
    </xf>
    <xf numFmtId="167" fontId="51" fillId="0" borderId="23" xfId="0" applyFont="1" applyBorder="1">
      <alignment vertical="top"/>
    </xf>
    <xf numFmtId="167" fontId="51" fillId="0" borderId="31" xfId="0" applyFont="1" applyBorder="1">
      <alignment vertical="top"/>
    </xf>
    <xf numFmtId="167" fontId="51" fillId="16" borderId="30" xfId="0" applyFont="1" applyFill="1" applyBorder="1">
      <alignment vertical="top"/>
    </xf>
    <xf numFmtId="167" fontId="51" fillId="16" borderId="15" xfId="0" applyFont="1" applyFill="1" applyBorder="1">
      <alignment vertical="top"/>
    </xf>
    <xf numFmtId="167" fontId="51" fillId="16" borderId="31" xfId="0" applyFont="1" applyFill="1" applyBorder="1">
      <alignment vertical="top"/>
    </xf>
    <xf numFmtId="167" fontId="51" fillId="0" borderId="15" xfId="0" applyNumberFormat="1" applyFont="1" applyBorder="1">
      <alignment vertical="top"/>
    </xf>
    <xf numFmtId="172" fontId="52" fillId="0" borderId="0" xfId="5" applyFont="1" applyAlignment="1">
      <alignment vertical="top"/>
    </xf>
    <xf numFmtId="172" fontId="53" fillId="0" borderId="0" xfId="5" applyFont="1" applyAlignment="1">
      <alignment vertical="top"/>
    </xf>
    <xf numFmtId="172" fontId="51" fillId="0" borderId="0" xfId="5" applyFont="1" applyAlignment="1">
      <alignment horizontal="left" vertical="top"/>
    </xf>
    <xf numFmtId="172" fontId="51" fillId="0" borderId="0" xfId="5" applyFont="1" applyFill="1" applyAlignment="1">
      <alignment vertical="top"/>
    </xf>
    <xf numFmtId="167" fontId="51" fillId="0" borderId="0" xfId="0" applyFont="1" applyAlignment="1">
      <alignment horizontal="left" vertical="top"/>
    </xf>
    <xf numFmtId="167" fontId="51" fillId="0" borderId="32" xfId="0" applyFont="1" applyBorder="1">
      <alignment vertical="top"/>
    </xf>
    <xf numFmtId="167" fontId="51" fillId="0" borderId="33" xfId="0" applyFont="1" applyBorder="1">
      <alignment vertical="top"/>
    </xf>
    <xf numFmtId="167" fontId="51" fillId="0" borderId="34" xfId="0" applyFont="1" applyBorder="1">
      <alignment vertical="top"/>
    </xf>
    <xf numFmtId="181" fontId="51" fillId="14" borderId="17" xfId="0" applyNumberFormat="1" applyFont="1" applyFill="1" applyBorder="1" applyAlignment="1">
      <alignment horizontal="right" vertical="top"/>
    </xf>
    <xf numFmtId="181" fontId="51" fillId="14" borderId="23" xfId="0" applyNumberFormat="1" applyFont="1" applyFill="1" applyBorder="1" applyAlignment="1">
      <alignment horizontal="right" vertical="top"/>
    </xf>
    <xf numFmtId="172" fontId="50" fillId="0" borderId="0" xfId="5" applyFont="1">
      <alignment vertical="top"/>
    </xf>
    <xf numFmtId="169" fontId="8" fillId="0" borderId="13" xfId="0" applyNumberFormat="1" applyFont="1" applyFill="1" applyBorder="1" applyAlignment="1">
      <alignment horizontal="left" vertical="top"/>
    </xf>
    <xf numFmtId="169" fontId="51" fillId="14" borderId="13" xfId="0" applyNumberFormat="1" applyFont="1" applyFill="1" applyBorder="1" applyAlignment="1">
      <alignment horizontal="left" vertical="top"/>
    </xf>
    <xf numFmtId="169" fontId="51" fillId="0" borderId="13" xfId="0" applyNumberFormat="1" applyFont="1" applyFill="1" applyBorder="1" applyAlignment="1">
      <alignment horizontal="left" vertical="top"/>
    </xf>
    <xf numFmtId="169" fontId="11" fillId="15" borderId="25" xfId="0" applyNumberFormat="1" applyFont="1" applyFill="1" applyBorder="1" applyAlignment="1">
      <alignment horizontal="left" vertical="top"/>
    </xf>
    <xf numFmtId="169" fontId="51" fillId="0" borderId="9" xfId="0" applyNumberFormat="1" applyFont="1" applyFill="1" applyBorder="1" applyAlignment="1">
      <alignment horizontal="left" vertical="top"/>
    </xf>
    <xf numFmtId="167" fontId="17" fillId="0" borderId="0" xfId="0" applyFont="1" applyBorder="1" applyAlignment="1">
      <alignment vertical="top"/>
    </xf>
    <xf numFmtId="169" fontId="11" fillId="15" borderId="40" xfId="0" applyNumberFormat="1" applyFont="1" applyFill="1" applyBorder="1" applyAlignment="1">
      <alignment horizontal="center" vertical="top"/>
    </xf>
    <xf numFmtId="169" fontId="11" fillId="15" borderId="15" xfId="0" applyNumberFormat="1" applyFont="1" applyFill="1" applyBorder="1" applyAlignment="1">
      <alignment horizontal="center" vertical="top"/>
    </xf>
    <xf numFmtId="181" fontId="51" fillId="14" borderId="13" xfId="0" applyNumberFormat="1" applyFont="1" applyFill="1" applyBorder="1" applyAlignment="1">
      <alignment horizontal="right" vertical="top"/>
    </xf>
    <xf numFmtId="169" fontId="51" fillId="14" borderId="14" xfId="0" applyNumberFormat="1" applyFont="1" applyFill="1" applyBorder="1" applyAlignment="1">
      <alignment horizontal="left" vertical="top"/>
    </xf>
    <xf numFmtId="169" fontId="51" fillId="0" borderId="14" xfId="0" applyNumberFormat="1" applyFont="1" applyFill="1" applyBorder="1" applyAlignment="1">
      <alignment horizontal="left" vertical="top"/>
    </xf>
    <xf numFmtId="181" fontId="51" fillId="0" borderId="13" xfId="0" applyNumberFormat="1" applyFont="1" applyFill="1" applyBorder="1" applyAlignment="1">
      <alignment horizontal="right" vertical="top"/>
    </xf>
    <xf numFmtId="169" fontId="8" fillId="0" borderId="14" xfId="0" applyNumberFormat="1" applyFont="1" applyFill="1" applyBorder="1" applyAlignment="1">
      <alignment horizontal="left" vertical="top"/>
    </xf>
    <xf numFmtId="172" fontId="51" fillId="0" borderId="0" xfId="5" applyFont="1">
      <alignment vertical="top"/>
    </xf>
    <xf numFmtId="176" fontId="51" fillId="0" borderId="0" xfId="0" applyNumberFormat="1" applyFont="1" applyFill="1" applyBorder="1" applyAlignment="1">
      <alignment vertical="top"/>
    </xf>
    <xf numFmtId="169" fontId="16" fillId="0" borderId="0" xfId="0" applyNumberFormat="1" applyFont="1" applyAlignment="1">
      <alignment vertical="top"/>
    </xf>
    <xf numFmtId="181" fontId="16" fillId="0" borderId="0" xfId="0" applyNumberFormat="1" applyFont="1" applyAlignment="1">
      <alignment vertical="top"/>
    </xf>
    <xf numFmtId="169" fontId="11" fillId="15" borderId="0" xfId="0" applyNumberFormat="1" applyFont="1" applyFill="1" applyBorder="1" applyAlignment="1">
      <alignment horizontal="left" vertical="top"/>
    </xf>
    <xf numFmtId="181" fontId="60" fillId="0" borderId="0" xfId="13" applyNumberFormat="1" applyFill="1" applyAlignment="1">
      <alignment horizontal="left" vertical="top"/>
    </xf>
    <xf numFmtId="167" fontId="60" fillId="0" borderId="0" xfId="13" applyFill="1" applyBorder="1" applyAlignment="1">
      <alignment vertical="top"/>
    </xf>
    <xf numFmtId="172" fontId="60" fillId="0" borderId="0" xfId="13" applyNumberFormat="1">
      <alignment vertical="top"/>
    </xf>
    <xf numFmtId="169" fontId="60" fillId="0" borderId="0" xfId="13" applyNumberFormat="1" applyFill="1" applyAlignment="1">
      <alignment horizontal="left" vertical="top"/>
    </xf>
    <xf numFmtId="175" fontId="60" fillId="0" borderId="0" xfId="13" applyNumberFormat="1" applyAlignment="1">
      <alignment vertical="top"/>
    </xf>
    <xf numFmtId="179" fontId="8" fillId="0" borderId="0" xfId="0" applyNumberFormat="1" applyFont="1" applyFill="1" applyAlignment="1">
      <alignment horizontal="left" vertical="top"/>
    </xf>
    <xf numFmtId="170" fontId="51" fillId="0" borderId="14" xfId="1" applyFont="1" applyFill="1" applyBorder="1">
      <alignment vertical="top"/>
    </xf>
    <xf numFmtId="167" fontId="60" fillId="0" borderId="0" xfId="13" applyAlignment="1">
      <alignment vertical="top"/>
    </xf>
    <xf numFmtId="176" fontId="51" fillId="14" borderId="15" xfId="0" applyNumberFormat="1" applyFont="1" applyFill="1" applyBorder="1" applyAlignment="1">
      <alignment vertical="top"/>
    </xf>
    <xf numFmtId="176" fontId="51" fillId="0" borderId="0" xfId="0" applyNumberFormat="1" applyFont="1" applyFill="1">
      <alignment vertical="top"/>
    </xf>
    <xf numFmtId="176" fontId="51" fillId="0" borderId="0" xfId="0" applyNumberFormat="1" applyFont="1">
      <alignment vertical="top"/>
    </xf>
    <xf numFmtId="169" fontId="52" fillId="15" borderId="2" xfId="0" applyNumberFormat="1" applyFont="1" applyFill="1" applyBorder="1" applyAlignment="1">
      <alignment horizontal="center" vertical="top"/>
    </xf>
    <xf numFmtId="169" fontId="52" fillId="15" borderId="3" xfId="0" applyNumberFormat="1" applyFont="1" applyFill="1" applyBorder="1" applyAlignment="1">
      <alignment horizontal="center" vertical="top"/>
    </xf>
    <xf numFmtId="169" fontId="52" fillId="15" borderId="4" xfId="0" applyNumberFormat="1" applyFont="1" applyFill="1" applyBorder="1" applyAlignment="1">
      <alignment horizontal="center" vertical="top"/>
    </xf>
    <xf numFmtId="169" fontId="52" fillId="15" borderId="48" xfId="0" applyNumberFormat="1" applyFont="1" applyFill="1" applyBorder="1" applyAlignment="1">
      <alignment horizontal="center" vertical="top"/>
    </xf>
    <xf numFmtId="169" fontId="52" fillId="15" borderId="6" xfId="0" applyNumberFormat="1" applyFont="1" applyFill="1" applyBorder="1" applyAlignment="1">
      <alignment horizontal="center" vertical="top"/>
    </xf>
    <xf numFmtId="169" fontId="52" fillId="15" borderId="44" xfId="0" applyNumberFormat="1" applyFont="1" applyFill="1" applyBorder="1" applyAlignment="1">
      <alignment horizontal="center" vertical="top"/>
    </xf>
    <xf numFmtId="169" fontId="52" fillId="15" borderId="30" xfId="0" applyNumberFormat="1" applyFont="1" applyFill="1" applyBorder="1" applyAlignment="1">
      <alignment horizontal="center" vertical="top"/>
    </xf>
    <xf numFmtId="169" fontId="52" fillId="15" borderId="15" xfId="0" applyNumberFormat="1" applyFont="1" applyFill="1" applyBorder="1" applyAlignment="1">
      <alignment horizontal="center" vertical="top"/>
    </xf>
    <xf numFmtId="169" fontId="52" fillId="15" borderId="31" xfId="0" applyNumberFormat="1" applyFont="1" applyFill="1" applyBorder="1" applyAlignment="1">
      <alignment horizontal="center" vertical="top"/>
    </xf>
    <xf numFmtId="169" fontId="52" fillId="15" borderId="20" xfId="0" applyNumberFormat="1" applyFont="1" applyFill="1" applyBorder="1" applyAlignment="1">
      <alignment horizontal="center" vertical="top"/>
    </xf>
    <xf numFmtId="169" fontId="52" fillId="15" borderId="17" xfId="0" applyNumberFormat="1" applyFont="1" applyFill="1" applyBorder="1" applyAlignment="1">
      <alignment horizontal="center" vertical="top"/>
    </xf>
    <xf numFmtId="169" fontId="52" fillId="15" borderId="27" xfId="0" applyNumberFormat="1" applyFont="1" applyFill="1" applyBorder="1" applyAlignment="1">
      <alignment horizontal="center" vertical="top"/>
    </xf>
    <xf numFmtId="169" fontId="52" fillId="15" borderId="28" xfId="0" applyNumberFormat="1" applyFont="1" applyFill="1" applyBorder="1" applyAlignment="1">
      <alignment horizontal="center" vertical="top"/>
    </xf>
    <xf numFmtId="169" fontId="52" fillId="15" borderId="29" xfId="0" applyNumberFormat="1" applyFont="1" applyFill="1" applyBorder="1" applyAlignment="1">
      <alignment horizontal="center" vertical="top"/>
    </xf>
    <xf numFmtId="169" fontId="11" fillId="15" borderId="27" xfId="0" applyNumberFormat="1" applyFont="1" applyFill="1" applyBorder="1" applyAlignment="1">
      <alignment horizontal="center" vertical="top"/>
    </xf>
    <xf numFmtId="169" fontId="11" fillId="15" borderId="28" xfId="0" applyNumberFormat="1" applyFont="1" applyFill="1" applyBorder="1" applyAlignment="1">
      <alignment horizontal="center" vertical="top"/>
    </xf>
    <xf numFmtId="169" fontId="11" fillId="15" borderId="29" xfId="0" applyNumberFormat="1" applyFont="1" applyFill="1" applyBorder="1" applyAlignment="1">
      <alignment horizontal="center" vertical="top"/>
    </xf>
    <xf numFmtId="169" fontId="11" fillId="15" borderId="35" xfId="0" applyNumberFormat="1" applyFont="1" applyFill="1" applyBorder="1" applyAlignment="1">
      <alignment horizontal="center" vertical="top"/>
    </xf>
    <xf numFmtId="169" fontId="11" fillId="15" borderId="36" xfId="0" applyNumberFormat="1" applyFont="1" applyFill="1" applyBorder="1" applyAlignment="1">
      <alignment horizontal="center" vertical="top"/>
    </xf>
    <xf numFmtId="169" fontId="11" fillId="15" borderId="37" xfId="0" applyNumberFormat="1" applyFont="1" applyFill="1" applyBorder="1" applyAlignment="1">
      <alignment horizontal="center" vertical="top"/>
    </xf>
    <xf numFmtId="169" fontId="11" fillId="15" borderId="38" xfId="0" applyNumberFormat="1" applyFont="1" applyFill="1" applyBorder="1" applyAlignment="1">
      <alignment horizontal="center" vertical="top"/>
    </xf>
    <xf numFmtId="169" fontId="11" fillId="15" borderId="39" xfId="0" applyNumberFormat="1" applyFont="1" applyFill="1" applyBorder="1" applyAlignment="1">
      <alignment horizontal="center" vertical="top"/>
    </xf>
  </cellXfs>
  <cellStyles count="15">
    <cellStyle name="Accent5" xfId="7" builtinId="45"/>
    <cellStyle name="Body: normal cell" xfId="14" xr:uid="{EB2E602A-E9C2-4258-89D9-A76BAFC11DD5}"/>
    <cellStyle name="Comma [0]" xfId="8" builtinId="6" hidden="1"/>
    <cellStyle name="Currency [0]" xfId="9" builtinId="7" hidden="1"/>
    <cellStyle name="DateLong" xfId="6" xr:uid="{00000000-0005-0000-0000-000003000000}"/>
    <cellStyle name="DateShort" xfId="3" xr:uid="{00000000-0005-0000-0000-000004000000}"/>
    <cellStyle name="Factor" xfId="5" xr:uid="{00000000-0005-0000-0000-000005000000}"/>
    <cellStyle name="Hyperlink" xfId="13" builtinId="8"/>
    <cellStyle name="Hyperlink 2" xfId="10" xr:uid="{00000000-0005-0000-0000-000007000000}"/>
    <cellStyle name="Input" xfId="2" builtinId="20"/>
    <cellStyle name="Normal" xfId="0" builtinId="0" customBuiltin="1"/>
    <cellStyle name="Percent" xfId="1" builtinId="5" customBuiltin="1"/>
    <cellStyle name="Percent 2" xfId="12" xr:uid="{9AFB8D47-D9FE-47C7-9A41-79BD1DC46526}"/>
    <cellStyle name="SourceNote" xfId="11" xr:uid="{00000000-0005-0000-0000-00000B000000}"/>
    <cellStyle name="Year" xfId="4" xr:uid="{00000000-0005-0000-0000-00000C000000}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800000"/>
      <color rgb="FFFF1A1A"/>
      <color rgb="FFFF8080"/>
      <color rgb="FFFFB3B3"/>
      <color rgb="FFFFE5E5"/>
      <color rgb="FFFFE5FF"/>
      <color rgb="FFFF4D4D"/>
      <color rgb="FFE60000"/>
      <color rgb="FFB30000"/>
      <color rgb="FF4D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'Comp Data'!$E$100</c:f>
          <c:strCache>
            <c:ptCount val="1"/>
            <c:pt idx="0">
              <c:v> Comparative FF CO2 Scope 3 emissions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84393960805444"/>
          <c:y val="1.9479979088798879E-2"/>
          <c:w val="0.83582233570962527"/>
          <c:h val="0.70504957473855412"/>
        </c:manualLayout>
      </c:layout>
      <c:lineChart>
        <c:grouping val="standard"/>
        <c:varyColors val="0"/>
        <c:ser>
          <c:idx val="0"/>
          <c:order val="0"/>
          <c:tx>
            <c:strRef>
              <c:f>'Comp Data'!$E$95</c:f>
              <c:strCache>
                <c:ptCount val="1"/>
                <c:pt idx="0">
                  <c:v> CDIAC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Data'!$AD$2:$BO$2</c:f>
              <c:numCache>
                <c:formatCode>General</c:formatCod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'Comp Data'!$AD$90:$BP$90</c:f>
              <c:numCache>
                <c:formatCode>#,##0_);\(#,##0\);"-  ";" "@" "</c:formatCode>
                <c:ptCount val="39"/>
                <c:pt idx="0">
                  <c:v>18228.971584000003</c:v>
                </c:pt>
                <c:pt idx="1">
                  <c:v>17818.651216000002</c:v>
                </c:pt>
                <c:pt idx="2">
                  <c:v>17722.310000000001</c:v>
                </c:pt>
                <c:pt idx="3">
                  <c:v>17923.463600000003</c:v>
                </c:pt>
                <c:pt idx="4">
                  <c:v>18491.519167999999</c:v>
                </c:pt>
                <c:pt idx="5">
                  <c:v>19179.70264</c:v>
                </c:pt>
                <c:pt idx="6">
                  <c:v>19439.278719999998</c:v>
                </c:pt>
                <c:pt idx="7">
                  <c:v>20130.092944</c:v>
                </c:pt>
                <c:pt idx="8">
                  <c:v>20875.724271999999</c:v>
                </c:pt>
                <c:pt idx="9">
                  <c:v>21227.816352000002</c:v>
                </c:pt>
                <c:pt idx="10">
                  <c:v>20650.454224000001</c:v>
                </c:pt>
                <c:pt idx="11">
                  <c:v>21179.803295999998</c:v>
                </c:pt>
                <c:pt idx="12">
                  <c:v>20757.476000000006</c:v>
                </c:pt>
                <c:pt idx="13">
                  <c:v>20938.865984</c:v>
                </c:pt>
                <c:pt idx="14">
                  <c:v>20967.034815999999</c:v>
                </c:pt>
                <c:pt idx="15">
                  <c:v>21365.678016000005</c:v>
                </c:pt>
                <c:pt idx="16">
                  <c:v>21949.060096000001</c:v>
                </c:pt>
                <c:pt idx="17">
                  <c:v>22002.825632</c:v>
                </c:pt>
                <c:pt idx="18">
                  <c:v>21899.907536000002</c:v>
                </c:pt>
                <c:pt idx="19">
                  <c:v>22234.313488</c:v>
                </c:pt>
                <c:pt idx="20">
                  <c:v>22858.889920000001</c:v>
                </c:pt>
                <c:pt idx="21">
                  <c:v>23009.912671999999</c:v>
                </c:pt>
                <c:pt idx="22">
                  <c:v>23479.388319999998</c:v>
                </c:pt>
                <c:pt idx="23">
                  <c:v>24662.614831999999</c:v>
                </c:pt>
                <c:pt idx="24">
                  <c:v>25781.867904000002</c:v>
                </c:pt>
                <c:pt idx="25">
                  <c:v>26582.767008000003</c:v>
                </c:pt>
                <c:pt idx="26">
                  <c:v>27413.509392000004</c:v>
                </c:pt>
                <c:pt idx="27">
                  <c:v>28138.160656</c:v>
                </c:pt>
                <c:pt idx="28">
                  <c:v>28952.554272000001</c:v>
                </c:pt>
                <c:pt idx="29">
                  <c:v>28558.725568000002</c:v>
                </c:pt>
                <c:pt idx="30">
                  <c:v>30002.964448000002</c:v>
                </c:pt>
                <c:pt idx="31">
                  <c:v>31087.779584</c:v>
                </c:pt>
                <c:pt idx="32">
                  <c:v>31603.384991999999</c:v>
                </c:pt>
                <c:pt idx="33">
                  <c:v>31558.189552000003</c:v>
                </c:pt>
                <c:pt idx="34">
                  <c:v>31769.660975999999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3-41F4-9C9A-E0A2590DF1AA}"/>
            </c:ext>
          </c:extLst>
        </c:ser>
        <c:ser>
          <c:idx val="1"/>
          <c:order val="1"/>
          <c:tx>
            <c:strRef>
              <c:f>'Comp Data'!$E$97</c:f>
              <c:strCache>
                <c:ptCount val="1"/>
                <c:pt idx="0">
                  <c:v> EIA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Data'!$AD$2:$BO$2</c:f>
              <c:numCache>
                <c:formatCode>General</c:formatCod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'Comp Data'!$AD$92:$BO$92</c:f>
              <c:numCache>
                <c:formatCode>#,##0_);\(#,##0\);"-  ";" "@" "</c:formatCode>
                <c:ptCount val="38"/>
                <c:pt idx="0">
                  <c:v>18291.357144992569</c:v>
                </c:pt>
                <c:pt idx="1">
                  <c:v>18248.61018143766</c:v>
                </c:pt>
                <c:pt idx="2">
                  <c:v>18440.535583347988</c:v>
                </c:pt>
                <c:pt idx="3">
                  <c:v>20078.685132779348</c:v>
                </c:pt>
                <c:pt idx="4">
                  <c:v>20490.52214711524</c:v>
                </c:pt>
                <c:pt idx="5">
                  <c:v>21026.871979896088</c:v>
                </c:pt>
                <c:pt idx="6">
                  <c:v>21701.294338050378</c:v>
                </c:pt>
                <c:pt idx="7">
                  <c:v>22417.896834324431</c:v>
                </c:pt>
                <c:pt idx="8">
                  <c:v>22750.990846158329</c:v>
                </c:pt>
                <c:pt idx="9">
                  <c:v>22801.036971571499</c:v>
                </c:pt>
                <c:pt idx="10">
                  <c:v>22704.6051921092</c:v>
                </c:pt>
                <c:pt idx="11">
                  <c:v>22529.424264476129</c:v>
                </c:pt>
                <c:pt idx="12">
                  <c:v>22641.473372005908</c:v>
                </c:pt>
                <c:pt idx="13">
                  <c:v>22884.635762896931</c:v>
                </c:pt>
                <c:pt idx="14">
                  <c:v>23417.98211904514</c:v>
                </c:pt>
                <c:pt idx="15">
                  <c:v>23911.833722736621</c:v>
                </c:pt>
                <c:pt idx="16">
                  <c:v>24046.679111429119</c:v>
                </c:pt>
                <c:pt idx="17">
                  <c:v>24086.631441574922</c:v>
                </c:pt>
                <c:pt idx="18">
                  <c:v>24451.994335610481</c:v>
                </c:pt>
                <c:pt idx="19">
                  <c:v>25195.88640717576</c:v>
                </c:pt>
                <c:pt idx="20">
                  <c:v>25374.039556656549</c:v>
                </c:pt>
                <c:pt idx="21">
                  <c:v>25949.296847156984</c:v>
                </c:pt>
                <c:pt idx="22">
                  <c:v>27126.835455292501</c:v>
                </c:pt>
                <c:pt idx="23">
                  <c:v>28588.074138836899</c:v>
                </c:pt>
                <c:pt idx="24">
                  <c:v>29700.056069163496</c:v>
                </c:pt>
                <c:pt idx="25">
                  <c:v>30649.8360395444</c:v>
                </c:pt>
                <c:pt idx="26">
                  <c:v>31143.797473736398</c:v>
                </c:pt>
                <c:pt idx="27">
                  <c:v>31814.5096141539</c:v>
                </c:pt>
                <c:pt idx="28">
                  <c:v>31612.744309097397</c:v>
                </c:pt>
                <c:pt idx="29">
                  <c:v>33652.592479247302</c:v>
                </c:pt>
                <c:pt idx="30">
                  <c:v>34786.404146647998</c:v>
                </c:pt>
                <c:pt idx="31">
                  <c:v>35607.551209650403</c:v>
                </c:pt>
                <c:pt idx="32">
                  <c:v>36013.901508341602</c:v>
                </c:pt>
                <c:pt idx="33">
                  <c:v>36046.193725407793</c:v>
                </c:pt>
                <c:pt idx="34">
                  <c:v>35855.855036630899</c:v>
                </c:pt>
                <c:pt idx="35">
                  <c:v>35278.502255619998</c:v>
                </c:pt>
                <c:pt idx="36">
                  <c:v>36072.334793902701</c:v>
                </c:pt>
                <c:pt idx="37">
                  <c:v>36903.3699357847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3-41F4-9C9A-E0A2590DF1AA}"/>
            </c:ext>
          </c:extLst>
        </c:ser>
        <c:ser>
          <c:idx val="2"/>
          <c:order val="2"/>
          <c:tx>
            <c:strRef>
              <c:f>'Comp Data'!$E$98</c:f>
              <c:strCache>
                <c:ptCount val="1"/>
                <c:pt idx="0">
                  <c:v> BP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Data'!$AD$2:$BO$2</c:f>
              <c:numCache>
                <c:formatCode>General</c:formatCod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'Comp Data'!$AD$93:$BO$93</c:f>
              <c:numCache>
                <c:formatCode>#,##0_);\(#,##0\);"-  ";" "@" "</c:formatCode>
                <c:ptCount val="38"/>
                <c:pt idx="0">
                  <c:v>18433.561460829475</c:v>
                </c:pt>
                <c:pt idx="1">
                  <c:v>18202.260225745835</c:v>
                </c:pt>
                <c:pt idx="2">
                  <c:v>18022.360662564035</c:v>
                </c:pt>
                <c:pt idx="3">
                  <c:v>18185.127403055903</c:v>
                </c:pt>
                <c:pt idx="4">
                  <c:v>18852.365824838707</c:v>
                </c:pt>
                <c:pt idx="5">
                  <c:v>19249.863074165285</c:v>
                </c:pt>
                <c:pt idx="6">
                  <c:v>19579.093011201097</c:v>
                </c:pt>
                <c:pt idx="7">
                  <c:v>20186.525230929827</c:v>
                </c:pt>
                <c:pt idx="8">
                  <c:v>20862.950883416492</c:v>
                </c:pt>
                <c:pt idx="9">
                  <c:v>21242.614403533305</c:v>
                </c:pt>
                <c:pt idx="10">
                  <c:v>21331.495656846218</c:v>
                </c:pt>
                <c:pt idx="11">
                  <c:v>21338.613705942927</c:v>
                </c:pt>
                <c:pt idx="12">
                  <c:v>21433.692445892375</c:v>
                </c:pt>
                <c:pt idx="13">
                  <c:v>21488.851572784646</c:v>
                </c:pt>
                <c:pt idx="14">
                  <c:v>21709.880208702114</c:v>
                </c:pt>
                <c:pt idx="15">
                  <c:v>21982.942790269604</c:v>
                </c:pt>
                <c:pt idx="16">
                  <c:v>22598.744860895069</c:v>
                </c:pt>
                <c:pt idx="17">
                  <c:v>22749.941247548872</c:v>
                </c:pt>
                <c:pt idx="18">
                  <c:v>22819.718442268433</c:v>
                </c:pt>
                <c:pt idx="19">
                  <c:v>23127.825770876352</c:v>
                </c:pt>
                <c:pt idx="20">
                  <c:v>23676.445904615568</c:v>
                </c:pt>
                <c:pt idx="21">
                  <c:v>24010.304932349998</c:v>
                </c:pt>
                <c:pt idx="22">
                  <c:v>24544.492220997374</c:v>
                </c:pt>
                <c:pt idx="23">
                  <c:v>25767.498376477633</c:v>
                </c:pt>
                <c:pt idx="24">
                  <c:v>27077.524746417621</c:v>
                </c:pt>
                <c:pt idx="25">
                  <c:v>28186.452354229263</c:v>
                </c:pt>
                <c:pt idx="26">
                  <c:v>29074.027009214795</c:v>
                </c:pt>
                <c:pt idx="27">
                  <c:v>30095.946630768864</c:v>
                </c:pt>
                <c:pt idx="28">
                  <c:v>30378.395827583165</c:v>
                </c:pt>
                <c:pt idx="29">
                  <c:v>29745.211853354387</c:v>
                </c:pt>
                <c:pt idx="30">
                  <c:v>31085.534841226599</c:v>
                </c:pt>
                <c:pt idx="31">
                  <c:v>31973.369818267856</c:v>
                </c:pt>
                <c:pt idx="32">
                  <c:v>32273.531531519558</c:v>
                </c:pt>
                <c:pt idx="33">
                  <c:v>32795.554106472853</c:v>
                </c:pt>
                <c:pt idx="34">
                  <c:v>32804.71869141038</c:v>
                </c:pt>
                <c:pt idx="35">
                  <c:v>32787.197673064591</c:v>
                </c:pt>
                <c:pt idx="36">
                  <c:v>32936.066036137338</c:v>
                </c:pt>
                <c:pt idx="37">
                  <c:v>33279.491333866688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3-41F4-9C9A-E0A2590DF1AA}"/>
            </c:ext>
          </c:extLst>
        </c:ser>
        <c:ser>
          <c:idx val="3"/>
          <c:order val="3"/>
          <c:tx>
            <c:strRef>
              <c:f>'Comp Data'!$E$96</c:f>
              <c:strCache>
                <c:ptCount val="1"/>
                <c:pt idx="0">
                  <c:v> GCB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Data'!$AD$2:$BO$2</c:f>
              <c:numCache>
                <c:formatCode>General</c:formatCod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'Comp Data'!$AD$91:$BP$91</c:f>
              <c:numCache>
                <c:formatCode>#,##0_);\(#,##0\);"-  ";" "@" "</c:formatCode>
                <c:ptCount val="39"/>
                <c:pt idx="0">
                  <c:v>18199.088</c:v>
                </c:pt>
                <c:pt idx="1">
                  <c:v>18067.184000000001</c:v>
                </c:pt>
                <c:pt idx="2">
                  <c:v>18254.047999999999</c:v>
                </c:pt>
                <c:pt idx="3">
                  <c:v>18821.968000000001</c:v>
                </c:pt>
                <c:pt idx="4">
                  <c:v>19510.800000000003</c:v>
                </c:pt>
                <c:pt idx="5">
                  <c:v>19792.928000000004</c:v>
                </c:pt>
                <c:pt idx="6">
                  <c:v>20441.456000000006</c:v>
                </c:pt>
                <c:pt idx="7">
                  <c:v>21196.239999999998</c:v>
                </c:pt>
                <c:pt idx="8">
                  <c:v>21544.32</c:v>
                </c:pt>
                <c:pt idx="9">
                  <c:v>21800.799999999999</c:v>
                </c:pt>
                <c:pt idx="10">
                  <c:v>22255.135999999999</c:v>
                </c:pt>
                <c:pt idx="11">
                  <c:v>21551.648000000001</c:v>
                </c:pt>
                <c:pt idx="12">
                  <c:v>21782.48</c:v>
                </c:pt>
                <c:pt idx="13">
                  <c:v>21907.056000000004</c:v>
                </c:pt>
                <c:pt idx="14">
                  <c:v>22357.728000000003</c:v>
                </c:pt>
                <c:pt idx="15">
                  <c:v>23064.880000000005</c:v>
                </c:pt>
                <c:pt idx="16">
                  <c:v>23182.128000000001</c:v>
                </c:pt>
                <c:pt idx="17">
                  <c:v>23116.175999999999</c:v>
                </c:pt>
                <c:pt idx="18">
                  <c:v>23412.960000000003</c:v>
                </c:pt>
                <c:pt idx="19">
                  <c:v>24024.848000000002</c:v>
                </c:pt>
                <c:pt idx="20">
                  <c:v>24211.712</c:v>
                </c:pt>
                <c:pt idx="21">
                  <c:v>24732</c:v>
                </c:pt>
                <c:pt idx="22">
                  <c:v>25941.120000000003</c:v>
                </c:pt>
                <c:pt idx="23">
                  <c:v>27142.912</c:v>
                </c:pt>
                <c:pt idx="24">
                  <c:v>28011.280000000002</c:v>
                </c:pt>
                <c:pt idx="25">
                  <c:v>28879.648000000001</c:v>
                </c:pt>
                <c:pt idx="26">
                  <c:v>29711.376</c:v>
                </c:pt>
                <c:pt idx="27">
                  <c:v>30334.256000000001</c:v>
                </c:pt>
                <c:pt idx="28">
                  <c:v>29846.944000000003</c:v>
                </c:pt>
                <c:pt idx="29">
                  <c:v>31426.127999999997</c:v>
                </c:pt>
                <c:pt idx="30">
                  <c:v>32415.407999999999</c:v>
                </c:pt>
                <c:pt idx="31">
                  <c:v>32921.040000000001</c:v>
                </c:pt>
                <c:pt idx="32">
                  <c:v>33089.584000000003</c:v>
                </c:pt>
                <c:pt idx="33">
                  <c:v>33280.112000000001</c:v>
                </c:pt>
                <c:pt idx="34">
                  <c:v>33302.096000000005</c:v>
                </c:pt>
                <c:pt idx="35">
                  <c:v>33272.784</c:v>
                </c:pt>
                <c:pt idx="36">
                  <c:v>33705.135999999999</c:v>
                </c:pt>
                <c:pt idx="37">
                  <c:v>34360.991999999998</c:v>
                </c:pt>
                <c:pt idx="38">
                  <c:v>34332.382670066596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3-4E93-BC11-8D0F2A1CF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130512"/>
        <c:axId val="647127600"/>
      </c:lineChart>
      <c:catAx>
        <c:axId val="6471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600"/>
        <c:crosses val="autoZero"/>
        <c:auto val="1"/>
        <c:lblAlgn val="ctr"/>
        <c:lblOffset val="100"/>
        <c:tickLblSkip val="5"/>
        <c:noMultiLvlLbl val="0"/>
      </c:catAx>
      <c:valAx>
        <c:axId val="64712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'Comp Data'!$E$101</c:f>
              <c:strCache>
                <c:ptCount val="1"/>
                <c:pt idx="0">
                  <c:v> e6tons co2e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'Comp Data'!$E$121</c:f>
          <c:strCache>
            <c:ptCount val="1"/>
            <c:pt idx="0">
              <c:v> Coal Sector Emissions Comparison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 Data'!$E$118</c:f>
              <c:strCache>
                <c:ptCount val="1"/>
                <c:pt idx="0">
                  <c:v> GCB Coal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Data'!$AD$2:$BP$2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</c:numCache>
            </c:numRef>
          </c:cat>
          <c:val>
            <c:numRef>
              <c:f>'Comp Data'!$AD$118:$BO$118</c:f>
              <c:numCache>
                <c:formatCode>#,##0_);\(#,##0\);"-  ";" "@" "</c:formatCode>
                <c:ptCount val="38"/>
                <c:pt idx="0">
                  <c:v>7100.8320000000003</c:v>
                </c:pt>
                <c:pt idx="1">
                  <c:v>7313.3440000000001</c:v>
                </c:pt>
                <c:pt idx="2">
                  <c:v>7624.7840000000006</c:v>
                </c:pt>
                <c:pt idx="3">
                  <c:v>8178.0480000000007</c:v>
                </c:pt>
                <c:pt idx="4">
                  <c:v>8269.648000000001</c:v>
                </c:pt>
                <c:pt idx="5">
                  <c:v>8566.4320000000007</c:v>
                </c:pt>
                <c:pt idx="6">
                  <c:v>8859.5519999999997</c:v>
                </c:pt>
                <c:pt idx="7">
                  <c:v>8881.5360000000001</c:v>
                </c:pt>
                <c:pt idx="8">
                  <c:v>8720.32</c:v>
                </c:pt>
                <c:pt idx="9">
                  <c:v>8639.7119999999995</c:v>
                </c:pt>
                <c:pt idx="10">
                  <c:v>8423.5360000000001</c:v>
                </c:pt>
                <c:pt idx="11">
                  <c:v>8522.4639999999999</c:v>
                </c:pt>
                <c:pt idx="12">
                  <c:v>8573.76</c:v>
                </c:pt>
                <c:pt idx="13">
                  <c:v>8822.9120000000003</c:v>
                </c:pt>
                <c:pt idx="14">
                  <c:v>9035.4240000000009</c:v>
                </c:pt>
                <c:pt idx="15">
                  <c:v>8987.7919999999995</c:v>
                </c:pt>
                <c:pt idx="16">
                  <c:v>8749.6319999999996</c:v>
                </c:pt>
                <c:pt idx="17">
                  <c:v>8680.0159999999996</c:v>
                </c:pt>
                <c:pt idx="18">
                  <c:v>8998.7839999999997</c:v>
                </c:pt>
                <c:pt idx="19">
                  <c:v>9050.08</c:v>
                </c:pt>
                <c:pt idx="20">
                  <c:v>9438.4639999999999</c:v>
                </c:pt>
                <c:pt idx="21">
                  <c:v>10211.568000000001</c:v>
                </c:pt>
                <c:pt idx="22">
                  <c:v>10878.416000000001</c:v>
                </c:pt>
                <c:pt idx="23">
                  <c:v>11537.936</c:v>
                </c:pt>
                <c:pt idx="24">
                  <c:v>12193.792000000001</c:v>
                </c:pt>
                <c:pt idx="25">
                  <c:v>12776.368</c:v>
                </c:pt>
                <c:pt idx="26">
                  <c:v>13260.016</c:v>
                </c:pt>
                <c:pt idx="27">
                  <c:v>13095.136</c:v>
                </c:pt>
                <c:pt idx="28">
                  <c:v>13930.528</c:v>
                </c:pt>
                <c:pt idx="29">
                  <c:v>14747.6</c:v>
                </c:pt>
                <c:pt idx="30">
                  <c:v>14901.488000000001</c:v>
                </c:pt>
                <c:pt idx="31">
                  <c:v>14919.808000000001</c:v>
                </c:pt>
                <c:pt idx="32">
                  <c:v>14945.456</c:v>
                </c:pt>
                <c:pt idx="33">
                  <c:v>14623.024000000001</c:v>
                </c:pt>
                <c:pt idx="34">
                  <c:v>14362.880000000001</c:v>
                </c:pt>
                <c:pt idx="35">
                  <c:v>14414.176000000001</c:v>
                </c:pt>
                <c:pt idx="36">
                  <c:v>14619.36</c:v>
                </c:pt>
                <c:pt idx="37">
                  <c:v>14362.55763180442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6-4B2F-97C7-C9425F63FD1F}"/>
            </c:ext>
          </c:extLst>
        </c:ser>
        <c:ser>
          <c:idx val="1"/>
          <c:order val="1"/>
          <c:tx>
            <c:strRef>
              <c:f>'Comp Data'!$E$119</c:f>
              <c:strCache>
                <c:ptCount val="1"/>
                <c:pt idx="0">
                  <c:v> EIA Coal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Data'!$AD$2:$BP$2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</c:numCache>
            </c:numRef>
          </c:cat>
          <c:val>
            <c:numRef>
              <c:f>'Comp Data'!$AD$119:$BO$119</c:f>
              <c:numCache>
                <c:formatCode>#,##0_);\(#,##0\);"-  ";" "@" "</c:formatCode>
                <c:ptCount val="38"/>
                <c:pt idx="0">
                  <c:v>7481.9908712035403</c:v>
                </c:pt>
                <c:pt idx="1">
                  <c:v>7620.2731191558696</c:v>
                </c:pt>
                <c:pt idx="2">
                  <c:v>7830.23906596084</c:v>
                </c:pt>
                <c:pt idx="3">
                  <c:v>8182.67307190676</c:v>
                </c:pt>
                <c:pt idx="4">
                  <c:v>8474.47924690117</c:v>
                </c:pt>
                <c:pt idx="5">
                  <c:v>8574.2000988898508</c:v>
                </c:pt>
                <c:pt idx="6">
                  <c:v>8912.3480964529299</c:v>
                </c:pt>
                <c:pt idx="7">
                  <c:v>9183.3927636850003</c:v>
                </c:pt>
                <c:pt idx="8">
                  <c:v>9190.3665172295896</c:v>
                </c:pt>
                <c:pt idx="9">
                  <c:v>9108.8843894441197</c:v>
                </c:pt>
                <c:pt idx="10">
                  <c:v>8824.8035278295793</c:v>
                </c:pt>
                <c:pt idx="11">
                  <c:v>8587.1863684800192</c:v>
                </c:pt>
                <c:pt idx="12">
                  <c:v>8579.33270274405</c:v>
                </c:pt>
                <c:pt idx="13">
                  <c:v>8619.8271300042306</c:v>
                </c:pt>
                <c:pt idx="14">
                  <c:v>8870.65842705674</c:v>
                </c:pt>
                <c:pt idx="15">
                  <c:v>9067.0089725555208</c:v>
                </c:pt>
                <c:pt idx="16">
                  <c:v>8925.5267327556194</c:v>
                </c:pt>
                <c:pt idx="17">
                  <c:v>8871.2754942812207</c:v>
                </c:pt>
                <c:pt idx="18">
                  <c:v>8915.2608620355804</c:v>
                </c:pt>
                <c:pt idx="19">
                  <c:v>9381.8555176874597</c:v>
                </c:pt>
                <c:pt idx="20">
                  <c:v>9481.3754614323498</c:v>
                </c:pt>
                <c:pt idx="21">
                  <c:v>9729.0173361879806</c:v>
                </c:pt>
                <c:pt idx="22">
                  <c:v>10536.0397307974</c:v>
                </c:pt>
                <c:pt idx="23">
                  <c:v>11439.9453525715</c:v>
                </c:pt>
                <c:pt idx="24">
                  <c:v>12210.2320496056</c:v>
                </c:pt>
                <c:pt idx="25">
                  <c:v>12884.6246659188</c:v>
                </c:pt>
                <c:pt idx="26">
                  <c:v>13522.2281527742</c:v>
                </c:pt>
                <c:pt idx="27">
                  <c:v>13766.575727330601</c:v>
                </c:pt>
                <c:pt idx="28">
                  <c:v>13886.777198469101</c:v>
                </c:pt>
                <c:pt idx="29">
                  <c:v>15035.601794108699</c:v>
                </c:pt>
                <c:pt idx="30">
                  <c:v>15850.888007242</c:v>
                </c:pt>
                <c:pt idx="31">
                  <c:v>16325.7057668332</c:v>
                </c:pt>
                <c:pt idx="32">
                  <c:v>16505.5220409219</c:v>
                </c:pt>
                <c:pt idx="33">
                  <c:v>16392.746654552699</c:v>
                </c:pt>
                <c:pt idx="34">
                  <c:v>15844.416121415599</c:v>
                </c:pt>
                <c:pt idx="35">
                  <c:v>14956.562249078301</c:v>
                </c:pt>
                <c:pt idx="36">
                  <c:v>15365.3860700979</c:v>
                </c:pt>
                <c:pt idx="37">
                  <c:v>15783.0591791283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6-4B2F-97C7-C9425F63F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115855"/>
        <c:axId val="238107951"/>
      </c:lineChart>
      <c:catAx>
        <c:axId val="2381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07951"/>
        <c:crosses val="autoZero"/>
        <c:auto val="1"/>
        <c:lblAlgn val="ctr"/>
        <c:lblOffset val="100"/>
        <c:tickLblSkip val="5"/>
        <c:noMultiLvlLbl val="0"/>
      </c:catAx>
      <c:valAx>
        <c:axId val="238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'Comp Data'!$E$122</c:f>
              <c:strCache>
                <c:ptCount val="1"/>
                <c:pt idx="0">
                  <c:v> e6tons co2e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'Comp Data'!$E$107</c:f>
          <c:strCache>
            <c:ptCount val="1"/>
            <c:pt idx="0">
              <c:v> Oil Sector Emissions Comparison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 Data'!$E$104</c:f>
              <c:strCache>
                <c:ptCount val="1"/>
                <c:pt idx="0">
                  <c:v> GCB Oil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Data'!$AD$2:$BP$2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</c:numCache>
            </c:numRef>
          </c:cat>
          <c:val>
            <c:numRef>
              <c:f>'Comp Data'!$AD$104:$BP$104</c:f>
              <c:numCache>
                <c:formatCode>#,##0_);\(#,##0\);"-  ";" "@" "</c:formatCode>
                <c:ptCount val="39"/>
                <c:pt idx="0">
                  <c:v>8485.8240000000005</c:v>
                </c:pt>
                <c:pt idx="1">
                  <c:v>8284.3040000000001</c:v>
                </c:pt>
                <c:pt idx="2">
                  <c:v>8214.6880000000001</c:v>
                </c:pt>
                <c:pt idx="3">
                  <c:v>8254.9920000000002</c:v>
                </c:pt>
                <c:pt idx="4">
                  <c:v>8269.648000000001</c:v>
                </c:pt>
                <c:pt idx="5">
                  <c:v>8518.8000000000011</c:v>
                </c:pt>
                <c:pt idx="6">
                  <c:v>8617.728000000001</c:v>
                </c:pt>
                <c:pt idx="7">
                  <c:v>8921.84</c:v>
                </c:pt>
                <c:pt idx="8">
                  <c:v>9068.4</c:v>
                </c:pt>
                <c:pt idx="9">
                  <c:v>9218.6239999999998</c:v>
                </c:pt>
                <c:pt idx="10">
                  <c:v>9676.6239999999998</c:v>
                </c:pt>
                <c:pt idx="11">
                  <c:v>9160</c:v>
                </c:pt>
                <c:pt idx="12">
                  <c:v>9185.648000000001</c:v>
                </c:pt>
                <c:pt idx="13">
                  <c:v>9222.2880000000005</c:v>
                </c:pt>
                <c:pt idx="14">
                  <c:v>9313.8880000000008</c:v>
                </c:pt>
                <c:pt idx="15">
                  <c:v>9621.6640000000007</c:v>
                </c:pt>
                <c:pt idx="16">
                  <c:v>9771.8880000000008</c:v>
                </c:pt>
                <c:pt idx="17">
                  <c:v>9870.8160000000007</c:v>
                </c:pt>
                <c:pt idx="18">
                  <c:v>10105.312</c:v>
                </c:pt>
                <c:pt idx="19">
                  <c:v>10281.184000000001</c:v>
                </c:pt>
                <c:pt idx="20">
                  <c:v>10369.120000000001</c:v>
                </c:pt>
                <c:pt idx="21">
                  <c:v>10358.128000000001</c:v>
                </c:pt>
                <c:pt idx="22">
                  <c:v>10621.936</c:v>
                </c:pt>
                <c:pt idx="23">
                  <c:v>10992</c:v>
                </c:pt>
                <c:pt idx="24">
                  <c:v>11072.608</c:v>
                </c:pt>
                <c:pt idx="25">
                  <c:v>11160.544</c:v>
                </c:pt>
                <c:pt idx="26">
                  <c:v>11222.832</c:v>
                </c:pt>
                <c:pt idx="27">
                  <c:v>11200.848</c:v>
                </c:pt>
                <c:pt idx="28">
                  <c:v>10988.336000000001</c:v>
                </c:pt>
                <c:pt idx="29">
                  <c:v>11288.784</c:v>
                </c:pt>
                <c:pt idx="30">
                  <c:v>11296.112000000001</c:v>
                </c:pt>
                <c:pt idx="31">
                  <c:v>11523.28</c:v>
                </c:pt>
                <c:pt idx="32">
                  <c:v>11629.536</c:v>
                </c:pt>
                <c:pt idx="33">
                  <c:v>11743.12</c:v>
                </c:pt>
                <c:pt idx="34">
                  <c:v>11915.328000000001</c:v>
                </c:pt>
                <c:pt idx="35">
                  <c:v>11970.288</c:v>
                </c:pt>
                <c:pt idx="36">
                  <c:v>12175.472</c:v>
                </c:pt>
                <c:pt idx="37">
                  <c:v>12252.416000000001</c:v>
                </c:pt>
                <c:pt idx="38">
                  <c:v>12354.11120693774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1-4562-997F-386AA61FB8D7}"/>
            </c:ext>
          </c:extLst>
        </c:ser>
        <c:ser>
          <c:idx val="1"/>
          <c:order val="1"/>
          <c:tx>
            <c:strRef>
              <c:f>'Comp Data'!$E$105</c:f>
              <c:strCache>
                <c:ptCount val="1"/>
                <c:pt idx="0">
                  <c:v> EIA Oil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Data'!$AD$2:$BP$2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</c:numCache>
            </c:numRef>
          </c:cat>
          <c:val>
            <c:numRef>
              <c:f>'Comp Data'!$AD$105:$BP$105</c:f>
              <c:numCache>
                <c:formatCode>#,##0_);\(#,##0\);"-  ";" "@" "</c:formatCode>
                <c:ptCount val="39"/>
                <c:pt idx="0">
                  <c:v>7964.4328196080296</c:v>
                </c:pt>
                <c:pt idx="1">
                  <c:v>7772.3778471617898</c:v>
                </c:pt>
                <c:pt idx="2">
                  <c:v>7695.89484718115</c:v>
                </c:pt>
                <c:pt idx="3">
                  <c:v>8680.5549597505906</c:v>
                </c:pt>
                <c:pt idx="4">
                  <c:v>8665.5743859050708</c:v>
                </c:pt>
                <c:pt idx="5">
                  <c:v>9056.6652046722393</c:v>
                </c:pt>
                <c:pt idx="6">
                  <c:v>9216.32282138345</c:v>
                </c:pt>
                <c:pt idx="7">
                  <c:v>9480.3956010234306</c:v>
                </c:pt>
                <c:pt idx="8">
                  <c:v>9634.2290556257394</c:v>
                </c:pt>
                <c:pt idx="9">
                  <c:v>9719.1413878293806</c:v>
                </c:pt>
                <c:pt idx="10">
                  <c:v>9822.5780346416195</c:v>
                </c:pt>
                <c:pt idx="11">
                  <c:v>9865.3842736041097</c:v>
                </c:pt>
                <c:pt idx="12">
                  <c:v>9879.8239197728599</c:v>
                </c:pt>
                <c:pt idx="13">
                  <c:v>10089.1508976027</c:v>
                </c:pt>
                <c:pt idx="14">
                  <c:v>10249.5407143254</c:v>
                </c:pt>
                <c:pt idx="15">
                  <c:v>10448.2426783471</c:v>
                </c:pt>
                <c:pt idx="16">
                  <c:v>10698.2898581925</c:v>
                </c:pt>
                <c:pt idx="17">
                  <c:v>10756.9954469767</c:v>
                </c:pt>
                <c:pt idx="18">
                  <c:v>10964.208679248901</c:v>
                </c:pt>
                <c:pt idx="19">
                  <c:v>11077.7437947573</c:v>
                </c:pt>
                <c:pt idx="20">
                  <c:v>11136.735124860201</c:v>
                </c:pt>
                <c:pt idx="21">
                  <c:v>11245.762675677001</c:v>
                </c:pt>
                <c:pt idx="22">
                  <c:v>11470.5769861061</c:v>
                </c:pt>
                <c:pt idx="23">
                  <c:v>11868.241150493401</c:v>
                </c:pt>
                <c:pt idx="24">
                  <c:v>12059.6810917439</c:v>
                </c:pt>
                <c:pt idx="25">
                  <c:v>12133.931962233601</c:v>
                </c:pt>
                <c:pt idx="26">
                  <c:v>11809.750116737199</c:v>
                </c:pt>
                <c:pt idx="27">
                  <c:v>12069.079878640299</c:v>
                </c:pt>
                <c:pt idx="28">
                  <c:v>11943.727723038301</c:v>
                </c:pt>
                <c:pt idx="29">
                  <c:v>12293.0667174276</c:v>
                </c:pt>
                <c:pt idx="30">
                  <c:v>12422.527773476</c:v>
                </c:pt>
                <c:pt idx="31">
                  <c:v>12619.788522774201</c:v>
                </c:pt>
                <c:pt idx="32">
                  <c:v>12748.285167574701</c:v>
                </c:pt>
                <c:pt idx="33">
                  <c:v>12867.809898708099</c:v>
                </c:pt>
                <c:pt idx="34">
                  <c:v>13124.071327552299</c:v>
                </c:pt>
                <c:pt idx="35">
                  <c:v>13294.208113954701</c:v>
                </c:pt>
                <c:pt idx="36">
                  <c:v>13447.6198563568</c:v>
                </c:pt>
                <c:pt idx="37">
                  <c:v>13493.6274008444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41-4562-997F-386AA61FB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115855"/>
        <c:axId val="238107951"/>
      </c:lineChart>
      <c:catAx>
        <c:axId val="2381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07951"/>
        <c:crosses val="autoZero"/>
        <c:auto val="1"/>
        <c:lblAlgn val="ctr"/>
        <c:lblOffset val="100"/>
        <c:tickLblSkip val="5"/>
        <c:noMultiLvlLbl val="0"/>
      </c:catAx>
      <c:valAx>
        <c:axId val="238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'Comp Data'!$E$122</c:f>
              <c:strCache>
                <c:ptCount val="1"/>
                <c:pt idx="0">
                  <c:v> e6tons co2e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'Comp Data'!$E$114</c:f>
          <c:strCache>
            <c:ptCount val="1"/>
            <c:pt idx="0">
              <c:v> Gas Sector Emissions Comparison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 Data'!$E$111</c:f>
              <c:strCache>
                <c:ptCount val="1"/>
                <c:pt idx="0">
                  <c:v> GCB Gas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Data'!$AD$2:$BP$2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</c:numCache>
            </c:numRef>
          </c:cat>
          <c:val>
            <c:numRef>
              <c:f>'Comp Data'!$AD$111:$BP$111</c:f>
              <c:numCache>
                <c:formatCode>#,##0_);\(#,##0\);"-  ";" "@" "</c:formatCode>
                <c:ptCount val="39"/>
                <c:pt idx="0">
                  <c:v>2740.672</c:v>
                </c:pt>
                <c:pt idx="1">
                  <c:v>2682.0480000000002</c:v>
                </c:pt>
                <c:pt idx="2">
                  <c:v>2726.0160000000001</c:v>
                </c:pt>
                <c:pt idx="3">
                  <c:v>2942.192</c:v>
                </c:pt>
                <c:pt idx="4">
                  <c:v>3063.1040000000003</c:v>
                </c:pt>
                <c:pt idx="5">
                  <c:v>3004.48</c:v>
                </c:pt>
                <c:pt idx="6">
                  <c:v>3257.2960000000003</c:v>
                </c:pt>
                <c:pt idx="7">
                  <c:v>3414.848</c:v>
                </c:pt>
                <c:pt idx="8">
                  <c:v>3594.384</c:v>
                </c:pt>
                <c:pt idx="9">
                  <c:v>3861.8560000000002</c:v>
                </c:pt>
                <c:pt idx="10">
                  <c:v>3938.8</c:v>
                </c:pt>
                <c:pt idx="11">
                  <c:v>3968.1120000000001</c:v>
                </c:pt>
                <c:pt idx="12">
                  <c:v>4074.3679999999999</c:v>
                </c:pt>
                <c:pt idx="13">
                  <c:v>4111.0079999999998</c:v>
                </c:pt>
                <c:pt idx="14">
                  <c:v>4220.9279999999999</c:v>
                </c:pt>
                <c:pt idx="15">
                  <c:v>4407.7920000000004</c:v>
                </c:pt>
                <c:pt idx="16">
                  <c:v>4422.4480000000003</c:v>
                </c:pt>
                <c:pt idx="17">
                  <c:v>4495.7280000000001</c:v>
                </c:pt>
                <c:pt idx="18">
                  <c:v>4627.6320000000005</c:v>
                </c:pt>
                <c:pt idx="19">
                  <c:v>4744.88</c:v>
                </c:pt>
                <c:pt idx="20">
                  <c:v>4792.5120000000006</c:v>
                </c:pt>
                <c:pt idx="21">
                  <c:v>4935.4080000000004</c:v>
                </c:pt>
                <c:pt idx="22">
                  <c:v>5107.616</c:v>
                </c:pt>
                <c:pt idx="23">
                  <c:v>5272.4960000000001</c:v>
                </c:pt>
                <c:pt idx="24">
                  <c:v>5400.7359999999999</c:v>
                </c:pt>
                <c:pt idx="25">
                  <c:v>5525.3119999999999</c:v>
                </c:pt>
                <c:pt idx="26">
                  <c:v>5712.1760000000004</c:v>
                </c:pt>
                <c:pt idx="27">
                  <c:v>5873.3919999999998</c:v>
                </c:pt>
                <c:pt idx="28">
                  <c:v>5763.4720000000007</c:v>
                </c:pt>
                <c:pt idx="29">
                  <c:v>6206.8159999999998</c:v>
                </c:pt>
                <c:pt idx="30">
                  <c:v>6371.6959999999999</c:v>
                </c:pt>
                <c:pt idx="31">
                  <c:v>6496.2719999999999</c:v>
                </c:pt>
                <c:pt idx="32">
                  <c:v>6540.2400000000007</c:v>
                </c:pt>
                <c:pt idx="33">
                  <c:v>6591.5360000000001</c:v>
                </c:pt>
                <c:pt idx="34">
                  <c:v>6763.7440000000006</c:v>
                </c:pt>
                <c:pt idx="35">
                  <c:v>6939.616</c:v>
                </c:pt>
                <c:pt idx="36">
                  <c:v>7115.4880000000003</c:v>
                </c:pt>
                <c:pt idx="37">
                  <c:v>7489.2160000000003</c:v>
                </c:pt>
                <c:pt idx="38">
                  <c:v>7615.7138313244359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F-4BC2-8EAA-9777B5594E90}"/>
            </c:ext>
          </c:extLst>
        </c:ser>
        <c:ser>
          <c:idx val="1"/>
          <c:order val="1"/>
          <c:tx>
            <c:strRef>
              <c:f>'Comp Data'!$E$112</c:f>
              <c:strCache>
                <c:ptCount val="1"/>
                <c:pt idx="0">
                  <c:v> EIA Gas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 Data'!$AD$2:$BP$2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</c:numCache>
            </c:numRef>
          </c:cat>
          <c:val>
            <c:numRef>
              <c:f>'Comp Data'!$AD$112:$BP$112</c:f>
              <c:numCache>
                <c:formatCode>#,##0_);\(#,##0\);"-  ";" "@" "</c:formatCode>
                <c:ptCount val="39"/>
                <c:pt idx="0">
                  <c:v>2844.9334541809999</c:v>
                </c:pt>
                <c:pt idx="1">
                  <c:v>2855.95921512</c:v>
                </c:pt>
                <c:pt idx="2">
                  <c:v>2914.4016702059998</c:v>
                </c:pt>
                <c:pt idx="3">
                  <c:v>3215.457101122</c:v>
                </c:pt>
                <c:pt idx="4">
                  <c:v>3350.4685143090001</c:v>
                </c:pt>
                <c:pt idx="5">
                  <c:v>3396.0066763340001</c:v>
                </c:pt>
                <c:pt idx="6">
                  <c:v>3572.6234202139999</c:v>
                </c:pt>
                <c:pt idx="7">
                  <c:v>3754.1084696160001</c:v>
                </c:pt>
                <c:pt idx="8">
                  <c:v>3926.3952733030001</c:v>
                </c:pt>
                <c:pt idx="9">
                  <c:v>3973.0111942980002</c:v>
                </c:pt>
                <c:pt idx="10">
                  <c:v>4057.2236296380001</c:v>
                </c:pt>
                <c:pt idx="11">
                  <c:v>4076.853622392</c:v>
                </c:pt>
                <c:pt idx="12">
                  <c:v>4182.3167494890004</c:v>
                </c:pt>
                <c:pt idx="13">
                  <c:v>4175.6577352900003</c:v>
                </c:pt>
                <c:pt idx="14">
                  <c:v>4297.7829776629997</c:v>
                </c:pt>
                <c:pt idx="15">
                  <c:v>4396.5820718340001</c:v>
                </c:pt>
                <c:pt idx="16">
                  <c:v>4422.8625204809996</c:v>
                </c:pt>
                <c:pt idx="17">
                  <c:v>4458.3605003169996</c:v>
                </c:pt>
                <c:pt idx="18">
                  <c:v>4572.5247943260001</c:v>
                </c:pt>
                <c:pt idx="19">
                  <c:v>4736.2870947310003</c:v>
                </c:pt>
                <c:pt idx="20">
                  <c:v>4755.9289703639997</c:v>
                </c:pt>
                <c:pt idx="21">
                  <c:v>4974.516835292</c:v>
                </c:pt>
                <c:pt idx="22">
                  <c:v>5120.2187383889996</c:v>
                </c:pt>
                <c:pt idx="23">
                  <c:v>5279.8876357720001</c:v>
                </c:pt>
                <c:pt idx="24">
                  <c:v>5430.1429278140004</c:v>
                </c:pt>
                <c:pt idx="25">
                  <c:v>5631.2794113919999</c:v>
                </c:pt>
                <c:pt idx="26">
                  <c:v>5811.8192042250002</c:v>
                </c:pt>
                <c:pt idx="27">
                  <c:v>5978.8540081829997</c:v>
                </c:pt>
                <c:pt idx="28">
                  <c:v>5782.2393875899998</c:v>
                </c:pt>
                <c:pt idx="29">
                  <c:v>6323.9239677109999</c:v>
                </c:pt>
                <c:pt idx="30">
                  <c:v>6512.9883659300003</c:v>
                </c:pt>
                <c:pt idx="31">
                  <c:v>6662.056920043</c:v>
                </c:pt>
                <c:pt idx="32">
                  <c:v>6760.094299845</c:v>
                </c:pt>
                <c:pt idx="33">
                  <c:v>6785.6371721469995</c:v>
                </c:pt>
                <c:pt idx="34">
                  <c:v>6887.3675876630004</c:v>
                </c:pt>
                <c:pt idx="35">
                  <c:v>7027.7318925870004</c:v>
                </c:pt>
                <c:pt idx="36">
                  <c:v>7259.328867448</c:v>
                </c:pt>
                <c:pt idx="37">
                  <c:v>7626.6833558119997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F-4BC2-8EAA-9777B5594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115855"/>
        <c:axId val="238107951"/>
      </c:lineChart>
      <c:catAx>
        <c:axId val="2381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07951"/>
        <c:crosses val="autoZero"/>
        <c:auto val="1"/>
        <c:lblAlgn val="ctr"/>
        <c:lblOffset val="100"/>
        <c:tickLblSkip val="5"/>
        <c:noMultiLvlLbl val="0"/>
      </c:catAx>
      <c:valAx>
        <c:axId val="238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'Comp Data'!$E$115</c:f>
              <c:strCache>
                <c:ptCount val="1"/>
                <c:pt idx="0">
                  <c:v> e6tons co2e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waterfall" uniqueId="{C1D9EDD7-C758-4BC1-A255-D4DE5A745BF8}">
          <cx:tx>
            <cx:txData>
              <cx:f/>
              <cx:v/>
            </cx:txData>
          </cx:tx>
          <cx:dataPt idx="0">
            <cx:spPr>
              <a:solidFill>
                <a:sysClr val="window" lastClr="FFFFFF">
                  <a:lumMod val="65000"/>
                </a:sysClr>
              </a:solidFill>
            </cx:spPr>
          </cx:dataPt>
          <cx:dataPt idx="3">
            <cx:spPr>
              <a:solidFill>
                <a:srgbClr val="800000"/>
              </a:solidFill>
            </cx:spPr>
          </cx:dataPt>
          <cx:dataPt idx="5">
            <cx:spPr>
              <a:solidFill>
                <a:srgbClr val="800000"/>
              </a:solidFill>
            </cx:spPr>
          </cx:dataPt>
          <cx:dataPt idx="10">
            <cx:spPr>
              <a:solidFill>
                <a:sysClr val="windowText" lastClr="000000">
                  <a:lumMod val="65000"/>
                  <a:lumOff val="35000"/>
                </a:sysClr>
              </a:solidFill>
            </cx:spPr>
          </cx:dataPt>
          <cx:dataLabels pos="outEnd">
            <cx:numFmt formatCode="#,##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/>
                </a:pPr>
                <a:endParaRPr lang="en-US" sz="16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/>
          </cx:layoutPr>
        </cx:series>
      </cx:plotAreaRegion>
      <cx:axis id="0">
        <cx:catScaling gapWidth="0.300000012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in="30"/>
        <cx:title>
          <cx:tx>
            <cx:txData>
              <cx:v>=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=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waterfall" uniqueId="{C1D9EDD7-C758-4BC1-A255-D4DE5A745BF8}">
          <cx:tx>
            <cx:txData>
              <cx:f/>
              <cx:v/>
            </cx:txData>
          </cx:tx>
          <cx:dataPt idx="0">
            <cx:spPr>
              <a:solidFill>
                <a:sysClr val="window" lastClr="FFFFFF">
                  <a:lumMod val="65000"/>
                </a:sysClr>
              </a:solidFill>
            </cx:spPr>
          </cx:dataPt>
          <cx:dataPt idx="3">
            <cx:spPr>
              <a:solidFill>
                <a:srgbClr val="800000"/>
              </a:solidFill>
            </cx:spPr>
          </cx:dataPt>
          <cx:dataPt idx="5">
            <cx:spPr>
              <a:solidFill>
                <a:srgbClr val="800000"/>
              </a:solidFill>
            </cx:spPr>
          </cx:dataPt>
          <cx:dataPt idx="10">
            <cx:spPr>
              <a:solidFill>
                <a:sysClr val="windowText" lastClr="000000">
                  <a:lumMod val="65000"/>
                  <a:lumOff val="35000"/>
                </a:sysClr>
              </a:solidFill>
            </cx:spPr>
          </cx:dataPt>
          <cx:dataLabels pos="outEnd">
            <cx:numFmt formatCode="#,##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/>
                </a:pPr>
                <a:endParaRPr lang="en-US" sz="16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/>
          </cx:layoutPr>
        </cx:series>
      </cx:plotAreaRegion>
      <cx:axis id="0">
        <cx:catScaling gapWidth="0.300000012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in="30"/>
        <cx:title>
          <cx:tx>
            <cx:txData>
              <cx:v>=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=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118782</xdr:colOff>
      <xdr:row>13</xdr:row>
      <xdr:rowOff>119903</xdr:rowOff>
    </xdr:from>
    <xdr:to>
      <xdr:col>7</xdr:col>
      <xdr:colOff>437031</xdr:colOff>
      <xdr:row>31</xdr:row>
      <xdr:rowOff>95251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814107" y="3129803"/>
          <a:ext cx="8757399" cy="28899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rgbClr val="FF0000"/>
              </a:solidFill>
            </a:rPr>
            <a:t>READ ME</a:t>
          </a:r>
        </a:p>
        <a:p>
          <a:endParaRPr lang="en-GB" sz="1100" b="1">
            <a:solidFill>
              <a:sysClr val="windowText" lastClr="000000"/>
            </a:solidFill>
          </a:endParaRPr>
        </a:p>
        <a:p>
          <a:r>
            <a:rPr lang="en-GB" sz="1100" b="0">
              <a:solidFill>
                <a:sysClr val="windowText" lastClr="000000"/>
              </a:solidFill>
            </a:rPr>
            <a:t>This</a:t>
          </a:r>
          <a:r>
            <a:rPr lang="en-GB" sz="1100" b="0" baseline="0">
              <a:solidFill>
                <a:sysClr val="windowText" lastClr="000000"/>
              </a:solidFill>
            </a:rPr>
            <a:t> Excel workbook calculates 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47625</xdr:rowOff>
    </xdr:from>
    <xdr:to>
      <xdr:col>1</xdr:col>
      <xdr:colOff>1019175</xdr:colOff>
      <xdr:row>7</xdr:row>
      <xdr:rowOff>120967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6250"/>
          <a:ext cx="981075" cy="8829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11905</xdr:colOff>
      <xdr:row>0</xdr:row>
      <xdr:rowOff>154781</xdr:rowOff>
    </xdr:from>
    <xdr:to>
      <xdr:col>5</xdr:col>
      <xdr:colOff>444066</xdr:colOff>
      <xdr:row>7</xdr:row>
      <xdr:rowOff>95250</xdr:rowOff>
    </xdr:to>
    <xdr:pic>
      <xdr:nvPicPr>
        <xdr:cNvPr id="2" name="image00.gif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8" y="154781"/>
          <a:ext cx="1646598" cy="13573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</xdr:colOff>
      <xdr:row>123</xdr:row>
      <xdr:rowOff>165735</xdr:rowOff>
    </xdr:from>
    <xdr:to>
      <xdr:col>7</xdr:col>
      <xdr:colOff>741045</xdr:colOff>
      <xdr:row>145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8E396-7A0D-4CCF-95BA-AE658167A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124778</xdr:colOff>
      <xdr:row>124</xdr:row>
      <xdr:rowOff>59055</xdr:rowOff>
    </xdr:from>
    <xdr:to>
      <xdr:col>14</xdr:col>
      <xdr:colOff>518160</xdr:colOff>
      <xdr:row>145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49F3B-39BB-4B7D-9C49-A9D886324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634364</xdr:colOff>
      <xdr:row>124</xdr:row>
      <xdr:rowOff>81915</xdr:rowOff>
    </xdr:from>
    <xdr:to>
      <xdr:col>21</xdr:col>
      <xdr:colOff>335279</xdr:colOff>
      <xdr:row>146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CF1086-C6BB-44EA-A70E-A3CF91277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459104</xdr:colOff>
      <xdr:row>124</xdr:row>
      <xdr:rowOff>121920</xdr:rowOff>
    </xdr:from>
    <xdr:to>
      <xdr:col>28</xdr:col>
      <xdr:colOff>45719</xdr:colOff>
      <xdr:row>145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16C761-44C9-4A9F-9620-B68EDC560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381000</xdr:colOff>
      <xdr:row>666</xdr:row>
      <xdr:rowOff>38100</xdr:rowOff>
    </xdr:from>
    <xdr:to>
      <xdr:col>22</xdr:col>
      <xdr:colOff>335280</xdr:colOff>
      <xdr:row>712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0C27F3E8-03F4-49A0-8BA9-8917F38160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5640" y="106779060"/>
              <a:ext cx="11155680" cy="7399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419100</xdr:colOff>
      <xdr:row>535</xdr:row>
      <xdr:rowOff>76200</xdr:rowOff>
    </xdr:from>
    <xdr:to>
      <xdr:col>24</xdr:col>
      <xdr:colOff>754380</xdr:colOff>
      <xdr:row>594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0F0B15AE-3713-4557-B76C-68D67455C2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3740" y="85854540"/>
              <a:ext cx="13136880" cy="9471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ep\OneDrive\Desktop\OpenOil\finance\clients\alsf\somalia\models\Somalia_PSA_Model_1k_AW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ey"/>
      <sheetName val="Dashboard"/>
      <sheetName val="ChartData"/>
      <sheetName val="Inputs"/>
      <sheetName val="Sources"/>
      <sheetName val="Time&amp;Esc"/>
      <sheetName val="Stage1"/>
      <sheetName val="Stage2"/>
      <sheetName val="Analysis"/>
      <sheetName val="ToDo"/>
      <sheetName val="Proj_Oil"/>
      <sheetName val="Proj_Gas"/>
      <sheetName val="Proj_OilGas"/>
      <sheetName val="Track"/>
      <sheetName val="HowTo"/>
      <sheetName val="New_Sheet"/>
    </sheetNames>
    <sheetDataSet>
      <sheetData sheetId="0" refreshError="1"/>
      <sheetData sheetId="1" refreshError="1"/>
      <sheetData sheetId="2">
        <row r="1">
          <cell r="A1" t="str">
            <v>Dashboard</v>
          </cell>
        </row>
        <row r="5">
          <cell r="L5" t="str">
            <v>FID Forward</v>
          </cell>
        </row>
        <row r="6">
          <cell r="K6">
            <v>0.1737918405438732</v>
          </cell>
        </row>
        <row r="12">
          <cell r="U12">
            <v>42.028982277879294</v>
          </cell>
        </row>
        <row r="15">
          <cell r="G15" t="str">
            <v>$/MMBtu 2014</v>
          </cell>
        </row>
      </sheetData>
      <sheetData sheetId="3">
        <row r="1">
          <cell r="A1" t="str">
            <v>ChartData</v>
          </cell>
        </row>
        <row r="34">
          <cell r="B34" t="str">
            <v>Chart titles</v>
          </cell>
        </row>
      </sheetData>
      <sheetData sheetId="4">
        <row r="1">
          <cell r="A1" t="str">
            <v>Inputs</v>
          </cell>
        </row>
        <row r="19">
          <cell r="E19" t="str">
            <v>1st model column start year</v>
          </cell>
          <cell r="F19">
            <v>2014</v>
          </cell>
        </row>
        <row r="40">
          <cell r="F40" t="str">
            <v>Base</v>
          </cell>
          <cell r="H40" t="str">
            <v>italics if negotiable</v>
          </cell>
          <cell r="S40" t="str">
            <v>UNUSED</v>
          </cell>
        </row>
        <row r="89">
          <cell r="E89" t="str">
            <v>Discount rate - real terms</v>
          </cell>
          <cell r="F89">
            <v>5.3921568627451011E-2</v>
          </cell>
        </row>
        <row r="101">
          <cell r="E101" t="str">
            <v>Oil price historical selected</v>
          </cell>
        </row>
        <row r="120">
          <cell r="E120" t="str">
            <v>Year label - historical oil price</v>
          </cell>
        </row>
        <row r="131">
          <cell r="E131" t="str">
            <v>Year label - historical oil price</v>
          </cell>
        </row>
        <row r="143">
          <cell r="E143" t="str">
            <v>Period of forecast corresponding with year of model</v>
          </cell>
        </row>
        <row r="147">
          <cell r="E147" t="str">
            <v>Historical brent oil price</v>
          </cell>
        </row>
        <row r="238">
          <cell r="E238" t="str">
            <v>Constant oil price</v>
          </cell>
        </row>
        <row r="240">
          <cell r="E240" t="str">
            <v>Oil price - before sensitivity</v>
          </cell>
        </row>
        <row r="252">
          <cell r="E252" t="str">
            <v>Oil price for each year of model</v>
          </cell>
        </row>
        <row r="284">
          <cell r="E284" t="str">
            <v>Historical European gas price</v>
          </cell>
        </row>
      </sheetData>
      <sheetData sheetId="5" refreshError="1"/>
      <sheetData sheetId="6">
        <row r="1">
          <cell r="A1" t="str">
            <v>Time&amp;Esc</v>
          </cell>
        </row>
        <row r="22">
          <cell r="H22" t="str">
            <v>assumes begginning of period cash flows</v>
          </cell>
        </row>
      </sheetData>
      <sheetData sheetId="7">
        <row r="1">
          <cell r="A1" t="str">
            <v>Stage1</v>
          </cell>
        </row>
        <row r="41">
          <cell r="C41" t="str">
            <v>TLT</v>
          </cell>
        </row>
        <row r="61">
          <cell r="E61" t="str">
            <v>Production flag before ELT</v>
          </cell>
        </row>
        <row r="82">
          <cell r="B82" t="str">
            <v>Sustaining capital</v>
          </cell>
        </row>
        <row r="90">
          <cell r="E90" t="str">
            <v>Sustaining capital flag before ELT</v>
          </cell>
        </row>
        <row r="102">
          <cell r="E102" t="str">
            <v>Production sens.</v>
          </cell>
        </row>
        <row r="109">
          <cell r="B109" t="str">
            <v>Decommissioning costs</v>
          </cell>
        </row>
        <row r="110">
          <cell r="E110" t="str">
            <v>Number of model years</v>
          </cell>
          <cell r="F110">
            <v>50</v>
          </cell>
        </row>
        <row r="179">
          <cell r="E179" t="str">
            <v>Sustaining capital costs - before ELT</v>
          </cell>
        </row>
        <row r="191">
          <cell r="E191" t="str">
            <v>Years of negative cash flow necessary to trigger ELT</v>
          </cell>
        </row>
        <row r="200">
          <cell r="B200" t="str">
            <v>Adjustment of sustaining capital and decommissioning period timing</v>
          </cell>
        </row>
        <row r="248">
          <cell r="E248" t="str">
            <v>Gas production - before ELT</v>
          </cell>
        </row>
        <row r="315">
          <cell r="E315" t="str">
            <v>Development period</v>
          </cell>
        </row>
        <row r="320">
          <cell r="E320" t="str">
            <v>Total Development and Production period</v>
          </cell>
        </row>
        <row r="330">
          <cell r="E330" t="str">
            <v>Decommissioning period</v>
          </cell>
        </row>
        <row r="331">
          <cell r="E331" t="str">
            <v>Project period</v>
          </cell>
        </row>
      </sheetData>
      <sheetData sheetId="8">
        <row r="1">
          <cell r="A1" t="str">
            <v>Stage2</v>
          </cell>
        </row>
        <row r="23">
          <cell r="E23" t="str">
            <v>Cost recovery limit</v>
          </cell>
        </row>
        <row r="85">
          <cell r="E85" t="str">
            <v>Production period</v>
          </cell>
        </row>
        <row r="124">
          <cell r="E124" t="str">
            <v>[Decommissioning Fund contribution]</v>
          </cell>
        </row>
        <row r="162">
          <cell r="B162" t="str">
            <v>Surface fees</v>
          </cell>
        </row>
        <row r="183">
          <cell r="B183" t="str">
            <v>Training Fund</v>
          </cell>
        </row>
        <row r="251">
          <cell r="H251" t="str">
            <v>split this up into decom to profit petro and not</v>
          </cell>
        </row>
        <row r="306">
          <cell r="E306" t="str">
            <v>SOC's development costs carried</v>
          </cell>
        </row>
        <row r="307">
          <cell r="E307" t="str">
            <v>Development costs eligible for carry - SOC</v>
          </cell>
        </row>
        <row r="371">
          <cell r="E371" t="str">
            <v>Exploration costs w/ taxes - Contractor, eligible for debt</v>
          </cell>
        </row>
        <row r="385">
          <cell r="E385" t="str">
            <v>Equity contributions, exc. impact of carry repmt - Contractor</v>
          </cell>
        </row>
        <row r="396">
          <cell r="E396" t="str">
            <v>Loan tenor</v>
          </cell>
        </row>
        <row r="403">
          <cell r="E403" t="str">
            <v>Loan tenor</v>
          </cell>
        </row>
        <row r="437">
          <cell r="E437" t="str">
            <v>Lender IRR</v>
          </cell>
        </row>
        <row r="448">
          <cell r="E448" t="str">
            <v>Amount of debt not repaid</v>
          </cell>
          <cell r="F448">
            <v>0</v>
          </cell>
        </row>
        <row r="488">
          <cell r="E488" t="str">
            <v>Total Development Costs and Uplift - Contractor, additions to depreciation</v>
          </cell>
        </row>
        <row r="494">
          <cell r="E494" t="str">
            <v>Depreciable base</v>
          </cell>
        </row>
        <row r="510">
          <cell r="E510" t="str">
            <v>Write-off in last depreciable period</v>
          </cell>
        </row>
        <row r="519">
          <cell r="E519" t="str">
            <v>Check - depreciation for production sharing</v>
          </cell>
          <cell r="F519">
            <v>0</v>
          </cell>
        </row>
        <row r="534">
          <cell r="E534" t="str">
            <v>Costs to profit petroleum - Contractor NEG</v>
          </cell>
        </row>
        <row r="556">
          <cell r="E556" t="str">
            <v>Government share of profit petroleum</v>
          </cell>
        </row>
        <row r="565">
          <cell r="E565" t="str">
            <v>Average government share of profit petroleum</v>
          </cell>
          <cell r="F565">
            <v>0.71052860600456258</v>
          </cell>
        </row>
        <row r="577">
          <cell r="A577" t="str">
            <v>RFACTOR - CONTRACTOR</v>
          </cell>
        </row>
        <row r="595">
          <cell r="E595" t="str">
            <v>Rfactor - prior period</v>
          </cell>
        </row>
        <row r="601">
          <cell r="E601" t="str">
            <v>Corporate Income Tax on contractor profit petroleum</v>
          </cell>
        </row>
        <row r="622">
          <cell r="E622" t="str">
            <v>Cash flow, post-finance post-prod. sharing - Contractor</v>
          </cell>
        </row>
        <row r="635">
          <cell r="E635" t="str">
            <v>Dividends declared - Contractor</v>
          </cell>
        </row>
        <row r="675">
          <cell r="E675" t="str">
            <v>Cash flow: Contractor + Lender (Parent company perspective)</v>
          </cell>
        </row>
      </sheetData>
      <sheetData sheetId="9">
        <row r="1">
          <cell r="A1" t="str">
            <v>Analysis</v>
          </cell>
        </row>
        <row r="119">
          <cell r="C119" t="str">
            <v>Dev. Forward</v>
          </cell>
        </row>
        <row r="238">
          <cell r="E238" t="str">
            <v>Inflation index - dev. forward</v>
          </cell>
        </row>
        <row r="271">
          <cell r="E271" t="str">
            <v>Check - project cash flow real terms, Full cycle</v>
          </cell>
        </row>
        <row r="305">
          <cell r="E305" t="str">
            <v>Discount index - full cycle</v>
          </cell>
        </row>
        <row r="361">
          <cell r="E361" t="str">
            <v>Government share inc. SOC nominal, Full cycle</v>
          </cell>
          <cell r="F361">
            <v>0.75653904886042023</v>
          </cell>
        </row>
        <row r="414">
          <cell r="E414" t="str">
            <v>Project cash flow, Full cycle</v>
          </cell>
        </row>
        <row r="496">
          <cell r="E496" t="str">
            <v>Check - project cash flow real terms, Full cycle</v>
          </cell>
        </row>
      </sheetData>
      <sheetData sheetId="10" refreshError="1"/>
      <sheetData sheetId="11">
        <row r="1">
          <cell r="A1" t="str">
            <v>Proj_Oil</v>
          </cell>
        </row>
        <row r="29">
          <cell r="E29" t="str">
            <v>Beginning of production</v>
          </cell>
          <cell r="F29">
            <v>0</v>
          </cell>
        </row>
        <row r="43">
          <cell r="E43" t="str">
            <v>Operating costs - oil</v>
          </cell>
          <cell r="F43">
            <v>7.5</v>
          </cell>
        </row>
        <row r="107">
          <cell r="E107" t="str">
            <v>Ramp-up period</v>
          </cell>
        </row>
        <row r="122">
          <cell r="G122" t="str">
            <v>% plateau rate</v>
          </cell>
        </row>
      </sheetData>
      <sheetData sheetId="12" refreshError="1"/>
      <sheetData sheetId="13" refreshError="1"/>
      <sheetData sheetId="14">
        <row r="1">
          <cell r="A1" t="str">
            <v>Track</v>
          </cell>
        </row>
      </sheetData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ohnny.west@openoil.ne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cdiac.ess-dive.lbl.gov/trends/emis/tre_coun.html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cience.org/doi/abs/10.1126/science.aar6859" TargetMode="External"/><Relationship Id="rId3" Type="http://schemas.openxmlformats.org/officeDocument/2006/relationships/hyperlink" Target="https://www.ipcc-nggip.iges.or.jp/public/2006gl/pdf/2_Volume2/V2_1_Ch1_Introduction.pdf" TargetMode="External"/><Relationship Id="rId7" Type="http://schemas.openxmlformats.org/officeDocument/2006/relationships/hyperlink" Target="https://www.eia.gov/totalenergy/data/monthly/pdf/flow/fossil_fuel_spaghetti_2020.pdf" TargetMode="External"/><Relationship Id="rId2" Type="http://schemas.openxmlformats.org/officeDocument/2006/relationships/hyperlink" Target="https://www.ipcc.ch/report/sixth-assessment-report-working-group-i/" TargetMode="External"/><Relationship Id="rId1" Type="http://schemas.openxmlformats.org/officeDocument/2006/relationships/hyperlink" Target="https://www.ipcc-nggip.iges.or.jp/public/2006gl/pdf/2_Volume2/V2_1_Ch1_Introduction.pdf" TargetMode="External"/><Relationship Id="rId6" Type="http://schemas.openxmlformats.org/officeDocument/2006/relationships/hyperlink" Target="https://www.eia.gov/environment/emissions/co2_vol_mass.php" TargetMode="External"/><Relationship Id="rId5" Type="http://schemas.openxmlformats.org/officeDocument/2006/relationships/hyperlink" Target="https://www.iea.org/reports/methane-tracker-2021" TargetMode="External"/><Relationship Id="rId10" Type="http://schemas.openxmlformats.org/officeDocument/2006/relationships/printerSettings" Target="../printerSettings/printerSettings11.bin"/><Relationship Id="rId4" Type="http://schemas.openxmlformats.org/officeDocument/2006/relationships/hyperlink" Target="https://www.iea.org/reports/methane-tracker-2021" TargetMode="External"/><Relationship Id="rId9" Type="http://schemas.openxmlformats.org/officeDocument/2006/relationships/hyperlink" Target="https://www.sciencedirect.com/science/article/pii/S0959652620305369?via%3Dihub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0" tint="-0.34998626667073579"/>
  </sheetPr>
  <dimension ref="A1:O38"/>
  <sheetViews>
    <sheetView showGridLines="0" zoomScaleNormal="100" workbookViewId="0">
      <selection activeCell="C12" sqref="C12"/>
    </sheetView>
  </sheetViews>
  <sheetFormatPr defaultColWidth="0" defaultRowHeight="13.8" zeroHeight="1" x14ac:dyDescent="0.3"/>
  <cols>
    <col min="1" max="1" width="1.33203125" style="49" customWidth="1"/>
    <col min="2" max="2" width="22.88671875" style="49" customWidth="1"/>
    <col min="3" max="3" width="33.33203125" style="49" customWidth="1"/>
    <col min="4" max="4" width="21.44140625" style="49" customWidth="1"/>
    <col min="5" max="6" width="9.109375" style="49" customWidth="1"/>
    <col min="7" max="7" width="41" style="49" customWidth="1"/>
    <col min="8" max="8" width="9.109375" style="49" customWidth="1"/>
    <col min="9" max="9" width="1" style="49" customWidth="1"/>
    <col min="10" max="10" width="9.109375" style="49" hidden="1" customWidth="1"/>
    <col min="11" max="11" width="34.5546875" style="49" hidden="1" customWidth="1"/>
    <col min="12" max="12" width="10.6640625" style="49" hidden="1" customWidth="1"/>
    <col min="13" max="13" width="12.88671875" style="49" hidden="1" customWidth="1"/>
    <col min="14" max="15" width="11.109375" style="49" hidden="1" customWidth="1"/>
    <col min="16" max="16384" width="9.109375" style="49" hidden="1"/>
  </cols>
  <sheetData>
    <row r="1" spans="1:9" x14ac:dyDescent="0.3"/>
    <row r="2" spans="1:9" ht="21" x14ac:dyDescent="0.3">
      <c r="A2" s="50"/>
      <c r="B2" s="51" t="e">
        <f>"Project Fiscal Model of the " &amp;#REF! &amp; " " &amp;#REF!</f>
        <v>#REF!</v>
      </c>
      <c r="C2" s="51"/>
      <c r="D2" s="51"/>
      <c r="E2" s="51"/>
      <c r="F2" s="51"/>
      <c r="G2" s="51"/>
      <c r="H2" s="51"/>
      <c r="I2" s="50"/>
    </row>
    <row r="3" spans="1:9" x14ac:dyDescent="0.3">
      <c r="A3" s="50"/>
      <c r="B3" s="52"/>
      <c r="C3" s="52"/>
      <c r="D3" s="52"/>
      <c r="E3" s="52"/>
      <c r="F3" s="52"/>
      <c r="G3" s="52"/>
      <c r="H3" s="52"/>
      <c r="I3" s="50"/>
    </row>
    <row r="4" spans="1:9" x14ac:dyDescent="0.3">
      <c r="A4" s="50"/>
      <c r="B4" s="52"/>
      <c r="C4" s="52"/>
      <c r="D4" s="52"/>
      <c r="E4" s="52"/>
      <c r="F4" s="52"/>
      <c r="G4" s="52"/>
      <c r="H4" s="52"/>
      <c r="I4" s="50"/>
    </row>
    <row r="5" spans="1:9" x14ac:dyDescent="0.3">
      <c r="A5" s="50"/>
      <c r="B5" s="52"/>
      <c r="C5" s="52"/>
      <c r="D5" s="52"/>
      <c r="E5" s="52"/>
      <c r="F5" s="52"/>
      <c r="G5" s="52"/>
      <c r="H5" s="52"/>
      <c r="I5" s="50"/>
    </row>
    <row r="6" spans="1:9" x14ac:dyDescent="0.3">
      <c r="A6" s="50"/>
      <c r="B6" s="52"/>
      <c r="C6" s="52"/>
      <c r="D6" s="52"/>
      <c r="E6" s="52"/>
      <c r="F6" s="52"/>
      <c r="G6" s="52"/>
      <c r="H6" s="52"/>
      <c r="I6" s="50"/>
    </row>
    <row r="7" spans="1:9" x14ac:dyDescent="0.3">
      <c r="A7" s="50"/>
      <c r="B7" s="52"/>
      <c r="C7" s="52"/>
      <c r="D7" s="52"/>
      <c r="E7" s="52"/>
      <c r="F7" s="52"/>
      <c r="G7" s="52"/>
      <c r="H7" s="52"/>
      <c r="I7" s="50"/>
    </row>
    <row r="8" spans="1:9" ht="13.5" customHeight="1" x14ac:dyDescent="0.3">
      <c r="A8" s="50"/>
      <c r="B8" s="52"/>
      <c r="C8" s="52"/>
      <c r="D8" s="52"/>
      <c r="E8" s="52"/>
      <c r="F8" s="52"/>
      <c r="G8" s="52"/>
      <c r="H8" s="52"/>
      <c r="I8" s="50"/>
    </row>
    <row r="9" spans="1:9" x14ac:dyDescent="0.3">
      <c r="A9" s="50"/>
      <c r="B9" s="53" t="s">
        <v>45</v>
      </c>
      <c r="C9" s="15" t="s">
        <v>775</v>
      </c>
      <c r="D9" s="52"/>
      <c r="E9" s="52"/>
      <c r="F9" s="52"/>
      <c r="G9" s="52"/>
      <c r="H9" s="52"/>
      <c r="I9" s="50"/>
    </row>
    <row r="10" spans="1:9" x14ac:dyDescent="0.3">
      <c r="A10" s="50"/>
      <c r="B10" s="53" t="s">
        <v>41</v>
      </c>
      <c r="C10" s="313">
        <v>44445</v>
      </c>
      <c r="D10" s="52"/>
      <c r="E10" s="52"/>
      <c r="F10" s="52"/>
      <c r="G10" s="52"/>
      <c r="H10" s="52"/>
      <c r="I10" s="50"/>
    </row>
    <row r="11" spans="1:9" x14ac:dyDescent="0.3">
      <c r="A11" s="50"/>
      <c r="B11" s="53" t="s">
        <v>42</v>
      </c>
      <c r="C11" s="15" t="s">
        <v>776</v>
      </c>
      <c r="D11" s="52"/>
      <c r="E11" s="52"/>
      <c r="F11" s="52"/>
      <c r="G11" s="52"/>
      <c r="H11" s="52"/>
      <c r="I11" s="50"/>
    </row>
    <row r="12" spans="1:9" x14ac:dyDescent="0.3">
      <c r="A12" s="50"/>
      <c r="B12" s="52"/>
      <c r="C12" s="52"/>
      <c r="D12" s="52"/>
      <c r="E12" s="52"/>
      <c r="F12" s="52"/>
      <c r="G12" s="52"/>
      <c r="H12" s="52"/>
      <c r="I12" s="50"/>
    </row>
    <row r="13" spans="1:9" x14ac:dyDescent="0.3">
      <c r="A13" s="50"/>
      <c r="B13" s="52"/>
      <c r="C13" s="52"/>
      <c r="D13" s="52"/>
      <c r="E13" s="52"/>
      <c r="F13" s="52"/>
      <c r="G13" s="52"/>
      <c r="H13" s="52"/>
      <c r="I13" s="50"/>
    </row>
    <row r="14" spans="1:9" x14ac:dyDescent="0.3">
      <c r="A14" s="50"/>
      <c r="I14" s="50"/>
    </row>
    <row r="15" spans="1:9" x14ac:dyDescent="0.3">
      <c r="A15" s="50"/>
      <c r="I15" s="50"/>
    </row>
    <row r="16" spans="1:9" x14ac:dyDescent="0.3">
      <c r="A16" s="50"/>
      <c r="I16" s="50"/>
    </row>
    <row r="17" spans="1:9" x14ac:dyDescent="0.3">
      <c r="A17" s="50"/>
      <c r="B17" s="54"/>
      <c r="I17" s="50"/>
    </row>
    <row r="18" spans="1:9" x14ac:dyDescent="0.3">
      <c r="A18" s="50"/>
      <c r="B18" s="54"/>
      <c r="I18" s="50"/>
    </row>
    <row r="19" spans="1:9" x14ac:dyDescent="0.3">
      <c r="A19" s="50"/>
      <c r="B19" s="54"/>
      <c r="I19" s="50"/>
    </row>
    <row r="20" spans="1:9" x14ac:dyDescent="0.3">
      <c r="A20" s="50"/>
      <c r="B20" s="54"/>
      <c r="I20" s="50"/>
    </row>
    <row r="21" spans="1:9" x14ac:dyDescent="0.3">
      <c r="A21" s="50"/>
      <c r="B21" s="54"/>
      <c r="I21" s="50"/>
    </row>
    <row r="22" spans="1:9" x14ac:dyDescent="0.3">
      <c r="A22" s="50"/>
      <c r="B22" s="54"/>
      <c r="I22" s="50"/>
    </row>
    <row r="23" spans="1:9" x14ac:dyDescent="0.3">
      <c r="A23" s="50"/>
      <c r="B23" s="54"/>
      <c r="I23" s="50"/>
    </row>
    <row r="24" spans="1:9" x14ac:dyDescent="0.3">
      <c r="A24" s="50"/>
      <c r="I24" s="50"/>
    </row>
    <row r="25" spans="1:9" x14ac:dyDescent="0.3">
      <c r="A25" s="50"/>
      <c r="I25" s="50"/>
    </row>
    <row r="26" spans="1:9" x14ac:dyDescent="0.3">
      <c r="A26" s="50"/>
      <c r="I26" s="50"/>
    </row>
    <row r="27" spans="1:9" x14ac:dyDescent="0.3">
      <c r="A27" s="50"/>
      <c r="I27" s="50"/>
    </row>
    <row r="28" spans="1:9" x14ac:dyDescent="0.3">
      <c r="A28" s="50"/>
      <c r="I28" s="50"/>
    </row>
    <row r="29" spans="1:9" x14ac:dyDescent="0.3">
      <c r="A29" s="50"/>
      <c r="I29" s="50"/>
    </row>
    <row r="30" spans="1:9" x14ac:dyDescent="0.3">
      <c r="A30" s="50"/>
      <c r="I30" s="50"/>
    </row>
    <row r="31" spans="1:9" x14ac:dyDescent="0.3">
      <c r="A31" s="50"/>
      <c r="I31" s="50"/>
    </row>
    <row r="32" spans="1:9" x14ac:dyDescent="0.3">
      <c r="A32" s="50"/>
      <c r="I32" s="50"/>
    </row>
    <row r="33" spans="1:9" ht="6.75" customHeight="1" x14ac:dyDescent="0.3">
      <c r="A33" s="50"/>
      <c r="B33" s="50"/>
      <c r="C33" s="50"/>
      <c r="D33" s="50"/>
      <c r="E33" s="50"/>
      <c r="F33" s="50"/>
      <c r="G33" s="50"/>
      <c r="H33" s="50"/>
      <c r="I33" s="50"/>
    </row>
    <row r="34" spans="1:9" ht="14.4" hidden="1" x14ac:dyDescent="0.3">
      <c r="B34" s="55" t="s">
        <v>43</v>
      </c>
    </row>
    <row r="35" spans="1:9" x14ac:dyDescent="0.3"/>
    <row r="36" spans="1:9" x14ac:dyDescent="0.3"/>
    <row r="37" spans="1:9" x14ac:dyDescent="0.3"/>
    <row r="38" spans="1:9" x14ac:dyDescent="0.3"/>
  </sheetData>
  <hyperlinks>
    <hyperlink ref="C11" r:id="rId1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A6A6A6"/>
  </sheetPr>
  <dimension ref="A2:M86"/>
  <sheetViews>
    <sheetView showGridLines="0" zoomScale="80" zoomScaleNormal="80" workbookViewId="0">
      <selection activeCell="F27" sqref="F27"/>
    </sheetView>
  </sheetViews>
  <sheetFormatPr defaultColWidth="14.5546875" defaultRowHeight="15.75" customHeight="1" x14ac:dyDescent="0.3"/>
  <cols>
    <col min="1" max="4" width="1.6640625" style="13" customWidth="1"/>
    <col min="5" max="8" width="14.5546875" style="1"/>
    <col min="9" max="9" width="47" style="1" customWidth="1"/>
    <col min="10" max="16384" width="14.5546875" style="1"/>
  </cols>
  <sheetData>
    <row r="2" spans="1:9" ht="15.75" customHeight="1" x14ac:dyDescent="0.3">
      <c r="A2" s="1"/>
      <c r="B2" s="1"/>
      <c r="C2" s="1"/>
      <c r="D2" s="1"/>
      <c r="E2" s="38"/>
    </row>
    <row r="3" spans="1:9" ht="15.75" customHeight="1" x14ac:dyDescent="0.3">
      <c r="A3" s="1"/>
      <c r="B3" s="1"/>
      <c r="C3" s="1"/>
      <c r="D3" s="1"/>
      <c r="E3" s="7"/>
    </row>
    <row r="4" spans="1:9" ht="15.75" customHeight="1" x14ac:dyDescent="0.3">
      <c r="A4" s="1"/>
      <c r="B4" s="1"/>
      <c r="C4" s="1"/>
      <c r="D4" s="1"/>
      <c r="E4" s="7"/>
    </row>
    <row r="9" spans="1:9" ht="15.75" customHeight="1" x14ac:dyDescent="0.3">
      <c r="A9" s="13" t="s">
        <v>5</v>
      </c>
    </row>
    <row r="10" spans="1:9" ht="15.75" customHeight="1" x14ac:dyDescent="0.3">
      <c r="B10" s="13" t="s">
        <v>6</v>
      </c>
      <c r="E10" s="38"/>
    </row>
    <row r="11" spans="1:9" ht="15.6" customHeight="1" x14ac:dyDescent="0.3">
      <c r="E11" s="11" t="s">
        <v>7</v>
      </c>
      <c r="I11" s="56" t="s">
        <v>8</v>
      </c>
    </row>
    <row r="12" spans="1:9" s="81" customFormat="1" ht="3.75" customHeight="1" x14ac:dyDescent="0.3">
      <c r="A12" s="2"/>
      <c r="B12" s="2"/>
      <c r="C12" s="2"/>
      <c r="D12" s="2"/>
      <c r="E12" s="83"/>
      <c r="I12" s="60"/>
    </row>
    <row r="13" spans="1:9" ht="15.75" customHeight="1" x14ac:dyDescent="0.3">
      <c r="E13" s="11" t="s">
        <v>9</v>
      </c>
      <c r="I13" s="57" t="s">
        <v>10</v>
      </c>
    </row>
    <row r="14" spans="1:9" s="81" customFormat="1" ht="3.75" customHeight="1" x14ac:dyDescent="0.3">
      <c r="A14" s="2"/>
      <c r="B14" s="2"/>
      <c r="C14" s="2"/>
      <c r="D14" s="2"/>
      <c r="E14" s="83"/>
      <c r="I14" s="60"/>
    </row>
    <row r="15" spans="1:9" ht="15.75" customHeight="1" x14ac:dyDescent="0.3">
      <c r="E15" s="11" t="s">
        <v>53</v>
      </c>
      <c r="I15" s="58" t="s">
        <v>52</v>
      </c>
    </row>
    <row r="16" spans="1:9" s="81" customFormat="1" ht="3.75" customHeight="1" x14ac:dyDescent="0.3">
      <c r="A16" s="2"/>
      <c r="B16" s="2"/>
      <c r="C16" s="2"/>
      <c r="D16" s="2"/>
      <c r="E16" s="83"/>
      <c r="I16" s="60"/>
    </row>
    <row r="17" spans="1:13" ht="15.75" customHeight="1" x14ac:dyDescent="0.3">
      <c r="E17" s="11" t="s">
        <v>55</v>
      </c>
      <c r="I17" s="59" t="s">
        <v>54</v>
      </c>
    </row>
    <row r="18" spans="1:13" s="81" customFormat="1" ht="3.75" customHeight="1" x14ac:dyDescent="0.3">
      <c r="A18" s="2"/>
      <c r="B18" s="2"/>
      <c r="C18" s="2"/>
      <c r="D18" s="2"/>
      <c r="E18" s="83"/>
      <c r="I18" s="60"/>
    </row>
    <row r="19" spans="1:13" ht="15.75" customHeight="1" x14ac:dyDescent="0.3">
      <c r="E19" s="11" t="s">
        <v>70</v>
      </c>
      <c r="I19" s="60" t="s">
        <v>71</v>
      </c>
    </row>
    <row r="20" spans="1:13" ht="15.75" customHeight="1" x14ac:dyDescent="0.3">
      <c r="B20" s="13" t="s">
        <v>11</v>
      </c>
      <c r="E20" s="38"/>
    </row>
    <row r="21" spans="1:13" ht="15.75" customHeight="1" x14ac:dyDescent="0.3">
      <c r="E21" s="7" t="s">
        <v>12</v>
      </c>
      <c r="I21" s="61" t="s">
        <v>13</v>
      </c>
    </row>
    <row r="22" spans="1:13" ht="15.75" customHeight="1" x14ac:dyDescent="0.3">
      <c r="E22" s="7" t="s">
        <v>14</v>
      </c>
      <c r="I22" s="62" t="s">
        <v>15</v>
      </c>
    </row>
    <row r="23" spans="1:13" ht="15.75" customHeight="1" x14ac:dyDescent="0.3">
      <c r="E23" s="7" t="s">
        <v>16</v>
      </c>
      <c r="I23" s="63" t="s">
        <v>17</v>
      </c>
    </row>
    <row r="24" spans="1:13" ht="15.75" customHeight="1" x14ac:dyDescent="0.3">
      <c r="B24" s="13" t="s">
        <v>18</v>
      </c>
      <c r="E24" s="38"/>
    </row>
    <row r="25" spans="1:13" ht="15.75" customHeight="1" x14ac:dyDescent="0.3">
      <c r="E25" s="7" t="s">
        <v>4</v>
      </c>
      <c r="I25" s="64" t="s">
        <v>19</v>
      </c>
      <c r="L25" s="6"/>
      <c r="M25" s="6"/>
    </row>
    <row r="26" spans="1:13" s="81" customFormat="1" ht="3.75" customHeight="1" x14ac:dyDescent="0.3">
      <c r="A26" s="2"/>
      <c r="B26" s="2"/>
      <c r="C26" s="2"/>
      <c r="D26" s="2"/>
      <c r="E26" s="83"/>
      <c r="I26" s="60"/>
    </row>
    <row r="27" spans="1:13" ht="15.75" customHeight="1" x14ac:dyDescent="0.3">
      <c r="E27" s="7" t="s">
        <v>20</v>
      </c>
      <c r="I27" s="65" t="s">
        <v>21</v>
      </c>
      <c r="L27" s="6"/>
      <c r="M27" s="6"/>
    </row>
    <row r="28" spans="1:13" s="81" customFormat="1" ht="3.75" customHeight="1" x14ac:dyDescent="0.3">
      <c r="A28" s="2"/>
      <c r="B28" s="2"/>
      <c r="C28" s="2"/>
      <c r="D28" s="2"/>
      <c r="E28" s="83"/>
      <c r="I28" s="60"/>
    </row>
    <row r="29" spans="1:13" ht="15.75" customHeight="1" x14ac:dyDescent="0.3">
      <c r="E29" s="7" t="s">
        <v>22</v>
      </c>
      <c r="I29" s="65" t="s">
        <v>23</v>
      </c>
      <c r="L29" s="6"/>
      <c r="M29" s="6"/>
    </row>
    <row r="30" spans="1:13" ht="15.75" customHeight="1" x14ac:dyDescent="0.3">
      <c r="B30" s="13" t="s">
        <v>24</v>
      </c>
      <c r="E30" s="7"/>
      <c r="L30" s="6"/>
      <c r="M30" s="6"/>
    </row>
    <row r="31" spans="1:13" ht="15.75" customHeight="1" x14ac:dyDescent="0.3">
      <c r="E31" s="7" t="s">
        <v>25</v>
      </c>
      <c r="I31" s="66" t="s">
        <v>26</v>
      </c>
      <c r="L31" s="6"/>
      <c r="M31" s="6"/>
    </row>
    <row r="32" spans="1:13" ht="15.75" customHeight="1" x14ac:dyDescent="0.3">
      <c r="B32" s="13" t="s">
        <v>27</v>
      </c>
      <c r="E32" s="7"/>
    </row>
    <row r="33" spans="1:9" ht="15.75" customHeight="1" x14ac:dyDescent="0.3">
      <c r="E33" s="7" t="s">
        <v>28</v>
      </c>
      <c r="I33" s="67" t="s">
        <v>29</v>
      </c>
    </row>
    <row r="34" spans="1:9" s="81" customFormat="1" ht="3.75" customHeight="1" x14ac:dyDescent="0.3">
      <c r="A34" s="2"/>
      <c r="B34" s="2"/>
      <c r="C34" s="2"/>
      <c r="D34" s="2"/>
      <c r="E34" s="83"/>
      <c r="I34" s="60"/>
    </row>
    <row r="35" spans="1:9" ht="15.75" customHeight="1" x14ac:dyDescent="0.3">
      <c r="E35" s="7" t="s">
        <v>30</v>
      </c>
      <c r="I35" s="68" t="s">
        <v>31</v>
      </c>
    </row>
    <row r="36" spans="1:9" ht="15.75" customHeight="1" x14ac:dyDescent="0.3">
      <c r="A36" s="2" t="s">
        <v>32</v>
      </c>
      <c r="B36" s="2"/>
      <c r="C36" s="2"/>
      <c r="D36" s="2"/>
    </row>
    <row r="37" spans="1:9" ht="15.75" customHeight="1" x14ac:dyDescent="0.3">
      <c r="A37" s="1"/>
      <c r="B37" s="1"/>
      <c r="C37" s="1"/>
      <c r="D37" s="1"/>
      <c r="E37" s="70" t="s">
        <v>49</v>
      </c>
      <c r="I37" s="1" t="s">
        <v>48</v>
      </c>
    </row>
    <row r="38" spans="1:9" ht="15.75" customHeight="1" x14ac:dyDescent="0.3">
      <c r="A38" s="1"/>
      <c r="B38" s="1"/>
      <c r="C38" s="1"/>
      <c r="D38" s="1"/>
      <c r="E38" s="69" t="s">
        <v>47</v>
      </c>
      <c r="I38" s="47" t="s">
        <v>95</v>
      </c>
    </row>
    <row r="39" spans="1:9" ht="15.75" customHeight="1" x14ac:dyDescent="0.3">
      <c r="A39" s="1"/>
      <c r="B39" s="1"/>
      <c r="C39" s="1"/>
      <c r="D39" s="1"/>
      <c r="E39" s="70" t="s">
        <v>120</v>
      </c>
      <c r="I39" s="47" t="s">
        <v>80</v>
      </c>
    </row>
    <row r="40" spans="1:9" ht="15.75" customHeight="1" x14ac:dyDescent="0.3">
      <c r="A40" s="2"/>
      <c r="B40" s="2"/>
      <c r="C40" s="2"/>
      <c r="D40" s="2"/>
      <c r="E40" s="47" t="s">
        <v>121</v>
      </c>
      <c r="I40" s="47" t="s">
        <v>119</v>
      </c>
    </row>
    <row r="41" spans="1:9" ht="15.75" customHeight="1" x14ac:dyDescent="0.3">
      <c r="A41" s="1"/>
      <c r="B41" s="1"/>
      <c r="C41" s="1"/>
      <c r="D41" s="1"/>
      <c r="E41" s="70" t="s">
        <v>108</v>
      </c>
      <c r="I41" s="47" t="s">
        <v>109</v>
      </c>
    </row>
    <row r="42" spans="1:9" ht="15.75" customHeight="1" x14ac:dyDescent="0.3">
      <c r="A42" s="1"/>
      <c r="B42" s="1"/>
      <c r="C42" s="1"/>
      <c r="D42" s="1"/>
      <c r="E42" s="47" t="s">
        <v>122</v>
      </c>
      <c r="I42" s="47" t="s">
        <v>75</v>
      </c>
    </row>
    <row r="43" spans="1:9" ht="15.75" customHeight="1" x14ac:dyDescent="0.3">
      <c r="A43" s="2"/>
      <c r="B43" s="2"/>
      <c r="C43" s="2"/>
      <c r="D43" s="2"/>
      <c r="E43" s="47" t="s">
        <v>130</v>
      </c>
      <c r="I43" s="47" t="s">
        <v>81</v>
      </c>
    </row>
    <row r="44" spans="1:9" ht="15.75" customHeight="1" x14ac:dyDescent="0.3">
      <c r="A44" s="1"/>
      <c r="B44" s="1"/>
      <c r="C44" s="1"/>
      <c r="D44" s="1"/>
      <c r="E44" s="70" t="s">
        <v>106</v>
      </c>
      <c r="I44" s="47" t="s">
        <v>107</v>
      </c>
    </row>
    <row r="45" spans="1:9" ht="15.75" customHeight="1" x14ac:dyDescent="0.3">
      <c r="A45" s="1"/>
      <c r="B45" s="1"/>
      <c r="C45" s="1"/>
      <c r="D45" s="1"/>
      <c r="E45" s="70" t="s">
        <v>131</v>
      </c>
      <c r="I45" s="47" t="s">
        <v>82</v>
      </c>
    </row>
    <row r="46" spans="1:9" ht="15.75" customHeight="1" x14ac:dyDescent="0.3">
      <c r="A46" s="1"/>
      <c r="B46" s="1"/>
      <c r="C46" s="1"/>
      <c r="D46" s="1"/>
      <c r="E46" s="70" t="s">
        <v>136</v>
      </c>
      <c r="I46" s="47" t="s">
        <v>137</v>
      </c>
    </row>
    <row r="47" spans="1:9" ht="15.75" customHeight="1" x14ac:dyDescent="0.3">
      <c r="A47" s="1"/>
      <c r="B47" s="1"/>
      <c r="C47" s="1"/>
      <c r="D47" s="1"/>
      <c r="E47" s="70" t="s">
        <v>138</v>
      </c>
      <c r="I47" s="47" t="s">
        <v>85</v>
      </c>
    </row>
    <row r="48" spans="1:9" s="81" customFormat="1" ht="3.75" customHeight="1" x14ac:dyDescent="0.3">
      <c r="A48" s="2"/>
      <c r="B48" s="2"/>
      <c r="C48" s="2"/>
      <c r="D48" s="2"/>
      <c r="E48" s="83"/>
      <c r="I48" s="60"/>
    </row>
    <row r="49" spans="1:9" ht="15.75" customHeight="1" x14ac:dyDescent="0.3">
      <c r="A49" s="1"/>
      <c r="B49" s="1"/>
      <c r="C49" s="1"/>
      <c r="D49" s="1"/>
      <c r="E49" s="7" t="s">
        <v>33</v>
      </c>
      <c r="I49" s="47" t="s">
        <v>34</v>
      </c>
    </row>
    <row r="50" spans="1:9" ht="15.75" customHeight="1" x14ac:dyDescent="0.3">
      <c r="E50" s="6" t="s">
        <v>64</v>
      </c>
      <c r="I50" s="75" t="s">
        <v>97</v>
      </c>
    </row>
    <row r="51" spans="1:9" ht="15.75" customHeight="1" x14ac:dyDescent="0.3">
      <c r="E51" s="75" t="s">
        <v>125</v>
      </c>
      <c r="I51" s="75" t="s">
        <v>105</v>
      </c>
    </row>
    <row r="52" spans="1:9" s="81" customFormat="1" ht="3.75" customHeight="1" x14ac:dyDescent="0.3">
      <c r="A52" s="2"/>
      <c r="B52" s="2"/>
      <c r="C52" s="2"/>
      <c r="D52" s="2"/>
      <c r="E52" s="83"/>
      <c r="I52" s="60"/>
    </row>
    <row r="53" spans="1:9" ht="15.75" customHeight="1" x14ac:dyDescent="0.3">
      <c r="E53" s="47" t="s">
        <v>96</v>
      </c>
      <c r="I53" s="75" t="s">
        <v>94</v>
      </c>
    </row>
    <row r="54" spans="1:9" ht="15.75" customHeight="1" x14ac:dyDescent="0.3">
      <c r="E54" s="1" t="s">
        <v>62</v>
      </c>
      <c r="I54" s="6" t="s">
        <v>57</v>
      </c>
    </row>
    <row r="55" spans="1:9" ht="15.75" customHeight="1" x14ac:dyDescent="0.3">
      <c r="A55" s="1"/>
      <c r="B55" s="1"/>
      <c r="C55" s="1"/>
      <c r="D55" s="1"/>
      <c r="E55" s="70" t="s">
        <v>51</v>
      </c>
      <c r="I55" s="1" t="s">
        <v>50</v>
      </c>
    </row>
    <row r="56" spans="1:9" ht="15.75" customHeight="1" x14ac:dyDescent="0.3">
      <c r="A56" s="1"/>
      <c r="B56" s="1"/>
      <c r="C56" s="1"/>
      <c r="D56" s="1"/>
      <c r="E56" s="70" t="s">
        <v>56</v>
      </c>
      <c r="I56" s="1" t="s">
        <v>74</v>
      </c>
    </row>
    <row r="57" spans="1:9" ht="15.75" customHeight="1" x14ac:dyDescent="0.3">
      <c r="E57" s="1" t="s">
        <v>63</v>
      </c>
      <c r="I57" s="6" t="s">
        <v>1</v>
      </c>
    </row>
    <row r="58" spans="1:9" ht="15.75" customHeight="1" x14ac:dyDescent="0.3">
      <c r="E58" s="1" t="s">
        <v>61</v>
      </c>
      <c r="I58" s="6" t="s">
        <v>58</v>
      </c>
    </row>
    <row r="59" spans="1:9" ht="15.75" customHeight="1" x14ac:dyDescent="0.3">
      <c r="E59" s="1" t="s">
        <v>60</v>
      </c>
      <c r="I59" s="6" t="s">
        <v>59</v>
      </c>
    </row>
    <row r="60" spans="1:9" s="81" customFormat="1" ht="3.75" customHeight="1" x14ac:dyDescent="0.3">
      <c r="A60" s="2"/>
      <c r="B60" s="2"/>
      <c r="C60" s="2"/>
      <c r="D60" s="2"/>
      <c r="E60" s="83"/>
      <c r="I60" s="60"/>
    </row>
    <row r="61" spans="1:9" ht="15.75" customHeight="1" x14ac:dyDescent="0.3">
      <c r="E61" s="47" t="s">
        <v>123</v>
      </c>
      <c r="I61" s="75" t="s">
        <v>124</v>
      </c>
    </row>
    <row r="62" spans="1:9" ht="15.75" customHeight="1" x14ac:dyDescent="0.3">
      <c r="E62" s="81" t="s">
        <v>115</v>
      </c>
      <c r="I62" s="75" t="s">
        <v>116</v>
      </c>
    </row>
    <row r="63" spans="1:9" ht="15.75" customHeight="1" x14ac:dyDescent="0.3">
      <c r="E63" s="75" t="s">
        <v>89</v>
      </c>
      <c r="I63" s="75" t="s">
        <v>91</v>
      </c>
    </row>
    <row r="64" spans="1:9" ht="15.75" customHeight="1" x14ac:dyDescent="0.3">
      <c r="E64" s="75" t="s">
        <v>126</v>
      </c>
      <c r="I64" s="75" t="s">
        <v>127</v>
      </c>
    </row>
    <row r="65" spans="1:10" ht="15.75" customHeight="1" x14ac:dyDescent="0.3">
      <c r="E65" s="75" t="s">
        <v>86</v>
      </c>
      <c r="I65" s="75" t="s">
        <v>132</v>
      </c>
    </row>
    <row r="66" spans="1:10" ht="15.75" customHeight="1" x14ac:dyDescent="0.3">
      <c r="E66" s="75" t="s">
        <v>135</v>
      </c>
      <c r="I66" s="75" t="s">
        <v>117</v>
      </c>
    </row>
    <row r="67" spans="1:10" ht="15.75" customHeight="1" x14ac:dyDescent="0.3">
      <c r="E67" s="75" t="s">
        <v>88</v>
      </c>
      <c r="I67" s="75" t="s">
        <v>118</v>
      </c>
    </row>
    <row r="68" spans="1:10" ht="15.75" customHeight="1" x14ac:dyDescent="0.3">
      <c r="E68" s="75" t="s">
        <v>133</v>
      </c>
      <c r="I68" s="75" t="s">
        <v>134</v>
      </c>
    </row>
    <row r="69" spans="1:10" s="81" customFormat="1" ht="3.75" customHeight="1" x14ac:dyDescent="0.3">
      <c r="A69" s="2"/>
      <c r="B69" s="2"/>
      <c r="C69" s="2"/>
      <c r="D69" s="2"/>
      <c r="E69" s="83"/>
      <c r="I69" s="60"/>
    </row>
    <row r="70" spans="1:10" ht="15.75" customHeight="1" x14ac:dyDescent="0.3">
      <c r="E70" s="75" t="s">
        <v>128</v>
      </c>
      <c r="I70" s="75" t="s">
        <v>129</v>
      </c>
    </row>
    <row r="71" spans="1:10" ht="15.75" customHeight="1" x14ac:dyDescent="0.3">
      <c r="E71" s="75" t="s">
        <v>143</v>
      </c>
      <c r="I71" s="75" t="s">
        <v>83</v>
      </c>
    </row>
    <row r="72" spans="1:10" ht="15.75" customHeight="1" x14ac:dyDescent="0.3">
      <c r="E72" s="75" t="s">
        <v>139</v>
      </c>
      <c r="I72" s="75" t="s">
        <v>87</v>
      </c>
    </row>
    <row r="73" spans="1:10" ht="15.75" customHeight="1" x14ac:dyDescent="0.3">
      <c r="E73" s="75" t="s">
        <v>78</v>
      </c>
      <c r="I73" s="75" t="s">
        <v>140</v>
      </c>
    </row>
    <row r="74" spans="1:10" ht="15.75" customHeight="1" x14ac:dyDescent="0.3">
      <c r="E74" s="75" t="s">
        <v>141</v>
      </c>
      <c r="I74" s="75" t="s">
        <v>142</v>
      </c>
    </row>
    <row r="75" spans="1:10" ht="3.75" customHeight="1" x14ac:dyDescent="0.3">
      <c r="E75" s="81"/>
      <c r="I75" s="75"/>
    </row>
    <row r="76" spans="1:10" ht="15.75" customHeight="1" x14ac:dyDescent="0.3">
      <c r="A76" s="13" t="s">
        <v>35</v>
      </c>
    </row>
    <row r="77" spans="1:10" ht="15.75" customHeight="1" x14ac:dyDescent="0.3">
      <c r="E77" s="71" t="s">
        <v>67</v>
      </c>
      <c r="F77" s="71"/>
      <c r="I77" s="71" t="s">
        <v>68</v>
      </c>
      <c r="J77" s="71" t="s">
        <v>69</v>
      </c>
    </row>
    <row r="78" spans="1:10" ht="15.75" customHeight="1" x14ac:dyDescent="0.3">
      <c r="E78" s="1" t="s">
        <v>110</v>
      </c>
      <c r="I78" s="1" t="s">
        <v>111</v>
      </c>
      <c r="J78" s="45" t="e">
        <f>#NAME?</f>
        <v>#NAME?</v>
      </c>
    </row>
    <row r="79" spans="1:10" ht="15.75" customHeight="1" x14ac:dyDescent="0.3">
      <c r="E79" s="1" t="s">
        <v>36</v>
      </c>
      <c r="I79" s="1" t="s">
        <v>112</v>
      </c>
      <c r="J79" s="45" t="e">
        <f>'General Inputs'!#REF!</f>
        <v>#REF!</v>
      </c>
    </row>
    <row r="80" spans="1:10" ht="15.75" customHeight="1" x14ac:dyDescent="0.3">
      <c r="E80" s="1" t="s">
        <v>98</v>
      </c>
      <c r="I80" s="1" t="s">
        <v>99</v>
      </c>
      <c r="J80" s="45" t="e">
        <f>#REF!</f>
        <v>#REF!</v>
      </c>
    </row>
    <row r="81" spans="5:10" ht="15.75" customHeight="1" x14ac:dyDescent="0.3">
      <c r="E81" s="1" t="s">
        <v>66</v>
      </c>
      <c r="I81" s="1" t="s">
        <v>113</v>
      </c>
      <c r="J81" s="45" t="str">
        <f>Key!$E$78</f>
        <v>_xlfn.IFERROR</v>
      </c>
    </row>
    <row r="82" spans="5:10" ht="15.75" customHeight="1" x14ac:dyDescent="0.3">
      <c r="E82" s="1" t="s">
        <v>37</v>
      </c>
      <c r="I82" s="1" t="s">
        <v>100</v>
      </c>
      <c r="J82" s="45" t="e">
        <f>#REF!</f>
        <v>#REF!</v>
      </c>
    </row>
    <row r="83" spans="5:10" ht="15.75" customHeight="1" x14ac:dyDescent="0.3">
      <c r="E83" s="1" t="s">
        <v>101</v>
      </c>
      <c r="I83" s="1" t="s">
        <v>102</v>
      </c>
      <c r="J83" s="45" t="e">
        <f>#REF!</f>
        <v>#REF!</v>
      </c>
    </row>
    <row r="84" spans="5:10" ht="15.75" customHeight="1" x14ac:dyDescent="0.3">
      <c r="E84" s="1" t="s">
        <v>38</v>
      </c>
      <c r="I84" s="1" t="s">
        <v>103</v>
      </c>
      <c r="J84" s="1" t="e">
        <f>#REF!</f>
        <v>#REF!</v>
      </c>
    </row>
    <row r="85" spans="5:10" ht="15.75" customHeight="1" x14ac:dyDescent="0.3">
      <c r="E85" s="1" t="s">
        <v>39</v>
      </c>
      <c r="I85" s="1" t="s">
        <v>104</v>
      </c>
      <c r="J85" s="1" t="e">
        <f>#REF!</f>
        <v>#REF!</v>
      </c>
    </row>
    <row r="86" spans="5:10" ht="15.75" customHeight="1" x14ac:dyDescent="0.3">
      <c r="E86" s="1" t="s">
        <v>40</v>
      </c>
      <c r="I86" s="1" t="s">
        <v>114</v>
      </c>
      <c r="J86" s="1" t="e">
        <f>'General Inputs'!#REF!</f>
        <v>#REF!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C256B-9863-45D9-8EC0-B85A5720BDD7}">
  <sheetPr codeName="Sheet20">
    <outlinePr summaryBelow="0" summaryRight="0"/>
  </sheetPr>
  <dimension ref="A1:CJ373"/>
  <sheetViews>
    <sheetView tabSelected="1" defaultGridColor="0" colorId="22" zoomScale="80" zoomScaleNormal="80" workbookViewId="0">
      <pane xSplit="6" ySplit="1" topLeftCell="G2" activePane="bottomRight" state="frozen"/>
      <selection activeCell="E313" sqref="E313:G315"/>
      <selection pane="topRight" activeCell="E313" sqref="E313:G315"/>
      <selection pane="bottomLeft" activeCell="E313" sqref="E313:G315"/>
      <selection pane="bottomRight" activeCell="E18" sqref="E18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1.5546875" style="1" customWidth="1"/>
    <col min="6" max="6" width="11.21875" style="1" customWidth="1"/>
    <col min="7" max="8" width="12.6640625" style="1" customWidth="1"/>
    <col min="9" max="9" width="10.33203125" style="1" bestFit="1" customWidth="1"/>
    <col min="10" max="10" width="10.21875" style="1" customWidth="1"/>
    <col min="11" max="11" width="10.6640625" style="1" customWidth="1"/>
    <col min="12" max="16" width="10.21875" style="1" customWidth="1"/>
    <col min="17" max="17" width="12.44140625" style="1" customWidth="1"/>
    <col min="18" max="32" width="10.21875" style="1" customWidth="1"/>
    <col min="33" max="33" width="11.88671875" style="1" customWidth="1"/>
    <col min="34" max="38" width="10.21875" style="69" customWidth="1"/>
    <col min="39" max="41" width="11.6640625" style="69" customWidth="1"/>
    <col min="42" max="42" width="30.77734375" style="81" hidden="1" customWidth="1"/>
    <col min="43" max="88" width="0" style="81" hidden="1" customWidth="1"/>
    <col min="89" max="16384" width="9.109375" style="81" hidden="1"/>
  </cols>
  <sheetData>
    <row r="1" spans="1:41" ht="26.25" customHeight="1" x14ac:dyDescent="0.3">
      <c r="A1" s="3" t="str">
        <f ca="1" xml:space="preserve"> RIGHT(CELL("filename", $A$1), LEN(CELL("filename", $A$1)) - SEARCH("]", CELL("filename", $A$1)))</f>
        <v>Summary</v>
      </c>
      <c r="B1" s="4"/>
      <c r="E1" s="71"/>
      <c r="F1" s="5"/>
    </row>
    <row r="2" spans="1:41" ht="16.8" customHeight="1" x14ac:dyDescent="0.4">
      <c r="D2" s="172"/>
      <c r="E2" s="226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345"/>
      <c r="AI2" s="345"/>
      <c r="AJ2" s="345"/>
      <c r="AK2" s="345"/>
      <c r="AL2" s="345"/>
      <c r="AM2" s="345"/>
      <c r="AN2" s="12"/>
    </row>
    <row r="3" spans="1:41" ht="16.8" customHeight="1" x14ac:dyDescent="0.4">
      <c r="A3" s="2"/>
      <c r="B3" s="2"/>
      <c r="C3" s="91"/>
      <c r="D3" s="14"/>
      <c r="E3" s="318"/>
      <c r="F3" s="319"/>
      <c r="G3" s="319"/>
      <c r="H3" s="319"/>
      <c r="I3" s="319"/>
      <c r="J3" s="319"/>
      <c r="K3" s="319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45"/>
      <c r="AI3" s="345"/>
      <c r="AJ3" s="345"/>
      <c r="AK3" s="345"/>
      <c r="AL3" s="345"/>
      <c r="AM3" s="345"/>
      <c r="AN3" s="12"/>
    </row>
    <row r="4" spans="1:41" s="82" customFormat="1" ht="12.9" customHeight="1" x14ac:dyDescent="0.3">
      <c r="A4" s="19"/>
      <c r="B4" s="19"/>
      <c r="C4" s="104"/>
      <c r="D4" s="113"/>
      <c r="E4" s="437" t="s">
        <v>1002</v>
      </c>
      <c r="G4" s="518" t="s">
        <v>1000</v>
      </c>
      <c r="H4" s="485"/>
      <c r="I4" s="485"/>
      <c r="J4" s="485"/>
      <c r="L4" s="522"/>
      <c r="M4" s="522"/>
      <c r="N4" s="522"/>
      <c r="O4" s="522"/>
      <c r="P4" s="522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270"/>
      <c r="AO4" s="80"/>
    </row>
    <row r="5" spans="1:41" s="82" customFormat="1" ht="12.9" customHeight="1" x14ac:dyDescent="0.3">
      <c r="A5" s="278"/>
      <c r="B5" s="278"/>
      <c r="C5" s="279"/>
      <c r="D5" s="113"/>
      <c r="E5" s="195" t="s">
        <v>709</v>
      </c>
      <c r="F5" s="538" t="s">
        <v>666</v>
      </c>
      <c r="G5" s="517" t="s">
        <v>998</v>
      </c>
      <c r="H5" s="484" t="s">
        <v>663</v>
      </c>
      <c r="I5" s="228" t="s">
        <v>711</v>
      </c>
      <c r="J5" s="327" t="s">
        <v>0</v>
      </c>
      <c r="L5" s="524"/>
      <c r="M5" s="524"/>
      <c r="N5" s="524"/>
      <c r="O5" s="524"/>
      <c r="P5" s="524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270"/>
      <c r="AO5" s="80"/>
    </row>
    <row r="6" spans="1:41" s="82" customFormat="1" ht="12.9" customHeight="1" x14ac:dyDescent="0.3">
      <c r="A6" s="278"/>
      <c r="B6" s="278"/>
      <c r="C6" s="279"/>
      <c r="D6" s="113"/>
      <c r="E6" s="137" t="s">
        <v>1005</v>
      </c>
      <c r="F6" s="536" t="s">
        <v>687</v>
      </c>
      <c r="G6" s="523" t="s">
        <v>746</v>
      </c>
      <c r="H6" s="531">
        <f ca="1">IF($F$6="Low",SUM(G30:G278),IF($F$6="High",SUM(I30:I278),SUM(H30:H278)))</f>
        <v>16189.365065655928</v>
      </c>
      <c r="I6" s="532">
        <f ca="1">IF($F$6="Low",SUM(J30:J278),IF($F$6="High",SUM(L30:L278),SUM(K30:K278)))</f>
        <v>1618.7945078575867</v>
      </c>
      <c r="J6" s="533">
        <f ca="1">H6+I6</f>
        <v>17808.159573513512</v>
      </c>
      <c r="L6" s="552"/>
      <c r="M6" s="552"/>
      <c r="N6" s="551"/>
      <c r="O6" s="77"/>
      <c r="P6" s="77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270"/>
      <c r="AO6" s="80"/>
    </row>
    <row r="7" spans="1:41" s="82" customFormat="1" ht="12.9" customHeight="1" x14ac:dyDescent="0.3">
      <c r="A7" s="278"/>
      <c r="B7" s="278"/>
      <c r="C7" s="279"/>
      <c r="D7" s="113"/>
      <c r="E7" s="12" t="s">
        <v>996</v>
      </c>
      <c r="F7" s="536" t="s">
        <v>697</v>
      </c>
      <c r="G7" s="537" t="s">
        <v>46</v>
      </c>
      <c r="H7" s="531">
        <f ca="1">IF($F$6="Low",SUM(M30:M278),IF($F$6="High",SUM(O30:O278),SUM(N30:N278)))</f>
        <v>12768.287781455516</v>
      </c>
      <c r="I7" s="532">
        <f ca="1">IF($F$6="Low",SUM(P30:P278),IF($F$6="High",SUM(R30:R278),SUM(Q30:Q278)))</f>
        <v>2025.5511783588299</v>
      </c>
      <c r="J7" s="533">
        <f ca="1">H7+I7</f>
        <v>14793.838959814346</v>
      </c>
      <c r="L7" s="552"/>
      <c r="M7" s="552"/>
      <c r="N7" s="551"/>
      <c r="O7" s="526"/>
      <c r="P7" s="525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270"/>
      <c r="AO7" s="80"/>
    </row>
    <row r="8" spans="1:41" s="82" customFormat="1" ht="12.9" customHeight="1" x14ac:dyDescent="0.3">
      <c r="A8" s="278"/>
      <c r="B8" s="278"/>
      <c r="C8" s="279"/>
      <c r="D8" s="113"/>
      <c r="E8" s="181" t="s">
        <v>786</v>
      </c>
      <c r="F8" s="377">
        <v>20</v>
      </c>
      <c r="G8" s="342" t="s">
        <v>92</v>
      </c>
      <c r="H8" s="531">
        <f ca="1">IF($F$6="Low",SUM(S30:S278),IF($F$6="High",SUM(U30:U278),SUM(T30:T278)))</f>
        <v>7609.1995038311989</v>
      </c>
      <c r="I8" s="532">
        <f ca="1">IF($F$6="Low",SUM(V30:V278),IF($F$6="High",SUM(X30:X278),SUM(W30:W278)))</f>
        <v>1727.6331568617629</v>
      </c>
      <c r="J8" s="533">
        <f ca="1">H8+I8</f>
        <v>9336.8326606929622</v>
      </c>
      <c r="L8" s="552"/>
      <c r="M8" s="552"/>
      <c r="N8" s="551"/>
      <c r="O8" s="526"/>
      <c r="P8" s="525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270"/>
      <c r="AO8" s="80"/>
    </row>
    <row r="9" spans="1:41" s="114" customFormat="1" ht="12.9" customHeight="1" x14ac:dyDescent="0.3">
      <c r="B9" s="86"/>
      <c r="C9" s="103"/>
      <c r="E9" s="85"/>
      <c r="F9" s="290"/>
      <c r="G9" s="327" t="s">
        <v>712</v>
      </c>
      <c r="H9" s="534">
        <f ca="1">SUM(H6:H8)</f>
        <v>36566.852350942645</v>
      </c>
      <c r="I9" s="534">
        <f ca="1">SUM(I6:I8)</f>
        <v>5371.9788430781791</v>
      </c>
      <c r="J9" s="535">
        <f ca="1">SUM(J6:J8)</f>
        <v>41938.831194020822</v>
      </c>
      <c r="L9" s="551"/>
      <c r="M9" s="553"/>
      <c r="N9" s="551"/>
      <c r="O9" s="526"/>
      <c r="P9" s="525"/>
      <c r="AG9" s="86"/>
      <c r="AH9" s="77"/>
      <c r="AI9" s="77"/>
      <c r="AJ9" s="77"/>
      <c r="AK9" s="77"/>
      <c r="AL9" s="77"/>
      <c r="AM9" s="346"/>
      <c r="AN9" s="346"/>
      <c r="AO9" s="346"/>
    </row>
    <row r="10" spans="1:41" s="114" customFormat="1" ht="12.9" customHeight="1" thickBot="1" x14ac:dyDescent="0.35">
      <c r="B10" s="86"/>
      <c r="C10" s="103"/>
      <c r="E10" s="85"/>
      <c r="F10" s="290"/>
      <c r="L10" s="77"/>
      <c r="M10" s="527"/>
      <c r="N10" s="527"/>
      <c r="O10" s="77"/>
      <c r="P10" s="375"/>
      <c r="AG10" s="86"/>
      <c r="AH10" s="77"/>
      <c r="AI10" s="77"/>
      <c r="AJ10" s="77"/>
      <c r="AK10" s="77"/>
      <c r="AL10" s="77"/>
      <c r="AM10" s="346"/>
      <c r="AN10" s="346"/>
      <c r="AO10" s="346"/>
    </row>
    <row r="11" spans="1:41" s="114" customFormat="1" ht="12.9" customHeight="1" x14ac:dyDescent="0.3">
      <c r="B11" s="86"/>
      <c r="C11" s="103"/>
      <c r="E11" s="299" t="s">
        <v>1003</v>
      </c>
      <c r="F11" s="298"/>
      <c r="G11" s="540" t="str">
        <f>UPPER(F12) &amp; " MIDPOINTS 2019"</f>
        <v>GREECE MIDPOINTS 2019</v>
      </c>
      <c r="H11" s="541"/>
      <c r="I11" s="542"/>
      <c r="J11" s="543"/>
      <c r="K11" s="524"/>
      <c r="L11" s="524"/>
      <c r="M11" s="524"/>
      <c r="N11" s="524"/>
      <c r="O11" s="524"/>
      <c r="P11" s="524"/>
      <c r="Q11" s="77"/>
      <c r="R11" s="77"/>
      <c r="S11" s="77"/>
      <c r="T11" s="77"/>
      <c r="U11" s="77"/>
      <c r="V11" s="77"/>
      <c r="W11" s="77"/>
      <c r="X11" s="77"/>
      <c r="Y11" s="77"/>
      <c r="Z11" s="77"/>
      <c r="AG11" s="86"/>
      <c r="AH11" s="77"/>
      <c r="AI11" s="77"/>
      <c r="AJ11" s="77"/>
      <c r="AK11" s="77"/>
      <c r="AL11" s="77"/>
      <c r="AM11" s="346"/>
      <c r="AN11" s="346"/>
      <c r="AO11" s="346"/>
    </row>
    <row r="12" spans="1:41" s="114" customFormat="1" ht="12.9" customHeight="1" x14ac:dyDescent="0.3">
      <c r="B12" s="86"/>
      <c r="C12" s="103"/>
      <c r="E12" s="137" t="s">
        <v>44</v>
      </c>
      <c r="F12" s="539" t="s">
        <v>281</v>
      </c>
      <c r="G12" s="544" t="s">
        <v>999</v>
      </c>
      <c r="H12" s="484" t="s">
        <v>663</v>
      </c>
      <c r="I12" s="228" t="s">
        <v>1001</v>
      </c>
      <c r="J12" s="545" t="s">
        <v>712</v>
      </c>
      <c r="K12" s="77"/>
      <c r="L12" s="346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G12" s="86"/>
      <c r="AH12" s="77"/>
      <c r="AI12" s="77"/>
      <c r="AJ12" s="77"/>
      <c r="AK12" s="77"/>
      <c r="AL12" s="77"/>
      <c r="AM12" s="346"/>
      <c r="AN12" s="346"/>
      <c r="AO12" s="346"/>
    </row>
    <row r="13" spans="1:41" s="114" customFormat="1" ht="12.9" customHeight="1" x14ac:dyDescent="0.3">
      <c r="B13" s="86"/>
      <c r="C13" s="103"/>
      <c r="E13" s="137"/>
      <c r="F13" s="550"/>
      <c r="G13" s="544" t="s">
        <v>746</v>
      </c>
      <c r="H13" s="394">
        <f ca="1">INDEX($H$30:H$278,MATCH($F$12,$E$30:$E$278,0))</f>
        <v>48.671913840361185</v>
      </c>
      <c r="I13" s="394">
        <f ca="1">INDEX(K30:K278,MATCH($F$12,$E$30:$E$278,0))</f>
        <v>3.3151325692833273</v>
      </c>
      <c r="J13" s="546">
        <f ca="1">H13+I13</f>
        <v>51.987046409644513</v>
      </c>
      <c r="K13" s="528"/>
      <c r="L13" s="346"/>
      <c r="M13" s="528"/>
      <c r="N13" s="528"/>
      <c r="O13" s="526"/>
      <c r="P13" s="528"/>
      <c r="Q13" s="77"/>
      <c r="R13" s="77"/>
      <c r="S13" s="77"/>
      <c r="T13" s="77"/>
      <c r="U13" s="77"/>
      <c r="V13" s="77"/>
      <c r="W13" s="77"/>
      <c r="X13" s="77"/>
      <c r="Y13" s="77"/>
      <c r="Z13" s="77"/>
      <c r="AG13" s="86"/>
      <c r="AH13" s="77"/>
      <c r="AI13" s="77"/>
      <c r="AJ13" s="77"/>
      <c r="AK13" s="77"/>
      <c r="AL13" s="77"/>
      <c r="AM13" s="346"/>
      <c r="AN13" s="346"/>
      <c r="AO13" s="346"/>
    </row>
    <row r="14" spans="1:41" s="114" customFormat="1" ht="12.9" customHeight="1" x14ac:dyDescent="0.3">
      <c r="B14" s="86"/>
      <c r="C14" s="103"/>
      <c r="F14" s="379"/>
      <c r="G14" s="334" t="s">
        <v>46</v>
      </c>
      <c r="H14" s="394">
        <f ca="1">INDEX(N30:N278,MATCH($F$12,$E$30:$E$278,0))</f>
        <v>0</v>
      </c>
      <c r="I14" s="394">
        <f ca="1">INDEX(Q30:Q278,MATCH($F$12,$E$30:$E$278,0))</f>
        <v>0</v>
      </c>
      <c r="J14" s="546">
        <f ca="1">H14+I14</f>
        <v>0</v>
      </c>
      <c r="K14" s="528"/>
      <c r="L14" s="346"/>
      <c r="M14" s="528"/>
      <c r="N14" s="528"/>
      <c r="O14" s="526"/>
      <c r="P14" s="528"/>
      <c r="U14" s="86"/>
      <c r="AC14" s="277"/>
      <c r="AG14" s="86"/>
      <c r="AH14" s="77"/>
      <c r="AI14" s="77"/>
      <c r="AJ14" s="77"/>
      <c r="AK14" s="77"/>
      <c r="AL14" s="77"/>
      <c r="AM14" s="346"/>
      <c r="AN14" s="346"/>
      <c r="AO14" s="346"/>
    </row>
    <row r="15" spans="1:41" s="114" customFormat="1" ht="12.9" customHeight="1" x14ac:dyDescent="0.3">
      <c r="B15" s="86"/>
      <c r="C15" s="103"/>
      <c r="F15" s="378"/>
      <c r="G15" s="334" t="s">
        <v>92</v>
      </c>
      <c r="H15" s="394">
        <f ca="1">INDEX(T30:T278,MATCH($F$12,$E$30:$E$278,0))</f>
        <v>0</v>
      </c>
      <c r="I15" s="394">
        <f ca="1">INDEX(W30:W278,MATCH($F$12,$E$30:$E$278,0))</f>
        <v>0</v>
      </c>
      <c r="J15" s="546">
        <f ca="1">H15+I15</f>
        <v>0</v>
      </c>
      <c r="K15" s="528"/>
      <c r="L15" s="346"/>
      <c r="M15" s="528"/>
      <c r="N15" s="528"/>
      <c r="O15" s="526"/>
      <c r="P15" s="528"/>
      <c r="T15" s="373"/>
      <c r="AC15" s="277"/>
      <c r="AG15" s="86"/>
      <c r="AH15" s="77"/>
      <c r="AI15" s="77"/>
      <c r="AJ15" s="77"/>
      <c r="AK15" s="77"/>
      <c r="AL15" s="77"/>
      <c r="AM15" s="346"/>
      <c r="AN15" s="346"/>
      <c r="AO15" s="346"/>
    </row>
    <row r="16" spans="1:41" s="114" customFormat="1" ht="12.9" customHeight="1" thickBot="1" x14ac:dyDescent="0.35">
      <c r="B16" s="86"/>
      <c r="C16" s="103"/>
      <c r="F16" s="378"/>
      <c r="G16" s="547" t="s">
        <v>712</v>
      </c>
      <c r="H16" s="548">
        <f ca="1">SUM(H13:H15)</f>
        <v>48.671913840361185</v>
      </c>
      <c r="I16" s="548">
        <f ca="1">SUM(I13:I15)</f>
        <v>3.3151325692833273</v>
      </c>
      <c r="J16" s="549">
        <f ca="1">SUM(J13:J15)</f>
        <v>51.987046409644513</v>
      </c>
      <c r="K16" s="346"/>
      <c r="L16" s="346"/>
      <c r="M16" s="375"/>
      <c r="N16" s="346"/>
      <c r="O16" s="77"/>
      <c r="P16" s="346"/>
      <c r="Q16" s="276"/>
      <c r="T16" s="366"/>
      <c r="U16" s="276"/>
      <c r="AC16" s="277"/>
      <c r="AG16" s="86"/>
      <c r="AH16" s="77"/>
      <c r="AI16" s="77"/>
      <c r="AJ16" s="77"/>
      <c r="AK16" s="77"/>
      <c r="AL16" s="77"/>
      <c r="AM16" s="346"/>
      <c r="AN16" s="346"/>
      <c r="AO16" s="346"/>
    </row>
    <row r="17" spans="2:41" s="114" customFormat="1" ht="12.9" customHeight="1" thickBot="1" x14ac:dyDescent="0.35">
      <c r="B17" s="86"/>
      <c r="C17" s="103"/>
      <c r="F17" s="378"/>
      <c r="K17" s="346"/>
      <c r="L17" s="346"/>
      <c r="M17" s="346"/>
      <c r="N17" s="346"/>
      <c r="O17" s="346"/>
      <c r="P17" s="346"/>
      <c r="Q17" s="276"/>
      <c r="T17" s="366"/>
      <c r="U17" s="276"/>
      <c r="AC17" s="277"/>
      <c r="AG17" s="86"/>
      <c r="AH17" s="77"/>
      <c r="AI17" s="77"/>
      <c r="AJ17" s="77"/>
      <c r="AK17" s="77"/>
      <c r="AL17" s="77"/>
      <c r="AM17" s="346"/>
      <c r="AN17" s="346"/>
      <c r="AO17" s="346"/>
    </row>
    <row r="18" spans="2:41" s="114" customFormat="1" ht="12.9" customHeight="1" x14ac:dyDescent="0.3">
      <c r="B18" s="86"/>
      <c r="C18" s="103"/>
      <c r="F18" s="378"/>
      <c r="G18" s="540" t="str">
        <f>F19 &amp; " CARBON LIABILITIES"</f>
        <v xml:space="preserve"> CARBON LIABILITIES</v>
      </c>
      <c r="H18" s="541"/>
      <c r="I18" s="542"/>
      <c r="J18" s="543"/>
      <c r="K18" s="346"/>
      <c r="L18" s="346"/>
      <c r="M18" s="346"/>
      <c r="N18" s="346"/>
      <c r="O18" s="346"/>
      <c r="P18" s="346"/>
      <c r="Q18" s="276"/>
      <c r="T18" s="366"/>
      <c r="U18" s="276"/>
      <c r="AC18" s="277"/>
      <c r="AG18" s="86"/>
      <c r="AH18" s="77"/>
      <c r="AI18" s="77"/>
      <c r="AJ18" s="77"/>
      <c r="AK18" s="77"/>
      <c r="AL18" s="77"/>
      <c r="AM18" s="346"/>
      <c r="AN18" s="346"/>
      <c r="AO18" s="346"/>
    </row>
    <row r="19" spans="2:41" s="114" customFormat="1" ht="12.9" customHeight="1" x14ac:dyDescent="0.3">
      <c r="B19" s="86"/>
      <c r="C19" s="103"/>
      <c r="F19" s="378"/>
      <c r="G19" s="544" t="s">
        <v>1004</v>
      </c>
      <c r="H19" s="484" t="s">
        <v>663</v>
      </c>
      <c r="I19" s="228" t="s">
        <v>1001</v>
      </c>
      <c r="J19" s="545" t="s">
        <v>712</v>
      </c>
      <c r="K19" s="346"/>
      <c r="L19" s="346"/>
      <c r="M19" s="346"/>
      <c r="N19" s="346"/>
      <c r="O19" s="346"/>
      <c r="P19" s="346"/>
      <c r="Q19" s="276"/>
      <c r="T19" s="366"/>
      <c r="U19" s="276"/>
      <c r="AC19" s="277"/>
      <c r="AG19" s="86"/>
      <c r="AH19" s="77"/>
      <c r="AI19" s="77"/>
      <c r="AJ19" s="77"/>
      <c r="AK19" s="77"/>
      <c r="AL19" s="77"/>
      <c r="AM19" s="346"/>
      <c r="AN19" s="346"/>
      <c r="AO19" s="346"/>
    </row>
    <row r="20" spans="2:41" s="114" customFormat="1" ht="12.9" customHeight="1" x14ac:dyDescent="0.3">
      <c r="B20" s="86"/>
      <c r="C20" s="103"/>
      <c r="F20" s="378"/>
      <c r="G20" s="544" t="s">
        <v>746</v>
      </c>
      <c r="H20" s="394">
        <f t="shared" ref="H20:I22" ca="1" si="0">H13*$F$8</f>
        <v>973.4382768072237</v>
      </c>
      <c r="I20" s="394">
        <f t="shared" ca="1" si="0"/>
        <v>66.30265138566655</v>
      </c>
      <c r="J20" s="546">
        <f ca="1">H20+I20</f>
        <v>1039.7409281928904</v>
      </c>
      <c r="K20" s="346"/>
      <c r="L20" s="346"/>
      <c r="M20" s="346"/>
      <c r="N20" s="346"/>
      <c r="O20" s="346"/>
      <c r="P20" s="346"/>
      <c r="Q20" s="276"/>
      <c r="T20" s="366"/>
      <c r="U20" s="276"/>
      <c r="AC20" s="277"/>
      <c r="AG20" s="86"/>
      <c r="AH20" s="77"/>
      <c r="AI20" s="77"/>
      <c r="AJ20" s="77"/>
      <c r="AK20" s="77"/>
      <c r="AL20" s="77"/>
      <c r="AM20" s="346"/>
      <c r="AN20" s="346"/>
      <c r="AO20" s="346"/>
    </row>
    <row r="21" spans="2:41" s="114" customFormat="1" ht="12.9" customHeight="1" x14ac:dyDescent="0.3">
      <c r="B21" s="86"/>
      <c r="C21" s="103"/>
      <c r="F21" s="378"/>
      <c r="G21" s="334" t="s">
        <v>46</v>
      </c>
      <c r="H21" s="394">
        <f t="shared" ca="1" si="0"/>
        <v>0</v>
      </c>
      <c r="I21" s="394">
        <f t="shared" ca="1" si="0"/>
        <v>0</v>
      </c>
      <c r="J21" s="546">
        <f ca="1">H21+I21</f>
        <v>0</v>
      </c>
      <c r="K21" s="346"/>
      <c r="L21" s="346"/>
      <c r="M21" s="346"/>
      <c r="N21" s="346"/>
      <c r="O21" s="346"/>
      <c r="P21" s="346"/>
      <c r="Q21" s="276"/>
      <c r="T21" s="366"/>
      <c r="U21" s="276"/>
      <c r="AC21" s="277"/>
      <c r="AG21" s="86"/>
      <c r="AH21" s="77"/>
      <c r="AI21" s="77"/>
      <c r="AJ21" s="77"/>
      <c r="AK21" s="77"/>
      <c r="AL21" s="77"/>
      <c r="AM21" s="346"/>
      <c r="AN21" s="346"/>
      <c r="AO21" s="346"/>
    </row>
    <row r="22" spans="2:41" s="114" customFormat="1" ht="12.9" customHeight="1" x14ac:dyDescent="0.3">
      <c r="B22" s="86"/>
      <c r="C22" s="103"/>
      <c r="F22" s="378"/>
      <c r="G22" s="334" t="s">
        <v>92</v>
      </c>
      <c r="H22" s="394">
        <f t="shared" ca="1" si="0"/>
        <v>0</v>
      </c>
      <c r="I22" s="394">
        <f t="shared" ca="1" si="0"/>
        <v>0</v>
      </c>
      <c r="J22" s="546">
        <f ca="1">H22+I22</f>
        <v>0</v>
      </c>
      <c r="K22" s="346"/>
      <c r="L22" s="346"/>
      <c r="M22" s="346"/>
      <c r="N22" s="346"/>
      <c r="O22" s="346"/>
      <c r="P22" s="346"/>
      <c r="Q22" s="276"/>
      <c r="T22" s="366"/>
      <c r="U22" s="276"/>
      <c r="AC22" s="277"/>
      <c r="AG22" s="86"/>
      <c r="AH22" s="77"/>
      <c r="AI22" s="77"/>
      <c r="AJ22" s="77"/>
      <c r="AK22" s="77"/>
      <c r="AL22" s="77"/>
      <c r="AM22" s="346"/>
      <c r="AN22" s="346"/>
      <c r="AO22" s="346"/>
    </row>
    <row r="23" spans="2:41" s="114" customFormat="1" ht="12.9" customHeight="1" thickBot="1" x14ac:dyDescent="0.35">
      <c r="B23" s="86"/>
      <c r="C23" s="103"/>
      <c r="F23" s="378"/>
      <c r="G23" s="547" t="s">
        <v>712</v>
      </c>
      <c r="H23" s="548">
        <f ca="1">SUM(H20:H22)</f>
        <v>973.4382768072237</v>
      </c>
      <c r="I23" s="548">
        <f ca="1">SUM(I20:I22)</f>
        <v>66.30265138566655</v>
      </c>
      <c r="J23" s="549">
        <f ca="1">SUM(J20:J22)</f>
        <v>1039.7409281928904</v>
      </c>
      <c r="K23" s="346"/>
      <c r="L23" s="346"/>
      <c r="M23" s="346"/>
      <c r="N23" s="346"/>
      <c r="O23" s="346"/>
      <c r="P23" s="346"/>
      <c r="Q23" s="276"/>
      <c r="T23" s="366"/>
      <c r="U23" s="276"/>
      <c r="AC23" s="277"/>
      <c r="AG23" s="86"/>
      <c r="AH23" s="77"/>
      <c r="AI23" s="77"/>
      <c r="AJ23" s="77"/>
      <c r="AK23" s="77"/>
      <c r="AL23" s="77"/>
      <c r="AM23" s="346"/>
      <c r="AN23" s="346"/>
      <c r="AO23" s="346"/>
    </row>
    <row r="24" spans="2:41" s="114" customFormat="1" ht="12.9" customHeight="1" thickBot="1" x14ac:dyDescent="0.35">
      <c r="B24" s="86"/>
      <c r="C24" s="103"/>
      <c r="F24" s="378"/>
      <c r="K24" s="346"/>
      <c r="L24" s="346"/>
      <c r="M24" s="346"/>
      <c r="N24" s="346"/>
      <c r="O24" s="346"/>
      <c r="P24" s="346"/>
      <c r="Q24" s="276"/>
      <c r="T24" s="366"/>
      <c r="U24" s="276"/>
      <c r="AC24" s="277"/>
      <c r="AG24" s="86"/>
      <c r="AH24" s="77"/>
      <c r="AI24" s="77"/>
      <c r="AJ24" s="77"/>
      <c r="AK24" s="77"/>
      <c r="AL24" s="77"/>
      <c r="AM24" s="346"/>
      <c r="AN24" s="346"/>
      <c r="AO24" s="346"/>
    </row>
    <row r="25" spans="2:41" s="302" customFormat="1" ht="12.9" customHeight="1" x14ac:dyDescent="0.3">
      <c r="B25" s="303"/>
      <c r="C25" s="304"/>
      <c r="E25" s="529"/>
      <c r="F25" s="530"/>
      <c r="G25" s="694" t="s">
        <v>742</v>
      </c>
      <c r="H25" s="695"/>
      <c r="I25" s="695"/>
      <c r="J25" s="695"/>
      <c r="K25" s="695"/>
      <c r="L25" s="696"/>
      <c r="M25" s="694" t="s">
        <v>660</v>
      </c>
      <c r="N25" s="695"/>
      <c r="O25" s="695"/>
      <c r="P25" s="695"/>
      <c r="Q25" s="695"/>
      <c r="R25" s="696"/>
      <c r="S25" s="694" t="s">
        <v>664</v>
      </c>
      <c r="T25" s="695"/>
      <c r="U25" s="695"/>
      <c r="V25" s="695"/>
      <c r="W25" s="695"/>
      <c r="X25" s="696"/>
      <c r="Y25" s="686" t="s">
        <v>744</v>
      </c>
      <c r="Z25" s="687"/>
      <c r="AA25" s="687"/>
      <c r="AB25" s="687"/>
      <c r="AC25" s="687"/>
      <c r="AD25" s="688"/>
      <c r="AE25" s="683" t="s">
        <v>743</v>
      </c>
      <c r="AF25" s="684"/>
      <c r="AG25" s="685"/>
      <c r="AH25" s="79"/>
      <c r="AI25" s="79"/>
      <c r="AJ25" s="79"/>
      <c r="AK25" s="79"/>
      <c r="AL25" s="79"/>
      <c r="AM25" s="84"/>
      <c r="AN25" s="84"/>
      <c r="AO25" s="84"/>
    </row>
    <row r="26" spans="2:41" s="302" customFormat="1" ht="12.9" customHeight="1" x14ac:dyDescent="0.3">
      <c r="B26" s="303"/>
      <c r="C26" s="304"/>
      <c r="E26" s="529"/>
      <c r="F26" s="529"/>
      <c r="G26" s="689" t="s">
        <v>663</v>
      </c>
      <c r="H26" s="690"/>
      <c r="I26" s="690"/>
      <c r="J26" s="690" t="s">
        <v>711</v>
      </c>
      <c r="K26" s="690"/>
      <c r="L26" s="691"/>
      <c r="M26" s="689" t="s">
        <v>663</v>
      </c>
      <c r="N26" s="690"/>
      <c r="O26" s="690"/>
      <c r="P26" s="690" t="s">
        <v>711</v>
      </c>
      <c r="Q26" s="690"/>
      <c r="R26" s="691"/>
      <c r="S26" s="689" t="s">
        <v>663</v>
      </c>
      <c r="T26" s="690"/>
      <c r="U26" s="690"/>
      <c r="V26" s="690" t="s">
        <v>711</v>
      </c>
      <c r="W26" s="690"/>
      <c r="X26" s="691"/>
      <c r="Y26" s="692" t="s">
        <v>663</v>
      </c>
      <c r="Z26" s="690"/>
      <c r="AA26" s="690"/>
      <c r="AB26" s="690" t="s">
        <v>711</v>
      </c>
      <c r="AC26" s="690"/>
      <c r="AD26" s="693"/>
      <c r="AE26" s="349"/>
      <c r="AF26" s="341"/>
      <c r="AG26" s="350"/>
      <c r="AH26" s="79"/>
      <c r="AI26" s="79"/>
      <c r="AJ26" s="79"/>
      <c r="AK26" s="79"/>
      <c r="AL26" s="79"/>
      <c r="AM26" s="84"/>
      <c r="AN26" s="84"/>
      <c r="AO26" s="84"/>
    </row>
    <row r="27" spans="2:41" s="302" customFormat="1" ht="12.9" customHeight="1" x14ac:dyDescent="0.3">
      <c r="B27" s="303"/>
      <c r="C27" s="304"/>
      <c r="E27" s="529"/>
      <c r="F27" s="529"/>
      <c r="G27" s="334" t="s">
        <v>686</v>
      </c>
      <c r="H27" s="326" t="s">
        <v>687</v>
      </c>
      <c r="I27" s="326" t="s">
        <v>661</v>
      </c>
      <c r="J27" s="326" t="s">
        <v>686</v>
      </c>
      <c r="K27" s="326" t="s">
        <v>687</v>
      </c>
      <c r="L27" s="335" t="s">
        <v>661</v>
      </c>
      <c r="M27" s="334" t="s">
        <v>686</v>
      </c>
      <c r="N27" s="326" t="s">
        <v>687</v>
      </c>
      <c r="O27" s="326" t="s">
        <v>661</v>
      </c>
      <c r="P27" s="326" t="s">
        <v>686</v>
      </c>
      <c r="Q27" s="326" t="s">
        <v>687</v>
      </c>
      <c r="R27" s="335" t="s">
        <v>661</v>
      </c>
      <c r="S27" s="334" t="s">
        <v>686</v>
      </c>
      <c r="T27" s="326" t="s">
        <v>687</v>
      </c>
      <c r="U27" s="326" t="s">
        <v>661</v>
      </c>
      <c r="V27" s="326" t="s">
        <v>686</v>
      </c>
      <c r="W27" s="326" t="s">
        <v>687</v>
      </c>
      <c r="X27" s="335" t="s">
        <v>661</v>
      </c>
      <c r="Y27" s="333" t="s">
        <v>686</v>
      </c>
      <c r="Z27" s="326" t="s">
        <v>687</v>
      </c>
      <c r="AA27" s="326" t="s">
        <v>661</v>
      </c>
      <c r="AB27" s="326" t="s">
        <v>686</v>
      </c>
      <c r="AC27" s="326" t="s">
        <v>687</v>
      </c>
      <c r="AD27" s="342" t="s">
        <v>661</v>
      </c>
      <c r="AE27" s="334" t="s">
        <v>686</v>
      </c>
      <c r="AF27" s="326" t="s">
        <v>745</v>
      </c>
      <c r="AG27" s="335" t="s">
        <v>661</v>
      </c>
      <c r="AH27" s="79"/>
      <c r="AI27" s="79"/>
      <c r="AJ27" s="79"/>
      <c r="AK27" s="79"/>
      <c r="AL27" s="79"/>
      <c r="AM27" s="84"/>
      <c r="AN27" s="84"/>
      <c r="AO27" s="84"/>
    </row>
    <row r="28" spans="2:41" s="114" customFormat="1" ht="12.9" customHeight="1" x14ac:dyDescent="0.3">
      <c r="B28" s="86"/>
      <c r="C28" s="103"/>
      <c r="E28" s="316" t="s">
        <v>997</v>
      </c>
      <c r="F28" s="521">
        <v>1000</v>
      </c>
      <c r="G28" s="519">
        <f t="shared" ref="G28:AG28" ca="1" si="1">G280</f>
        <v>15410.395587468956</v>
      </c>
      <c r="H28" s="390">
        <f t="shared" ca="1" si="1"/>
        <v>16189.365065655928</v>
      </c>
      <c r="I28" s="390">
        <f t="shared" ca="1" si="1"/>
        <v>17249.117993157426</v>
      </c>
      <c r="J28" s="325">
        <f t="shared" ca="1" si="1"/>
        <v>1478.3674256322486</v>
      </c>
      <c r="K28" s="325">
        <f t="shared" ca="1" si="1"/>
        <v>1618.7945078575867</v>
      </c>
      <c r="L28" s="337">
        <f t="shared" ca="1" si="1"/>
        <v>1759.2215900829219</v>
      </c>
      <c r="M28" s="390">
        <f t="shared" ca="1" si="1"/>
        <v>11740.924461662338</v>
      </c>
      <c r="N28" s="389">
        <f t="shared" ca="1" si="1"/>
        <v>12768.287781455516</v>
      </c>
      <c r="O28" s="389">
        <f t="shared" ca="1" si="1"/>
        <v>13928.786647700963</v>
      </c>
      <c r="P28" s="325">
        <f t="shared" ca="1" si="1"/>
        <v>1616.8980366290657</v>
      </c>
      <c r="Q28" s="325">
        <f t="shared" ca="1" si="1"/>
        <v>2025.5511783588299</v>
      </c>
      <c r="R28" s="337">
        <f t="shared" ca="1" si="1"/>
        <v>3425.3030395367437</v>
      </c>
      <c r="S28" s="336">
        <f t="shared" ca="1" si="1"/>
        <v>7365.0540652055997</v>
      </c>
      <c r="T28" s="325">
        <f t="shared" ca="1" si="1"/>
        <v>7609.1995038311989</v>
      </c>
      <c r="U28" s="325">
        <f t="shared" ca="1" si="1"/>
        <v>7907.5994843735998</v>
      </c>
      <c r="V28" s="325">
        <f t="shared" ca="1" si="1"/>
        <v>672.65938871534081</v>
      </c>
      <c r="W28" s="325">
        <f t="shared" ca="1" si="1"/>
        <v>1727.6331568617629</v>
      </c>
      <c r="X28" s="337">
        <f t="shared" ca="1" si="1"/>
        <v>2915.5462494394937</v>
      </c>
      <c r="Y28" s="391">
        <f t="shared" ca="1" si="1"/>
        <v>34516.374114336904</v>
      </c>
      <c r="Z28" s="389">
        <f t="shared" ca="1" si="1"/>
        <v>36566.852350942645</v>
      </c>
      <c r="AA28" s="389">
        <f t="shared" ca="1" si="1"/>
        <v>39085.504125231986</v>
      </c>
      <c r="AB28" s="325">
        <f t="shared" ca="1" si="1"/>
        <v>3767.9248509766576</v>
      </c>
      <c r="AC28" s="325">
        <f t="shared" ca="1" si="1"/>
        <v>5371.9788430781809</v>
      </c>
      <c r="AD28" s="343">
        <f t="shared" ca="1" si="1"/>
        <v>8100.0708790591634</v>
      </c>
      <c r="AE28" s="336">
        <f t="shared" ca="1" si="1"/>
        <v>38284.298965313559</v>
      </c>
      <c r="AF28" s="325">
        <f t="shared" ca="1" si="1"/>
        <v>41938.83119402083</v>
      </c>
      <c r="AG28" s="337">
        <f t="shared" ca="1" si="1"/>
        <v>47185.575004291153</v>
      </c>
      <c r="AH28" s="77"/>
      <c r="AI28" s="77"/>
      <c r="AJ28" s="77"/>
      <c r="AK28" s="77"/>
      <c r="AL28" s="77"/>
      <c r="AM28" s="346"/>
      <c r="AN28" s="346"/>
      <c r="AO28" s="346"/>
    </row>
    <row r="29" spans="2:41" s="114" customFormat="1" ht="12.9" customHeight="1" x14ac:dyDescent="0.3">
      <c r="B29" s="86"/>
      <c r="C29" s="103"/>
      <c r="E29" s="228" t="s">
        <v>44</v>
      </c>
      <c r="F29" s="520" t="s">
        <v>696</v>
      </c>
      <c r="G29" s="338"/>
      <c r="H29" s="320"/>
      <c r="I29" s="321"/>
      <c r="J29" s="322"/>
      <c r="K29" s="190"/>
      <c r="L29" s="324"/>
      <c r="M29" s="340"/>
      <c r="N29" s="185"/>
      <c r="O29" s="322"/>
      <c r="P29" s="323"/>
      <c r="Q29" s="189"/>
      <c r="R29" s="324"/>
      <c r="S29" s="322"/>
      <c r="T29" s="190"/>
      <c r="U29" s="323"/>
      <c r="V29" s="324"/>
      <c r="W29" s="185"/>
      <c r="X29" s="340"/>
      <c r="Y29" s="190"/>
      <c r="Z29" s="324"/>
      <c r="AA29" s="322"/>
      <c r="AB29" s="323"/>
      <c r="AC29" s="324"/>
      <c r="AD29" s="344"/>
      <c r="AE29" s="322"/>
      <c r="AF29" s="324"/>
      <c r="AG29" s="340"/>
      <c r="AH29" s="182"/>
      <c r="AI29" s="182"/>
      <c r="AJ29" s="182"/>
      <c r="AK29" s="182"/>
      <c r="AL29" s="182"/>
      <c r="AM29" s="182"/>
      <c r="AN29" s="182"/>
      <c r="AO29" s="182"/>
    </row>
    <row r="30" spans="2:41" ht="12.9" customHeight="1" x14ac:dyDescent="0.3">
      <c r="E30" s="231" t="s">
        <v>195</v>
      </c>
      <c r="F30" s="328" t="s">
        <v>443</v>
      </c>
      <c r="G30" s="339">
        <f ca="1">IF($F$7="BP",BP!AB6,EIA!AB6)/$F$28</f>
        <v>0</v>
      </c>
      <c r="H30" s="339">
        <f ca="1">IF($F$7="BP",BP!AC6,EIA!AC6)/$F$28</f>
        <v>0</v>
      </c>
      <c r="I30" s="339">
        <f ca="1">IF($F$7="BP",BP!AD6,EIA!AD6)/$F$28</f>
        <v>0</v>
      </c>
      <c r="J30" s="339">
        <f ca="1">IF($F$7="BP",BP!AE6,EIA!AE6)/$F$28</f>
        <v>0</v>
      </c>
      <c r="K30" s="339">
        <f ca="1">IF($F$7="BP",BP!AF6,EIA!AF6)/$F$28</f>
        <v>0</v>
      </c>
      <c r="L30" s="339">
        <f ca="1">IF($F$7="BP",BP!AG6,EIA!AG6)/$F$28</f>
        <v>0</v>
      </c>
      <c r="M30" s="339">
        <f ca="1">IF($F$7="BP",BP!J6,EIA!J6)/$F$28</f>
        <v>0</v>
      </c>
      <c r="N30" s="339">
        <f ca="1">IF($F$7="BP",BP!K6,EIA!K6)/$F$28</f>
        <v>0</v>
      </c>
      <c r="O30" s="339">
        <f ca="1">IF($F$7="BP",BP!L6,EIA!L6)/$F$28</f>
        <v>0</v>
      </c>
      <c r="P30" s="339">
        <f ca="1">IF($F$7="BP",BP!M6,EIA!M6)/$F$28</f>
        <v>0</v>
      </c>
      <c r="Q30" s="339">
        <f ca="1">IF($F$7="BP",BP!N6,EIA!N6)/$F$28</f>
        <v>0</v>
      </c>
      <c r="R30" s="339">
        <f ca="1">IF($F$7="BP",BP!O6,EIA!O6)/$F$28</f>
        <v>0</v>
      </c>
      <c r="S30" s="339">
        <f ca="1">IF($F$7="BP",BP!S6,EIA!S6)/$F$28</f>
        <v>0</v>
      </c>
      <c r="T30" s="339">
        <f ca="1">IF($F$7="BP",BP!T6,EIA!T6)/$F$28</f>
        <v>0</v>
      </c>
      <c r="U30" s="339">
        <f ca="1">IF($F$7="BP",BP!U6,EIA!U6)/$F$28</f>
        <v>0</v>
      </c>
      <c r="V30" s="339">
        <f ca="1">IF($F$7="BP",BP!V6,EIA!V6)/$F$28</f>
        <v>0</v>
      </c>
      <c r="W30" s="339">
        <f ca="1">IF($F$7="BP",BP!W6,EIA!W6)/$F$28</f>
        <v>0</v>
      </c>
      <c r="X30" s="339">
        <f ca="1">IF($F$7="BP",BP!X6,EIA!X6)/$F$28</f>
        <v>0</v>
      </c>
      <c r="Y30" s="186">
        <f t="shared" ref="Y30:AD30" ca="1" si="2">G30+M30+S30</f>
        <v>0</v>
      </c>
      <c r="Z30" s="249">
        <f t="shared" ca="1" si="2"/>
        <v>0</v>
      </c>
      <c r="AA30" s="249">
        <f t="shared" ca="1" si="2"/>
        <v>0</v>
      </c>
      <c r="AB30" s="249">
        <f t="shared" ca="1" si="2"/>
        <v>0</v>
      </c>
      <c r="AC30" s="249">
        <f t="shared" ca="1" si="2"/>
        <v>0</v>
      </c>
      <c r="AD30" s="348">
        <f t="shared" ca="1" si="2"/>
        <v>0</v>
      </c>
      <c r="AE30" s="351">
        <f ca="1">Y30+AB30</f>
        <v>0</v>
      </c>
      <c r="AF30" s="229">
        <f ca="1">Z30+AC30</f>
        <v>0</v>
      </c>
      <c r="AG30" s="352">
        <f ca="1">AA30+AD30</f>
        <v>0</v>
      </c>
      <c r="AH30" s="181"/>
      <c r="AI30" s="181"/>
      <c r="AJ30" s="181"/>
      <c r="AK30" s="181"/>
      <c r="AL30" s="181"/>
      <c r="AM30" s="181"/>
      <c r="AN30" s="181"/>
      <c r="AO30" s="181"/>
    </row>
    <row r="31" spans="2:41" ht="12.9" customHeight="1" x14ac:dyDescent="0.3">
      <c r="E31" s="231" t="s">
        <v>200</v>
      </c>
      <c r="F31" s="328" t="s">
        <v>447</v>
      </c>
      <c r="G31" s="339">
        <f ca="1">IF($F$7="BP",BP!AB7,EIA!AB7)/$F$28</f>
        <v>0</v>
      </c>
      <c r="H31" s="339">
        <f ca="1">IF($F$7="BP",BP!AC7,EIA!AC7)/$F$28</f>
        <v>0</v>
      </c>
      <c r="I31" s="339">
        <f ca="1">IF($F$7="BP",BP!AD7,EIA!AD7)/$F$28</f>
        <v>0</v>
      </c>
      <c r="J31" s="339">
        <f ca="1">IF($F$7="BP",BP!AE7,EIA!AE7)/$F$28</f>
        <v>0</v>
      </c>
      <c r="K31" s="339">
        <f ca="1">IF($F$7="BP",BP!AF7,EIA!AF7)/$F$28</f>
        <v>0</v>
      </c>
      <c r="L31" s="339">
        <f ca="1">IF($F$7="BP",BP!AG7,EIA!AG7)/$F$28</f>
        <v>0</v>
      </c>
      <c r="M31" s="339">
        <f ca="1">IF($F$7="BP",BP!J7,EIA!J7)/$F$28</f>
        <v>0</v>
      </c>
      <c r="N31" s="339">
        <f ca="1">IF($F$7="BP",BP!K7,EIA!K7)/$F$28</f>
        <v>0</v>
      </c>
      <c r="O31" s="339">
        <f ca="1">IF($F$7="BP",BP!L7,EIA!L7)/$F$28</f>
        <v>0</v>
      </c>
      <c r="P31" s="339">
        <f ca="1">IF($F$7="BP",BP!M7,EIA!M7)/$F$28</f>
        <v>0</v>
      </c>
      <c r="Q31" s="339">
        <f ca="1">IF($F$7="BP",BP!N7,EIA!N7)/$F$28</f>
        <v>0</v>
      </c>
      <c r="R31" s="339">
        <f ca="1">IF($F$7="BP",BP!O7,EIA!O7)/$F$28</f>
        <v>0</v>
      </c>
      <c r="S31" s="339">
        <f ca="1">IF($F$7="BP",BP!S7,EIA!S7)/$F$28</f>
        <v>0</v>
      </c>
      <c r="T31" s="339">
        <f ca="1">IF($F$7="BP",BP!T7,EIA!T7)/$F$28</f>
        <v>0</v>
      </c>
      <c r="U31" s="339">
        <f ca="1">IF($F$7="BP",BP!U7,EIA!U7)/$F$28</f>
        <v>0</v>
      </c>
      <c r="V31" s="339">
        <f ca="1">IF($F$7="BP",BP!V7,EIA!V7)/$F$28</f>
        <v>0</v>
      </c>
      <c r="W31" s="339">
        <f ca="1">IF($F$7="BP",BP!W7,EIA!W7)/$F$28</f>
        <v>0</v>
      </c>
      <c r="X31" s="339">
        <f ca="1">IF($F$7="BP",BP!X7,EIA!X7)/$F$28</f>
        <v>0</v>
      </c>
      <c r="Y31" s="186">
        <f t="shared" ref="Y31:Y94" ca="1" si="3">G31+M31+S31</f>
        <v>0</v>
      </c>
      <c r="Z31" s="249">
        <f t="shared" ref="Z31:Z94" ca="1" si="4">H31+N31+T31</f>
        <v>0</v>
      </c>
      <c r="AA31" s="249">
        <f t="shared" ref="AA31:AA94" ca="1" si="5">I31+O31+U31</f>
        <v>0</v>
      </c>
      <c r="AB31" s="249">
        <f t="shared" ref="AB31:AB94" ca="1" si="6">J31+P31+V31</f>
        <v>0</v>
      </c>
      <c r="AC31" s="249">
        <f t="shared" ref="AC31:AC94" ca="1" si="7">K31+Q31+W31</f>
        <v>0</v>
      </c>
      <c r="AD31" s="348">
        <f t="shared" ref="AD31:AD94" ca="1" si="8">L31+R31+X31</f>
        <v>0</v>
      </c>
      <c r="AE31" s="351">
        <f t="shared" ref="AE31:AE94" ca="1" si="9">Y31+AB31</f>
        <v>0</v>
      </c>
      <c r="AF31" s="229">
        <f t="shared" ref="AF31:AF94" ca="1" si="10">Z31+AC31</f>
        <v>0</v>
      </c>
      <c r="AG31" s="352">
        <f t="shared" ref="AG31:AG94" ca="1" si="11">AA31+AD31</f>
        <v>0</v>
      </c>
      <c r="AH31" s="181"/>
      <c r="AI31" s="181"/>
      <c r="AJ31" s="181"/>
      <c r="AK31" s="181"/>
      <c r="AL31" s="181"/>
      <c r="AM31" s="181"/>
      <c r="AN31" s="181"/>
      <c r="AO31" s="181"/>
    </row>
    <row r="32" spans="2:41" ht="12.9" customHeight="1" x14ac:dyDescent="0.3">
      <c r="E32" s="231" t="s">
        <v>427</v>
      </c>
      <c r="F32" s="328" t="s">
        <v>145</v>
      </c>
      <c r="G32" s="339">
        <f ca="1">IF($F$7="BP",BP!AB8,EIA!AB8)/$F$28</f>
        <v>0</v>
      </c>
      <c r="H32" s="339">
        <f ca="1">IF($F$7="BP",BP!AC8,EIA!AC8)/$F$28</f>
        <v>0</v>
      </c>
      <c r="I32" s="339">
        <f ca="1">IF($F$7="BP",BP!AD8,EIA!AD8)/$F$28</f>
        <v>0</v>
      </c>
      <c r="J32" s="339">
        <f ca="1">IF($F$7="BP",BP!AE8,EIA!AE8)/$F$28</f>
        <v>0</v>
      </c>
      <c r="K32" s="339">
        <f ca="1">IF($F$7="BP",BP!AF8,EIA!AF8)/$F$28</f>
        <v>0</v>
      </c>
      <c r="L32" s="339">
        <f ca="1">IF($F$7="BP",BP!AG8,EIA!AG8)/$F$28</f>
        <v>0</v>
      </c>
      <c r="M32" s="339">
        <f ca="1">IF($F$7="BP",BP!J8,EIA!J8)/$F$28</f>
        <v>499.49176146640463</v>
      </c>
      <c r="N32" s="339">
        <f ca="1">IF($F$7="BP",BP!K8,EIA!K8)/$F$28</f>
        <v>543.19867023198663</v>
      </c>
      <c r="O32" s="339">
        <f ca="1">IF($F$7="BP",BP!L8,EIA!L8)/$F$28</f>
        <v>592.56953747276214</v>
      </c>
      <c r="P32" s="339">
        <f ca="1">IF($F$7="BP",BP!M8,EIA!M8)/$F$28</f>
        <v>45.2785229153587</v>
      </c>
      <c r="Q32" s="339">
        <f ca="1">IF($F$7="BP",BP!N8,EIA!N8)/$F$28</f>
        <v>60.178521244581667</v>
      </c>
      <c r="R32" s="339">
        <f ca="1">IF($F$7="BP",BP!O8,EIA!O8)/$F$28</f>
        <v>133.27290183925575</v>
      </c>
      <c r="S32" s="339">
        <f ca="1">IF($F$7="BP",BP!S8,EIA!S8)/$F$28</f>
        <v>117.56167199999999</v>
      </c>
      <c r="T32" s="339">
        <f ca="1">IF($F$7="BP",BP!T8,EIA!T8)/$F$28</f>
        <v>121.458744</v>
      </c>
      <c r="U32" s="339">
        <f ca="1">IF($F$7="BP",BP!U8,EIA!U8)/$F$28</f>
        <v>126.22183199999999</v>
      </c>
      <c r="V32" s="339">
        <f ca="1">IF($F$7="BP",BP!V8,EIA!V8)/$F$28</f>
        <v>10.737051177595919</v>
      </c>
      <c r="W32" s="339">
        <f ca="1">IF($F$7="BP",BP!W8,EIA!W8)/$F$28</f>
        <v>27.576639726627363</v>
      </c>
      <c r="X32" s="339">
        <f ca="1">IF($F$7="BP",BP!X8,EIA!X8)/$F$28</f>
        <v>46.538218028392379</v>
      </c>
      <c r="Y32" s="186">
        <f t="shared" ca="1" si="3"/>
        <v>617.05343346640461</v>
      </c>
      <c r="Z32" s="249">
        <f t="shared" ca="1" si="4"/>
        <v>664.65741423198665</v>
      </c>
      <c r="AA32" s="249">
        <f t="shared" ca="1" si="5"/>
        <v>718.79136947276209</v>
      </c>
      <c r="AB32" s="249">
        <f t="shared" ca="1" si="6"/>
        <v>56.015574092954623</v>
      </c>
      <c r="AC32" s="249">
        <f t="shared" ca="1" si="7"/>
        <v>87.755160971209023</v>
      </c>
      <c r="AD32" s="348">
        <f t="shared" ca="1" si="8"/>
        <v>179.81111986764813</v>
      </c>
      <c r="AE32" s="351">
        <f t="shared" ca="1" si="9"/>
        <v>673.06900755935919</v>
      </c>
      <c r="AF32" s="229">
        <f t="shared" ca="1" si="10"/>
        <v>752.41257520319573</v>
      </c>
      <c r="AG32" s="352">
        <f t="shared" ca="1" si="11"/>
        <v>898.60248934041022</v>
      </c>
      <c r="AH32" s="181"/>
      <c r="AI32" s="181"/>
      <c r="AJ32" s="181"/>
      <c r="AK32" s="181"/>
      <c r="AL32" s="181"/>
      <c r="AM32" s="181"/>
      <c r="AN32" s="181"/>
      <c r="AO32" s="181"/>
    </row>
    <row r="33" spans="1:41" ht="12.9" customHeight="1" x14ac:dyDescent="0.3">
      <c r="E33" s="231" t="s">
        <v>204</v>
      </c>
      <c r="F33" s="328" t="s">
        <v>450</v>
      </c>
      <c r="G33" s="339">
        <f ca="1">IF($F$7="BP",BP!AB9,EIA!AB9)/$F$28</f>
        <v>0</v>
      </c>
      <c r="H33" s="339">
        <f ca="1">IF($F$7="BP",BP!AC9,EIA!AC9)/$F$28</f>
        <v>0</v>
      </c>
      <c r="I33" s="339">
        <f ca="1">IF($F$7="BP",BP!AD9,EIA!AD9)/$F$28</f>
        <v>0</v>
      </c>
      <c r="J33" s="339">
        <f ca="1">IF($F$7="BP",BP!AE9,EIA!AE9)/$F$28</f>
        <v>0</v>
      </c>
      <c r="K33" s="339">
        <f ca="1">IF($F$7="BP",BP!AF9,EIA!AF9)/$F$28</f>
        <v>0</v>
      </c>
      <c r="L33" s="339">
        <f ca="1">IF($F$7="BP",BP!AG9,EIA!AG9)/$F$28</f>
        <v>0</v>
      </c>
      <c r="M33" s="339">
        <f ca="1">IF($F$7="BP",BP!J9,EIA!J9)/$F$28</f>
        <v>0</v>
      </c>
      <c r="N33" s="339">
        <f ca="1">IF($F$7="BP",BP!K9,EIA!K9)/$F$28</f>
        <v>0</v>
      </c>
      <c r="O33" s="339">
        <f ca="1">IF($F$7="BP",BP!L9,EIA!L9)/$F$28</f>
        <v>0</v>
      </c>
      <c r="P33" s="339">
        <f ca="1">IF($F$7="BP",BP!M9,EIA!M9)/$F$28</f>
        <v>0</v>
      </c>
      <c r="Q33" s="339">
        <f ca="1">IF($F$7="BP",BP!N9,EIA!N9)/$F$28</f>
        <v>0</v>
      </c>
      <c r="R33" s="339">
        <f ca="1">IF($F$7="BP",BP!O9,EIA!O9)/$F$28</f>
        <v>0</v>
      </c>
      <c r="S33" s="339">
        <f ca="1">IF($F$7="BP",BP!S9,EIA!S9)/$F$28</f>
        <v>0</v>
      </c>
      <c r="T33" s="339">
        <f ca="1">IF($F$7="BP",BP!T9,EIA!T9)/$F$28</f>
        <v>0</v>
      </c>
      <c r="U33" s="339">
        <f ca="1">IF($F$7="BP",BP!U9,EIA!U9)/$F$28</f>
        <v>0</v>
      </c>
      <c r="V33" s="339">
        <f ca="1">IF($F$7="BP",BP!V9,EIA!V9)/$F$28</f>
        <v>0</v>
      </c>
      <c r="W33" s="339">
        <f ca="1">IF($F$7="BP",BP!W9,EIA!W9)/$F$28</f>
        <v>0</v>
      </c>
      <c r="X33" s="339">
        <f ca="1">IF($F$7="BP",BP!X9,EIA!X9)/$F$28</f>
        <v>0</v>
      </c>
      <c r="Y33" s="186">
        <f t="shared" ca="1" si="3"/>
        <v>0</v>
      </c>
      <c r="Z33" s="249">
        <f t="shared" ca="1" si="4"/>
        <v>0</v>
      </c>
      <c r="AA33" s="249">
        <f t="shared" ca="1" si="5"/>
        <v>0</v>
      </c>
      <c r="AB33" s="249">
        <f t="shared" ca="1" si="6"/>
        <v>0</v>
      </c>
      <c r="AC33" s="249">
        <f t="shared" ca="1" si="7"/>
        <v>0</v>
      </c>
      <c r="AD33" s="348">
        <f t="shared" ca="1" si="8"/>
        <v>0</v>
      </c>
      <c r="AE33" s="351">
        <f t="shared" ca="1" si="9"/>
        <v>0</v>
      </c>
      <c r="AF33" s="229">
        <f t="shared" ca="1" si="10"/>
        <v>0</v>
      </c>
      <c r="AG33" s="352">
        <f t="shared" ca="1" si="11"/>
        <v>0</v>
      </c>
      <c r="AH33" s="181"/>
      <c r="AI33" s="181"/>
      <c r="AJ33" s="181"/>
      <c r="AK33" s="181"/>
      <c r="AL33" s="181"/>
      <c r="AM33" s="181"/>
      <c r="AN33" s="181"/>
      <c r="AO33" s="181"/>
    </row>
    <row r="34" spans="1:41" ht="12.9" customHeight="1" x14ac:dyDescent="0.3">
      <c r="E34" s="231" t="s">
        <v>202</v>
      </c>
      <c r="F34" s="328" t="s">
        <v>448</v>
      </c>
      <c r="G34" s="339">
        <f ca="1">IF($F$7="BP",BP!AB10,EIA!AB10)/$F$28</f>
        <v>0</v>
      </c>
      <c r="H34" s="339">
        <f ca="1">IF($F$7="BP",BP!AC10,EIA!AC10)/$F$28</f>
        <v>0</v>
      </c>
      <c r="I34" s="339">
        <f ca="1">IF($F$7="BP",BP!AD10,EIA!AD10)/$F$28</f>
        <v>0</v>
      </c>
      <c r="J34" s="339">
        <f ca="1">IF($F$7="BP",BP!AE10,EIA!AE10)/$F$28</f>
        <v>0</v>
      </c>
      <c r="K34" s="339">
        <f ca="1">IF($F$7="BP",BP!AF10,EIA!AF10)/$F$28</f>
        <v>0</v>
      </c>
      <c r="L34" s="339">
        <f ca="1">IF($F$7="BP",BP!AG10,EIA!AG10)/$F$28</f>
        <v>0</v>
      </c>
      <c r="M34" s="339">
        <f ca="1">IF($F$7="BP",BP!J10,EIA!J10)/$F$28</f>
        <v>0</v>
      </c>
      <c r="N34" s="339">
        <f ca="1">IF($F$7="BP",BP!K10,EIA!K10)/$F$28</f>
        <v>0</v>
      </c>
      <c r="O34" s="339">
        <f ca="1">IF($F$7="BP",BP!L10,EIA!L10)/$F$28</f>
        <v>0</v>
      </c>
      <c r="P34" s="339">
        <f ca="1">IF($F$7="BP",BP!M10,EIA!M10)/$F$28</f>
        <v>0</v>
      </c>
      <c r="Q34" s="339">
        <f ca="1">IF($F$7="BP",BP!N10,EIA!N10)/$F$28</f>
        <v>0</v>
      </c>
      <c r="R34" s="339">
        <f ca="1">IF($F$7="BP",BP!O10,EIA!O10)/$F$28</f>
        <v>0</v>
      </c>
      <c r="S34" s="339">
        <f ca="1">IF($F$7="BP",BP!S10,EIA!S10)/$F$28</f>
        <v>0</v>
      </c>
      <c r="T34" s="339">
        <f ca="1">IF($F$7="BP",BP!T10,EIA!T10)/$F$28</f>
        <v>0</v>
      </c>
      <c r="U34" s="339">
        <f ca="1">IF($F$7="BP",BP!U10,EIA!U10)/$F$28</f>
        <v>0</v>
      </c>
      <c r="V34" s="339">
        <f ca="1">IF($F$7="BP",BP!V10,EIA!V10)/$F$28</f>
        <v>0</v>
      </c>
      <c r="W34" s="339">
        <f ca="1">IF($F$7="BP",BP!W10,EIA!W10)/$F$28</f>
        <v>0</v>
      </c>
      <c r="X34" s="339">
        <f ca="1">IF($F$7="BP",BP!X10,EIA!X10)/$F$28</f>
        <v>0</v>
      </c>
      <c r="Y34" s="186">
        <f t="shared" ca="1" si="3"/>
        <v>0</v>
      </c>
      <c r="Z34" s="249">
        <f t="shared" ca="1" si="4"/>
        <v>0</v>
      </c>
      <c r="AA34" s="249">
        <f t="shared" ca="1" si="5"/>
        <v>0</v>
      </c>
      <c r="AB34" s="249">
        <f t="shared" ca="1" si="6"/>
        <v>0</v>
      </c>
      <c r="AC34" s="249">
        <f t="shared" ca="1" si="7"/>
        <v>0</v>
      </c>
      <c r="AD34" s="348">
        <f t="shared" ca="1" si="8"/>
        <v>0</v>
      </c>
      <c r="AE34" s="351">
        <f t="shared" ca="1" si="9"/>
        <v>0</v>
      </c>
      <c r="AF34" s="229">
        <f t="shared" ca="1" si="10"/>
        <v>0</v>
      </c>
      <c r="AG34" s="352">
        <f t="shared" ca="1" si="11"/>
        <v>0</v>
      </c>
      <c r="AH34" s="181"/>
      <c r="AI34" s="181"/>
      <c r="AJ34" s="181"/>
      <c r="AK34" s="181"/>
      <c r="AL34" s="181"/>
      <c r="AM34" s="181"/>
      <c r="AN34" s="181"/>
      <c r="AO34" s="181"/>
    </row>
    <row r="35" spans="1:41" ht="12.9" customHeight="1" x14ac:dyDescent="0.3">
      <c r="E35" s="232" t="s">
        <v>197</v>
      </c>
      <c r="F35" s="329" t="s">
        <v>445</v>
      </c>
      <c r="G35" s="339">
        <f ca="1">IF($F$7="BP",BP!AB11,EIA!AB11)/$F$28</f>
        <v>0</v>
      </c>
      <c r="H35" s="339">
        <f ca="1">IF($F$7="BP",BP!AC11,EIA!AC11)/$F$28</f>
        <v>0</v>
      </c>
      <c r="I35" s="339">
        <f ca="1">IF($F$7="BP",BP!AD11,EIA!AD11)/$F$28</f>
        <v>0</v>
      </c>
      <c r="J35" s="339">
        <f ca="1">IF($F$7="BP",BP!AE11,EIA!AE11)/$F$28</f>
        <v>0</v>
      </c>
      <c r="K35" s="339">
        <f ca="1">IF($F$7="BP",BP!AF11,EIA!AF11)/$F$28</f>
        <v>0</v>
      </c>
      <c r="L35" s="339">
        <f ca="1">IF($F$7="BP",BP!AG11,EIA!AG11)/$F$28</f>
        <v>0</v>
      </c>
      <c r="M35" s="339">
        <f ca="1">IF($F$7="BP",BP!J11,EIA!J11)/$F$28</f>
        <v>0</v>
      </c>
      <c r="N35" s="339">
        <f ca="1">IF($F$7="BP",BP!K11,EIA!K11)/$F$28</f>
        <v>0</v>
      </c>
      <c r="O35" s="339">
        <f ca="1">IF($F$7="BP",BP!L11,EIA!L11)/$F$28</f>
        <v>0</v>
      </c>
      <c r="P35" s="339">
        <f ca="1">IF($F$7="BP",BP!M11,EIA!M11)/$F$28</f>
        <v>0</v>
      </c>
      <c r="Q35" s="339">
        <f ca="1">IF($F$7="BP",BP!N11,EIA!N11)/$F$28</f>
        <v>0</v>
      </c>
      <c r="R35" s="339">
        <f ca="1">IF($F$7="BP",BP!O11,EIA!O11)/$F$28</f>
        <v>0</v>
      </c>
      <c r="S35" s="339">
        <f ca="1">IF($F$7="BP",BP!S11,EIA!S11)/$F$28</f>
        <v>0</v>
      </c>
      <c r="T35" s="339">
        <f ca="1">IF($F$7="BP",BP!T11,EIA!T11)/$F$28</f>
        <v>0</v>
      </c>
      <c r="U35" s="339">
        <f ca="1">IF($F$7="BP",BP!U11,EIA!U11)/$F$28</f>
        <v>0</v>
      </c>
      <c r="V35" s="339">
        <f ca="1">IF($F$7="BP",BP!V11,EIA!V11)/$F$28</f>
        <v>0</v>
      </c>
      <c r="W35" s="339">
        <f ca="1">IF($F$7="BP",BP!W11,EIA!W11)/$F$28</f>
        <v>0</v>
      </c>
      <c r="X35" s="339">
        <f ca="1">IF($F$7="BP",BP!X11,EIA!X11)/$F$28</f>
        <v>0</v>
      </c>
      <c r="Y35" s="186">
        <f t="shared" ca="1" si="3"/>
        <v>0</v>
      </c>
      <c r="Z35" s="249">
        <f t="shared" ca="1" si="4"/>
        <v>0</v>
      </c>
      <c r="AA35" s="249">
        <f t="shared" ca="1" si="5"/>
        <v>0</v>
      </c>
      <c r="AB35" s="249">
        <f t="shared" ca="1" si="6"/>
        <v>0</v>
      </c>
      <c r="AC35" s="249">
        <f t="shared" ca="1" si="7"/>
        <v>0</v>
      </c>
      <c r="AD35" s="348">
        <f t="shared" ca="1" si="8"/>
        <v>0</v>
      </c>
      <c r="AE35" s="351">
        <f t="shared" ca="1" si="9"/>
        <v>0</v>
      </c>
      <c r="AF35" s="229">
        <f t="shared" ca="1" si="10"/>
        <v>0</v>
      </c>
      <c r="AG35" s="352">
        <f t="shared" ca="1" si="11"/>
        <v>0</v>
      </c>
      <c r="AH35" s="181"/>
      <c r="AI35" s="181"/>
      <c r="AJ35" s="181"/>
      <c r="AK35" s="181"/>
      <c r="AL35" s="181"/>
      <c r="AM35" s="181"/>
      <c r="AN35" s="181"/>
      <c r="AO35" s="181"/>
    </row>
    <row r="36" spans="1:41" ht="12.9" customHeight="1" x14ac:dyDescent="0.3">
      <c r="E36" s="232" t="s">
        <v>206</v>
      </c>
      <c r="F36" s="329" t="s">
        <v>451</v>
      </c>
      <c r="G36" s="339">
        <f ca="1">IF($F$7="BP",BP!AB12,EIA!AB12)/$F$28</f>
        <v>0</v>
      </c>
      <c r="H36" s="339">
        <f ca="1">IF($F$7="BP",BP!AC12,EIA!AC12)/$F$28</f>
        <v>0</v>
      </c>
      <c r="I36" s="339">
        <f ca="1">IF($F$7="BP",BP!AD12,EIA!AD12)/$F$28</f>
        <v>0</v>
      </c>
      <c r="J36" s="339">
        <f ca="1">IF($F$7="BP",BP!AE12,EIA!AE12)/$F$28</f>
        <v>0</v>
      </c>
      <c r="K36" s="339">
        <f ca="1">IF($F$7="BP",BP!AF12,EIA!AF12)/$F$28</f>
        <v>0</v>
      </c>
      <c r="L36" s="339">
        <f ca="1">IF($F$7="BP",BP!AG12,EIA!AG12)/$F$28</f>
        <v>0</v>
      </c>
      <c r="M36" s="339">
        <f ca="1">IF($F$7="BP",BP!J12,EIA!J12)/$F$28</f>
        <v>0</v>
      </c>
      <c r="N36" s="339">
        <f ca="1">IF($F$7="BP",BP!K12,EIA!K12)/$F$28</f>
        <v>0</v>
      </c>
      <c r="O36" s="339">
        <f ca="1">IF($F$7="BP",BP!L12,EIA!L12)/$F$28</f>
        <v>0</v>
      </c>
      <c r="P36" s="339">
        <f ca="1">IF($F$7="BP",BP!M12,EIA!M12)/$F$28</f>
        <v>0</v>
      </c>
      <c r="Q36" s="339">
        <f ca="1">IF($F$7="BP",BP!N12,EIA!N12)/$F$28</f>
        <v>0</v>
      </c>
      <c r="R36" s="339">
        <f ca="1">IF($F$7="BP",BP!O12,EIA!O12)/$F$28</f>
        <v>0</v>
      </c>
      <c r="S36" s="339">
        <f ca="1">IF($F$7="BP",BP!S12,EIA!S12)/$F$28</f>
        <v>0</v>
      </c>
      <c r="T36" s="339">
        <f ca="1">IF($F$7="BP",BP!T12,EIA!T12)/$F$28</f>
        <v>0</v>
      </c>
      <c r="U36" s="339">
        <f ca="1">IF($F$7="BP",BP!U12,EIA!U12)/$F$28</f>
        <v>0</v>
      </c>
      <c r="V36" s="339">
        <f ca="1">IF($F$7="BP",BP!V12,EIA!V12)/$F$28</f>
        <v>0</v>
      </c>
      <c r="W36" s="339">
        <f ca="1">IF($F$7="BP",BP!W12,EIA!W12)/$F$28</f>
        <v>0</v>
      </c>
      <c r="X36" s="339">
        <f ca="1">IF($F$7="BP",BP!X12,EIA!X12)/$F$28</f>
        <v>0</v>
      </c>
      <c r="Y36" s="186">
        <f t="shared" ca="1" si="3"/>
        <v>0</v>
      </c>
      <c r="Z36" s="249">
        <f t="shared" ca="1" si="4"/>
        <v>0</v>
      </c>
      <c r="AA36" s="249">
        <f t="shared" ca="1" si="5"/>
        <v>0</v>
      </c>
      <c r="AB36" s="249">
        <f t="shared" ca="1" si="6"/>
        <v>0</v>
      </c>
      <c r="AC36" s="249">
        <f t="shared" ca="1" si="7"/>
        <v>0</v>
      </c>
      <c r="AD36" s="348">
        <f t="shared" ca="1" si="8"/>
        <v>0</v>
      </c>
      <c r="AE36" s="351">
        <f t="shared" ca="1" si="9"/>
        <v>0</v>
      </c>
      <c r="AF36" s="229">
        <f t="shared" ca="1" si="10"/>
        <v>0</v>
      </c>
      <c r="AG36" s="352">
        <f t="shared" ca="1" si="11"/>
        <v>0</v>
      </c>
      <c r="AH36" s="181"/>
      <c r="AI36" s="181"/>
      <c r="AJ36" s="181"/>
      <c r="AK36" s="181"/>
      <c r="AL36" s="181"/>
      <c r="AM36" s="181"/>
      <c r="AN36" s="181"/>
      <c r="AO36" s="181"/>
    </row>
    <row r="37" spans="1:41" ht="12.9" customHeight="1" x14ac:dyDescent="0.3">
      <c r="E37" s="232" t="s">
        <v>201</v>
      </c>
      <c r="F37" s="329" t="s">
        <v>146</v>
      </c>
      <c r="G37" s="339">
        <f ca="1">IF($F$7="BP",BP!AB13,EIA!AB13)/$F$28</f>
        <v>0</v>
      </c>
      <c r="H37" s="339">
        <f ca="1">IF($F$7="BP",BP!AC13,EIA!AC13)/$F$28</f>
        <v>0</v>
      </c>
      <c r="I37" s="339">
        <f ca="1">IF($F$7="BP",BP!AD13,EIA!AD13)/$F$28</f>
        <v>0</v>
      </c>
      <c r="J37" s="339">
        <f ca="1">IF($F$7="BP",BP!AE13,EIA!AE13)/$F$28</f>
        <v>0</v>
      </c>
      <c r="K37" s="339">
        <f ca="1">IF($F$7="BP",BP!AF13,EIA!AF13)/$F$28</f>
        <v>0</v>
      </c>
      <c r="L37" s="339">
        <f ca="1">IF($F$7="BP",BP!AG13,EIA!AG13)/$F$28</f>
        <v>0</v>
      </c>
      <c r="M37" s="339">
        <f ca="1">IF($F$7="BP",BP!J13,EIA!J13)/$F$28</f>
        <v>177.03347323609188</v>
      </c>
      <c r="N37" s="339">
        <f ca="1">IF($F$7="BP",BP!K13,EIA!K13)/$F$28</f>
        <v>192.52439112524385</v>
      </c>
      <c r="O37" s="339">
        <f ca="1">IF($F$7="BP",BP!L13,EIA!L13)/$F$28</f>
        <v>210.02277003474336</v>
      </c>
      <c r="P37" s="339">
        <f ca="1">IF($F$7="BP",BP!M13,EIA!M13)/$F$28</f>
        <v>18.776278097420466</v>
      </c>
      <c r="Q37" s="339">
        <f ca="1">IF($F$7="BP",BP!N13,EIA!N13)/$F$28</f>
        <v>22.3601352031333</v>
      </c>
      <c r="R37" s="339">
        <f ca="1">IF($F$7="BP",BP!O13,EIA!O13)/$F$28</f>
        <v>44.646826195000472</v>
      </c>
      <c r="S37" s="339">
        <f ca="1">IF($F$7="BP",BP!S13,EIA!S13)/$F$28</f>
        <v>0</v>
      </c>
      <c r="T37" s="339">
        <f ca="1">IF($F$7="BP",BP!T13,EIA!T13)/$F$28</f>
        <v>0</v>
      </c>
      <c r="U37" s="339">
        <f ca="1">IF($F$7="BP",BP!U13,EIA!U13)/$F$28</f>
        <v>0</v>
      </c>
      <c r="V37" s="339">
        <f ca="1">IF($F$7="BP",BP!V13,EIA!V13)/$F$28</f>
        <v>0</v>
      </c>
      <c r="W37" s="339">
        <f ca="1">IF($F$7="BP",BP!W13,EIA!W13)/$F$28</f>
        <v>0</v>
      </c>
      <c r="X37" s="339">
        <f ca="1">IF($F$7="BP",BP!X13,EIA!X13)/$F$28</f>
        <v>0</v>
      </c>
      <c r="Y37" s="186">
        <f t="shared" ca="1" si="3"/>
        <v>177.03347323609188</v>
      </c>
      <c r="Z37" s="249">
        <f t="shared" ca="1" si="4"/>
        <v>192.52439112524385</v>
      </c>
      <c r="AA37" s="249">
        <f t="shared" ca="1" si="5"/>
        <v>210.02277003474336</v>
      </c>
      <c r="AB37" s="249">
        <f t="shared" ca="1" si="6"/>
        <v>18.776278097420466</v>
      </c>
      <c r="AC37" s="249">
        <f t="shared" ca="1" si="7"/>
        <v>22.3601352031333</v>
      </c>
      <c r="AD37" s="348">
        <f t="shared" ca="1" si="8"/>
        <v>44.646826195000472</v>
      </c>
      <c r="AE37" s="351">
        <f t="shared" ca="1" si="9"/>
        <v>195.80975133351234</v>
      </c>
      <c r="AF37" s="229">
        <f t="shared" ca="1" si="10"/>
        <v>214.88452632837715</v>
      </c>
      <c r="AG37" s="352">
        <f t="shared" ca="1" si="11"/>
        <v>254.66959622974383</v>
      </c>
      <c r="AH37" s="181"/>
      <c r="AI37" s="181"/>
      <c r="AJ37" s="181"/>
      <c r="AK37" s="181"/>
      <c r="AL37" s="181"/>
      <c r="AM37" s="181"/>
      <c r="AN37" s="181"/>
      <c r="AO37" s="181"/>
    </row>
    <row r="38" spans="1:41" s="112" customFormat="1" ht="12.9" customHeight="1" x14ac:dyDescent="0.3">
      <c r="A38" s="42"/>
      <c r="B38" s="42"/>
      <c r="C38" s="100"/>
      <c r="D38" s="43"/>
      <c r="E38" s="233" t="s">
        <v>203</v>
      </c>
      <c r="F38" s="330" t="s">
        <v>449</v>
      </c>
      <c r="G38" s="339">
        <f ca="1">IF($F$7="BP",BP!AB14,EIA!AB14)/$F$28</f>
        <v>0</v>
      </c>
      <c r="H38" s="339">
        <f ca="1">IF($F$7="BP",BP!AC14,EIA!AC14)/$F$28</f>
        <v>0</v>
      </c>
      <c r="I38" s="339">
        <f ca="1">IF($F$7="BP",BP!AD14,EIA!AD14)/$F$28</f>
        <v>0</v>
      </c>
      <c r="J38" s="339">
        <f ca="1">IF($F$7="BP",BP!AE14,EIA!AE14)/$F$28</f>
        <v>0</v>
      </c>
      <c r="K38" s="339">
        <f ca="1">IF($F$7="BP",BP!AF14,EIA!AF14)/$F$28</f>
        <v>0</v>
      </c>
      <c r="L38" s="339">
        <f ca="1">IF($F$7="BP",BP!AG14,EIA!AG14)/$F$28</f>
        <v>0</v>
      </c>
      <c r="M38" s="339">
        <f ca="1">IF($F$7="BP",BP!J14,EIA!J14)/$F$28</f>
        <v>0</v>
      </c>
      <c r="N38" s="339">
        <f ca="1">IF($F$7="BP",BP!K14,EIA!K14)/$F$28</f>
        <v>0</v>
      </c>
      <c r="O38" s="339">
        <f ca="1">IF($F$7="BP",BP!L14,EIA!L14)/$F$28</f>
        <v>0</v>
      </c>
      <c r="P38" s="339">
        <f ca="1">IF($F$7="BP",BP!M14,EIA!M14)/$F$28</f>
        <v>0</v>
      </c>
      <c r="Q38" s="339">
        <f ca="1">IF($F$7="BP",BP!N14,EIA!N14)/$F$28</f>
        <v>0</v>
      </c>
      <c r="R38" s="339">
        <f ca="1">IF($F$7="BP",BP!O14,EIA!O14)/$F$28</f>
        <v>0</v>
      </c>
      <c r="S38" s="339">
        <f ca="1">IF($F$7="BP",BP!S14,EIA!S14)/$F$28</f>
        <v>0</v>
      </c>
      <c r="T38" s="339">
        <f ca="1">IF($F$7="BP",BP!T14,EIA!T14)/$F$28</f>
        <v>0</v>
      </c>
      <c r="U38" s="339">
        <f ca="1">IF($F$7="BP",BP!U14,EIA!U14)/$F$28</f>
        <v>0</v>
      </c>
      <c r="V38" s="339">
        <f ca="1">IF($F$7="BP",BP!V14,EIA!V14)/$F$28</f>
        <v>0</v>
      </c>
      <c r="W38" s="339">
        <f ca="1">IF($F$7="BP",BP!W14,EIA!W14)/$F$28</f>
        <v>0</v>
      </c>
      <c r="X38" s="339">
        <f ca="1">IF($F$7="BP",BP!X14,EIA!X14)/$F$28</f>
        <v>0</v>
      </c>
      <c r="Y38" s="186">
        <f t="shared" ca="1" si="3"/>
        <v>0</v>
      </c>
      <c r="Z38" s="249">
        <f t="shared" ca="1" si="4"/>
        <v>0</v>
      </c>
      <c r="AA38" s="249">
        <f t="shared" ca="1" si="5"/>
        <v>0</v>
      </c>
      <c r="AB38" s="249">
        <f t="shared" ca="1" si="6"/>
        <v>0</v>
      </c>
      <c r="AC38" s="249">
        <f t="shared" ca="1" si="7"/>
        <v>0</v>
      </c>
      <c r="AD38" s="348">
        <f t="shared" ca="1" si="8"/>
        <v>0</v>
      </c>
      <c r="AE38" s="351">
        <f t="shared" ca="1" si="9"/>
        <v>0</v>
      </c>
      <c r="AF38" s="229">
        <f t="shared" ca="1" si="10"/>
        <v>0</v>
      </c>
      <c r="AG38" s="352">
        <f t="shared" ca="1" si="11"/>
        <v>0</v>
      </c>
      <c r="AH38" s="181"/>
      <c r="AI38" s="181"/>
      <c r="AJ38" s="181"/>
      <c r="AK38" s="181"/>
      <c r="AL38" s="181"/>
      <c r="AM38" s="181"/>
      <c r="AN38" s="181"/>
      <c r="AO38" s="181"/>
    </row>
    <row r="39" spans="1:41" s="112" customFormat="1" ht="12.9" customHeight="1" x14ac:dyDescent="0.3">
      <c r="A39" s="42"/>
      <c r="B39" s="42"/>
      <c r="C39" s="100"/>
      <c r="D39" s="43"/>
      <c r="E39" s="233" t="s">
        <v>205</v>
      </c>
      <c r="F39" s="331" t="s">
        <v>147</v>
      </c>
      <c r="G39" s="339">
        <f ca="1">IF($F$7="BP",BP!AB15,EIA!AB15)/$F$28</f>
        <v>0</v>
      </c>
      <c r="H39" s="339">
        <f ca="1">IF($F$7="BP",BP!AC15,EIA!AC15)/$F$28</f>
        <v>0</v>
      </c>
      <c r="I39" s="339">
        <f ca="1">IF($F$7="BP",BP!AD15,EIA!AD15)/$F$28</f>
        <v>0</v>
      </c>
      <c r="J39" s="339">
        <f ca="1">IF($F$7="BP",BP!AE15,EIA!AE15)/$F$28</f>
        <v>0</v>
      </c>
      <c r="K39" s="339">
        <f ca="1">IF($F$7="BP",BP!AF15,EIA!AF15)/$F$28</f>
        <v>0</v>
      </c>
      <c r="L39" s="339">
        <f ca="1">IF($F$7="BP",BP!AG15,EIA!AG15)/$F$28</f>
        <v>0</v>
      </c>
      <c r="M39" s="339">
        <f ca="1">IF($F$7="BP",BP!J15,EIA!J15)/$F$28</f>
        <v>77.459953003794624</v>
      </c>
      <c r="N39" s="339">
        <f ca="1">IF($F$7="BP",BP!K15,EIA!K15)/$F$28</f>
        <v>84.237912842379117</v>
      </c>
      <c r="O39" s="339">
        <f ca="1">IF($F$7="BP",BP!L15,EIA!L15)/$F$28</f>
        <v>91.894225420988647</v>
      </c>
      <c r="P39" s="339">
        <f ca="1">IF($F$7="BP",BP!M15,EIA!M15)/$F$28</f>
        <v>8.4043063532354747</v>
      </c>
      <c r="Q39" s="339">
        <f ca="1">IF($F$7="BP",BP!N15,EIA!N15)/$F$28</f>
        <v>11.932789932866648</v>
      </c>
      <c r="R39" s="339">
        <f ca="1">IF($F$7="BP",BP!O15,EIA!O15)/$F$28</f>
        <v>27.920392101992707</v>
      </c>
      <c r="S39" s="339">
        <f ca="1">IF($F$7="BP",BP!S15,EIA!S15)/$F$28</f>
        <v>77.742396000000014</v>
      </c>
      <c r="T39" s="339">
        <f ca="1">IF($F$7="BP",BP!T15,EIA!T15)/$F$28</f>
        <v>80.319491999999997</v>
      </c>
      <c r="U39" s="339">
        <f ca="1">IF($F$7="BP",BP!U15,EIA!U15)/$F$28</f>
        <v>83.469275999999994</v>
      </c>
      <c r="V39" s="339">
        <f ca="1">IF($F$7="BP",BP!V15,EIA!V15)/$F$28</f>
        <v>7.1003080367973022</v>
      </c>
      <c r="W39" s="339">
        <f ca="1">IF($F$7="BP",BP!W15,EIA!W15)/$F$28</f>
        <v>18.236164980511646</v>
      </c>
      <c r="X39" s="339">
        <f ca="1">IF($F$7="BP",BP!X15,EIA!X15)/$F$28</f>
        <v>30.775273212323995</v>
      </c>
      <c r="Y39" s="186">
        <f t="shared" ca="1" si="3"/>
        <v>155.20234900379464</v>
      </c>
      <c r="Z39" s="249">
        <f t="shared" ca="1" si="4"/>
        <v>164.55740484237913</v>
      </c>
      <c r="AA39" s="249">
        <f t="shared" ca="1" si="5"/>
        <v>175.36350142098865</v>
      </c>
      <c r="AB39" s="249">
        <f t="shared" ca="1" si="6"/>
        <v>15.504614390032778</v>
      </c>
      <c r="AC39" s="249">
        <f t="shared" ca="1" si="7"/>
        <v>30.168954913378293</v>
      </c>
      <c r="AD39" s="348">
        <f t="shared" ca="1" si="8"/>
        <v>58.695665314316699</v>
      </c>
      <c r="AE39" s="351">
        <f t="shared" ca="1" si="9"/>
        <v>170.70696339382741</v>
      </c>
      <c r="AF39" s="229">
        <f t="shared" ca="1" si="10"/>
        <v>194.72635975575741</v>
      </c>
      <c r="AG39" s="352">
        <f t="shared" ca="1" si="11"/>
        <v>234.05916673530535</v>
      </c>
      <c r="AH39" s="181"/>
      <c r="AI39" s="181"/>
      <c r="AJ39" s="181"/>
      <c r="AK39" s="181"/>
      <c r="AL39" s="181"/>
      <c r="AM39" s="181"/>
      <c r="AN39" s="181"/>
      <c r="AO39" s="181"/>
    </row>
    <row r="40" spans="1:41" ht="12.9" customHeight="1" x14ac:dyDescent="0.3">
      <c r="D40" s="54"/>
      <c r="E40" s="234" t="s">
        <v>199</v>
      </c>
      <c r="F40" s="331" t="s">
        <v>446</v>
      </c>
      <c r="G40" s="339">
        <f ca="1">IF($F$7="BP",BP!AB16,EIA!AB16)/$F$28</f>
        <v>0</v>
      </c>
      <c r="H40" s="339">
        <f ca="1">IF($F$7="BP",BP!AC16,EIA!AC16)/$F$28</f>
        <v>0</v>
      </c>
      <c r="I40" s="339">
        <f ca="1">IF($F$7="BP",BP!AD16,EIA!AD16)/$F$28</f>
        <v>0</v>
      </c>
      <c r="J40" s="339">
        <f ca="1">IF($F$7="BP",BP!AE16,EIA!AE16)/$F$28</f>
        <v>0</v>
      </c>
      <c r="K40" s="339">
        <f ca="1">IF($F$7="BP",BP!AF16,EIA!AF16)/$F$28</f>
        <v>0</v>
      </c>
      <c r="L40" s="339">
        <f ca="1">IF($F$7="BP",BP!AG16,EIA!AG16)/$F$28</f>
        <v>0</v>
      </c>
      <c r="M40" s="339">
        <f ca="1">IF($F$7="BP",BP!J16,EIA!J16)/$F$28</f>
        <v>0</v>
      </c>
      <c r="N40" s="339">
        <f ca="1">IF($F$7="BP",BP!K16,EIA!K16)/$F$28</f>
        <v>0</v>
      </c>
      <c r="O40" s="339">
        <f ca="1">IF($F$7="BP",BP!L16,EIA!L16)/$F$28</f>
        <v>0</v>
      </c>
      <c r="P40" s="339">
        <f ca="1">IF($F$7="BP",BP!M16,EIA!M16)/$F$28</f>
        <v>0</v>
      </c>
      <c r="Q40" s="339">
        <f ca="1">IF($F$7="BP",BP!N16,EIA!N16)/$F$28</f>
        <v>0</v>
      </c>
      <c r="R40" s="339">
        <f ca="1">IF($F$7="BP",BP!O16,EIA!O16)/$F$28</f>
        <v>0</v>
      </c>
      <c r="S40" s="339">
        <f ca="1">IF($F$7="BP",BP!S16,EIA!S16)/$F$28</f>
        <v>0</v>
      </c>
      <c r="T40" s="339">
        <f ca="1">IF($F$7="BP",BP!T16,EIA!T16)/$F$28</f>
        <v>0</v>
      </c>
      <c r="U40" s="339">
        <f ca="1">IF($F$7="BP",BP!U16,EIA!U16)/$F$28</f>
        <v>0</v>
      </c>
      <c r="V40" s="339">
        <f ca="1">IF($F$7="BP",BP!V16,EIA!V16)/$F$28</f>
        <v>0</v>
      </c>
      <c r="W40" s="339">
        <f ca="1">IF($F$7="BP",BP!W16,EIA!W16)/$F$28</f>
        <v>0</v>
      </c>
      <c r="X40" s="339">
        <f ca="1">IF($F$7="BP",BP!X16,EIA!X16)/$F$28</f>
        <v>0</v>
      </c>
      <c r="Y40" s="186">
        <f t="shared" ca="1" si="3"/>
        <v>0</v>
      </c>
      <c r="Z40" s="249">
        <f t="shared" ca="1" si="4"/>
        <v>0</v>
      </c>
      <c r="AA40" s="249">
        <f t="shared" ca="1" si="5"/>
        <v>0</v>
      </c>
      <c r="AB40" s="249">
        <f t="shared" ca="1" si="6"/>
        <v>0</v>
      </c>
      <c r="AC40" s="249">
        <f t="shared" ca="1" si="7"/>
        <v>0</v>
      </c>
      <c r="AD40" s="348">
        <f t="shared" ca="1" si="8"/>
        <v>0</v>
      </c>
      <c r="AE40" s="351">
        <f t="shared" ca="1" si="9"/>
        <v>0</v>
      </c>
      <c r="AF40" s="229">
        <f t="shared" ca="1" si="10"/>
        <v>0</v>
      </c>
      <c r="AG40" s="352">
        <f t="shared" ca="1" si="11"/>
        <v>0</v>
      </c>
      <c r="AH40" s="181"/>
      <c r="AI40" s="181"/>
      <c r="AJ40" s="181"/>
      <c r="AK40" s="181"/>
      <c r="AL40" s="181"/>
      <c r="AM40" s="181"/>
      <c r="AN40" s="181"/>
      <c r="AO40" s="181"/>
    </row>
    <row r="41" spans="1:41" ht="12.9" customHeight="1" x14ac:dyDescent="0.3">
      <c r="D41" s="54"/>
      <c r="E41" s="234" t="s">
        <v>209</v>
      </c>
      <c r="F41" s="332" t="s">
        <v>453</v>
      </c>
      <c r="G41" s="339">
        <f ca="1">IF($F$7="BP",BP!AB17,EIA!AB17)/$F$28</f>
        <v>0</v>
      </c>
      <c r="H41" s="339">
        <f ca="1">IF($F$7="BP",BP!AC17,EIA!AC17)/$F$28</f>
        <v>0</v>
      </c>
      <c r="I41" s="339">
        <f ca="1">IF($F$7="BP",BP!AD17,EIA!AD17)/$F$28</f>
        <v>0</v>
      </c>
      <c r="J41" s="339">
        <f ca="1">IF($F$7="BP",BP!AE17,EIA!AE17)/$F$28</f>
        <v>0</v>
      </c>
      <c r="K41" s="339">
        <f ca="1">IF($F$7="BP",BP!AF17,EIA!AF17)/$F$28</f>
        <v>0</v>
      </c>
      <c r="L41" s="339">
        <f ca="1">IF($F$7="BP",BP!AG17,EIA!AG17)/$F$28</f>
        <v>0</v>
      </c>
      <c r="M41" s="339">
        <f ca="1">IF($F$7="BP",BP!J17,EIA!J17)/$F$28</f>
        <v>0</v>
      </c>
      <c r="N41" s="339">
        <f ca="1">IF($F$7="BP",BP!K17,EIA!K17)/$F$28</f>
        <v>0</v>
      </c>
      <c r="O41" s="339">
        <f ca="1">IF($F$7="BP",BP!L17,EIA!L17)/$F$28</f>
        <v>0</v>
      </c>
      <c r="P41" s="339">
        <f ca="1">IF($F$7="BP",BP!M17,EIA!M17)/$F$28</f>
        <v>0</v>
      </c>
      <c r="Q41" s="339">
        <f ca="1">IF($F$7="BP",BP!N17,EIA!N17)/$F$28</f>
        <v>0</v>
      </c>
      <c r="R41" s="339">
        <f ca="1">IF($F$7="BP",BP!O17,EIA!O17)/$F$28</f>
        <v>0</v>
      </c>
      <c r="S41" s="339">
        <f ca="1">IF($F$7="BP",BP!S17,EIA!S17)/$F$28</f>
        <v>0</v>
      </c>
      <c r="T41" s="339">
        <f ca="1">IF($F$7="BP",BP!T17,EIA!T17)/$F$28</f>
        <v>0</v>
      </c>
      <c r="U41" s="339">
        <f ca="1">IF($F$7="BP",BP!U17,EIA!U17)/$F$28</f>
        <v>0</v>
      </c>
      <c r="V41" s="339">
        <f ca="1">IF($F$7="BP",BP!V17,EIA!V17)/$F$28</f>
        <v>0</v>
      </c>
      <c r="W41" s="339">
        <f ca="1">IF($F$7="BP",BP!W17,EIA!W17)/$F$28</f>
        <v>0</v>
      </c>
      <c r="X41" s="339">
        <f ca="1">IF($F$7="BP",BP!X17,EIA!X17)/$F$28</f>
        <v>0</v>
      </c>
      <c r="Y41" s="186">
        <f t="shared" ca="1" si="3"/>
        <v>0</v>
      </c>
      <c r="Z41" s="249">
        <f t="shared" ca="1" si="4"/>
        <v>0</v>
      </c>
      <c r="AA41" s="249">
        <f t="shared" ca="1" si="5"/>
        <v>0</v>
      </c>
      <c r="AB41" s="249">
        <f t="shared" ca="1" si="6"/>
        <v>0</v>
      </c>
      <c r="AC41" s="249">
        <f t="shared" ca="1" si="7"/>
        <v>0</v>
      </c>
      <c r="AD41" s="348">
        <f t="shared" ca="1" si="8"/>
        <v>0</v>
      </c>
      <c r="AE41" s="351">
        <f t="shared" ca="1" si="9"/>
        <v>0</v>
      </c>
      <c r="AF41" s="229">
        <f t="shared" ca="1" si="10"/>
        <v>0</v>
      </c>
      <c r="AG41" s="352">
        <f t="shared" ca="1" si="11"/>
        <v>0</v>
      </c>
      <c r="AH41" s="181"/>
      <c r="AI41" s="181"/>
      <c r="AJ41" s="181"/>
      <c r="AK41" s="181"/>
      <c r="AL41" s="181"/>
      <c r="AM41" s="181"/>
      <c r="AN41" s="181"/>
      <c r="AO41" s="181"/>
    </row>
    <row r="42" spans="1:41" ht="12.9" customHeight="1" x14ac:dyDescent="0.3">
      <c r="D42" s="54"/>
      <c r="E42" s="234" t="s">
        <v>208</v>
      </c>
      <c r="F42" s="332" t="s">
        <v>148</v>
      </c>
      <c r="G42" s="339">
        <f ca="1">IF($F$7="BP",BP!AB18,EIA!AB18)/$F$28</f>
        <v>1115.9355012673989</v>
      </c>
      <c r="H42" s="339">
        <f ca="1">IF($F$7="BP",BP!AC18,EIA!AC18)/$F$28</f>
        <v>1157.1542198279942</v>
      </c>
      <c r="I42" s="339">
        <f ca="1">IF($F$7="BP",BP!AD18,EIA!AD18)/$F$28</f>
        <v>1198.1959351843293</v>
      </c>
      <c r="J42" s="339">
        <f ca="1">IF($F$7="BP",BP!AE18,EIA!AE18)/$F$28</f>
        <v>53.300086412322436</v>
      </c>
      <c r="K42" s="339">
        <f ca="1">IF($F$7="BP",BP!AF18,EIA!AF18)/$F$28</f>
        <v>57.638625298257949</v>
      </c>
      <c r="L42" s="339">
        <f ca="1">IF($F$7="BP",BP!AG18,EIA!AG18)/$F$28</f>
        <v>61.977164184193427</v>
      </c>
      <c r="M42" s="339">
        <f ca="1">IF($F$7="BP",BP!J18,EIA!J18)/$F$28</f>
        <v>61.218349954611874</v>
      </c>
      <c r="N42" s="339">
        <f ca="1">IF($F$7="BP",BP!K18,EIA!K18)/$F$28</f>
        <v>66.575124665751233</v>
      </c>
      <c r="O42" s="339">
        <f ca="1">IF($F$7="BP",BP!L18,EIA!L18)/$F$28</f>
        <v>72.626081381103916</v>
      </c>
      <c r="P42" s="339">
        <f ca="1">IF($F$7="BP",BP!M18,EIA!M18)/$F$28</f>
        <v>7.79686163582224</v>
      </c>
      <c r="Q42" s="339">
        <f ca="1">IF($F$7="BP",BP!N18,EIA!N18)/$F$28</f>
        <v>9.380707192400493</v>
      </c>
      <c r="R42" s="339">
        <f ca="1">IF($F$7="BP",BP!O18,EIA!O18)/$F$28</f>
        <v>17.759222613163175</v>
      </c>
      <c r="S42" s="339">
        <f ca="1">IF($F$7="BP",BP!S18,EIA!S18)/$F$28</f>
        <v>290.11186799999996</v>
      </c>
      <c r="T42" s="339">
        <f ca="1">IF($F$7="BP",BP!T18,EIA!T18)/$F$28</f>
        <v>299.72883599999994</v>
      </c>
      <c r="U42" s="339">
        <f ca="1">IF($F$7="BP",BP!U18,EIA!U18)/$F$28</f>
        <v>311.48290799999995</v>
      </c>
      <c r="V42" s="339">
        <f ca="1">IF($F$7="BP",BP!V18,EIA!V18)/$F$28</f>
        <v>26.496271454389934</v>
      </c>
      <c r="W42" s="339">
        <f ca="1">IF($F$7="BP",BP!W18,EIA!W18)/$F$28</f>
        <v>68.052030293128837</v>
      </c>
      <c r="X42" s="339">
        <f ca="1">IF($F$7="BP",BP!X18,EIA!X18)/$F$28</f>
        <v>114.8443122313554</v>
      </c>
      <c r="Y42" s="186">
        <f t="shared" ca="1" si="3"/>
        <v>1467.2657192220106</v>
      </c>
      <c r="Z42" s="249">
        <f t="shared" ca="1" si="4"/>
        <v>1523.4581804937454</v>
      </c>
      <c r="AA42" s="249">
        <f t="shared" ca="1" si="5"/>
        <v>1582.3049245654331</v>
      </c>
      <c r="AB42" s="249">
        <f t="shared" ca="1" si="6"/>
        <v>87.593219502534609</v>
      </c>
      <c r="AC42" s="249">
        <f t="shared" ca="1" si="7"/>
        <v>135.07136278378727</v>
      </c>
      <c r="AD42" s="348">
        <f t="shared" ca="1" si="8"/>
        <v>194.58069902871199</v>
      </c>
      <c r="AE42" s="351">
        <f t="shared" ca="1" si="9"/>
        <v>1554.8589387245452</v>
      </c>
      <c r="AF42" s="229">
        <f t="shared" ca="1" si="10"/>
        <v>1658.5295432775326</v>
      </c>
      <c r="AG42" s="352">
        <f t="shared" ca="1" si="11"/>
        <v>1776.885623594145</v>
      </c>
      <c r="AH42" s="181"/>
      <c r="AI42" s="181"/>
      <c r="AJ42" s="181"/>
      <c r="AK42" s="181"/>
      <c r="AL42" s="181"/>
      <c r="AM42" s="181"/>
      <c r="AN42" s="181"/>
      <c r="AO42" s="181"/>
    </row>
    <row r="43" spans="1:41" ht="12.9" customHeight="1" x14ac:dyDescent="0.3">
      <c r="D43" s="54"/>
      <c r="E43" s="234" t="s">
        <v>207</v>
      </c>
      <c r="F43" s="332" t="s">
        <v>452</v>
      </c>
      <c r="G43" s="339">
        <f ca="1">IF($F$7="BP",BP!AB19,EIA!AB19)/$F$28</f>
        <v>0</v>
      </c>
      <c r="H43" s="339">
        <f ca="1">IF($F$7="BP",BP!AC19,EIA!AC19)/$F$28</f>
        <v>0</v>
      </c>
      <c r="I43" s="339">
        <f ca="1">IF($F$7="BP",BP!AD19,EIA!AD19)/$F$28</f>
        <v>0</v>
      </c>
      <c r="J43" s="339">
        <f ca="1">IF($F$7="BP",BP!AE19,EIA!AE19)/$F$28</f>
        <v>0</v>
      </c>
      <c r="K43" s="339">
        <f ca="1">IF($F$7="BP",BP!AF19,EIA!AF19)/$F$28</f>
        <v>0</v>
      </c>
      <c r="L43" s="339">
        <f ca="1">IF($F$7="BP",BP!AG19,EIA!AG19)/$F$28</f>
        <v>0</v>
      </c>
      <c r="M43" s="339">
        <f ca="1">IF($F$7="BP",BP!J19,EIA!J19)/$F$28</f>
        <v>0</v>
      </c>
      <c r="N43" s="339">
        <f ca="1">IF($F$7="BP",BP!K19,EIA!K19)/$F$28</f>
        <v>0</v>
      </c>
      <c r="O43" s="339">
        <f ca="1">IF($F$7="BP",BP!L19,EIA!L19)/$F$28</f>
        <v>0</v>
      </c>
      <c r="P43" s="339">
        <f ca="1">IF($F$7="BP",BP!M19,EIA!M19)/$F$28</f>
        <v>0</v>
      </c>
      <c r="Q43" s="339">
        <f ca="1">IF($F$7="BP",BP!N19,EIA!N19)/$F$28</f>
        <v>0</v>
      </c>
      <c r="R43" s="339">
        <f ca="1">IF($F$7="BP",BP!O19,EIA!O19)/$F$28</f>
        <v>0</v>
      </c>
      <c r="S43" s="339">
        <f ca="1">IF($F$7="BP",BP!S19,EIA!S19)/$F$28</f>
        <v>0</v>
      </c>
      <c r="T43" s="339">
        <f ca="1">IF($F$7="BP",BP!T19,EIA!T19)/$F$28</f>
        <v>0</v>
      </c>
      <c r="U43" s="339">
        <f ca="1">IF($F$7="BP",BP!U19,EIA!U19)/$F$28</f>
        <v>0</v>
      </c>
      <c r="V43" s="339">
        <f ca="1">IF($F$7="BP",BP!V19,EIA!V19)/$F$28</f>
        <v>0</v>
      </c>
      <c r="W43" s="339">
        <f ca="1">IF($F$7="BP",BP!W19,EIA!W19)/$F$28</f>
        <v>0</v>
      </c>
      <c r="X43" s="339">
        <f ca="1">IF($F$7="BP",BP!X19,EIA!X19)/$F$28</f>
        <v>0</v>
      </c>
      <c r="Y43" s="186">
        <f t="shared" ca="1" si="3"/>
        <v>0</v>
      </c>
      <c r="Z43" s="249">
        <f t="shared" ca="1" si="4"/>
        <v>0</v>
      </c>
      <c r="AA43" s="249">
        <f t="shared" ca="1" si="5"/>
        <v>0</v>
      </c>
      <c r="AB43" s="249">
        <f t="shared" ca="1" si="6"/>
        <v>0</v>
      </c>
      <c r="AC43" s="249">
        <f t="shared" ca="1" si="7"/>
        <v>0</v>
      </c>
      <c r="AD43" s="348">
        <f t="shared" ca="1" si="8"/>
        <v>0</v>
      </c>
      <c r="AE43" s="351">
        <f t="shared" ca="1" si="9"/>
        <v>0</v>
      </c>
      <c r="AF43" s="229">
        <f t="shared" ca="1" si="10"/>
        <v>0</v>
      </c>
      <c r="AG43" s="352">
        <f t="shared" ca="1" si="11"/>
        <v>0</v>
      </c>
      <c r="AH43" s="181"/>
      <c r="AI43" s="181"/>
      <c r="AJ43" s="181"/>
      <c r="AK43" s="181"/>
      <c r="AL43" s="181"/>
      <c r="AM43" s="181"/>
      <c r="AN43" s="181"/>
      <c r="AO43" s="181"/>
    </row>
    <row r="44" spans="1:41" ht="12.9" customHeight="1" x14ac:dyDescent="0.3">
      <c r="D44" s="54"/>
      <c r="E44" s="234" t="s">
        <v>196</v>
      </c>
      <c r="F44" s="332" t="s">
        <v>444</v>
      </c>
      <c r="G44" s="339">
        <f ca="1">IF($F$7="BP",BP!AB20,EIA!AB20)/$F$28</f>
        <v>0</v>
      </c>
      <c r="H44" s="339">
        <f ca="1">IF($F$7="BP",BP!AC20,EIA!AC20)/$F$28</f>
        <v>0</v>
      </c>
      <c r="I44" s="339">
        <f ca="1">IF($F$7="BP",BP!AD20,EIA!AD20)/$F$28</f>
        <v>0</v>
      </c>
      <c r="J44" s="339">
        <f ca="1">IF($F$7="BP",BP!AE20,EIA!AE20)/$F$28</f>
        <v>0</v>
      </c>
      <c r="K44" s="339">
        <f ca="1">IF($F$7="BP",BP!AF20,EIA!AF20)/$F$28</f>
        <v>0</v>
      </c>
      <c r="L44" s="339">
        <f ca="1">IF($F$7="BP",BP!AG20,EIA!AG20)/$F$28</f>
        <v>0</v>
      </c>
      <c r="M44" s="339">
        <f ca="1">IF($F$7="BP",BP!J20,EIA!J20)/$F$28</f>
        <v>0</v>
      </c>
      <c r="N44" s="339">
        <f ca="1">IF($F$7="BP",BP!K20,EIA!K20)/$F$28</f>
        <v>0</v>
      </c>
      <c r="O44" s="339">
        <f ca="1">IF($F$7="BP",BP!L20,EIA!L20)/$F$28</f>
        <v>0</v>
      </c>
      <c r="P44" s="339">
        <f ca="1">IF($F$7="BP",BP!M20,EIA!M20)/$F$28</f>
        <v>0</v>
      </c>
      <c r="Q44" s="339">
        <f ca="1">IF($F$7="BP",BP!N20,EIA!N20)/$F$28</f>
        <v>0</v>
      </c>
      <c r="R44" s="339">
        <f ca="1">IF($F$7="BP",BP!O20,EIA!O20)/$F$28</f>
        <v>0</v>
      </c>
      <c r="S44" s="339">
        <f ca="1">IF($F$7="BP",BP!S20,EIA!S20)/$F$28</f>
        <v>0</v>
      </c>
      <c r="T44" s="339">
        <f ca="1">IF($F$7="BP",BP!T20,EIA!T20)/$F$28</f>
        <v>0</v>
      </c>
      <c r="U44" s="339">
        <f ca="1">IF($F$7="BP",BP!U20,EIA!U20)/$F$28</f>
        <v>0</v>
      </c>
      <c r="V44" s="339">
        <f ca="1">IF($F$7="BP",BP!V20,EIA!V20)/$F$28</f>
        <v>0</v>
      </c>
      <c r="W44" s="339">
        <f ca="1">IF($F$7="BP",BP!W20,EIA!W20)/$F$28</f>
        <v>0</v>
      </c>
      <c r="X44" s="339">
        <f ca="1">IF($F$7="BP",BP!X20,EIA!X20)/$F$28</f>
        <v>0</v>
      </c>
      <c r="Y44" s="186">
        <f t="shared" ca="1" si="3"/>
        <v>0</v>
      </c>
      <c r="Z44" s="249">
        <f t="shared" ca="1" si="4"/>
        <v>0</v>
      </c>
      <c r="AA44" s="249">
        <f t="shared" ca="1" si="5"/>
        <v>0</v>
      </c>
      <c r="AB44" s="249">
        <f t="shared" ca="1" si="6"/>
        <v>0</v>
      </c>
      <c r="AC44" s="249">
        <f t="shared" ca="1" si="7"/>
        <v>0</v>
      </c>
      <c r="AD44" s="348">
        <f t="shared" ca="1" si="8"/>
        <v>0</v>
      </c>
      <c r="AE44" s="351">
        <f t="shared" ca="1" si="9"/>
        <v>0</v>
      </c>
      <c r="AF44" s="229">
        <f t="shared" ca="1" si="10"/>
        <v>0</v>
      </c>
      <c r="AG44" s="352">
        <f t="shared" ca="1" si="11"/>
        <v>0</v>
      </c>
      <c r="AH44" s="181"/>
      <c r="AI44" s="181"/>
      <c r="AJ44" s="181"/>
      <c r="AK44" s="181"/>
      <c r="AL44" s="181"/>
      <c r="AM44" s="181"/>
      <c r="AN44" s="181"/>
      <c r="AO44" s="181"/>
    </row>
    <row r="45" spans="1:41" ht="12.9" customHeight="1" x14ac:dyDescent="0.3">
      <c r="D45" s="54"/>
      <c r="E45" s="234" t="s">
        <v>210</v>
      </c>
      <c r="F45" s="332" t="s">
        <v>149</v>
      </c>
      <c r="G45" s="339">
        <f ca="1">IF($F$7="BP",BP!AB21,EIA!AB21)/$F$28</f>
        <v>0</v>
      </c>
      <c r="H45" s="339">
        <f ca="1">IF($F$7="BP",BP!AC21,EIA!AC21)/$F$28</f>
        <v>0</v>
      </c>
      <c r="I45" s="339">
        <f ca="1">IF($F$7="BP",BP!AD21,EIA!AD21)/$F$28</f>
        <v>0</v>
      </c>
      <c r="J45" s="339">
        <f ca="1">IF($F$7="BP",BP!AE21,EIA!AE21)/$F$28</f>
        <v>0</v>
      </c>
      <c r="K45" s="339">
        <f ca="1">IF($F$7="BP",BP!AF21,EIA!AF21)/$F$28</f>
        <v>0</v>
      </c>
      <c r="L45" s="339">
        <f ca="1">IF($F$7="BP",BP!AG21,EIA!AG21)/$F$28</f>
        <v>0</v>
      </c>
      <c r="M45" s="339">
        <f ca="1">IF($F$7="BP",BP!J21,EIA!J21)/$F$28</f>
        <v>97.324682887025801</v>
      </c>
      <c r="N45" s="339">
        <f ca="1">IF($F$7="BP",BP!K21,EIA!K21)/$F$28</f>
        <v>105.8408614584086</v>
      </c>
      <c r="O45" s="339">
        <f ca="1">IF($F$7="BP",BP!L21,EIA!L21)/$F$28</f>
        <v>115.46064774669378</v>
      </c>
      <c r="P45" s="339">
        <f ca="1">IF($F$7="BP",BP!M21,EIA!M21)/$F$28</f>
        <v>7.5827185049569819</v>
      </c>
      <c r="Q45" s="339">
        <f ca="1">IF($F$7="BP",BP!N21,EIA!N21)/$F$28</f>
        <v>10.37469867515569</v>
      </c>
      <c r="R45" s="339">
        <f ca="1">IF($F$7="BP",BP!O21,EIA!O21)/$F$28</f>
        <v>16.296518647248782</v>
      </c>
      <c r="S45" s="339">
        <f ca="1">IF($F$7="BP",BP!S21,EIA!S21)/$F$28</f>
        <v>45.507743999999995</v>
      </c>
      <c r="T45" s="339">
        <f ca="1">IF($F$7="BP",BP!T21,EIA!T21)/$F$28</f>
        <v>47.016288000000003</v>
      </c>
      <c r="U45" s="339">
        <f ca="1">IF($F$7="BP",BP!U21,EIA!U21)/$F$28</f>
        <v>48.860064000000001</v>
      </c>
      <c r="V45" s="339">
        <f ca="1">IF($F$7="BP",BP!V21,EIA!V21)/$F$28</f>
        <v>4.1562778751984215</v>
      </c>
      <c r="W45" s="339">
        <f ca="1">IF($F$7="BP",BP!W21,EIA!W21)/$F$28</f>
        <v>10.67482828127511</v>
      </c>
      <c r="X45" s="339">
        <f ca="1">IF($F$7="BP",BP!X21,EIA!X21)/$F$28</f>
        <v>18.014794075506732</v>
      </c>
      <c r="Y45" s="186">
        <f t="shared" ca="1" si="3"/>
        <v>142.8324268870258</v>
      </c>
      <c r="Z45" s="249">
        <f t="shared" ca="1" si="4"/>
        <v>152.8571494584086</v>
      </c>
      <c r="AA45" s="249">
        <f t="shared" ca="1" si="5"/>
        <v>164.32071174669377</v>
      </c>
      <c r="AB45" s="249">
        <f t="shared" ca="1" si="6"/>
        <v>11.738996380155402</v>
      </c>
      <c r="AC45" s="249">
        <f t="shared" ca="1" si="7"/>
        <v>21.0495269564308</v>
      </c>
      <c r="AD45" s="348">
        <f t="shared" ca="1" si="8"/>
        <v>34.311312722755517</v>
      </c>
      <c r="AE45" s="351">
        <f t="shared" ca="1" si="9"/>
        <v>154.57142326718122</v>
      </c>
      <c r="AF45" s="229">
        <f t="shared" ca="1" si="10"/>
        <v>173.90667641483941</v>
      </c>
      <c r="AG45" s="352">
        <f t="shared" ca="1" si="11"/>
        <v>198.63202446944928</v>
      </c>
      <c r="AH45" s="181"/>
      <c r="AI45" s="181"/>
      <c r="AJ45" s="181"/>
      <c r="AK45" s="181"/>
      <c r="AL45" s="181"/>
      <c r="AM45" s="181"/>
      <c r="AN45" s="181"/>
      <c r="AO45" s="181"/>
    </row>
    <row r="46" spans="1:41" ht="12.9" customHeight="1" x14ac:dyDescent="0.3">
      <c r="D46" s="54"/>
      <c r="E46" s="234" t="s">
        <v>223</v>
      </c>
      <c r="F46" s="332" t="s">
        <v>466</v>
      </c>
      <c r="G46" s="339">
        <f ca="1">IF($F$7="BP",BP!AB22,EIA!AB22)/$F$28</f>
        <v>0</v>
      </c>
      <c r="H46" s="339">
        <f ca="1">IF($F$7="BP",BP!AC22,EIA!AC22)/$F$28</f>
        <v>0</v>
      </c>
      <c r="I46" s="339">
        <f ca="1">IF($F$7="BP",BP!AD22,EIA!AD22)/$F$28</f>
        <v>0</v>
      </c>
      <c r="J46" s="339">
        <f ca="1">IF($F$7="BP",BP!AE22,EIA!AE22)/$F$28</f>
        <v>0</v>
      </c>
      <c r="K46" s="339">
        <f ca="1">IF($F$7="BP",BP!AF22,EIA!AF22)/$F$28</f>
        <v>0</v>
      </c>
      <c r="L46" s="339">
        <f ca="1">IF($F$7="BP",BP!AG22,EIA!AG22)/$F$28</f>
        <v>0</v>
      </c>
      <c r="M46" s="339">
        <f ca="1">IF($F$7="BP",BP!J22,EIA!J22)/$F$28</f>
        <v>0</v>
      </c>
      <c r="N46" s="339">
        <f ca="1">IF($F$7="BP",BP!K22,EIA!K22)/$F$28</f>
        <v>0</v>
      </c>
      <c r="O46" s="339">
        <f ca="1">IF($F$7="BP",BP!L22,EIA!L22)/$F$28</f>
        <v>0</v>
      </c>
      <c r="P46" s="339">
        <f ca="1">IF($F$7="BP",BP!M22,EIA!M22)/$F$28</f>
        <v>0</v>
      </c>
      <c r="Q46" s="339">
        <f ca="1">IF($F$7="BP",BP!N22,EIA!N22)/$F$28</f>
        <v>0</v>
      </c>
      <c r="R46" s="339">
        <f ca="1">IF($F$7="BP",BP!O22,EIA!O22)/$F$28</f>
        <v>0</v>
      </c>
      <c r="S46" s="339">
        <f ca="1">IF($F$7="BP",BP!S22,EIA!S22)/$F$28</f>
        <v>0</v>
      </c>
      <c r="T46" s="339">
        <f ca="1">IF($F$7="BP",BP!T22,EIA!T22)/$F$28</f>
        <v>0</v>
      </c>
      <c r="U46" s="339">
        <f ca="1">IF($F$7="BP",BP!U22,EIA!U22)/$F$28</f>
        <v>0</v>
      </c>
      <c r="V46" s="339">
        <f ca="1">IF($F$7="BP",BP!V22,EIA!V22)/$F$28</f>
        <v>0</v>
      </c>
      <c r="W46" s="339">
        <f ca="1">IF($F$7="BP",BP!W22,EIA!W22)/$F$28</f>
        <v>0</v>
      </c>
      <c r="X46" s="339">
        <f ca="1">IF($F$7="BP",BP!X22,EIA!X22)/$F$28</f>
        <v>0</v>
      </c>
      <c r="Y46" s="186">
        <f t="shared" ca="1" si="3"/>
        <v>0</v>
      </c>
      <c r="Z46" s="249">
        <f t="shared" ca="1" si="4"/>
        <v>0</v>
      </c>
      <c r="AA46" s="249">
        <f t="shared" ca="1" si="5"/>
        <v>0</v>
      </c>
      <c r="AB46" s="249">
        <f t="shared" ca="1" si="6"/>
        <v>0</v>
      </c>
      <c r="AC46" s="249">
        <f t="shared" ca="1" si="7"/>
        <v>0</v>
      </c>
      <c r="AD46" s="348">
        <f t="shared" ca="1" si="8"/>
        <v>0</v>
      </c>
      <c r="AE46" s="351">
        <f t="shared" ca="1" si="9"/>
        <v>0</v>
      </c>
      <c r="AF46" s="229">
        <f t="shared" ca="1" si="10"/>
        <v>0</v>
      </c>
      <c r="AG46" s="352">
        <f t="shared" ca="1" si="11"/>
        <v>0</v>
      </c>
      <c r="AH46" s="181"/>
      <c r="AI46" s="181"/>
      <c r="AJ46" s="181"/>
      <c r="AK46" s="181"/>
      <c r="AL46" s="181"/>
      <c r="AM46" s="181"/>
      <c r="AN46" s="181"/>
      <c r="AO46" s="181"/>
    </row>
    <row r="47" spans="1:41" ht="12.9" customHeight="1" x14ac:dyDescent="0.3">
      <c r="D47" s="54"/>
      <c r="E47" s="234" t="s">
        <v>214</v>
      </c>
      <c r="F47" s="332" t="s">
        <v>457</v>
      </c>
      <c r="G47" s="339">
        <f ca="1">IF($F$7="BP",BP!AB23,EIA!AB23)/$F$28</f>
        <v>0</v>
      </c>
      <c r="H47" s="339">
        <f ca="1">IF($F$7="BP",BP!AC23,EIA!AC23)/$F$28</f>
        <v>0</v>
      </c>
      <c r="I47" s="339">
        <f ca="1">IF($F$7="BP",BP!AD23,EIA!AD23)/$F$28</f>
        <v>0</v>
      </c>
      <c r="J47" s="339">
        <f ca="1">IF($F$7="BP",BP!AE23,EIA!AE23)/$F$28</f>
        <v>0</v>
      </c>
      <c r="K47" s="339">
        <f ca="1">IF($F$7="BP",BP!AF23,EIA!AF23)/$F$28</f>
        <v>0</v>
      </c>
      <c r="L47" s="339">
        <f ca="1">IF($F$7="BP",BP!AG23,EIA!AG23)/$F$28</f>
        <v>0</v>
      </c>
      <c r="M47" s="339">
        <f ca="1">IF($F$7="BP",BP!J23,EIA!J23)/$F$28</f>
        <v>0</v>
      </c>
      <c r="N47" s="339">
        <f ca="1">IF($F$7="BP",BP!K23,EIA!K23)/$F$28</f>
        <v>0</v>
      </c>
      <c r="O47" s="339">
        <f ca="1">IF($F$7="BP",BP!L23,EIA!L23)/$F$28</f>
        <v>0</v>
      </c>
      <c r="P47" s="339">
        <f ca="1">IF($F$7="BP",BP!M23,EIA!M23)/$F$28</f>
        <v>0</v>
      </c>
      <c r="Q47" s="339">
        <f ca="1">IF($F$7="BP",BP!N23,EIA!N23)/$F$28</f>
        <v>0</v>
      </c>
      <c r="R47" s="339">
        <f ca="1">IF($F$7="BP",BP!O23,EIA!O23)/$F$28</f>
        <v>0</v>
      </c>
      <c r="S47" s="339">
        <f ca="1">IF($F$7="BP",BP!S23,EIA!S23)/$F$28</f>
        <v>0</v>
      </c>
      <c r="T47" s="339">
        <f ca="1">IF($F$7="BP",BP!T23,EIA!T23)/$F$28</f>
        <v>0</v>
      </c>
      <c r="U47" s="339">
        <f ca="1">IF($F$7="BP",BP!U23,EIA!U23)/$F$28</f>
        <v>0</v>
      </c>
      <c r="V47" s="339">
        <f ca="1">IF($F$7="BP",BP!V23,EIA!V23)/$F$28</f>
        <v>0</v>
      </c>
      <c r="W47" s="339">
        <f ca="1">IF($F$7="BP",BP!W23,EIA!W23)/$F$28</f>
        <v>0</v>
      </c>
      <c r="X47" s="339">
        <f ca="1">IF($F$7="BP",BP!X23,EIA!X23)/$F$28</f>
        <v>0</v>
      </c>
      <c r="Y47" s="186">
        <f t="shared" ca="1" si="3"/>
        <v>0</v>
      </c>
      <c r="Z47" s="249">
        <f t="shared" ca="1" si="4"/>
        <v>0</v>
      </c>
      <c r="AA47" s="249">
        <f t="shared" ca="1" si="5"/>
        <v>0</v>
      </c>
      <c r="AB47" s="249">
        <f t="shared" ca="1" si="6"/>
        <v>0</v>
      </c>
      <c r="AC47" s="249">
        <f t="shared" ca="1" si="7"/>
        <v>0</v>
      </c>
      <c r="AD47" s="348">
        <f t="shared" ca="1" si="8"/>
        <v>0</v>
      </c>
      <c r="AE47" s="351">
        <f t="shared" ca="1" si="9"/>
        <v>0</v>
      </c>
      <c r="AF47" s="229">
        <f t="shared" ca="1" si="10"/>
        <v>0</v>
      </c>
      <c r="AG47" s="352">
        <f t="shared" ca="1" si="11"/>
        <v>0</v>
      </c>
      <c r="AH47" s="181"/>
      <c r="AI47" s="181"/>
      <c r="AJ47" s="181"/>
      <c r="AK47" s="181"/>
      <c r="AL47" s="181"/>
      <c r="AM47" s="181"/>
      <c r="AN47" s="181"/>
      <c r="AO47" s="181"/>
    </row>
    <row r="48" spans="1:41" ht="12.9" customHeight="1" x14ac:dyDescent="0.3">
      <c r="D48" s="54"/>
      <c r="E48" s="234" t="s">
        <v>213</v>
      </c>
      <c r="F48" s="332" t="s">
        <v>456</v>
      </c>
      <c r="G48" s="339">
        <f ca="1">IF($F$7="BP",BP!AB24,EIA!AB24)/$F$28</f>
        <v>0</v>
      </c>
      <c r="H48" s="339">
        <f ca="1">IF($F$7="BP",BP!AC24,EIA!AC24)/$F$28</f>
        <v>0</v>
      </c>
      <c r="I48" s="339">
        <f ca="1">IF($F$7="BP",BP!AD24,EIA!AD24)/$F$28</f>
        <v>0</v>
      </c>
      <c r="J48" s="339">
        <f ca="1">IF($F$7="BP",BP!AE24,EIA!AE24)/$F$28</f>
        <v>0</v>
      </c>
      <c r="K48" s="339">
        <f ca="1">IF($F$7="BP",BP!AF24,EIA!AF24)/$F$28</f>
        <v>0</v>
      </c>
      <c r="L48" s="339">
        <f ca="1">IF($F$7="BP",BP!AG24,EIA!AG24)/$F$28</f>
        <v>0</v>
      </c>
      <c r="M48" s="339">
        <f ca="1">IF($F$7="BP",BP!J24,EIA!J24)/$F$28</f>
        <v>0</v>
      </c>
      <c r="N48" s="339">
        <f ca="1">IF($F$7="BP",BP!K24,EIA!K24)/$F$28</f>
        <v>0</v>
      </c>
      <c r="O48" s="339">
        <f ca="1">IF($F$7="BP",BP!L24,EIA!L24)/$F$28</f>
        <v>0</v>
      </c>
      <c r="P48" s="339">
        <f ca="1">IF($F$7="BP",BP!M24,EIA!M24)/$F$28</f>
        <v>0</v>
      </c>
      <c r="Q48" s="339">
        <f ca="1">IF($F$7="BP",BP!N24,EIA!N24)/$F$28</f>
        <v>0</v>
      </c>
      <c r="R48" s="339">
        <f ca="1">IF($F$7="BP",BP!O24,EIA!O24)/$F$28</f>
        <v>0</v>
      </c>
      <c r="S48" s="339">
        <f ca="1">IF($F$7="BP",BP!S24,EIA!S24)/$F$28</f>
        <v>53.092367999999993</v>
      </c>
      <c r="T48" s="339">
        <f ca="1">IF($F$7="BP",BP!T24,EIA!T24)/$F$28</f>
        <v>54.852336000000001</v>
      </c>
      <c r="U48" s="339">
        <f ca="1">IF($F$7="BP",BP!U24,EIA!U24)/$F$28</f>
        <v>57.003407999999993</v>
      </c>
      <c r="V48" s="339">
        <f ca="1">IF($F$7="BP",BP!V24,EIA!V24)/$F$28</f>
        <v>4.8489908543981572</v>
      </c>
      <c r="W48" s="339">
        <f ca="1">IF($F$7="BP",BP!W24,EIA!W24)/$F$28</f>
        <v>12.453966328154292</v>
      </c>
      <c r="X48" s="339">
        <f ca="1">IF($F$7="BP",BP!X24,EIA!X24)/$F$28</f>
        <v>21.017259754757848</v>
      </c>
      <c r="Y48" s="186">
        <f t="shared" ca="1" si="3"/>
        <v>53.092367999999993</v>
      </c>
      <c r="Z48" s="249">
        <f t="shared" ca="1" si="4"/>
        <v>54.852336000000001</v>
      </c>
      <c r="AA48" s="249">
        <f t="shared" ca="1" si="5"/>
        <v>57.003407999999993</v>
      </c>
      <c r="AB48" s="249">
        <f t="shared" ca="1" si="6"/>
        <v>4.8489908543981572</v>
      </c>
      <c r="AC48" s="249">
        <f t="shared" ca="1" si="7"/>
        <v>12.453966328154292</v>
      </c>
      <c r="AD48" s="348">
        <f t="shared" ca="1" si="8"/>
        <v>21.017259754757848</v>
      </c>
      <c r="AE48" s="351">
        <f t="shared" ca="1" si="9"/>
        <v>57.941358854398153</v>
      </c>
      <c r="AF48" s="229">
        <f t="shared" ca="1" si="10"/>
        <v>67.306302328154288</v>
      </c>
      <c r="AG48" s="352">
        <f t="shared" ca="1" si="11"/>
        <v>78.020667754757838</v>
      </c>
      <c r="AH48" s="181"/>
      <c r="AI48" s="181"/>
      <c r="AJ48" s="181"/>
      <c r="AK48" s="181"/>
      <c r="AL48" s="181"/>
      <c r="AM48" s="181"/>
      <c r="AN48" s="181"/>
      <c r="AO48" s="181"/>
    </row>
    <row r="49" spans="4:41" ht="12.9" customHeight="1" x14ac:dyDescent="0.3">
      <c r="D49" s="54"/>
      <c r="E49" s="234" t="s">
        <v>216</v>
      </c>
      <c r="F49" s="332" t="s">
        <v>459</v>
      </c>
      <c r="G49" s="339">
        <f ca="1">IF($F$7="BP",BP!AB25,EIA!AB25)/$F$28</f>
        <v>0</v>
      </c>
      <c r="H49" s="339">
        <f ca="1">IF($F$7="BP",BP!AC25,EIA!AC25)/$F$28</f>
        <v>0</v>
      </c>
      <c r="I49" s="339">
        <f ca="1">IF($F$7="BP",BP!AD25,EIA!AD25)/$F$28</f>
        <v>0</v>
      </c>
      <c r="J49" s="339">
        <f ca="1">IF($F$7="BP",BP!AE25,EIA!AE25)/$F$28</f>
        <v>0</v>
      </c>
      <c r="K49" s="339">
        <f ca="1">IF($F$7="BP",BP!AF25,EIA!AF25)/$F$28</f>
        <v>0</v>
      </c>
      <c r="L49" s="339">
        <f ca="1">IF($F$7="BP",BP!AG25,EIA!AG25)/$F$28</f>
        <v>0</v>
      </c>
      <c r="M49" s="339">
        <f ca="1">IF($F$7="BP",BP!J25,EIA!J25)/$F$28</f>
        <v>0</v>
      </c>
      <c r="N49" s="339">
        <f ca="1">IF($F$7="BP",BP!K25,EIA!K25)/$F$28</f>
        <v>0</v>
      </c>
      <c r="O49" s="339">
        <f ca="1">IF($F$7="BP",BP!L25,EIA!L25)/$F$28</f>
        <v>0</v>
      </c>
      <c r="P49" s="339">
        <f ca="1">IF($F$7="BP",BP!M25,EIA!M25)/$F$28</f>
        <v>0</v>
      </c>
      <c r="Q49" s="339">
        <f ca="1">IF($F$7="BP",BP!N25,EIA!N25)/$F$28</f>
        <v>0</v>
      </c>
      <c r="R49" s="339">
        <f ca="1">IF($F$7="BP",BP!O25,EIA!O25)/$F$28</f>
        <v>0</v>
      </c>
      <c r="S49" s="339">
        <f ca="1">IF($F$7="BP",BP!S25,EIA!S25)/$F$28</f>
        <v>0</v>
      </c>
      <c r="T49" s="339">
        <f ca="1">IF($F$7="BP",BP!T25,EIA!T25)/$F$28</f>
        <v>0</v>
      </c>
      <c r="U49" s="339">
        <f ca="1">IF($F$7="BP",BP!U25,EIA!U25)/$F$28</f>
        <v>0</v>
      </c>
      <c r="V49" s="339">
        <f ca="1">IF($F$7="BP",BP!V25,EIA!V25)/$F$28</f>
        <v>0</v>
      </c>
      <c r="W49" s="339">
        <f ca="1">IF($F$7="BP",BP!W25,EIA!W25)/$F$28</f>
        <v>0</v>
      </c>
      <c r="X49" s="339">
        <f ca="1">IF($F$7="BP",BP!X25,EIA!X25)/$F$28</f>
        <v>0</v>
      </c>
      <c r="Y49" s="186">
        <f t="shared" ca="1" si="3"/>
        <v>0</v>
      </c>
      <c r="Z49" s="249">
        <f t="shared" ca="1" si="4"/>
        <v>0</v>
      </c>
      <c r="AA49" s="249">
        <f t="shared" ca="1" si="5"/>
        <v>0</v>
      </c>
      <c r="AB49" s="249">
        <f t="shared" ca="1" si="6"/>
        <v>0</v>
      </c>
      <c r="AC49" s="249">
        <f t="shared" ca="1" si="7"/>
        <v>0</v>
      </c>
      <c r="AD49" s="348">
        <f t="shared" ca="1" si="8"/>
        <v>0</v>
      </c>
      <c r="AE49" s="351">
        <f t="shared" ca="1" si="9"/>
        <v>0</v>
      </c>
      <c r="AF49" s="229">
        <f t="shared" ca="1" si="10"/>
        <v>0</v>
      </c>
      <c r="AG49" s="352">
        <f t="shared" ca="1" si="11"/>
        <v>0</v>
      </c>
      <c r="AH49" s="181"/>
      <c r="AI49" s="181"/>
      <c r="AJ49" s="181"/>
      <c r="AK49" s="181"/>
      <c r="AL49" s="181"/>
      <c r="AM49" s="181"/>
      <c r="AN49" s="181"/>
      <c r="AO49" s="181"/>
    </row>
    <row r="50" spans="4:41" ht="12.9" customHeight="1" x14ac:dyDescent="0.3">
      <c r="D50" s="54"/>
      <c r="E50" s="234" t="s">
        <v>230</v>
      </c>
      <c r="F50" s="332" t="s">
        <v>471</v>
      </c>
      <c r="G50" s="339">
        <f ca="1">IF($F$7="BP",BP!AB26,EIA!AB26)/$F$28</f>
        <v>0</v>
      </c>
      <c r="H50" s="339">
        <f ca="1">IF($F$7="BP",BP!AC26,EIA!AC26)/$F$28</f>
        <v>0</v>
      </c>
      <c r="I50" s="339">
        <f ca="1">IF($F$7="BP",BP!AD26,EIA!AD26)/$F$28</f>
        <v>0</v>
      </c>
      <c r="J50" s="339">
        <f ca="1">IF($F$7="BP",BP!AE26,EIA!AE26)/$F$28</f>
        <v>0</v>
      </c>
      <c r="K50" s="339">
        <f ca="1">IF($F$7="BP",BP!AF26,EIA!AF26)/$F$28</f>
        <v>0</v>
      </c>
      <c r="L50" s="339">
        <f ca="1">IF($F$7="BP",BP!AG26,EIA!AG26)/$F$28</f>
        <v>0</v>
      </c>
      <c r="M50" s="339">
        <f ca="1">IF($F$7="BP",BP!J26,EIA!J26)/$F$28</f>
        <v>0</v>
      </c>
      <c r="N50" s="339">
        <f ca="1">IF($F$7="BP",BP!K26,EIA!K26)/$F$28</f>
        <v>0</v>
      </c>
      <c r="O50" s="339">
        <f ca="1">IF($F$7="BP",BP!L26,EIA!L26)/$F$28</f>
        <v>0</v>
      </c>
      <c r="P50" s="339">
        <f ca="1">IF($F$7="BP",BP!M26,EIA!M26)/$F$28</f>
        <v>0</v>
      </c>
      <c r="Q50" s="339">
        <f ca="1">IF($F$7="BP",BP!N26,EIA!N26)/$F$28</f>
        <v>0</v>
      </c>
      <c r="R50" s="339">
        <f ca="1">IF($F$7="BP",BP!O26,EIA!O26)/$F$28</f>
        <v>0</v>
      </c>
      <c r="S50" s="339">
        <f ca="1">IF($F$7="BP",BP!S26,EIA!S26)/$F$28</f>
        <v>0</v>
      </c>
      <c r="T50" s="339">
        <f ca="1">IF($F$7="BP",BP!T26,EIA!T26)/$F$28</f>
        <v>0</v>
      </c>
      <c r="U50" s="339">
        <f ca="1">IF($F$7="BP",BP!U26,EIA!U26)/$F$28</f>
        <v>0</v>
      </c>
      <c r="V50" s="339">
        <f ca="1">IF($F$7="BP",BP!V26,EIA!V26)/$F$28</f>
        <v>0</v>
      </c>
      <c r="W50" s="339">
        <f ca="1">IF($F$7="BP",BP!W26,EIA!W26)/$F$28</f>
        <v>0</v>
      </c>
      <c r="X50" s="339">
        <f ca="1">IF($F$7="BP",BP!X26,EIA!X26)/$F$28</f>
        <v>0</v>
      </c>
      <c r="Y50" s="186">
        <f t="shared" ca="1" si="3"/>
        <v>0</v>
      </c>
      <c r="Z50" s="249">
        <f t="shared" ca="1" si="4"/>
        <v>0</v>
      </c>
      <c r="AA50" s="249">
        <f t="shared" ca="1" si="5"/>
        <v>0</v>
      </c>
      <c r="AB50" s="249">
        <f t="shared" ca="1" si="6"/>
        <v>0</v>
      </c>
      <c r="AC50" s="249">
        <f t="shared" ca="1" si="7"/>
        <v>0</v>
      </c>
      <c r="AD50" s="348">
        <f t="shared" ca="1" si="8"/>
        <v>0</v>
      </c>
      <c r="AE50" s="351">
        <f t="shared" ca="1" si="9"/>
        <v>0</v>
      </c>
      <c r="AF50" s="229">
        <f t="shared" ca="1" si="10"/>
        <v>0</v>
      </c>
      <c r="AG50" s="352">
        <f t="shared" ca="1" si="11"/>
        <v>0</v>
      </c>
      <c r="AH50" s="181"/>
      <c r="AI50" s="181"/>
      <c r="AJ50" s="181"/>
      <c r="AK50" s="181"/>
      <c r="AL50" s="181"/>
      <c r="AM50" s="181"/>
      <c r="AN50" s="181"/>
      <c r="AO50" s="181"/>
    </row>
    <row r="51" spans="4:41" ht="12.9" customHeight="1" x14ac:dyDescent="0.3">
      <c r="D51" s="54"/>
      <c r="E51" s="234" t="s">
        <v>229</v>
      </c>
      <c r="F51" s="332" t="s">
        <v>470</v>
      </c>
      <c r="G51" s="339">
        <f ca="1">IF($F$7="BP",BP!AB27,EIA!AB27)/$F$28</f>
        <v>24.384105959936786</v>
      </c>
      <c r="H51" s="339">
        <f ca="1">IF($F$7="BP",BP!AC27,EIA!AC27)/$F$28</f>
        <v>27.039952133533994</v>
      </c>
      <c r="I51" s="339">
        <f ca="1">IF($F$7="BP",BP!AD27,EIA!AD27)/$F$28</f>
        <v>29.72271732822573</v>
      </c>
      <c r="J51" s="339">
        <f ca="1">IF($F$7="BP",BP!AE27,EIA!AE27)/$F$28</f>
        <v>1.6758463637820182</v>
      </c>
      <c r="K51" s="339">
        <f ca="1">IF($F$7="BP",BP!AF27,EIA!AF27)/$F$28</f>
        <v>1.8417403162685153</v>
      </c>
      <c r="L51" s="339">
        <f ca="1">IF($F$7="BP",BP!AG27,EIA!AG27)/$F$28</f>
        <v>2.0076342687550128</v>
      </c>
      <c r="M51" s="339">
        <f ca="1">IF($F$7="BP",BP!J27,EIA!J27)/$F$28</f>
        <v>0</v>
      </c>
      <c r="N51" s="339">
        <f ca="1">IF($F$7="BP",BP!K27,EIA!K27)/$F$28</f>
        <v>0</v>
      </c>
      <c r="O51" s="339">
        <f ca="1">IF($F$7="BP",BP!L27,EIA!L27)/$F$28</f>
        <v>0</v>
      </c>
      <c r="P51" s="339">
        <f ca="1">IF($F$7="BP",BP!M27,EIA!M27)/$F$28</f>
        <v>0</v>
      </c>
      <c r="Q51" s="339">
        <f ca="1">IF($F$7="BP",BP!N27,EIA!N27)/$F$28</f>
        <v>0</v>
      </c>
      <c r="R51" s="339">
        <f ca="1">IF($F$7="BP",BP!O27,EIA!O27)/$F$28</f>
        <v>0</v>
      </c>
      <c r="S51" s="339">
        <f ca="1">IF($F$7="BP",BP!S27,EIA!S27)/$F$28</f>
        <v>0</v>
      </c>
      <c r="T51" s="339">
        <f ca="1">IF($F$7="BP",BP!T27,EIA!T27)/$F$28</f>
        <v>0</v>
      </c>
      <c r="U51" s="339">
        <f ca="1">IF($F$7="BP",BP!U27,EIA!U27)/$F$28</f>
        <v>0</v>
      </c>
      <c r="V51" s="339">
        <f ca="1">IF($F$7="BP",BP!V27,EIA!V27)/$F$28</f>
        <v>0</v>
      </c>
      <c r="W51" s="339">
        <f ca="1">IF($F$7="BP",BP!W27,EIA!W27)/$F$28</f>
        <v>0</v>
      </c>
      <c r="X51" s="339">
        <f ca="1">IF($F$7="BP",BP!X27,EIA!X27)/$F$28</f>
        <v>0</v>
      </c>
      <c r="Y51" s="186">
        <f t="shared" ca="1" si="3"/>
        <v>24.384105959936786</v>
      </c>
      <c r="Z51" s="249">
        <f t="shared" ca="1" si="4"/>
        <v>27.039952133533994</v>
      </c>
      <c r="AA51" s="249">
        <f t="shared" ca="1" si="5"/>
        <v>29.72271732822573</v>
      </c>
      <c r="AB51" s="249">
        <f t="shared" ca="1" si="6"/>
        <v>1.6758463637820182</v>
      </c>
      <c r="AC51" s="249">
        <f t="shared" ca="1" si="7"/>
        <v>1.8417403162685153</v>
      </c>
      <c r="AD51" s="348">
        <f t="shared" ca="1" si="8"/>
        <v>2.0076342687550128</v>
      </c>
      <c r="AE51" s="351">
        <f t="shared" ca="1" si="9"/>
        <v>26.059952323718804</v>
      </c>
      <c r="AF51" s="229">
        <f t="shared" ca="1" si="10"/>
        <v>28.881692449802511</v>
      </c>
      <c r="AG51" s="352">
        <f t="shared" ca="1" si="11"/>
        <v>31.730351596980743</v>
      </c>
      <c r="AH51" s="181"/>
      <c r="AI51" s="181"/>
      <c r="AJ51" s="181"/>
      <c r="AK51" s="181"/>
      <c r="AL51" s="181"/>
      <c r="AM51" s="181"/>
      <c r="AN51" s="181"/>
      <c r="AO51" s="181"/>
    </row>
    <row r="52" spans="4:41" ht="12.9" customHeight="1" x14ac:dyDescent="0.3">
      <c r="D52" s="54"/>
      <c r="E52" s="234" t="s">
        <v>212</v>
      </c>
      <c r="F52" s="332" t="s">
        <v>455</v>
      </c>
      <c r="G52" s="339">
        <f ca="1">IF($F$7="BP",BP!AB28,EIA!AB28)/$F$28</f>
        <v>0</v>
      </c>
      <c r="H52" s="339">
        <f ca="1">IF($F$7="BP",BP!AC28,EIA!AC28)/$F$28</f>
        <v>0</v>
      </c>
      <c r="I52" s="339">
        <f ca="1">IF($F$7="BP",BP!AD28,EIA!AD28)/$F$28</f>
        <v>0</v>
      </c>
      <c r="J52" s="339">
        <f ca="1">IF($F$7="BP",BP!AE28,EIA!AE28)/$F$28</f>
        <v>0</v>
      </c>
      <c r="K52" s="339">
        <f ca="1">IF($F$7="BP",BP!AF28,EIA!AF28)/$F$28</f>
        <v>0</v>
      </c>
      <c r="L52" s="339">
        <f ca="1">IF($F$7="BP",BP!AG28,EIA!AG28)/$F$28</f>
        <v>0</v>
      </c>
      <c r="M52" s="339">
        <f ca="1">IF($F$7="BP",BP!J28,EIA!J28)/$F$28</f>
        <v>0</v>
      </c>
      <c r="N52" s="339">
        <f ca="1">IF($F$7="BP",BP!K28,EIA!K28)/$F$28</f>
        <v>0</v>
      </c>
      <c r="O52" s="339">
        <f ca="1">IF($F$7="BP",BP!L28,EIA!L28)/$F$28</f>
        <v>0</v>
      </c>
      <c r="P52" s="339">
        <f ca="1">IF($F$7="BP",BP!M28,EIA!M28)/$F$28</f>
        <v>0</v>
      </c>
      <c r="Q52" s="339">
        <f ca="1">IF($F$7="BP",BP!N28,EIA!N28)/$F$28</f>
        <v>0</v>
      </c>
      <c r="R52" s="339">
        <f ca="1">IF($F$7="BP",BP!O28,EIA!O28)/$F$28</f>
        <v>0</v>
      </c>
      <c r="S52" s="339">
        <f ca="1">IF($F$7="BP",BP!S28,EIA!S28)/$F$28</f>
        <v>30.338495999999999</v>
      </c>
      <c r="T52" s="339">
        <f ca="1">IF($F$7="BP",BP!T28,EIA!T28)/$F$28</f>
        <v>31.344192000000003</v>
      </c>
      <c r="U52" s="339">
        <f ca="1">IF($F$7="BP",BP!U28,EIA!U28)/$F$28</f>
        <v>32.573375999999996</v>
      </c>
      <c r="V52" s="339">
        <f ca="1">IF($F$7="BP",BP!V28,EIA!V28)/$F$28</f>
        <v>2.7708519167989469</v>
      </c>
      <c r="W52" s="339">
        <f ca="1">IF($F$7="BP",BP!W28,EIA!W28)/$F$28</f>
        <v>7.1165521875167395</v>
      </c>
      <c r="X52" s="339">
        <f ca="1">IF($F$7="BP",BP!X28,EIA!X28)/$F$28</f>
        <v>12.009862717004486</v>
      </c>
      <c r="Y52" s="186">
        <f t="shared" ca="1" si="3"/>
        <v>30.338495999999999</v>
      </c>
      <c r="Z52" s="249">
        <f t="shared" ca="1" si="4"/>
        <v>31.344192000000003</v>
      </c>
      <c r="AA52" s="249">
        <f t="shared" ca="1" si="5"/>
        <v>32.573375999999996</v>
      </c>
      <c r="AB52" s="249">
        <f t="shared" ca="1" si="6"/>
        <v>2.7708519167989469</v>
      </c>
      <c r="AC52" s="249">
        <f t="shared" ca="1" si="7"/>
        <v>7.1165521875167395</v>
      </c>
      <c r="AD52" s="348">
        <f t="shared" ca="1" si="8"/>
        <v>12.009862717004486</v>
      </c>
      <c r="AE52" s="351">
        <f t="shared" ca="1" si="9"/>
        <v>33.109347916798946</v>
      </c>
      <c r="AF52" s="229">
        <f t="shared" ca="1" si="10"/>
        <v>38.460744187516745</v>
      </c>
      <c r="AG52" s="352">
        <f t="shared" ca="1" si="11"/>
        <v>44.583238717004484</v>
      </c>
      <c r="AH52" s="181"/>
      <c r="AI52" s="181"/>
      <c r="AJ52" s="181"/>
      <c r="AK52" s="181"/>
      <c r="AL52" s="181"/>
      <c r="AM52" s="181"/>
      <c r="AN52" s="181"/>
      <c r="AO52" s="181"/>
    </row>
    <row r="53" spans="4:41" ht="12.9" customHeight="1" x14ac:dyDescent="0.3">
      <c r="D53" s="54"/>
      <c r="E53" s="234" t="s">
        <v>231</v>
      </c>
      <c r="F53" s="332" t="s">
        <v>472</v>
      </c>
      <c r="G53" s="339">
        <f ca="1">IF($F$7="BP",BP!AB29,EIA!AB29)/$F$28</f>
        <v>0</v>
      </c>
      <c r="H53" s="339">
        <f ca="1">IF($F$7="BP",BP!AC29,EIA!AC29)/$F$28</f>
        <v>0</v>
      </c>
      <c r="I53" s="339">
        <f ca="1">IF($F$7="BP",BP!AD29,EIA!AD29)/$F$28</f>
        <v>0</v>
      </c>
      <c r="J53" s="339">
        <f ca="1">IF($F$7="BP",BP!AE29,EIA!AE29)/$F$28</f>
        <v>0</v>
      </c>
      <c r="K53" s="339">
        <f ca="1">IF($F$7="BP",BP!AF29,EIA!AF29)/$F$28</f>
        <v>0</v>
      </c>
      <c r="L53" s="339">
        <f ca="1">IF($F$7="BP",BP!AG29,EIA!AG29)/$F$28</f>
        <v>0</v>
      </c>
      <c r="M53" s="339">
        <f ca="1">IF($F$7="BP",BP!J29,EIA!J29)/$F$28</f>
        <v>0</v>
      </c>
      <c r="N53" s="339">
        <f ca="1">IF($F$7="BP",BP!K29,EIA!K29)/$F$28</f>
        <v>0</v>
      </c>
      <c r="O53" s="339">
        <f ca="1">IF($F$7="BP",BP!L29,EIA!L29)/$F$28</f>
        <v>0</v>
      </c>
      <c r="P53" s="339">
        <f ca="1">IF($F$7="BP",BP!M29,EIA!M29)/$F$28</f>
        <v>0</v>
      </c>
      <c r="Q53" s="339">
        <f ca="1">IF($F$7="BP",BP!N29,EIA!N29)/$F$28</f>
        <v>0</v>
      </c>
      <c r="R53" s="339">
        <f ca="1">IF($F$7="BP",BP!O29,EIA!O29)/$F$28</f>
        <v>0</v>
      </c>
      <c r="S53" s="339">
        <f ca="1">IF($F$7="BP",BP!S29,EIA!S29)/$F$28</f>
        <v>0</v>
      </c>
      <c r="T53" s="339">
        <f ca="1">IF($F$7="BP",BP!T29,EIA!T29)/$F$28</f>
        <v>0</v>
      </c>
      <c r="U53" s="339">
        <f ca="1">IF($F$7="BP",BP!U29,EIA!U29)/$F$28</f>
        <v>0</v>
      </c>
      <c r="V53" s="339">
        <f ca="1">IF($F$7="BP",BP!V29,EIA!V29)/$F$28</f>
        <v>0</v>
      </c>
      <c r="W53" s="339">
        <f ca="1">IF($F$7="BP",BP!W29,EIA!W29)/$F$28</f>
        <v>0</v>
      </c>
      <c r="X53" s="339">
        <f ca="1">IF($F$7="BP",BP!X29,EIA!X29)/$F$28</f>
        <v>0</v>
      </c>
      <c r="Y53" s="186">
        <f t="shared" ca="1" si="3"/>
        <v>0</v>
      </c>
      <c r="Z53" s="249">
        <f t="shared" ca="1" si="4"/>
        <v>0</v>
      </c>
      <c r="AA53" s="249">
        <f t="shared" ca="1" si="5"/>
        <v>0</v>
      </c>
      <c r="AB53" s="249">
        <f t="shared" ca="1" si="6"/>
        <v>0</v>
      </c>
      <c r="AC53" s="249">
        <f t="shared" ca="1" si="7"/>
        <v>0</v>
      </c>
      <c r="AD53" s="348">
        <f t="shared" ca="1" si="8"/>
        <v>0</v>
      </c>
      <c r="AE53" s="351">
        <f t="shared" ca="1" si="9"/>
        <v>0</v>
      </c>
      <c r="AF53" s="229">
        <f t="shared" ca="1" si="10"/>
        <v>0</v>
      </c>
      <c r="AG53" s="352">
        <f t="shared" ca="1" si="11"/>
        <v>0</v>
      </c>
      <c r="AH53" s="181"/>
      <c r="AI53" s="181"/>
      <c r="AJ53" s="181"/>
      <c r="AK53" s="181"/>
      <c r="AL53" s="181"/>
      <c r="AM53" s="181"/>
      <c r="AN53" s="181"/>
      <c r="AO53" s="181"/>
    </row>
    <row r="54" spans="4:41" ht="12.9" customHeight="1" x14ac:dyDescent="0.3">
      <c r="D54" s="54"/>
      <c r="E54" s="234" t="s">
        <v>218</v>
      </c>
      <c r="F54" s="332" t="s">
        <v>461</v>
      </c>
      <c r="G54" s="339">
        <f ca="1">IF($F$7="BP",BP!AB30,EIA!AB30)/$F$28</f>
        <v>0</v>
      </c>
      <c r="H54" s="339">
        <f ca="1">IF($F$7="BP",BP!AC30,EIA!AC30)/$F$28</f>
        <v>0</v>
      </c>
      <c r="I54" s="339">
        <f ca="1">IF($F$7="BP",BP!AD30,EIA!AD30)/$F$28</f>
        <v>0</v>
      </c>
      <c r="J54" s="339">
        <f ca="1">IF($F$7="BP",BP!AE30,EIA!AE30)/$F$28</f>
        <v>0</v>
      </c>
      <c r="K54" s="339">
        <f ca="1">IF($F$7="BP",BP!AF30,EIA!AF30)/$F$28</f>
        <v>0</v>
      </c>
      <c r="L54" s="339">
        <f ca="1">IF($F$7="BP",BP!AG30,EIA!AG30)/$F$28</f>
        <v>0</v>
      </c>
      <c r="M54" s="339">
        <f ca="1">IF($F$7="BP",BP!J30,EIA!J30)/$F$28</f>
        <v>0</v>
      </c>
      <c r="N54" s="339">
        <f ca="1">IF($F$7="BP",BP!K30,EIA!K30)/$F$28</f>
        <v>0</v>
      </c>
      <c r="O54" s="339">
        <f ca="1">IF($F$7="BP",BP!L30,EIA!L30)/$F$28</f>
        <v>0</v>
      </c>
      <c r="P54" s="339">
        <f ca="1">IF($F$7="BP",BP!M30,EIA!M30)/$F$28</f>
        <v>0</v>
      </c>
      <c r="Q54" s="339">
        <f ca="1">IF($F$7="BP",BP!N30,EIA!N30)/$F$28</f>
        <v>0</v>
      </c>
      <c r="R54" s="339">
        <f ca="1">IF($F$7="BP",BP!O30,EIA!O30)/$F$28</f>
        <v>0</v>
      </c>
      <c r="S54" s="339">
        <f ca="1">IF($F$7="BP",BP!S30,EIA!S30)/$F$28</f>
        <v>0</v>
      </c>
      <c r="T54" s="339">
        <f ca="1">IF($F$7="BP",BP!T30,EIA!T30)/$F$28</f>
        <v>0</v>
      </c>
      <c r="U54" s="339">
        <f ca="1">IF($F$7="BP",BP!U30,EIA!U30)/$F$28</f>
        <v>0</v>
      </c>
      <c r="V54" s="339">
        <f ca="1">IF($F$7="BP",BP!V30,EIA!V30)/$F$28</f>
        <v>0</v>
      </c>
      <c r="W54" s="339">
        <f ca="1">IF($F$7="BP",BP!W30,EIA!W30)/$F$28</f>
        <v>0</v>
      </c>
      <c r="X54" s="339">
        <f ca="1">IF($F$7="BP",BP!X30,EIA!X30)/$F$28</f>
        <v>0</v>
      </c>
      <c r="Y54" s="186">
        <f t="shared" ca="1" si="3"/>
        <v>0</v>
      </c>
      <c r="Z54" s="249">
        <f t="shared" ca="1" si="4"/>
        <v>0</v>
      </c>
      <c r="AA54" s="249">
        <f t="shared" ca="1" si="5"/>
        <v>0</v>
      </c>
      <c r="AB54" s="249">
        <f t="shared" ca="1" si="6"/>
        <v>0</v>
      </c>
      <c r="AC54" s="249">
        <f t="shared" ca="1" si="7"/>
        <v>0</v>
      </c>
      <c r="AD54" s="348">
        <f t="shared" ca="1" si="8"/>
        <v>0</v>
      </c>
      <c r="AE54" s="351">
        <f t="shared" ca="1" si="9"/>
        <v>0</v>
      </c>
      <c r="AF54" s="229">
        <f t="shared" ca="1" si="10"/>
        <v>0</v>
      </c>
      <c r="AG54" s="352">
        <f t="shared" ca="1" si="11"/>
        <v>0</v>
      </c>
      <c r="AH54" s="181"/>
      <c r="AI54" s="181"/>
      <c r="AJ54" s="181"/>
      <c r="AK54" s="181"/>
      <c r="AL54" s="181"/>
      <c r="AM54" s="181"/>
      <c r="AN54" s="181"/>
      <c r="AO54" s="181"/>
    </row>
    <row r="55" spans="4:41" ht="12.9" customHeight="1" x14ac:dyDescent="0.3">
      <c r="D55" s="54"/>
      <c r="E55" s="234" t="s">
        <v>380</v>
      </c>
      <c r="F55" s="332" t="s">
        <v>593</v>
      </c>
      <c r="G55" s="339">
        <f ca="1">IF($F$7="BP",BP!AB31,EIA!AB31)/$F$28</f>
        <v>0</v>
      </c>
      <c r="H55" s="339">
        <f ca="1">IF($F$7="BP",BP!AC31,EIA!AC31)/$F$28</f>
        <v>0</v>
      </c>
      <c r="I55" s="339">
        <f ca="1">IF($F$7="BP",BP!AD31,EIA!AD31)/$F$28</f>
        <v>0</v>
      </c>
      <c r="J55" s="339">
        <f ca="1">IF($F$7="BP",BP!AE31,EIA!AE31)/$F$28</f>
        <v>0</v>
      </c>
      <c r="K55" s="339">
        <f ca="1">IF($F$7="BP",BP!AF31,EIA!AF31)/$F$28</f>
        <v>0</v>
      </c>
      <c r="L55" s="339">
        <f ca="1">IF($F$7="BP",BP!AG31,EIA!AG31)/$F$28</f>
        <v>0</v>
      </c>
      <c r="M55" s="339">
        <f ca="1">IF($F$7="BP",BP!J31,EIA!J31)/$F$28</f>
        <v>0</v>
      </c>
      <c r="N55" s="339">
        <f ca="1">IF($F$7="BP",BP!K31,EIA!K31)/$F$28</f>
        <v>0</v>
      </c>
      <c r="O55" s="339">
        <f ca="1">IF($F$7="BP",BP!L31,EIA!L31)/$F$28</f>
        <v>0</v>
      </c>
      <c r="P55" s="339">
        <f ca="1">IF($F$7="BP",BP!M31,EIA!M31)/$F$28</f>
        <v>0</v>
      </c>
      <c r="Q55" s="339">
        <f ca="1">IF($F$7="BP",BP!N31,EIA!N31)/$F$28</f>
        <v>0</v>
      </c>
      <c r="R55" s="339">
        <f ca="1">IF($F$7="BP",BP!O31,EIA!O31)/$F$28</f>
        <v>0</v>
      </c>
      <c r="S55" s="339">
        <f ca="1">IF($F$7="BP",BP!S31,EIA!S31)/$F$28</f>
        <v>0</v>
      </c>
      <c r="T55" s="339">
        <f ca="1">IF($F$7="BP",BP!T31,EIA!T31)/$F$28</f>
        <v>0</v>
      </c>
      <c r="U55" s="339">
        <f ca="1">IF($F$7="BP",BP!U31,EIA!U31)/$F$28</f>
        <v>0</v>
      </c>
      <c r="V55" s="339">
        <f ca="1">IF($F$7="BP",BP!V31,EIA!V31)/$F$28</f>
        <v>0</v>
      </c>
      <c r="W55" s="339">
        <f ca="1">IF($F$7="BP",BP!W31,EIA!W31)/$F$28</f>
        <v>0</v>
      </c>
      <c r="X55" s="339">
        <f ca="1">IF($F$7="BP",BP!X31,EIA!X31)/$F$28</f>
        <v>0</v>
      </c>
      <c r="Y55" s="186">
        <f t="shared" ca="1" si="3"/>
        <v>0</v>
      </c>
      <c r="Z55" s="249">
        <f t="shared" ca="1" si="4"/>
        <v>0</v>
      </c>
      <c r="AA55" s="249">
        <f t="shared" ca="1" si="5"/>
        <v>0</v>
      </c>
      <c r="AB55" s="249">
        <f t="shared" ca="1" si="6"/>
        <v>0</v>
      </c>
      <c r="AC55" s="249">
        <f t="shared" ca="1" si="7"/>
        <v>0</v>
      </c>
      <c r="AD55" s="348">
        <f t="shared" ca="1" si="8"/>
        <v>0</v>
      </c>
      <c r="AE55" s="351">
        <f t="shared" ca="1" si="9"/>
        <v>0</v>
      </c>
      <c r="AF55" s="229">
        <f t="shared" ca="1" si="10"/>
        <v>0</v>
      </c>
      <c r="AG55" s="352">
        <f t="shared" ca="1" si="11"/>
        <v>0</v>
      </c>
      <c r="AH55" s="181"/>
      <c r="AI55" s="181"/>
      <c r="AJ55" s="181"/>
      <c r="AK55" s="181"/>
      <c r="AL55" s="181"/>
      <c r="AM55" s="181"/>
      <c r="AN55" s="181"/>
      <c r="AO55" s="181"/>
    </row>
    <row r="56" spans="4:41" ht="12.9" customHeight="1" x14ac:dyDescent="0.3">
      <c r="D56" s="54"/>
      <c r="E56" s="234" t="s">
        <v>219</v>
      </c>
      <c r="F56" s="332" t="s">
        <v>462</v>
      </c>
      <c r="G56" s="339">
        <f ca="1">IF($F$7="BP",BP!AB32,EIA!AB32)/$F$28</f>
        <v>0</v>
      </c>
      <c r="H56" s="339">
        <f ca="1">IF($F$7="BP",BP!AC32,EIA!AC32)/$F$28</f>
        <v>0</v>
      </c>
      <c r="I56" s="339">
        <f ca="1">IF($F$7="BP",BP!AD32,EIA!AD32)/$F$28</f>
        <v>0</v>
      </c>
      <c r="J56" s="339">
        <f ca="1">IF($F$7="BP",BP!AE32,EIA!AE32)/$F$28</f>
        <v>0</v>
      </c>
      <c r="K56" s="339">
        <f ca="1">IF($F$7="BP",BP!AF32,EIA!AF32)/$F$28</f>
        <v>0</v>
      </c>
      <c r="L56" s="339">
        <f ca="1">IF($F$7="BP",BP!AG32,EIA!AG32)/$F$28</f>
        <v>0</v>
      </c>
      <c r="M56" s="339">
        <f ca="1">IF($F$7="BP",BP!J32,EIA!J32)/$F$28</f>
        <v>0</v>
      </c>
      <c r="N56" s="339">
        <f ca="1">IF($F$7="BP",BP!K32,EIA!K32)/$F$28</f>
        <v>0</v>
      </c>
      <c r="O56" s="339">
        <f ca="1">IF($F$7="BP",BP!L32,EIA!L32)/$F$28</f>
        <v>0</v>
      </c>
      <c r="P56" s="339">
        <f ca="1">IF($F$7="BP",BP!M32,EIA!M32)/$F$28</f>
        <v>0</v>
      </c>
      <c r="Q56" s="339">
        <f ca="1">IF($F$7="BP",BP!N32,EIA!N32)/$F$28</f>
        <v>0</v>
      </c>
      <c r="R56" s="339">
        <f ca="1">IF($F$7="BP",BP!O32,EIA!O32)/$F$28</f>
        <v>0</v>
      </c>
      <c r="S56" s="339">
        <f ca="1">IF($F$7="BP",BP!S32,EIA!S32)/$F$28</f>
        <v>0</v>
      </c>
      <c r="T56" s="339">
        <f ca="1">IF($F$7="BP",BP!T32,EIA!T32)/$F$28</f>
        <v>0</v>
      </c>
      <c r="U56" s="339">
        <f ca="1">IF($F$7="BP",BP!U32,EIA!U32)/$F$28</f>
        <v>0</v>
      </c>
      <c r="V56" s="339">
        <f ca="1">IF($F$7="BP",BP!V32,EIA!V32)/$F$28</f>
        <v>0</v>
      </c>
      <c r="W56" s="339">
        <f ca="1">IF($F$7="BP",BP!W32,EIA!W32)/$F$28</f>
        <v>0</v>
      </c>
      <c r="X56" s="339">
        <f ca="1">IF($F$7="BP",BP!X32,EIA!X32)/$F$28</f>
        <v>0</v>
      </c>
      <c r="Y56" s="186">
        <f t="shared" ca="1" si="3"/>
        <v>0</v>
      </c>
      <c r="Z56" s="249">
        <f t="shared" ca="1" si="4"/>
        <v>0</v>
      </c>
      <c r="AA56" s="249">
        <f t="shared" ca="1" si="5"/>
        <v>0</v>
      </c>
      <c r="AB56" s="249">
        <f t="shared" ca="1" si="6"/>
        <v>0</v>
      </c>
      <c r="AC56" s="249">
        <f t="shared" ca="1" si="7"/>
        <v>0</v>
      </c>
      <c r="AD56" s="348">
        <f t="shared" ca="1" si="8"/>
        <v>0</v>
      </c>
      <c r="AE56" s="351">
        <f t="shared" ca="1" si="9"/>
        <v>0</v>
      </c>
      <c r="AF56" s="229">
        <f t="shared" ca="1" si="10"/>
        <v>0</v>
      </c>
      <c r="AG56" s="352">
        <f t="shared" ca="1" si="11"/>
        <v>0</v>
      </c>
      <c r="AH56" s="181"/>
      <c r="AI56" s="181"/>
      <c r="AJ56" s="181"/>
      <c r="AK56" s="181"/>
      <c r="AL56" s="181"/>
      <c r="AM56" s="181"/>
      <c r="AN56" s="181"/>
      <c r="AO56" s="181"/>
    </row>
    <row r="57" spans="4:41" ht="12.9" customHeight="1" x14ac:dyDescent="0.3">
      <c r="D57" s="54"/>
      <c r="E57" s="234" t="s">
        <v>228</v>
      </c>
      <c r="F57" s="332" t="s">
        <v>150</v>
      </c>
      <c r="G57" s="339">
        <f ca="1">IF($F$7="BP",BP!AB33,EIA!AB33)/$F$28</f>
        <v>0</v>
      </c>
      <c r="H57" s="339">
        <f ca="1">IF($F$7="BP",BP!AC33,EIA!AC33)/$F$28</f>
        <v>0</v>
      </c>
      <c r="I57" s="339">
        <f ca="1">IF($F$7="BP",BP!AD33,EIA!AD33)/$F$28</f>
        <v>0</v>
      </c>
      <c r="J57" s="339">
        <f ca="1">IF($F$7="BP",BP!AE33,EIA!AE33)/$F$28</f>
        <v>0</v>
      </c>
      <c r="K57" s="339">
        <f ca="1">IF($F$7="BP",BP!AF33,EIA!AF33)/$F$28</f>
        <v>0</v>
      </c>
      <c r="L57" s="339">
        <f ca="1">IF($F$7="BP",BP!AG33,EIA!AG33)/$F$28</f>
        <v>0</v>
      </c>
      <c r="M57" s="339">
        <f ca="1">IF($F$7="BP",BP!J33,EIA!J33)/$F$28</f>
        <v>15.117184376547012</v>
      </c>
      <c r="N57" s="339">
        <f ca="1">IF($F$7="BP",BP!K33,EIA!K33)/$F$28</f>
        <v>16.439979764399794</v>
      </c>
      <c r="O57" s="339">
        <f ca="1">IF($F$7="BP",BP!L33,EIA!L33)/$F$28</f>
        <v>17.93419560635423</v>
      </c>
      <c r="P57" s="339">
        <f ca="1">IF($F$7="BP",BP!M33,EIA!M33)/$F$28</f>
        <v>0.89068461041179092</v>
      </c>
      <c r="Q57" s="339">
        <f ca="1">IF($F$7="BP",BP!N33,EIA!N33)/$F$28</f>
        <v>1.447590281992662</v>
      </c>
      <c r="R57" s="339">
        <f ca="1">IF($F$7="BP",BP!O33,EIA!O33)/$F$28</f>
        <v>3.3761886150179312</v>
      </c>
      <c r="S57" s="339">
        <f ca="1">IF($F$7="BP",BP!S33,EIA!S33)/$F$28</f>
        <v>22.753871999999998</v>
      </c>
      <c r="T57" s="339">
        <f ca="1">IF($F$7="BP",BP!T33,EIA!T33)/$F$28</f>
        <v>23.508144000000001</v>
      </c>
      <c r="U57" s="339">
        <f ca="1">IF($F$7="BP",BP!U33,EIA!U33)/$F$28</f>
        <v>24.430032000000001</v>
      </c>
      <c r="V57" s="339">
        <f ca="1">IF($F$7="BP",BP!V33,EIA!V33)/$F$28</f>
        <v>2.0781389375992108</v>
      </c>
      <c r="W57" s="339">
        <f ca="1">IF($F$7="BP",BP!W33,EIA!W33)/$F$28</f>
        <v>5.3374141406375548</v>
      </c>
      <c r="X57" s="339">
        <f ca="1">IF($F$7="BP",BP!X33,EIA!X33)/$F$28</f>
        <v>9.0073970377533659</v>
      </c>
      <c r="Y57" s="186">
        <f t="shared" ca="1" si="3"/>
        <v>37.87105637654701</v>
      </c>
      <c r="Z57" s="249">
        <f t="shared" ca="1" si="4"/>
        <v>39.948123764399796</v>
      </c>
      <c r="AA57" s="249">
        <f t="shared" ca="1" si="5"/>
        <v>42.364227606354234</v>
      </c>
      <c r="AB57" s="249">
        <f t="shared" ca="1" si="6"/>
        <v>2.9688235480110015</v>
      </c>
      <c r="AC57" s="249">
        <f t="shared" ca="1" si="7"/>
        <v>6.7850044226302169</v>
      </c>
      <c r="AD57" s="348">
        <f t="shared" ca="1" si="8"/>
        <v>12.383585652771297</v>
      </c>
      <c r="AE57" s="351">
        <f t="shared" ca="1" si="9"/>
        <v>40.839879924558012</v>
      </c>
      <c r="AF57" s="229">
        <f t="shared" ca="1" si="10"/>
        <v>46.733128187030012</v>
      </c>
      <c r="AG57" s="352">
        <f t="shared" ca="1" si="11"/>
        <v>54.747813259125529</v>
      </c>
      <c r="AH57" s="181"/>
      <c r="AI57" s="181"/>
      <c r="AJ57" s="181"/>
      <c r="AK57" s="181"/>
      <c r="AL57" s="181"/>
      <c r="AM57" s="181"/>
      <c r="AN57" s="181"/>
      <c r="AO57" s="181"/>
    </row>
    <row r="58" spans="4:41" ht="12.9" customHeight="1" x14ac:dyDescent="0.3">
      <c r="D58" s="54"/>
      <c r="E58" s="234" t="s">
        <v>221</v>
      </c>
      <c r="F58" s="332" t="s">
        <v>464</v>
      </c>
      <c r="G58" s="339">
        <f ca="1">IF($F$7="BP",BP!AB34,EIA!AB34)/$F$28</f>
        <v>0</v>
      </c>
      <c r="H58" s="339">
        <f ca="1">IF($F$7="BP",BP!AC34,EIA!AC34)/$F$28</f>
        <v>0</v>
      </c>
      <c r="I58" s="339">
        <f ca="1">IF($F$7="BP",BP!AD34,EIA!AD34)/$F$28</f>
        <v>0</v>
      </c>
      <c r="J58" s="339">
        <f ca="1">IF($F$7="BP",BP!AE34,EIA!AE34)/$F$28</f>
        <v>0</v>
      </c>
      <c r="K58" s="339">
        <f ca="1">IF($F$7="BP",BP!AF34,EIA!AF34)/$F$28</f>
        <v>0</v>
      </c>
      <c r="L58" s="339">
        <f ca="1">IF($F$7="BP",BP!AG34,EIA!AG34)/$F$28</f>
        <v>0</v>
      </c>
      <c r="M58" s="339">
        <f ca="1">IF($F$7="BP",BP!J34,EIA!J34)/$F$28</f>
        <v>0</v>
      </c>
      <c r="N58" s="339">
        <f ca="1">IF($F$7="BP",BP!K34,EIA!K34)/$F$28</f>
        <v>0</v>
      </c>
      <c r="O58" s="339">
        <f ca="1">IF($F$7="BP",BP!L34,EIA!L34)/$F$28</f>
        <v>0</v>
      </c>
      <c r="P58" s="339">
        <f ca="1">IF($F$7="BP",BP!M34,EIA!M34)/$F$28</f>
        <v>0</v>
      </c>
      <c r="Q58" s="339">
        <f ca="1">IF($F$7="BP",BP!N34,EIA!N34)/$F$28</f>
        <v>0</v>
      </c>
      <c r="R58" s="339">
        <f ca="1">IF($F$7="BP",BP!O34,EIA!O34)/$F$28</f>
        <v>0</v>
      </c>
      <c r="S58" s="339">
        <f ca="1">IF($F$7="BP",BP!S34,EIA!S34)/$F$28</f>
        <v>26.546183999999997</v>
      </c>
      <c r="T58" s="339">
        <f ca="1">IF($F$7="BP",BP!T34,EIA!T34)/$F$28</f>
        <v>27.426168000000001</v>
      </c>
      <c r="U58" s="339">
        <f ca="1">IF($F$7="BP",BP!U34,EIA!U34)/$F$28</f>
        <v>28.501703999999997</v>
      </c>
      <c r="V58" s="339">
        <f ca="1">IF($F$7="BP",BP!V34,EIA!V34)/$F$28</f>
        <v>2.4244954271990786</v>
      </c>
      <c r="W58" s="339">
        <f ca="1">IF($F$7="BP",BP!W34,EIA!W34)/$F$28</f>
        <v>6.2269831640771462</v>
      </c>
      <c r="X58" s="339">
        <f ca="1">IF($F$7="BP",BP!X34,EIA!X34)/$F$28</f>
        <v>10.508629877378924</v>
      </c>
      <c r="Y58" s="186">
        <f t="shared" ca="1" si="3"/>
        <v>26.546183999999997</v>
      </c>
      <c r="Z58" s="249">
        <f t="shared" ca="1" si="4"/>
        <v>27.426168000000001</v>
      </c>
      <c r="AA58" s="249">
        <f t="shared" ca="1" si="5"/>
        <v>28.501703999999997</v>
      </c>
      <c r="AB58" s="249">
        <f t="shared" ca="1" si="6"/>
        <v>2.4244954271990786</v>
      </c>
      <c r="AC58" s="249">
        <f t="shared" ca="1" si="7"/>
        <v>6.2269831640771462</v>
      </c>
      <c r="AD58" s="348">
        <f t="shared" ca="1" si="8"/>
        <v>10.508629877378924</v>
      </c>
      <c r="AE58" s="351">
        <f t="shared" ca="1" si="9"/>
        <v>28.970679427199077</v>
      </c>
      <c r="AF58" s="229">
        <f t="shared" ca="1" si="10"/>
        <v>33.653151164077144</v>
      </c>
      <c r="AG58" s="352">
        <f t="shared" ca="1" si="11"/>
        <v>39.010333877378919</v>
      </c>
      <c r="AH58" s="181"/>
      <c r="AI58" s="181"/>
      <c r="AJ58" s="181"/>
      <c r="AK58" s="181"/>
      <c r="AL58" s="181"/>
      <c r="AM58" s="181"/>
      <c r="AN58" s="181"/>
      <c r="AO58" s="181"/>
    </row>
    <row r="59" spans="4:41" ht="12.9" customHeight="1" x14ac:dyDescent="0.3">
      <c r="D59" s="54"/>
      <c r="E59" s="234" t="s">
        <v>222</v>
      </c>
      <c r="F59" s="332" t="s">
        <v>465</v>
      </c>
      <c r="G59" s="339">
        <f ca="1">IF($F$7="BP",BP!AB35,EIA!AB35)/$F$28</f>
        <v>0</v>
      </c>
      <c r="H59" s="339">
        <f ca="1">IF($F$7="BP",BP!AC35,EIA!AC35)/$F$28</f>
        <v>0</v>
      </c>
      <c r="I59" s="339">
        <f ca="1">IF($F$7="BP",BP!AD35,EIA!AD35)/$F$28</f>
        <v>0</v>
      </c>
      <c r="J59" s="339">
        <f ca="1">IF($F$7="BP",BP!AE35,EIA!AE35)/$F$28</f>
        <v>0</v>
      </c>
      <c r="K59" s="339">
        <f ca="1">IF($F$7="BP",BP!AF35,EIA!AF35)/$F$28</f>
        <v>0</v>
      </c>
      <c r="L59" s="339">
        <f ca="1">IF($F$7="BP",BP!AG35,EIA!AG35)/$F$28</f>
        <v>0</v>
      </c>
      <c r="M59" s="339">
        <f ca="1">IF($F$7="BP",BP!J35,EIA!J35)/$F$28</f>
        <v>0</v>
      </c>
      <c r="N59" s="339">
        <f ca="1">IF($F$7="BP",BP!K35,EIA!K35)/$F$28</f>
        <v>0</v>
      </c>
      <c r="O59" s="339">
        <f ca="1">IF($F$7="BP",BP!L35,EIA!L35)/$F$28</f>
        <v>0</v>
      </c>
      <c r="P59" s="339">
        <f ca="1">IF($F$7="BP",BP!M35,EIA!M35)/$F$28</f>
        <v>0</v>
      </c>
      <c r="Q59" s="339">
        <f ca="1">IF($F$7="BP",BP!N35,EIA!N35)/$F$28</f>
        <v>0</v>
      </c>
      <c r="R59" s="339">
        <f ca="1">IF($F$7="BP",BP!O35,EIA!O35)/$F$28</f>
        <v>0</v>
      </c>
      <c r="S59" s="339">
        <f ca="1">IF($F$7="BP",BP!S35,EIA!S35)/$F$28</f>
        <v>0</v>
      </c>
      <c r="T59" s="339">
        <f ca="1">IF($F$7="BP",BP!T35,EIA!T35)/$F$28</f>
        <v>0</v>
      </c>
      <c r="U59" s="339">
        <f ca="1">IF($F$7="BP",BP!U35,EIA!U35)/$F$28</f>
        <v>0</v>
      </c>
      <c r="V59" s="339">
        <f ca="1">IF($F$7="BP",BP!V35,EIA!V35)/$F$28</f>
        <v>0</v>
      </c>
      <c r="W59" s="339">
        <f ca="1">IF($F$7="BP",BP!W35,EIA!W35)/$F$28</f>
        <v>0</v>
      </c>
      <c r="X59" s="339">
        <f ca="1">IF($F$7="BP",BP!X35,EIA!X35)/$F$28</f>
        <v>0</v>
      </c>
      <c r="Y59" s="186">
        <f t="shared" ca="1" si="3"/>
        <v>0</v>
      </c>
      <c r="Z59" s="249">
        <f t="shared" ca="1" si="4"/>
        <v>0</v>
      </c>
      <c r="AA59" s="249">
        <f t="shared" ca="1" si="5"/>
        <v>0</v>
      </c>
      <c r="AB59" s="249">
        <f t="shared" ca="1" si="6"/>
        <v>0</v>
      </c>
      <c r="AC59" s="249">
        <f t="shared" ca="1" si="7"/>
        <v>0</v>
      </c>
      <c r="AD59" s="348">
        <f t="shared" ca="1" si="8"/>
        <v>0</v>
      </c>
      <c r="AE59" s="351">
        <f t="shared" ca="1" si="9"/>
        <v>0</v>
      </c>
      <c r="AF59" s="229">
        <f t="shared" ca="1" si="10"/>
        <v>0</v>
      </c>
      <c r="AG59" s="352">
        <f t="shared" ca="1" si="11"/>
        <v>0</v>
      </c>
      <c r="AH59" s="181"/>
      <c r="AI59" s="181"/>
      <c r="AJ59" s="181"/>
      <c r="AK59" s="181"/>
      <c r="AL59" s="181"/>
      <c r="AM59" s="181"/>
      <c r="AN59" s="181"/>
      <c r="AO59" s="181"/>
    </row>
    <row r="60" spans="4:41" ht="12.9" customHeight="1" x14ac:dyDescent="0.3">
      <c r="D60" s="54"/>
      <c r="E60" s="234" t="s">
        <v>226</v>
      </c>
      <c r="F60" s="332" t="s">
        <v>151</v>
      </c>
      <c r="G60" s="339">
        <f ca="1">IF($F$7="BP",BP!AB36,EIA!AB36)/$F$28</f>
        <v>13.004856511966286</v>
      </c>
      <c r="H60" s="339">
        <f ca="1">IF($F$7="BP",BP!AC36,EIA!AC36)/$F$28</f>
        <v>14.421307804551462</v>
      </c>
      <c r="I60" s="339">
        <f ca="1">IF($F$7="BP",BP!AD36,EIA!AD36)/$F$28</f>
        <v>15.852115908387056</v>
      </c>
      <c r="J60" s="339">
        <f ca="1">IF($F$7="BP",BP!AE36,EIA!AE36)/$F$28</f>
        <v>0.89378472735040959</v>
      </c>
      <c r="K60" s="339">
        <f ca="1">IF($F$7="BP",BP!AF36,EIA!AF36)/$F$28</f>
        <v>0.98226150200987494</v>
      </c>
      <c r="L60" s="339">
        <f ca="1">IF($F$7="BP",BP!AG36,EIA!AG36)/$F$28</f>
        <v>1.0707382766693403</v>
      </c>
      <c r="M60" s="339">
        <f ca="1">IF($F$7="BP",BP!J36,EIA!J36)/$F$28</f>
        <v>359.43916901922114</v>
      </c>
      <c r="N60" s="339">
        <f ca="1">IF($F$7="BP",BP!K36,EIA!K36)/$F$28</f>
        <v>390.89108910891082</v>
      </c>
      <c r="O60" s="339">
        <f ca="1">IF($F$7="BP",BP!L36,EIA!L36)/$F$28</f>
        <v>426.4188492519101</v>
      </c>
      <c r="P60" s="339">
        <f ca="1">IF($F$7="BP",BP!M36,EIA!M36)/$F$28</f>
        <v>42.13932924949367</v>
      </c>
      <c r="Q60" s="339">
        <f ca="1">IF($F$7="BP",BP!N36,EIA!N36)/$F$28</f>
        <v>62.418388235416302</v>
      </c>
      <c r="R60" s="339">
        <f ca="1">IF($F$7="BP",BP!O36,EIA!O36)/$F$28</f>
        <v>84.477150270239022</v>
      </c>
      <c r="S60" s="339">
        <f ca="1">IF($F$7="BP",BP!S36,EIA!S36)/$F$28</f>
        <v>47.4039</v>
      </c>
      <c r="T60" s="339">
        <f ca="1">IF($F$7="BP",BP!T36,EIA!T36)/$F$28</f>
        <v>48.975299999999997</v>
      </c>
      <c r="U60" s="339">
        <f ca="1">IF($F$7="BP",BP!U36,EIA!U36)/$F$28</f>
        <v>50.895900000000005</v>
      </c>
      <c r="V60" s="339">
        <f ca="1">IF($F$7="BP",BP!V36,EIA!V36)/$F$28</f>
        <v>4.3294561199983548</v>
      </c>
      <c r="W60" s="339">
        <f ca="1">IF($F$7="BP",BP!W36,EIA!W36)/$F$28</f>
        <v>11.119612792994905</v>
      </c>
      <c r="X60" s="339">
        <f ca="1">IF($F$7="BP",BP!X36,EIA!X36)/$F$28</f>
        <v>18.765410495319511</v>
      </c>
      <c r="Y60" s="186">
        <f t="shared" ca="1" si="3"/>
        <v>419.84792553118746</v>
      </c>
      <c r="Z60" s="249">
        <f t="shared" ca="1" si="4"/>
        <v>454.2876969134623</v>
      </c>
      <c r="AA60" s="249">
        <f t="shared" ca="1" si="5"/>
        <v>493.16686516029716</v>
      </c>
      <c r="AB60" s="249">
        <f t="shared" ca="1" si="6"/>
        <v>47.362570096842433</v>
      </c>
      <c r="AC60" s="249">
        <f t="shared" ca="1" si="7"/>
        <v>74.520262530421078</v>
      </c>
      <c r="AD60" s="348">
        <f t="shared" ca="1" si="8"/>
        <v>104.31329904222788</v>
      </c>
      <c r="AE60" s="351">
        <f t="shared" ca="1" si="9"/>
        <v>467.21049562802989</v>
      </c>
      <c r="AF60" s="229">
        <f t="shared" ca="1" si="10"/>
        <v>528.80795944388342</v>
      </c>
      <c r="AG60" s="352">
        <f t="shared" ca="1" si="11"/>
        <v>597.48016420252509</v>
      </c>
      <c r="AH60" s="181"/>
      <c r="AI60" s="181"/>
      <c r="AJ60" s="181"/>
      <c r="AK60" s="181"/>
      <c r="AL60" s="181"/>
      <c r="AM60" s="181"/>
      <c r="AN60" s="181"/>
      <c r="AO60" s="181"/>
    </row>
    <row r="61" spans="4:41" ht="12.9" customHeight="1" x14ac:dyDescent="0.3">
      <c r="D61" s="54"/>
      <c r="E61" s="234" t="s">
        <v>211</v>
      </c>
      <c r="F61" s="332" t="s">
        <v>454</v>
      </c>
      <c r="G61" s="339">
        <f ca="1">IF($F$7="BP",BP!AB37,EIA!AB37)/$F$28</f>
        <v>0</v>
      </c>
      <c r="H61" s="339">
        <f ca="1">IF($F$7="BP",BP!AC37,EIA!AC37)/$F$28</f>
        <v>0</v>
      </c>
      <c r="I61" s="339">
        <f ca="1">IF($F$7="BP",BP!AD37,EIA!AD37)/$F$28</f>
        <v>0</v>
      </c>
      <c r="J61" s="339">
        <f ca="1">IF($F$7="BP",BP!AE37,EIA!AE37)/$F$28</f>
        <v>0</v>
      </c>
      <c r="K61" s="339">
        <f ca="1">IF($F$7="BP",BP!AF37,EIA!AF37)/$F$28</f>
        <v>0</v>
      </c>
      <c r="L61" s="339">
        <f ca="1">IF($F$7="BP",BP!AG37,EIA!AG37)/$F$28</f>
        <v>0</v>
      </c>
      <c r="M61" s="339">
        <f ca="1">IF($F$7="BP",BP!J37,EIA!J37)/$F$28</f>
        <v>0</v>
      </c>
      <c r="N61" s="339">
        <f ca="1">IF($F$7="BP",BP!K37,EIA!K37)/$F$28</f>
        <v>0</v>
      </c>
      <c r="O61" s="339">
        <f ca="1">IF($F$7="BP",BP!L37,EIA!L37)/$F$28</f>
        <v>0</v>
      </c>
      <c r="P61" s="339">
        <f ca="1">IF($F$7="BP",BP!M37,EIA!M37)/$F$28</f>
        <v>0</v>
      </c>
      <c r="Q61" s="339">
        <f ca="1">IF($F$7="BP",BP!N37,EIA!N37)/$F$28</f>
        <v>0</v>
      </c>
      <c r="R61" s="339">
        <f ca="1">IF($F$7="BP",BP!O37,EIA!O37)/$F$28</f>
        <v>0</v>
      </c>
      <c r="S61" s="339">
        <f ca="1">IF($F$7="BP",BP!S37,EIA!S37)/$F$28</f>
        <v>0</v>
      </c>
      <c r="T61" s="339">
        <f ca="1">IF($F$7="BP",BP!T37,EIA!T37)/$F$28</f>
        <v>0</v>
      </c>
      <c r="U61" s="339">
        <f ca="1">IF($F$7="BP",BP!U37,EIA!U37)/$F$28</f>
        <v>0</v>
      </c>
      <c r="V61" s="339">
        <f ca="1">IF($F$7="BP",BP!V37,EIA!V37)/$F$28</f>
        <v>0</v>
      </c>
      <c r="W61" s="339">
        <f ca="1">IF($F$7="BP",BP!W37,EIA!W37)/$F$28</f>
        <v>0</v>
      </c>
      <c r="X61" s="339">
        <f ca="1">IF($F$7="BP",BP!X37,EIA!X37)/$F$28</f>
        <v>0</v>
      </c>
      <c r="Y61" s="186">
        <f t="shared" ca="1" si="3"/>
        <v>0</v>
      </c>
      <c r="Z61" s="249">
        <f t="shared" ca="1" si="4"/>
        <v>0</v>
      </c>
      <c r="AA61" s="249">
        <f t="shared" ca="1" si="5"/>
        <v>0</v>
      </c>
      <c r="AB61" s="249">
        <f t="shared" ca="1" si="6"/>
        <v>0</v>
      </c>
      <c r="AC61" s="249">
        <f t="shared" ca="1" si="7"/>
        <v>0</v>
      </c>
      <c r="AD61" s="348">
        <f t="shared" ca="1" si="8"/>
        <v>0</v>
      </c>
      <c r="AE61" s="351">
        <f t="shared" ca="1" si="9"/>
        <v>0</v>
      </c>
      <c r="AF61" s="229">
        <f t="shared" ca="1" si="10"/>
        <v>0</v>
      </c>
      <c r="AG61" s="352">
        <f t="shared" ca="1" si="11"/>
        <v>0</v>
      </c>
      <c r="AH61" s="181"/>
      <c r="AI61" s="181"/>
      <c r="AJ61" s="181"/>
      <c r="AK61" s="181"/>
      <c r="AL61" s="181"/>
      <c r="AM61" s="181"/>
      <c r="AN61" s="181"/>
      <c r="AO61" s="181"/>
    </row>
    <row r="62" spans="4:41" ht="12.9" customHeight="1" x14ac:dyDescent="0.3">
      <c r="D62" s="54"/>
      <c r="E62" s="234" t="s">
        <v>220</v>
      </c>
      <c r="F62" s="332" t="s">
        <v>463</v>
      </c>
      <c r="G62" s="339">
        <f ca="1">IF($F$7="BP",BP!AB38,EIA!AB38)/$F$28</f>
        <v>0</v>
      </c>
      <c r="H62" s="339">
        <f ca="1">IF($F$7="BP",BP!AC38,EIA!AC38)/$F$28</f>
        <v>0</v>
      </c>
      <c r="I62" s="339">
        <f ca="1">IF($F$7="BP",BP!AD38,EIA!AD38)/$F$28</f>
        <v>0</v>
      </c>
      <c r="J62" s="339">
        <f ca="1">IF($F$7="BP",BP!AE38,EIA!AE38)/$F$28</f>
        <v>0</v>
      </c>
      <c r="K62" s="339">
        <f ca="1">IF($F$7="BP",BP!AF38,EIA!AF38)/$F$28</f>
        <v>0</v>
      </c>
      <c r="L62" s="339">
        <f ca="1">IF($F$7="BP",BP!AG38,EIA!AG38)/$F$28</f>
        <v>0</v>
      </c>
      <c r="M62" s="339">
        <f ca="1">IF($F$7="BP",BP!J38,EIA!J38)/$F$28</f>
        <v>0</v>
      </c>
      <c r="N62" s="339">
        <f ca="1">IF($F$7="BP",BP!K38,EIA!K38)/$F$28</f>
        <v>0</v>
      </c>
      <c r="O62" s="339">
        <f ca="1">IF($F$7="BP",BP!L38,EIA!L38)/$F$28</f>
        <v>0</v>
      </c>
      <c r="P62" s="339">
        <f ca="1">IF($F$7="BP",BP!M38,EIA!M38)/$F$28</f>
        <v>0</v>
      </c>
      <c r="Q62" s="339">
        <f ca="1">IF($F$7="BP",BP!N38,EIA!N38)/$F$28</f>
        <v>0</v>
      </c>
      <c r="R62" s="339">
        <f ca="1">IF($F$7="BP",BP!O38,EIA!O38)/$F$28</f>
        <v>0</v>
      </c>
      <c r="S62" s="339">
        <f ca="1">IF($F$7="BP",BP!S38,EIA!S38)/$F$28</f>
        <v>0</v>
      </c>
      <c r="T62" s="339">
        <f ca="1">IF($F$7="BP",BP!T38,EIA!T38)/$F$28</f>
        <v>0</v>
      </c>
      <c r="U62" s="339">
        <f ca="1">IF($F$7="BP",BP!U38,EIA!U38)/$F$28</f>
        <v>0</v>
      </c>
      <c r="V62" s="339">
        <f ca="1">IF($F$7="BP",BP!V38,EIA!V38)/$F$28</f>
        <v>0</v>
      </c>
      <c r="W62" s="339">
        <f ca="1">IF($F$7="BP",BP!W38,EIA!W38)/$F$28</f>
        <v>0</v>
      </c>
      <c r="X62" s="339">
        <f ca="1">IF($F$7="BP",BP!X38,EIA!X38)/$F$28</f>
        <v>0</v>
      </c>
      <c r="Y62" s="186">
        <f t="shared" ca="1" si="3"/>
        <v>0</v>
      </c>
      <c r="Z62" s="249">
        <f t="shared" ca="1" si="4"/>
        <v>0</v>
      </c>
      <c r="AA62" s="249">
        <f t="shared" ca="1" si="5"/>
        <v>0</v>
      </c>
      <c r="AB62" s="249">
        <f t="shared" ca="1" si="6"/>
        <v>0</v>
      </c>
      <c r="AC62" s="249">
        <f t="shared" ca="1" si="7"/>
        <v>0</v>
      </c>
      <c r="AD62" s="348">
        <f t="shared" ca="1" si="8"/>
        <v>0</v>
      </c>
      <c r="AE62" s="351">
        <f t="shared" ca="1" si="9"/>
        <v>0</v>
      </c>
      <c r="AF62" s="229">
        <f t="shared" ca="1" si="10"/>
        <v>0</v>
      </c>
      <c r="AG62" s="352">
        <f t="shared" ca="1" si="11"/>
        <v>0</v>
      </c>
      <c r="AH62" s="181"/>
      <c r="AI62" s="181"/>
      <c r="AJ62" s="181"/>
      <c r="AK62" s="181"/>
      <c r="AL62" s="181"/>
      <c r="AM62" s="181"/>
      <c r="AN62" s="181"/>
      <c r="AO62" s="181"/>
    </row>
    <row r="63" spans="4:41" ht="12.9" customHeight="1" x14ac:dyDescent="0.3">
      <c r="D63" s="54"/>
      <c r="E63" s="234" t="s">
        <v>225</v>
      </c>
      <c r="F63" s="332" t="s">
        <v>468</v>
      </c>
      <c r="G63" s="339">
        <f ca="1">IF($F$7="BP",BP!AB39,EIA!AB39)/$F$28</f>
        <v>0</v>
      </c>
      <c r="H63" s="339">
        <f ca="1">IF($F$7="BP",BP!AC39,EIA!AC39)/$F$28</f>
        <v>0</v>
      </c>
      <c r="I63" s="339">
        <f ca="1">IF($F$7="BP",BP!AD39,EIA!AD39)/$F$28</f>
        <v>0</v>
      </c>
      <c r="J63" s="339">
        <f ca="1">IF($F$7="BP",BP!AE39,EIA!AE39)/$F$28</f>
        <v>0</v>
      </c>
      <c r="K63" s="339">
        <f ca="1">IF($F$7="BP",BP!AF39,EIA!AF39)/$F$28</f>
        <v>0</v>
      </c>
      <c r="L63" s="339">
        <f ca="1">IF($F$7="BP",BP!AG39,EIA!AG39)/$F$28</f>
        <v>0</v>
      </c>
      <c r="M63" s="339">
        <f ca="1">IF($F$7="BP",BP!J39,EIA!J39)/$F$28</f>
        <v>0</v>
      </c>
      <c r="N63" s="339">
        <f ca="1">IF($F$7="BP",BP!K39,EIA!K39)/$F$28</f>
        <v>0</v>
      </c>
      <c r="O63" s="339">
        <f ca="1">IF($F$7="BP",BP!L39,EIA!L39)/$F$28</f>
        <v>0</v>
      </c>
      <c r="P63" s="339">
        <f ca="1">IF($F$7="BP",BP!M39,EIA!M39)/$F$28</f>
        <v>0</v>
      </c>
      <c r="Q63" s="339">
        <f ca="1">IF($F$7="BP",BP!N39,EIA!N39)/$F$28</f>
        <v>0</v>
      </c>
      <c r="R63" s="339">
        <f ca="1">IF($F$7="BP",BP!O39,EIA!O39)/$F$28</f>
        <v>0</v>
      </c>
      <c r="S63" s="339">
        <f ca="1">IF($F$7="BP",BP!S39,EIA!S39)/$F$28</f>
        <v>0</v>
      </c>
      <c r="T63" s="339">
        <f ca="1">IF($F$7="BP",BP!T39,EIA!T39)/$F$28</f>
        <v>0</v>
      </c>
      <c r="U63" s="339">
        <f ca="1">IF($F$7="BP",BP!U39,EIA!U39)/$F$28</f>
        <v>0</v>
      </c>
      <c r="V63" s="339">
        <f ca="1">IF($F$7="BP",BP!V39,EIA!V39)/$F$28</f>
        <v>0</v>
      </c>
      <c r="W63" s="339">
        <f ca="1">IF($F$7="BP",BP!W39,EIA!W39)/$F$28</f>
        <v>0</v>
      </c>
      <c r="X63" s="339">
        <f ca="1">IF($F$7="BP",BP!X39,EIA!X39)/$F$28</f>
        <v>0</v>
      </c>
      <c r="Y63" s="186">
        <f t="shared" ca="1" si="3"/>
        <v>0</v>
      </c>
      <c r="Z63" s="249">
        <f t="shared" ca="1" si="4"/>
        <v>0</v>
      </c>
      <c r="AA63" s="249">
        <f t="shared" ca="1" si="5"/>
        <v>0</v>
      </c>
      <c r="AB63" s="249">
        <f t="shared" ca="1" si="6"/>
        <v>0</v>
      </c>
      <c r="AC63" s="249">
        <f t="shared" ca="1" si="7"/>
        <v>0</v>
      </c>
      <c r="AD63" s="348">
        <f t="shared" ca="1" si="8"/>
        <v>0</v>
      </c>
      <c r="AE63" s="351">
        <f t="shared" ca="1" si="9"/>
        <v>0</v>
      </c>
      <c r="AF63" s="229">
        <f t="shared" ca="1" si="10"/>
        <v>0</v>
      </c>
      <c r="AG63" s="352">
        <f t="shared" ca="1" si="11"/>
        <v>0</v>
      </c>
      <c r="AH63" s="181"/>
      <c r="AI63" s="181"/>
      <c r="AJ63" s="181"/>
      <c r="AK63" s="181"/>
      <c r="AL63" s="181"/>
      <c r="AM63" s="181"/>
      <c r="AN63" s="181"/>
      <c r="AO63" s="181"/>
    </row>
    <row r="64" spans="4:41" ht="12.9" customHeight="1" x14ac:dyDescent="0.3">
      <c r="D64" s="54"/>
      <c r="E64" s="234" t="s">
        <v>224</v>
      </c>
      <c r="F64" s="332" t="s">
        <v>467</v>
      </c>
      <c r="G64" s="339">
        <f ca="1">IF($F$7="BP",BP!AB40,EIA!AB40)/$F$28</f>
        <v>0</v>
      </c>
      <c r="H64" s="339">
        <f ca="1">IF($F$7="BP",BP!AC40,EIA!AC40)/$F$28</f>
        <v>0</v>
      </c>
      <c r="I64" s="339">
        <f ca="1">IF($F$7="BP",BP!AD40,EIA!AD40)/$F$28</f>
        <v>0</v>
      </c>
      <c r="J64" s="339">
        <f ca="1">IF($F$7="BP",BP!AE40,EIA!AE40)/$F$28</f>
        <v>0</v>
      </c>
      <c r="K64" s="339">
        <f ca="1">IF($F$7="BP",BP!AF40,EIA!AF40)/$F$28</f>
        <v>0</v>
      </c>
      <c r="L64" s="339">
        <f ca="1">IF($F$7="BP",BP!AG40,EIA!AG40)/$F$28</f>
        <v>0</v>
      </c>
      <c r="M64" s="339">
        <f ca="1">IF($F$7="BP",BP!J40,EIA!J40)/$F$28</f>
        <v>0</v>
      </c>
      <c r="N64" s="339">
        <f ca="1">IF($F$7="BP",BP!K40,EIA!K40)/$F$28</f>
        <v>0</v>
      </c>
      <c r="O64" s="339">
        <f ca="1">IF($F$7="BP",BP!L40,EIA!L40)/$F$28</f>
        <v>0</v>
      </c>
      <c r="P64" s="339">
        <f ca="1">IF($F$7="BP",BP!M40,EIA!M40)/$F$28</f>
        <v>0</v>
      </c>
      <c r="Q64" s="339">
        <f ca="1">IF($F$7="BP",BP!N40,EIA!N40)/$F$28</f>
        <v>0</v>
      </c>
      <c r="R64" s="339">
        <f ca="1">IF($F$7="BP",BP!O40,EIA!O40)/$F$28</f>
        <v>0</v>
      </c>
      <c r="S64" s="339">
        <f ca="1">IF($F$7="BP",BP!S40,EIA!S40)/$F$28</f>
        <v>0</v>
      </c>
      <c r="T64" s="339">
        <f ca="1">IF($F$7="BP",BP!T40,EIA!T40)/$F$28</f>
        <v>0</v>
      </c>
      <c r="U64" s="339">
        <f ca="1">IF($F$7="BP",BP!U40,EIA!U40)/$F$28</f>
        <v>0</v>
      </c>
      <c r="V64" s="339">
        <f ca="1">IF($F$7="BP",BP!V40,EIA!V40)/$F$28</f>
        <v>0</v>
      </c>
      <c r="W64" s="339">
        <f ca="1">IF($F$7="BP",BP!W40,EIA!W40)/$F$28</f>
        <v>0</v>
      </c>
      <c r="X64" s="339">
        <f ca="1">IF($F$7="BP",BP!X40,EIA!X40)/$F$28</f>
        <v>0</v>
      </c>
      <c r="Y64" s="186">
        <f t="shared" ca="1" si="3"/>
        <v>0</v>
      </c>
      <c r="Z64" s="249">
        <f t="shared" ca="1" si="4"/>
        <v>0</v>
      </c>
      <c r="AA64" s="249">
        <f t="shared" ca="1" si="5"/>
        <v>0</v>
      </c>
      <c r="AB64" s="249">
        <f t="shared" ca="1" si="6"/>
        <v>0</v>
      </c>
      <c r="AC64" s="249">
        <f t="shared" ca="1" si="7"/>
        <v>0</v>
      </c>
      <c r="AD64" s="348">
        <f t="shared" ca="1" si="8"/>
        <v>0</v>
      </c>
      <c r="AE64" s="351">
        <f t="shared" ca="1" si="9"/>
        <v>0</v>
      </c>
      <c r="AF64" s="229">
        <f t="shared" ca="1" si="10"/>
        <v>0</v>
      </c>
      <c r="AG64" s="352">
        <f t="shared" ca="1" si="11"/>
        <v>0</v>
      </c>
      <c r="AH64" s="181"/>
      <c r="AI64" s="181"/>
      <c r="AJ64" s="181"/>
      <c r="AK64" s="181"/>
      <c r="AL64" s="181"/>
      <c r="AM64" s="181"/>
      <c r="AN64" s="181"/>
      <c r="AO64" s="181"/>
    </row>
    <row r="65" spans="4:41" ht="12.9" customHeight="1" x14ac:dyDescent="0.3">
      <c r="D65" s="54"/>
      <c r="E65" s="234" t="s">
        <v>215</v>
      </c>
      <c r="F65" s="332" t="s">
        <v>458</v>
      </c>
      <c r="G65" s="339">
        <f ca="1">IF($F$7="BP",BP!AB41,EIA!AB41)/$F$28</f>
        <v>0</v>
      </c>
      <c r="H65" s="339">
        <f ca="1">IF($F$7="BP",BP!AC41,EIA!AC41)/$F$28</f>
        <v>0</v>
      </c>
      <c r="I65" s="339">
        <f ca="1">IF($F$7="BP",BP!AD41,EIA!AD41)/$F$28</f>
        <v>0</v>
      </c>
      <c r="J65" s="339">
        <f ca="1">IF($F$7="BP",BP!AE41,EIA!AE41)/$F$28</f>
        <v>0</v>
      </c>
      <c r="K65" s="339">
        <f ca="1">IF($F$7="BP",BP!AF41,EIA!AF41)/$F$28</f>
        <v>0</v>
      </c>
      <c r="L65" s="339">
        <f ca="1">IF($F$7="BP",BP!AG41,EIA!AG41)/$F$28</f>
        <v>0</v>
      </c>
      <c r="M65" s="339">
        <f ca="1">IF($F$7="BP",BP!J41,EIA!J41)/$F$28</f>
        <v>0</v>
      </c>
      <c r="N65" s="339">
        <f ca="1">IF($F$7="BP",BP!K41,EIA!K41)/$F$28</f>
        <v>0</v>
      </c>
      <c r="O65" s="339">
        <f ca="1">IF($F$7="BP",BP!L41,EIA!L41)/$F$28</f>
        <v>0</v>
      </c>
      <c r="P65" s="339">
        <f ca="1">IF($F$7="BP",BP!M41,EIA!M41)/$F$28</f>
        <v>0</v>
      </c>
      <c r="Q65" s="339">
        <f ca="1">IF($F$7="BP",BP!N41,EIA!N41)/$F$28</f>
        <v>0</v>
      </c>
      <c r="R65" s="339">
        <f ca="1">IF($F$7="BP",BP!O41,EIA!O41)/$F$28</f>
        <v>0</v>
      </c>
      <c r="S65" s="339">
        <f ca="1">IF($F$7="BP",BP!S41,EIA!S41)/$F$28</f>
        <v>0</v>
      </c>
      <c r="T65" s="339">
        <f ca="1">IF($F$7="BP",BP!T41,EIA!T41)/$F$28</f>
        <v>0</v>
      </c>
      <c r="U65" s="339">
        <f ca="1">IF($F$7="BP",BP!U41,EIA!U41)/$F$28</f>
        <v>0</v>
      </c>
      <c r="V65" s="339">
        <f ca="1">IF($F$7="BP",BP!V41,EIA!V41)/$F$28</f>
        <v>0</v>
      </c>
      <c r="W65" s="339">
        <f ca="1">IF($F$7="BP",BP!W41,EIA!W41)/$F$28</f>
        <v>0</v>
      </c>
      <c r="X65" s="339">
        <f ca="1">IF($F$7="BP",BP!X41,EIA!X41)/$F$28</f>
        <v>0</v>
      </c>
      <c r="Y65" s="186">
        <f t="shared" ca="1" si="3"/>
        <v>0</v>
      </c>
      <c r="Z65" s="249">
        <f t="shared" ca="1" si="4"/>
        <v>0</v>
      </c>
      <c r="AA65" s="249">
        <f t="shared" ca="1" si="5"/>
        <v>0</v>
      </c>
      <c r="AB65" s="249">
        <f t="shared" ca="1" si="6"/>
        <v>0</v>
      </c>
      <c r="AC65" s="249">
        <f t="shared" ca="1" si="7"/>
        <v>0</v>
      </c>
      <c r="AD65" s="348">
        <f t="shared" ca="1" si="8"/>
        <v>0</v>
      </c>
      <c r="AE65" s="351">
        <f t="shared" ca="1" si="9"/>
        <v>0</v>
      </c>
      <c r="AF65" s="229">
        <f t="shared" ca="1" si="10"/>
        <v>0</v>
      </c>
      <c r="AG65" s="352">
        <f t="shared" ca="1" si="11"/>
        <v>0</v>
      </c>
      <c r="AH65" s="181"/>
      <c r="AI65" s="181"/>
      <c r="AJ65" s="181"/>
      <c r="AK65" s="181"/>
      <c r="AL65" s="181"/>
      <c r="AM65" s="181"/>
      <c r="AN65" s="181"/>
      <c r="AO65" s="181"/>
    </row>
    <row r="66" spans="4:41" ht="12.9" customHeight="1" x14ac:dyDescent="0.3">
      <c r="D66" s="54"/>
      <c r="E66" s="234" t="s">
        <v>217</v>
      </c>
      <c r="F66" s="332" t="s">
        <v>460</v>
      </c>
      <c r="G66" s="339">
        <f ca="1">IF($F$7="BP",BP!AB42,EIA!AB42)/$F$28</f>
        <v>0</v>
      </c>
      <c r="H66" s="339">
        <f ca="1">IF($F$7="BP",BP!AC42,EIA!AC42)/$F$28</f>
        <v>0</v>
      </c>
      <c r="I66" s="339">
        <f ca="1">IF($F$7="BP",BP!AD42,EIA!AD42)/$F$28</f>
        <v>0</v>
      </c>
      <c r="J66" s="339">
        <f ca="1">IF($F$7="BP",BP!AE42,EIA!AE42)/$F$28</f>
        <v>0</v>
      </c>
      <c r="K66" s="339">
        <f ca="1">IF($F$7="BP",BP!AF42,EIA!AF42)/$F$28</f>
        <v>0</v>
      </c>
      <c r="L66" s="339">
        <f ca="1">IF($F$7="BP",BP!AG42,EIA!AG42)/$F$28</f>
        <v>0</v>
      </c>
      <c r="M66" s="339">
        <f ca="1">IF($F$7="BP",BP!J42,EIA!J42)/$F$28</f>
        <v>0</v>
      </c>
      <c r="N66" s="339">
        <f ca="1">IF($F$7="BP",BP!K42,EIA!K42)/$F$28</f>
        <v>0</v>
      </c>
      <c r="O66" s="339">
        <f ca="1">IF($F$7="BP",BP!L42,EIA!L42)/$F$28</f>
        <v>0</v>
      </c>
      <c r="P66" s="339">
        <f ca="1">IF($F$7="BP",BP!M42,EIA!M42)/$F$28</f>
        <v>0</v>
      </c>
      <c r="Q66" s="339">
        <f ca="1">IF($F$7="BP",BP!N42,EIA!N42)/$F$28</f>
        <v>0</v>
      </c>
      <c r="R66" s="339">
        <f ca="1">IF($F$7="BP",BP!O42,EIA!O42)/$F$28</f>
        <v>0</v>
      </c>
      <c r="S66" s="339">
        <f ca="1">IF($F$7="BP",BP!S42,EIA!S42)/$F$28</f>
        <v>0</v>
      </c>
      <c r="T66" s="339">
        <f ca="1">IF($F$7="BP",BP!T42,EIA!T42)/$F$28</f>
        <v>0</v>
      </c>
      <c r="U66" s="339">
        <f ca="1">IF($F$7="BP",BP!U42,EIA!U42)/$F$28</f>
        <v>0</v>
      </c>
      <c r="V66" s="339">
        <f ca="1">IF($F$7="BP",BP!V42,EIA!V42)/$F$28</f>
        <v>0</v>
      </c>
      <c r="W66" s="339">
        <f ca="1">IF($F$7="BP",BP!W42,EIA!W42)/$F$28</f>
        <v>0</v>
      </c>
      <c r="X66" s="339">
        <f ca="1">IF($F$7="BP",BP!X42,EIA!X42)/$F$28</f>
        <v>0</v>
      </c>
      <c r="Y66" s="186">
        <f t="shared" ca="1" si="3"/>
        <v>0</v>
      </c>
      <c r="Z66" s="249">
        <f t="shared" ca="1" si="4"/>
        <v>0</v>
      </c>
      <c r="AA66" s="249">
        <f t="shared" ca="1" si="5"/>
        <v>0</v>
      </c>
      <c r="AB66" s="249">
        <f t="shared" ca="1" si="6"/>
        <v>0</v>
      </c>
      <c r="AC66" s="249">
        <f t="shared" ca="1" si="7"/>
        <v>0</v>
      </c>
      <c r="AD66" s="348">
        <f t="shared" ca="1" si="8"/>
        <v>0</v>
      </c>
      <c r="AE66" s="351">
        <f t="shared" ca="1" si="9"/>
        <v>0</v>
      </c>
      <c r="AF66" s="229">
        <f t="shared" ca="1" si="10"/>
        <v>0</v>
      </c>
      <c r="AG66" s="352">
        <f t="shared" ca="1" si="11"/>
        <v>0</v>
      </c>
      <c r="AH66" s="181"/>
      <c r="AI66" s="181"/>
      <c r="AJ66" s="181"/>
      <c r="AK66" s="181"/>
      <c r="AL66" s="181"/>
      <c r="AM66" s="181"/>
      <c r="AN66" s="181"/>
      <c r="AO66" s="181"/>
    </row>
    <row r="67" spans="4:41" ht="12.9" customHeight="1" x14ac:dyDescent="0.3">
      <c r="D67" s="54"/>
      <c r="E67" s="234" t="s">
        <v>235</v>
      </c>
      <c r="F67" s="332" t="s">
        <v>152</v>
      </c>
      <c r="G67" s="339">
        <f ca="1">IF($F$7="BP",BP!AB43,EIA!AB43)/$F$28</f>
        <v>100.75342166921899</v>
      </c>
      <c r="H67" s="339">
        <f ca="1">IF($F$7="BP",BP!AC43,EIA!AC43)/$F$28</f>
        <v>109.23308619219007</v>
      </c>
      <c r="I67" s="339">
        <f ca="1">IF($F$7="BP",BP!AD43,EIA!AD43)/$F$28</f>
        <v>117.85530382848393</v>
      </c>
      <c r="J67" s="339">
        <f ca="1">IF($F$7="BP",BP!AE43,EIA!AE43)/$F$28</f>
        <v>3.3882760102483926</v>
      </c>
      <c r="K67" s="339">
        <f ca="1">IF($F$7="BP",BP!AF43,EIA!AF43)/$F$28</f>
        <v>3.7647511224982146</v>
      </c>
      <c r="L67" s="339">
        <f ca="1">IF($F$7="BP",BP!AG43,EIA!AG43)/$F$28</f>
        <v>4.1412262347480358</v>
      </c>
      <c r="M67" s="339">
        <f ca="1">IF($F$7="BP",BP!J43,EIA!J43)/$F$28</f>
        <v>706.00999100716672</v>
      </c>
      <c r="N67" s="339">
        <f ca="1">IF($F$7="BP",BP!K43,EIA!K43)/$F$28</f>
        <v>767.78781527787794</v>
      </c>
      <c r="O67" s="339">
        <f ca="1">IF($F$7="BP",BP!L43,EIA!L43)/$F$28</f>
        <v>837.57139976452686</v>
      </c>
      <c r="P67" s="339">
        <f ca="1">IF($F$7="BP",BP!M43,EIA!M43)/$F$28</f>
        <v>175.58826510572058</v>
      </c>
      <c r="Q67" s="339">
        <f ca="1">IF($F$7="BP",BP!N43,EIA!N43)/$F$28</f>
        <v>209.00453849431298</v>
      </c>
      <c r="R67" s="339">
        <f ca="1">IF($F$7="BP",BP!O43,EIA!O43)/$F$28</f>
        <v>280.69741441875266</v>
      </c>
      <c r="S67" s="339">
        <f ca="1">IF($F$7="BP",BP!S43,EIA!S43)/$F$28</f>
        <v>328.03498799999994</v>
      </c>
      <c r="T67" s="339">
        <f ca="1">IF($F$7="BP",BP!T43,EIA!T43)/$F$28</f>
        <v>338.90907600000003</v>
      </c>
      <c r="U67" s="339">
        <f ca="1">IF($F$7="BP",BP!U43,EIA!U43)/$F$28</f>
        <v>352.19962799999996</v>
      </c>
      <c r="V67" s="339">
        <f ca="1">IF($F$7="BP",BP!V43,EIA!V43)/$F$28</f>
        <v>29.959836350388617</v>
      </c>
      <c r="W67" s="339">
        <f ca="1">IF($F$7="BP",BP!W43,EIA!W43)/$F$28</f>
        <v>76.947720527524751</v>
      </c>
      <c r="X67" s="339">
        <f ca="1">IF($F$7="BP",BP!X43,EIA!X43)/$F$28</f>
        <v>129.856640627611</v>
      </c>
      <c r="Y67" s="186">
        <f t="shared" ca="1" si="3"/>
        <v>1134.7984006763857</v>
      </c>
      <c r="Z67" s="249">
        <f t="shared" ca="1" si="4"/>
        <v>1215.929977470068</v>
      </c>
      <c r="AA67" s="249">
        <f t="shared" ca="1" si="5"/>
        <v>1307.6263315930107</v>
      </c>
      <c r="AB67" s="249">
        <f t="shared" ca="1" si="6"/>
        <v>208.93637746635761</v>
      </c>
      <c r="AC67" s="249">
        <f t="shared" ca="1" si="7"/>
        <v>289.71701014433597</v>
      </c>
      <c r="AD67" s="348">
        <f t="shared" ca="1" si="8"/>
        <v>414.6952812811117</v>
      </c>
      <c r="AE67" s="351">
        <f t="shared" ca="1" si="9"/>
        <v>1343.7347781427434</v>
      </c>
      <c r="AF67" s="229">
        <f t="shared" ca="1" si="10"/>
        <v>1505.646987614404</v>
      </c>
      <c r="AG67" s="352">
        <f t="shared" ca="1" si="11"/>
        <v>1722.3216128741224</v>
      </c>
      <c r="AH67" s="181"/>
      <c r="AI67" s="181"/>
      <c r="AJ67" s="181"/>
      <c r="AK67" s="181"/>
      <c r="AL67" s="181"/>
      <c r="AM67" s="181"/>
      <c r="AN67" s="181"/>
      <c r="AO67" s="181"/>
    </row>
    <row r="68" spans="4:41" ht="12.9" customHeight="1" x14ac:dyDescent="0.3">
      <c r="D68" s="54"/>
      <c r="E68" s="234" t="s">
        <v>242</v>
      </c>
      <c r="F68" s="332" t="s">
        <v>480</v>
      </c>
      <c r="G68" s="339">
        <f ca="1">IF($F$7="BP",BP!AB44,EIA!AB44)/$F$28</f>
        <v>0</v>
      </c>
      <c r="H68" s="339">
        <f ca="1">IF($F$7="BP",BP!AC44,EIA!AC44)/$F$28</f>
        <v>0</v>
      </c>
      <c r="I68" s="339">
        <f ca="1">IF($F$7="BP",BP!AD44,EIA!AD44)/$F$28</f>
        <v>0</v>
      </c>
      <c r="J68" s="339">
        <f ca="1">IF($F$7="BP",BP!AE44,EIA!AE44)/$F$28</f>
        <v>0</v>
      </c>
      <c r="K68" s="339">
        <f ca="1">IF($F$7="BP",BP!AF44,EIA!AF44)/$F$28</f>
        <v>0</v>
      </c>
      <c r="L68" s="339">
        <f ca="1">IF($F$7="BP",BP!AG44,EIA!AG44)/$F$28</f>
        <v>0</v>
      </c>
      <c r="M68" s="339">
        <f ca="1">IF($F$7="BP",BP!J44,EIA!J44)/$F$28</f>
        <v>0</v>
      </c>
      <c r="N68" s="339">
        <f ca="1">IF($F$7="BP",BP!K44,EIA!K44)/$F$28</f>
        <v>0</v>
      </c>
      <c r="O68" s="339">
        <f ca="1">IF($F$7="BP",BP!L44,EIA!L44)/$F$28</f>
        <v>0</v>
      </c>
      <c r="P68" s="339">
        <f ca="1">IF($F$7="BP",BP!M44,EIA!M44)/$F$28</f>
        <v>0</v>
      </c>
      <c r="Q68" s="339">
        <f ca="1">IF($F$7="BP",BP!N44,EIA!N44)/$F$28</f>
        <v>0</v>
      </c>
      <c r="R68" s="339">
        <f ca="1">IF($F$7="BP",BP!O44,EIA!O44)/$F$28</f>
        <v>0</v>
      </c>
      <c r="S68" s="339">
        <f ca="1">IF($F$7="BP",BP!S44,EIA!S44)/$F$28</f>
        <v>0</v>
      </c>
      <c r="T68" s="339">
        <f ca="1">IF($F$7="BP",BP!T44,EIA!T44)/$F$28</f>
        <v>0</v>
      </c>
      <c r="U68" s="339">
        <f ca="1">IF($F$7="BP",BP!U44,EIA!U44)/$F$28</f>
        <v>0</v>
      </c>
      <c r="V68" s="339">
        <f ca="1">IF($F$7="BP",BP!V44,EIA!V44)/$F$28</f>
        <v>0</v>
      </c>
      <c r="W68" s="339">
        <f ca="1">IF($F$7="BP",BP!W44,EIA!W44)/$F$28</f>
        <v>0</v>
      </c>
      <c r="X68" s="339">
        <f ca="1">IF($F$7="BP",BP!X44,EIA!X44)/$F$28</f>
        <v>0</v>
      </c>
      <c r="Y68" s="186">
        <f t="shared" ca="1" si="3"/>
        <v>0</v>
      </c>
      <c r="Z68" s="249">
        <f t="shared" ca="1" si="4"/>
        <v>0</v>
      </c>
      <c r="AA68" s="249">
        <f t="shared" ca="1" si="5"/>
        <v>0</v>
      </c>
      <c r="AB68" s="249">
        <f t="shared" ca="1" si="6"/>
        <v>0</v>
      </c>
      <c r="AC68" s="249">
        <f t="shared" ca="1" si="7"/>
        <v>0</v>
      </c>
      <c r="AD68" s="348">
        <f t="shared" ca="1" si="8"/>
        <v>0</v>
      </c>
      <c r="AE68" s="351">
        <f t="shared" ca="1" si="9"/>
        <v>0</v>
      </c>
      <c r="AF68" s="229">
        <f t="shared" ca="1" si="10"/>
        <v>0</v>
      </c>
      <c r="AG68" s="352">
        <f t="shared" ca="1" si="11"/>
        <v>0</v>
      </c>
      <c r="AH68" s="181"/>
      <c r="AI68" s="181"/>
      <c r="AJ68" s="181"/>
      <c r="AK68" s="181"/>
      <c r="AL68" s="181"/>
      <c r="AM68" s="181"/>
      <c r="AN68" s="181"/>
      <c r="AO68" s="181"/>
    </row>
    <row r="69" spans="4:41" ht="12.9" customHeight="1" x14ac:dyDescent="0.3">
      <c r="D69" s="54"/>
      <c r="E69" s="234" t="s">
        <v>246</v>
      </c>
      <c r="F69" s="332" t="s">
        <v>482</v>
      </c>
      <c r="G69" s="339">
        <f ca="1">IF($F$7="BP",BP!AB45,EIA!AB45)/$F$28</f>
        <v>0</v>
      </c>
      <c r="H69" s="339">
        <f ca="1">IF($F$7="BP",BP!AC45,EIA!AC45)/$F$28</f>
        <v>0</v>
      </c>
      <c r="I69" s="339">
        <f ca="1">IF($F$7="BP",BP!AD45,EIA!AD45)/$F$28</f>
        <v>0</v>
      </c>
      <c r="J69" s="339">
        <f ca="1">IF($F$7="BP",BP!AE45,EIA!AE45)/$F$28</f>
        <v>0</v>
      </c>
      <c r="K69" s="339">
        <f ca="1">IF($F$7="BP",BP!AF45,EIA!AF45)/$F$28</f>
        <v>0</v>
      </c>
      <c r="L69" s="339">
        <f ca="1">IF($F$7="BP",BP!AG45,EIA!AG45)/$F$28</f>
        <v>0</v>
      </c>
      <c r="M69" s="339">
        <f ca="1">IF($F$7="BP",BP!J45,EIA!J45)/$F$28</f>
        <v>0</v>
      </c>
      <c r="N69" s="339">
        <f ca="1">IF($F$7="BP",BP!K45,EIA!K45)/$F$28</f>
        <v>0</v>
      </c>
      <c r="O69" s="339">
        <f ca="1">IF($F$7="BP",BP!L45,EIA!L45)/$F$28</f>
        <v>0</v>
      </c>
      <c r="P69" s="339">
        <f ca="1">IF($F$7="BP",BP!M45,EIA!M45)/$F$28</f>
        <v>0</v>
      </c>
      <c r="Q69" s="339">
        <f ca="1">IF($F$7="BP",BP!N45,EIA!N45)/$F$28</f>
        <v>0</v>
      </c>
      <c r="R69" s="339">
        <f ca="1">IF($F$7="BP",BP!O45,EIA!O45)/$F$28</f>
        <v>0</v>
      </c>
      <c r="S69" s="339">
        <f ca="1">IF($F$7="BP",BP!S45,EIA!S45)/$F$28</f>
        <v>0</v>
      </c>
      <c r="T69" s="339">
        <f ca="1">IF($F$7="BP",BP!T45,EIA!T45)/$F$28</f>
        <v>0</v>
      </c>
      <c r="U69" s="339">
        <f ca="1">IF($F$7="BP",BP!U45,EIA!U45)/$F$28</f>
        <v>0</v>
      </c>
      <c r="V69" s="339">
        <f ca="1">IF($F$7="BP",BP!V45,EIA!V45)/$F$28</f>
        <v>0</v>
      </c>
      <c r="W69" s="339">
        <f ca="1">IF($F$7="BP",BP!W45,EIA!W45)/$F$28</f>
        <v>0</v>
      </c>
      <c r="X69" s="339">
        <f ca="1">IF($F$7="BP",BP!X45,EIA!X45)/$F$28</f>
        <v>0</v>
      </c>
      <c r="Y69" s="186">
        <f t="shared" ca="1" si="3"/>
        <v>0</v>
      </c>
      <c r="Z69" s="249">
        <f t="shared" ca="1" si="4"/>
        <v>0</v>
      </c>
      <c r="AA69" s="249">
        <f t="shared" ca="1" si="5"/>
        <v>0</v>
      </c>
      <c r="AB69" s="249">
        <f t="shared" ca="1" si="6"/>
        <v>0</v>
      </c>
      <c r="AC69" s="249">
        <f t="shared" ca="1" si="7"/>
        <v>0</v>
      </c>
      <c r="AD69" s="348">
        <f t="shared" ca="1" si="8"/>
        <v>0</v>
      </c>
      <c r="AE69" s="351">
        <f t="shared" ca="1" si="9"/>
        <v>0</v>
      </c>
      <c r="AF69" s="229">
        <f t="shared" ca="1" si="10"/>
        <v>0</v>
      </c>
      <c r="AG69" s="352">
        <f t="shared" ca="1" si="11"/>
        <v>0</v>
      </c>
      <c r="AH69" s="181"/>
      <c r="AI69" s="181"/>
      <c r="AJ69" s="181"/>
      <c r="AK69" s="181"/>
      <c r="AL69" s="181"/>
      <c r="AM69" s="181"/>
      <c r="AN69" s="181"/>
      <c r="AO69" s="181"/>
    </row>
    <row r="70" spans="4:41" ht="12.9" customHeight="1" x14ac:dyDescent="0.3">
      <c r="D70" s="54"/>
      <c r="E70" s="234" t="s">
        <v>237</v>
      </c>
      <c r="F70" s="332" t="s">
        <v>477</v>
      </c>
      <c r="G70" s="339">
        <f ca="1">IF($F$7="BP",BP!AB46,EIA!AB46)/$F$28</f>
        <v>0</v>
      </c>
      <c r="H70" s="339">
        <f ca="1">IF($F$7="BP",BP!AC46,EIA!AC46)/$F$28</f>
        <v>0</v>
      </c>
      <c r="I70" s="339">
        <f ca="1">IF($F$7="BP",BP!AD46,EIA!AD46)/$F$28</f>
        <v>0</v>
      </c>
      <c r="J70" s="339">
        <f ca="1">IF($F$7="BP",BP!AE46,EIA!AE46)/$F$28</f>
        <v>0</v>
      </c>
      <c r="K70" s="339">
        <f ca="1">IF($F$7="BP",BP!AF46,EIA!AF46)/$F$28</f>
        <v>0</v>
      </c>
      <c r="L70" s="339">
        <f ca="1">IF($F$7="BP",BP!AG46,EIA!AG46)/$F$28</f>
        <v>0</v>
      </c>
      <c r="M70" s="339">
        <f ca="1">IF($F$7="BP",BP!J46,EIA!J46)/$F$28</f>
        <v>0</v>
      </c>
      <c r="N70" s="339">
        <f ca="1">IF($F$7="BP",BP!K46,EIA!K46)/$F$28</f>
        <v>0</v>
      </c>
      <c r="O70" s="339">
        <f ca="1">IF($F$7="BP",BP!L46,EIA!L46)/$F$28</f>
        <v>0</v>
      </c>
      <c r="P70" s="339">
        <f ca="1">IF($F$7="BP",BP!M46,EIA!M46)/$F$28</f>
        <v>0</v>
      </c>
      <c r="Q70" s="339">
        <f ca="1">IF($F$7="BP",BP!N46,EIA!N46)/$F$28</f>
        <v>0</v>
      </c>
      <c r="R70" s="339">
        <f ca="1">IF($F$7="BP",BP!O46,EIA!O46)/$F$28</f>
        <v>0</v>
      </c>
      <c r="S70" s="339">
        <f ca="1">IF($F$7="BP",BP!S46,EIA!S46)/$F$28</f>
        <v>0</v>
      </c>
      <c r="T70" s="339">
        <f ca="1">IF($F$7="BP",BP!T46,EIA!T46)/$F$28</f>
        <v>0</v>
      </c>
      <c r="U70" s="339">
        <f ca="1">IF($F$7="BP",BP!U46,EIA!U46)/$F$28</f>
        <v>0</v>
      </c>
      <c r="V70" s="339">
        <f ca="1">IF($F$7="BP",BP!V46,EIA!V46)/$F$28</f>
        <v>0</v>
      </c>
      <c r="W70" s="339">
        <f ca="1">IF($F$7="BP",BP!W46,EIA!W46)/$F$28</f>
        <v>0</v>
      </c>
      <c r="X70" s="339">
        <f ca="1">IF($F$7="BP",BP!X46,EIA!X46)/$F$28</f>
        <v>0</v>
      </c>
      <c r="Y70" s="186">
        <f t="shared" ca="1" si="3"/>
        <v>0</v>
      </c>
      <c r="Z70" s="249">
        <f t="shared" ca="1" si="4"/>
        <v>0</v>
      </c>
      <c r="AA70" s="249">
        <f t="shared" ca="1" si="5"/>
        <v>0</v>
      </c>
      <c r="AB70" s="249">
        <f t="shared" ca="1" si="6"/>
        <v>0</v>
      </c>
      <c r="AC70" s="249">
        <f t="shared" ca="1" si="7"/>
        <v>0</v>
      </c>
      <c r="AD70" s="348">
        <f t="shared" ca="1" si="8"/>
        <v>0</v>
      </c>
      <c r="AE70" s="351">
        <f t="shared" ca="1" si="9"/>
        <v>0</v>
      </c>
      <c r="AF70" s="229">
        <f t="shared" ca="1" si="10"/>
        <v>0</v>
      </c>
      <c r="AG70" s="352">
        <f t="shared" ca="1" si="11"/>
        <v>0</v>
      </c>
      <c r="AH70" s="181"/>
      <c r="AI70" s="181"/>
      <c r="AJ70" s="181"/>
      <c r="AK70" s="181"/>
      <c r="AL70" s="181"/>
      <c r="AM70" s="181"/>
      <c r="AN70" s="181"/>
      <c r="AO70" s="181"/>
    </row>
    <row r="71" spans="4:41" ht="12.9" customHeight="1" x14ac:dyDescent="0.3">
      <c r="D71" s="54"/>
      <c r="E71" s="234" t="s">
        <v>245</v>
      </c>
      <c r="F71" s="332" t="s">
        <v>153</v>
      </c>
      <c r="G71" s="339">
        <f ca="1">IF($F$7="BP",BP!AB47,EIA!AB47)/$F$28</f>
        <v>0</v>
      </c>
      <c r="H71" s="339">
        <f ca="1">IF($F$7="BP",BP!AC47,EIA!AC47)/$F$28</f>
        <v>0</v>
      </c>
      <c r="I71" s="339">
        <f ca="1">IF($F$7="BP",BP!AD47,EIA!AD47)/$F$28</f>
        <v>0</v>
      </c>
      <c r="J71" s="339">
        <f ca="1">IF($F$7="BP",BP!AE47,EIA!AE47)/$F$28</f>
        <v>0</v>
      </c>
      <c r="K71" s="339">
        <f ca="1">IF($F$7="BP",BP!AF47,EIA!AF47)/$F$28</f>
        <v>0</v>
      </c>
      <c r="L71" s="339">
        <f ca="1">IF($F$7="BP",BP!AG47,EIA!AG47)/$F$28</f>
        <v>0</v>
      </c>
      <c r="M71" s="339">
        <f ca="1">IF($F$7="BP",BP!J47,EIA!J47)/$F$28</f>
        <v>42.353103335945761</v>
      </c>
      <c r="N71" s="339">
        <f ca="1">IF($F$7="BP",BP!K47,EIA!K47)/$F$28</f>
        <v>46.059116860591153</v>
      </c>
      <c r="O71" s="339">
        <f ca="1">IF($F$7="BP",BP!L47,EIA!L47)/$F$28</f>
        <v>50.245390996314747</v>
      </c>
      <c r="P71" s="339">
        <f ca="1">IF($F$7="BP",BP!M47,EIA!M47)/$F$28</f>
        <v>5.1220816765722876</v>
      </c>
      <c r="Q71" s="339">
        <f ca="1">IF($F$7="BP",BP!N47,EIA!N47)/$F$28</f>
        <v>7.5469744334337134</v>
      </c>
      <c r="R71" s="339">
        <f ca="1">IF($F$7="BP",BP!O47,EIA!O47)/$F$28</f>
        <v>11.634966289541994</v>
      </c>
      <c r="S71" s="339">
        <f ca="1">IF($F$7="BP",BP!S47,EIA!S47)/$F$28</f>
        <v>0</v>
      </c>
      <c r="T71" s="339">
        <f ca="1">IF($F$7="BP",BP!T47,EIA!T47)/$F$28</f>
        <v>0</v>
      </c>
      <c r="U71" s="339">
        <f ca="1">IF($F$7="BP",BP!U47,EIA!U47)/$F$28</f>
        <v>0</v>
      </c>
      <c r="V71" s="339">
        <f ca="1">IF($F$7="BP",BP!V47,EIA!V47)/$F$28</f>
        <v>0</v>
      </c>
      <c r="W71" s="339">
        <f ca="1">IF($F$7="BP",BP!W47,EIA!W47)/$F$28</f>
        <v>0</v>
      </c>
      <c r="X71" s="339">
        <f ca="1">IF($F$7="BP",BP!X47,EIA!X47)/$F$28</f>
        <v>0</v>
      </c>
      <c r="Y71" s="186">
        <f t="shared" ca="1" si="3"/>
        <v>42.353103335945761</v>
      </c>
      <c r="Z71" s="249">
        <f t="shared" ca="1" si="4"/>
        <v>46.059116860591153</v>
      </c>
      <c r="AA71" s="249">
        <f t="shared" ca="1" si="5"/>
        <v>50.245390996314747</v>
      </c>
      <c r="AB71" s="249">
        <f t="shared" ca="1" si="6"/>
        <v>5.1220816765722876</v>
      </c>
      <c r="AC71" s="249">
        <f t="shared" ca="1" si="7"/>
        <v>7.5469744334337134</v>
      </c>
      <c r="AD71" s="348">
        <f t="shared" ca="1" si="8"/>
        <v>11.634966289541994</v>
      </c>
      <c r="AE71" s="351">
        <f t="shared" ca="1" si="9"/>
        <v>47.475185012518047</v>
      </c>
      <c r="AF71" s="229">
        <f t="shared" ca="1" si="10"/>
        <v>53.606091294024864</v>
      </c>
      <c r="AG71" s="352">
        <f t="shared" ca="1" si="11"/>
        <v>61.880357285856739</v>
      </c>
      <c r="AH71" s="181"/>
      <c r="AI71" s="181"/>
      <c r="AJ71" s="181"/>
      <c r="AK71" s="181"/>
      <c r="AL71" s="181"/>
      <c r="AM71" s="181"/>
      <c r="AN71" s="181"/>
      <c r="AO71" s="181"/>
    </row>
    <row r="72" spans="4:41" ht="12.9" customHeight="1" x14ac:dyDescent="0.3">
      <c r="D72" s="54"/>
      <c r="E72" s="234" t="s">
        <v>409</v>
      </c>
      <c r="F72" s="332" t="s">
        <v>620</v>
      </c>
      <c r="G72" s="339">
        <f ca="1">IF($F$7="BP",BP!AB48,EIA!AB48)/$F$28</f>
        <v>0</v>
      </c>
      <c r="H72" s="339">
        <f ca="1">IF($F$7="BP",BP!AC48,EIA!AC48)/$F$28</f>
        <v>0</v>
      </c>
      <c r="I72" s="339">
        <f ca="1">IF($F$7="BP",BP!AD48,EIA!AD48)/$F$28</f>
        <v>0</v>
      </c>
      <c r="J72" s="339">
        <f ca="1">IF($F$7="BP",BP!AE48,EIA!AE48)/$F$28</f>
        <v>0</v>
      </c>
      <c r="K72" s="339">
        <f ca="1">IF($F$7="BP",BP!AF48,EIA!AF48)/$F$28</f>
        <v>0</v>
      </c>
      <c r="L72" s="339">
        <f ca="1">IF($F$7="BP",BP!AG48,EIA!AG48)/$F$28</f>
        <v>0</v>
      </c>
      <c r="M72" s="339">
        <f ca="1">IF($F$7="BP",BP!J48,EIA!J48)/$F$28</f>
        <v>0</v>
      </c>
      <c r="N72" s="339">
        <f ca="1">IF($F$7="BP",BP!K48,EIA!K48)/$F$28</f>
        <v>0</v>
      </c>
      <c r="O72" s="339">
        <f ca="1">IF($F$7="BP",BP!L48,EIA!L48)/$F$28</f>
        <v>0</v>
      </c>
      <c r="P72" s="339">
        <f ca="1">IF($F$7="BP",BP!M48,EIA!M48)/$F$28</f>
        <v>0</v>
      </c>
      <c r="Q72" s="339">
        <f ca="1">IF($F$7="BP",BP!N48,EIA!N48)/$F$28</f>
        <v>0</v>
      </c>
      <c r="R72" s="339">
        <f ca="1">IF($F$7="BP",BP!O48,EIA!O48)/$F$28</f>
        <v>0</v>
      </c>
      <c r="S72" s="339">
        <f ca="1">IF($F$7="BP",BP!S48,EIA!S48)/$F$28</f>
        <v>0</v>
      </c>
      <c r="T72" s="339">
        <f ca="1">IF($F$7="BP",BP!T48,EIA!T48)/$F$28</f>
        <v>0</v>
      </c>
      <c r="U72" s="339">
        <f ca="1">IF($F$7="BP",BP!U48,EIA!U48)/$F$28</f>
        <v>0</v>
      </c>
      <c r="V72" s="339">
        <f ca="1">IF($F$7="BP",BP!V48,EIA!V48)/$F$28</f>
        <v>0</v>
      </c>
      <c r="W72" s="339">
        <f ca="1">IF($F$7="BP",BP!W48,EIA!W48)/$F$28</f>
        <v>0</v>
      </c>
      <c r="X72" s="339">
        <f ca="1">IF($F$7="BP",BP!X48,EIA!X48)/$F$28</f>
        <v>0</v>
      </c>
      <c r="Y72" s="186">
        <f t="shared" ca="1" si="3"/>
        <v>0</v>
      </c>
      <c r="Z72" s="249">
        <f t="shared" ca="1" si="4"/>
        <v>0</v>
      </c>
      <c r="AA72" s="249">
        <f t="shared" ca="1" si="5"/>
        <v>0</v>
      </c>
      <c r="AB72" s="249">
        <f t="shared" ca="1" si="6"/>
        <v>0</v>
      </c>
      <c r="AC72" s="249">
        <f t="shared" ca="1" si="7"/>
        <v>0</v>
      </c>
      <c r="AD72" s="348">
        <f t="shared" ca="1" si="8"/>
        <v>0</v>
      </c>
      <c r="AE72" s="351">
        <f t="shared" ca="1" si="9"/>
        <v>0</v>
      </c>
      <c r="AF72" s="229">
        <f t="shared" ca="1" si="10"/>
        <v>0</v>
      </c>
      <c r="AG72" s="352">
        <f t="shared" ca="1" si="11"/>
        <v>0</v>
      </c>
      <c r="AH72" s="181"/>
      <c r="AI72" s="181"/>
      <c r="AJ72" s="181"/>
      <c r="AK72" s="181"/>
      <c r="AL72" s="181"/>
      <c r="AM72" s="181"/>
      <c r="AN72" s="181"/>
      <c r="AO72" s="181"/>
    </row>
    <row r="73" spans="4:41" ht="12.9" customHeight="1" x14ac:dyDescent="0.3">
      <c r="D73" s="54"/>
      <c r="E73" s="234" t="s">
        <v>249</v>
      </c>
      <c r="F73" s="332" t="s">
        <v>485</v>
      </c>
      <c r="G73" s="339">
        <f ca="1">IF($F$7="BP",BP!AB49,EIA!AB49)/$F$28</f>
        <v>0</v>
      </c>
      <c r="H73" s="339">
        <f ca="1">IF($F$7="BP",BP!AC49,EIA!AC49)/$F$28</f>
        <v>0</v>
      </c>
      <c r="I73" s="339">
        <f ca="1">IF($F$7="BP",BP!AD49,EIA!AD49)/$F$28</f>
        <v>0</v>
      </c>
      <c r="J73" s="339">
        <f ca="1">IF($F$7="BP",BP!AE49,EIA!AE49)/$F$28</f>
        <v>0</v>
      </c>
      <c r="K73" s="339">
        <f ca="1">IF($F$7="BP",BP!AF49,EIA!AF49)/$F$28</f>
        <v>0</v>
      </c>
      <c r="L73" s="339">
        <f ca="1">IF($F$7="BP",BP!AG49,EIA!AG49)/$F$28</f>
        <v>0</v>
      </c>
      <c r="M73" s="339">
        <f ca="1">IF($F$7="BP",BP!J49,EIA!J49)/$F$28</f>
        <v>0</v>
      </c>
      <c r="N73" s="339">
        <f ca="1">IF($F$7="BP",BP!K49,EIA!K49)/$F$28</f>
        <v>0</v>
      </c>
      <c r="O73" s="339">
        <f ca="1">IF($F$7="BP",BP!L49,EIA!L49)/$F$28</f>
        <v>0</v>
      </c>
      <c r="P73" s="339">
        <f ca="1">IF($F$7="BP",BP!M49,EIA!M49)/$F$28</f>
        <v>0</v>
      </c>
      <c r="Q73" s="339">
        <f ca="1">IF($F$7="BP",BP!N49,EIA!N49)/$F$28</f>
        <v>0</v>
      </c>
      <c r="R73" s="339">
        <f ca="1">IF($F$7="BP",BP!O49,EIA!O49)/$F$28</f>
        <v>0</v>
      </c>
      <c r="S73" s="339">
        <f ca="1">IF($F$7="BP",BP!S49,EIA!S49)/$F$28</f>
        <v>0</v>
      </c>
      <c r="T73" s="339">
        <f ca="1">IF($F$7="BP",BP!T49,EIA!T49)/$F$28</f>
        <v>0</v>
      </c>
      <c r="U73" s="339">
        <f ca="1">IF($F$7="BP",BP!U49,EIA!U49)/$F$28</f>
        <v>0</v>
      </c>
      <c r="V73" s="339">
        <f ca="1">IF($F$7="BP",BP!V49,EIA!V49)/$F$28</f>
        <v>0</v>
      </c>
      <c r="W73" s="339">
        <f ca="1">IF($F$7="BP",BP!W49,EIA!W49)/$F$28</f>
        <v>0</v>
      </c>
      <c r="X73" s="339">
        <f ca="1">IF($F$7="BP",BP!X49,EIA!X49)/$F$28</f>
        <v>0</v>
      </c>
      <c r="Y73" s="186">
        <f t="shared" ca="1" si="3"/>
        <v>0</v>
      </c>
      <c r="Z73" s="249">
        <f t="shared" ca="1" si="4"/>
        <v>0</v>
      </c>
      <c r="AA73" s="249">
        <f t="shared" ca="1" si="5"/>
        <v>0</v>
      </c>
      <c r="AB73" s="249">
        <f t="shared" ca="1" si="6"/>
        <v>0</v>
      </c>
      <c r="AC73" s="249">
        <f t="shared" ca="1" si="7"/>
        <v>0</v>
      </c>
      <c r="AD73" s="348">
        <f t="shared" ca="1" si="8"/>
        <v>0</v>
      </c>
      <c r="AE73" s="351">
        <f t="shared" ca="1" si="9"/>
        <v>0</v>
      </c>
      <c r="AF73" s="229">
        <f t="shared" ca="1" si="10"/>
        <v>0</v>
      </c>
      <c r="AG73" s="352">
        <f t="shared" ca="1" si="11"/>
        <v>0</v>
      </c>
      <c r="AH73" s="181"/>
      <c r="AI73" s="181"/>
      <c r="AJ73" s="181"/>
      <c r="AK73" s="181"/>
      <c r="AL73" s="181"/>
      <c r="AM73" s="181"/>
      <c r="AN73" s="181"/>
      <c r="AO73" s="181"/>
    </row>
    <row r="74" spans="4:41" ht="12.9" customHeight="1" x14ac:dyDescent="0.3">
      <c r="D74" s="54"/>
      <c r="E74" s="234" t="s">
        <v>247</v>
      </c>
      <c r="F74" s="332" t="s">
        <v>483</v>
      </c>
      <c r="G74" s="339">
        <f ca="1">IF($F$7="BP",BP!AB50,EIA!AB50)/$F$28</f>
        <v>0</v>
      </c>
      <c r="H74" s="339">
        <f ca="1">IF($F$7="BP",BP!AC50,EIA!AC50)/$F$28</f>
        <v>0</v>
      </c>
      <c r="I74" s="339">
        <f ca="1">IF($F$7="BP",BP!AD50,EIA!AD50)/$F$28</f>
        <v>0</v>
      </c>
      <c r="J74" s="339">
        <f ca="1">IF($F$7="BP",BP!AE50,EIA!AE50)/$F$28</f>
        <v>0</v>
      </c>
      <c r="K74" s="339">
        <f ca="1">IF($F$7="BP",BP!AF50,EIA!AF50)/$F$28</f>
        <v>0</v>
      </c>
      <c r="L74" s="339">
        <f ca="1">IF($F$7="BP",BP!AG50,EIA!AG50)/$F$28</f>
        <v>0</v>
      </c>
      <c r="M74" s="339">
        <f ca="1">IF($F$7="BP",BP!J50,EIA!J50)/$F$28</f>
        <v>0</v>
      </c>
      <c r="N74" s="339">
        <f ca="1">IF($F$7="BP",BP!K50,EIA!K50)/$F$28</f>
        <v>0</v>
      </c>
      <c r="O74" s="339">
        <f ca="1">IF($F$7="BP",BP!L50,EIA!L50)/$F$28</f>
        <v>0</v>
      </c>
      <c r="P74" s="339">
        <f ca="1">IF($F$7="BP",BP!M50,EIA!M50)/$F$28</f>
        <v>0</v>
      </c>
      <c r="Q74" s="339">
        <f ca="1">IF($F$7="BP",BP!N50,EIA!N50)/$F$28</f>
        <v>0</v>
      </c>
      <c r="R74" s="339">
        <f ca="1">IF($F$7="BP",BP!O50,EIA!O50)/$F$28</f>
        <v>0</v>
      </c>
      <c r="S74" s="339">
        <f ca="1">IF($F$7="BP",BP!S50,EIA!S50)/$F$28</f>
        <v>0</v>
      </c>
      <c r="T74" s="339">
        <f ca="1">IF($F$7="BP",BP!T50,EIA!T50)/$F$28</f>
        <v>0</v>
      </c>
      <c r="U74" s="339">
        <f ca="1">IF($F$7="BP",BP!U50,EIA!U50)/$F$28</f>
        <v>0</v>
      </c>
      <c r="V74" s="339">
        <f ca="1">IF($F$7="BP",BP!V50,EIA!V50)/$F$28</f>
        <v>0</v>
      </c>
      <c r="W74" s="339">
        <f ca="1">IF($F$7="BP",BP!W50,EIA!W50)/$F$28</f>
        <v>0</v>
      </c>
      <c r="X74" s="339">
        <f ca="1">IF($F$7="BP",BP!X50,EIA!X50)/$F$28</f>
        <v>0</v>
      </c>
      <c r="Y74" s="186">
        <f t="shared" ca="1" si="3"/>
        <v>0</v>
      </c>
      <c r="Z74" s="249">
        <f t="shared" ca="1" si="4"/>
        <v>0</v>
      </c>
      <c r="AA74" s="249">
        <f t="shared" ca="1" si="5"/>
        <v>0</v>
      </c>
      <c r="AB74" s="249">
        <f t="shared" ca="1" si="6"/>
        <v>0</v>
      </c>
      <c r="AC74" s="249">
        <f t="shared" ca="1" si="7"/>
        <v>0</v>
      </c>
      <c r="AD74" s="348">
        <f t="shared" ca="1" si="8"/>
        <v>0</v>
      </c>
      <c r="AE74" s="351">
        <f t="shared" ca="1" si="9"/>
        <v>0</v>
      </c>
      <c r="AF74" s="229">
        <f t="shared" ca="1" si="10"/>
        <v>0</v>
      </c>
      <c r="AG74" s="352">
        <f t="shared" ca="1" si="11"/>
        <v>0</v>
      </c>
      <c r="AH74" s="181"/>
      <c r="AI74" s="181"/>
      <c r="AJ74" s="181"/>
      <c r="AK74" s="181"/>
      <c r="AL74" s="181"/>
      <c r="AM74" s="181"/>
      <c r="AN74" s="181"/>
      <c r="AO74" s="181"/>
    </row>
    <row r="75" spans="4:41" ht="12.9" customHeight="1" x14ac:dyDescent="0.3">
      <c r="D75" s="54"/>
      <c r="E75" s="234" t="s">
        <v>239</v>
      </c>
      <c r="F75" s="332" t="s">
        <v>478</v>
      </c>
      <c r="G75" s="339">
        <f ca="1">IF($F$7="BP",BP!AB51,EIA!AB51)/$F$28</f>
        <v>0</v>
      </c>
      <c r="H75" s="339">
        <f ca="1">IF($F$7="BP",BP!AC51,EIA!AC51)/$F$28</f>
        <v>0</v>
      </c>
      <c r="I75" s="339">
        <f ca="1">IF($F$7="BP",BP!AD51,EIA!AD51)/$F$28</f>
        <v>0</v>
      </c>
      <c r="J75" s="339">
        <f ca="1">IF($F$7="BP",BP!AE51,EIA!AE51)/$F$28</f>
        <v>0</v>
      </c>
      <c r="K75" s="339">
        <f ca="1">IF($F$7="BP",BP!AF51,EIA!AF51)/$F$28</f>
        <v>0</v>
      </c>
      <c r="L75" s="339">
        <f ca="1">IF($F$7="BP",BP!AG51,EIA!AG51)/$F$28</f>
        <v>0</v>
      </c>
      <c r="M75" s="339">
        <f ca="1">IF($F$7="BP",BP!J51,EIA!J51)/$F$28</f>
        <v>0</v>
      </c>
      <c r="N75" s="339">
        <f ca="1">IF($F$7="BP",BP!K51,EIA!K51)/$F$28</f>
        <v>0</v>
      </c>
      <c r="O75" s="339">
        <f ca="1">IF($F$7="BP",BP!L51,EIA!L51)/$F$28</f>
        <v>0</v>
      </c>
      <c r="P75" s="339">
        <f ca="1">IF($F$7="BP",BP!M51,EIA!M51)/$F$28</f>
        <v>0</v>
      </c>
      <c r="Q75" s="339">
        <f ca="1">IF($F$7="BP",BP!N51,EIA!N51)/$F$28</f>
        <v>0</v>
      </c>
      <c r="R75" s="339">
        <f ca="1">IF($F$7="BP",BP!O51,EIA!O51)/$F$28</f>
        <v>0</v>
      </c>
      <c r="S75" s="339">
        <f ca="1">IF($F$7="BP",BP!S51,EIA!S51)/$F$28</f>
        <v>0</v>
      </c>
      <c r="T75" s="339">
        <f ca="1">IF($F$7="BP",BP!T51,EIA!T51)/$F$28</f>
        <v>0</v>
      </c>
      <c r="U75" s="339">
        <f ca="1">IF($F$7="BP",BP!U51,EIA!U51)/$F$28</f>
        <v>0</v>
      </c>
      <c r="V75" s="339">
        <f ca="1">IF($F$7="BP",BP!V51,EIA!V51)/$F$28</f>
        <v>0</v>
      </c>
      <c r="W75" s="339">
        <f ca="1">IF($F$7="BP",BP!W51,EIA!W51)/$F$28</f>
        <v>0</v>
      </c>
      <c r="X75" s="339">
        <f ca="1">IF($F$7="BP",BP!X51,EIA!X51)/$F$28</f>
        <v>0</v>
      </c>
      <c r="Y75" s="186">
        <f t="shared" ca="1" si="3"/>
        <v>0</v>
      </c>
      <c r="Z75" s="249">
        <f t="shared" ca="1" si="4"/>
        <v>0</v>
      </c>
      <c r="AA75" s="249">
        <f t="shared" ca="1" si="5"/>
        <v>0</v>
      </c>
      <c r="AB75" s="249">
        <f t="shared" ca="1" si="6"/>
        <v>0</v>
      </c>
      <c r="AC75" s="249">
        <f t="shared" ca="1" si="7"/>
        <v>0</v>
      </c>
      <c r="AD75" s="348">
        <f t="shared" ca="1" si="8"/>
        <v>0</v>
      </c>
      <c r="AE75" s="351">
        <f t="shared" ca="1" si="9"/>
        <v>0</v>
      </c>
      <c r="AF75" s="229">
        <f t="shared" ca="1" si="10"/>
        <v>0</v>
      </c>
      <c r="AG75" s="352">
        <f t="shared" ca="1" si="11"/>
        <v>0</v>
      </c>
      <c r="AH75" s="181"/>
      <c r="AI75" s="181"/>
      <c r="AJ75" s="181"/>
      <c r="AK75" s="181"/>
      <c r="AL75" s="181"/>
      <c r="AM75" s="181"/>
      <c r="AN75" s="181"/>
      <c r="AO75" s="181"/>
    </row>
    <row r="76" spans="4:41" ht="12.9" customHeight="1" x14ac:dyDescent="0.3">
      <c r="D76" s="54"/>
      <c r="E76" s="234" t="s">
        <v>234</v>
      </c>
      <c r="F76" s="332" t="s">
        <v>475</v>
      </c>
      <c r="G76" s="339">
        <f ca="1">IF($F$7="BP",BP!AB52,EIA!AB52)/$F$28</f>
        <v>0</v>
      </c>
      <c r="H76" s="339">
        <f ca="1">IF($F$7="BP",BP!AC52,EIA!AC52)/$F$28</f>
        <v>0</v>
      </c>
      <c r="I76" s="339">
        <f ca="1">IF($F$7="BP",BP!AD52,EIA!AD52)/$F$28</f>
        <v>0</v>
      </c>
      <c r="J76" s="339">
        <f ca="1">IF($F$7="BP",BP!AE52,EIA!AE52)/$F$28</f>
        <v>0</v>
      </c>
      <c r="K76" s="339">
        <f ca="1">IF($F$7="BP",BP!AF52,EIA!AF52)/$F$28</f>
        <v>0</v>
      </c>
      <c r="L76" s="339">
        <f ca="1">IF($F$7="BP",BP!AG52,EIA!AG52)/$F$28</f>
        <v>0</v>
      </c>
      <c r="M76" s="339">
        <f ca="1">IF($F$7="BP",BP!J52,EIA!J52)/$F$28</f>
        <v>0</v>
      </c>
      <c r="N76" s="339">
        <f ca="1">IF($F$7="BP",BP!K52,EIA!K52)/$F$28</f>
        <v>0</v>
      </c>
      <c r="O76" s="339">
        <f ca="1">IF($F$7="BP",BP!L52,EIA!L52)/$F$28</f>
        <v>0</v>
      </c>
      <c r="P76" s="339">
        <f ca="1">IF($F$7="BP",BP!M52,EIA!M52)/$F$28</f>
        <v>0</v>
      </c>
      <c r="Q76" s="339">
        <f ca="1">IF($F$7="BP",BP!N52,EIA!N52)/$F$28</f>
        <v>0</v>
      </c>
      <c r="R76" s="339">
        <f ca="1">IF($F$7="BP",BP!O52,EIA!O52)/$F$28</f>
        <v>0</v>
      </c>
      <c r="S76" s="339">
        <f ca="1">IF($F$7="BP",BP!S52,EIA!S52)/$F$28</f>
        <v>0</v>
      </c>
      <c r="T76" s="339">
        <f ca="1">IF($F$7="BP",BP!T52,EIA!T52)/$F$28</f>
        <v>0</v>
      </c>
      <c r="U76" s="339">
        <f ca="1">IF($F$7="BP",BP!U52,EIA!U52)/$F$28</f>
        <v>0</v>
      </c>
      <c r="V76" s="339">
        <f ca="1">IF($F$7="BP",BP!V52,EIA!V52)/$F$28</f>
        <v>0</v>
      </c>
      <c r="W76" s="339">
        <f ca="1">IF($F$7="BP",BP!W52,EIA!W52)/$F$28</f>
        <v>0</v>
      </c>
      <c r="X76" s="339">
        <f ca="1">IF($F$7="BP",BP!X52,EIA!X52)/$F$28</f>
        <v>0</v>
      </c>
      <c r="Y76" s="186">
        <f t="shared" ca="1" si="3"/>
        <v>0</v>
      </c>
      <c r="Z76" s="249">
        <f t="shared" ca="1" si="4"/>
        <v>0</v>
      </c>
      <c r="AA76" s="249">
        <f t="shared" ca="1" si="5"/>
        <v>0</v>
      </c>
      <c r="AB76" s="249">
        <f t="shared" ca="1" si="6"/>
        <v>0</v>
      </c>
      <c r="AC76" s="249">
        <f t="shared" ca="1" si="7"/>
        <v>0</v>
      </c>
      <c r="AD76" s="348">
        <f t="shared" ca="1" si="8"/>
        <v>0</v>
      </c>
      <c r="AE76" s="351">
        <f t="shared" ca="1" si="9"/>
        <v>0</v>
      </c>
      <c r="AF76" s="229">
        <f t="shared" ca="1" si="10"/>
        <v>0</v>
      </c>
      <c r="AG76" s="352">
        <f t="shared" ca="1" si="11"/>
        <v>0</v>
      </c>
      <c r="AH76" s="181"/>
      <c r="AI76" s="181"/>
      <c r="AJ76" s="181"/>
      <c r="AK76" s="181"/>
      <c r="AL76" s="181"/>
      <c r="AM76" s="181"/>
      <c r="AN76" s="181"/>
      <c r="AO76" s="181"/>
    </row>
    <row r="77" spans="4:41" ht="12.9" customHeight="1" x14ac:dyDescent="0.3">
      <c r="D77" s="54"/>
      <c r="E77" s="234" t="s">
        <v>240</v>
      </c>
      <c r="F77" s="332" t="s">
        <v>154</v>
      </c>
      <c r="G77" s="339">
        <f ca="1">IF($F$7="BP",BP!AB53,EIA!AB53)/$F$28</f>
        <v>8375.5632639150408</v>
      </c>
      <c r="H77" s="339">
        <f ca="1">IF($F$7="BP",BP!AC53,EIA!AC53)/$F$28</f>
        <v>8548.3150254772063</v>
      </c>
      <c r="I77" s="339">
        <f ca="1">IF($F$7="BP",BP!AD53,EIA!AD53)/$F$28</f>
        <v>8722.5446171647163</v>
      </c>
      <c r="J77" s="339">
        <f ca="1">IF($F$7="BP",BP!AE53,EIA!AE53)/$F$28</f>
        <v>1107.3314028644727</v>
      </c>
      <c r="K77" s="339">
        <f ca="1">IF($F$7="BP",BP!AF53,EIA!AF53)/$F$28</f>
        <v>1217.2878858158438</v>
      </c>
      <c r="L77" s="339">
        <f ca="1">IF($F$7="BP",BP!AG53,EIA!AG53)/$F$28</f>
        <v>1327.2443687672128</v>
      </c>
      <c r="M77" s="339">
        <f ca="1">IF($F$7="BP",BP!J53,EIA!J53)/$F$28</f>
        <v>479.25222535896137</v>
      </c>
      <c r="N77" s="339">
        <f ca="1">IF($F$7="BP",BP!K53,EIA!K53)/$F$28</f>
        <v>521.18811881188094</v>
      </c>
      <c r="O77" s="339">
        <f ca="1">IF($F$7="BP",BP!L53,EIA!L53)/$F$28</f>
        <v>568.55846566921343</v>
      </c>
      <c r="P77" s="339">
        <f ca="1">IF($F$7="BP",BP!M53,EIA!M53)/$F$28</f>
        <v>42.891949227053423</v>
      </c>
      <c r="Q77" s="339">
        <f ca="1">IF($F$7="BP",BP!N53,EIA!N53)/$F$28</f>
        <v>56.439777731784247</v>
      </c>
      <c r="R77" s="339">
        <f ca="1">IF($F$7="BP",BP!O53,EIA!O53)/$F$28</f>
        <v>119.81271072683161</v>
      </c>
      <c r="S77" s="339">
        <f ca="1">IF($F$7="BP",BP!S53,EIA!S53)/$F$28</f>
        <v>335.61961199999996</v>
      </c>
      <c r="T77" s="339">
        <f ca="1">IF($F$7="BP",BP!T53,EIA!T53)/$F$28</f>
        <v>346.74512400000003</v>
      </c>
      <c r="U77" s="339">
        <f ca="1">IF($F$7="BP",BP!U53,EIA!U53)/$F$28</f>
        <v>360.34297199999997</v>
      </c>
      <c r="V77" s="339">
        <f ca="1">IF($F$7="BP",BP!V53,EIA!V53)/$F$28</f>
        <v>30.652549329588354</v>
      </c>
      <c r="W77" s="339">
        <f ca="1">IF($F$7="BP",BP!W53,EIA!W53)/$F$28</f>
        <v>78.726858574403934</v>
      </c>
      <c r="X77" s="339">
        <f ca="1">IF($F$7="BP",BP!X53,EIA!X53)/$F$28</f>
        <v>132.85910630686212</v>
      </c>
      <c r="Y77" s="186">
        <f t="shared" ca="1" si="3"/>
        <v>9190.4351012740026</v>
      </c>
      <c r="Z77" s="249">
        <f t="shared" ca="1" si="4"/>
        <v>9416.2482682890877</v>
      </c>
      <c r="AA77" s="249">
        <f t="shared" ca="1" si="5"/>
        <v>9651.4460548339302</v>
      </c>
      <c r="AB77" s="249">
        <f t="shared" ca="1" si="6"/>
        <v>1180.8759014211143</v>
      </c>
      <c r="AC77" s="249">
        <f t="shared" ca="1" si="7"/>
        <v>1352.4545221220319</v>
      </c>
      <c r="AD77" s="348">
        <f t="shared" ca="1" si="8"/>
        <v>1579.9161858009065</v>
      </c>
      <c r="AE77" s="351">
        <f t="shared" ca="1" si="9"/>
        <v>10371.311002695116</v>
      </c>
      <c r="AF77" s="229">
        <f t="shared" ca="1" si="10"/>
        <v>10768.70279041112</v>
      </c>
      <c r="AG77" s="352">
        <f t="shared" ca="1" si="11"/>
        <v>11231.362240634837</v>
      </c>
      <c r="AH77" s="181"/>
      <c r="AI77" s="181"/>
      <c r="AJ77" s="181"/>
      <c r="AK77" s="181"/>
      <c r="AL77" s="181"/>
      <c r="AM77" s="181"/>
      <c r="AN77" s="181"/>
      <c r="AO77" s="181"/>
    </row>
    <row r="78" spans="4:41" ht="12.9" customHeight="1" x14ac:dyDescent="0.3">
      <c r="D78" s="54"/>
      <c r="E78" s="234" t="s">
        <v>243</v>
      </c>
      <c r="F78" s="332" t="s">
        <v>155</v>
      </c>
      <c r="G78" s="339">
        <f ca="1">IF($F$7="BP",BP!AB54,EIA!AB54)/$F$28</f>
        <v>133.29977924765441</v>
      </c>
      <c r="H78" s="339">
        <f ca="1">IF($F$7="BP",BP!AC54,EIA!AC54)/$F$28</f>
        <v>147.8184049966525</v>
      </c>
      <c r="I78" s="339">
        <f ca="1">IF($F$7="BP",BP!AD54,EIA!AD54)/$F$28</f>
        <v>162.48418806096731</v>
      </c>
      <c r="J78" s="339">
        <f ca="1">IF($F$7="BP",BP!AE54,EIA!AE54)/$F$28</f>
        <v>9.1612934553416991</v>
      </c>
      <c r="K78" s="339">
        <f ca="1">IF($F$7="BP",BP!AF54,EIA!AF54)/$F$28</f>
        <v>10.068180395601219</v>
      </c>
      <c r="L78" s="339">
        <f ca="1">IF($F$7="BP",BP!AG54,EIA!AG54)/$F$28</f>
        <v>10.975067335860738</v>
      </c>
      <c r="M78" s="339">
        <f ca="1">IF($F$7="BP",BP!J54,EIA!J54)/$F$28</f>
        <v>110.69277155058391</v>
      </c>
      <c r="N78" s="339">
        <f ca="1">IF($F$7="BP",BP!K54,EIA!K54)/$F$28</f>
        <v>120.37869480378693</v>
      </c>
      <c r="O78" s="339">
        <f ca="1">IF($F$7="BP",BP!L54,EIA!L54)/$F$28</f>
        <v>131.31981245644505</v>
      </c>
      <c r="P78" s="339">
        <f ca="1">IF($F$7="BP",BP!M54,EIA!M54)/$F$28</f>
        <v>10.482537540483634</v>
      </c>
      <c r="Q78" s="339">
        <f ca="1">IF($F$7="BP",BP!N54,EIA!N54)/$F$28</f>
        <v>15.437037537170259</v>
      </c>
      <c r="R78" s="339">
        <f ca="1">IF($F$7="BP",BP!O54,EIA!O54)/$F$28</f>
        <v>31.378625953412563</v>
      </c>
      <c r="S78" s="339">
        <f ca="1">IF($F$7="BP",BP!S54,EIA!S54)/$F$28</f>
        <v>24.650027999999999</v>
      </c>
      <c r="T78" s="339">
        <f ca="1">IF($F$7="BP",BP!T54,EIA!T54)/$F$28</f>
        <v>25.467155999999999</v>
      </c>
      <c r="U78" s="339">
        <f ca="1">IF($F$7="BP",BP!U54,EIA!U54)/$F$28</f>
        <v>26.465867999999997</v>
      </c>
      <c r="V78" s="339">
        <f ca="1">IF($F$7="BP",BP!V54,EIA!V54)/$F$28</f>
        <v>2.2513171823991449</v>
      </c>
      <c r="W78" s="339">
        <f ca="1">IF($F$7="BP",BP!W54,EIA!W54)/$F$28</f>
        <v>5.7821986523573505</v>
      </c>
      <c r="X78" s="339">
        <f ca="1">IF($F$7="BP",BP!X54,EIA!X54)/$F$28</f>
        <v>9.758013457566145</v>
      </c>
      <c r="Y78" s="186">
        <f t="shared" ca="1" si="3"/>
        <v>268.64257879823833</v>
      </c>
      <c r="Z78" s="249">
        <f t="shared" ca="1" si="4"/>
        <v>293.66425580043943</v>
      </c>
      <c r="AA78" s="249">
        <f t="shared" ca="1" si="5"/>
        <v>320.26986851741236</v>
      </c>
      <c r="AB78" s="249">
        <f t="shared" ca="1" si="6"/>
        <v>21.895148178224478</v>
      </c>
      <c r="AC78" s="249">
        <f t="shared" ca="1" si="7"/>
        <v>31.287416585128831</v>
      </c>
      <c r="AD78" s="348">
        <f t="shared" ca="1" si="8"/>
        <v>52.111706746839445</v>
      </c>
      <c r="AE78" s="351">
        <f t="shared" ca="1" si="9"/>
        <v>290.53772697646281</v>
      </c>
      <c r="AF78" s="229">
        <f t="shared" ca="1" si="10"/>
        <v>324.95167238556826</v>
      </c>
      <c r="AG78" s="352">
        <f t="shared" ca="1" si="11"/>
        <v>372.38157526425181</v>
      </c>
      <c r="AH78" s="181"/>
      <c r="AI78" s="181"/>
      <c r="AJ78" s="181"/>
      <c r="AK78" s="181"/>
      <c r="AL78" s="181"/>
      <c r="AM78" s="181"/>
      <c r="AN78" s="181"/>
      <c r="AO78" s="181"/>
    </row>
    <row r="79" spans="4:41" ht="12.9" customHeight="1" x14ac:dyDescent="0.3">
      <c r="D79" s="54"/>
      <c r="E79" s="234" t="s">
        <v>248</v>
      </c>
      <c r="F79" s="332" t="s">
        <v>484</v>
      </c>
      <c r="G79" s="339">
        <f ca="1">IF($F$7="BP",BP!AB55,EIA!AB55)/$F$28</f>
        <v>0</v>
      </c>
      <c r="H79" s="339">
        <f ca="1">IF($F$7="BP",BP!AC55,EIA!AC55)/$F$28</f>
        <v>0</v>
      </c>
      <c r="I79" s="339">
        <f ca="1">IF($F$7="BP",BP!AD55,EIA!AD55)/$F$28</f>
        <v>0</v>
      </c>
      <c r="J79" s="339">
        <f ca="1">IF($F$7="BP",BP!AE55,EIA!AE55)/$F$28</f>
        <v>0</v>
      </c>
      <c r="K79" s="339">
        <f ca="1">IF($F$7="BP",BP!AF55,EIA!AF55)/$F$28</f>
        <v>0</v>
      </c>
      <c r="L79" s="339">
        <f ca="1">IF($F$7="BP",BP!AG55,EIA!AG55)/$F$28</f>
        <v>0</v>
      </c>
      <c r="M79" s="339">
        <f ca="1">IF($F$7="BP",BP!J55,EIA!J55)/$F$28</f>
        <v>0</v>
      </c>
      <c r="N79" s="339">
        <f ca="1">IF($F$7="BP",BP!K55,EIA!K55)/$F$28</f>
        <v>0</v>
      </c>
      <c r="O79" s="339">
        <f ca="1">IF($F$7="BP",BP!L55,EIA!L55)/$F$28</f>
        <v>0</v>
      </c>
      <c r="P79" s="339">
        <f ca="1">IF($F$7="BP",BP!M55,EIA!M55)/$F$28</f>
        <v>0</v>
      </c>
      <c r="Q79" s="339">
        <f ca="1">IF($F$7="BP",BP!N55,EIA!N55)/$F$28</f>
        <v>0</v>
      </c>
      <c r="R79" s="339">
        <f ca="1">IF($F$7="BP",BP!O55,EIA!O55)/$F$28</f>
        <v>0</v>
      </c>
      <c r="S79" s="339">
        <f ca="1">IF($F$7="BP",BP!S55,EIA!S55)/$F$28</f>
        <v>0</v>
      </c>
      <c r="T79" s="339">
        <f ca="1">IF($F$7="BP",BP!T55,EIA!T55)/$F$28</f>
        <v>0</v>
      </c>
      <c r="U79" s="339">
        <f ca="1">IF($F$7="BP",BP!U55,EIA!U55)/$F$28</f>
        <v>0</v>
      </c>
      <c r="V79" s="339">
        <f ca="1">IF($F$7="BP",BP!V55,EIA!V55)/$F$28</f>
        <v>0</v>
      </c>
      <c r="W79" s="339">
        <f ca="1">IF($F$7="BP",BP!W55,EIA!W55)/$F$28</f>
        <v>0</v>
      </c>
      <c r="X79" s="339">
        <f ca="1">IF($F$7="BP",BP!X55,EIA!X55)/$F$28</f>
        <v>0</v>
      </c>
      <c r="Y79" s="186">
        <f t="shared" ca="1" si="3"/>
        <v>0</v>
      </c>
      <c r="Z79" s="249">
        <f t="shared" ca="1" si="4"/>
        <v>0</v>
      </c>
      <c r="AA79" s="249">
        <f t="shared" ca="1" si="5"/>
        <v>0</v>
      </c>
      <c r="AB79" s="249">
        <f t="shared" ca="1" si="6"/>
        <v>0</v>
      </c>
      <c r="AC79" s="249">
        <f t="shared" ca="1" si="7"/>
        <v>0</v>
      </c>
      <c r="AD79" s="348">
        <f t="shared" ca="1" si="8"/>
        <v>0</v>
      </c>
      <c r="AE79" s="351">
        <f t="shared" ca="1" si="9"/>
        <v>0</v>
      </c>
      <c r="AF79" s="229">
        <f t="shared" ca="1" si="10"/>
        <v>0</v>
      </c>
      <c r="AG79" s="352">
        <f t="shared" ca="1" si="11"/>
        <v>0</v>
      </c>
      <c r="AH79" s="181"/>
      <c r="AI79" s="181"/>
      <c r="AJ79" s="181"/>
      <c r="AK79" s="181"/>
      <c r="AL79" s="181"/>
      <c r="AM79" s="181"/>
      <c r="AN79" s="181"/>
      <c r="AO79" s="181"/>
    </row>
    <row r="80" spans="4:41" ht="12.9" customHeight="1" x14ac:dyDescent="0.3">
      <c r="D80" s="54"/>
      <c r="E80" s="234" t="s">
        <v>251</v>
      </c>
      <c r="F80" s="332" t="s">
        <v>487</v>
      </c>
      <c r="G80" s="339">
        <f ca="1">IF($F$7="BP",BP!AB56,EIA!AB56)/$F$28</f>
        <v>0</v>
      </c>
      <c r="H80" s="339">
        <f ca="1">IF($F$7="BP",BP!AC56,EIA!AC56)/$F$28</f>
        <v>0</v>
      </c>
      <c r="I80" s="339">
        <f ca="1">IF($F$7="BP",BP!AD56,EIA!AD56)/$F$28</f>
        <v>0</v>
      </c>
      <c r="J80" s="339">
        <f ca="1">IF($F$7="BP",BP!AE56,EIA!AE56)/$F$28</f>
        <v>0</v>
      </c>
      <c r="K80" s="339">
        <f ca="1">IF($F$7="BP",BP!AF56,EIA!AF56)/$F$28</f>
        <v>0</v>
      </c>
      <c r="L80" s="339">
        <f ca="1">IF($F$7="BP",BP!AG56,EIA!AG56)/$F$28</f>
        <v>0</v>
      </c>
      <c r="M80" s="339">
        <f ca="1">IF($F$7="BP",BP!J56,EIA!J56)/$F$28</f>
        <v>0</v>
      </c>
      <c r="N80" s="339">
        <f ca="1">IF($F$7="BP",BP!K56,EIA!K56)/$F$28</f>
        <v>0</v>
      </c>
      <c r="O80" s="339">
        <f ca="1">IF($F$7="BP",BP!L56,EIA!L56)/$F$28</f>
        <v>0</v>
      </c>
      <c r="P80" s="339">
        <f ca="1">IF($F$7="BP",BP!M56,EIA!M56)/$F$28</f>
        <v>0</v>
      </c>
      <c r="Q80" s="339">
        <f ca="1">IF($F$7="BP",BP!N56,EIA!N56)/$F$28</f>
        <v>0</v>
      </c>
      <c r="R80" s="339">
        <f ca="1">IF($F$7="BP",BP!O56,EIA!O56)/$F$28</f>
        <v>0</v>
      </c>
      <c r="S80" s="339">
        <f ca="1">IF($F$7="BP",BP!S56,EIA!S56)/$F$28</f>
        <v>0</v>
      </c>
      <c r="T80" s="339">
        <f ca="1">IF($F$7="BP",BP!T56,EIA!T56)/$F$28</f>
        <v>0</v>
      </c>
      <c r="U80" s="339">
        <f ca="1">IF($F$7="BP",BP!U56,EIA!U56)/$F$28</f>
        <v>0</v>
      </c>
      <c r="V80" s="339">
        <f ca="1">IF($F$7="BP",BP!V56,EIA!V56)/$F$28</f>
        <v>0</v>
      </c>
      <c r="W80" s="339">
        <f ca="1">IF($F$7="BP",BP!W56,EIA!W56)/$F$28</f>
        <v>0</v>
      </c>
      <c r="X80" s="339">
        <f ca="1">IF($F$7="BP",BP!X56,EIA!X56)/$F$28</f>
        <v>0</v>
      </c>
      <c r="Y80" s="186">
        <f t="shared" ca="1" si="3"/>
        <v>0</v>
      </c>
      <c r="Z80" s="249">
        <f t="shared" ca="1" si="4"/>
        <v>0</v>
      </c>
      <c r="AA80" s="249">
        <f t="shared" ca="1" si="5"/>
        <v>0</v>
      </c>
      <c r="AB80" s="249">
        <f t="shared" ca="1" si="6"/>
        <v>0</v>
      </c>
      <c r="AC80" s="249">
        <f t="shared" ca="1" si="7"/>
        <v>0</v>
      </c>
      <c r="AD80" s="348">
        <f t="shared" ca="1" si="8"/>
        <v>0</v>
      </c>
      <c r="AE80" s="351">
        <f t="shared" ca="1" si="9"/>
        <v>0</v>
      </c>
      <c r="AF80" s="229">
        <f t="shared" ca="1" si="10"/>
        <v>0</v>
      </c>
      <c r="AG80" s="352">
        <f t="shared" ca="1" si="11"/>
        <v>0</v>
      </c>
      <c r="AH80" s="181"/>
      <c r="AI80" s="181"/>
      <c r="AJ80" s="181"/>
      <c r="AK80" s="181"/>
      <c r="AL80" s="181"/>
      <c r="AM80" s="181"/>
      <c r="AN80" s="181"/>
      <c r="AO80" s="181"/>
    </row>
    <row r="81" spans="4:41" ht="12.9" customHeight="1" x14ac:dyDescent="0.3">
      <c r="D81" s="54"/>
      <c r="E81" s="234" t="s">
        <v>232</v>
      </c>
      <c r="F81" s="332" t="s">
        <v>473</v>
      </c>
      <c r="G81" s="339">
        <f ca="1">IF($F$7="BP",BP!AB57,EIA!AB57)/$F$28</f>
        <v>0</v>
      </c>
      <c r="H81" s="339">
        <f ca="1">IF($F$7="BP",BP!AC57,EIA!AC57)/$F$28</f>
        <v>0</v>
      </c>
      <c r="I81" s="339">
        <f ca="1">IF($F$7="BP",BP!AD57,EIA!AD57)/$F$28</f>
        <v>0</v>
      </c>
      <c r="J81" s="339">
        <f ca="1">IF($F$7="BP",BP!AE57,EIA!AE57)/$F$28</f>
        <v>0</v>
      </c>
      <c r="K81" s="339">
        <f ca="1">IF($F$7="BP",BP!AF57,EIA!AF57)/$F$28</f>
        <v>0</v>
      </c>
      <c r="L81" s="339">
        <f ca="1">IF($F$7="BP",BP!AG57,EIA!AG57)/$F$28</f>
        <v>0</v>
      </c>
      <c r="M81" s="339">
        <f ca="1">IF($F$7="BP",BP!J57,EIA!J57)/$F$28</f>
        <v>0</v>
      </c>
      <c r="N81" s="339">
        <f ca="1">IF($F$7="BP",BP!K57,EIA!K57)/$F$28</f>
        <v>0</v>
      </c>
      <c r="O81" s="339">
        <f ca="1">IF($F$7="BP",BP!L57,EIA!L57)/$F$28</f>
        <v>0</v>
      </c>
      <c r="P81" s="339">
        <f ca="1">IF($F$7="BP",BP!M57,EIA!M57)/$F$28</f>
        <v>0</v>
      </c>
      <c r="Q81" s="339">
        <f ca="1">IF($F$7="BP",BP!N57,EIA!N57)/$F$28</f>
        <v>0</v>
      </c>
      <c r="R81" s="339">
        <f ca="1">IF($F$7="BP",BP!O57,EIA!O57)/$F$28</f>
        <v>0</v>
      </c>
      <c r="S81" s="339">
        <f ca="1">IF($F$7="BP",BP!S57,EIA!S57)/$F$28</f>
        <v>0</v>
      </c>
      <c r="T81" s="339">
        <f ca="1">IF($F$7="BP",BP!T57,EIA!T57)/$F$28</f>
        <v>0</v>
      </c>
      <c r="U81" s="339">
        <f ca="1">IF($F$7="BP",BP!U57,EIA!U57)/$F$28</f>
        <v>0</v>
      </c>
      <c r="V81" s="339">
        <f ca="1">IF($F$7="BP",BP!V57,EIA!V57)/$F$28</f>
        <v>0</v>
      </c>
      <c r="W81" s="339">
        <f ca="1">IF($F$7="BP",BP!W57,EIA!W57)/$F$28</f>
        <v>0</v>
      </c>
      <c r="X81" s="339">
        <f ca="1">IF($F$7="BP",BP!X57,EIA!X57)/$F$28</f>
        <v>0</v>
      </c>
      <c r="Y81" s="186">
        <f t="shared" ca="1" si="3"/>
        <v>0</v>
      </c>
      <c r="Z81" s="249">
        <f t="shared" ca="1" si="4"/>
        <v>0</v>
      </c>
      <c r="AA81" s="249">
        <f t="shared" ca="1" si="5"/>
        <v>0</v>
      </c>
      <c r="AB81" s="249">
        <f t="shared" ca="1" si="6"/>
        <v>0</v>
      </c>
      <c r="AC81" s="249">
        <f t="shared" ca="1" si="7"/>
        <v>0</v>
      </c>
      <c r="AD81" s="348">
        <f t="shared" ca="1" si="8"/>
        <v>0</v>
      </c>
      <c r="AE81" s="351">
        <f t="shared" ca="1" si="9"/>
        <v>0</v>
      </c>
      <c r="AF81" s="229">
        <f t="shared" ca="1" si="10"/>
        <v>0</v>
      </c>
      <c r="AG81" s="352">
        <f t="shared" ca="1" si="11"/>
        <v>0</v>
      </c>
      <c r="AH81" s="181"/>
      <c r="AI81" s="181"/>
      <c r="AJ81" s="181"/>
      <c r="AK81" s="181"/>
      <c r="AL81" s="181"/>
      <c r="AM81" s="181"/>
      <c r="AN81" s="181"/>
      <c r="AO81" s="181"/>
    </row>
    <row r="82" spans="4:41" ht="12.9" customHeight="1" x14ac:dyDescent="0.3">
      <c r="D82" s="54"/>
      <c r="E82" s="234" t="s">
        <v>252</v>
      </c>
      <c r="F82" s="332" t="s">
        <v>488</v>
      </c>
      <c r="G82" s="339">
        <f ca="1">IF($F$7="BP",BP!AB58,EIA!AB58)/$F$28</f>
        <v>0</v>
      </c>
      <c r="H82" s="339">
        <f ca="1">IF($F$7="BP",BP!AC58,EIA!AC58)/$F$28</f>
        <v>0</v>
      </c>
      <c r="I82" s="339">
        <f ca="1">IF($F$7="BP",BP!AD58,EIA!AD58)/$F$28</f>
        <v>0</v>
      </c>
      <c r="J82" s="339">
        <f ca="1">IF($F$7="BP",BP!AE58,EIA!AE58)/$F$28</f>
        <v>0</v>
      </c>
      <c r="K82" s="339">
        <f ca="1">IF($F$7="BP",BP!AF58,EIA!AF58)/$F$28</f>
        <v>0</v>
      </c>
      <c r="L82" s="339">
        <f ca="1">IF($F$7="BP",BP!AG58,EIA!AG58)/$F$28</f>
        <v>0</v>
      </c>
      <c r="M82" s="339">
        <f ca="1">IF($F$7="BP",BP!J58,EIA!J58)/$F$28</f>
        <v>0</v>
      </c>
      <c r="N82" s="339">
        <f ca="1">IF($F$7="BP",BP!K58,EIA!K58)/$F$28</f>
        <v>0</v>
      </c>
      <c r="O82" s="339">
        <f ca="1">IF($F$7="BP",BP!L58,EIA!L58)/$F$28</f>
        <v>0</v>
      </c>
      <c r="P82" s="339">
        <f ca="1">IF($F$7="BP",BP!M58,EIA!M58)/$F$28</f>
        <v>0</v>
      </c>
      <c r="Q82" s="339">
        <f ca="1">IF($F$7="BP",BP!N58,EIA!N58)/$F$28</f>
        <v>0</v>
      </c>
      <c r="R82" s="339">
        <f ca="1">IF($F$7="BP",BP!O58,EIA!O58)/$F$28</f>
        <v>0</v>
      </c>
      <c r="S82" s="339">
        <f ca="1">IF($F$7="BP",BP!S58,EIA!S58)/$F$28</f>
        <v>0</v>
      </c>
      <c r="T82" s="339">
        <f ca="1">IF($F$7="BP",BP!T58,EIA!T58)/$F$28</f>
        <v>0</v>
      </c>
      <c r="U82" s="339">
        <f ca="1">IF($F$7="BP",BP!U58,EIA!U58)/$F$28</f>
        <v>0</v>
      </c>
      <c r="V82" s="339">
        <f ca="1">IF($F$7="BP",BP!V58,EIA!V58)/$F$28</f>
        <v>0</v>
      </c>
      <c r="W82" s="339">
        <f ca="1">IF($F$7="BP",BP!W58,EIA!W58)/$F$28</f>
        <v>0</v>
      </c>
      <c r="X82" s="339">
        <f ca="1">IF($F$7="BP",BP!X58,EIA!X58)/$F$28</f>
        <v>0</v>
      </c>
      <c r="Y82" s="186">
        <f t="shared" ca="1" si="3"/>
        <v>0</v>
      </c>
      <c r="Z82" s="249">
        <f t="shared" ca="1" si="4"/>
        <v>0</v>
      </c>
      <c r="AA82" s="249">
        <f t="shared" ca="1" si="5"/>
        <v>0</v>
      </c>
      <c r="AB82" s="249">
        <f t="shared" ca="1" si="6"/>
        <v>0</v>
      </c>
      <c r="AC82" s="249">
        <f t="shared" ca="1" si="7"/>
        <v>0</v>
      </c>
      <c r="AD82" s="348">
        <f t="shared" ca="1" si="8"/>
        <v>0</v>
      </c>
      <c r="AE82" s="351">
        <f t="shared" ca="1" si="9"/>
        <v>0</v>
      </c>
      <c r="AF82" s="229">
        <f t="shared" ca="1" si="10"/>
        <v>0</v>
      </c>
      <c r="AG82" s="352">
        <f t="shared" ca="1" si="11"/>
        <v>0</v>
      </c>
      <c r="AH82" s="181"/>
      <c r="AI82" s="181"/>
      <c r="AJ82" s="181"/>
      <c r="AK82" s="181"/>
      <c r="AL82" s="181"/>
      <c r="AM82" s="181"/>
      <c r="AN82" s="181"/>
      <c r="AO82" s="181"/>
    </row>
    <row r="83" spans="4:41" ht="12.9" customHeight="1" x14ac:dyDescent="0.3">
      <c r="D83" s="54"/>
      <c r="E83" s="234" t="s">
        <v>241</v>
      </c>
      <c r="F83" s="332" t="s">
        <v>479</v>
      </c>
      <c r="G83" s="339">
        <f ca="1">IF($F$7="BP",BP!AB59,EIA!AB59)/$F$28</f>
        <v>0</v>
      </c>
      <c r="H83" s="339">
        <f ca="1">IF($F$7="BP",BP!AC59,EIA!AC59)/$F$28</f>
        <v>0</v>
      </c>
      <c r="I83" s="339">
        <f ca="1">IF($F$7="BP",BP!AD59,EIA!AD59)/$F$28</f>
        <v>0</v>
      </c>
      <c r="J83" s="339">
        <f ca="1">IF($F$7="BP",BP!AE59,EIA!AE59)/$F$28</f>
        <v>0</v>
      </c>
      <c r="K83" s="339">
        <f ca="1">IF($F$7="BP",BP!AF59,EIA!AF59)/$F$28</f>
        <v>0</v>
      </c>
      <c r="L83" s="339">
        <f ca="1">IF($F$7="BP",BP!AG59,EIA!AG59)/$F$28</f>
        <v>0</v>
      </c>
      <c r="M83" s="339">
        <f ca="1">IF($F$7="BP",BP!J59,EIA!J59)/$F$28</f>
        <v>0</v>
      </c>
      <c r="N83" s="339">
        <f ca="1">IF($F$7="BP",BP!K59,EIA!K59)/$F$28</f>
        <v>0</v>
      </c>
      <c r="O83" s="339">
        <f ca="1">IF($F$7="BP",BP!L59,EIA!L59)/$F$28</f>
        <v>0</v>
      </c>
      <c r="P83" s="339">
        <f ca="1">IF($F$7="BP",BP!M59,EIA!M59)/$F$28</f>
        <v>0</v>
      </c>
      <c r="Q83" s="339">
        <f ca="1">IF($F$7="BP",BP!N59,EIA!N59)/$F$28</f>
        <v>0</v>
      </c>
      <c r="R83" s="339">
        <f ca="1">IF($F$7="BP",BP!O59,EIA!O59)/$F$28</f>
        <v>0</v>
      </c>
      <c r="S83" s="339">
        <f ca="1">IF($F$7="BP",BP!S59,EIA!S59)/$F$28</f>
        <v>0</v>
      </c>
      <c r="T83" s="339">
        <f ca="1">IF($F$7="BP",BP!T59,EIA!T59)/$F$28</f>
        <v>0</v>
      </c>
      <c r="U83" s="339">
        <f ca="1">IF($F$7="BP",BP!U59,EIA!U59)/$F$28</f>
        <v>0</v>
      </c>
      <c r="V83" s="339">
        <f ca="1">IF($F$7="BP",BP!V59,EIA!V59)/$F$28</f>
        <v>0</v>
      </c>
      <c r="W83" s="339">
        <f ca="1">IF($F$7="BP",BP!W59,EIA!W59)/$F$28</f>
        <v>0</v>
      </c>
      <c r="X83" s="339">
        <f ca="1">IF($F$7="BP",BP!X59,EIA!X59)/$F$28</f>
        <v>0</v>
      </c>
      <c r="Y83" s="186">
        <f t="shared" ca="1" si="3"/>
        <v>0</v>
      </c>
      <c r="Z83" s="249">
        <f t="shared" ca="1" si="4"/>
        <v>0</v>
      </c>
      <c r="AA83" s="249">
        <f t="shared" ca="1" si="5"/>
        <v>0</v>
      </c>
      <c r="AB83" s="249">
        <f t="shared" ca="1" si="6"/>
        <v>0</v>
      </c>
      <c r="AC83" s="249">
        <f t="shared" ca="1" si="7"/>
        <v>0</v>
      </c>
      <c r="AD83" s="348">
        <f t="shared" ca="1" si="8"/>
        <v>0</v>
      </c>
      <c r="AE83" s="351">
        <f t="shared" ca="1" si="9"/>
        <v>0</v>
      </c>
      <c r="AF83" s="229">
        <f t="shared" ca="1" si="10"/>
        <v>0</v>
      </c>
      <c r="AG83" s="352">
        <f t="shared" ca="1" si="11"/>
        <v>0</v>
      </c>
      <c r="AH83" s="181"/>
      <c r="AI83" s="181"/>
      <c r="AJ83" s="181"/>
      <c r="AK83" s="181"/>
      <c r="AL83" s="181"/>
      <c r="AM83" s="181"/>
      <c r="AN83" s="181"/>
      <c r="AO83" s="181"/>
    </row>
    <row r="84" spans="4:41" ht="12.9" customHeight="1" x14ac:dyDescent="0.3">
      <c r="D84" s="54"/>
      <c r="E84" s="234" t="s">
        <v>253</v>
      </c>
      <c r="F84" s="332" t="s">
        <v>489</v>
      </c>
      <c r="G84" s="339">
        <f ca="1">IF($F$7="BP",BP!AB60,EIA!AB60)/$F$28</f>
        <v>0</v>
      </c>
      <c r="H84" s="339">
        <f ca="1">IF($F$7="BP",BP!AC60,EIA!AC60)/$F$28</f>
        <v>0</v>
      </c>
      <c r="I84" s="339">
        <f ca="1">IF($F$7="BP",BP!AD60,EIA!AD60)/$F$28</f>
        <v>0</v>
      </c>
      <c r="J84" s="339">
        <f ca="1">IF($F$7="BP",BP!AE60,EIA!AE60)/$F$28</f>
        <v>0</v>
      </c>
      <c r="K84" s="339">
        <f ca="1">IF($F$7="BP",BP!AF60,EIA!AF60)/$F$28</f>
        <v>0</v>
      </c>
      <c r="L84" s="339">
        <f ca="1">IF($F$7="BP",BP!AG60,EIA!AG60)/$F$28</f>
        <v>0</v>
      </c>
      <c r="M84" s="339">
        <f ca="1">IF($F$7="BP",BP!J60,EIA!J60)/$F$28</f>
        <v>0</v>
      </c>
      <c r="N84" s="339">
        <f ca="1">IF($F$7="BP",BP!K60,EIA!K60)/$F$28</f>
        <v>0</v>
      </c>
      <c r="O84" s="339">
        <f ca="1">IF($F$7="BP",BP!L60,EIA!L60)/$F$28</f>
        <v>0</v>
      </c>
      <c r="P84" s="339">
        <f ca="1">IF($F$7="BP",BP!M60,EIA!M60)/$F$28</f>
        <v>0</v>
      </c>
      <c r="Q84" s="339">
        <f ca="1">IF($F$7="BP",BP!N60,EIA!N60)/$F$28</f>
        <v>0</v>
      </c>
      <c r="R84" s="339">
        <f ca="1">IF($F$7="BP",BP!O60,EIA!O60)/$F$28</f>
        <v>0</v>
      </c>
      <c r="S84" s="339">
        <f ca="1">IF($F$7="BP",BP!S60,EIA!S60)/$F$28</f>
        <v>0</v>
      </c>
      <c r="T84" s="339">
        <f ca="1">IF($F$7="BP",BP!T60,EIA!T60)/$F$28</f>
        <v>0</v>
      </c>
      <c r="U84" s="339">
        <f ca="1">IF($F$7="BP",BP!U60,EIA!U60)/$F$28</f>
        <v>0</v>
      </c>
      <c r="V84" s="339">
        <f ca="1">IF($F$7="BP",BP!V60,EIA!V60)/$F$28</f>
        <v>0</v>
      </c>
      <c r="W84" s="339">
        <f ca="1">IF($F$7="BP",BP!W60,EIA!W60)/$F$28</f>
        <v>0</v>
      </c>
      <c r="X84" s="339">
        <f ca="1">IF($F$7="BP",BP!X60,EIA!X60)/$F$28</f>
        <v>0</v>
      </c>
      <c r="Y84" s="186">
        <f t="shared" ca="1" si="3"/>
        <v>0</v>
      </c>
      <c r="Z84" s="249">
        <f t="shared" ca="1" si="4"/>
        <v>0</v>
      </c>
      <c r="AA84" s="249">
        <f t="shared" ca="1" si="5"/>
        <v>0</v>
      </c>
      <c r="AB84" s="249">
        <f t="shared" ca="1" si="6"/>
        <v>0</v>
      </c>
      <c r="AC84" s="249">
        <f t="shared" ca="1" si="7"/>
        <v>0</v>
      </c>
      <c r="AD84" s="348">
        <f t="shared" ca="1" si="8"/>
        <v>0</v>
      </c>
      <c r="AE84" s="351">
        <f t="shared" ca="1" si="9"/>
        <v>0</v>
      </c>
      <c r="AF84" s="229">
        <f t="shared" ca="1" si="10"/>
        <v>0</v>
      </c>
      <c r="AG84" s="352">
        <f t="shared" ca="1" si="11"/>
        <v>0</v>
      </c>
      <c r="AH84" s="181"/>
      <c r="AI84" s="181"/>
      <c r="AJ84" s="181"/>
      <c r="AK84" s="181"/>
      <c r="AL84" s="181"/>
      <c r="AM84" s="181"/>
      <c r="AN84" s="181"/>
      <c r="AO84" s="181"/>
    </row>
    <row r="85" spans="4:41" ht="12.9" customHeight="1" x14ac:dyDescent="0.3">
      <c r="D85" s="54"/>
      <c r="E85" s="234" t="s">
        <v>254</v>
      </c>
      <c r="F85" s="332" t="s">
        <v>490</v>
      </c>
      <c r="G85" s="339">
        <f ca="1">IF($F$7="BP",BP!AB61,EIA!AB61)/$F$28</f>
        <v>66.649889623827207</v>
      </c>
      <c r="H85" s="339">
        <f ca="1">IF($F$7="BP",BP!AC61,EIA!AC61)/$F$28</f>
        <v>73.909202498326252</v>
      </c>
      <c r="I85" s="339">
        <f ca="1">IF($F$7="BP",BP!AD61,EIA!AD61)/$F$28</f>
        <v>81.242094030483656</v>
      </c>
      <c r="J85" s="339">
        <f ca="1">IF($F$7="BP",BP!AE61,EIA!AE61)/$F$28</f>
        <v>4.5806467276708496</v>
      </c>
      <c r="K85" s="339">
        <f ca="1">IF($F$7="BP",BP!AF61,EIA!AF61)/$F$28</f>
        <v>5.0340901978006096</v>
      </c>
      <c r="L85" s="339">
        <f ca="1">IF($F$7="BP",BP!AG61,EIA!AG61)/$F$28</f>
        <v>5.4875336679303688</v>
      </c>
      <c r="M85" s="339">
        <f ca="1">IF($F$7="BP",BP!J61,EIA!J61)/$F$28</f>
        <v>0</v>
      </c>
      <c r="N85" s="339">
        <f ca="1">IF($F$7="BP",BP!K61,EIA!K61)/$F$28</f>
        <v>0</v>
      </c>
      <c r="O85" s="339">
        <f ca="1">IF($F$7="BP",BP!L61,EIA!L61)/$F$28</f>
        <v>0</v>
      </c>
      <c r="P85" s="339">
        <f ca="1">IF($F$7="BP",BP!M61,EIA!M61)/$F$28</f>
        <v>0</v>
      </c>
      <c r="Q85" s="339">
        <f ca="1">IF($F$7="BP",BP!N61,EIA!N61)/$F$28</f>
        <v>0</v>
      </c>
      <c r="R85" s="339">
        <f ca="1">IF($F$7="BP",BP!O61,EIA!O61)/$F$28</f>
        <v>0</v>
      </c>
      <c r="S85" s="339">
        <f ca="1">IF($F$7="BP",BP!S61,EIA!S61)/$F$28</f>
        <v>0</v>
      </c>
      <c r="T85" s="339">
        <f ca="1">IF($F$7="BP",BP!T61,EIA!T61)/$F$28</f>
        <v>0</v>
      </c>
      <c r="U85" s="339">
        <f ca="1">IF($F$7="BP",BP!U61,EIA!U61)/$F$28</f>
        <v>0</v>
      </c>
      <c r="V85" s="339">
        <f ca="1">IF($F$7="BP",BP!V61,EIA!V61)/$F$28</f>
        <v>0</v>
      </c>
      <c r="W85" s="339">
        <f ca="1">IF($F$7="BP",BP!W61,EIA!W61)/$F$28</f>
        <v>0</v>
      </c>
      <c r="X85" s="339">
        <f ca="1">IF($F$7="BP",BP!X61,EIA!X61)/$F$28</f>
        <v>0</v>
      </c>
      <c r="Y85" s="186">
        <f t="shared" ca="1" si="3"/>
        <v>66.649889623827207</v>
      </c>
      <c r="Z85" s="249">
        <f t="shared" ca="1" si="4"/>
        <v>73.909202498326252</v>
      </c>
      <c r="AA85" s="249">
        <f t="shared" ca="1" si="5"/>
        <v>81.242094030483656</v>
      </c>
      <c r="AB85" s="249">
        <f t="shared" ca="1" si="6"/>
        <v>4.5806467276708496</v>
      </c>
      <c r="AC85" s="249">
        <f t="shared" ca="1" si="7"/>
        <v>5.0340901978006096</v>
      </c>
      <c r="AD85" s="348">
        <f t="shared" ca="1" si="8"/>
        <v>5.4875336679303688</v>
      </c>
      <c r="AE85" s="351">
        <f t="shared" ca="1" si="9"/>
        <v>71.23053635149806</v>
      </c>
      <c r="AF85" s="229">
        <f t="shared" ca="1" si="10"/>
        <v>78.943292696126861</v>
      </c>
      <c r="AG85" s="352">
        <f t="shared" ca="1" si="11"/>
        <v>86.729627698414021</v>
      </c>
      <c r="AH85" s="181"/>
      <c r="AI85" s="181"/>
      <c r="AJ85" s="181"/>
      <c r="AK85" s="181"/>
      <c r="AL85" s="181"/>
      <c r="AM85" s="181"/>
      <c r="AN85" s="181"/>
      <c r="AO85" s="181"/>
    </row>
    <row r="86" spans="4:41" ht="12.9" customHeight="1" x14ac:dyDescent="0.3">
      <c r="D86" s="54"/>
      <c r="E86" s="234" t="s">
        <v>278</v>
      </c>
      <c r="F86" s="332" t="s">
        <v>509</v>
      </c>
      <c r="G86" s="339">
        <f ca="1">IF($F$7="BP",BP!AB62,EIA!AB62)/$F$28</f>
        <v>130.57780172841515</v>
      </c>
      <c r="H86" s="339">
        <f ca="1">IF($F$7="BP",BP!AC62,EIA!AC62)/$F$28</f>
        <v>177.34354109427946</v>
      </c>
      <c r="I86" s="339">
        <f ca="1">IF($F$7="BP",BP!AD62,EIA!AD62)/$F$28</f>
        <v>225.23455185078711</v>
      </c>
      <c r="J86" s="339">
        <f ca="1">IF($F$7="BP",BP!AE62,EIA!AE62)/$F$28</f>
        <v>5.5528840236398063</v>
      </c>
      <c r="K86" s="339">
        <f ca="1">IF($F$7="BP",BP!AF62,EIA!AF62)/$F$28</f>
        <v>5.6618513405903563</v>
      </c>
      <c r="L86" s="339">
        <f ca="1">IF($F$7="BP",BP!AG62,EIA!AG62)/$F$28</f>
        <v>5.7708186575409073</v>
      </c>
      <c r="M86" s="339">
        <f ca="1">IF($F$7="BP",BP!J62,EIA!J62)/$F$28</f>
        <v>0</v>
      </c>
      <c r="N86" s="339">
        <f ca="1">IF($F$7="BP",BP!K62,EIA!K62)/$F$28</f>
        <v>0</v>
      </c>
      <c r="O86" s="339">
        <f ca="1">IF($F$7="BP",BP!L62,EIA!L62)/$F$28</f>
        <v>0</v>
      </c>
      <c r="P86" s="339">
        <f ca="1">IF($F$7="BP",BP!M62,EIA!M62)/$F$28</f>
        <v>0</v>
      </c>
      <c r="Q86" s="339">
        <f ca="1">IF($F$7="BP",BP!N62,EIA!N62)/$F$28</f>
        <v>0</v>
      </c>
      <c r="R86" s="339">
        <f ca="1">IF($F$7="BP",BP!O62,EIA!O62)/$F$28</f>
        <v>0</v>
      </c>
      <c r="S86" s="339">
        <f ca="1">IF($F$7="BP",BP!S62,EIA!S62)/$F$28</f>
        <v>9.4807799999999993</v>
      </c>
      <c r="T86" s="339">
        <f ca="1">IF($F$7="BP",BP!T62,EIA!T62)/$F$28</f>
        <v>9.7950599999999994</v>
      </c>
      <c r="U86" s="339">
        <f ca="1">IF($F$7="BP",BP!U62,EIA!U62)/$F$28</f>
        <v>10.179180000000001</v>
      </c>
      <c r="V86" s="339">
        <f ca="1">IF($F$7="BP",BP!V62,EIA!V62)/$F$28</f>
        <v>0.865891223999671</v>
      </c>
      <c r="W86" s="339">
        <f ca="1">IF($F$7="BP",BP!W62,EIA!W62)/$F$28</f>
        <v>2.2239225585989812</v>
      </c>
      <c r="X86" s="339">
        <f ca="1">IF($F$7="BP",BP!X62,EIA!X62)/$F$28</f>
        <v>3.7530820990639016</v>
      </c>
      <c r="Y86" s="186">
        <f t="shared" ca="1" si="3"/>
        <v>140.05858172841516</v>
      </c>
      <c r="Z86" s="249">
        <f t="shared" ca="1" si="4"/>
        <v>187.13860109427947</v>
      </c>
      <c r="AA86" s="249">
        <f t="shared" ca="1" si="5"/>
        <v>235.41373185078712</v>
      </c>
      <c r="AB86" s="249">
        <f t="shared" ca="1" si="6"/>
        <v>6.418775247639477</v>
      </c>
      <c r="AC86" s="249">
        <f t="shared" ca="1" si="7"/>
        <v>7.8857738991893376</v>
      </c>
      <c r="AD86" s="348">
        <f t="shared" ca="1" si="8"/>
        <v>9.5239007566048084</v>
      </c>
      <c r="AE86" s="351">
        <f t="shared" ca="1" si="9"/>
        <v>146.47735697605464</v>
      </c>
      <c r="AF86" s="229">
        <f t="shared" ca="1" si="10"/>
        <v>195.0243749934688</v>
      </c>
      <c r="AG86" s="352">
        <f t="shared" ca="1" si="11"/>
        <v>244.93763260739192</v>
      </c>
      <c r="AH86" s="181"/>
      <c r="AI86" s="181"/>
      <c r="AJ86" s="181"/>
      <c r="AK86" s="181"/>
      <c r="AL86" s="181"/>
      <c r="AM86" s="181"/>
      <c r="AN86" s="181"/>
      <c r="AO86" s="181"/>
    </row>
    <row r="87" spans="4:41" ht="12.9" customHeight="1" x14ac:dyDescent="0.3">
      <c r="D87" s="54"/>
      <c r="E87" s="234" t="s">
        <v>256</v>
      </c>
      <c r="F87" s="332" t="s">
        <v>491</v>
      </c>
      <c r="G87" s="339">
        <f ca="1">IF($F$7="BP",BP!AB63,EIA!AB63)/$F$28</f>
        <v>0</v>
      </c>
      <c r="H87" s="339">
        <f ca="1">IF($F$7="BP",BP!AC63,EIA!AC63)/$F$28</f>
        <v>0</v>
      </c>
      <c r="I87" s="339">
        <f ca="1">IF($F$7="BP",BP!AD63,EIA!AD63)/$F$28</f>
        <v>0</v>
      </c>
      <c r="J87" s="339">
        <f ca="1">IF($F$7="BP",BP!AE63,EIA!AE63)/$F$28</f>
        <v>0</v>
      </c>
      <c r="K87" s="339">
        <f ca="1">IF($F$7="BP",BP!AF63,EIA!AF63)/$F$28</f>
        <v>0</v>
      </c>
      <c r="L87" s="339">
        <f ca="1">IF($F$7="BP",BP!AG63,EIA!AG63)/$F$28</f>
        <v>0</v>
      </c>
      <c r="M87" s="339">
        <f ca="1">IF($F$7="BP",BP!J63,EIA!J63)/$F$28</f>
        <v>0</v>
      </c>
      <c r="N87" s="339">
        <f ca="1">IF($F$7="BP",BP!K63,EIA!K63)/$F$28</f>
        <v>0</v>
      </c>
      <c r="O87" s="339">
        <f ca="1">IF($F$7="BP",BP!L63,EIA!L63)/$F$28</f>
        <v>0</v>
      </c>
      <c r="P87" s="339">
        <f ca="1">IF($F$7="BP",BP!M63,EIA!M63)/$F$28</f>
        <v>0</v>
      </c>
      <c r="Q87" s="339">
        <f ca="1">IF($F$7="BP",BP!N63,EIA!N63)/$F$28</f>
        <v>0</v>
      </c>
      <c r="R87" s="339">
        <f ca="1">IF($F$7="BP",BP!O63,EIA!O63)/$F$28</f>
        <v>0</v>
      </c>
      <c r="S87" s="339">
        <f ca="1">IF($F$7="BP",BP!S63,EIA!S63)/$F$28</f>
        <v>0</v>
      </c>
      <c r="T87" s="339">
        <f ca="1">IF($F$7="BP",BP!T63,EIA!T63)/$F$28</f>
        <v>0</v>
      </c>
      <c r="U87" s="339">
        <f ca="1">IF($F$7="BP",BP!U63,EIA!U63)/$F$28</f>
        <v>0</v>
      </c>
      <c r="V87" s="339">
        <f ca="1">IF($F$7="BP",BP!V63,EIA!V63)/$F$28</f>
        <v>0</v>
      </c>
      <c r="W87" s="339">
        <f ca="1">IF($F$7="BP",BP!W63,EIA!W63)/$F$28</f>
        <v>0</v>
      </c>
      <c r="X87" s="339">
        <f ca="1">IF($F$7="BP",BP!X63,EIA!X63)/$F$28</f>
        <v>0</v>
      </c>
      <c r="Y87" s="186">
        <f t="shared" ca="1" si="3"/>
        <v>0</v>
      </c>
      <c r="Z87" s="249">
        <f t="shared" ca="1" si="4"/>
        <v>0</v>
      </c>
      <c r="AA87" s="249">
        <f t="shared" ca="1" si="5"/>
        <v>0</v>
      </c>
      <c r="AB87" s="249">
        <f t="shared" ca="1" si="6"/>
        <v>0</v>
      </c>
      <c r="AC87" s="249">
        <f t="shared" ca="1" si="7"/>
        <v>0</v>
      </c>
      <c r="AD87" s="348">
        <f t="shared" ca="1" si="8"/>
        <v>0</v>
      </c>
      <c r="AE87" s="351">
        <f t="shared" ca="1" si="9"/>
        <v>0</v>
      </c>
      <c r="AF87" s="229">
        <f t="shared" ca="1" si="10"/>
        <v>0</v>
      </c>
      <c r="AG87" s="352">
        <f t="shared" ca="1" si="11"/>
        <v>0</v>
      </c>
      <c r="AH87" s="181"/>
      <c r="AI87" s="181"/>
      <c r="AJ87" s="181"/>
      <c r="AK87" s="181"/>
      <c r="AL87" s="181"/>
      <c r="AM87" s="181"/>
      <c r="AN87" s="181"/>
      <c r="AO87" s="181"/>
    </row>
    <row r="88" spans="4:41" ht="12.9" customHeight="1" x14ac:dyDescent="0.3">
      <c r="D88" s="54"/>
      <c r="E88" s="234" t="s">
        <v>255</v>
      </c>
      <c r="F88" s="332" t="s">
        <v>156</v>
      </c>
      <c r="G88" s="339">
        <f ca="1">IF($F$7="BP",BP!AB64,EIA!AB64)/$F$28</f>
        <v>0</v>
      </c>
      <c r="H88" s="339">
        <f ca="1">IF($F$7="BP",BP!AC64,EIA!AC64)/$F$28</f>
        <v>0</v>
      </c>
      <c r="I88" s="339">
        <f ca="1">IF($F$7="BP",BP!AD64,EIA!AD64)/$F$28</f>
        <v>0</v>
      </c>
      <c r="J88" s="339">
        <f ca="1">IF($F$7="BP",BP!AE64,EIA!AE64)/$F$28</f>
        <v>0</v>
      </c>
      <c r="K88" s="339">
        <f ca="1">IF($F$7="BP",BP!AF64,EIA!AF64)/$F$28</f>
        <v>0</v>
      </c>
      <c r="L88" s="339">
        <f ca="1">IF($F$7="BP",BP!AG64,EIA!AG64)/$F$28</f>
        <v>0</v>
      </c>
      <c r="M88" s="339">
        <f ca="1">IF($F$7="BP",BP!J64,EIA!J64)/$F$28</f>
        <v>12.862899847483677</v>
      </c>
      <c r="N88" s="339">
        <f ca="1">IF($F$7="BP",BP!K64,EIA!K64)/$F$28</f>
        <v>13.988439112524391</v>
      </c>
      <c r="O88" s="339">
        <f ca="1">IF($F$7="BP",BP!L64,EIA!L64)/$F$28</f>
        <v>15.259836500215281</v>
      </c>
      <c r="P88" s="339">
        <f ca="1">IF($F$7="BP",BP!M64,EIA!M64)/$F$28</f>
        <v>0.6427719695979599</v>
      </c>
      <c r="Q88" s="339">
        <f ca="1">IF($F$7="BP",BP!N64,EIA!N64)/$F$28</f>
        <v>0.71056550361495652</v>
      </c>
      <c r="R88" s="339">
        <f ca="1">IF($F$7="BP",BP!O64,EIA!O64)/$F$28</f>
        <v>1.6000436445821977</v>
      </c>
      <c r="S88" s="339">
        <f ca="1">IF($F$7="BP",BP!S64,EIA!S64)/$F$28</f>
        <v>6.0726292055999993</v>
      </c>
      <c r="T88" s="339">
        <f ca="1">IF($F$7="BP",BP!T64,EIA!T64)/$F$28</f>
        <v>6.2739318311999996</v>
      </c>
      <c r="U88" s="339">
        <f ca="1">IF($F$7="BP",BP!U64,EIA!U64)/$F$28</f>
        <v>6.5199683735999994</v>
      </c>
      <c r="V88" s="339">
        <f ca="1">IF($F$7="BP",BP!V64,EIA!V64)/$F$28</f>
        <v>0.55462064679626932</v>
      </c>
      <c r="W88" s="339">
        <f ca="1">IF($F$7="BP",BP!W64,EIA!W64)/$F$28</f>
        <v>1.4244668772338194</v>
      </c>
      <c r="X88" s="339">
        <f ca="1">IF($F$7="BP",BP!X64,EIA!X64)/$F$28</f>
        <v>2.4039241460924106</v>
      </c>
      <c r="Y88" s="186">
        <f t="shared" ca="1" si="3"/>
        <v>18.935529053083677</v>
      </c>
      <c r="Z88" s="249">
        <f t="shared" ca="1" si="4"/>
        <v>20.262370943724392</v>
      </c>
      <c r="AA88" s="249">
        <f t="shared" ca="1" si="5"/>
        <v>21.77980487381528</v>
      </c>
      <c r="AB88" s="249">
        <f t="shared" ca="1" si="6"/>
        <v>1.1973926163942292</v>
      </c>
      <c r="AC88" s="249">
        <f t="shared" ca="1" si="7"/>
        <v>2.1350323808487759</v>
      </c>
      <c r="AD88" s="348">
        <f t="shared" ca="1" si="8"/>
        <v>4.0039677906746078</v>
      </c>
      <c r="AE88" s="351">
        <f t="shared" ca="1" si="9"/>
        <v>20.132921669477906</v>
      </c>
      <c r="AF88" s="229">
        <f t="shared" ca="1" si="10"/>
        <v>22.397403324573169</v>
      </c>
      <c r="AG88" s="352">
        <f t="shared" ca="1" si="11"/>
        <v>25.783772664489888</v>
      </c>
      <c r="AH88" s="181"/>
      <c r="AI88" s="181"/>
      <c r="AJ88" s="181"/>
      <c r="AK88" s="181"/>
      <c r="AL88" s="181"/>
      <c r="AM88" s="181"/>
      <c r="AN88" s="181"/>
      <c r="AO88" s="181"/>
    </row>
    <row r="89" spans="4:41" ht="12.9" customHeight="1" x14ac:dyDescent="0.3">
      <c r="D89" s="54"/>
      <c r="E89" s="234" t="s">
        <v>257</v>
      </c>
      <c r="F89" s="332" t="s">
        <v>492</v>
      </c>
      <c r="G89" s="339">
        <f ca="1">IF($F$7="BP",BP!AB65,EIA!AB65)/$F$28</f>
        <v>0</v>
      </c>
      <c r="H89" s="339">
        <f ca="1">IF($F$7="BP",BP!AC65,EIA!AC65)/$F$28</f>
        <v>0</v>
      </c>
      <c r="I89" s="339">
        <f ca="1">IF($F$7="BP",BP!AD65,EIA!AD65)/$F$28</f>
        <v>0</v>
      </c>
      <c r="J89" s="339">
        <f ca="1">IF($F$7="BP",BP!AE65,EIA!AE65)/$F$28</f>
        <v>0</v>
      </c>
      <c r="K89" s="339">
        <f ca="1">IF($F$7="BP",BP!AF65,EIA!AF65)/$F$28</f>
        <v>0</v>
      </c>
      <c r="L89" s="339">
        <f ca="1">IF($F$7="BP",BP!AG65,EIA!AG65)/$F$28</f>
        <v>0</v>
      </c>
      <c r="M89" s="339">
        <f ca="1">IF($F$7="BP",BP!J65,EIA!J65)/$F$28</f>
        <v>0</v>
      </c>
      <c r="N89" s="339">
        <f ca="1">IF($F$7="BP",BP!K65,EIA!K65)/$F$28</f>
        <v>0</v>
      </c>
      <c r="O89" s="339">
        <f ca="1">IF($F$7="BP",BP!L65,EIA!L65)/$F$28</f>
        <v>0</v>
      </c>
      <c r="P89" s="339">
        <f ca="1">IF($F$7="BP",BP!M65,EIA!M65)/$F$28</f>
        <v>0</v>
      </c>
      <c r="Q89" s="339">
        <f ca="1">IF($F$7="BP",BP!N65,EIA!N65)/$F$28</f>
        <v>0</v>
      </c>
      <c r="R89" s="339">
        <f ca="1">IF($F$7="BP",BP!O65,EIA!O65)/$F$28</f>
        <v>0</v>
      </c>
      <c r="S89" s="339">
        <f ca="1">IF($F$7="BP",BP!S65,EIA!S65)/$F$28</f>
        <v>0</v>
      </c>
      <c r="T89" s="339">
        <f ca="1">IF($F$7="BP",BP!T65,EIA!T65)/$F$28</f>
        <v>0</v>
      </c>
      <c r="U89" s="339">
        <f ca="1">IF($F$7="BP",BP!U65,EIA!U65)/$F$28</f>
        <v>0</v>
      </c>
      <c r="V89" s="339">
        <f ca="1">IF($F$7="BP",BP!V65,EIA!V65)/$F$28</f>
        <v>0</v>
      </c>
      <c r="W89" s="339">
        <f ca="1">IF($F$7="BP",BP!W65,EIA!W65)/$F$28</f>
        <v>0</v>
      </c>
      <c r="X89" s="339">
        <f ca="1">IF($F$7="BP",BP!X65,EIA!X65)/$F$28</f>
        <v>0</v>
      </c>
      <c r="Y89" s="186">
        <f t="shared" ca="1" si="3"/>
        <v>0</v>
      </c>
      <c r="Z89" s="249">
        <f t="shared" ca="1" si="4"/>
        <v>0</v>
      </c>
      <c r="AA89" s="249">
        <f t="shared" ca="1" si="5"/>
        <v>0</v>
      </c>
      <c r="AB89" s="249">
        <f t="shared" ca="1" si="6"/>
        <v>0</v>
      </c>
      <c r="AC89" s="249">
        <f t="shared" ca="1" si="7"/>
        <v>0</v>
      </c>
      <c r="AD89" s="348">
        <f t="shared" ca="1" si="8"/>
        <v>0</v>
      </c>
      <c r="AE89" s="351">
        <f t="shared" ca="1" si="9"/>
        <v>0</v>
      </c>
      <c r="AF89" s="229">
        <f t="shared" ca="1" si="10"/>
        <v>0</v>
      </c>
      <c r="AG89" s="352">
        <f t="shared" ca="1" si="11"/>
        <v>0</v>
      </c>
      <c r="AH89" s="181"/>
      <c r="AI89" s="181"/>
      <c r="AJ89" s="181"/>
      <c r="AK89" s="181"/>
      <c r="AL89" s="181"/>
      <c r="AM89" s="181"/>
      <c r="AN89" s="181"/>
      <c r="AO89" s="181"/>
    </row>
    <row r="90" spans="4:41" ht="12.9" customHeight="1" x14ac:dyDescent="0.3">
      <c r="D90" s="54"/>
      <c r="E90" s="234" t="s">
        <v>258</v>
      </c>
      <c r="F90" s="332" t="s">
        <v>493</v>
      </c>
      <c r="G90" s="339">
        <f ca="1">IF($F$7="BP",BP!AB66,EIA!AB66)/$F$28</f>
        <v>0</v>
      </c>
      <c r="H90" s="339">
        <f ca="1">IF($F$7="BP",BP!AC66,EIA!AC66)/$F$28</f>
        <v>0</v>
      </c>
      <c r="I90" s="339">
        <f ca="1">IF($F$7="BP",BP!AD66,EIA!AD66)/$F$28</f>
        <v>0</v>
      </c>
      <c r="J90" s="339">
        <f ca="1">IF($F$7="BP",BP!AE66,EIA!AE66)/$F$28</f>
        <v>0</v>
      </c>
      <c r="K90" s="339">
        <f ca="1">IF($F$7="BP",BP!AF66,EIA!AF66)/$F$28</f>
        <v>0</v>
      </c>
      <c r="L90" s="339">
        <f ca="1">IF($F$7="BP",BP!AG66,EIA!AG66)/$F$28</f>
        <v>0</v>
      </c>
      <c r="M90" s="339">
        <f ca="1">IF($F$7="BP",BP!J66,EIA!J66)/$F$28</f>
        <v>0</v>
      </c>
      <c r="N90" s="339">
        <f ca="1">IF($F$7="BP",BP!K66,EIA!K66)/$F$28</f>
        <v>0</v>
      </c>
      <c r="O90" s="339">
        <f ca="1">IF($F$7="BP",BP!L66,EIA!L66)/$F$28</f>
        <v>0</v>
      </c>
      <c r="P90" s="339">
        <f ca="1">IF($F$7="BP",BP!M66,EIA!M66)/$F$28</f>
        <v>0</v>
      </c>
      <c r="Q90" s="339">
        <f ca="1">IF($F$7="BP",BP!N66,EIA!N66)/$F$28</f>
        <v>0</v>
      </c>
      <c r="R90" s="339">
        <f ca="1">IF($F$7="BP",BP!O66,EIA!O66)/$F$28</f>
        <v>0</v>
      </c>
      <c r="S90" s="339">
        <f ca="1">IF($F$7="BP",BP!S66,EIA!S66)/$F$28</f>
        <v>0</v>
      </c>
      <c r="T90" s="339">
        <f ca="1">IF($F$7="BP",BP!T66,EIA!T66)/$F$28</f>
        <v>0</v>
      </c>
      <c r="U90" s="339">
        <f ca="1">IF($F$7="BP",BP!U66,EIA!U66)/$F$28</f>
        <v>0</v>
      </c>
      <c r="V90" s="339">
        <f ca="1">IF($F$7="BP",BP!V66,EIA!V66)/$F$28</f>
        <v>0</v>
      </c>
      <c r="W90" s="339">
        <f ca="1">IF($F$7="BP",BP!W66,EIA!W66)/$F$28</f>
        <v>0</v>
      </c>
      <c r="X90" s="339">
        <f ca="1">IF($F$7="BP",BP!X66,EIA!X66)/$F$28</f>
        <v>0</v>
      </c>
      <c r="Y90" s="186">
        <f t="shared" ca="1" si="3"/>
        <v>0</v>
      </c>
      <c r="Z90" s="249">
        <f t="shared" ca="1" si="4"/>
        <v>0</v>
      </c>
      <c r="AA90" s="249">
        <f t="shared" ca="1" si="5"/>
        <v>0</v>
      </c>
      <c r="AB90" s="249">
        <f t="shared" ca="1" si="6"/>
        <v>0</v>
      </c>
      <c r="AC90" s="249">
        <f t="shared" ca="1" si="7"/>
        <v>0</v>
      </c>
      <c r="AD90" s="348">
        <f t="shared" ca="1" si="8"/>
        <v>0</v>
      </c>
      <c r="AE90" s="351">
        <f t="shared" ca="1" si="9"/>
        <v>0</v>
      </c>
      <c r="AF90" s="229">
        <f t="shared" ca="1" si="10"/>
        <v>0</v>
      </c>
      <c r="AG90" s="352">
        <f t="shared" ca="1" si="11"/>
        <v>0</v>
      </c>
      <c r="AH90" s="181"/>
      <c r="AI90" s="181"/>
      <c r="AJ90" s="181"/>
      <c r="AK90" s="181"/>
      <c r="AL90" s="181"/>
      <c r="AM90" s="181"/>
      <c r="AN90" s="181"/>
      <c r="AO90" s="181"/>
    </row>
    <row r="91" spans="4:41" ht="12.9" customHeight="1" x14ac:dyDescent="0.3">
      <c r="D91" s="54"/>
      <c r="E91" s="234" t="s">
        <v>198</v>
      </c>
      <c r="F91" s="332" t="s">
        <v>157</v>
      </c>
      <c r="G91" s="339">
        <f ca="1">IF($F$7="BP",BP!AB67,EIA!AB67)/$F$28</f>
        <v>0</v>
      </c>
      <c r="H91" s="339">
        <f ca="1">IF($F$7="BP",BP!AC67,EIA!AC67)/$F$28</f>
        <v>0</v>
      </c>
      <c r="I91" s="339">
        <f ca="1">IF($F$7="BP",BP!AD67,EIA!AD67)/$F$28</f>
        <v>0</v>
      </c>
      <c r="J91" s="339">
        <f ca="1">IF($F$7="BP",BP!AE67,EIA!AE67)/$F$28</f>
        <v>0</v>
      </c>
      <c r="K91" s="339">
        <f ca="1">IF($F$7="BP",BP!AF67,EIA!AF67)/$F$28</f>
        <v>0</v>
      </c>
      <c r="L91" s="339">
        <f ca="1">IF($F$7="BP",BP!AG67,EIA!AG67)/$F$28</f>
        <v>0</v>
      </c>
      <c r="M91" s="339">
        <f ca="1">IF($F$7="BP",BP!J67,EIA!J67)/$F$28</f>
        <v>185.65401639296581</v>
      </c>
      <c r="N91" s="339">
        <f ca="1">IF($F$7="BP",BP!K67,EIA!K67)/$F$28</f>
        <v>201.89925561899256</v>
      </c>
      <c r="O91" s="339">
        <f ca="1">IF($F$7="BP",BP!L67,EIA!L67)/$F$28</f>
        <v>220.24970802514372</v>
      </c>
      <c r="P91" s="339">
        <f ca="1">IF($F$7="BP",BP!M67,EIA!M67)/$F$28</f>
        <v>52.59210599219054</v>
      </c>
      <c r="Q91" s="339">
        <f ca="1">IF($F$7="BP",BP!N67,EIA!N67)/$F$28</f>
        <v>63.47701025680707</v>
      </c>
      <c r="R91" s="339">
        <f ca="1">IF($F$7="BP",BP!O67,EIA!O67)/$F$28</f>
        <v>100.52876301223705</v>
      </c>
      <c r="S91" s="339">
        <f ca="1">IF($F$7="BP",BP!S67,EIA!S67)/$F$28</f>
        <v>163.06941599999999</v>
      </c>
      <c r="T91" s="339">
        <f ca="1">IF($F$7="BP",BP!T67,EIA!T67)/$F$28</f>
        <v>168.475032</v>
      </c>
      <c r="U91" s="339">
        <f ca="1">IF($F$7="BP",BP!U67,EIA!U67)/$F$28</f>
        <v>175.08189599999997</v>
      </c>
      <c r="V91" s="339">
        <f ca="1">IF($F$7="BP",BP!V67,EIA!V67)/$F$28</f>
        <v>14.893329052794341</v>
      </c>
      <c r="W91" s="339">
        <f ca="1">IF($F$7="BP",BP!W67,EIA!W67)/$F$28</f>
        <v>38.251468007902474</v>
      </c>
      <c r="X91" s="339">
        <f ca="1">IF($F$7="BP",BP!X67,EIA!X67)/$F$28</f>
        <v>64.553012103899107</v>
      </c>
      <c r="Y91" s="186">
        <f t="shared" ca="1" si="3"/>
        <v>348.72343239296583</v>
      </c>
      <c r="Z91" s="249">
        <f t="shared" ca="1" si="4"/>
        <v>370.37428761899253</v>
      </c>
      <c r="AA91" s="249">
        <f t="shared" ca="1" si="5"/>
        <v>395.33160402514369</v>
      </c>
      <c r="AB91" s="249">
        <f t="shared" ca="1" si="6"/>
        <v>67.485435044984882</v>
      </c>
      <c r="AC91" s="249">
        <f t="shared" ca="1" si="7"/>
        <v>101.72847826470954</v>
      </c>
      <c r="AD91" s="348">
        <f t="shared" ca="1" si="8"/>
        <v>165.08177511613616</v>
      </c>
      <c r="AE91" s="351">
        <f t="shared" ca="1" si="9"/>
        <v>416.20886743795074</v>
      </c>
      <c r="AF91" s="229">
        <f t="shared" ca="1" si="10"/>
        <v>472.10276588370209</v>
      </c>
      <c r="AG91" s="352">
        <f t="shared" ca="1" si="11"/>
        <v>560.41337914127985</v>
      </c>
      <c r="AH91" s="181"/>
      <c r="AI91" s="181"/>
      <c r="AJ91" s="181"/>
      <c r="AK91" s="181"/>
      <c r="AL91" s="181"/>
      <c r="AM91" s="181"/>
      <c r="AN91" s="181"/>
      <c r="AO91" s="181"/>
    </row>
    <row r="92" spans="4:41" ht="12.9" customHeight="1" x14ac:dyDescent="0.3">
      <c r="D92" s="54"/>
      <c r="E92" s="234" t="s">
        <v>259</v>
      </c>
      <c r="F92" s="332" t="s">
        <v>158</v>
      </c>
      <c r="G92" s="339">
        <f ca="1">IF($F$7="BP",BP!AB68,EIA!AB68)/$F$28</f>
        <v>0</v>
      </c>
      <c r="H92" s="339">
        <f ca="1">IF($F$7="BP",BP!AC68,EIA!AC68)/$F$28</f>
        <v>0</v>
      </c>
      <c r="I92" s="339">
        <f ca="1">IF($F$7="BP",BP!AD68,EIA!AD68)/$F$28</f>
        <v>0</v>
      </c>
      <c r="J92" s="339">
        <f ca="1">IF($F$7="BP",BP!AE68,EIA!AE68)/$F$28</f>
        <v>0</v>
      </c>
      <c r="K92" s="339">
        <f ca="1">IF($F$7="BP",BP!AF68,EIA!AF68)/$F$28</f>
        <v>0</v>
      </c>
      <c r="L92" s="339">
        <f ca="1">IF($F$7="BP",BP!AG68,EIA!AG68)/$F$28</f>
        <v>0</v>
      </c>
      <c r="M92" s="339">
        <f ca="1">IF($F$7="BP",BP!J68,EIA!J68)/$F$28</f>
        <v>66.340701685507966</v>
      </c>
      <c r="N92" s="339">
        <f ca="1">IF($F$7="BP",BP!K68,EIA!K68)/$F$28</f>
        <v>72.145696321456953</v>
      </c>
      <c r="O92" s="339">
        <f ca="1">IF($F$7="BP",BP!L68,EIA!L68)/$F$28</f>
        <v>78.702957578298324</v>
      </c>
      <c r="P92" s="339">
        <f ca="1">IF($F$7="BP",BP!M68,EIA!M68)/$F$28</f>
        <v>7.6187369759496955</v>
      </c>
      <c r="Q92" s="339">
        <f ca="1">IF($F$7="BP",BP!N68,EIA!N68)/$F$28</f>
        <v>10.420642993943648</v>
      </c>
      <c r="R92" s="339">
        <f ca="1">IF($F$7="BP",BP!O68,EIA!O68)/$F$28</f>
        <v>19.826992564764168</v>
      </c>
      <c r="S92" s="339">
        <f ca="1">IF($F$7="BP",BP!S68,EIA!S68)/$F$28</f>
        <v>0</v>
      </c>
      <c r="T92" s="339">
        <f ca="1">IF($F$7="BP",BP!T68,EIA!T68)/$F$28</f>
        <v>0</v>
      </c>
      <c r="U92" s="339">
        <f ca="1">IF($F$7="BP",BP!U68,EIA!U68)/$F$28</f>
        <v>0</v>
      </c>
      <c r="V92" s="339">
        <f ca="1">IF($F$7="BP",BP!V68,EIA!V68)/$F$28</f>
        <v>0</v>
      </c>
      <c r="W92" s="339">
        <f ca="1">IF($F$7="BP",BP!W68,EIA!W68)/$F$28</f>
        <v>0</v>
      </c>
      <c r="X92" s="339">
        <f ca="1">IF($F$7="BP",BP!X68,EIA!X68)/$F$28</f>
        <v>0</v>
      </c>
      <c r="Y92" s="186">
        <f t="shared" ca="1" si="3"/>
        <v>66.340701685507966</v>
      </c>
      <c r="Z92" s="249">
        <f t="shared" ca="1" si="4"/>
        <v>72.145696321456953</v>
      </c>
      <c r="AA92" s="249">
        <f t="shared" ca="1" si="5"/>
        <v>78.702957578298324</v>
      </c>
      <c r="AB92" s="249">
        <f t="shared" ca="1" si="6"/>
        <v>7.6187369759496955</v>
      </c>
      <c r="AC92" s="249">
        <f t="shared" ca="1" si="7"/>
        <v>10.420642993943648</v>
      </c>
      <c r="AD92" s="348">
        <f t="shared" ca="1" si="8"/>
        <v>19.826992564764168</v>
      </c>
      <c r="AE92" s="351">
        <f t="shared" ca="1" si="9"/>
        <v>73.959438661457668</v>
      </c>
      <c r="AF92" s="229">
        <f t="shared" ca="1" si="10"/>
        <v>82.566339315400597</v>
      </c>
      <c r="AG92" s="352">
        <f t="shared" ca="1" si="11"/>
        <v>98.529950143062493</v>
      </c>
      <c r="AH92" s="181"/>
      <c r="AI92" s="181"/>
      <c r="AJ92" s="181"/>
      <c r="AK92" s="181"/>
      <c r="AL92" s="181"/>
      <c r="AM92" s="181"/>
      <c r="AN92" s="181"/>
      <c r="AO92" s="181"/>
    </row>
    <row r="93" spans="4:41" ht="12.9" customHeight="1" x14ac:dyDescent="0.3">
      <c r="D93" s="54"/>
      <c r="E93" s="234" t="s">
        <v>264</v>
      </c>
      <c r="F93" s="332" t="s">
        <v>496</v>
      </c>
      <c r="G93" s="339">
        <f ca="1">IF($F$7="BP",BP!AB69,EIA!AB69)/$F$28</f>
        <v>0</v>
      </c>
      <c r="H93" s="339">
        <f ca="1">IF($F$7="BP",BP!AC69,EIA!AC69)/$F$28</f>
        <v>0</v>
      </c>
      <c r="I93" s="339">
        <f ca="1">IF($F$7="BP",BP!AD69,EIA!AD69)/$F$28</f>
        <v>0</v>
      </c>
      <c r="J93" s="339">
        <f ca="1">IF($F$7="BP",BP!AE69,EIA!AE69)/$F$28</f>
        <v>0</v>
      </c>
      <c r="K93" s="339">
        <f ca="1">IF($F$7="BP",BP!AF69,EIA!AF69)/$F$28</f>
        <v>0</v>
      </c>
      <c r="L93" s="339">
        <f ca="1">IF($F$7="BP",BP!AG69,EIA!AG69)/$F$28</f>
        <v>0</v>
      </c>
      <c r="M93" s="339">
        <f ca="1">IF($F$7="BP",BP!J69,EIA!J69)/$F$28</f>
        <v>0</v>
      </c>
      <c r="N93" s="339">
        <f ca="1">IF($F$7="BP",BP!K69,EIA!K69)/$F$28</f>
        <v>0</v>
      </c>
      <c r="O93" s="339">
        <f ca="1">IF($F$7="BP",BP!L69,EIA!L69)/$F$28</f>
        <v>0</v>
      </c>
      <c r="P93" s="339">
        <f ca="1">IF($F$7="BP",BP!M69,EIA!M69)/$F$28</f>
        <v>0</v>
      </c>
      <c r="Q93" s="339">
        <f ca="1">IF($F$7="BP",BP!N69,EIA!N69)/$F$28</f>
        <v>0</v>
      </c>
      <c r="R93" s="339">
        <f ca="1">IF($F$7="BP",BP!O69,EIA!O69)/$F$28</f>
        <v>0</v>
      </c>
      <c r="S93" s="339">
        <f ca="1">IF($F$7="BP",BP!S69,EIA!S69)/$F$28</f>
        <v>0</v>
      </c>
      <c r="T93" s="339">
        <f ca="1">IF($F$7="BP",BP!T69,EIA!T69)/$F$28</f>
        <v>0</v>
      </c>
      <c r="U93" s="339">
        <f ca="1">IF($F$7="BP",BP!U69,EIA!U69)/$F$28</f>
        <v>0</v>
      </c>
      <c r="V93" s="339">
        <f ca="1">IF($F$7="BP",BP!V69,EIA!V69)/$F$28</f>
        <v>0</v>
      </c>
      <c r="W93" s="339">
        <f ca="1">IF($F$7="BP",BP!W69,EIA!W69)/$F$28</f>
        <v>0</v>
      </c>
      <c r="X93" s="339">
        <f ca="1">IF($F$7="BP",BP!X69,EIA!X69)/$F$28</f>
        <v>0</v>
      </c>
      <c r="Y93" s="186">
        <f t="shared" ca="1" si="3"/>
        <v>0</v>
      </c>
      <c r="Z93" s="249">
        <f t="shared" ca="1" si="4"/>
        <v>0</v>
      </c>
      <c r="AA93" s="249">
        <f t="shared" ca="1" si="5"/>
        <v>0</v>
      </c>
      <c r="AB93" s="249">
        <f t="shared" ca="1" si="6"/>
        <v>0</v>
      </c>
      <c r="AC93" s="249">
        <f t="shared" ca="1" si="7"/>
        <v>0</v>
      </c>
      <c r="AD93" s="348">
        <f t="shared" ca="1" si="8"/>
        <v>0</v>
      </c>
      <c r="AE93" s="351">
        <f t="shared" ca="1" si="9"/>
        <v>0</v>
      </c>
      <c r="AF93" s="229">
        <f t="shared" ca="1" si="10"/>
        <v>0</v>
      </c>
      <c r="AG93" s="352">
        <f t="shared" ca="1" si="11"/>
        <v>0</v>
      </c>
      <c r="AH93" s="181"/>
      <c r="AI93" s="181"/>
      <c r="AJ93" s="181"/>
      <c r="AK93" s="181"/>
      <c r="AL93" s="181"/>
      <c r="AM93" s="181"/>
      <c r="AN93" s="181"/>
      <c r="AO93" s="181"/>
    </row>
    <row r="94" spans="4:41" ht="12.9" customHeight="1" x14ac:dyDescent="0.3">
      <c r="D94" s="54"/>
      <c r="E94" s="234" t="s">
        <v>260</v>
      </c>
      <c r="F94" s="332" t="s">
        <v>159</v>
      </c>
      <c r="G94" s="339">
        <f ca="1">IF($F$7="BP",BP!AB70,EIA!AB70)/$F$28</f>
        <v>0</v>
      </c>
      <c r="H94" s="339">
        <f ca="1">IF($F$7="BP",BP!AC70,EIA!AC70)/$F$28</f>
        <v>0</v>
      </c>
      <c r="I94" s="339">
        <f ca="1">IF($F$7="BP",BP!AD70,EIA!AD70)/$F$28</f>
        <v>0</v>
      </c>
      <c r="J94" s="339">
        <f ca="1">IF($F$7="BP",BP!AE70,EIA!AE70)/$F$28</f>
        <v>0</v>
      </c>
      <c r="K94" s="339">
        <f ca="1">IF($F$7="BP",BP!AF70,EIA!AF70)/$F$28</f>
        <v>0</v>
      </c>
      <c r="L94" s="339">
        <f ca="1">IF($F$7="BP",BP!AG70,EIA!AG70)/$F$28</f>
        <v>0</v>
      </c>
      <c r="M94" s="339">
        <f ca="1">IF($F$7="BP",BP!J70,EIA!J70)/$F$28</f>
        <v>85.705689936456608</v>
      </c>
      <c r="N94" s="339">
        <f ca="1">IF($F$7="BP",BP!K70,EIA!K70)/$F$28</f>
        <v>93.205174532051728</v>
      </c>
      <c r="O94" s="339">
        <f ca="1">IF($F$7="BP",BP!L70,EIA!L70)/$F$28</f>
        <v>101.67651393354546</v>
      </c>
      <c r="P94" s="339">
        <f ca="1">IF($F$7="BP",BP!M70,EIA!M70)/$F$28</f>
        <v>11.974209987761661</v>
      </c>
      <c r="Q94" s="339">
        <f ca="1">IF($F$7="BP",BP!N70,EIA!N70)/$F$28</f>
        <v>15.260589013071192</v>
      </c>
      <c r="R94" s="339">
        <f ca="1">IF($F$7="BP",BP!O70,EIA!O70)/$F$28</f>
        <v>27.057447036749366</v>
      </c>
      <c r="S94" s="339">
        <f ca="1">IF($F$7="BP",BP!S70,EIA!S70)/$F$28</f>
        <v>121.353984</v>
      </c>
      <c r="T94" s="339">
        <f ca="1">IF($F$7="BP",BP!T70,EIA!T70)/$F$28</f>
        <v>125.37676800000001</v>
      </c>
      <c r="U94" s="339">
        <f ca="1">IF($F$7="BP",BP!U70,EIA!U70)/$F$28</f>
        <v>130.29350399999998</v>
      </c>
      <c r="V94" s="339">
        <f ca="1">IF($F$7="BP",BP!V70,EIA!V70)/$F$28</f>
        <v>11.083407667195788</v>
      </c>
      <c r="W94" s="339">
        <f ca="1">IF($F$7="BP",BP!W70,EIA!W70)/$F$28</f>
        <v>28.466208750066958</v>
      </c>
      <c r="X94" s="339">
        <f ca="1">IF($F$7="BP",BP!X70,EIA!X70)/$F$28</f>
        <v>48.039450868017944</v>
      </c>
      <c r="Y94" s="186">
        <f t="shared" ca="1" si="3"/>
        <v>207.05967393645659</v>
      </c>
      <c r="Z94" s="249">
        <f t="shared" ca="1" si="4"/>
        <v>218.58194253205176</v>
      </c>
      <c r="AA94" s="249">
        <f t="shared" ca="1" si="5"/>
        <v>231.97001793354545</v>
      </c>
      <c r="AB94" s="249">
        <f t="shared" ca="1" si="6"/>
        <v>23.057617654957447</v>
      </c>
      <c r="AC94" s="249">
        <f t="shared" ca="1" si="7"/>
        <v>43.726797763138151</v>
      </c>
      <c r="AD94" s="348">
        <f t="shared" ca="1" si="8"/>
        <v>75.096897904767303</v>
      </c>
      <c r="AE94" s="351">
        <f t="shared" ca="1" si="9"/>
        <v>230.11729159141404</v>
      </c>
      <c r="AF94" s="229">
        <f t="shared" ca="1" si="10"/>
        <v>262.30874029518992</v>
      </c>
      <c r="AG94" s="352">
        <f t="shared" ca="1" si="11"/>
        <v>307.06691583831275</v>
      </c>
      <c r="AH94" s="181"/>
      <c r="AI94" s="181"/>
      <c r="AJ94" s="181"/>
      <c r="AK94" s="181"/>
      <c r="AL94" s="181"/>
      <c r="AM94" s="181"/>
      <c r="AN94" s="181"/>
      <c r="AO94" s="181"/>
    </row>
    <row r="95" spans="4:41" ht="12.9" customHeight="1" x14ac:dyDescent="0.3">
      <c r="D95" s="54"/>
      <c r="E95" s="234" t="s">
        <v>439</v>
      </c>
      <c r="F95" s="332" t="s">
        <v>639</v>
      </c>
      <c r="G95" s="339">
        <f ca="1">IF($F$7="BP",BP!AB71,EIA!AB71)/$F$28</f>
        <v>0</v>
      </c>
      <c r="H95" s="339">
        <f ca="1">IF($F$7="BP",BP!AC71,EIA!AC71)/$F$28</f>
        <v>0</v>
      </c>
      <c r="I95" s="339">
        <f ca="1">IF($F$7="BP",BP!AD71,EIA!AD71)/$F$28</f>
        <v>0</v>
      </c>
      <c r="J95" s="339">
        <f ca="1">IF($F$7="BP",BP!AE71,EIA!AE71)/$F$28</f>
        <v>0</v>
      </c>
      <c r="K95" s="339">
        <f ca="1">IF($F$7="BP",BP!AF71,EIA!AF71)/$F$28</f>
        <v>0</v>
      </c>
      <c r="L95" s="339">
        <f ca="1">IF($F$7="BP",BP!AG71,EIA!AG71)/$F$28</f>
        <v>0</v>
      </c>
      <c r="M95" s="339">
        <f ca="1">IF($F$7="BP",BP!J71,EIA!J71)/$F$28</f>
        <v>0</v>
      </c>
      <c r="N95" s="339">
        <f ca="1">IF($F$7="BP",BP!K71,EIA!K71)/$F$28</f>
        <v>0</v>
      </c>
      <c r="O95" s="339">
        <f ca="1">IF($F$7="BP",BP!L71,EIA!L71)/$F$28</f>
        <v>0</v>
      </c>
      <c r="P95" s="339">
        <f ca="1">IF($F$7="BP",BP!M71,EIA!M71)/$F$28</f>
        <v>0</v>
      </c>
      <c r="Q95" s="339">
        <f ca="1">IF($F$7="BP",BP!N71,EIA!N71)/$F$28</f>
        <v>0</v>
      </c>
      <c r="R95" s="339">
        <f ca="1">IF($F$7="BP",BP!O71,EIA!O71)/$F$28</f>
        <v>0</v>
      </c>
      <c r="S95" s="339">
        <f ca="1">IF($F$7="BP",BP!S71,EIA!S71)/$F$28</f>
        <v>0</v>
      </c>
      <c r="T95" s="339">
        <f ca="1">IF($F$7="BP",BP!T71,EIA!T71)/$F$28</f>
        <v>0</v>
      </c>
      <c r="U95" s="339">
        <f ca="1">IF($F$7="BP",BP!U71,EIA!U71)/$F$28</f>
        <v>0</v>
      </c>
      <c r="V95" s="339">
        <f ca="1">IF($F$7="BP",BP!V71,EIA!V71)/$F$28</f>
        <v>0</v>
      </c>
      <c r="W95" s="339">
        <f ca="1">IF($F$7="BP",BP!W71,EIA!W71)/$F$28</f>
        <v>0</v>
      </c>
      <c r="X95" s="339">
        <f ca="1">IF($F$7="BP",BP!X71,EIA!X71)/$F$28</f>
        <v>0</v>
      </c>
      <c r="Y95" s="186">
        <f t="shared" ref="Y95:Y158" ca="1" si="12">G95+M95+S95</f>
        <v>0</v>
      </c>
      <c r="Z95" s="249">
        <f t="shared" ref="Z95:Z158" ca="1" si="13">H95+N95+T95</f>
        <v>0</v>
      </c>
      <c r="AA95" s="249">
        <f t="shared" ref="AA95:AA158" ca="1" si="14">I95+O95+U95</f>
        <v>0</v>
      </c>
      <c r="AB95" s="249">
        <f t="shared" ref="AB95:AB158" ca="1" si="15">J95+P95+V95</f>
        <v>0</v>
      </c>
      <c r="AC95" s="249">
        <f t="shared" ref="AC95:AC158" ca="1" si="16">K95+Q95+W95</f>
        <v>0</v>
      </c>
      <c r="AD95" s="348">
        <f t="shared" ref="AD95:AD158" ca="1" si="17">L95+R95+X95</f>
        <v>0</v>
      </c>
      <c r="AE95" s="351">
        <f t="shared" ref="AE95:AE158" ca="1" si="18">Y95+AB95</f>
        <v>0</v>
      </c>
      <c r="AF95" s="229">
        <f t="shared" ref="AF95:AF158" ca="1" si="19">Z95+AC95</f>
        <v>0</v>
      </c>
      <c r="AG95" s="352">
        <f t="shared" ref="AG95:AG158" ca="1" si="20">AA95+AD95</f>
        <v>0</v>
      </c>
      <c r="AH95" s="181"/>
      <c r="AI95" s="181"/>
      <c r="AJ95" s="181"/>
      <c r="AK95" s="181"/>
      <c r="AL95" s="181"/>
      <c r="AM95" s="181"/>
      <c r="AN95" s="181"/>
      <c r="AO95" s="181"/>
    </row>
    <row r="96" spans="4:41" ht="12.9" customHeight="1" x14ac:dyDescent="0.3">
      <c r="D96" s="54"/>
      <c r="E96" s="234" t="s">
        <v>263</v>
      </c>
      <c r="F96" s="332" t="s">
        <v>495</v>
      </c>
      <c r="G96" s="339">
        <f ca="1">IF($F$7="BP",BP!AB72,EIA!AB72)/$F$28</f>
        <v>0</v>
      </c>
      <c r="H96" s="339">
        <f ca="1">IF($F$7="BP",BP!AC72,EIA!AC72)/$F$28</f>
        <v>0</v>
      </c>
      <c r="I96" s="339">
        <f ca="1">IF($F$7="BP",BP!AD72,EIA!AD72)/$F$28</f>
        <v>0</v>
      </c>
      <c r="J96" s="339">
        <f ca="1">IF($F$7="BP",BP!AE72,EIA!AE72)/$F$28</f>
        <v>0</v>
      </c>
      <c r="K96" s="339">
        <f ca="1">IF($F$7="BP",BP!AF72,EIA!AF72)/$F$28</f>
        <v>0</v>
      </c>
      <c r="L96" s="339">
        <f ca="1">IF($F$7="BP",BP!AG72,EIA!AG72)/$F$28</f>
        <v>0</v>
      </c>
      <c r="M96" s="339">
        <f ca="1">IF($F$7="BP",BP!J72,EIA!J72)/$F$28</f>
        <v>0</v>
      </c>
      <c r="N96" s="339">
        <f ca="1">IF($F$7="BP",BP!K72,EIA!K72)/$F$28</f>
        <v>0</v>
      </c>
      <c r="O96" s="339">
        <f ca="1">IF($F$7="BP",BP!L72,EIA!L72)/$F$28</f>
        <v>0</v>
      </c>
      <c r="P96" s="339">
        <f ca="1">IF($F$7="BP",BP!M72,EIA!M72)/$F$28</f>
        <v>0</v>
      </c>
      <c r="Q96" s="339">
        <f ca="1">IF($F$7="BP",BP!N72,EIA!N72)/$F$28</f>
        <v>0</v>
      </c>
      <c r="R96" s="339">
        <f ca="1">IF($F$7="BP",BP!O72,EIA!O72)/$F$28</f>
        <v>0</v>
      </c>
      <c r="S96" s="339">
        <f ca="1">IF($F$7="BP",BP!S72,EIA!S72)/$F$28</f>
        <v>0</v>
      </c>
      <c r="T96" s="339">
        <f ca="1">IF($F$7="BP",BP!T72,EIA!T72)/$F$28</f>
        <v>0</v>
      </c>
      <c r="U96" s="339">
        <f ca="1">IF($F$7="BP",BP!U72,EIA!U72)/$F$28</f>
        <v>0</v>
      </c>
      <c r="V96" s="339">
        <f ca="1">IF($F$7="BP",BP!V72,EIA!V72)/$F$28</f>
        <v>0</v>
      </c>
      <c r="W96" s="339">
        <f ca="1">IF($F$7="BP",BP!W72,EIA!W72)/$F$28</f>
        <v>0</v>
      </c>
      <c r="X96" s="339">
        <f ca="1">IF($F$7="BP",BP!X72,EIA!X72)/$F$28</f>
        <v>0</v>
      </c>
      <c r="Y96" s="186">
        <f t="shared" ca="1" si="12"/>
        <v>0</v>
      </c>
      <c r="Z96" s="249">
        <f t="shared" ca="1" si="13"/>
        <v>0</v>
      </c>
      <c r="AA96" s="249">
        <f t="shared" ca="1" si="14"/>
        <v>0</v>
      </c>
      <c r="AB96" s="249">
        <f t="shared" ca="1" si="15"/>
        <v>0</v>
      </c>
      <c r="AC96" s="249">
        <f t="shared" ca="1" si="16"/>
        <v>0</v>
      </c>
      <c r="AD96" s="348">
        <f t="shared" ca="1" si="17"/>
        <v>0</v>
      </c>
      <c r="AE96" s="351">
        <f t="shared" ca="1" si="18"/>
        <v>0</v>
      </c>
      <c r="AF96" s="229">
        <f t="shared" ca="1" si="19"/>
        <v>0</v>
      </c>
      <c r="AG96" s="352">
        <f t="shared" ca="1" si="20"/>
        <v>0</v>
      </c>
      <c r="AH96" s="181"/>
      <c r="AI96" s="181"/>
      <c r="AJ96" s="181"/>
      <c r="AK96" s="181"/>
      <c r="AL96" s="181"/>
      <c r="AM96" s="181"/>
      <c r="AN96" s="181"/>
      <c r="AO96" s="181"/>
    </row>
    <row r="97" spans="4:41" ht="12.9" customHeight="1" x14ac:dyDescent="0.3">
      <c r="D97" s="54"/>
      <c r="E97" s="234" t="s">
        <v>403</v>
      </c>
      <c r="F97" s="332" t="s">
        <v>615</v>
      </c>
      <c r="G97" s="339">
        <f ca="1">IF($F$7="BP",BP!AB73,EIA!AB73)/$F$28</f>
        <v>0</v>
      </c>
      <c r="H97" s="339">
        <f ca="1">IF($F$7="BP",BP!AC73,EIA!AC73)/$F$28</f>
        <v>0</v>
      </c>
      <c r="I97" s="339">
        <f ca="1">IF($F$7="BP",BP!AD73,EIA!AD73)/$F$28</f>
        <v>0</v>
      </c>
      <c r="J97" s="339">
        <f ca="1">IF($F$7="BP",BP!AE73,EIA!AE73)/$F$28</f>
        <v>0</v>
      </c>
      <c r="K97" s="339">
        <f ca="1">IF($F$7="BP",BP!AF73,EIA!AF73)/$F$28</f>
        <v>0</v>
      </c>
      <c r="L97" s="339">
        <f ca="1">IF($F$7="BP",BP!AG73,EIA!AG73)/$F$28</f>
        <v>0</v>
      </c>
      <c r="M97" s="339">
        <f ca="1">IF($F$7="BP",BP!J73,EIA!J73)/$F$28</f>
        <v>0</v>
      </c>
      <c r="N97" s="339">
        <f ca="1">IF($F$7="BP",BP!K73,EIA!K73)/$F$28</f>
        <v>0</v>
      </c>
      <c r="O97" s="339">
        <f ca="1">IF($F$7="BP",BP!L73,EIA!L73)/$F$28</f>
        <v>0</v>
      </c>
      <c r="P97" s="339">
        <f ca="1">IF($F$7="BP",BP!M73,EIA!M73)/$F$28</f>
        <v>0</v>
      </c>
      <c r="Q97" s="339">
        <f ca="1">IF($F$7="BP",BP!N73,EIA!N73)/$F$28</f>
        <v>0</v>
      </c>
      <c r="R97" s="339">
        <f ca="1">IF($F$7="BP",BP!O73,EIA!O73)/$F$28</f>
        <v>0</v>
      </c>
      <c r="S97" s="339">
        <f ca="1">IF($F$7="BP",BP!S73,EIA!S73)/$F$28</f>
        <v>0</v>
      </c>
      <c r="T97" s="339">
        <f ca="1">IF($F$7="BP",BP!T73,EIA!T73)/$F$28</f>
        <v>0</v>
      </c>
      <c r="U97" s="339">
        <f ca="1">IF($F$7="BP",BP!U73,EIA!U73)/$F$28</f>
        <v>0</v>
      </c>
      <c r="V97" s="339">
        <f ca="1">IF($F$7="BP",BP!V73,EIA!V73)/$F$28</f>
        <v>0</v>
      </c>
      <c r="W97" s="339">
        <f ca="1">IF($F$7="BP",BP!W73,EIA!W73)/$F$28</f>
        <v>0</v>
      </c>
      <c r="X97" s="339">
        <f ca="1">IF($F$7="BP",BP!X73,EIA!X73)/$F$28</f>
        <v>0</v>
      </c>
      <c r="Y97" s="186">
        <f t="shared" ca="1" si="12"/>
        <v>0</v>
      </c>
      <c r="Z97" s="249">
        <f t="shared" ca="1" si="13"/>
        <v>0</v>
      </c>
      <c r="AA97" s="249">
        <f t="shared" ca="1" si="14"/>
        <v>0</v>
      </c>
      <c r="AB97" s="249">
        <f t="shared" ca="1" si="15"/>
        <v>0</v>
      </c>
      <c r="AC97" s="249">
        <f t="shared" ca="1" si="16"/>
        <v>0</v>
      </c>
      <c r="AD97" s="348">
        <f t="shared" ca="1" si="17"/>
        <v>0</v>
      </c>
      <c r="AE97" s="351">
        <f t="shared" ca="1" si="18"/>
        <v>0</v>
      </c>
      <c r="AF97" s="229">
        <f t="shared" ca="1" si="19"/>
        <v>0</v>
      </c>
      <c r="AG97" s="352">
        <f t="shared" ca="1" si="20"/>
        <v>0</v>
      </c>
      <c r="AH97" s="181"/>
      <c r="AI97" s="181"/>
      <c r="AJ97" s="181"/>
      <c r="AK97" s="181"/>
      <c r="AL97" s="181"/>
      <c r="AM97" s="181"/>
      <c r="AN97" s="181"/>
      <c r="AO97" s="181"/>
    </row>
    <row r="98" spans="4:41" ht="12.9" customHeight="1" x14ac:dyDescent="0.3">
      <c r="D98" s="54"/>
      <c r="E98" s="234" t="s">
        <v>266</v>
      </c>
      <c r="F98" s="332" t="s">
        <v>498</v>
      </c>
      <c r="G98" s="339">
        <f ca="1">IF($F$7="BP",BP!AB74,EIA!AB74)/$F$28</f>
        <v>0</v>
      </c>
      <c r="H98" s="339">
        <f ca="1">IF($F$7="BP",BP!AC74,EIA!AC74)/$F$28</f>
        <v>0</v>
      </c>
      <c r="I98" s="339">
        <f ca="1">IF($F$7="BP",BP!AD74,EIA!AD74)/$F$28</f>
        <v>0</v>
      </c>
      <c r="J98" s="339">
        <f ca="1">IF($F$7="BP",BP!AE74,EIA!AE74)/$F$28</f>
        <v>0</v>
      </c>
      <c r="K98" s="339">
        <f ca="1">IF($F$7="BP",BP!AF74,EIA!AF74)/$F$28</f>
        <v>0</v>
      </c>
      <c r="L98" s="339">
        <f ca="1">IF($F$7="BP",BP!AG74,EIA!AG74)/$F$28</f>
        <v>0</v>
      </c>
      <c r="M98" s="339">
        <f ca="1">IF($F$7="BP",BP!J74,EIA!J74)/$F$28</f>
        <v>0</v>
      </c>
      <c r="N98" s="339">
        <f ca="1">IF($F$7="BP",BP!K74,EIA!K74)/$F$28</f>
        <v>0</v>
      </c>
      <c r="O98" s="339">
        <f ca="1">IF($F$7="BP",BP!L74,EIA!L74)/$F$28</f>
        <v>0</v>
      </c>
      <c r="P98" s="339">
        <f ca="1">IF($F$7="BP",BP!M74,EIA!M74)/$F$28</f>
        <v>0</v>
      </c>
      <c r="Q98" s="339">
        <f ca="1">IF($F$7="BP",BP!N74,EIA!N74)/$F$28</f>
        <v>0</v>
      </c>
      <c r="R98" s="339">
        <f ca="1">IF($F$7="BP",BP!O74,EIA!O74)/$F$28</f>
        <v>0</v>
      </c>
      <c r="S98" s="339">
        <f ca="1">IF($F$7="BP",BP!S74,EIA!S74)/$F$28</f>
        <v>0</v>
      </c>
      <c r="T98" s="339">
        <f ca="1">IF($F$7="BP",BP!T74,EIA!T74)/$F$28</f>
        <v>0</v>
      </c>
      <c r="U98" s="339">
        <f ca="1">IF($F$7="BP",BP!U74,EIA!U74)/$F$28</f>
        <v>0</v>
      </c>
      <c r="V98" s="339">
        <f ca="1">IF($F$7="BP",BP!V74,EIA!V74)/$F$28</f>
        <v>0</v>
      </c>
      <c r="W98" s="339">
        <f ca="1">IF($F$7="BP",BP!W74,EIA!W74)/$F$28</f>
        <v>0</v>
      </c>
      <c r="X98" s="339">
        <f ca="1">IF($F$7="BP",BP!X74,EIA!X74)/$F$28</f>
        <v>0</v>
      </c>
      <c r="Y98" s="186">
        <f t="shared" ca="1" si="12"/>
        <v>0</v>
      </c>
      <c r="Z98" s="249">
        <f t="shared" ca="1" si="13"/>
        <v>0</v>
      </c>
      <c r="AA98" s="249">
        <f t="shared" ca="1" si="14"/>
        <v>0</v>
      </c>
      <c r="AB98" s="249">
        <f t="shared" ca="1" si="15"/>
        <v>0</v>
      </c>
      <c r="AC98" s="249">
        <f t="shared" ca="1" si="16"/>
        <v>0</v>
      </c>
      <c r="AD98" s="348">
        <f t="shared" ca="1" si="17"/>
        <v>0</v>
      </c>
      <c r="AE98" s="351">
        <f t="shared" ca="1" si="18"/>
        <v>0</v>
      </c>
      <c r="AF98" s="229">
        <f t="shared" ca="1" si="19"/>
        <v>0</v>
      </c>
      <c r="AG98" s="352">
        <f t="shared" ca="1" si="20"/>
        <v>0</v>
      </c>
      <c r="AH98" s="181"/>
      <c r="AI98" s="181"/>
      <c r="AJ98" s="181"/>
      <c r="AK98" s="181"/>
      <c r="AL98" s="181"/>
      <c r="AM98" s="181"/>
      <c r="AN98" s="181"/>
      <c r="AO98" s="181"/>
    </row>
    <row r="99" spans="4:41" ht="12.9" customHeight="1" x14ac:dyDescent="0.3">
      <c r="D99" s="54"/>
      <c r="E99" s="234" t="s">
        <v>270</v>
      </c>
      <c r="F99" s="332" t="s">
        <v>502</v>
      </c>
      <c r="G99" s="339">
        <f ca="1">IF($F$7="BP",BP!AB75,EIA!AB75)/$F$28</f>
        <v>0</v>
      </c>
      <c r="H99" s="339">
        <f ca="1">IF($F$7="BP",BP!AC75,EIA!AC75)/$F$28</f>
        <v>0</v>
      </c>
      <c r="I99" s="339">
        <f ca="1">IF($F$7="BP",BP!AD75,EIA!AD75)/$F$28</f>
        <v>0</v>
      </c>
      <c r="J99" s="339">
        <f ca="1">IF($F$7="BP",BP!AE75,EIA!AE75)/$F$28</f>
        <v>0</v>
      </c>
      <c r="K99" s="339">
        <f ca="1">IF($F$7="BP",BP!AF75,EIA!AF75)/$F$28</f>
        <v>0</v>
      </c>
      <c r="L99" s="339">
        <f ca="1">IF($F$7="BP",BP!AG75,EIA!AG75)/$F$28</f>
        <v>0</v>
      </c>
      <c r="M99" s="339">
        <f ca="1">IF($F$7="BP",BP!J75,EIA!J75)/$F$28</f>
        <v>0</v>
      </c>
      <c r="N99" s="339">
        <f ca="1">IF($F$7="BP",BP!K75,EIA!K75)/$F$28</f>
        <v>0</v>
      </c>
      <c r="O99" s="339">
        <f ca="1">IF($F$7="BP",BP!L75,EIA!L75)/$F$28</f>
        <v>0</v>
      </c>
      <c r="P99" s="339">
        <f ca="1">IF($F$7="BP",BP!M75,EIA!M75)/$F$28</f>
        <v>0</v>
      </c>
      <c r="Q99" s="339">
        <f ca="1">IF($F$7="BP",BP!N75,EIA!N75)/$F$28</f>
        <v>0</v>
      </c>
      <c r="R99" s="339">
        <f ca="1">IF($F$7="BP",BP!O75,EIA!O75)/$F$28</f>
        <v>0</v>
      </c>
      <c r="S99" s="339">
        <f ca="1">IF($F$7="BP",BP!S75,EIA!S75)/$F$28</f>
        <v>0</v>
      </c>
      <c r="T99" s="339">
        <f ca="1">IF($F$7="BP",BP!T75,EIA!T75)/$F$28</f>
        <v>0</v>
      </c>
      <c r="U99" s="339">
        <f ca="1">IF($F$7="BP",BP!U75,EIA!U75)/$F$28</f>
        <v>0</v>
      </c>
      <c r="V99" s="339">
        <f ca="1">IF($F$7="BP",BP!V75,EIA!V75)/$F$28</f>
        <v>0</v>
      </c>
      <c r="W99" s="339">
        <f ca="1">IF($F$7="BP",BP!W75,EIA!W75)/$F$28</f>
        <v>0</v>
      </c>
      <c r="X99" s="339">
        <f ca="1">IF($F$7="BP",BP!X75,EIA!X75)/$F$28</f>
        <v>0</v>
      </c>
      <c r="Y99" s="186">
        <f t="shared" ca="1" si="12"/>
        <v>0</v>
      </c>
      <c r="Z99" s="249">
        <f t="shared" ca="1" si="13"/>
        <v>0</v>
      </c>
      <c r="AA99" s="249">
        <f t="shared" ca="1" si="14"/>
        <v>0</v>
      </c>
      <c r="AB99" s="249">
        <f t="shared" ca="1" si="15"/>
        <v>0</v>
      </c>
      <c r="AC99" s="249">
        <f t="shared" ca="1" si="16"/>
        <v>0</v>
      </c>
      <c r="AD99" s="348">
        <f t="shared" ca="1" si="17"/>
        <v>0</v>
      </c>
      <c r="AE99" s="351">
        <f t="shared" ca="1" si="18"/>
        <v>0</v>
      </c>
      <c r="AF99" s="229">
        <f t="shared" ca="1" si="19"/>
        <v>0</v>
      </c>
      <c r="AG99" s="352">
        <f t="shared" ca="1" si="20"/>
        <v>0</v>
      </c>
      <c r="AH99" s="181"/>
      <c r="AI99" s="181"/>
      <c r="AJ99" s="181"/>
      <c r="AK99" s="181"/>
      <c r="AL99" s="181"/>
      <c r="AM99" s="181"/>
      <c r="AN99" s="181"/>
      <c r="AO99" s="181"/>
    </row>
    <row r="100" spans="4:41" ht="12.9" customHeight="1" x14ac:dyDescent="0.3">
      <c r="D100" s="54"/>
      <c r="E100" s="234" t="s">
        <v>269</v>
      </c>
      <c r="F100" s="332" t="s">
        <v>501</v>
      </c>
      <c r="G100" s="339">
        <f ca="1">IF($F$7="BP",BP!AB76,EIA!AB76)/$F$28</f>
        <v>0</v>
      </c>
      <c r="H100" s="339">
        <f ca="1">IF($F$7="BP",BP!AC76,EIA!AC76)/$F$28</f>
        <v>0</v>
      </c>
      <c r="I100" s="339">
        <f ca="1">IF($F$7="BP",BP!AD76,EIA!AD76)/$F$28</f>
        <v>0</v>
      </c>
      <c r="J100" s="339">
        <f ca="1">IF($F$7="BP",BP!AE76,EIA!AE76)/$F$28</f>
        <v>0</v>
      </c>
      <c r="K100" s="339">
        <f ca="1">IF($F$7="BP",BP!AF76,EIA!AF76)/$F$28</f>
        <v>0</v>
      </c>
      <c r="L100" s="339">
        <f ca="1">IF($F$7="BP",BP!AG76,EIA!AG76)/$F$28</f>
        <v>0</v>
      </c>
      <c r="M100" s="339">
        <f ca="1">IF($F$7="BP",BP!J76,EIA!J76)/$F$28</f>
        <v>0</v>
      </c>
      <c r="N100" s="339">
        <f ca="1">IF($F$7="BP",BP!K76,EIA!K76)/$F$28</f>
        <v>0</v>
      </c>
      <c r="O100" s="339">
        <f ca="1">IF($F$7="BP",BP!L76,EIA!L76)/$F$28</f>
        <v>0</v>
      </c>
      <c r="P100" s="339">
        <f ca="1">IF($F$7="BP",BP!M76,EIA!M76)/$F$28</f>
        <v>0</v>
      </c>
      <c r="Q100" s="339">
        <f ca="1">IF($F$7="BP",BP!N76,EIA!N76)/$F$28</f>
        <v>0</v>
      </c>
      <c r="R100" s="339">
        <f ca="1">IF($F$7="BP",BP!O76,EIA!O76)/$F$28</f>
        <v>0</v>
      </c>
      <c r="S100" s="339">
        <f ca="1">IF($F$7="BP",BP!S76,EIA!S76)/$F$28</f>
        <v>0</v>
      </c>
      <c r="T100" s="339">
        <f ca="1">IF($F$7="BP",BP!T76,EIA!T76)/$F$28</f>
        <v>0</v>
      </c>
      <c r="U100" s="339">
        <f ca="1">IF($F$7="BP",BP!U76,EIA!U76)/$F$28</f>
        <v>0</v>
      </c>
      <c r="V100" s="339">
        <f ca="1">IF($F$7="BP",BP!V76,EIA!V76)/$F$28</f>
        <v>0</v>
      </c>
      <c r="W100" s="339">
        <f ca="1">IF($F$7="BP",BP!W76,EIA!W76)/$F$28</f>
        <v>0</v>
      </c>
      <c r="X100" s="339">
        <f ca="1">IF($F$7="BP",BP!X76,EIA!X76)/$F$28</f>
        <v>0</v>
      </c>
      <c r="Y100" s="186">
        <f t="shared" ca="1" si="12"/>
        <v>0</v>
      </c>
      <c r="Z100" s="249">
        <f t="shared" ca="1" si="13"/>
        <v>0</v>
      </c>
      <c r="AA100" s="249">
        <f t="shared" ca="1" si="14"/>
        <v>0</v>
      </c>
      <c r="AB100" s="249">
        <f t="shared" ca="1" si="15"/>
        <v>0</v>
      </c>
      <c r="AC100" s="249">
        <f t="shared" ca="1" si="16"/>
        <v>0</v>
      </c>
      <c r="AD100" s="348">
        <f t="shared" ca="1" si="17"/>
        <v>0</v>
      </c>
      <c r="AE100" s="351">
        <f t="shared" ca="1" si="18"/>
        <v>0</v>
      </c>
      <c r="AF100" s="229">
        <f t="shared" ca="1" si="19"/>
        <v>0</v>
      </c>
      <c r="AG100" s="352">
        <f t="shared" ca="1" si="20"/>
        <v>0</v>
      </c>
      <c r="AH100" s="181"/>
      <c r="AI100" s="181"/>
      <c r="AJ100" s="181"/>
      <c r="AK100" s="181"/>
      <c r="AL100" s="181"/>
      <c r="AM100" s="181"/>
      <c r="AN100" s="181"/>
      <c r="AO100" s="181"/>
    </row>
    <row r="101" spans="4:41" ht="12.9" customHeight="1" x14ac:dyDescent="0.3">
      <c r="D101" s="54"/>
      <c r="E101" s="234" t="s">
        <v>267</v>
      </c>
      <c r="F101" s="332" t="s">
        <v>499</v>
      </c>
      <c r="G101" s="339">
        <f ca="1">IF($F$7="BP",BP!AB77,EIA!AB77)/$F$28</f>
        <v>0</v>
      </c>
      <c r="H101" s="339">
        <f ca="1">IF($F$7="BP",BP!AC77,EIA!AC77)/$F$28</f>
        <v>0</v>
      </c>
      <c r="I101" s="339">
        <f ca="1">IF($F$7="BP",BP!AD77,EIA!AD77)/$F$28</f>
        <v>0</v>
      </c>
      <c r="J101" s="339">
        <f ca="1">IF($F$7="BP",BP!AE77,EIA!AE77)/$F$28</f>
        <v>0</v>
      </c>
      <c r="K101" s="339">
        <f ca="1">IF($F$7="BP",BP!AF77,EIA!AF77)/$F$28</f>
        <v>0</v>
      </c>
      <c r="L101" s="339">
        <f ca="1">IF($F$7="BP",BP!AG77,EIA!AG77)/$F$28</f>
        <v>0</v>
      </c>
      <c r="M101" s="339">
        <f ca="1">IF($F$7="BP",BP!J77,EIA!J77)/$F$28</f>
        <v>0</v>
      </c>
      <c r="N101" s="339">
        <f ca="1">IF($F$7="BP",BP!K77,EIA!K77)/$F$28</f>
        <v>0</v>
      </c>
      <c r="O101" s="339">
        <f ca="1">IF($F$7="BP",BP!L77,EIA!L77)/$F$28</f>
        <v>0</v>
      </c>
      <c r="P101" s="339">
        <f ca="1">IF($F$7="BP",BP!M77,EIA!M77)/$F$28</f>
        <v>0</v>
      </c>
      <c r="Q101" s="339">
        <f ca="1">IF($F$7="BP",BP!N77,EIA!N77)/$F$28</f>
        <v>0</v>
      </c>
      <c r="R101" s="339">
        <f ca="1">IF($F$7="BP",BP!O77,EIA!O77)/$F$28</f>
        <v>0</v>
      </c>
      <c r="S101" s="339">
        <f ca="1">IF($F$7="BP",BP!S77,EIA!S77)/$F$28</f>
        <v>0</v>
      </c>
      <c r="T101" s="339">
        <f ca="1">IF($F$7="BP",BP!T77,EIA!T77)/$F$28</f>
        <v>0</v>
      </c>
      <c r="U101" s="339">
        <f ca="1">IF($F$7="BP",BP!U77,EIA!U77)/$F$28</f>
        <v>0</v>
      </c>
      <c r="V101" s="339">
        <f ca="1">IF($F$7="BP",BP!V77,EIA!V77)/$F$28</f>
        <v>0</v>
      </c>
      <c r="W101" s="339">
        <f ca="1">IF($F$7="BP",BP!W77,EIA!W77)/$F$28</f>
        <v>0</v>
      </c>
      <c r="X101" s="339">
        <f ca="1">IF($F$7="BP",BP!X77,EIA!X77)/$F$28</f>
        <v>0</v>
      </c>
      <c r="Y101" s="186">
        <f t="shared" ca="1" si="12"/>
        <v>0</v>
      </c>
      <c r="Z101" s="249">
        <f t="shared" ca="1" si="13"/>
        <v>0</v>
      </c>
      <c r="AA101" s="249">
        <f t="shared" ca="1" si="14"/>
        <v>0</v>
      </c>
      <c r="AB101" s="249">
        <f t="shared" ca="1" si="15"/>
        <v>0</v>
      </c>
      <c r="AC101" s="249">
        <f t="shared" ca="1" si="16"/>
        <v>0</v>
      </c>
      <c r="AD101" s="348">
        <f t="shared" ca="1" si="17"/>
        <v>0</v>
      </c>
      <c r="AE101" s="351">
        <f t="shared" ca="1" si="18"/>
        <v>0</v>
      </c>
      <c r="AF101" s="229">
        <f t="shared" ca="1" si="19"/>
        <v>0</v>
      </c>
      <c r="AG101" s="352">
        <f t="shared" ca="1" si="20"/>
        <v>0</v>
      </c>
      <c r="AH101" s="181"/>
      <c r="AI101" s="181"/>
      <c r="AJ101" s="181"/>
      <c r="AK101" s="181"/>
      <c r="AL101" s="181"/>
      <c r="AM101" s="181"/>
      <c r="AN101" s="181"/>
      <c r="AO101" s="181"/>
    </row>
    <row r="102" spans="4:41" ht="12.9" customHeight="1" x14ac:dyDescent="0.3">
      <c r="D102" s="54"/>
      <c r="E102" s="234" t="s">
        <v>339</v>
      </c>
      <c r="F102" s="332" t="s">
        <v>560</v>
      </c>
      <c r="G102" s="339">
        <f ca="1">IF($F$7="BP",BP!AB78,EIA!AB78)/$F$28</f>
        <v>0</v>
      </c>
      <c r="H102" s="339">
        <f ca="1">IF($F$7="BP",BP!AC78,EIA!AC78)/$F$28</f>
        <v>0</v>
      </c>
      <c r="I102" s="339">
        <f ca="1">IF($F$7="BP",BP!AD78,EIA!AD78)/$F$28</f>
        <v>0</v>
      </c>
      <c r="J102" s="339">
        <f ca="1">IF($F$7="BP",BP!AE78,EIA!AE78)/$F$28</f>
        <v>0</v>
      </c>
      <c r="K102" s="339">
        <f ca="1">IF($F$7="BP",BP!AF78,EIA!AF78)/$F$28</f>
        <v>0</v>
      </c>
      <c r="L102" s="339">
        <f ca="1">IF($F$7="BP",BP!AG78,EIA!AG78)/$F$28</f>
        <v>0</v>
      </c>
      <c r="M102" s="339">
        <f ca="1">IF($F$7="BP",BP!J78,EIA!J78)/$F$28</f>
        <v>0</v>
      </c>
      <c r="N102" s="339">
        <f ca="1">IF($F$7="BP",BP!K78,EIA!K78)/$F$28</f>
        <v>0</v>
      </c>
      <c r="O102" s="339">
        <f ca="1">IF($F$7="BP",BP!L78,EIA!L78)/$F$28</f>
        <v>0</v>
      </c>
      <c r="P102" s="339">
        <f ca="1">IF($F$7="BP",BP!M78,EIA!M78)/$F$28</f>
        <v>0</v>
      </c>
      <c r="Q102" s="339">
        <f ca="1">IF($F$7="BP",BP!N78,EIA!N78)/$F$28</f>
        <v>0</v>
      </c>
      <c r="R102" s="339">
        <f ca="1">IF($F$7="BP",BP!O78,EIA!O78)/$F$28</f>
        <v>0</v>
      </c>
      <c r="S102" s="339">
        <f ca="1">IF($F$7="BP",BP!S78,EIA!S78)/$F$28</f>
        <v>0</v>
      </c>
      <c r="T102" s="339">
        <f ca="1">IF($F$7="BP",BP!T78,EIA!T78)/$F$28</f>
        <v>0</v>
      </c>
      <c r="U102" s="339">
        <f ca="1">IF($F$7="BP",BP!U78,EIA!U78)/$F$28</f>
        <v>0</v>
      </c>
      <c r="V102" s="339">
        <f ca="1">IF($F$7="BP",BP!V78,EIA!V78)/$F$28</f>
        <v>0</v>
      </c>
      <c r="W102" s="339">
        <f ca="1">IF($F$7="BP",BP!W78,EIA!W78)/$F$28</f>
        <v>0</v>
      </c>
      <c r="X102" s="339">
        <f ca="1">IF($F$7="BP",BP!X78,EIA!X78)/$F$28</f>
        <v>0</v>
      </c>
      <c r="Y102" s="186">
        <f t="shared" ca="1" si="12"/>
        <v>0</v>
      </c>
      <c r="Z102" s="249">
        <f t="shared" ca="1" si="13"/>
        <v>0</v>
      </c>
      <c r="AA102" s="249">
        <f t="shared" ca="1" si="14"/>
        <v>0</v>
      </c>
      <c r="AB102" s="249">
        <f t="shared" ca="1" si="15"/>
        <v>0</v>
      </c>
      <c r="AC102" s="249">
        <f t="shared" ca="1" si="16"/>
        <v>0</v>
      </c>
      <c r="AD102" s="348">
        <f t="shared" ca="1" si="17"/>
        <v>0</v>
      </c>
      <c r="AE102" s="351">
        <f t="shared" ca="1" si="18"/>
        <v>0</v>
      </c>
      <c r="AF102" s="229">
        <f t="shared" ca="1" si="19"/>
        <v>0</v>
      </c>
      <c r="AG102" s="352">
        <f t="shared" ca="1" si="20"/>
        <v>0</v>
      </c>
      <c r="AH102" s="181"/>
      <c r="AI102" s="181"/>
      <c r="AJ102" s="181"/>
      <c r="AK102" s="181"/>
      <c r="AL102" s="181"/>
      <c r="AM102" s="181"/>
      <c r="AN102" s="181"/>
      <c r="AO102" s="181"/>
    </row>
    <row r="103" spans="4:41" ht="12.9" customHeight="1" x14ac:dyDescent="0.3">
      <c r="D103" s="54"/>
      <c r="E103" s="234" t="s">
        <v>268</v>
      </c>
      <c r="F103" s="332" t="s">
        <v>500</v>
      </c>
      <c r="G103" s="339">
        <f ca="1">IF($F$7="BP",BP!AB79,EIA!AB79)/$F$28</f>
        <v>0</v>
      </c>
      <c r="H103" s="339">
        <f ca="1">IF($F$7="BP",BP!AC79,EIA!AC79)/$F$28</f>
        <v>0</v>
      </c>
      <c r="I103" s="339">
        <f ca="1">IF($F$7="BP",BP!AD79,EIA!AD79)/$F$28</f>
        <v>0</v>
      </c>
      <c r="J103" s="339">
        <f ca="1">IF($F$7="BP",BP!AE79,EIA!AE79)/$F$28</f>
        <v>0</v>
      </c>
      <c r="K103" s="339">
        <f ca="1">IF($F$7="BP",BP!AF79,EIA!AF79)/$F$28</f>
        <v>0</v>
      </c>
      <c r="L103" s="339">
        <f ca="1">IF($F$7="BP",BP!AG79,EIA!AG79)/$F$28</f>
        <v>0</v>
      </c>
      <c r="M103" s="339">
        <f ca="1">IF($F$7="BP",BP!J79,EIA!J79)/$F$28</f>
        <v>0</v>
      </c>
      <c r="N103" s="339">
        <f ca="1">IF($F$7="BP",BP!K79,EIA!K79)/$F$28</f>
        <v>0</v>
      </c>
      <c r="O103" s="339">
        <f ca="1">IF($F$7="BP",BP!L79,EIA!L79)/$F$28</f>
        <v>0</v>
      </c>
      <c r="P103" s="339">
        <f ca="1">IF($F$7="BP",BP!M79,EIA!M79)/$F$28</f>
        <v>0</v>
      </c>
      <c r="Q103" s="339">
        <f ca="1">IF($F$7="BP",BP!N79,EIA!N79)/$F$28</f>
        <v>0</v>
      </c>
      <c r="R103" s="339">
        <f ca="1">IF($F$7="BP",BP!O79,EIA!O79)/$F$28</f>
        <v>0</v>
      </c>
      <c r="S103" s="339">
        <f ca="1">IF($F$7="BP",BP!S79,EIA!S79)/$F$28</f>
        <v>0</v>
      </c>
      <c r="T103" s="339">
        <f ca="1">IF($F$7="BP",BP!T79,EIA!T79)/$F$28</f>
        <v>0</v>
      </c>
      <c r="U103" s="339">
        <f ca="1">IF($F$7="BP",BP!U79,EIA!U79)/$F$28</f>
        <v>0</v>
      </c>
      <c r="V103" s="339">
        <f ca="1">IF($F$7="BP",BP!V79,EIA!V79)/$F$28</f>
        <v>0</v>
      </c>
      <c r="W103" s="339">
        <f ca="1">IF($F$7="BP",BP!W79,EIA!W79)/$F$28</f>
        <v>0</v>
      </c>
      <c r="X103" s="339">
        <f ca="1">IF($F$7="BP",BP!X79,EIA!X79)/$F$28</f>
        <v>0</v>
      </c>
      <c r="Y103" s="186">
        <f t="shared" ca="1" si="12"/>
        <v>0</v>
      </c>
      <c r="Z103" s="249">
        <f t="shared" ca="1" si="13"/>
        <v>0</v>
      </c>
      <c r="AA103" s="249">
        <f t="shared" ca="1" si="14"/>
        <v>0</v>
      </c>
      <c r="AB103" s="249">
        <f t="shared" ca="1" si="15"/>
        <v>0</v>
      </c>
      <c r="AC103" s="249">
        <f t="shared" ca="1" si="16"/>
        <v>0</v>
      </c>
      <c r="AD103" s="348">
        <f t="shared" ca="1" si="17"/>
        <v>0</v>
      </c>
      <c r="AE103" s="351">
        <f t="shared" ca="1" si="18"/>
        <v>0</v>
      </c>
      <c r="AF103" s="229">
        <f t="shared" ca="1" si="19"/>
        <v>0</v>
      </c>
      <c r="AG103" s="352">
        <f t="shared" ca="1" si="20"/>
        <v>0</v>
      </c>
      <c r="AH103" s="181"/>
      <c r="AI103" s="181"/>
      <c r="AJ103" s="181"/>
      <c r="AK103" s="181"/>
      <c r="AL103" s="181"/>
      <c r="AM103" s="181"/>
      <c r="AN103" s="181"/>
      <c r="AO103" s="181"/>
    </row>
    <row r="104" spans="4:41" ht="12.9" customHeight="1" x14ac:dyDescent="0.3">
      <c r="D104" s="54"/>
      <c r="E104" s="234" t="s">
        <v>271</v>
      </c>
      <c r="F104" s="332" t="s">
        <v>503</v>
      </c>
      <c r="G104" s="339">
        <f ca="1">IF($F$7="BP",BP!AB80,EIA!AB80)/$F$28</f>
        <v>0</v>
      </c>
      <c r="H104" s="339">
        <f ca="1">IF($F$7="BP",BP!AC80,EIA!AC80)/$F$28</f>
        <v>0</v>
      </c>
      <c r="I104" s="339">
        <f ca="1">IF($F$7="BP",BP!AD80,EIA!AD80)/$F$28</f>
        <v>0</v>
      </c>
      <c r="J104" s="339">
        <f ca="1">IF($F$7="BP",BP!AE80,EIA!AE80)/$F$28</f>
        <v>0</v>
      </c>
      <c r="K104" s="339">
        <f ca="1">IF($F$7="BP",BP!AF80,EIA!AF80)/$F$28</f>
        <v>0</v>
      </c>
      <c r="L104" s="339">
        <f ca="1">IF($F$7="BP",BP!AG80,EIA!AG80)/$F$28</f>
        <v>0</v>
      </c>
      <c r="M104" s="339">
        <f ca="1">IF($F$7="BP",BP!J80,EIA!J80)/$F$28</f>
        <v>0</v>
      </c>
      <c r="N104" s="339">
        <f ca="1">IF($F$7="BP",BP!K80,EIA!K80)/$F$28</f>
        <v>0</v>
      </c>
      <c r="O104" s="339">
        <f ca="1">IF($F$7="BP",BP!L80,EIA!L80)/$F$28</f>
        <v>0</v>
      </c>
      <c r="P104" s="339">
        <f ca="1">IF($F$7="BP",BP!M80,EIA!M80)/$F$28</f>
        <v>0</v>
      </c>
      <c r="Q104" s="339">
        <f ca="1">IF($F$7="BP",BP!N80,EIA!N80)/$F$28</f>
        <v>0</v>
      </c>
      <c r="R104" s="339">
        <f ca="1">IF($F$7="BP",BP!O80,EIA!O80)/$F$28</f>
        <v>0</v>
      </c>
      <c r="S104" s="339">
        <f ca="1">IF($F$7="BP",BP!S80,EIA!S80)/$F$28</f>
        <v>0</v>
      </c>
      <c r="T104" s="339">
        <f ca="1">IF($F$7="BP",BP!T80,EIA!T80)/$F$28</f>
        <v>0</v>
      </c>
      <c r="U104" s="339">
        <f ca="1">IF($F$7="BP",BP!U80,EIA!U80)/$F$28</f>
        <v>0</v>
      </c>
      <c r="V104" s="339">
        <f ca="1">IF($F$7="BP",BP!V80,EIA!V80)/$F$28</f>
        <v>0</v>
      </c>
      <c r="W104" s="339">
        <f ca="1">IF($F$7="BP",BP!W80,EIA!W80)/$F$28</f>
        <v>0</v>
      </c>
      <c r="X104" s="339">
        <f ca="1">IF($F$7="BP",BP!X80,EIA!X80)/$F$28</f>
        <v>0</v>
      </c>
      <c r="Y104" s="186">
        <f t="shared" ca="1" si="12"/>
        <v>0</v>
      </c>
      <c r="Z104" s="249">
        <f t="shared" ca="1" si="13"/>
        <v>0</v>
      </c>
      <c r="AA104" s="249">
        <f t="shared" ca="1" si="14"/>
        <v>0</v>
      </c>
      <c r="AB104" s="249">
        <f t="shared" ca="1" si="15"/>
        <v>0</v>
      </c>
      <c r="AC104" s="249">
        <f t="shared" ca="1" si="16"/>
        <v>0</v>
      </c>
      <c r="AD104" s="348">
        <f t="shared" ca="1" si="17"/>
        <v>0</v>
      </c>
      <c r="AE104" s="351">
        <f t="shared" ca="1" si="18"/>
        <v>0</v>
      </c>
      <c r="AF104" s="229">
        <f t="shared" ca="1" si="19"/>
        <v>0</v>
      </c>
      <c r="AG104" s="352">
        <f t="shared" ca="1" si="20"/>
        <v>0</v>
      </c>
      <c r="AH104" s="181"/>
      <c r="AI104" s="181"/>
      <c r="AJ104" s="181"/>
      <c r="AK104" s="181"/>
      <c r="AL104" s="181"/>
      <c r="AM104" s="181"/>
      <c r="AN104" s="181"/>
      <c r="AO104" s="181"/>
    </row>
    <row r="105" spans="4:41" ht="12.9" customHeight="1" x14ac:dyDescent="0.3">
      <c r="D105" s="54"/>
      <c r="E105" s="234" t="s">
        <v>275</v>
      </c>
      <c r="F105" s="332" t="s">
        <v>160</v>
      </c>
      <c r="G105" s="339">
        <f ca="1">IF($F$7="BP",BP!AB81,EIA!AB81)/$F$28</f>
        <v>0</v>
      </c>
      <c r="H105" s="339">
        <f ca="1">IF($F$7="BP",BP!AC81,EIA!AC81)/$F$28</f>
        <v>0</v>
      </c>
      <c r="I105" s="339">
        <f ca="1">IF($F$7="BP",BP!AD81,EIA!AD81)/$F$28</f>
        <v>0</v>
      </c>
      <c r="J105" s="339">
        <f ca="1">IF($F$7="BP",BP!AE81,EIA!AE81)/$F$28</f>
        <v>0</v>
      </c>
      <c r="K105" s="339">
        <f ca="1">IF($F$7="BP",BP!AF81,EIA!AF81)/$F$28</f>
        <v>0</v>
      </c>
      <c r="L105" s="339">
        <f ca="1">IF($F$7="BP",BP!AG81,EIA!AG81)/$F$28</f>
        <v>0</v>
      </c>
      <c r="M105" s="339">
        <f ca="1">IF($F$7="BP",BP!J81,EIA!J81)/$F$28</f>
        <v>27.235918959398745</v>
      </c>
      <c r="N105" s="339">
        <f ca="1">IF($F$7="BP",BP!K81,EIA!K81)/$F$28</f>
        <v>29.619137096191363</v>
      </c>
      <c r="O105" s="339">
        <f ca="1">IF($F$7="BP",BP!L81,EIA!L81)/$F$28</f>
        <v>32.311195389960517</v>
      </c>
      <c r="P105" s="339">
        <f ca="1">IF($F$7="BP",BP!M81,EIA!M81)/$F$28</f>
        <v>4.8553744187302197</v>
      </c>
      <c r="Q105" s="339">
        <f ca="1">IF($F$7="BP",BP!N81,EIA!N81)/$F$28</f>
        <v>6.0603898531955043</v>
      </c>
      <c r="R105" s="339">
        <f ca="1">IF($F$7="BP",BP!O81,EIA!O81)/$F$28</f>
        <v>10.026489189835955</v>
      </c>
      <c r="S105" s="339">
        <f ca="1">IF($F$7="BP",BP!S81,EIA!S81)/$F$28</f>
        <v>0</v>
      </c>
      <c r="T105" s="339">
        <f ca="1">IF($F$7="BP",BP!T81,EIA!T81)/$F$28</f>
        <v>0</v>
      </c>
      <c r="U105" s="339">
        <f ca="1">IF($F$7="BP",BP!U81,EIA!U81)/$F$28</f>
        <v>0</v>
      </c>
      <c r="V105" s="339">
        <f ca="1">IF($F$7="BP",BP!V81,EIA!V81)/$F$28</f>
        <v>0</v>
      </c>
      <c r="W105" s="339">
        <f ca="1">IF($F$7="BP",BP!W81,EIA!W81)/$F$28</f>
        <v>0</v>
      </c>
      <c r="X105" s="339">
        <f ca="1">IF($F$7="BP",BP!X81,EIA!X81)/$F$28</f>
        <v>0</v>
      </c>
      <c r="Y105" s="186">
        <f t="shared" ca="1" si="12"/>
        <v>27.235918959398745</v>
      </c>
      <c r="Z105" s="249">
        <f t="shared" ca="1" si="13"/>
        <v>29.619137096191363</v>
      </c>
      <c r="AA105" s="249">
        <f t="shared" ca="1" si="14"/>
        <v>32.311195389960517</v>
      </c>
      <c r="AB105" s="249">
        <f t="shared" ca="1" si="15"/>
        <v>4.8553744187302197</v>
      </c>
      <c r="AC105" s="249">
        <f t="shared" ca="1" si="16"/>
        <v>6.0603898531955043</v>
      </c>
      <c r="AD105" s="348">
        <f t="shared" ca="1" si="17"/>
        <v>10.026489189835955</v>
      </c>
      <c r="AE105" s="351">
        <f t="shared" ca="1" si="18"/>
        <v>32.091293378128967</v>
      </c>
      <c r="AF105" s="229">
        <f t="shared" ca="1" si="19"/>
        <v>35.679526949386869</v>
      </c>
      <c r="AG105" s="352">
        <f t="shared" ca="1" si="20"/>
        <v>42.337684579796473</v>
      </c>
      <c r="AH105" s="181"/>
      <c r="AI105" s="181"/>
      <c r="AJ105" s="181"/>
      <c r="AK105" s="181"/>
      <c r="AL105" s="181"/>
      <c r="AM105" s="181"/>
      <c r="AN105" s="181"/>
      <c r="AO105" s="181"/>
    </row>
    <row r="106" spans="4:41" ht="12.9" customHeight="1" x14ac:dyDescent="0.3">
      <c r="D106" s="54"/>
      <c r="E106" s="234" t="s">
        <v>428</v>
      </c>
      <c r="F106" s="332" t="s">
        <v>161</v>
      </c>
      <c r="G106" s="339">
        <f ca="1">IF($F$7="BP",BP!AB82,EIA!AB82)/$F$28</f>
        <v>3.2512141279915716</v>
      </c>
      <c r="H106" s="339">
        <f ca="1">IF($F$7="BP",BP!AC82,EIA!AC82)/$F$28</f>
        <v>3.6053269511378656</v>
      </c>
      <c r="I106" s="339">
        <f ca="1">IF($F$7="BP",BP!AD82,EIA!AD82)/$F$28</f>
        <v>3.9630289770967639</v>
      </c>
      <c r="J106" s="339">
        <f ca="1">IF($F$7="BP",BP!AE82,EIA!AE82)/$F$28</f>
        <v>0.2234461818376024</v>
      </c>
      <c r="K106" s="339">
        <f ca="1">IF($F$7="BP",BP!AF82,EIA!AF82)/$F$28</f>
        <v>0.24556537550246874</v>
      </c>
      <c r="L106" s="339">
        <f ca="1">IF($F$7="BP",BP!AG82,EIA!AG82)/$F$28</f>
        <v>0.26768456916733507</v>
      </c>
      <c r="M106" s="339">
        <f ca="1">IF($F$7="BP",BP!J82,EIA!J82)/$F$28</f>
        <v>139.67778622297158</v>
      </c>
      <c r="N106" s="339">
        <f ca="1">IF($F$7="BP",BP!K82,EIA!K82)/$F$28</f>
        <v>151.89997831899973</v>
      </c>
      <c r="O106" s="339">
        <f ca="1">IF($F$7="BP",BP!L82,EIA!L82)/$F$28</f>
        <v>165.70603874300852</v>
      </c>
      <c r="P106" s="339">
        <f ca="1">IF($F$7="BP",BP!M82,EIA!M82)/$F$28</f>
        <v>16.519876263425221</v>
      </c>
      <c r="Q106" s="339">
        <f ca="1">IF($F$7="BP",BP!N82,EIA!N82)/$F$28</f>
        <v>18.721090307743321</v>
      </c>
      <c r="R106" s="339">
        <f ca="1">IF($F$7="BP",BP!O82,EIA!O82)/$F$28</f>
        <v>26.807571802821958</v>
      </c>
      <c r="S106" s="339">
        <f ca="1">IF($F$7="BP",BP!S82,EIA!S82)/$F$28</f>
        <v>73.95008399999999</v>
      </c>
      <c r="T106" s="339">
        <f ca="1">IF($F$7="BP",BP!T82,EIA!T82)/$F$28</f>
        <v>76.401468000000008</v>
      </c>
      <c r="U106" s="339">
        <f ca="1">IF($F$7="BP",BP!U82,EIA!U82)/$F$28</f>
        <v>79.397603999999987</v>
      </c>
      <c r="V106" s="339">
        <f ca="1">IF($F$7="BP",BP!V82,EIA!V82)/$F$28</f>
        <v>6.7539515471974347</v>
      </c>
      <c r="W106" s="339">
        <f ca="1">IF($F$7="BP",BP!W82,EIA!W82)/$F$28</f>
        <v>17.346595957072054</v>
      </c>
      <c r="X106" s="339">
        <f ca="1">IF($F$7="BP",BP!X82,EIA!X82)/$F$28</f>
        <v>29.274040372698437</v>
      </c>
      <c r="Y106" s="186">
        <f t="shared" ca="1" si="12"/>
        <v>216.87908435096313</v>
      </c>
      <c r="Z106" s="249">
        <f t="shared" ca="1" si="13"/>
        <v>231.90677327013759</v>
      </c>
      <c r="AA106" s="249">
        <f t="shared" ca="1" si="14"/>
        <v>249.06667172010526</v>
      </c>
      <c r="AB106" s="249">
        <f t="shared" ca="1" si="15"/>
        <v>23.497273992460258</v>
      </c>
      <c r="AC106" s="249">
        <f t="shared" ca="1" si="16"/>
        <v>36.313251640317844</v>
      </c>
      <c r="AD106" s="348">
        <f t="shared" ca="1" si="17"/>
        <v>56.349296744687734</v>
      </c>
      <c r="AE106" s="351">
        <f t="shared" ca="1" si="18"/>
        <v>240.37635834342339</v>
      </c>
      <c r="AF106" s="229">
        <f t="shared" ca="1" si="19"/>
        <v>268.22002491045544</v>
      </c>
      <c r="AG106" s="352">
        <f t="shared" ca="1" si="20"/>
        <v>305.41596846479297</v>
      </c>
      <c r="AH106" s="181"/>
      <c r="AI106" s="181"/>
      <c r="AJ106" s="181"/>
      <c r="AK106" s="181"/>
      <c r="AL106" s="181"/>
      <c r="AM106" s="181"/>
      <c r="AN106" s="181"/>
      <c r="AO106" s="181"/>
    </row>
    <row r="107" spans="4:41" ht="12.9" customHeight="1" x14ac:dyDescent="0.3">
      <c r="D107" s="54"/>
      <c r="E107" s="234" t="s">
        <v>283</v>
      </c>
      <c r="F107" s="332" t="s">
        <v>514</v>
      </c>
      <c r="G107" s="339">
        <f ca="1">IF($F$7="BP",BP!AB83,EIA!AB83)/$F$28</f>
        <v>0</v>
      </c>
      <c r="H107" s="339">
        <f ca="1">IF($F$7="BP",BP!AC83,EIA!AC83)/$F$28</f>
        <v>0</v>
      </c>
      <c r="I107" s="339">
        <f ca="1">IF($F$7="BP",BP!AD83,EIA!AD83)/$F$28</f>
        <v>0</v>
      </c>
      <c r="J107" s="339">
        <f ca="1">IF($F$7="BP",BP!AE83,EIA!AE83)/$F$28</f>
        <v>0</v>
      </c>
      <c r="K107" s="339">
        <f ca="1">IF($F$7="BP",BP!AF83,EIA!AF83)/$F$28</f>
        <v>0</v>
      </c>
      <c r="L107" s="339">
        <f ca="1">IF($F$7="BP",BP!AG83,EIA!AG83)/$F$28</f>
        <v>0</v>
      </c>
      <c r="M107" s="339">
        <f ca="1">IF($F$7="BP",BP!J83,EIA!J83)/$F$28</f>
        <v>0</v>
      </c>
      <c r="N107" s="339">
        <f ca="1">IF($F$7="BP",BP!K83,EIA!K83)/$F$28</f>
        <v>0</v>
      </c>
      <c r="O107" s="339">
        <f ca="1">IF($F$7="BP",BP!L83,EIA!L83)/$F$28</f>
        <v>0</v>
      </c>
      <c r="P107" s="339">
        <f ca="1">IF($F$7="BP",BP!M83,EIA!M83)/$F$28</f>
        <v>0</v>
      </c>
      <c r="Q107" s="339">
        <f ca="1">IF($F$7="BP",BP!N83,EIA!N83)/$F$28</f>
        <v>0</v>
      </c>
      <c r="R107" s="339">
        <f ca="1">IF($F$7="BP",BP!O83,EIA!O83)/$F$28</f>
        <v>0</v>
      </c>
      <c r="S107" s="339">
        <f ca="1">IF($F$7="BP",BP!S83,EIA!S83)/$F$28</f>
        <v>0</v>
      </c>
      <c r="T107" s="339">
        <f ca="1">IF($F$7="BP",BP!T83,EIA!T83)/$F$28</f>
        <v>0</v>
      </c>
      <c r="U107" s="339">
        <f ca="1">IF($F$7="BP",BP!U83,EIA!U83)/$F$28</f>
        <v>0</v>
      </c>
      <c r="V107" s="339">
        <f ca="1">IF($F$7="BP",BP!V83,EIA!V83)/$F$28</f>
        <v>0</v>
      </c>
      <c r="W107" s="339">
        <f ca="1">IF($F$7="BP",BP!W83,EIA!W83)/$F$28</f>
        <v>0</v>
      </c>
      <c r="X107" s="339">
        <f ca="1">IF($F$7="BP",BP!X83,EIA!X83)/$F$28</f>
        <v>0</v>
      </c>
      <c r="Y107" s="186">
        <f t="shared" ca="1" si="12"/>
        <v>0</v>
      </c>
      <c r="Z107" s="249">
        <f t="shared" ca="1" si="13"/>
        <v>0</v>
      </c>
      <c r="AA107" s="249">
        <f t="shared" ca="1" si="14"/>
        <v>0</v>
      </c>
      <c r="AB107" s="249">
        <f t="shared" ca="1" si="15"/>
        <v>0</v>
      </c>
      <c r="AC107" s="249">
        <f t="shared" ca="1" si="16"/>
        <v>0</v>
      </c>
      <c r="AD107" s="348">
        <f t="shared" ca="1" si="17"/>
        <v>0</v>
      </c>
      <c r="AE107" s="351">
        <f t="shared" ca="1" si="18"/>
        <v>0</v>
      </c>
      <c r="AF107" s="229">
        <f t="shared" ca="1" si="19"/>
        <v>0</v>
      </c>
      <c r="AG107" s="352">
        <f t="shared" ca="1" si="20"/>
        <v>0</v>
      </c>
      <c r="AH107" s="181"/>
      <c r="AI107" s="181"/>
      <c r="AJ107" s="181"/>
      <c r="AK107" s="181"/>
      <c r="AL107" s="181"/>
      <c r="AM107" s="181"/>
      <c r="AN107" s="181"/>
      <c r="AO107" s="181"/>
    </row>
    <row r="108" spans="4:41" ht="12.9" customHeight="1" x14ac:dyDescent="0.3">
      <c r="D108" s="54"/>
      <c r="E108" s="234" t="s">
        <v>277</v>
      </c>
      <c r="F108" s="332" t="s">
        <v>508</v>
      </c>
      <c r="G108" s="339">
        <f ca="1">IF($F$7="BP",BP!AB84,EIA!AB84)/$F$28</f>
        <v>0</v>
      </c>
      <c r="H108" s="339">
        <f ca="1">IF($F$7="BP",BP!AC84,EIA!AC84)/$F$28</f>
        <v>0</v>
      </c>
      <c r="I108" s="339">
        <f ca="1">IF($F$7="BP",BP!AD84,EIA!AD84)/$F$28</f>
        <v>0</v>
      </c>
      <c r="J108" s="339">
        <f ca="1">IF($F$7="BP",BP!AE84,EIA!AE84)/$F$28</f>
        <v>0</v>
      </c>
      <c r="K108" s="339">
        <f ca="1">IF($F$7="BP",BP!AF84,EIA!AF84)/$F$28</f>
        <v>0</v>
      </c>
      <c r="L108" s="339">
        <f ca="1">IF($F$7="BP",BP!AG84,EIA!AG84)/$F$28</f>
        <v>0</v>
      </c>
      <c r="M108" s="339">
        <f ca="1">IF($F$7="BP",BP!J84,EIA!J84)/$F$28</f>
        <v>0</v>
      </c>
      <c r="N108" s="339">
        <f ca="1">IF($F$7="BP",BP!K84,EIA!K84)/$F$28</f>
        <v>0</v>
      </c>
      <c r="O108" s="339">
        <f ca="1">IF($F$7="BP",BP!L84,EIA!L84)/$F$28</f>
        <v>0</v>
      </c>
      <c r="P108" s="339">
        <f ca="1">IF($F$7="BP",BP!M84,EIA!M84)/$F$28</f>
        <v>0</v>
      </c>
      <c r="Q108" s="339">
        <f ca="1">IF($F$7="BP",BP!N84,EIA!N84)/$F$28</f>
        <v>0</v>
      </c>
      <c r="R108" s="339">
        <f ca="1">IF($F$7="BP",BP!O84,EIA!O84)/$F$28</f>
        <v>0</v>
      </c>
      <c r="S108" s="339">
        <f ca="1">IF($F$7="BP",BP!S84,EIA!S84)/$F$28</f>
        <v>0</v>
      </c>
      <c r="T108" s="339">
        <f ca="1">IF($F$7="BP",BP!T84,EIA!T84)/$F$28</f>
        <v>0</v>
      </c>
      <c r="U108" s="339">
        <f ca="1">IF($F$7="BP",BP!U84,EIA!U84)/$F$28</f>
        <v>0</v>
      </c>
      <c r="V108" s="339">
        <f ca="1">IF($F$7="BP",BP!V84,EIA!V84)/$F$28</f>
        <v>0</v>
      </c>
      <c r="W108" s="339">
        <f ca="1">IF($F$7="BP",BP!W84,EIA!W84)/$F$28</f>
        <v>0</v>
      </c>
      <c r="X108" s="339">
        <f ca="1">IF($F$7="BP",BP!X84,EIA!X84)/$F$28</f>
        <v>0</v>
      </c>
      <c r="Y108" s="186">
        <f t="shared" ca="1" si="12"/>
        <v>0</v>
      </c>
      <c r="Z108" s="249">
        <f t="shared" ca="1" si="13"/>
        <v>0</v>
      </c>
      <c r="AA108" s="249">
        <f t="shared" ca="1" si="14"/>
        <v>0</v>
      </c>
      <c r="AB108" s="249">
        <f t="shared" ca="1" si="15"/>
        <v>0</v>
      </c>
      <c r="AC108" s="249">
        <f t="shared" ca="1" si="16"/>
        <v>0</v>
      </c>
      <c r="AD108" s="348">
        <f t="shared" ca="1" si="17"/>
        <v>0</v>
      </c>
      <c r="AE108" s="351">
        <f t="shared" ca="1" si="18"/>
        <v>0</v>
      </c>
      <c r="AF108" s="229">
        <f t="shared" ca="1" si="19"/>
        <v>0</v>
      </c>
      <c r="AG108" s="352">
        <f t="shared" ca="1" si="20"/>
        <v>0</v>
      </c>
      <c r="AH108" s="181"/>
      <c r="AI108" s="181"/>
      <c r="AJ108" s="181"/>
      <c r="AK108" s="181"/>
      <c r="AL108" s="181"/>
      <c r="AM108" s="181"/>
      <c r="AN108" s="181"/>
      <c r="AO108" s="181"/>
    </row>
    <row r="109" spans="4:41" ht="12.9" customHeight="1" x14ac:dyDescent="0.3">
      <c r="D109" s="54"/>
      <c r="E109" s="234" t="s">
        <v>272</v>
      </c>
      <c r="F109" s="332" t="s">
        <v>504</v>
      </c>
      <c r="G109" s="339">
        <f ca="1">IF($F$7="BP",BP!AB85,EIA!AB85)/$F$28</f>
        <v>0</v>
      </c>
      <c r="H109" s="339">
        <f ca="1">IF($F$7="BP",BP!AC85,EIA!AC85)/$F$28</f>
        <v>0</v>
      </c>
      <c r="I109" s="339">
        <f ca="1">IF($F$7="BP",BP!AD85,EIA!AD85)/$F$28</f>
        <v>0</v>
      </c>
      <c r="J109" s="339">
        <f ca="1">IF($F$7="BP",BP!AE85,EIA!AE85)/$F$28</f>
        <v>0</v>
      </c>
      <c r="K109" s="339">
        <f ca="1">IF($F$7="BP",BP!AF85,EIA!AF85)/$F$28</f>
        <v>0</v>
      </c>
      <c r="L109" s="339">
        <f ca="1">IF($F$7="BP",BP!AG85,EIA!AG85)/$F$28</f>
        <v>0</v>
      </c>
      <c r="M109" s="339">
        <f ca="1">IF($F$7="BP",BP!J85,EIA!J85)/$F$28</f>
        <v>0</v>
      </c>
      <c r="N109" s="339">
        <f ca="1">IF($F$7="BP",BP!K85,EIA!K85)/$F$28</f>
        <v>0</v>
      </c>
      <c r="O109" s="339">
        <f ca="1">IF($F$7="BP",BP!L85,EIA!L85)/$F$28</f>
        <v>0</v>
      </c>
      <c r="P109" s="339">
        <f ca="1">IF($F$7="BP",BP!M85,EIA!M85)/$F$28</f>
        <v>0</v>
      </c>
      <c r="Q109" s="339">
        <f ca="1">IF($F$7="BP",BP!N85,EIA!N85)/$F$28</f>
        <v>0</v>
      </c>
      <c r="R109" s="339">
        <f ca="1">IF($F$7="BP",BP!O85,EIA!O85)/$F$28</f>
        <v>0</v>
      </c>
      <c r="S109" s="339">
        <f ca="1">IF($F$7="BP",BP!S85,EIA!S85)/$F$28</f>
        <v>0</v>
      </c>
      <c r="T109" s="339">
        <f ca="1">IF($F$7="BP",BP!T85,EIA!T85)/$F$28</f>
        <v>0</v>
      </c>
      <c r="U109" s="339">
        <f ca="1">IF($F$7="BP",BP!U85,EIA!U85)/$F$28</f>
        <v>0</v>
      </c>
      <c r="V109" s="339">
        <f ca="1">IF($F$7="BP",BP!V85,EIA!V85)/$F$28</f>
        <v>0</v>
      </c>
      <c r="W109" s="339">
        <f ca="1">IF($F$7="BP",BP!W85,EIA!W85)/$F$28</f>
        <v>0</v>
      </c>
      <c r="X109" s="339">
        <f ca="1">IF($F$7="BP",BP!X85,EIA!X85)/$F$28</f>
        <v>0</v>
      </c>
      <c r="Y109" s="186">
        <f t="shared" ca="1" si="12"/>
        <v>0</v>
      </c>
      <c r="Z109" s="249">
        <f t="shared" ca="1" si="13"/>
        <v>0</v>
      </c>
      <c r="AA109" s="249">
        <f t="shared" ca="1" si="14"/>
        <v>0</v>
      </c>
      <c r="AB109" s="249">
        <f t="shared" ca="1" si="15"/>
        <v>0</v>
      </c>
      <c r="AC109" s="249">
        <f t="shared" ca="1" si="16"/>
        <v>0</v>
      </c>
      <c r="AD109" s="348">
        <f t="shared" ca="1" si="17"/>
        <v>0</v>
      </c>
      <c r="AE109" s="351">
        <f t="shared" ca="1" si="18"/>
        <v>0</v>
      </c>
      <c r="AF109" s="229">
        <f t="shared" ca="1" si="19"/>
        <v>0</v>
      </c>
      <c r="AG109" s="352">
        <f t="shared" ca="1" si="20"/>
        <v>0</v>
      </c>
      <c r="AH109" s="181"/>
      <c r="AI109" s="181"/>
      <c r="AJ109" s="181"/>
      <c r="AK109" s="181"/>
      <c r="AL109" s="181"/>
      <c r="AM109" s="181"/>
      <c r="AN109" s="181"/>
      <c r="AO109" s="181"/>
    </row>
    <row r="110" spans="4:41" ht="12.9" customHeight="1" x14ac:dyDescent="0.3">
      <c r="D110" s="54"/>
      <c r="E110" s="234" t="s">
        <v>287</v>
      </c>
      <c r="F110" s="332" t="s">
        <v>518</v>
      </c>
      <c r="G110" s="339">
        <f ca="1">IF($F$7="BP",BP!AB86,EIA!AB86)/$F$28</f>
        <v>0</v>
      </c>
      <c r="H110" s="339">
        <f ca="1">IF($F$7="BP",BP!AC86,EIA!AC86)/$F$28</f>
        <v>0</v>
      </c>
      <c r="I110" s="339">
        <f ca="1">IF($F$7="BP",BP!AD86,EIA!AD86)/$F$28</f>
        <v>0</v>
      </c>
      <c r="J110" s="339">
        <f ca="1">IF($F$7="BP",BP!AE86,EIA!AE86)/$F$28</f>
        <v>0</v>
      </c>
      <c r="K110" s="339">
        <f ca="1">IF($F$7="BP",BP!AF86,EIA!AF86)/$F$28</f>
        <v>0</v>
      </c>
      <c r="L110" s="339">
        <f ca="1">IF($F$7="BP",BP!AG86,EIA!AG86)/$F$28</f>
        <v>0</v>
      </c>
      <c r="M110" s="339">
        <f ca="1">IF($F$7="BP",BP!J86,EIA!J86)/$F$28</f>
        <v>0</v>
      </c>
      <c r="N110" s="339">
        <f ca="1">IF($F$7="BP",BP!K86,EIA!K86)/$F$28</f>
        <v>0</v>
      </c>
      <c r="O110" s="339">
        <f ca="1">IF($F$7="BP",BP!L86,EIA!L86)/$F$28</f>
        <v>0</v>
      </c>
      <c r="P110" s="339">
        <f ca="1">IF($F$7="BP",BP!M86,EIA!M86)/$F$28</f>
        <v>0</v>
      </c>
      <c r="Q110" s="339">
        <f ca="1">IF($F$7="BP",BP!N86,EIA!N86)/$F$28</f>
        <v>0</v>
      </c>
      <c r="R110" s="339">
        <f ca="1">IF($F$7="BP",BP!O86,EIA!O86)/$F$28</f>
        <v>0</v>
      </c>
      <c r="S110" s="339">
        <f ca="1">IF($F$7="BP",BP!S86,EIA!S86)/$F$28</f>
        <v>0</v>
      </c>
      <c r="T110" s="339">
        <f ca="1">IF($F$7="BP",BP!T86,EIA!T86)/$F$28</f>
        <v>0</v>
      </c>
      <c r="U110" s="339">
        <f ca="1">IF($F$7="BP",BP!U86,EIA!U86)/$F$28</f>
        <v>0</v>
      </c>
      <c r="V110" s="339">
        <f ca="1">IF($F$7="BP",BP!V86,EIA!V86)/$F$28</f>
        <v>0</v>
      </c>
      <c r="W110" s="339">
        <f ca="1">IF($F$7="BP",BP!W86,EIA!W86)/$F$28</f>
        <v>0</v>
      </c>
      <c r="X110" s="339">
        <f ca="1">IF($F$7="BP",BP!X86,EIA!X86)/$F$28</f>
        <v>0</v>
      </c>
      <c r="Y110" s="186">
        <f t="shared" ca="1" si="12"/>
        <v>0</v>
      </c>
      <c r="Z110" s="249">
        <f t="shared" ca="1" si="13"/>
        <v>0</v>
      </c>
      <c r="AA110" s="249">
        <f t="shared" ca="1" si="14"/>
        <v>0</v>
      </c>
      <c r="AB110" s="249">
        <f t="shared" ca="1" si="15"/>
        <v>0</v>
      </c>
      <c r="AC110" s="249">
        <f t="shared" ca="1" si="16"/>
        <v>0</v>
      </c>
      <c r="AD110" s="348">
        <f t="shared" ca="1" si="17"/>
        <v>0</v>
      </c>
      <c r="AE110" s="351">
        <f t="shared" ca="1" si="18"/>
        <v>0</v>
      </c>
      <c r="AF110" s="229">
        <f t="shared" ca="1" si="19"/>
        <v>0</v>
      </c>
      <c r="AG110" s="352">
        <f t="shared" ca="1" si="20"/>
        <v>0</v>
      </c>
      <c r="AH110" s="181"/>
      <c r="AI110" s="181"/>
      <c r="AJ110" s="181"/>
      <c r="AK110" s="181"/>
      <c r="AL110" s="181"/>
      <c r="AM110" s="181"/>
      <c r="AN110" s="181"/>
      <c r="AO110" s="181"/>
    </row>
    <row r="111" spans="4:41" ht="12.9" customHeight="1" x14ac:dyDescent="0.3">
      <c r="D111" s="54"/>
      <c r="E111" s="234" t="s">
        <v>279</v>
      </c>
      <c r="F111" s="332" t="s">
        <v>510</v>
      </c>
      <c r="G111" s="339">
        <f ca="1">IF($F$7="BP",BP!AB87,EIA!AB87)/$F$28</f>
        <v>0</v>
      </c>
      <c r="H111" s="339">
        <f ca="1">IF($F$7="BP",BP!AC87,EIA!AC87)/$F$28</f>
        <v>0</v>
      </c>
      <c r="I111" s="339">
        <f ca="1">IF($F$7="BP",BP!AD87,EIA!AD87)/$F$28</f>
        <v>0</v>
      </c>
      <c r="J111" s="339">
        <f ca="1">IF($F$7="BP",BP!AE87,EIA!AE87)/$F$28</f>
        <v>0</v>
      </c>
      <c r="K111" s="339">
        <f ca="1">IF($F$7="BP",BP!AF87,EIA!AF87)/$F$28</f>
        <v>0</v>
      </c>
      <c r="L111" s="339">
        <f ca="1">IF($F$7="BP",BP!AG87,EIA!AG87)/$F$28</f>
        <v>0</v>
      </c>
      <c r="M111" s="339">
        <f ca="1">IF($F$7="BP",BP!J87,EIA!J87)/$F$28</f>
        <v>0</v>
      </c>
      <c r="N111" s="339">
        <f ca="1">IF($F$7="BP",BP!K87,EIA!K87)/$F$28</f>
        <v>0</v>
      </c>
      <c r="O111" s="339">
        <f ca="1">IF($F$7="BP",BP!L87,EIA!L87)/$F$28</f>
        <v>0</v>
      </c>
      <c r="P111" s="339">
        <f ca="1">IF($F$7="BP",BP!M87,EIA!M87)/$F$28</f>
        <v>0</v>
      </c>
      <c r="Q111" s="339">
        <f ca="1">IF($F$7="BP",BP!N87,EIA!N87)/$F$28</f>
        <v>0</v>
      </c>
      <c r="R111" s="339">
        <f ca="1">IF($F$7="BP",BP!O87,EIA!O87)/$F$28</f>
        <v>0</v>
      </c>
      <c r="S111" s="339">
        <f ca="1">IF($F$7="BP",BP!S87,EIA!S87)/$F$28</f>
        <v>0</v>
      </c>
      <c r="T111" s="339">
        <f ca="1">IF($F$7="BP",BP!T87,EIA!T87)/$F$28</f>
        <v>0</v>
      </c>
      <c r="U111" s="339">
        <f ca="1">IF($F$7="BP",BP!U87,EIA!U87)/$F$28</f>
        <v>0</v>
      </c>
      <c r="V111" s="339">
        <f ca="1">IF($F$7="BP",BP!V87,EIA!V87)/$F$28</f>
        <v>0</v>
      </c>
      <c r="W111" s="339">
        <f ca="1">IF($F$7="BP",BP!W87,EIA!W87)/$F$28</f>
        <v>0</v>
      </c>
      <c r="X111" s="339">
        <f ca="1">IF($F$7="BP",BP!X87,EIA!X87)/$F$28</f>
        <v>0</v>
      </c>
      <c r="Y111" s="186">
        <f t="shared" ca="1" si="12"/>
        <v>0</v>
      </c>
      <c r="Z111" s="249">
        <f t="shared" ca="1" si="13"/>
        <v>0</v>
      </c>
      <c r="AA111" s="249">
        <f t="shared" ca="1" si="14"/>
        <v>0</v>
      </c>
      <c r="AB111" s="249">
        <f t="shared" ca="1" si="15"/>
        <v>0</v>
      </c>
      <c r="AC111" s="249">
        <f t="shared" ca="1" si="16"/>
        <v>0</v>
      </c>
      <c r="AD111" s="348">
        <f t="shared" ca="1" si="17"/>
        <v>0</v>
      </c>
      <c r="AE111" s="351">
        <f t="shared" ca="1" si="18"/>
        <v>0</v>
      </c>
      <c r="AF111" s="229">
        <f t="shared" ca="1" si="19"/>
        <v>0</v>
      </c>
      <c r="AG111" s="352">
        <f t="shared" ca="1" si="20"/>
        <v>0</v>
      </c>
      <c r="AH111" s="181"/>
      <c r="AI111" s="181"/>
      <c r="AJ111" s="181"/>
      <c r="AK111" s="181"/>
      <c r="AL111" s="181"/>
      <c r="AM111" s="181"/>
      <c r="AN111" s="181"/>
      <c r="AO111" s="181"/>
    </row>
    <row r="112" spans="4:41" ht="12.9" customHeight="1" x14ac:dyDescent="0.3">
      <c r="D112" s="54"/>
      <c r="E112" s="234" t="s">
        <v>280</v>
      </c>
      <c r="F112" s="332" t="s">
        <v>511</v>
      </c>
      <c r="G112" s="339">
        <f ca="1">IF($F$7="BP",BP!AB88,EIA!AB88)/$F$28</f>
        <v>0</v>
      </c>
      <c r="H112" s="339">
        <f ca="1">IF($F$7="BP",BP!AC88,EIA!AC88)/$F$28</f>
        <v>0</v>
      </c>
      <c r="I112" s="339">
        <f ca="1">IF($F$7="BP",BP!AD88,EIA!AD88)/$F$28</f>
        <v>0</v>
      </c>
      <c r="J112" s="339">
        <f ca="1">IF($F$7="BP",BP!AE88,EIA!AE88)/$F$28</f>
        <v>0</v>
      </c>
      <c r="K112" s="339">
        <f ca="1">IF($F$7="BP",BP!AF88,EIA!AF88)/$F$28</f>
        <v>0</v>
      </c>
      <c r="L112" s="339">
        <f ca="1">IF($F$7="BP",BP!AG88,EIA!AG88)/$F$28</f>
        <v>0</v>
      </c>
      <c r="M112" s="339">
        <f ca="1">IF($F$7="BP",BP!J88,EIA!J88)/$F$28</f>
        <v>0</v>
      </c>
      <c r="N112" s="339">
        <f ca="1">IF($F$7="BP",BP!K88,EIA!K88)/$F$28</f>
        <v>0</v>
      </c>
      <c r="O112" s="339">
        <f ca="1">IF($F$7="BP",BP!L88,EIA!L88)/$F$28</f>
        <v>0</v>
      </c>
      <c r="P112" s="339">
        <f ca="1">IF($F$7="BP",BP!M88,EIA!M88)/$F$28</f>
        <v>0</v>
      </c>
      <c r="Q112" s="339">
        <f ca="1">IF($F$7="BP",BP!N88,EIA!N88)/$F$28</f>
        <v>0</v>
      </c>
      <c r="R112" s="339">
        <f ca="1">IF($F$7="BP",BP!O88,EIA!O88)/$F$28</f>
        <v>0</v>
      </c>
      <c r="S112" s="339">
        <f ca="1">IF($F$7="BP",BP!S88,EIA!S88)/$F$28</f>
        <v>0</v>
      </c>
      <c r="T112" s="339">
        <f ca="1">IF($F$7="BP",BP!T88,EIA!T88)/$F$28</f>
        <v>0</v>
      </c>
      <c r="U112" s="339">
        <f ca="1">IF($F$7="BP",BP!U88,EIA!U88)/$F$28</f>
        <v>0</v>
      </c>
      <c r="V112" s="339">
        <f ca="1">IF($F$7="BP",BP!V88,EIA!V88)/$F$28</f>
        <v>0</v>
      </c>
      <c r="W112" s="339">
        <f ca="1">IF($F$7="BP",BP!W88,EIA!W88)/$F$28</f>
        <v>0</v>
      </c>
      <c r="X112" s="339">
        <f ca="1">IF($F$7="BP",BP!X88,EIA!X88)/$F$28</f>
        <v>0</v>
      </c>
      <c r="Y112" s="186">
        <f t="shared" ca="1" si="12"/>
        <v>0</v>
      </c>
      <c r="Z112" s="249">
        <f t="shared" ca="1" si="13"/>
        <v>0</v>
      </c>
      <c r="AA112" s="249">
        <f t="shared" ca="1" si="14"/>
        <v>0</v>
      </c>
      <c r="AB112" s="249">
        <f t="shared" ca="1" si="15"/>
        <v>0</v>
      </c>
      <c r="AC112" s="249">
        <f t="shared" ca="1" si="16"/>
        <v>0</v>
      </c>
      <c r="AD112" s="348">
        <f t="shared" ca="1" si="17"/>
        <v>0</v>
      </c>
      <c r="AE112" s="351">
        <f t="shared" ca="1" si="18"/>
        <v>0</v>
      </c>
      <c r="AF112" s="229">
        <f t="shared" ca="1" si="19"/>
        <v>0</v>
      </c>
      <c r="AG112" s="352">
        <f t="shared" ca="1" si="20"/>
        <v>0</v>
      </c>
      <c r="AH112" s="181"/>
      <c r="AI112" s="181"/>
      <c r="AJ112" s="181"/>
      <c r="AK112" s="181"/>
      <c r="AL112" s="181"/>
      <c r="AM112" s="181"/>
      <c r="AN112" s="181"/>
      <c r="AO112" s="181"/>
    </row>
    <row r="113" spans="4:41" ht="12.9" customHeight="1" x14ac:dyDescent="0.3">
      <c r="D113" s="54"/>
      <c r="E113" s="234" t="s">
        <v>282</v>
      </c>
      <c r="F113" s="332" t="s">
        <v>513</v>
      </c>
      <c r="G113" s="339">
        <f ca="1">IF($F$7="BP",BP!AB89,EIA!AB89)/$F$28</f>
        <v>0</v>
      </c>
      <c r="H113" s="339">
        <f ca="1">IF($F$7="BP",BP!AC89,EIA!AC89)/$F$28</f>
        <v>0</v>
      </c>
      <c r="I113" s="339">
        <f ca="1">IF($F$7="BP",BP!AD89,EIA!AD89)/$F$28</f>
        <v>0</v>
      </c>
      <c r="J113" s="339">
        <f ca="1">IF($F$7="BP",BP!AE89,EIA!AE89)/$F$28</f>
        <v>0</v>
      </c>
      <c r="K113" s="339">
        <f ca="1">IF($F$7="BP",BP!AF89,EIA!AF89)/$F$28</f>
        <v>0</v>
      </c>
      <c r="L113" s="339">
        <f ca="1">IF($F$7="BP",BP!AG89,EIA!AG89)/$F$28</f>
        <v>0</v>
      </c>
      <c r="M113" s="339">
        <f ca="1">IF($F$7="BP",BP!J89,EIA!J89)/$F$28</f>
        <v>0</v>
      </c>
      <c r="N113" s="339">
        <f ca="1">IF($F$7="BP",BP!K89,EIA!K89)/$F$28</f>
        <v>0</v>
      </c>
      <c r="O113" s="339">
        <f ca="1">IF($F$7="BP",BP!L89,EIA!L89)/$F$28</f>
        <v>0</v>
      </c>
      <c r="P113" s="339">
        <f ca="1">IF($F$7="BP",BP!M89,EIA!M89)/$F$28</f>
        <v>0</v>
      </c>
      <c r="Q113" s="339">
        <f ca="1">IF($F$7="BP",BP!N89,EIA!N89)/$F$28</f>
        <v>0</v>
      </c>
      <c r="R113" s="339">
        <f ca="1">IF($F$7="BP",BP!O89,EIA!O89)/$F$28</f>
        <v>0</v>
      </c>
      <c r="S113" s="339">
        <f ca="1">IF($F$7="BP",BP!S89,EIA!S89)/$F$28</f>
        <v>0</v>
      </c>
      <c r="T113" s="339">
        <f ca="1">IF($F$7="BP",BP!T89,EIA!T89)/$F$28</f>
        <v>0</v>
      </c>
      <c r="U113" s="339">
        <f ca="1">IF($F$7="BP",BP!U89,EIA!U89)/$F$28</f>
        <v>0</v>
      </c>
      <c r="V113" s="339">
        <f ca="1">IF($F$7="BP",BP!V89,EIA!V89)/$F$28</f>
        <v>0</v>
      </c>
      <c r="W113" s="339">
        <f ca="1">IF($F$7="BP",BP!W89,EIA!W89)/$F$28</f>
        <v>0</v>
      </c>
      <c r="X113" s="339">
        <f ca="1">IF($F$7="BP",BP!X89,EIA!X89)/$F$28</f>
        <v>0</v>
      </c>
      <c r="Y113" s="186">
        <f t="shared" ca="1" si="12"/>
        <v>0</v>
      </c>
      <c r="Z113" s="249">
        <f t="shared" ca="1" si="13"/>
        <v>0</v>
      </c>
      <c r="AA113" s="249">
        <f t="shared" ca="1" si="14"/>
        <v>0</v>
      </c>
      <c r="AB113" s="249">
        <f t="shared" ca="1" si="15"/>
        <v>0</v>
      </c>
      <c r="AC113" s="249">
        <f t="shared" ca="1" si="16"/>
        <v>0</v>
      </c>
      <c r="AD113" s="348">
        <f t="shared" ca="1" si="17"/>
        <v>0</v>
      </c>
      <c r="AE113" s="351">
        <f t="shared" ca="1" si="18"/>
        <v>0</v>
      </c>
      <c r="AF113" s="229">
        <f t="shared" ca="1" si="19"/>
        <v>0</v>
      </c>
      <c r="AG113" s="352">
        <f t="shared" ca="1" si="20"/>
        <v>0</v>
      </c>
      <c r="AH113" s="181"/>
      <c r="AI113" s="181"/>
      <c r="AJ113" s="181"/>
      <c r="AK113" s="181"/>
      <c r="AL113" s="181"/>
      <c r="AM113" s="181"/>
      <c r="AN113" s="181"/>
      <c r="AO113" s="181"/>
    </row>
    <row r="114" spans="4:41" ht="12.9" customHeight="1" x14ac:dyDescent="0.3">
      <c r="D114" s="54"/>
      <c r="E114" s="234" t="s">
        <v>276</v>
      </c>
      <c r="F114" s="332" t="s">
        <v>507</v>
      </c>
      <c r="G114" s="339">
        <f ca="1">IF($F$7="BP",BP!AB90,EIA!AB90)/$F$28</f>
        <v>0</v>
      </c>
      <c r="H114" s="339">
        <f ca="1">IF($F$7="BP",BP!AC90,EIA!AC90)/$F$28</f>
        <v>0</v>
      </c>
      <c r="I114" s="339">
        <f ca="1">IF($F$7="BP",BP!AD90,EIA!AD90)/$F$28</f>
        <v>0</v>
      </c>
      <c r="J114" s="339">
        <f ca="1">IF($F$7="BP",BP!AE90,EIA!AE90)/$F$28</f>
        <v>0</v>
      </c>
      <c r="K114" s="339">
        <f ca="1">IF($F$7="BP",BP!AF90,EIA!AF90)/$F$28</f>
        <v>0</v>
      </c>
      <c r="L114" s="339">
        <f ca="1">IF($F$7="BP",BP!AG90,EIA!AG90)/$F$28</f>
        <v>0</v>
      </c>
      <c r="M114" s="339">
        <f ca="1">IF($F$7="BP",BP!J90,EIA!J90)/$F$28</f>
        <v>0</v>
      </c>
      <c r="N114" s="339">
        <f ca="1">IF($F$7="BP",BP!K90,EIA!K90)/$F$28</f>
        <v>0</v>
      </c>
      <c r="O114" s="339">
        <f ca="1">IF($F$7="BP",BP!L90,EIA!L90)/$F$28</f>
        <v>0</v>
      </c>
      <c r="P114" s="339">
        <f ca="1">IF($F$7="BP",BP!M90,EIA!M90)/$F$28</f>
        <v>0</v>
      </c>
      <c r="Q114" s="339">
        <f ca="1">IF($F$7="BP",BP!N90,EIA!N90)/$F$28</f>
        <v>0</v>
      </c>
      <c r="R114" s="339">
        <f ca="1">IF($F$7="BP",BP!O90,EIA!O90)/$F$28</f>
        <v>0</v>
      </c>
      <c r="S114" s="339">
        <f ca="1">IF($F$7="BP",BP!S90,EIA!S90)/$F$28</f>
        <v>0</v>
      </c>
      <c r="T114" s="339">
        <f ca="1">IF($F$7="BP",BP!T90,EIA!T90)/$F$28</f>
        <v>0</v>
      </c>
      <c r="U114" s="339">
        <f ca="1">IF($F$7="BP",BP!U90,EIA!U90)/$F$28</f>
        <v>0</v>
      </c>
      <c r="V114" s="339">
        <f ca="1">IF($F$7="BP",BP!V90,EIA!V90)/$F$28</f>
        <v>0</v>
      </c>
      <c r="W114" s="339">
        <f ca="1">IF($F$7="BP",BP!W90,EIA!W90)/$F$28</f>
        <v>0</v>
      </c>
      <c r="X114" s="339">
        <f ca="1">IF($F$7="BP",BP!X90,EIA!X90)/$F$28</f>
        <v>0</v>
      </c>
      <c r="Y114" s="186">
        <f t="shared" ca="1" si="12"/>
        <v>0</v>
      </c>
      <c r="Z114" s="249">
        <f t="shared" ca="1" si="13"/>
        <v>0</v>
      </c>
      <c r="AA114" s="249">
        <f t="shared" ca="1" si="14"/>
        <v>0</v>
      </c>
      <c r="AB114" s="249">
        <f t="shared" ca="1" si="15"/>
        <v>0</v>
      </c>
      <c r="AC114" s="249">
        <f t="shared" ca="1" si="16"/>
        <v>0</v>
      </c>
      <c r="AD114" s="348">
        <f t="shared" ca="1" si="17"/>
        <v>0</v>
      </c>
      <c r="AE114" s="351">
        <f t="shared" ca="1" si="18"/>
        <v>0</v>
      </c>
      <c r="AF114" s="229">
        <f t="shared" ca="1" si="19"/>
        <v>0</v>
      </c>
      <c r="AG114" s="352">
        <f t="shared" ca="1" si="20"/>
        <v>0</v>
      </c>
      <c r="AH114" s="181"/>
      <c r="AI114" s="181"/>
      <c r="AJ114" s="181"/>
      <c r="AK114" s="181"/>
      <c r="AL114" s="181"/>
      <c r="AM114" s="181"/>
      <c r="AN114" s="181"/>
      <c r="AO114" s="181"/>
    </row>
    <row r="115" spans="4:41" ht="12.9" customHeight="1" x14ac:dyDescent="0.3">
      <c r="D115" s="54"/>
      <c r="E115" s="234" t="s">
        <v>288</v>
      </c>
      <c r="F115" s="332" t="s">
        <v>519</v>
      </c>
      <c r="G115" s="339">
        <f ca="1">IF($F$7="BP",BP!AB91,EIA!AB91)/$F$28</f>
        <v>0</v>
      </c>
      <c r="H115" s="339">
        <f ca="1">IF($F$7="BP",BP!AC91,EIA!AC91)/$F$28</f>
        <v>0</v>
      </c>
      <c r="I115" s="339">
        <f ca="1">IF($F$7="BP",BP!AD91,EIA!AD91)/$F$28</f>
        <v>0</v>
      </c>
      <c r="J115" s="339">
        <f ca="1">IF($F$7="BP",BP!AE91,EIA!AE91)/$F$28</f>
        <v>0</v>
      </c>
      <c r="K115" s="339">
        <f ca="1">IF($F$7="BP",BP!AF91,EIA!AF91)/$F$28</f>
        <v>0</v>
      </c>
      <c r="L115" s="339">
        <f ca="1">IF($F$7="BP",BP!AG91,EIA!AG91)/$F$28</f>
        <v>0</v>
      </c>
      <c r="M115" s="339">
        <f ca="1">IF($F$7="BP",BP!J91,EIA!J91)/$F$28</f>
        <v>0</v>
      </c>
      <c r="N115" s="339">
        <f ca="1">IF($F$7="BP",BP!K91,EIA!K91)/$F$28</f>
        <v>0</v>
      </c>
      <c r="O115" s="339">
        <f ca="1">IF($F$7="BP",BP!L91,EIA!L91)/$F$28</f>
        <v>0</v>
      </c>
      <c r="P115" s="339">
        <f ca="1">IF($F$7="BP",BP!M91,EIA!M91)/$F$28</f>
        <v>0</v>
      </c>
      <c r="Q115" s="339">
        <f ca="1">IF($F$7="BP",BP!N91,EIA!N91)/$F$28</f>
        <v>0</v>
      </c>
      <c r="R115" s="339">
        <f ca="1">IF($F$7="BP",BP!O91,EIA!O91)/$F$28</f>
        <v>0</v>
      </c>
      <c r="S115" s="339">
        <f ca="1">IF($F$7="BP",BP!S91,EIA!S91)/$F$28</f>
        <v>0</v>
      </c>
      <c r="T115" s="339">
        <f ca="1">IF($F$7="BP",BP!T91,EIA!T91)/$F$28</f>
        <v>0</v>
      </c>
      <c r="U115" s="339">
        <f ca="1">IF($F$7="BP",BP!U91,EIA!U91)/$F$28</f>
        <v>0</v>
      </c>
      <c r="V115" s="339">
        <f ca="1">IF($F$7="BP",BP!V91,EIA!V91)/$F$28</f>
        <v>0</v>
      </c>
      <c r="W115" s="339">
        <f ca="1">IF($F$7="BP",BP!W91,EIA!W91)/$F$28</f>
        <v>0</v>
      </c>
      <c r="X115" s="339">
        <f ca="1">IF($F$7="BP",BP!X91,EIA!X91)/$F$28</f>
        <v>0</v>
      </c>
      <c r="Y115" s="186">
        <f t="shared" ca="1" si="12"/>
        <v>0</v>
      </c>
      <c r="Z115" s="249">
        <f t="shared" ca="1" si="13"/>
        <v>0</v>
      </c>
      <c r="AA115" s="249">
        <f t="shared" ca="1" si="14"/>
        <v>0</v>
      </c>
      <c r="AB115" s="249">
        <f t="shared" ca="1" si="15"/>
        <v>0</v>
      </c>
      <c r="AC115" s="249">
        <f t="shared" ca="1" si="16"/>
        <v>0</v>
      </c>
      <c r="AD115" s="348">
        <f t="shared" ca="1" si="17"/>
        <v>0</v>
      </c>
      <c r="AE115" s="351">
        <f t="shared" ca="1" si="18"/>
        <v>0</v>
      </c>
      <c r="AF115" s="229">
        <f t="shared" ca="1" si="19"/>
        <v>0</v>
      </c>
      <c r="AG115" s="352">
        <f t="shared" ca="1" si="20"/>
        <v>0</v>
      </c>
      <c r="AH115" s="181"/>
      <c r="AI115" s="181"/>
      <c r="AJ115" s="181"/>
      <c r="AK115" s="181"/>
      <c r="AL115" s="181"/>
      <c r="AM115" s="181"/>
      <c r="AN115" s="181"/>
      <c r="AO115" s="181"/>
    </row>
    <row r="116" spans="4:41" ht="12.9" customHeight="1" x14ac:dyDescent="0.3">
      <c r="D116" s="54"/>
      <c r="E116" s="234" t="s">
        <v>284</v>
      </c>
      <c r="F116" s="332" t="s">
        <v>515</v>
      </c>
      <c r="G116" s="339">
        <f ca="1">IF($F$7="BP",BP!AB92,EIA!AB92)/$F$28</f>
        <v>0</v>
      </c>
      <c r="H116" s="339">
        <f ca="1">IF($F$7="BP",BP!AC92,EIA!AC92)/$F$28</f>
        <v>0</v>
      </c>
      <c r="I116" s="339">
        <f ca="1">IF($F$7="BP",BP!AD92,EIA!AD92)/$F$28</f>
        <v>0</v>
      </c>
      <c r="J116" s="339">
        <f ca="1">IF($F$7="BP",BP!AE92,EIA!AE92)/$F$28</f>
        <v>0</v>
      </c>
      <c r="K116" s="339">
        <f ca="1">IF($F$7="BP",BP!AF92,EIA!AF92)/$F$28</f>
        <v>0</v>
      </c>
      <c r="L116" s="339">
        <f ca="1">IF($F$7="BP",BP!AG92,EIA!AG92)/$F$28</f>
        <v>0</v>
      </c>
      <c r="M116" s="339">
        <f ca="1">IF($F$7="BP",BP!J92,EIA!J92)/$F$28</f>
        <v>0</v>
      </c>
      <c r="N116" s="339">
        <f ca="1">IF($F$7="BP",BP!K92,EIA!K92)/$F$28</f>
        <v>0</v>
      </c>
      <c r="O116" s="339">
        <f ca="1">IF($F$7="BP",BP!L92,EIA!L92)/$F$28</f>
        <v>0</v>
      </c>
      <c r="P116" s="339">
        <f ca="1">IF($F$7="BP",BP!M92,EIA!M92)/$F$28</f>
        <v>0</v>
      </c>
      <c r="Q116" s="339">
        <f ca="1">IF($F$7="BP",BP!N92,EIA!N92)/$F$28</f>
        <v>0</v>
      </c>
      <c r="R116" s="339">
        <f ca="1">IF($F$7="BP",BP!O92,EIA!O92)/$F$28</f>
        <v>0</v>
      </c>
      <c r="S116" s="339">
        <f ca="1">IF($F$7="BP",BP!S92,EIA!S92)/$F$28</f>
        <v>0</v>
      </c>
      <c r="T116" s="339">
        <f ca="1">IF($F$7="BP",BP!T92,EIA!T92)/$F$28</f>
        <v>0</v>
      </c>
      <c r="U116" s="339">
        <f ca="1">IF($F$7="BP",BP!U92,EIA!U92)/$F$28</f>
        <v>0</v>
      </c>
      <c r="V116" s="339">
        <f ca="1">IF($F$7="BP",BP!V92,EIA!V92)/$F$28</f>
        <v>0</v>
      </c>
      <c r="W116" s="339">
        <f ca="1">IF($F$7="BP",BP!W92,EIA!W92)/$F$28</f>
        <v>0</v>
      </c>
      <c r="X116" s="339">
        <f ca="1">IF($F$7="BP",BP!X92,EIA!X92)/$F$28</f>
        <v>0</v>
      </c>
      <c r="Y116" s="186">
        <f t="shared" ca="1" si="12"/>
        <v>0</v>
      </c>
      <c r="Z116" s="249">
        <f t="shared" ca="1" si="13"/>
        <v>0</v>
      </c>
      <c r="AA116" s="249">
        <f t="shared" ca="1" si="14"/>
        <v>0</v>
      </c>
      <c r="AB116" s="249">
        <f t="shared" ca="1" si="15"/>
        <v>0</v>
      </c>
      <c r="AC116" s="249">
        <f t="shared" ca="1" si="16"/>
        <v>0</v>
      </c>
      <c r="AD116" s="348">
        <f t="shared" ca="1" si="17"/>
        <v>0</v>
      </c>
      <c r="AE116" s="351">
        <f t="shared" ca="1" si="18"/>
        <v>0</v>
      </c>
      <c r="AF116" s="229">
        <f t="shared" ca="1" si="19"/>
        <v>0</v>
      </c>
      <c r="AG116" s="352">
        <f t="shared" ca="1" si="20"/>
        <v>0</v>
      </c>
      <c r="AH116" s="181"/>
      <c r="AI116" s="181"/>
      <c r="AJ116" s="181"/>
      <c r="AK116" s="181"/>
      <c r="AL116" s="181"/>
      <c r="AM116" s="181"/>
      <c r="AN116" s="181"/>
      <c r="AO116" s="181"/>
    </row>
    <row r="117" spans="4:41" ht="12.9" customHeight="1" x14ac:dyDescent="0.3">
      <c r="D117" s="54"/>
      <c r="E117" s="234" t="s">
        <v>262</v>
      </c>
      <c r="F117" s="332" t="s">
        <v>162</v>
      </c>
      <c r="G117" s="339">
        <f ca="1">IF($F$7="BP",BP!AB93,EIA!AB93)/$F$28</f>
        <v>0</v>
      </c>
      <c r="H117" s="339">
        <f ca="1">IF($F$7="BP",BP!AC93,EIA!AC93)/$F$28</f>
        <v>0</v>
      </c>
      <c r="I117" s="339">
        <f ca="1">IF($F$7="BP",BP!AD93,EIA!AD93)/$F$28</f>
        <v>0</v>
      </c>
      <c r="J117" s="339">
        <f ca="1">IF($F$7="BP",BP!AE93,EIA!AE93)/$F$28</f>
        <v>0</v>
      </c>
      <c r="K117" s="339">
        <f ca="1">IF($F$7="BP",BP!AF93,EIA!AF93)/$F$28</f>
        <v>0</v>
      </c>
      <c r="L117" s="339">
        <f ca="1">IF($F$7="BP",BP!AG93,EIA!AG93)/$F$28</f>
        <v>0</v>
      </c>
      <c r="M117" s="339">
        <f ca="1">IF($F$7="BP",BP!J93,EIA!J93)/$F$28</f>
        <v>22.488373452714569</v>
      </c>
      <c r="N117" s="339">
        <f ca="1">IF($F$7="BP",BP!K93,EIA!K93)/$F$28</f>
        <v>24.456168244561677</v>
      </c>
      <c r="O117" s="339">
        <f ca="1">IF($F$7="BP",BP!L93,EIA!L93)/$F$28</f>
        <v>26.678968670609603</v>
      </c>
      <c r="P117" s="339">
        <f ca="1">IF($F$7="BP",BP!M93,EIA!M93)/$F$28</f>
        <v>1.6168627435185121</v>
      </c>
      <c r="Q117" s="339">
        <f ca="1">IF($F$7="BP",BP!N93,EIA!N93)/$F$28</f>
        <v>2.4272219155385204</v>
      </c>
      <c r="R117" s="339">
        <f ca="1">IF($F$7="BP",BP!O93,EIA!O93)/$F$28</f>
        <v>3.7790028793142221</v>
      </c>
      <c r="S117" s="339">
        <f ca="1">IF($F$7="BP",BP!S93,EIA!S93)/$F$28</f>
        <v>0</v>
      </c>
      <c r="T117" s="339">
        <f ca="1">IF($F$7="BP",BP!T93,EIA!T93)/$F$28</f>
        <v>0</v>
      </c>
      <c r="U117" s="339">
        <f ca="1">IF($F$7="BP",BP!U93,EIA!U93)/$F$28</f>
        <v>0</v>
      </c>
      <c r="V117" s="339">
        <f ca="1">IF($F$7="BP",BP!V93,EIA!V93)/$F$28</f>
        <v>0</v>
      </c>
      <c r="W117" s="339">
        <f ca="1">IF($F$7="BP",BP!W93,EIA!W93)/$F$28</f>
        <v>0</v>
      </c>
      <c r="X117" s="339">
        <f ca="1">IF($F$7="BP",BP!X93,EIA!X93)/$F$28</f>
        <v>0</v>
      </c>
      <c r="Y117" s="186">
        <f t="shared" ca="1" si="12"/>
        <v>22.488373452714569</v>
      </c>
      <c r="Z117" s="249">
        <f t="shared" ca="1" si="13"/>
        <v>24.456168244561677</v>
      </c>
      <c r="AA117" s="249">
        <f t="shared" ca="1" si="14"/>
        <v>26.678968670609603</v>
      </c>
      <c r="AB117" s="249">
        <f t="shared" ca="1" si="15"/>
        <v>1.6168627435185121</v>
      </c>
      <c r="AC117" s="249">
        <f t="shared" ca="1" si="16"/>
        <v>2.4272219155385204</v>
      </c>
      <c r="AD117" s="348">
        <f t="shared" ca="1" si="17"/>
        <v>3.7790028793142221</v>
      </c>
      <c r="AE117" s="351">
        <f t="shared" ca="1" si="18"/>
        <v>24.105236196233083</v>
      </c>
      <c r="AF117" s="229">
        <f t="shared" ca="1" si="19"/>
        <v>26.883390160100198</v>
      </c>
      <c r="AG117" s="352">
        <f t="shared" ca="1" si="20"/>
        <v>30.457971549923826</v>
      </c>
      <c r="AH117" s="181"/>
      <c r="AI117" s="181"/>
      <c r="AJ117" s="181"/>
      <c r="AK117" s="181"/>
      <c r="AL117" s="181"/>
      <c r="AM117" s="181"/>
      <c r="AN117" s="181"/>
      <c r="AO117" s="181"/>
    </row>
    <row r="118" spans="4:41" ht="12.9" customHeight="1" x14ac:dyDescent="0.3">
      <c r="D118" s="54"/>
      <c r="E118" s="234" t="s">
        <v>281</v>
      </c>
      <c r="F118" s="332" t="s">
        <v>512</v>
      </c>
      <c r="G118" s="339">
        <f ca="1">IF($F$7="BP",BP!AB94,EIA!AB94)/$F$28</f>
        <v>43.891390727886218</v>
      </c>
      <c r="H118" s="339">
        <f ca="1">IF($F$7="BP",BP!AC94,EIA!AC94)/$F$28</f>
        <v>48.671913840361185</v>
      </c>
      <c r="I118" s="339">
        <f ca="1">IF($F$7="BP",BP!AD94,EIA!AD94)/$F$28</f>
        <v>53.500891190806314</v>
      </c>
      <c r="J118" s="339">
        <f ca="1">IF($F$7="BP",BP!AE94,EIA!AE94)/$F$28</f>
        <v>3.0165234548076327</v>
      </c>
      <c r="K118" s="339">
        <f ca="1">IF($F$7="BP",BP!AF94,EIA!AF94)/$F$28</f>
        <v>3.3151325692833273</v>
      </c>
      <c r="L118" s="339">
        <f ca="1">IF($F$7="BP",BP!AG94,EIA!AG94)/$F$28</f>
        <v>3.6137416837590237</v>
      </c>
      <c r="M118" s="339">
        <f ca="1">IF($F$7="BP",BP!J94,EIA!J94)/$F$28</f>
        <v>0</v>
      </c>
      <c r="N118" s="339">
        <f ca="1">IF($F$7="BP",BP!K94,EIA!K94)/$F$28</f>
        <v>0</v>
      </c>
      <c r="O118" s="339">
        <f ca="1">IF($F$7="BP",BP!L94,EIA!L94)/$F$28</f>
        <v>0</v>
      </c>
      <c r="P118" s="339">
        <f ca="1">IF($F$7="BP",BP!M94,EIA!M94)/$F$28</f>
        <v>0</v>
      </c>
      <c r="Q118" s="339">
        <f ca="1">IF($F$7="BP",BP!N94,EIA!N94)/$F$28</f>
        <v>0</v>
      </c>
      <c r="R118" s="339">
        <f ca="1">IF($F$7="BP",BP!O94,EIA!O94)/$F$28</f>
        <v>0</v>
      </c>
      <c r="S118" s="339">
        <f ca="1">IF($F$7="BP",BP!S94,EIA!S94)/$F$28</f>
        <v>0</v>
      </c>
      <c r="T118" s="339">
        <f ca="1">IF($F$7="BP",BP!T94,EIA!T94)/$F$28</f>
        <v>0</v>
      </c>
      <c r="U118" s="339">
        <f ca="1">IF($F$7="BP",BP!U94,EIA!U94)/$F$28</f>
        <v>0</v>
      </c>
      <c r="V118" s="339">
        <f ca="1">IF($F$7="BP",BP!V94,EIA!V94)/$F$28</f>
        <v>0</v>
      </c>
      <c r="W118" s="339">
        <f ca="1">IF($F$7="BP",BP!W94,EIA!W94)/$F$28</f>
        <v>0</v>
      </c>
      <c r="X118" s="339">
        <f ca="1">IF($F$7="BP",BP!X94,EIA!X94)/$F$28</f>
        <v>0</v>
      </c>
      <c r="Y118" s="186">
        <f t="shared" ca="1" si="12"/>
        <v>43.891390727886218</v>
      </c>
      <c r="Z118" s="249">
        <f t="shared" ca="1" si="13"/>
        <v>48.671913840361185</v>
      </c>
      <c r="AA118" s="249">
        <f t="shared" ca="1" si="14"/>
        <v>53.500891190806314</v>
      </c>
      <c r="AB118" s="249">
        <f t="shared" ca="1" si="15"/>
        <v>3.0165234548076327</v>
      </c>
      <c r="AC118" s="249">
        <f t="shared" ca="1" si="16"/>
        <v>3.3151325692833273</v>
      </c>
      <c r="AD118" s="348">
        <f t="shared" ca="1" si="17"/>
        <v>3.6137416837590237</v>
      </c>
      <c r="AE118" s="351">
        <f t="shared" ca="1" si="18"/>
        <v>46.907914182693851</v>
      </c>
      <c r="AF118" s="229">
        <f t="shared" ca="1" si="19"/>
        <v>51.987046409644513</v>
      </c>
      <c r="AG118" s="352">
        <f t="shared" ca="1" si="20"/>
        <v>57.114632874565338</v>
      </c>
      <c r="AH118" s="181"/>
      <c r="AI118" s="181"/>
      <c r="AJ118" s="181"/>
      <c r="AK118" s="181"/>
      <c r="AL118" s="181"/>
      <c r="AM118" s="181"/>
      <c r="AN118" s="181"/>
      <c r="AO118" s="181"/>
    </row>
    <row r="119" spans="4:41" ht="12.9" customHeight="1" x14ac:dyDescent="0.3">
      <c r="D119" s="54"/>
      <c r="E119" s="234" t="s">
        <v>401</v>
      </c>
      <c r="F119" s="332" t="s">
        <v>614</v>
      </c>
      <c r="G119" s="339">
        <f ca="1">IF($F$7="BP",BP!AB95,EIA!AB95)/$F$28</f>
        <v>0</v>
      </c>
      <c r="H119" s="339">
        <f ca="1">IF($F$7="BP",BP!AC95,EIA!AC95)/$F$28</f>
        <v>0</v>
      </c>
      <c r="I119" s="339">
        <f ca="1">IF($F$7="BP",BP!AD95,EIA!AD95)/$F$28</f>
        <v>0</v>
      </c>
      <c r="J119" s="339">
        <f ca="1">IF($F$7="BP",BP!AE95,EIA!AE95)/$F$28</f>
        <v>0</v>
      </c>
      <c r="K119" s="339">
        <f ca="1">IF($F$7="BP",BP!AF95,EIA!AF95)/$F$28</f>
        <v>0</v>
      </c>
      <c r="L119" s="339">
        <f ca="1">IF($F$7="BP",BP!AG95,EIA!AG95)/$F$28</f>
        <v>0</v>
      </c>
      <c r="M119" s="339">
        <f ca="1">IF($F$7="BP",BP!J95,EIA!J95)/$F$28</f>
        <v>0</v>
      </c>
      <c r="N119" s="339">
        <f ca="1">IF($F$7="BP",BP!K95,EIA!K95)/$F$28</f>
        <v>0</v>
      </c>
      <c r="O119" s="339">
        <f ca="1">IF($F$7="BP",BP!L95,EIA!L95)/$F$28</f>
        <v>0</v>
      </c>
      <c r="P119" s="339">
        <f ca="1">IF($F$7="BP",BP!M95,EIA!M95)/$F$28</f>
        <v>0</v>
      </c>
      <c r="Q119" s="339">
        <f ca="1">IF($F$7="BP",BP!N95,EIA!N95)/$F$28</f>
        <v>0</v>
      </c>
      <c r="R119" s="339">
        <f ca="1">IF($F$7="BP",BP!O95,EIA!O95)/$F$28</f>
        <v>0</v>
      </c>
      <c r="S119" s="339">
        <f ca="1">IF($F$7="BP",BP!S95,EIA!S95)/$F$28</f>
        <v>0</v>
      </c>
      <c r="T119" s="339">
        <f ca="1">IF($F$7="BP",BP!T95,EIA!T95)/$F$28</f>
        <v>0</v>
      </c>
      <c r="U119" s="339">
        <f ca="1">IF($F$7="BP",BP!U95,EIA!U95)/$F$28</f>
        <v>0</v>
      </c>
      <c r="V119" s="339">
        <f ca="1">IF($F$7="BP",BP!V95,EIA!V95)/$F$28</f>
        <v>0</v>
      </c>
      <c r="W119" s="339">
        <f ca="1">IF($F$7="BP",BP!W95,EIA!W95)/$F$28</f>
        <v>0</v>
      </c>
      <c r="X119" s="339">
        <f ca="1">IF($F$7="BP",BP!X95,EIA!X95)/$F$28</f>
        <v>0</v>
      </c>
      <c r="Y119" s="186">
        <f t="shared" ca="1" si="12"/>
        <v>0</v>
      </c>
      <c r="Z119" s="249">
        <f t="shared" ca="1" si="13"/>
        <v>0</v>
      </c>
      <c r="AA119" s="249">
        <f t="shared" ca="1" si="14"/>
        <v>0</v>
      </c>
      <c r="AB119" s="249">
        <f t="shared" ca="1" si="15"/>
        <v>0</v>
      </c>
      <c r="AC119" s="249">
        <f t="shared" ca="1" si="16"/>
        <v>0</v>
      </c>
      <c r="AD119" s="348">
        <f t="shared" ca="1" si="17"/>
        <v>0</v>
      </c>
      <c r="AE119" s="351">
        <f t="shared" ca="1" si="18"/>
        <v>0</v>
      </c>
      <c r="AF119" s="229">
        <f t="shared" ca="1" si="19"/>
        <v>0</v>
      </c>
      <c r="AG119" s="352">
        <f t="shared" ca="1" si="20"/>
        <v>0</v>
      </c>
      <c r="AH119" s="181"/>
      <c r="AI119" s="181"/>
      <c r="AJ119" s="181"/>
      <c r="AK119" s="181"/>
      <c r="AL119" s="181"/>
      <c r="AM119" s="181"/>
      <c r="AN119" s="181"/>
      <c r="AO119" s="181"/>
    </row>
    <row r="120" spans="4:41" ht="12.9" customHeight="1" x14ac:dyDescent="0.3">
      <c r="D120" s="54"/>
      <c r="E120" s="234" t="s">
        <v>286</v>
      </c>
      <c r="F120" s="332" t="s">
        <v>517</v>
      </c>
      <c r="G120" s="339">
        <f ca="1">IF($F$7="BP",BP!AB96,EIA!AB96)/$F$28</f>
        <v>0</v>
      </c>
      <c r="H120" s="339">
        <f ca="1">IF($F$7="BP",BP!AC96,EIA!AC96)/$F$28</f>
        <v>0</v>
      </c>
      <c r="I120" s="339">
        <f ca="1">IF($F$7="BP",BP!AD96,EIA!AD96)/$F$28</f>
        <v>0</v>
      </c>
      <c r="J120" s="339">
        <f ca="1">IF($F$7="BP",BP!AE96,EIA!AE96)/$F$28</f>
        <v>0</v>
      </c>
      <c r="K120" s="339">
        <f ca="1">IF($F$7="BP",BP!AF96,EIA!AF96)/$F$28</f>
        <v>0</v>
      </c>
      <c r="L120" s="339">
        <f ca="1">IF($F$7="BP",BP!AG96,EIA!AG96)/$F$28</f>
        <v>0</v>
      </c>
      <c r="M120" s="339">
        <f ca="1">IF($F$7="BP",BP!J96,EIA!J96)/$F$28</f>
        <v>0</v>
      </c>
      <c r="N120" s="339">
        <f ca="1">IF($F$7="BP",BP!K96,EIA!K96)/$F$28</f>
        <v>0</v>
      </c>
      <c r="O120" s="339">
        <f ca="1">IF($F$7="BP",BP!L96,EIA!L96)/$F$28</f>
        <v>0</v>
      </c>
      <c r="P120" s="339">
        <f ca="1">IF($F$7="BP",BP!M96,EIA!M96)/$F$28</f>
        <v>0</v>
      </c>
      <c r="Q120" s="339">
        <f ca="1">IF($F$7="BP",BP!N96,EIA!N96)/$F$28</f>
        <v>0</v>
      </c>
      <c r="R120" s="339">
        <f ca="1">IF($F$7="BP",BP!O96,EIA!O96)/$F$28</f>
        <v>0</v>
      </c>
      <c r="S120" s="339">
        <f ca="1">IF($F$7="BP",BP!S96,EIA!S96)/$F$28</f>
        <v>0</v>
      </c>
      <c r="T120" s="339">
        <f ca="1">IF($F$7="BP",BP!T96,EIA!T96)/$F$28</f>
        <v>0</v>
      </c>
      <c r="U120" s="339">
        <f ca="1">IF($F$7="BP",BP!U96,EIA!U96)/$F$28</f>
        <v>0</v>
      </c>
      <c r="V120" s="339">
        <f ca="1">IF($F$7="BP",BP!V96,EIA!V96)/$F$28</f>
        <v>0</v>
      </c>
      <c r="W120" s="339">
        <f ca="1">IF($F$7="BP",BP!W96,EIA!W96)/$F$28</f>
        <v>0</v>
      </c>
      <c r="X120" s="339">
        <f ca="1">IF($F$7="BP",BP!X96,EIA!X96)/$F$28</f>
        <v>0</v>
      </c>
      <c r="Y120" s="186">
        <f t="shared" ca="1" si="12"/>
        <v>0</v>
      </c>
      <c r="Z120" s="249">
        <f t="shared" ca="1" si="13"/>
        <v>0</v>
      </c>
      <c r="AA120" s="249">
        <f t="shared" ca="1" si="14"/>
        <v>0</v>
      </c>
      <c r="AB120" s="249">
        <f t="shared" ca="1" si="15"/>
        <v>0</v>
      </c>
      <c r="AC120" s="249">
        <f t="shared" ca="1" si="16"/>
        <v>0</v>
      </c>
      <c r="AD120" s="348">
        <f t="shared" ca="1" si="17"/>
        <v>0</v>
      </c>
      <c r="AE120" s="351">
        <f t="shared" ca="1" si="18"/>
        <v>0</v>
      </c>
      <c r="AF120" s="229">
        <f t="shared" ca="1" si="19"/>
        <v>0</v>
      </c>
      <c r="AG120" s="352">
        <f t="shared" ca="1" si="20"/>
        <v>0</v>
      </c>
      <c r="AH120" s="181"/>
      <c r="AI120" s="181"/>
      <c r="AJ120" s="181"/>
      <c r="AK120" s="181"/>
      <c r="AL120" s="181"/>
      <c r="AM120" s="181"/>
      <c r="AN120" s="181"/>
      <c r="AO120" s="181"/>
    </row>
    <row r="121" spans="4:41" ht="12.9" customHeight="1" x14ac:dyDescent="0.3">
      <c r="D121" s="54"/>
      <c r="E121" s="234" t="s">
        <v>285</v>
      </c>
      <c r="F121" s="332" t="s">
        <v>516</v>
      </c>
      <c r="G121" s="339">
        <f ca="1">IF($F$7="BP",BP!AB97,EIA!AB97)/$F$28</f>
        <v>0</v>
      </c>
      <c r="H121" s="339">
        <f ca="1">IF($F$7="BP",BP!AC97,EIA!AC97)/$F$28</f>
        <v>0</v>
      </c>
      <c r="I121" s="339">
        <f ca="1">IF($F$7="BP",BP!AD97,EIA!AD97)/$F$28</f>
        <v>0</v>
      </c>
      <c r="J121" s="339">
        <f ca="1">IF($F$7="BP",BP!AE97,EIA!AE97)/$F$28</f>
        <v>0</v>
      </c>
      <c r="K121" s="339">
        <f ca="1">IF($F$7="BP",BP!AF97,EIA!AF97)/$F$28</f>
        <v>0</v>
      </c>
      <c r="L121" s="339">
        <f ca="1">IF($F$7="BP",BP!AG97,EIA!AG97)/$F$28</f>
        <v>0</v>
      </c>
      <c r="M121" s="339">
        <f ca="1">IF($F$7="BP",BP!J97,EIA!J97)/$F$28</f>
        <v>0</v>
      </c>
      <c r="N121" s="339">
        <f ca="1">IF($F$7="BP",BP!K97,EIA!K97)/$F$28</f>
        <v>0</v>
      </c>
      <c r="O121" s="339">
        <f ca="1">IF($F$7="BP",BP!L97,EIA!L97)/$F$28</f>
        <v>0</v>
      </c>
      <c r="P121" s="339">
        <f ca="1">IF($F$7="BP",BP!M97,EIA!M97)/$F$28</f>
        <v>0</v>
      </c>
      <c r="Q121" s="339">
        <f ca="1">IF($F$7="BP",BP!N97,EIA!N97)/$F$28</f>
        <v>0</v>
      </c>
      <c r="R121" s="339">
        <f ca="1">IF($F$7="BP",BP!O97,EIA!O97)/$F$28</f>
        <v>0</v>
      </c>
      <c r="S121" s="339">
        <f ca="1">IF($F$7="BP",BP!S97,EIA!S97)/$F$28</f>
        <v>0</v>
      </c>
      <c r="T121" s="339">
        <f ca="1">IF($F$7="BP",BP!T97,EIA!T97)/$F$28</f>
        <v>0</v>
      </c>
      <c r="U121" s="339">
        <f ca="1">IF($F$7="BP",BP!U97,EIA!U97)/$F$28</f>
        <v>0</v>
      </c>
      <c r="V121" s="339">
        <f ca="1">IF($F$7="BP",BP!V97,EIA!V97)/$F$28</f>
        <v>0</v>
      </c>
      <c r="W121" s="339">
        <f ca="1">IF($F$7="BP",BP!W97,EIA!W97)/$F$28</f>
        <v>0</v>
      </c>
      <c r="X121" s="339">
        <f ca="1">IF($F$7="BP",BP!X97,EIA!X97)/$F$28</f>
        <v>0</v>
      </c>
      <c r="Y121" s="186">
        <f t="shared" ca="1" si="12"/>
        <v>0</v>
      </c>
      <c r="Z121" s="249">
        <f t="shared" ca="1" si="13"/>
        <v>0</v>
      </c>
      <c r="AA121" s="249">
        <f t="shared" ca="1" si="14"/>
        <v>0</v>
      </c>
      <c r="AB121" s="249">
        <f t="shared" ca="1" si="15"/>
        <v>0</v>
      </c>
      <c r="AC121" s="249">
        <f t="shared" ca="1" si="16"/>
        <v>0</v>
      </c>
      <c r="AD121" s="348">
        <f t="shared" ca="1" si="17"/>
        <v>0</v>
      </c>
      <c r="AE121" s="351">
        <f t="shared" ca="1" si="18"/>
        <v>0</v>
      </c>
      <c r="AF121" s="229">
        <f t="shared" ca="1" si="19"/>
        <v>0</v>
      </c>
      <c r="AG121" s="352">
        <f t="shared" ca="1" si="20"/>
        <v>0</v>
      </c>
      <c r="AH121" s="181"/>
      <c r="AI121" s="181"/>
      <c r="AJ121" s="181"/>
      <c r="AK121" s="181"/>
      <c r="AL121" s="181"/>
      <c r="AM121" s="181"/>
      <c r="AN121" s="181"/>
      <c r="AO121" s="181"/>
    </row>
    <row r="122" spans="4:41" ht="12.9" customHeight="1" x14ac:dyDescent="0.3">
      <c r="D122" s="54"/>
      <c r="E122" s="234" t="s">
        <v>289</v>
      </c>
      <c r="F122" s="332" t="s">
        <v>520</v>
      </c>
      <c r="G122" s="339">
        <f ca="1">IF($F$7="BP",BP!AB98,EIA!AB98)/$F$28</f>
        <v>0</v>
      </c>
      <c r="H122" s="339">
        <f ca="1">IF($F$7="BP",BP!AC98,EIA!AC98)/$F$28</f>
        <v>0</v>
      </c>
      <c r="I122" s="339">
        <f ca="1">IF($F$7="BP",BP!AD98,EIA!AD98)/$F$28</f>
        <v>0</v>
      </c>
      <c r="J122" s="339">
        <f ca="1">IF($F$7="BP",BP!AE98,EIA!AE98)/$F$28</f>
        <v>0</v>
      </c>
      <c r="K122" s="339">
        <f ca="1">IF($F$7="BP",BP!AF98,EIA!AF98)/$F$28</f>
        <v>0</v>
      </c>
      <c r="L122" s="339">
        <f ca="1">IF($F$7="BP",BP!AG98,EIA!AG98)/$F$28</f>
        <v>0</v>
      </c>
      <c r="M122" s="339">
        <f ca="1">IF($F$7="BP",BP!J98,EIA!J98)/$F$28</f>
        <v>0</v>
      </c>
      <c r="N122" s="339">
        <f ca="1">IF($F$7="BP",BP!K98,EIA!K98)/$F$28</f>
        <v>0</v>
      </c>
      <c r="O122" s="339">
        <f ca="1">IF($F$7="BP",BP!L98,EIA!L98)/$F$28</f>
        <v>0</v>
      </c>
      <c r="P122" s="339">
        <f ca="1">IF($F$7="BP",BP!M98,EIA!M98)/$F$28</f>
        <v>0</v>
      </c>
      <c r="Q122" s="339">
        <f ca="1">IF($F$7="BP",BP!N98,EIA!N98)/$F$28</f>
        <v>0</v>
      </c>
      <c r="R122" s="339">
        <f ca="1">IF($F$7="BP",BP!O98,EIA!O98)/$F$28</f>
        <v>0</v>
      </c>
      <c r="S122" s="339">
        <f ca="1">IF($F$7="BP",BP!S98,EIA!S98)/$F$28</f>
        <v>0</v>
      </c>
      <c r="T122" s="339">
        <f ca="1">IF($F$7="BP",BP!T98,EIA!T98)/$F$28</f>
        <v>0</v>
      </c>
      <c r="U122" s="339">
        <f ca="1">IF($F$7="BP",BP!U98,EIA!U98)/$F$28</f>
        <v>0</v>
      </c>
      <c r="V122" s="339">
        <f ca="1">IF($F$7="BP",BP!V98,EIA!V98)/$F$28</f>
        <v>0</v>
      </c>
      <c r="W122" s="339">
        <f ca="1">IF($F$7="BP",BP!W98,EIA!W98)/$F$28</f>
        <v>0</v>
      </c>
      <c r="X122" s="339">
        <f ca="1">IF($F$7="BP",BP!X98,EIA!X98)/$F$28</f>
        <v>0</v>
      </c>
      <c r="Y122" s="186">
        <f t="shared" ca="1" si="12"/>
        <v>0</v>
      </c>
      <c r="Z122" s="249">
        <f t="shared" ca="1" si="13"/>
        <v>0</v>
      </c>
      <c r="AA122" s="249">
        <f t="shared" ca="1" si="14"/>
        <v>0</v>
      </c>
      <c r="AB122" s="249">
        <f t="shared" ca="1" si="15"/>
        <v>0</v>
      </c>
      <c r="AC122" s="249">
        <f t="shared" ca="1" si="16"/>
        <v>0</v>
      </c>
      <c r="AD122" s="348">
        <f t="shared" ca="1" si="17"/>
        <v>0</v>
      </c>
      <c r="AE122" s="351">
        <f t="shared" ca="1" si="18"/>
        <v>0</v>
      </c>
      <c r="AF122" s="229">
        <f t="shared" ca="1" si="19"/>
        <v>0</v>
      </c>
      <c r="AG122" s="352">
        <f t="shared" ca="1" si="20"/>
        <v>0</v>
      </c>
      <c r="AH122" s="181"/>
      <c r="AI122" s="181"/>
      <c r="AJ122" s="181"/>
      <c r="AK122" s="181"/>
      <c r="AL122" s="181"/>
      <c r="AM122" s="181"/>
      <c r="AN122" s="181"/>
      <c r="AO122" s="181"/>
    </row>
    <row r="123" spans="4:41" ht="12.9" customHeight="1" x14ac:dyDescent="0.3">
      <c r="D123" s="54"/>
      <c r="E123" s="234" t="s">
        <v>290</v>
      </c>
      <c r="F123" s="332" t="s">
        <v>521</v>
      </c>
      <c r="G123" s="339">
        <f ca="1">IF($F$7="BP",BP!AB99,EIA!AB99)/$F$28</f>
        <v>0</v>
      </c>
      <c r="H123" s="339">
        <f ca="1">IF($F$7="BP",BP!AC99,EIA!AC99)/$F$28</f>
        <v>0</v>
      </c>
      <c r="I123" s="339">
        <f ca="1">IF($F$7="BP",BP!AD99,EIA!AD99)/$F$28</f>
        <v>0</v>
      </c>
      <c r="J123" s="339">
        <f ca="1">IF($F$7="BP",BP!AE99,EIA!AE99)/$F$28</f>
        <v>0</v>
      </c>
      <c r="K123" s="339">
        <f ca="1">IF($F$7="BP",BP!AF99,EIA!AF99)/$F$28</f>
        <v>0</v>
      </c>
      <c r="L123" s="339">
        <f ca="1">IF($F$7="BP",BP!AG99,EIA!AG99)/$F$28</f>
        <v>0</v>
      </c>
      <c r="M123" s="339">
        <f ca="1">IF($F$7="BP",BP!J99,EIA!J99)/$F$28</f>
        <v>0</v>
      </c>
      <c r="N123" s="339">
        <f ca="1">IF($F$7="BP",BP!K99,EIA!K99)/$F$28</f>
        <v>0</v>
      </c>
      <c r="O123" s="339">
        <f ca="1">IF($F$7="BP",BP!L99,EIA!L99)/$F$28</f>
        <v>0</v>
      </c>
      <c r="P123" s="339">
        <f ca="1">IF($F$7="BP",BP!M99,EIA!M99)/$F$28</f>
        <v>0</v>
      </c>
      <c r="Q123" s="339">
        <f ca="1">IF($F$7="BP",BP!N99,EIA!N99)/$F$28</f>
        <v>0</v>
      </c>
      <c r="R123" s="339">
        <f ca="1">IF($F$7="BP",BP!O99,EIA!O99)/$F$28</f>
        <v>0</v>
      </c>
      <c r="S123" s="339">
        <f ca="1">IF($F$7="BP",BP!S99,EIA!S99)/$F$28</f>
        <v>0</v>
      </c>
      <c r="T123" s="339">
        <f ca="1">IF($F$7="BP",BP!T99,EIA!T99)/$F$28</f>
        <v>0</v>
      </c>
      <c r="U123" s="339">
        <f ca="1">IF($F$7="BP",BP!U99,EIA!U99)/$F$28</f>
        <v>0</v>
      </c>
      <c r="V123" s="339">
        <f ca="1">IF($F$7="BP",BP!V99,EIA!V99)/$F$28</f>
        <v>0</v>
      </c>
      <c r="W123" s="339">
        <f ca="1">IF($F$7="BP",BP!W99,EIA!W99)/$F$28</f>
        <v>0</v>
      </c>
      <c r="X123" s="339">
        <f ca="1">IF($F$7="BP",BP!X99,EIA!X99)/$F$28</f>
        <v>0</v>
      </c>
      <c r="Y123" s="186">
        <f t="shared" ca="1" si="12"/>
        <v>0</v>
      </c>
      <c r="Z123" s="249">
        <f t="shared" ca="1" si="13"/>
        <v>0</v>
      </c>
      <c r="AA123" s="249">
        <f t="shared" ca="1" si="14"/>
        <v>0</v>
      </c>
      <c r="AB123" s="249">
        <f t="shared" ca="1" si="15"/>
        <v>0</v>
      </c>
      <c r="AC123" s="249">
        <f t="shared" ca="1" si="16"/>
        <v>0</v>
      </c>
      <c r="AD123" s="348">
        <f t="shared" ca="1" si="17"/>
        <v>0</v>
      </c>
      <c r="AE123" s="351">
        <f t="shared" ca="1" si="18"/>
        <v>0</v>
      </c>
      <c r="AF123" s="229">
        <f t="shared" ca="1" si="19"/>
        <v>0</v>
      </c>
      <c r="AG123" s="352">
        <f t="shared" ca="1" si="20"/>
        <v>0</v>
      </c>
      <c r="AH123" s="181"/>
      <c r="AI123" s="181"/>
      <c r="AJ123" s="181"/>
      <c r="AK123" s="181"/>
      <c r="AL123" s="181"/>
      <c r="AM123" s="181"/>
      <c r="AN123" s="181"/>
      <c r="AO123" s="181"/>
    </row>
    <row r="124" spans="4:41" ht="12.9" customHeight="1" x14ac:dyDescent="0.3">
      <c r="D124" s="54"/>
      <c r="E124" s="234" t="s">
        <v>295</v>
      </c>
      <c r="F124" s="332" t="s">
        <v>526</v>
      </c>
      <c r="G124" s="339">
        <f ca="1">IF($F$7="BP",BP!AB100,EIA!AB100)/$F$28</f>
        <v>0</v>
      </c>
      <c r="H124" s="339">
        <f ca="1">IF($F$7="BP",BP!AC100,EIA!AC100)/$F$28</f>
        <v>0</v>
      </c>
      <c r="I124" s="339">
        <f ca="1">IF($F$7="BP",BP!AD100,EIA!AD100)/$F$28</f>
        <v>0</v>
      </c>
      <c r="J124" s="339">
        <f ca="1">IF($F$7="BP",BP!AE100,EIA!AE100)/$F$28</f>
        <v>0</v>
      </c>
      <c r="K124" s="339">
        <f ca="1">IF($F$7="BP",BP!AF100,EIA!AF100)/$F$28</f>
        <v>0</v>
      </c>
      <c r="L124" s="339">
        <f ca="1">IF($F$7="BP",BP!AG100,EIA!AG100)/$F$28</f>
        <v>0</v>
      </c>
      <c r="M124" s="339">
        <f ca="1">IF($F$7="BP",BP!J100,EIA!J100)/$F$28</f>
        <v>0</v>
      </c>
      <c r="N124" s="339">
        <f ca="1">IF($F$7="BP",BP!K100,EIA!K100)/$F$28</f>
        <v>0</v>
      </c>
      <c r="O124" s="339">
        <f ca="1">IF($F$7="BP",BP!L100,EIA!L100)/$F$28</f>
        <v>0</v>
      </c>
      <c r="P124" s="339">
        <f ca="1">IF($F$7="BP",BP!M100,EIA!M100)/$F$28</f>
        <v>0</v>
      </c>
      <c r="Q124" s="339">
        <f ca="1">IF($F$7="BP",BP!N100,EIA!N100)/$F$28</f>
        <v>0</v>
      </c>
      <c r="R124" s="339">
        <f ca="1">IF($F$7="BP",BP!O100,EIA!O100)/$F$28</f>
        <v>0</v>
      </c>
      <c r="S124" s="339">
        <f ca="1">IF($F$7="BP",BP!S100,EIA!S100)/$F$28</f>
        <v>0</v>
      </c>
      <c r="T124" s="339">
        <f ca="1">IF($F$7="BP",BP!T100,EIA!T100)/$F$28</f>
        <v>0</v>
      </c>
      <c r="U124" s="339">
        <f ca="1">IF($F$7="BP",BP!U100,EIA!U100)/$F$28</f>
        <v>0</v>
      </c>
      <c r="V124" s="339">
        <f ca="1">IF($F$7="BP",BP!V100,EIA!V100)/$F$28</f>
        <v>0</v>
      </c>
      <c r="W124" s="339">
        <f ca="1">IF($F$7="BP",BP!W100,EIA!W100)/$F$28</f>
        <v>0</v>
      </c>
      <c r="X124" s="339">
        <f ca="1">IF($F$7="BP",BP!X100,EIA!X100)/$F$28</f>
        <v>0</v>
      </c>
      <c r="Y124" s="186">
        <f t="shared" ca="1" si="12"/>
        <v>0</v>
      </c>
      <c r="Z124" s="249">
        <f t="shared" ca="1" si="13"/>
        <v>0</v>
      </c>
      <c r="AA124" s="249">
        <f t="shared" ca="1" si="14"/>
        <v>0</v>
      </c>
      <c r="AB124" s="249">
        <f t="shared" ca="1" si="15"/>
        <v>0</v>
      </c>
      <c r="AC124" s="249">
        <f t="shared" ca="1" si="16"/>
        <v>0</v>
      </c>
      <c r="AD124" s="348">
        <f t="shared" ca="1" si="17"/>
        <v>0</v>
      </c>
      <c r="AE124" s="351">
        <f t="shared" ca="1" si="18"/>
        <v>0</v>
      </c>
      <c r="AF124" s="229">
        <f t="shared" ca="1" si="19"/>
        <v>0</v>
      </c>
      <c r="AG124" s="352">
        <f t="shared" ca="1" si="20"/>
        <v>0</v>
      </c>
      <c r="AH124" s="181"/>
      <c r="AI124" s="181"/>
      <c r="AJ124" s="181"/>
      <c r="AK124" s="181"/>
      <c r="AL124" s="181"/>
      <c r="AM124" s="181"/>
      <c r="AN124" s="181"/>
      <c r="AO124" s="181"/>
    </row>
    <row r="125" spans="4:41" ht="12.9" customHeight="1" x14ac:dyDescent="0.3">
      <c r="D125" s="54"/>
      <c r="E125" s="234" t="s">
        <v>292</v>
      </c>
      <c r="F125" s="332" t="s">
        <v>523</v>
      </c>
      <c r="G125" s="339">
        <f ca="1">IF($F$7="BP",BP!AB101,EIA!AB101)/$F$28</f>
        <v>0</v>
      </c>
      <c r="H125" s="339">
        <f ca="1">IF($F$7="BP",BP!AC101,EIA!AC101)/$F$28</f>
        <v>0</v>
      </c>
      <c r="I125" s="339">
        <f ca="1">IF($F$7="BP",BP!AD101,EIA!AD101)/$F$28</f>
        <v>0</v>
      </c>
      <c r="J125" s="339">
        <f ca="1">IF($F$7="BP",BP!AE101,EIA!AE101)/$F$28</f>
        <v>0</v>
      </c>
      <c r="K125" s="339">
        <f ca="1">IF($F$7="BP",BP!AF101,EIA!AF101)/$F$28</f>
        <v>0</v>
      </c>
      <c r="L125" s="339">
        <f ca="1">IF($F$7="BP",BP!AG101,EIA!AG101)/$F$28</f>
        <v>0</v>
      </c>
      <c r="M125" s="339">
        <f ca="1">IF($F$7="BP",BP!J101,EIA!J101)/$F$28</f>
        <v>0</v>
      </c>
      <c r="N125" s="339">
        <f ca="1">IF($F$7="BP",BP!K101,EIA!K101)/$F$28</f>
        <v>0</v>
      </c>
      <c r="O125" s="339">
        <f ca="1">IF($F$7="BP",BP!L101,EIA!L101)/$F$28</f>
        <v>0</v>
      </c>
      <c r="P125" s="339">
        <f ca="1">IF($F$7="BP",BP!M101,EIA!M101)/$F$28</f>
        <v>0</v>
      </c>
      <c r="Q125" s="339">
        <f ca="1">IF($F$7="BP",BP!N101,EIA!N101)/$F$28</f>
        <v>0</v>
      </c>
      <c r="R125" s="339">
        <f ca="1">IF($F$7="BP",BP!O101,EIA!O101)/$F$28</f>
        <v>0</v>
      </c>
      <c r="S125" s="339">
        <f ca="1">IF($F$7="BP",BP!S101,EIA!S101)/$F$28</f>
        <v>0</v>
      </c>
      <c r="T125" s="339">
        <f ca="1">IF($F$7="BP",BP!T101,EIA!T101)/$F$28</f>
        <v>0</v>
      </c>
      <c r="U125" s="339">
        <f ca="1">IF($F$7="BP",BP!U101,EIA!U101)/$F$28</f>
        <v>0</v>
      </c>
      <c r="V125" s="339">
        <f ca="1">IF($F$7="BP",BP!V101,EIA!V101)/$F$28</f>
        <v>0</v>
      </c>
      <c r="W125" s="339">
        <f ca="1">IF($F$7="BP",BP!W101,EIA!W101)/$F$28</f>
        <v>0</v>
      </c>
      <c r="X125" s="339">
        <f ca="1">IF($F$7="BP",BP!X101,EIA!X101)/$F$28</f>
        <v>0</v>
      </c>
      <c r="Y125" s="186">
        <f t="shared" ca="1" si="12"/>
        <v>0</v>
      </c>
      <c r="Z125" s="249">
        <f t="shared" ca="1" si="13"/>
        <v>0</v>
      </c>
      <c r="AA125" s="249">
        <f t="shared" ca="1" si="14"/>
        <v>0</v>
      </c>
      <c r="AB125" s="249">
        <f t="shared" ca="1" si="15"/>
        <v>0</v>
      </c>
      <c r="AC125" s="249">
        <f t="shared" ca="1" si="16"/>
        <v>0</v>
      </c>
      <c r="AD125" s="348">
        <f t="shared" ca="1" si="17"/>
        <v>0</v>
      </c>
      <c r="AE125" s="351">
        <f t="shared" ca="1" si="18"/>
        <v>0</v>
      </c>
      <c r="AF125" s="229">
        <f t="shared" ca="1" si="19"/>
        <v>0</v>
      </c>
      <c r="AG125" s="352">
        <f t="shared" ca="1" si="20"/>
        <v>0</v>
      </c>
      <c r="AH125" s="181"/>
      <c r="AI125" s="181"/>
      <c r="AJ125" s="181"/>
      <c r="AK125" s="181"/>
      <c r="AL125" s="181"/>
      <c r="AM125" s="181"/>
      <c r="AN125" s="181"/>
      <c r="AO125" s="181"/>
    </row>
    <row r="126" spans="4:41" ht="12.9" customHeight="1" x14ac:dyDescent="0.3">
      <c r="D126" s="54"/>
      <c r="E126" s="234" t="s">
        <v>294</v>
      </c>
      <c r="F126" s="332" t="s">
        <v>525</v>
      </c>
      <c r="G126" s="339">
        <f ca="1">IF($F$7="BP",BP!AB102,EIA!AB102)/$F$28</f>
        <v>0</v>
      </c>
      <c r="H126" s="339">
        <f ca="1">IF($F$7="BP",BP!AC102,EIA!AC102)/$F$28</f>
        <v>0</v>
      </c>
      <c r="I126" s="339">
        <f ca="1">IF($F$7="BP",BP!AD102,EIA!AD102)/$F$28</f>
        <v>0</v>
      </c>
      <c r="J126" s="339">
        <f ca="1">IF($F$7="BP",BP!AE102,EIA!AE102)/$F$28</f>
        <v>0</v>
      </c>
      <c r="K126" s="339">
        <f ca="1">IF($F$7="BP",BP!AF102,EIA!AF102)/$F$28</f>
        <v>0</v>
      </c>
      <c r="L126" s="339">
        <f ca="1">IF($F$7="BP",BP!AG102,EIA!AG102)/$F$28</f>
        <v>0</v>
      </c>
      <c r="M126" s="339">
        <f ca="1">IF($F$7="BP",BP!J102,EIA!J102)/$F$28</f>
        <v>0</v>
      </c>
      <c r="N126" s="339">
        <f ca="1">IF($F$7="BP",BP!K102,EIA!K102)/$F$28</f>
        <v>0</v>
      </c>
      <c r="O126" s="339">
        <f ca="1">IF($F$7="BP",BP!L102,EIA!L102)/$F$28</f>
        <v>0</v>
      </c>
      <c r="P126" s="339">
        <f ca="1">IF($F$7="BP",BP!M102,EIA!M102)/$F$28</f>
        <v>0</v>
      </c>
      <c r="Q126" s="339">
        <f ca="1">IF($F$7="BP",BP!N102,EIA!N102)/$F$28</f>
        <v>0</v>
      </c>
      <c r="R126" s="339">
        <f ca="1">IF($F$7="BP",BP!O102,EIA!O102)/$F$28</f>
        <v>0</v>
      </c>
      <c r="S126" s="339">
        <f ca="1">IF($F$7="BP",BP!S102,EIA!S102)/$F$28</f>
        <v>0</v>
      </c>
      <c r="T126" s="339">
        <f ca="1">IF($F$7="BP",BP!T102,EIA!T102)/$F$28</f>
        <v>0</v>
      </c>
      <c r="U126" s="339">
        <f ca="1">IF($F$7="BP",BP!U102,EIA!U102)/$F$28</f>
        <v>0</v>
      </c>
      <c r="V126" s="339">
        <f ca="1">IF($F$7="BP",BP!V102,EIA!V102)/$F$28</f>
        <v>0</v>
      </c>
      <c r="W126" s="339">
        <f ca="1">IF($F$7="BP",BP!W102,EIA!W102)/$F$28</f>
        <v>0</v>
      </c>
      <c r="X126" s="339">
        <f ca="1">IF($F$7="BP",BP!X102,EIA!X102)/$F$28</f>
        <v>0</v>
      </c>
      <c r="Y126" s="186">
        <f t="shared" ca="1" si="12"/>
        <v>0</v>
      </c>
      <c r="Z126" s="249">
        <f t="shared" ca="1" si="13"/>
        <v>0</v>
      </c>
      <c r="AA126" s="249">
        <f t="shared" ca="1" si="14"/>
        <v>0</v>
      </c>
      <c r="AB126" s="249">
        <f t="shared" ca="1" si="15"/>
        <v>0</v>
      </c>
      <c r="AC126" s="249">
        <f t="shared" ca="1" si="16"/>
        <v>0</v>
      </c>
      <c r="AD126" s="348">
        <f t="shared" ca="1" si="17"/>
        <v>0</v>
      </c>
      <c r="AE126" s="351">
        <f t="shared" ca="1" si="18"/>
        <v>0</v>
      </c>
      <c r="AF126" s="229">
        <f t="shared" ca="1" si="19"/>
        <v>0</v>
      </c>
      <c r="AG126" s="352">
        <f t="shared" ca="1" si="20"/>
        <v>0</v>
      </c>
      <c r="AH126" s="181"/>
      <c r="AI126" s="181"/>
      <c r="AJ126" s="181"/>
      <c r="AK126" s="181"/>
      <c r="AL126" s="181"/>
      <c r="AM126" s="181"/>
      <c r="AN126" s="181"/>
      <c r="AO126" s="181"/>
    </row>
    <row r="127" spans="4:41" ht="12.9" customHeight="1" x14ac:dyDescent="0.3">
      <c r="D127" s="54"/>
      <c r="E127" s="234" t="s">
        <v>250</v>
      </c>
      <c r="F127" s="332" t="s">
        <v>486</v>
      </c>
      <c r="G127" s="339">
        <f ca="1">IF($F$7="BP",BP!AB103,EIA!AB103)/$F$28</f>
        <v>0</v>
      </c>
      <c r="H127" s="339">
        <f ca="1">IF($F$7="BP",BP!AC103,EIA!AC103)/$F$28</f>
        <v>0</v>
      </c>
      <c r="I127" s="339">
        <f ca="1">IF($F$7="BP",BP!AD103,EIA!AD103)/$F$28</f>
        <v>0</v>
      </c>
      <c r="J127" s="339">
        <f ca="1">IF($F$7="BP",BP!AE103,EIA!AE103)/$F$28</f>
        <v>0</v>
      </c>
      <c r="K127" s="339">
        <f ca="1">IF($F$7="BP",BP!AF103,EIA!AF103)/$F$28</f>
        <v>0</v>
      </c>
      <c r="L127" s="339">
        <f ca="1">IF($F$7="BP",BP!AG103,EIA!AG103)/$F$28</f>
        <v>0</v>
      </c>
      <c r="M127" s="339">
        <f ca="1">IF($F$7="BP",BP!J103,EIA!J103)/$F$28</f>
        <v>0</v>
      </c>
      <c r="N127" s="339">
        <f ca="1">IF($F$7="BP",BP!K103,EIA!K103)/$F$28</f>
        <v>0</v>
      </c>
      <c r="O127" s="339">
        <f ca="1">IF($F$7="BP",BP!L103,EIA!L103)/$F$28</f>
        <v>0</v>
      </c>
      <c r="P127" s="339">
        <f ca="1">IF($F$7="BP",BP!M103,EIA!M103)/$F$28</f>
        <v>0</v>
      </c>
      <c r="Q127" s="339">
        <f ca="1">IF($F$7="BP",BP!N103,EIA!N103)/$F$28</f>
        <v>0</v>
      </c>
      <c r="R127" s="339">
        <f ca="1">IF($F$7="BP",BP!O103,EIA!O103)/$F$28</f>
        <v>0</v>
      </c>
      <c r="S127" s="339">
        <f ca="1">IF($F$7="BP",BP!S103,EIA!S103)/$F$28</f>
        <v>0</v>
      </c>
      <c r="T127" s="339">
        <f ca="1">IF($F$7="BP",BP!T103,EIA!T103)/$F$28</f>
        <v>0</v>
      </c>
      <c r="U127" s="339">
        <f ca="1">IF($F$7="BP",BP!U103,EIA!U103)/$F$28</f>
        <v>0</v>
      </c>
      <c r="V127" s="339">
        <f ca="1">IF($F$7="BP",BP!V103,EIA!V103)/$F$28</f>
        <v>0</v>
      </c>
      <c r="W127" s="339">
        <f ca="1">IF($F$7="BP",BP!W103,EIA!W103)/$F$28</f>
        <v>0</v>
      </c>
      <c r="X127" s="339">
        <f ca="1">IF($F$7="BP",BP!X103,EIA!X103)/$F$28</f>
        <v>0</v>
      </c>
      <c r="Y127" s="186">
        <f t="shared" ca="1" si="12"/>
        <v>0</v>
      </c>
      <c r="Z127" s="249">
        <f t="shared" ca="1" si="13"/>
        <v>0</v>
      </c>
      <c r="AA127" s="249">
        <f t="shared" ca="1" si="14"/>
        <v>0</v>
      </c>
      <c r="AB127" s="249">
        <f t="shared" ca="1" si="15"/>
        <v>0</v>
      </c>
      <c r="AC127" s="249">
        <f t="shared" ca="1" si="16"/>
        <v>0</v>
      </c>
      <c r="AD127" s="348">
        <f t="shared" ca="1" si="17"/>
        <v>0</v>
      </c>
      <c r="AE127" s="351">
        <f t="shared" ca="1" si="18"/>
        <v>0</v>
      </c>
      <c r="AF127" s="229">
        <f t="shared" ca="1" si="19"/>
        <v>0</v>
      </c>
      <c r="AG127" s="352">
        <f t="shared" ca="1" si="20"/>
        <v>0</v>
      </c>
      <c r="AH127" s="181"/>
      <c r="AI127" s="181"/>
      <c r="AJ127" s="181"/>
      <c r="AK127" s="181"/>
      <c r="AL127" s="181"/>
      <c r="AM127" s="181"/>
      <c r="AN127" s="181"/>
      <c r="AO127" s="181"/>
    </row>
    <row r="128" spans="4:41" ht="12.9" customHeight="1" x14ac:dyDescent="0.3">
      <c r="D128" s="54"/>
      <c r="E128" s="234" t="s">
        <v>291</v>
      </c>
      <c r="F128" s="332" t="s">
        <v>522</v>
      </c>
      <c r="G128" s="339">
        <f ca="1">IF($F$7="BP",BP!AB104,EIA!AB104)/$F$28</f>
        <v>0</v>
      </c>
      <c r="H128" s="339">
        <f ca="1">IF($F$7="BP",BP!AC104,EIA!AC104)/$F$28</f>
        <v>0</v>
      </c>
      <c r="I128" s="339">
        <f ca="1">IF($F$7="BP",BP!AD104,EIA!AD104)/$F$28</f>
        <v>0</v>
      </c>
      <c r="J128" s="339">
        <f ca="1">IF($F$7="BP",BP!AE104,EIA!AE104)/$F$28</f>
        <v>0</v>
      </c>
      <c r="K128" s="339">
        <f ca="1">IF($F$7="BP",BP!AF104,EIA!AF104)/$F$28</f>
        <v>0</v>
      </c>
      <c r="L128" s="339">
        <f ca="1">IF($F$7="BP",BP!AG104,EIA!AG104)/$F$28</f>
        <v>0</v>
      </c>
      <c r="M128" s="339">
        <f ca="1">IF($F$7="BP",BP!J104,EIA!J104)/$F$28</f>
        <v>0</v>
      </c>
      <c r="N128" s="339">
        <f ca="1">IF($F$7="BP",BP!K104,EIA!K104)/$F$28</f>
        <v>0</v>
      </c>
      <c r="O128" s="339">
        <f ca="1">IF($F$7="BP",BP!L104,EIA!L104)/$F$28</f>
        <v>0</v>
      </c>
      <c r="P128" s="339">
        <f ca="1">IF($F$7="BP",BP!M104,EIA!M104)/$F$28</f>
        <v>0</v>
      </c>
      <c r="Q128" s="339">
        <f ca="1">IF($F$7="BP",BP!N104,EIA!N104)/$F$28</f>
        <v>0</v>
      </c>
      <c r="R128" s="339">
        <f ca="1">IF($F$7="BP",BP!O104,EIA!O104)/$F$28</f>
        <v>0</v>
      </c>
      <c r="S128" s="339">
        <f ca="1">IF($F$7="BP",BP!S104,EIA!S104)/$F$28</f>
        <v>0</v>
      </c>
      <c r="T128" s="339">
        <f ca="1">IF($F$7="BP",BP!T104,EIA!T104)/$F$28</f>
        <v>0</v>
      </c>
      <c r="U128" s="339">
        <f ca="1">IF($F$7="BP",BP!U104,EIA!U104)/$F$28</f>
        <v>0</v>
      </c>
      <c r="V128" s="339">
        <f ca="1">IF($F$7="BP",BP!V104,EIA!V104)/$F$28</f>
        <v>0</v>
      </c>
      <c r="W128" s="339">
        <f ca="1">IF($F$7="BP",BP!W104,EIA!W104)/$F$28</f>
        <v>0</v>
      </c>
      <c r="X128" s="339">
        <f ca="1">IF($F$7="BP",BP!X104,EIA!X104)/$F$28</f>
        <v>0</v>
      </c>
      <c r="Y128" s="186">
        <f t="shared" ca="1" si="12"/>
        <v>0</v>
      </c>
      <c r="Z128" s="249">
        <f t="shared" ca="1" si="13"/>
        <v>0</v>
      </c>
      <c r="AA128" s="249">
        <f t="shared" ca="1" si="14"/>
        <v>0</v>
      </c>
      <c r="AB128" s="249">
        <f t="shared" ca="1" si="15"/>
        <v>0</v>
      </c>
      <c r="AC128" s="249">
        <f t="shared" ca="1" si="16"/>
        <v>0</v>
      </c>
      <c r="AD128" s="348">
        <f t="shared" ca="1" si="17"/>
        <v>0</v>
      </c>
      <c r="AE128" s="351">
        <f t="shared" ca="1" si="18"/>
        <v>0</v>
      </c>
      <c r="AF128" s="229">
        <f t="shared" ca="1" si="19"/>
        <v>0</v>
      </c>
      <c r="AG128" s="352">
        <f t="shared" ca="1" si="20"/>
        <v>0</v>
      </c>
      <c r="AH128" s="181"/>
      <c r="AI128" s="181"/>
      <c r="AJ128" s="181"/>
      <c r="AK128" s="181"/>
      <c r="AL128" s="181"/>
      <c r="AM128" s="181"/>
      <c r="AN128" s="181"/>
      <c r="AO128" s="181"/>
    </row>
    <row r="129" spans="4:41" ht="12.9" customHeight="1" x14ac:dyDescent="0.3">
      <c r="D129" s="54"/>
      <c r="E129" s="234" t="s">
        <v>296</v>
      </c>
      <c r="F129" s="332" t="s">
        <v>527</v>
      </c>
      <c r="G129" s="339">
        <f ca="1">IF($F$7="BP",BP!AB105,EIA!AB105)/$F$28</f>
        <v>11.379249447970501</v>
      </c>
      <c r="H129" s="339">
        <f ca="1">IF($F$7="BP",BP!AC105,EIA!AC105)/$F$28</f>
        <v>12.61864432898253</v>
      </c>
      <c r="I129" s="339">
        <f ca="1">IF($F$7="BP",BP!AD105,EIA!AD105)/$F$28</f>
        <v>13.870601419838675</v>
      </c>
      <c r="J129" s="339">
        <f ca="1">IF($F$7="BP",BP!AE105,EIA!AE105)/$F$28</f>
        <v>0.78206163643160842</v>
      </c>
      <c r="K129" s="339">
        <f ca="1">IF($F$7="BP",BP!AF105,EIA!AF105)/$F$28</f>
        <v>0.85947881425864059</v>
      </c>
      <c r="L129" s="339">
        <f ca="1">IF($F$7="BP",BP!AG105,EIA!AG105)/$F$28</f>
        <v>0.93689599208567276</v>
      </c>
      <c r="M129" s="339">
        <f ca="1">IF($F$7="BP",BP!J105,EIA!J105)/$F$28</f>
        <v>0</v>
      </c>
      <c r="N129" s="339">
        <f ca="1">IF($F$7="BP",BP!K105,EIA!K105)/$F$28</f>
        <v>0</v>
      </c>
      <c r="O129" s="339">
        <f ca="1">IF($F$7="BP",BP!L105,EIA!L105)/$F$28</f>
        <v>0</v>
      </c>
      <c r="P129" s="339">
        <f ca="1">IF($F$7="BP",BP!M105,EIA!M105)/$F$28</f>
        <v>0</v>
      </c>
      <c r="Q129" s="339">
        <f ca="1">IF($F$7="BP",BP!N105,EIA!N105)/$F$28</f>
        <v>0</v>
      </c>
      <c r="R129" s="339">
        <f ca="1">IF($F$7="BP",BP!O105,EIA!O105)/$F$28</f>
        <v>0</v>
      </c>
      <c r="S129" s="339">
        <f ca="1">IF($F$7="BP",BP!S105,EIA!S105)/$F$28</f>
        <v>0</v>
      </c>
      <c r="T129" s="339">
        <f ca="1">IF($F$7="BP",BP!T105,EIA!T105)/$F$28</f>
        <v>0</v>
      </c>
      <c r="U129" s="339">
        <f ca="1">IF($F$7="BP",BP!U105,EIA!U105)/$F$28</f>
        <v>0</v>
      </c>
      <c r="V129" s="339">
        <f ca="1">IF($F$7="BP",BP!V105,EIA!V105)/$F$28</f>
        <v>0</v>
      </c>
      <c r="W129" s="339">
        <f ca="1">IF($F$7="BP",BP!W105,EIA!W105)/$F$28</f>
        <v>0</v>
      </c>
      <c r="X129" s="339">
        <f ca="1">IF($F$7="BP",BP!X105,EIA!X105)/$F$28</f>
        <v>0</v>
      </c>
      <c r="Y129" s="186">
        <f t="shared" ca="1" si="12"/>
        <v>11.379249447970501</v>
      </c>
      <c r="Z129" s="249">
        <f t="shared" ca="1" si="13"/>
        <v>12.61864432898253</v>
      </c>
      <c r="AA129" s="249">
        <f t="shared" ca="1" si="14"/>
        <v>13.870601419838675</v>
      </c>
      <c r="AB129" s="249">
        <f t="shared" ca="1" si="15"/>
        <v>0.78206163643160842</v>
      </c>
      <c r="AC129" s="249">
        <f t="shared" ca="1" si="16"/>
        <v>0.85947881425864059</v>
      </c>
      <c r="AD129" s="348">
        <f t="shared" ca="1" si="17"/>
        <v>0.93689599208567276</v>
      </c>
      <c r="AE129" s="351">
        <f t="shared" ca="1" si="18"/>
        <v>12.16131108440211</v>
      </c>
      <c r="AF129" s="229">
        <f t="shared" ca="1" si="19"/>
        <v>13.47812314324117</v>
      </c>
      <c r="AG129" s="352">
        <f t="shared" ca="1" si="20"/>
        <v>14.807497411924347</v>
      </c>
      <c r="AH129" s="181"/>
      <c r="AI129" s="181"/>
      <c r="AJ129" s="181"/>
      <c r="AK129" s="181"/>
      <c r="AL129" s="181"/>
      <c r="AM129" s="181"/>
      <c r="AN129" s="181"/>
      <c r="AO129" s="181"/>
    </row>
    <row r="130" spans="4:41" ht="12.9" customHeight="1" x14ac:dyDescent="0.3">
      <c r="D130" s="54"/>
      <c r="E130" s="234" t="s">
        <v>299</v>
      </c>
      <c r="F130" s="332" t="s">
        <v>163</v>
      </c>
      <c r="G130" s="339">
        <f ca="1">IF($F$7="BP",BP!AB106,EIA!AB106)/$F$28</f>
        <v>1083.907219460518</v>
      </c>
      <c r="H130" s="339">
        <f ca="1">IF($F$7="BP",BP!AC106,EIA!AC106)/$F$28</f>
        <v>1169.1526240678061</v>
      </c>
      <c r="I130" s="339">
        <f ca="1">IF($F$7="BP",BP!AD106,EIA!AD106)/$F$28</f>
        <v>1252.1615092868738</v>
      </c>
      <c r="J130" s="339">
        <f ca="1">IF($F$7="BP",BP!AE106,EIA!AE106)/$F$28</f>
        <v>22.404796648975221</v>
      </c>
      <c r="K130" s="339">
        <f ca="1">IF($F$7="BP",BP!AF106,EIA!AF106)/$F$28</f>
        <v>24.689811992466449</v>
      </c>
      <c r="L130" s="339">
        <f ca="1">IF($F$7="BP",BP!AG106,EIA!AG106)/$F$28</f>
        <v>26.974827335957695</v>
      </c>
      <c r="M130" s="339">
        <f ca="1">IF($F$7="BP",BP!J106,EIA!J106)/$F$28</f>
        <v>97.574553703167084</v>
      </c>
      <c r="N130" s="339">
        <f ca="1">IF($F$7="BP",BP!K106,EIA!K106)/$F$28</f>
        <v>106.11259666112595</v>
      </c>
      <c r="O130" s="339">
        <f ca="1">IF($F$7="BP",BP!L106,EIA!L106)/$F$28</f>
        <v>115.75708073192276</v>
      </c>
      <c r="P130" s="339">
        <f ca="1">IF($F$7="BP",BP!M106,EIA!M106)/$F$28</f>
        <v>18.671733453234559</v>
      </c>
      <c r="Q130" s="339">
        <f ca="1">IF($F$7="BP",BP!N106,EIA!N106)/$F$28</f>
        <v>25.153710314178358</v>
      </c>
      <c r="R130" s="339">
        <f ca="1">IF($F$7="BP",BP!O106,EIA!O106)/$F$28</f>
        <v>143.71263172795912</v>
      </c>
      <c r="S130" s="339">
        <f ca="1">IF($F$7="BP",BP!S106,EIA!S106)/$F$28</f>
        <v>127.042452</v>
      </c>
      <c r="T130" s="339">
        <f ca="1">IF($F$7="BP",BP!T106,EIA!T106)/$F$28</f>
        <v>131.253804</v>
      </c>
      <c r="U130" s="339">
        <f ca="1">IF($F$7="BP",BP!U106,EIA!U106)/$F$28</f>
        <v>136.40101199999998</v>
      </c>
      <c r="V130" s="339">
        <f ca="1">IF($F$7="BP",BP!V106,EIA!V106)/$F$28</f>
        <v>11.602942401595591</v>
      </c>
      <c r="W130" s="339">
        <f ca="1">IF($F$7="BP",BP!W106,EIA!W106)/$F$28</f>
        <v>29.800562285226349</v>
      </c>
      <c r="X130" s="339">
        <f ca="1">IF($F$7="BP",BP!X106,EIA!X106)/$F$28</f>
        <v>50.291300127456282</v>
      </c>
      <c r="Y130" s="186">
        <f t="shared" ca="1" si="12"/>
        <v>1308.5242251636851</v>
      </c>
      <c r="Z130" s="249">
        <f t="shared" ca="1" si="13"/>
        <v>1406.519024728932</v>
      </c>
      <c r="AA130" s="249">
        <f t="shared" ca="1" si="14"/>
        <v>1504.3196020187966</v>
      </c>
      <c r="AB130" s="249">
        <f t="shared" ca="1" si="15"/>
        <v>52.679472503805371</v>
      </c>
      <c r="AC130" s="249">
        <f t="shared" ca="1" si="16"/>
        <v>79.644084591871149</v>
      </c>
      <c r="AD130" s="348">
        <f t="shared" ca="1" si="17"/>
        <v>220.97875919137309</v>
      </c>
      <c r="AE130" s="351">
        <f t="shared" ca="1" si="18"/>
        <v>1361.2036976674904</v>
      </c>
      <c r="AF130" s="229">
        <f t="shared" ca="1" si="19"/>
        <v>1486.1631093208032</v>
      </c>
      <c r="AG130" s="352">
        <f t="shared" ca="1" si="20"/>
        <v>1725.2983612101696</v>
      </c>
      <c r="AH130" s="181"/>
      <c r="AI130" s="181"/>
      <c r="AJ130" s="181"/>
      <c r="AK130" s="181"/>
      <c r="AL130" s="181"/>
      <c r="AM130" s="181"/>
      <c r="AN130" s="181"/>
      <c r="AO130" s="181"/>
    </row>
    <row r="131" spans="4:41" ht="12.9" customHeight="1" x14ac:dyDescent="0.3">
      <c r="D131" s="54"/>
      <c r="E131" s="234" t="s">
        <v>302</v>
      </c>
      <c r="F131" s="332" t="s">
        <v>529</v>
      </c>
      <c r="G131" s="339">
        <f ca="1">IF($F$7="BP",BP!AB107,EIA!AB107)/$F$28</f>
        <v>0</v>
      </c>
      <c r="H131" s="339">
        <f ca="1">IF($F$7="BP",BP!AC107,EIA!AC107)/$F$28</f>
        <v>0</v>
      </c>
      <c r="I131" s="339">
        <f ca="1">IF($F$7="BP",BP!AD107,EIA!AD107)/$F$28</f>
        <v>0</v>
      </c>
      <c r="J131" s="339">
        <f ca="1">IF($F$7="BP",BP!AE107,EIA!AE107)/$F$28</f>
        <v>0</v>
      </c>
      <c r="K131" s="339">
        <f ca="1">IF($F$7="BP",BP!AF107,EIA!AF107)/$F$28</f>
        <v>0</v>
      </c>
      <c r="L131" s="339">
        <f ca="1">IF($F$7="BP",BP!AG107,EIA!AG107)/$F$28</f>
        <v>0</v>
      </c>
      <c r="M131" s="339">
        <f ca="1">IF($F$7="BP",BP!J107,EIA!J107)/$F$28</f>
        <v>0</v>
      </c>
      <c r="N131" s="339">
        <f ca="1">IF($F$7="BP",BP!K107,EIA!K107)/$F$28</f>
        <v>0</v>
      </c>
      <c r="O131" s="339">
        <f ca="1">IF($F$7="BP",BP!L107,EIA!L107)/$F$28</f>
        <v>0</v>
      </c>
      <c r="P131" s="339">
        <f ca="1">IF($F$7="BP",BP!M107,EIA!M107)/$F$28</f>
        <v>0</v>
      </c>
      <c r="Q131" s="339">
        <f ca="1">IF($F$7="BP",BP!N107,EIA!N107)/$F$28</f>
        <v>0</v>
      </c>
      <c r="R131" s="339">
        <f ca="1">IF($F$7="BP",BP!O107,EIA!O107)/$F$28</f>
        <v>0</v>
      </c>
      <c r="S131" s="339">
        <f ca="1">IF($F$7="BP",BP!S107,EIA!S107)/$F$28</f>
        <v>0</v>
      </c>
      <c r="T131" s="339">
        <f ca="1">IF($F$7="BP",BP!T107,EIA!T107)/$F$28</f>
        <v>0</v>
      </c>
      <c r="U131" s="339">
        <f ca="1">IF($F$7="BP",BP!U107,EIA!U107)/$F$28</f>
        <v>0</v>
      </c>
      <c r="V131" s="339">
        <f ca="1">IF($F$7="BP",BP!V107,EIA!V107)/$F$28</f>
        <v>0</v>
      </c>
      <c r="W131" s="339">
        <f ca="1">IF($F$7="BP",BP!W107,EIA!W107)/$F$28</f>
        <v>0</v>
      </c>
      <c r="X131" s="339">
        <f ca="1">IF($F$7="BP",BP!X107,EIA!X107)/$F$28</f>
        <v>0</v>
      </c>
      <c r="Y131" s="186">
        <f t="shared" ca="1" si="12"/>
        <v>0</v>
      </c>
      <c r="Z131" s="249">
        <f t="shared" ca="1" si="13"/>
        <v>0</v>
      </c>
      <c r="AA131" s="249">
        <f t="shared" ca="1" si="14"/>
        <v>0</v>
      </c>
      <c r="AB131" s="249">
        <f t="shared" ca="1" si="15"/>
        <v>0</v>
      </c>
      <c r="AC131" s="249">
        <f t="shared" ca="1" si="16"/>
        <v>0</v>
      </c>
      <c r="AD131" s="348">
        <f t="shared" ca="1" si="17"/>
        <v>0</v>
      </c>
      <c r="AE131" s="351">
        <f t="shared" ca="1" si="18"/>
        <v>0</v>
      </c>
      <c r="AF131" s="229">
        <f t="shared" ca="1" si="19"/>
        <v>0</v>
      </c>
      <c r="AG131" s="352">
        <f t="shared" ca="1" si="20"/>
        <v>0</v>
      </c>
      <c r="AH131" s="181"/>
      <c r="AI131" s="181"/>
      <c r="AJ131" s="181"/>
      <c r="AK131" s="181"/>
      <c r="AL131" s="181"/>
      <c r="AM131" s="181"/>
      <c r="AN131" s="181"/>
      <c r="AO131" s="181"/>
    </row>
    <row r="132" spans="4:41" ht="12.9" customHeight="1" x14ac:dyDescent="0.3">
      <c r="D132" s="54"/>
      <c r="E132" s="234" t="s">
        <v>304</v>
      </c>
      <c r="F132" s="332" t="s">
        <v>531</v>
      </c>
      <c r="G132" s="339">
        <f ca="1">IF($F$7="BP",BP!AB108,EIA!AB108)/$F$28</f>
        <v>0</v>
      </c>
      <c r="H132" s="339">
        <f ca="1">IF($F$7="BP",BP!AC108,EIA!AC108)/$F$28</f>
        <v>0</v>
      </c>
      <c r="I132" s="339">
        <f ca="1">IF($F$7="BP",BP!AD108,EIA!AD108)/$F$28</f>
        <v>0</v>
      </c>
      <c r="J132" s="339">
        <f ca="1">IF($F$7="BP",BP!AE108,EIA!AE108)/$F$28</f>
        <v>0</v>
      </c>
      <c r="K132" s="339">
        <f ca="1">IF($F$7="BP",BP!AF108,EIA!AF108)/$F$28</f>
        <v>0</v>
      </c>
      <c r="L132" s="339">
        <f ca="1">IF($F$7="BP",BP!AG108,EIA!AG108)/$F$28</f>
        <v>0</v>
      </c>
      <c r="M132" s="339">
        <f ca="1">IF($F$7="BP",BP!J108,EIA!J108)/$F$28</f>
        <v>0</v>
      </c>
      <c r="N132" s="339">
        <f ca="1">IF($F$7="BP",BP!K108,EIA!K108)/$F$28</f>
        <v>0</v>
      </c>
      <c r="O132" s="339">
        <f ca="1">IF($F$7="BP",BP!L108,EIA!L108)/$F$28</f>
        <v>0</v>
      </c>
      <c r="P132" s="339">
        <f ca="1">IF($F$7="BP",BP!M108,EIA!M108)/$F$28</f>
        <v>0</v>
      </c>
      <c r="Q132" s="339">
        <f ca="1">IF($F$7="BP",BP!N108,EIA!N108)/$F$28</f>
        <v>0</v>
      </c>
      <c r="R132" s="339">
        <f ca="1">IF($F$7="BP",BP!O108,EIA!O108)/$F$28</f>
        <v>0</v>
      </c>
      <c r="S132" s="339">
        <f ca="1">IF($F$7="BP",BP!S108,EIA!S108)/$F$28</f>
        <v>0</v>
      </c>
      <c r="T132" s="339">
        <f ca="1">IF($F$7="BP",BP!T108,EIA!T108)/$F$28</f>
        <v>0</v>
      </c>
      <c r="U132" s="339">
        <f ca="1">IF($F$7="BP",BP!U108,EIA!U108)/$F$28</f>
        <v>0</v>
      </c>
      <c r="V132" s="339">
        <f ca="1">IF($F$7="BP",BP!V108,EIA!V108)/$F$28</f>
        <v>0</v>
      </c>
      <c r="W132" s="339">
        <f ca="1">IF($F$7="BP",BP!W108,EIA!W108)/$F$28</f>
        <v>0</v>
      </c>
      <c r="X132" s="339">
        <f ca="1">IF($F$7="BP",BP!X108,EIA!X108)/$F$28</f>
        <v>0</v>
      </c>
      <c r="Y132" s="186">
        <f t="shared" ca="1" si="12"/>
        <v>0</v>
      </c>
      <c r="Z132" s="249">
        <f t="shared" ca="1" si="13"/>
        <v>0</v>
      </c>
      <c r="AA132" s="249">
        <f t="shared" ca="1" si="14"/>
        <v>0</v>
      </c>
      <c r="AB132" s="249">
        <f t="shared" ca="1" si="15"/>
        <v>0</v>
      </c>
      <c r="AC132" s="249">
        <f t="shared" ca="1" si="16"/>
        <v>0</v>
      </c>
      <c r="AD132" s="348">
        <f t="shared" ca="1" si="17"/>
        <v>0</v>
      </c>
      <c r="AE132" s="351">
        <f t="shared" ca="1" si="18"/>
        <v>0</v>
      </c>
      <c r="AF132" s="229">
        <f t="shared" ca="1" si="19"/>
        <v>0</v>
      </c>
      <c r="AG132" s="352">
        <f t="shared" ca="1" si="20"/>
        <v>0</v>
      </c>
      <c r="AH132" s="181"/>
      <c r="AI132" s="181"/>
      <c r="AJ132" s="181"/>
      <c r="AK132" s="181"/>
      <c r="AL132" s="181"/>
      <c r="AM132" s="181"/>
      <c r="AN132" s="181"/>
      <c r="AO132" s="181"/>
    </row>
    <row r="133" spans="4:41" ht="12.9" customHeight="1" x14ac:dyDescent="0.3">
      <c r="D133" s="54"/>
      <c r="E133" s="234" t="s">
        <v>303</v>
      </c>
      <c r="F133" s="332" t="s">
        <v>530</v>
      </c>
      <c r="G133" s="339">
        <f ca="1">IF($F$7="BP",BP!AB109,EIA!AB109)/$F$28</f>
        <v>0</v>
      </c>
      <c r="H133" s="339">
        <f ca="1">IF($F$7="BP",BP!AC109,EIA!AC109)/$F$28</f>
        <v>0</v>
      </c>
      <c r="I133" s="339">
        <f ca="1">IF($F$7="BP",BP!AD109,EIA!AD109)/$F$28</f>
        <v>0</v>
      </c>
      <c r="J133" s="339">
        <f ca="1">IF($F$7="BP",BP!AE109,EIA!AE109)/$F$28</f>
        <v>0</v>
      </c>
      <c r="K133" s="339">
        <f ca="1">IF($F$7="BP",BP!AF109,EIA!AF109)/$F$28</f>
        <v>0</v>
      </c>
      <c r="L133" s="339">
        <f ca="1">IF($F$7="BP",BP!AG109,EIA!AG109)/$F$28</f>
        <v>0</v>
      </c>
      <c r="M133" s="339">
        <f ca="1">IF($F$7="BP",BP!J109,EIA!J109)/$F$28</f>
        <v>0</v>
      </c>
      <c r="N133" s="339">
        <f ca="1">IF($F$7="BP",BP!K109,EIA!K109)/$F$28</f>
        <v>0</v>
      </c>
      <c r="O133" s="339">
        <f ca="1">IF($F$7="BP",BP!L109,EIA!L109)/$F$28</f>
        <v>0</v>
      </c>
      <c r="P133" s="339">
        <f ca="1">IF($F$7="BP",BP!M109,EIA!M109)/$F$28</f>
        <v>0</v>
      </c>
      <c r="Q133" s="339">
        <f ca="1">IF($F$7="BP",BP!N109,EIA!N109)/$F$28</f>
        <v>0</v>
      </c>
      <c r="R133" s="339">
        <f ca="1">IF($F$7="BP",BP!O109,EIA!O109)/$F$28</f>
        <v>0</v>
      </c>
      <c r="S133" s="339">
        <f ca="1">IF($F$7="BP",BP!S109,EIA!S109)/$F$28</f>
        <v>0</v>
      </c>
      <c r="T133" s="339">
        <f ca="1">IF($F$7="BP",BP!T109,EIA!T109)/$F$28</f>
        <v>0</v>
      </c>
      <c r="U133" s="339">
        <f ca="1">IF($F$7="BP",BP!U109,EIA!U109)/$F$28</f>
        <v>0</v>
      </c>
      <c r="V133" s="339">
        <f ca="1">IF($F$7="BP",BP!V109,EIA!V109)/$F$28</f>
        <v>0</v>
      </c>
      <c r="W133" s="339">
        <f ca="1">IF($F$7="BP",BP!W109,EIA!W109)/$F$28</f>
        <v>0</v>
      </c>
      <c r="X133" s="339">
        <f ca="1">IF($F$7="BP",BP!X109,EIA!X109)/$F$28</f>
        <v>0</v>
      </c>
      <c r="Y133" s="186">
        <f t="shared" ca="1" si="12"/>
        <v>0</v>
      </c>
      <c r="Z133" s="249">
        <f t="shared" ca="1" si="13"/>
        <v>0</v>
      </c>
      <c r="AA133" s="249">
        <f t="shared" ca="1" si="14"/>
        <v>0</v>
      </c>
      <c r="AB133" s="249">
        <f t="shared" ca="1" si="15"/>
        <v>0</v>
      </c>
      <c r="AC133" s="249">
        <f t="shared" ca="1" si="16"/>
        <v>0</v>
      </c>
      <c r="AD133" s="348">
        <f t="shared" ca="1" si="17"/>
        <v>0</v>
      </c>
      <c r="AE133" s="351">
        <f t="shared" ca="1" si="18"/>
        <v>0</v>
      </c>
      <c r="AF133" s="229">
        <f t="shared" ca="1" si="19"/>
        <v>0</v>
      </c>
      <c r="AG133" s="352">
        <f t="shared" ca="1" si="20"/>
        <v>0</v>
      </c>
      <c r="AH133" s="181"/>
      <c r="AI133" s="181"/>
      <c r="AJ133" s="181"/>
      <c r="AK133" s="181"/>
      <c r="AL133" s="181"/>
      <c r="AM133" s="181"/>
      <c r="AN133" s="181"/>
      <c r="AO133" s="181"/>
    </row>
    <row r="134" spans="4:41" ht="12.9" customHeight="1" x14ac:dyDescent="0.3">
      <c r="D134" s="54"/>
      <c r="E134" s="234" t="s">
        <v>298</v>
      </c>
      <c r="F134" s="332" t="s">
        <v>164</v>
      </c>
      <c r="G134" s="339">
        <f ca="1">IF($F$7="BP",BP!AB110,EIA!AB110)/$F$28</f>
        <v>671.1027016837885</v>
      </c>
      <c r="H134" s="339">
        <f ca="1">IF($F$7="BP",BP!AC110,EIA!AC110)/$F$28</f>
        <v>784.29676076666033</v>
      </c>
      <c r="I134" s="339">
        <f ca="1">IF($F$7="BP",BP!AD110,EIA!AD110)/$F$28</f>
        <v>1170.6900049862074</v>
      </c>
      <c r="J134" s="339">
        <f ca="1">IF($F$7="BP",BP!AE110,EIA!AE110)/$F$28</f>
        <v>23.532806885087464</v>
      </c>
      <c r="K134" s="339">
        <f ca="1">IF($F$7="BP",BP!AF110,EIA!AF110)/$F$28</f>
        <v>25.069233095545147</v>
      </c>
      <c r="L134" s="339">
        <f ca="1">IF($F$7="BP",BP!AG110,EIA!AG110)/$F$28</f>
        <v>26.605659306002831</v>
      </c>
      <c r="M134" s="339">
        <f ca="1">IF($F$7="BP",BP!J110,EIA!J110)/$F$28</f>
        <v>103.19664706634575</v>
      </c>
      <c r="N134" s="339">
        <f ca="1">IF($F$7="BP",BP!K110,EIA!K110)/$F$28</f>
        <v>112.22663872226639</v>
      </c>
      <c r="O134" s="339">
        <f ca="1">IF($F$7="BP",BP!L110,EIA!L110)/$F$28</f>
        <v>122.42682289957519</v>
      </c>
      <c r="P134" s="339">
        <f ca="1">IF($F$7="BP",BP!M110,EIA!M110)/$F$28</f>
        <v>11.545463007678361</v>
      </c>
      <c r="Q134" s="339">
        <f ca="1">IF($F$7="BP",BP!N110,EIA!N110)/$F$28</f>
        <v>14.941497067052111</v>
      </c>
      <c r="R134" s="339">
        <f ca="1">IF($F$7="BP",BP!O110,EIA!O110)/$F$28</f>
        <v>29.406525247971746</v>
      </c>
      <c r="S134" s="339">
        <f ca="1">IF($F$7="BP",BP!S110,EIA!S110)/$F$28</f>
        <v>49.300055999999998</v>
      </c>
      <c r="T134" s="339">
        <f ca="1">IF($F$7="BP",BP!T110,EIA!T110)/$F$28</f>
        <v>50.934311999999998</v>
      </c>
      <c r="U134" s="339">
        <f ca="1">IF($F$7="BP",BP!U110,EIA!U110)/$F$28</f>
        <v>52.931735999999994</v>
      </c>
      <c r="V134" s="339">
        <f ca="1">IF($F$7="BP",BP!V110,EIA!V110)/$F$28</f>
        <v>4.5026343647982898</v>
      </c>
      <c r="W134" s="339">
        <f ca="1">IF($F$7="BP",BP!W110,EIA!W110)/$F$28</f>
        <v>11.564397304714701</v>
      </c>
      <c r="X134" s="339">
        <f ca="1">IF($F$7="BP",BP!X110,EIA!X110)/$F$28</f>
        <v>19.51602691513229</v>
      </c>
      <c r="Y134" s="186">
        <f t="shared" ca="1" si="12"/>
        <v>823.59940475013423</v>
      </c>
      <c r="Z134" s="249">
        <f t="shared" ca="1" si="13"/>
        <v>947.45771148892675</v>
      </c>
      <c r="AA134" s="249">
        <f t="shared" ca="1" si="14"/>
        <v>1346.0485638857826</v>
      </c>
      <c r="AB134" s="249">
        <f t="shared" ca="1" si="15"/>
        <v>39.580904257564114</v>
      </c>
      <c r="AC134" s="249">
        <f t="shared" ca="1" si="16"/>
        <v>51.575127467311958</v>
      </c>
      <c r="AD134" s="348">
        <f t="shared" ca="1" si="17"/>
        <v>75.528211469106864</v>
      </c>
      <c r="AE134" s="351">
        <f t="shared" ca="1" si="18"/>
        <v>863.18030900769838</v>
      </c>
      <c r="AF134" s="229">
        <f t="shared" ca="1" si="19"/>
        <v>999.03283895623872</v>
      </c>
      <c r="AG134" s="352">
        <f t="shared" ca="1" si="20"/>
        <v>1421.5767753548896</v>
      </c>
      <c r="AH134" s="181"/>
      <c r="AI134" s="181"/>
      <c r="AJ134" s="181"/>
      <c r="AK134" s="181"/>
      <c r="AL134" s="181"/>
      <c r="AM134" s="181"/>
      <c r="AN134" s="181"/>
      <c r="AO134" s="181"/>
    </row>
    <row r="135" spans="4:41" ht="12.9" customHeight="1" x14ac:dyDescent="0.3">
      <c r="D135" s="54"/>
      <c r="E135" s="234" t="s">
        <v>227</v>
      </c>
      <c r="F135" s="332" t="s">
        <v>469</v>
      </c>
      <c r="G135" s="339">
        <f ca="1">IF($F$7="BP",BP!AB111,EIA!AB111)/$F$28</f>
        <v>0</v>
      </c>
      <c r="H135" s="339">
        <f ca="1">IF($F$7="BP",BP!AC111,EIA!AC111)/$F$28</f>
        <v>0</v>
      </c>
      <c r="I135" s="339">
        <f ca="1">IF($F$7="BP",BP!AD111,EIA!AD111)/$F$28</f>
        <v>0</v>
      </c>
      <c r="J135" s="339">
        <f ca="1">IF($F$7="BP",BP!AE111,EIA!AE111)/$F$28</f>
        <v>0</v>
      </c>
      <c r="K135" s="339">
        <f ca="1">IF($F$7="BP",BP!AF111,EIA!AF111)/$F$28</f>
        <v>0</v>
      </c>
      <c r="L135" s="339">
        <f ca="1">IF($F$7="BP",BP!AG111,EIA!AG111)/$F$28</f>
        <v>0</v>
      </c>
      <c r="M135" s="339">
        <f ca="1">IF($F$7="BP",BP!J111,EIA!J111)/$F$28</f>
        <v>0</v>
      </c>
      <c r="N135" s="339">
        <f ca="1">IF($F$7="BP",BP!K111,EIA!K111)/$F$28</f>
        <v>0</v>
      </c>
      <c r="O135" s="339">
        <f ca="1">IF($F$7="BP",BP!L111,EIA!L111)/$F$28</f>
        <v>0</v>
      </c>
      <c r="P135" s="339">
        <f ca="1">IF($F$7="BP",BP!M111,EIA!M111)/$F$28</f>
        <v>0</v>
      </c>
      <c r="Q135" s="339">
        <f ca="1">IF($F$7="BP",BP!N111,EIA!N111)/$F$28</f>
        <v>0</v>
      </c>
      <c r="R135" s="339">
        <f ca="1">IF($F$7="BP",BP!O111,EIA!O111)/$F$28</f>
        <v>0</v>
      </c>
      <c r="S135" s="339">
        <f ca="1">IF($F$7="BP",BP!S111,EIA!S111)/$F$28</f>
        <v>0</v>
      </c>
      <c r="T135" s="339">
        <f ca="1">IF($F$7="BP",BP!T111,EIA!T111)/$F$28</f>
        <v>0</v>
      </c>
      <c r="U135" s="339">
        <f ca="1">IF($F$7="BP",BP!U111,EIA!U111)/$F$28</f>
        <v>0</v>
      </c>
      <c r="V135" s="339">
        <f ca="1">IF($F$7="BP",BP!V111,EIA!V111)/$F$28</f>
        <v>0</v>
      </c>
      <c r="W135" s="339">
        <f ca="1">IF($F$7="BP",BP!W111,EIA!W111)/$F$28</f>
        <v>0</v>
      </c>
      <c r="X135" s="339">
        <f ca="1">IF($F$7="BP",BP!X111,EIA!X111)/$F$28</f>
        <v>0</v>
      </c>
      <c r="Y135" s="186">
        <f t="shared" ca="1" si="12"/>
        <v>0</v>
      </c>
      <c r="Z135" s="249">
        <f t="shared" ca="1" si="13"/>
        <v>0</v>
      </c>
      <c r="AA135" s="249">
        <f t="shared" ca="1" si="14"/>
        <v>0</v>
      </c>
      <c r="AB135" s="249">
        <f t="shared" ca="1" si="15"/>
        <v>0</v>
      </c>
      <c r="AC135" s="249">
        <f t="shared" ca="1" si="16"/>
        <v>0</v>
      </c>
      <c r="AD135" s="348">
        <f t="shared" ca="1" si="17"/>
        <v>0</v>
      </c>
      <c r="AE135" s="351">
        <f t="shared" ca="1" si="18"/>
        <v>0</v>
      </c>
      <c r="AF135" s="229">
        <f t="shared" ca="1" si="19"/>
        <v>0</v>
      </c>
      <c r="AG135" s="352">
        <f t="shared" ca="1" si="20"/>
        <v>0</v>
      </c>
      <c r="AH135" s="181"/>
      <c r="AI135" s="181"/>
      <c r="AJ135" s="181"/>
      <c r="AK135" s="181"/>
      <c r="AL135" s="181"/>
      <c r="AM135" s="181"/>
      <c r="AN135" s="181"/>
      <c r="AO135" s="181"/>
    </row>
    <row r="136" spans="4:41" ht="12.9" customHeight="1" x14ac:dyDescent="0.3">
      <c r="D136" s="54"/>
      <c r="E136" s="234" t="s">
        <v>301</v>
      </c>
      <c r="F136" s="332" t="s">
        <v>165</v>
      </c>
      <c r="G136" s="339">
        <f ca="1">IF($F$7="BP",BP!AB112,EIA!AB112)/$F$28</f>
        <v>0</v>
      </c>
      <c r="H136" s="339">
        <f ca="1">IF($F$7="BP",BP!AC112,EIA!AC112)/$F$28</f>
        <v>0</v>
      </c>
      <c r="I136" s="339">
        <f ca="1">IF($F$7="BP",BP!AD112,EIA!AD112)/$F$28</f>
        <v>0</v>
      </c>
      <c r="J136" s="339">
        <f ca="1">IF($F$7="BP",BP!AE112,EIA!AE112)/$F$28</f>
        <v>0</v>
      </c>
      <c r="K136" s="339">
        <f ca="1">IF($F$7="BP",BP!AF112,EIA!AF112)/$F$28</f>
        <v>0</v>
      </c>
      <c r="L136" s="339">
        <f ca="1">IF($F$7="BP",BP!AG112,EIA!AG112)/$F$28</f>
        <v>0</v>
      </c>
      <c r="M136" s="339">
        <f ca="1">IF($F$7="BP",BP!J112,EIA!J112)/$F$28</f>
        <v>597.06631516957168</v>
      </c>
      <c r="N136" s="339">
        <f ca="1">IF($F$7="BP",BP!K112,EIA!K112)/$F$28</f>
        <v>649.31126689311259</v>
      </c>
      <c r="O136" s="339">
        <f ca="1">IF($F$7="BP",BP!L112,EIA!L112)/$F$28</f>
        <v>708.32661820468502</v>
      </c>
      <c r="P136" s="339">
        <f ca="1">IF($F$7="BP",BP!M112,EIA!M112)/$F$28</f>
        <v>125.00668586055232</v>
      </c>
      <c r="Q136" s="339">
        <f ca="1">IF($F$7="BP",BP!N112,EIA!N112)/$F$28</f>
        <v>141.73456361467012</v>
      </c>
      <c r="R136" s="339">
        <f ca="1">IF($F$7="BP",BP!O112,EIA!O112)/$F$28</f>
        <v>196.78039548904681</v>
      </c>
      <c r="S136" s="339">
        <f ca="1">IF($F$7="BP",BP!S112,EIA!S112)/$F$28</f>
        <v>18.961559999999999</v>
      </c>
      <c r="T136" s="339">
        <f ca="1">IF($F$7="BP",BP!T112,EIA!T112)/$F$28</f>
        <v>19.590119999999999</v>
      </c>
      <c r="U136" s="339">
        <f ca="1">IF($F$7="BP",BP!U112,EIA!U112)/$F$28</f>
        <v>20.358360000000001</v>
      </c>
      <c r="V136" s="339">
        <f ca="1">IF($F$7="BP",BP!V112,EIA!V112)/$F$28</f>
        <v>1.731782447999342</v>
      </c>
      <c r="W136" s="339">
        <f ca="1">IF($F$7="BP",BP!W112,EIA!W112)/$F$28</f>
        <v>4.4478451171979625</v>
      </c>
      <c r="X136" s="339">
        <f ca="1">IF($F$7="BP",BP!X112,EIA!X112)/$F$28</f>
        <v>7.5061641981278031</v>
      </c>
      <c r="Y136" s="186">
        <f t="shared" ca="1" si="12"/>
        <v>616.02787516957164</v>
      </c>
      <c r="Z136" s="249">
        <f t="shared" ca="1" si="13"/>
        <v>668.90138689311254</v>
      </c>
      <c r="AA136" s="249">
        <f t="shared" ca="1" si="14"/>
        <v>728.68497820468497</v>
      </c>
      <c r="AB136" s="249">
        <f t="shared" ca="1" si="15"/>
        <v>126.73846830855166</v>
      </c>
      <c r="AC136" s="249">
        <f t="shared" ca="1" si="16"/>
        <v>146.18240873186809</v>
      </c>
      <c r="AD136" s="348">
        <f t="shared" ca="1" si="17"/>
        <v>204.28655968717462</v>
      </c>
      <c r="AE136" s="351">
        <f t="shared" ca="1" si="18"/>
        <v>742.7663434781233</v>
      </c>
      <c r="AF136" s="229">
        <f t="shared" ca="1" si="19"/>
        <v>815.08379562498067</v>
      </c>
      <c r="AG136" s="352">
        <f t="shared" ca="1" si="20"/>
        <v>932.97153789185961</v>
      </c>
      <c r="AH136" s="181"/>
      <c r="AI136" s="181"/>
      <c r="AJ136" s="181"/>
      <c r="AK136" s="181"/>
      <c r="AL136" s="181"/>
      <c r="AM136" s="181"/>
      <c r="AN136" s="181"/>
      <c r="AO136" s="181"/>
    </row>
    <row r="137" spans="4:41" ht="12.9" customHeight="1" x14ac:dyDescent="0.3">
      <c r="D137" s="54"/>
      <c r="E137" s="234" t="s">
        <v>300</v>
      </c>
      <c r="F137" s="332" t="s">
        <v>166</v>
      </c>
      <c r="G137" s="339">
        <f ca="1">IF($F$7="BP",BP!AB113,EIA!AB113)/$F$28</f>
        <v>0</v>
      </c>
      <c r="H137" s="339">
        <f ca="1">IF($F$7="BP",BP!AC113,EIA!AC113)/$F$28</f>
        <v>0</v>
      </c>
      <c r="I137" s="339">
        <f ca="1">IF($F$7="BP",BP!AD113,EIA!AD113)/$F$28</f>
        <v>0</v>
      </c>
      <c r="J137" s="339">
        <f ca="1">IF($F$7="BP",BP!AE113,EIA!AE113)/$F$28</f>
        <v>0</v>
      </c>
      <c r="K137" s="339">
        <f ca="1">IF($F$7="BP",BP!AF113,EIA!AF113)/$F$28</f>
        <v>0</v>
      </c>
      <c r="L137" s="339">
        <f ca="1">IF($F$7="BP",BP!AG113,EIA!AG113)/$F$28</f>
        <v>0</v>
      </c>
      <c r="M137" s="339">
        <f ca="1">IF($F$7="BP",BP!J113,EIA!J113)/$F$28</f>
        <v>441.64666752969987</v>
      </c>
      <c r="N137" s="339">
        <f ca="1">IF($F$7="BP",BP!K113,EIA!K113)/$F$28</f>
        <v>480.29197080291959</v>
      </c>
      <c r="O137" s="339">
        <f ca="1">IF($F$7="BP",BP!L113,EIA!L113)/$F$28</f>
        <v>523.94530139224969</v>
      </c>
      <c r="P137" s="339">
        <f ca="1">IF($F$7="BP",BP!M113,EIA!M113)/$F$28</f>
        <v>99.020212601884452</v>
      </c>
      <c r="Q137" s="339">
        <f ca="1">IF($F$7="BP",BP!N113,EIA!N113)/$F$28</f>
        <v>127.06553862324451</v>
      </c>
      <c r="R137" s="339">
        <f ca="1">IF($F$7="BP",BP!O113,EIA!O113)/$F$28</f>
        <v>182.12841819800158</v>
      </c>
      <c r="S137" s="339">
        <f ca="1">IF($F$7="BP",BP!S113,EIA!S113)/$F$28</f>
        <v>462.66206399999993</v>
      </c>
      <c r="T137" s="339">
        <f ca="1">IF($F$7="BP",BP!T113,EIA!T113)/$F$28</f>
        <v>477.99892800000003</v>
      </c>
      <c r="U137" s="339">
        <f ca="1">IF($F$7="BP",BP!U113,EIA!U113)/$F$28</f>
        <v>496.74398399999995</v>
      </c>
      <c r="V137" s="339">
        <f ca="1">IF($F$7="BP",BP!V113,EIA!V113)/$F$28</f>
        <v>42.255491731183945</v>
      </c>
      <c r="W137" s="339">
        <f ca="1">IF($F$7="BP",BP!W113,EIA!W113)/$F$28</f>
        <v>108.52742085963028</v>
      </c>
      <c r="X137" s="339">
        <f ca="1">IF($F$7="BP",BP!X113,EIA!X113)/$F$28</f>
        <v>183.15040643431843</v>
      </c>
      <c r="Y137" s="186">
        <f t="shared" ca="1" si="12"/>
        <v>904.3087315296998</v>
      </c>
      <c r="Z137" s="249">
        <f t="shared" ca="1" si="13"/>
        <v>958.29089880291963</v>
      </c>
      <c r="AA137" s="249">
        <f t="shared" ca="1" si="14"/>
        <v>1020.6892853922496</v>
      </c>
      <c r="AB137" s="249">
        <f t="shared" ca="1" si="15"/>
        <v>141.2757043330684</v>
      </c>
      <c r="AC137" s="249">
        <f t="shared" ca="1" si="16"/>
        <v>235.59295948287479</v>
      </c>
      <c r="AD137" s="348">
        <f t="shared" ca="1" si="17"/>
        <v>365.27882463232004</v>
      </c>
      <c r="AE137" s="351">
        <f t="shared" ca="1" si="18"/>
        <v>1045.5844358627683</v>
      </c>
      <c r="AF137" s="229">
        <f t="shared" ca="1" si="19"/>
        <v>1193.8838582857943</v>
      </c>
      <c r="AG137" s="352">
        <f t="shared" ca="1" si="20"/>
        <v>1385.9681100245698</v>
      </c>
      <c r="AH137" s="181"/>
      <c r="AI137" s="181"/>
      <c r="AJ137" s="181"/>
      <c r="AK137" s="181"/>
      <c r="AL137" s="181"/>
      <c r="AM137" s="181"/>
      <c r="AN137" s="181"/>
      <c r="AO137" s="181"/>
    </row>
    <row r="138" spans="4:41" ht="12.9" customHeight="1" x14ac:dyDescent="0.3">
      <c r="D138" s="54"/>
      <c r="E138" s="234" t="s">
        <v>297</v>
      </c>
      <c r="F138" s="332" t="s">
        <v>528</v>
      </c>
      <c r="G138" s="339">
        <f ca="1">IF($F$7="BP",BP!AB114,EIA!AB114)/$F$28</f>
        <v>0</v>
      </c>
      <c r="H138" s="339">
        <f ca="1">IF($F$7="BP",BP!AC114,EIA!AC114)/$F$28</f>
        <v>0</v>
      </c>
      <c r="I138" s="339">
        <f ca="1">IF($F$7="BP",BP!AD114,EIA!AD114)/$F$28</f>
        <v>0</v>
      </c>
      <c r="J138" s="339">
        <f ca="1">IF($F$7="BP",BP!AE114,EIA!AE114)/$F$28</f>
        <v>0</v>
      </c>
      <c r="K138" s="339">
        <f ca="1">IF($F$7="BP",BP!AF114,EIA!AF114)/$F$28</f>
        <v>0</v>
      </c>
      <c r="L138" s="339">
        <f ca="1">IF($F$7="BP",BP!AG114,EIA!AG114)/$F$28</f>
        <v>0</v>
      </c>
      <c r="M138" s="339">
        <f ca="1">IF($F$7="BP",BP!J114,EIA!J114)/$F$28</f>
        <v>0</v>
      </c>
      <c r="N138" s="339">
        <f ca="1">IF($F$7="BP",BP!K114,EIA!K114)/$F$28</f>
        <v>0</v>
      </c>
      <c r="O138" s="339">
        <f ca="1">IF($F$7="BP",BP!L114,EIA!L114)/$F$28</f>
        <v>0</v>
      </c>
      <c r="P138" s="339">
        <f ca="1">IF($F$7="BP",BP!M114,EIA!M114)/$F$28</f>
        <v>0</v>
      </c>
      <c r="Q138" s="339">
        <f ca="1">IF($F$7="BP",BP!N114,EIA!N114)/$F$28</f>
        <v>0</v>
      </c>
      <c r="R138" s="339">
        <f ca="1">IF($F$7="BP",BP!O114,EIA!O114)/$F$28</f>
        <v>0</v>
      </c>
      <c r="S138" s="339">
        <f ca="1">IF($F$7="BP",BP!S114,EIA!S114)/$F$28</f>
        <v>0</v>
      </c>
      <c r="T138" s="339">
        <f ca="1">IF($F$7="BP",BP!T114,EIA!T114)/$F$28</f>
        <v>0</v>
      </c>
      <c r="U138" s="339">
        <f ca="1">IF($F$7="BP",BP!U114,EIA!U114)/$F$28</f>
        <v>0</v>
      </c>
      <c r="V138" s="339">
        <f ca="1">IF($F$7="BP",BP!V114,EIA!V114)/$F$28</f>
        <v>0</v>
      </c>
      <c r="W138" s="339">
        <f ca="1">IF($F$7="BP",BP!W114,EIA!W114)/$F$28</f>
        <v>0</v>
      </c>
      <c r="X138" s="339">
        <f ca="1">IF($F$7="BP",BP!X114,EIA!X114)/$F$28</f>
        <v>0</v>
      </c>
      <c r="Y138" s="186">
        <f t="shared" ca="1" si="12"/>
        <v>0</v>
      </c>
      <c r="Z138" s="249">
        <f t="shared" ca="1" si="13"/>
        <v>0</v>
      </c>
      <c r="AA138" s="249">
        <f t="shared" ca="1" si="14"/>
        <v>0</v>
      </c>
      <c r="AB138" s="249">
        <f t="shared" ca="1" si="15"/>
        <v>0</v>
      </c>
      <c r="AC138" s="249">
        <f t="shared" ca="1" si="16"/>
        <v>0</v>
      </c>
      <c r="AD138" s="348">
        <f t="shared" ca="1" si="17"/>
        <v>0</v>
      </c>
      <c r="AE138" s="351">
        <f t="shared" ca="1" si="18"/>
        <v>0</v>
      </c>
      <c r="AF138" s="229">
        <f t="shared" ca="1" si="19"/>
        <v>0</v>
      </c>
      <c r="AG138" s="352">
        <f t="shared" ca="1" si="20"/>
        <v>0</v>
      </c>
      <c r="AH138" s="181"/>
      <c r="AI138" s="181"/>
      <c r="AJ138" s="181"/>
      <c r="AK138" s="181"/>
      <c r="AL138" s="181"/>
      <c r="AM138" s="181"/>
      <c r="AN138" s="181"/>
      <c r="AO138" s="181"/>
    </row>
    <row r="139" spans="4:41" ht="12.9" customHeight="1" x14ac:dyDescent="0.3">
      <c r="D139" s="54"/>
      <c r="E139" s="234" t="s">
        <v>305</v>
      </c>
      <c r="F139" s="332" t="s">
        <v>167</v>
      </c>
      <c r="G139" s="339">
        <f ca="1">IF($F$7="BP",BP!AB115,EIA!AB115)/$F$28</f>
        <v>0</v>
      </c>
      <c r="H139" s="339">
        <f ca="1">IF($F$7="BP",BP!AC115,EIA!AC115)/$F$28</f>
        <v>0</v>
      </c>
      <c r="I139" s="339">
        <f ca="1">IF($F$7="BP",BP!AD115,EIA!AD115)/$F$28</f>
        <v>0</v>
      </c>
      <c r="J139" s="339">
        <f ca="1">IF($F$7="BP",BP!AE115,EIA!AE115)/$F$28</f>
        <v>0</v>
      </c>
      <c r="K139" s="339">
        <f ca="1">IF($F$7="BP",BP!AF115,EIA!AF115)/$F$28</f>
        <v>0</v>
      </c>
      <c r="L139" s="339">
        <f ca="1">IF($F$7="BP",BP!AG115,EIA!AG115)/$F$28</f>
        <v>0</v>
      </c>
      <c r="M139" s="339">
        <f ca="1">IF($F$7="BP",BP!J115,EIA!J115)/$F$28</f>
        <v>11.119251318286643</v>
      </c>
      <c r="N139" s="339">
        <f ca="1">IF($F$7="BP",BP!K115,EIA!K115)/$F$28</f>
        <v>12.092216520922165</v>
      </c>
      <c r="O139" s="339">
        <f ca="1">IF($F$7="BP",BP!L115,EIA!L115)/$F$28</f>
        <v>13.191267842690301</v>
      </c>
      <c r="P139" s="339">
        <f ca="1">IF($F$7="BP",BP!M115,EIA!M115)/$F$28</f>
        <v>0.97831389017661885</v>
      </c>
      <c r="Q139" s="339">
        <f ca="1">IF($F$7="BP",BP!N115,EIA!N115)/$F$28</f>
        <v>1.1419626727377574</v>
      </c>
      <c r="R139" s="339">
        <f ca="1">IF($F$7="BP",BP!O115,EIA!O115)/$F$28</f>
        <v>2.7616765357892756</v>
      </c>
      <c r="S139" s="339">
        <f ca="1">IF($F$7="BP",BP!S115,EIA!S115)/$F$28</f>
        <v>7.5846239999999998</v>
      </c>
      <c r="T139" s="339">
        <f ca="1">IF($F$7="BP",BP!T115,EIA!T115)/$F$28</f>
        <v>7.8360480000000008</v>
      </c>
      <c r="U139" s="339">
        <f ca="1">IF($F$7="BP",BP!U115,EIA!U115)/$F$28</f>
        <v>8.143343999999999</v>
      </c>
      <c r="V139" s="339">
        <f ca="1">IF($F$7="BP",BP!V115,EIA!V115)/$F$28</f>
        <v>0.69271297919973673</v>
      </c>
      <c r="W139" s="339">
        <f ca="1">IF($F$7="BP",BP!W115,EIA!W115)/$F$28</f>
        <v>1.7791380468791849</v>
      </c>
      <c r="X139" s="339">
        <f ca="1">IF($F$7="BP",BP!X115,EIA!X115)/$F$28</f>
        <v>3.0024656792511215</v>
      </c>
      <c r="Y139" s="186">
        <f t="shared" ca="1" si="12"/>
        <v>18.703875318286642</v>
      </c>
      <c r="Z139" s="249">
        <f t="shared" ca="1" si="13"/>
        <v>19.928264520922166</v>
      </c>
      <c r="AA139" s="249">
        <f t="shared" ca="1" si="14"/>
        <v>21.3346118426903</v>
      </c>
      <c r="AB139" s="249">
        <f t="shared" ca="1" si="15"/>
        <v>1.6710268693763557</v>
      </c>
      <c r="AC139" s="249">
        <f t="shared" ca="1" si="16"/>
        <v>2.9211007196169421</v>
      </c>
      <c r="AD139" s="348">
        <f t="shared" ca="1" si="17"/>
        <v>5.7641422150403976</v>
      </c>
      <c r="AE139" s="351">
        <f t="shared" ca="1" si="18"/>
        <v>20.374902187662997</v>
      </c>
      <c r="AF139" s="229">
        <f t="shared" ca="1" si="19"/>
        <v>22.849365240539107</v>
      </c>
      <c r="AG139" s="352">
        <f t="shared" ca="1" si="20"/>
        <v>27.098754057730698</v>
      </c>
      <c r="AH139" s="181"/>
      <c r="AI139" s="181"/>
      <c r="AJ139" s="181"/>
      <c r="AK139" s="181"/>
      <c r="AL139" s="181"/>
      <c r="AM139" s="181"/>
      <c r="AN139" s="181"/>
      <c r="AO139" s="181"/>
    </row>
    <row r="140" spans="4:41" ht="12.9" customHeight="1" x14ac:dyDescent="0.3">
      <c r="D140" s="54"/>
      <c r="E140" s="234" t="s">
        <v>308</v>
      </c>
      <c r="F140" s="332" t="s">
        <v>534</v>
      </c>
      <c r="G140" s="339">
        <f ca="1">IF($F$7="BP",BP!AB116,EIA!AB116)/$F$28</f>
        <v>0</v>
      </c>
      <c r="H140" s="339">
        <f ca="1">IF($F$7="BP",BP!AC116,EIA!AC116)/$F$28</f>
        <v>0</v>
      </c>
      <c r="I140" s="339">
        <f ca="1">IF($F$7="BP",BP!AD116,EIA!AD116)/$F$28</f>
        <v>0</v>
      </c>
      <c r="J140" s="339">
        <f ca="1">IF($F$7="BP",BP!AE116,EIA!AE116)/$F$28</f>
        <v>0</v>
      </c>
      <c r="K140" s="339">
        <f ca="1">IF($F$7="BP",BP!AF116,EIA!AF116)/$F$28</f>
        <v>0</v>
      </c>
      <c r="L140" s="339">
        <f ca="1">IF($F$7="BP",BP!AG116,EIA!AG116)/$F$28</f>
        <v>0</v>
      </c>
      <c r="M140" s="339">
        <f ca="1">IF($F$7="BP",BP!J116,EIA!J116)/$F$28</f>
        <v>0</v>
      </c>
      <c r="N140" s="339">
        <f ca="1">IF($F$7="BP",BP!K116,EIA!K116)/$F$28</f>
        <v>0</v>
      </c>
      <c r="O140" s="339">
        <f ca="1">IF($F$7="BP",BP!L116,EIA!L116)/$F$28</f>
        <v>0</v>
      </c>
      <c r="P140" s="339">
        <f ca="1">IF($F$7="BP",BP!M116,EIA!M116)/$F$28</f>
        <v>0</v>
      </c>
      <c r="Q140" s="339">
        <f ca="1">IF($F$7="BP",BP!N116,EIA!N116)/$F$28</f>
        <v>0</v>
      </c>
      <c r="R140" s="339">
        <f ca="1">IF($F$7="BP",BP!O116,EIA!O116)/$F$28</f>
        <v>0</v>
      </c>
      <c r="S140" s="339">
        <f ca="1">IF($F$7="BP",BP!S116,EIA!S116)/$F$28</f>
        <v>0</v>
      </c>
      <c r="T140" s="339">
        <f ca="1">IF($F$7="BP",BP!T116,EIA!T116)/$F$28</f>
        <v>0</v>
      </c>
      <c r="U140" s="339">
        <f ca="1">IF($F$7="BP",BP!U116,EIA!U116)/$F$28</f>
        <v>0</v>
      </c>
      <c r="V140" s="339">
        <f ca="1">IF($F$7="BP",BP!V116,EIA!V116)/$F$28</f>
        <v>0</v>
      </c>
      <c r="W140" s="339">
        <f ca="1">IF($F$7="BP",BP!W116,EIA!W116)/$F$28</f>
        <v>0</v>
      </c>
      <c r="X140" s="339">
        <f ca="1">IF($F$7="BP",BP!X116,EIA!X116)/$F$28</f>
        <v>0</v>
      </c>
      <c r="Y140" s="186">
        <f t="shared" ca="1" si="12"/>
        <v>0</v>
      </c>
      <c r="Z140" s="249">
        <f t="shared" ca="1" si="13"/>
        <v>0</v>
      </c>
      <c r="AA140" s="249">
        <f t="shared" ca="1" si="14"/>
        <v>0</v>
      </c>
      <c r="AB140" s="249">
        <f t="shared" ca="1" si="15"/>
        <v>0</v>
      </c>
      <c r="AC140" s="249">
        <f t="shared" ca="1" si="16"/>
        <v>0</v>
      </c>
      <c r="AD140" s="348">
        <f t="shared" ca="1" si="17"/>
        <v>0</v>
      </c>
      <c r="AE140" s="351">
        <f t="shared" ca="1" si="18"/>
        <v>0</v>
      </c>
      <c r="AF140" s="229">
        <f t="shared" ca="1" si="19"/>
        <v>0</v>
      </c>
      <c r="AG140" s="352">
        <f t="shared" ca="1" si="20"/>
        <v>0</v>
      </c>
      <c r="AH140" s="181"/>
      <c r="AI140" s="181"/>
      <c r="AJ140" s="181"/>
      <c r="AK140" s="181"/>
      <c r="AL140" s="181"/>
      <c r="AM140" s="181"/>
      <c r="AN140" s="181"/>
      <c r="AO140" s="181"/>
    </row>
    <row r="141" spans="4:41" ht="12.9" customHeight="1" x14ac:dyDescent="0.3">
      <c r="D141" s="54"/>
      <c r="E141" s="234" t="s">
        <v>306</v>
      </c>
      <c r="F141" s="332" t="s">
        <v>532</v>
      </c>
      <c r="G141" s="339">
        <f ca="1">IF($F$7="BP",BP!AB117,EIA!AB117)/$F$28</f>
        <v>0</v>
      </c>
      <c r="H141" s="339">
        <f ca="1">IF($F$7="BP",BP!AC117,EIA!AC117)/$F$28</f>
        <v>0</v>
      </c>
      <c r="I141" s="339">
        <f ca="1">IF($F$7="BP",BP!AD117,EIA!AD117)/$F$28</f>
        <v>0</v>
      </c>
      <c r="J141" s="339">
        <f ca="1">IF($F$7="BP",BP!AE117,EIA!AE117)/$F$28</f>
        <v>0</v>
      </c>
      <c r="K141" s="339">
        <f ca="1">IF($F$7="BP",BP!AF117,EIA!AF117)/$F$28</f>
        <v>0</v>
      </c>
      <c r="L141" s="339">
        <f ca="1">IF($F$7="BP",BP!AG117,EIA!AG117)/$F$28</f>
        <v>0</v>
      </c>
      <c r="M141" s="339">
        <f ca="1">IF($F$7="BP",BP!J117,EIA!J117)/$F$28</f>
        <v>0</v>
      </c>
      <c r="N141" s="339">
        <f ca="1">IF($F$7="BP",BP!K117,EIA!K117)/$F$28</f>
        <v>0</v>
      </c>
      <c r="O141" s="339">
        <f ca="1">IF($F$7="BP",BP!L117,EIA!L117)/$F$28</f>
        <v>0</v>
      </c>
      <c r="P141" s="339">
        <f ca="1">IF($F$7="BP",BP!M117,EIA!M117)/$F$28</f>
        <v>0</v>
      </c>
      <c r="Q141" s="339">
        <f ca="1">IF($F$7="BP",BP!N117,EIA!N117)/$F$28</f>
        <v>0</v>
      </c>
      <c r="R141" s="339">
        <f ca="1">IF($F$7="BP",BP!O117,EIA!O117)/$F$28</f>
        <v>0</v>
      </c>
      <c r="S141" s="339">
        <f ca="1">IF($F$7="BP",BP!S117,EIA!S117)/$F$28</f>
        <v>0</v>
      </c>
      <c r="T141" s="339">
        <f ca="1">IF($F$7="BP",BP!T117,EIA!T117)/$F$28</f>
        <v>0</v>
      </c>
      <c r="U141" s="339">
        <f ca="1">IF($F$7="BP",BP!U117,EIA!U117)/$F$28</f>
        <v>0</v>
      </c>
      <c r="V141" s="339">
        <f ca="1">IF($F$7="BP",BP!V117,EIA!V117)/$F$28</f>
        <v>0</v>
      </c>
      <c r="W141" s="339">
        <f ca="1">IF($F$7="BP",BP!W117,EIA!W117)/$F$28</f>
        <v>0</v>
      </c>
      <c r="X141" s="339">
        <f ca="1">IF($F$7="BP",BP!X117,EIA!X117)/$F$28</f>
        <v>0</v>
      </c>
      <c r="Y141" s="186">
        <f t="shared" ca="1" si="12"/>
        <v>0</v>
      </c>
      <c r="Z141" s="249">
        <f t="shared" ca="1" si="13"/>
        <v>0</v>
      </c>
      <c r="AA141" s="249">
        <f t="shared" ca="1" si="14"/>
        <v>0</v>
      </c>
      <c r="AB141" s="249">
        <f t="shared" ca="1" si="15"/>
        <v>0</v>
      </c>
      <c r="AC141" s="249">
        <f t="shared" ca="1" si="16"/>
        <v>0</v>
      </c>
      <c r="AD141" s="348">
        <f t="shared" ca="1" si="17"/>
        <v>0</v>
      </c>
      <c r="AE141" s="351">
        <f t="shared" ca="1" si="18"/>
        <v>0</v>
      </c>
      <c r="AF141" s="229">
        <f t="shared" ca="1" si="19"/>
        <v>0</v>
      </c>
      <c r="AG141" s="352">
        <f t="shared" ca="1" si="20"/>
        <v>0</v>
      </c>
      <c r="AH141" s="181"/>
      <c r="AI141" s="181"/>
      <c r="AJ141" s="181"/>
      <c r="AK141" s="181"/>
      <c r="AL141" s="181"/>
      <c r="AM141" s="181"/>
      <c r="AN141" s="181"/>
      <c r="AO141" s="181"/>
    </row>
    <row r="142" spans="4:41" ht="12.9" customHeight="1" x14ac:dyDescent="0.3">
      <c r="D142" s="54"/>
      <c r="E142" s="234" t="s">
        <v>309</v>
      </c>
      <c r="F142" s="332" t="s">
        <v>535</v>
      </c>
      <c r="G142" s="339">
        <f ca="1">IF($F$7="BP",BP!AB118,EIA!AB118)/$F$28</f>
        <v>0</v>
      </c>
      <c r="H142" s="339">
        <f ca="1">IF($F$7="BP",BP!AC118,EIA!AC118)/$F$28</f>
        <v>0</v>
      </c>
      <c r="I142" s="339">
        <f ca="1">IF($F$7="BP",BP!AD118,EIA!AD118)/$F$28</f>
        <v>0</v>
      </c>
      <c r="J142" s="339">
        <f ca="1">IF($F$7="BP",BP!AE118,EIA!AE118)/$F$28</f>
        <v>0</v>
      </c>
      <c r="K142" s="339">
        <f ca="1">IF($F$7="BP",BP!AF118,EIA!AF118)/$F$28</f>
        <v>0</v>
      </c>
      <c r="L142" s="339">
        <f ca="1">IF($F$7="BP",BP!AG118,EIA!AG118)/$F$28</f>
        <v>0</v>
      </c>
      <c r="M142" s="339">
        <f ca="1">IF($F$7="BP",BP!J118,EIA!J118)/$F$28</f>
        <v>0</v>
      </c>
      <c r="N142" s="339">
        <f ca="1">IF($F$7="BP",BP!K118,EIA!K118)/$F$28</f>
        <v>0</v>
      </c>
      <c r="O142" s="339">
        <f ca="1">IF($F$7="BP",BP!L118,EIA!L118)/$F$28</f>
        <v>0</v>
      </c>
      <c r="P142" s="339">
        <f ca="1">IF($F$7="BP",BP!M118,EIA!M118)/$F$28</f>
        <v>0</v>
      </c>
      <c r="Q142" s="339">
        <f ca="1">IF($F$7="BP",BP!N118,EIA!N118)/$F$28</f>
        <v>0</v>
      </c>
      <c r="R142" s="339">
        <f ca="1">IF($F$7="BP",BP!O118,EIA!O118)/$F$28</f>
        <v>0</v>
      </c>
      <c r="S142" s="339">
        <f ca="1">IF($F$7="BP",BP!S118,EIA!S118)/$F$28</f>
        <v>0</v>
      </c>
      <c r="T142" s="339">
        <f ca="1">IF($F$7="BP",BP!T118,EIA!T118)/$F$28</f>
        <v>0</v>
      </c>
      <c r="U142" s="339">
        <f ca="1">IF($F$7="BP",BP!U118,EIA!U118)/$F$28</f>
        <v>0</v>
      </c>
      <c r="V142" s="339">
        <f ca="1">IF($F$7="BP",BP!V118,EIA!V118)/$F$28</f>
        <v>0</v>
      </c>
      <c r="W142" s="339">
        <f ca="1">IF($F$7="BP",BP!W118,EIA!W118)/$F$28</f>
        <v>0</v>
      </c>
      <c r="X142" s="339">
        <f ca="1">IF($F$7="BP",BP!X118,EIA!X118)/$F$28</f>
        <v>0</v>
      </c>
      <c r="Y142" s="186">
        <f t="shared" ca="1" si="12"/>
        <v>0</v>
      </c>
      <c r="Z142" s="249">
        <f t="shared" ca="1" si="13"/>
        <v>0</v>
      </c>
      <c r="AA142" s="249">
        <f t="shared" ca="1" si="14"/>
        <v>0</v>
      </c>
      <c r="AB142" s="249">
        <f t="shared" ca="1" si="15"/>
        <v>0</v>
      </c>
      <c r="AC142" s="249">
        <f t="shared" ca="1" si="16"/>
        <v>0</v>
      </c>
      <c r="AD142" s="348">
        <f t="shared" ca="1" si="17"/>
        <v>0</v>
      </c>
      <c r="AE142" s="351">
        <f t="shared" ca="1" si="18"/>
        <v>0</v>
      </c>
      <c r="AF142" s="229">
        <f t="shared" ca="1" si="19"/>
        <v>0</v>
      </c>
      <c r="AG142" s="352">
        <f t="shared" ca="1" si="20"/>
        <v>0</v>
      </c>
      <c r="AH142" s="181"/>
      <c r="AI142" s="181"/>
      <c r="AJ142" s="181"/>
      <c r="AK142" s="181"/>
      <c r="AL142" s="181"/>
      <c r="AM142" s="181"/>
      <c r="AN142" s="181"/>
      <c r="AO142" s="181"/>
    </row>
    <row r="143" spans="4:41" ht="12.9" customHeight="1" x14ac:dyDescent="0.3">
      <c r="D143" s="54"/>
      <c r="E143" s="234" t="s">
        <v>307</v>
      </c>
      <c r="F143" s="332" t="s">
        <v>533</v>
      </c>
      <c r="G143" s="339">
        <f ca="1">IF($F$7="BP",BP!AB119,EIA!AB119)/$F$28</f>
        <v>1.6256070639957858</v>
      </c>
      <c r="H143" s="339">
        <f ca="1">IF($F$7="BP",BP!AC119,EIA!AC119)/$F$28</f>
        <v>1.8026634755689328</v>
      </c>
      <c r="I143" s="339">
        <f ca="1">IF($F$7="BP",BP!AD119,EIA!AD119)/$F$28</f>
        <v>1.981514488548382</v>
      </c>
      <c r="J143" s="339">
        <f ca="1">IF($F$7="BP",BP!AE119,EIA!AE119)/$F$28</f>
        <v>0.1117230909188012</v>
      </c>
      <c r="K143" s="339">
        <f ca="1">IF($F$7="BP",BP!AF119,EIA!AF119)/$F$28</f>
        <v>0.12278268775123437</v>
      </c>
      <c r="L143" s="339">
        <f ca="1">IF($F$7="BP",BP!AG119,EIA!AG119)/$F$28</f>
        <v>0.13384228458366754</v>
      </c>
      <c r="M143" s="339">
        <f ca="1">IF($F$7="BP",BP!J119,EIA!J119)/$F$28</f>
        <v>0</v>
      </c>
      <c r="N143" s="339">
        <f ca="1">IF($F$7="BP",BP!K119,EIA!K119)/$F$28</f>
        <v>0</v>
      </c>
      <c r="O143" s="339">
        <f ca="1">IF($F$7="BP",BP!L119,EIA!L119)/$F$28</f>
        <v>0</v>
      </c>
      <c r="P143" s="339">
        <f ca="1">IF($F$7="BP",BP!M119,EIA!M119)/$F$28</f>
        <v>0</v>
      </c>
      <c r="Q143" s="339">
        <f ca="1">IF($F$7="BP",BP!N119,EIA!N119)/$F$28</f>
        <v>0</v>
      </c>
      <c r="R143" s="339">
        <f ca="1">IF($F$7="BP",BP!O119,EIA!O119)/$F$28</f>
        <v>0</v>
      </c>
      <c r="S143" s="339">
        <f ca="1">IF($F$7="BP",BP!S119,EIA!S119)/$F$28</f>
        <v>0</v>
      </c>
      <c r="T143" s="339">
        <f ca="1">IF($F$7="BP",BP!T119,EIA!T119)/$F$28</f>
        <v>0</v>
      </c>
      <c r="U143" s="339">
        <f ca="1">IF($F$7="BP",BP!U119,EIA!U119)/$F$28</f>
        <v>0</v>
      </c>
      <c r="V143" s="339">
        <f ca="1">IF($F$7="BP",BP!V119,EIA!V119)/$F$28</f>
        <v>0</v>
      </c>
      <c r="W143" s="339">
        <f ca="1">IF($F$7="BP",BP!W119,EIA!W119)/$F$28</f>
        <v>0</v>
      </c>
      <c r="X143" s="339">
        <f ca="1">IF($F$7="BP",BP!X119,EIA!X119)/$F$28</f>
        <v>0</v>
      </c>
      <c r="Y143" s="186">
        <f t="shared" ca="1" si="12"/>
        <v>1.6256070639957858</v>
      </c>
      <c r="Z143" s="249">
        <f t="shared" ca="1" si="13"/>
        <v>1.8026634755689328</v>
      </c>
      <c r="AA143" s="249">
        <f t="shared" ca="1" si="14"/>
        <v>1.981514488548382</v>
      </c>
      <c r="AB143" s="249">
        <f t="shared" ca="1" si="15"/>
        <v>0.1117230909188012</v>
      </c>
      <c r="AC143" s="249">
        <f t="shared" ca="1" si="16"/>
        <v>0.12278268775123437</v>
      </c>
      <c r="AD143" s="348">
        <f t="shared" ca="1" si="17"/>
        <v>0.13384228458366754</v>
      </c>
      <c r="AE143" s="351">
        <f t="shared" ca="1" si="18"/>
        <v>1.737330154914587</v>
      </c>
      <c r="AF143" s="229">
        <f t="shared" ca="1" si="19"/>
        <v>1.9254461633201672</v>
      </c>
      <c r="AG143" s="352">
        <f t="shared" ca="1" si="20"/>
        <v>2.1153567731320493</v>
      </c>
      <c r="AH143" s="181"/>
      <c r="AI143" s="181"/>
      <c r="AJ143" s="181"/>
      <c r="AK143" s="181"/>
      <c r="AL143" s="181"/>
      <c r="AM143" s="181"/>
      <c r="AN143" s="181"/>
      <c r="AO143" s="181"/>
    </row>
    <row r="144" spans="4:41" ht="12.9" customHeight="1" x14ac:dyDescent="0.3">
      <c r="D144" s="54"/>
      <c r="E144" s="234" t="s">
        <v>311</v>
      </c>
      <c r="F144" s="332" t="s">
        <v>536</v>
      </c>
      <c r="G144" s="339">
        <f ca="1">IF($F$7="BP",BP!AB120,EIA!AB120)/$F$28</f>
        <v>0</v>
      </c>
      <c r="H144" s="339">
        <f ca="1">IF($F$7="BP",BP!AC120,EIA!AC120)/$F$28</f>
        <v>0</v>
      </c>
      <c r="I144" s="339">
        <f ca="1">IF($F$7="BP",BP!AD120,EIA!AD120)/$F$28</f>
        <v>0</v>
      </c>
      <c r="J144" s="339">
        <f ca="1">IF($F$7="BP",BP!AE120,EIA!AE120)/$F$28</f>
        <v>0</v>
      </c>
      <c r="K144" s="339">
        <f ca="1">IF($F$7="BP",BP!AF120,EIA!AF120)/$F$28</f>
        <v>0</v>
      </c>
      <c r="L144" s="339">
        <f ca="1">IF($F$7="BP",BP!AG120,EIA!AG120)/$F$28</f>
        <v>0</v>
      </c>
      <c r="M144" s="339">
        <f ca="1">IF($F$7="BP",BP!J120,EIA!J120)/$F$28</f>
        <v>0</v>
      </c>
      <c r="N144" s="339">
        <f ca="1">IF($F$7="BP",BP!K120,EIA!K120)/$F$28</f>
        <v>0</v>
      </c>
      <c r="O144" s="339">
        <f ca="1">IF($F$7="BP",BP!L120,EIA!L120)/$F$28</f>
        <v>0</v>
      </c>
      <c r="P144" s="339">
        <f ca="1">IF($F$7="BP",BP!M120,EIA!M120)/$F$28</f>
        <v>0</v>
      </c>
      <c r="Q144" s="339">
        <f ca="1">IF($F$7="BP",BP!N120,EIA!N120)/$F$28</f>
        <v>0</v>
      </c>
      <c r="R144" s="339">
        <f ca="1">IF($F$7="BP",BP!O120,EIA!O120)/$F$28</f>
        <v>0</v>
      </c>
      <c r="S144" s="339">
        <f ca="1">IF($F$7="BP",BP!S120,EIA!S120)/$F$28</f>
        <v>0</v>
      </c>
      <c r="T144" s="339">
        <f ca="1">IF($F$7="BP",BP!T120,EIA!T120)/$F$28</f>
        <v>0</v>
      </c>
      <c r="U144" s="339">
        <f ca="1">IF($F$7="BP",BP!U120,EIA!U120)/$F$28</f>
        <v>0</v>
      </c>
      <c r="V144" s="339">
        <f ca="1">IF($F$7="BP",BP!V120,EIA!V120)/$F$28</f>
        <v>0</v>
      </c>
      <c r="W144" s="339">
        <f ca="1">IF($F$7="BP",BP!W120,EIA!W120)/$F$28</f>
        <v>0</v>
      </c>
      <c r="X144" s="339">
        <f ca="1">IF($F$7="BP",BP!X120,EIA!X120)/$F$28</f>
        <v>0</v>
      </c>
      <c r="Y144" s="186">
        <f t="shared" ca="1" si="12"/>
        <v>0</v>
      </c>
      <c r="Z144" s="249">
        <f t="shared" ca="1" si="13"/>
        <v>0</v>
      </c>
      <c r="AA144" s="249">
        <f t="shared" ca="1" si="14"/>
        <v>0</v>
      </c>
      <c r="AB144" s="249">
        <f t="shared" ca="1" si="15"/>
        <v>0</v>
      </c>
      <c r="AC144" s="249">
        <f t="shared" ca="1" si="16"/>
        <v>0</v>
      </c>
      <c r="AD144" s="348">
        <f t="shared" ca="1" si="17"/>
        <v>0</v>
      </c>
      <c r="AE144" s="351">
        <f t="shared" ca="1" si="18"/>
        <v>0</v>
      </c>
      <c r="AF144" s="229">
        <f t="shared" ca="1" si="19"/>
        <v>0</v>
      </c>
      <c r="AG144" s="352">
        <f t="shared" ca="1" si="20"/>
        <v>0</v>
      </c>
      <c r="AH144" s="181"/>
      <c r="AI144" s="181"/>
      <c r="AJ144" s="181"/>
      <c r="AK144" s="181"/>
      <c r="AL144" s="181"/>
      <c r="AM144" s="181"/>
      <c r="AN144" s="181"/>
      <c r="AO144" s="181"/>
    </row>
    <row r="145" spans="4:41" ht="12.9" customHeight="1" x14ac:dyDescent="0.3">
      <c r="D145" s="54"/>
      <c r="E145" s="234" t="s">
        <v>316</v>
      </c>
      <c r="F145" s="332" t="s">
        <v>540</v>
      </c>
      <c r="G145" s="339">
        <f ca="1">IF($F$7="BP",BP!AB121,EIA!AB121)/$F$28</f>
        <v>0</v>
      </c>
      <c r="H145" s="339">
        <f ca="1">IF($F$7="BP",BP!AC121,EIA!AC121)/$F$28</f>
        <v>0</v>
      </c>
      <c r="I145" s="339">
        <f ca="1">IF($F$7="BP",BP!AD121,EIA!AD121)/$F$28</f>
        <v>0</v>
      </c>
      <c r="J145" s="339">
        <f ca="1">IF($F$7="BP",BP!AE121,EIA!AE121)/$F$28</f>
        <v>0</v>
      </c>
      <c r="K145" s="339">
        <f ca="1">IF($F$7="BP",BP!AF121,EIA!AF121)/$F$28</f>
        <v>0</v>
      </c>
      <c r="L145" s="339">
        <f ca="1">IF($F$7="BP",BP!AG121,EIA!AG121)/$F$28</f>
        <v>0</v>
      </c>
      <c r="M145" s="339">
        <f ca="1">IF($F$7="BP",BP!J121,EIA!J121)/$F$28</f>
        <v>0</v>
      </c>
      <c r="N145" s="339">
        <f ca="1">IF($F$7="BP",BP!K121,EIA!K121)/$F$28</f>
        <v>0</v>
      </c>
      <c r="O145" s="339">
        <f ca="1">IF($F$7="BP",BP!L121,EIA!L121)/$F$28</f>
        <v>0</v>
      </c>
      <c r="P145" s="339">
        <f ca="1">IF($F$7="BP",BP!M121,EIA!M121)/$F$28</f>
        <v>0</v>
      </c>
      <c r="Q145" s="339">
        <f ca="1">IF($F$7="BP",BP!N121,EIA!N121)/$F$28</f>
        <v>0</v>
      </c>
      <c r="R145" s="339">
        <f ca="1">IF($F$7="BP",BP!O121,EIA!O121)/$F$28</f>
        <v>0</v>
      </c>
      <c r="S145" s="339">
        <f ca="1">IF($F$7="BP",BP!S121,EIA!S121)/$F$28</f>
        <v>0</v>
      </c>
      <c r="T145" s="339">
        <f ca="1">IF($F$7="BP",BP!T121,EIA!T121)/$F$28</f>
        <v>0</v>
      </c>
      <c r="U145" s="339">
        <f ca="1">IF($F$7="BP",BP!U121,EIA!U121)/$F$28</f>
        <v>0</v>
      </c>
      <c r="V145" s="339">
        <f ca="1">IF($F$7="BP",BP!V121,EIA!V121)/$F$28</f>
        <v>0</v>
      </c>
      <c r="W145" s="339">
        <f ca="1">IF($F$7="BP",BP!W121,EIA!W121)/$F$28</f>
        <v>0</v>
      </c>
      <c r="X145" s="339">
        <f ca="1">IF($F$7="BP",BP!X121,EIA!X121)/$F$28</f>
        <v>0</v>
      </c>
      <c r="Y145" s="186">
        <f t="shared" ca="1" si="12"/>
        <v>0</v>
      </c>
      <c r="Z145" s="249">
        <f t="shared" ca="1" si="13"/>
        <v>0</v>
      </c>
      <c r="AA145" s="249">
        <f t="shared" ca="1" si="14"/>
        <v>0</v>
      </c>
      <c r="AB145" s="249">
        <f t="shared" ca="1" si="15"/>
        <v>0</v>
      </c>
      <c r="AC145" s="249">
        <f t="shared" ca="1" si="16"/>
        <v>0</v>
      </c>
      <c r="AD145" s="348">
        <f t="shared" ca="1" si="17"/>
        <v>0</v>
      </c>
      <c r="AE145" s="351">
        <f t="shared" ca="1" si="18"/>
        <v>0</v>
      </c>
      <c r="AF145" s="229">
        <f t="shared" ca="1" si="19"/>
        <v>0</v>
      </c>
      <c r="AG145" s="352">
        <f t="shared" ca="1" si="20"/>
        <v>0</v>
      </c>
      <c r="AH145" s="181"/>
      <c r="AI145" s="181"/>
      <c r="AJ145" s="181"/>
      <c r="AK145" s="181"/>
      <c r="AL145" s="181"/>
      <c r="AM145" s="181"/>
      <c r="AN145" s="181"/>
      <c r="AO145" s="181"/>
    </row>
    <row r="146" spans="4:41" ht="12.9" customHeight="1" x14ac:dyDescent="0.3">
      <c r="D146" s="54"/>
      <c r="E146" s="234" t="s">
        <v>233</v>
      </c>
      <c r="F146" s="332" t="s">
        <v>474</v>
      </c>
      <c r="G146" s="339">
        <f ca="1">IF($F$7="BP",BP!AB122,EIA!AB122)/$F$28</f>
        <v>0</v>
      </c>
      <c r="H146" s="339">
        <f ca="1">IF($F$7="BP",BP!AC122,EIA!AC122)/$F$28</f>
        <v>0</v>
      </c>
      <c r="I146" s="339">
        <f ca="1">IF($F$7="BP",BP!AD122,EIA!AD122)/$F$28</f>
        <v>0</v>
      </c>
      <c r="J146" s="339">
        <f ca="1">IF($F$7="BP",BP!AE122,EIA!AE122)/$F$28</f>
        <v>0</v>
      </c>
      <c r="K146" s="339">
        <f ca="1">IF($F$7="BP",BP!AF122,EIA!AF122)/$F$28</f>
        <v>0</v>
      </c>
      <c r="L146" s="339">
        <f ca="1">IF($F$7="BP",BP!AG122,EIA!AG122)/$F$28</f>
        <v>0</v>
      </c>
      <c r="M146" s="339">
        <f ca="1">IF($F$7="BP",BP!J122,EIA!J122)/$F$28</f>
        <v>0</v>
      </c>
      <c r="N146" s="339">
        <f ca="1">IF($F$7="BP",BP!K122,EIA!K122)/$F$28</f>
        <v>0</v>
      </c>
      <c r="O146" s="339">
        <f ca="1">IF($F$7="BP",BP!L122,EIA!L122)/$F$28</f>
        <v>0</v>
      </c>
      <c r="P146" s="339">
        <f ca="1">IF($F$7="BP",BP!M122,EIA!M122)/$F$28</f>
        <v>0</v>
      </c>
      <c r="Q146" s="339">
        <f ca="1">IF($F$7="BP",BP!N122,EIA!N122)/$F$28</f>
        <v>0</v>
      </c>
      <c r="R146" s="339">
        <f ca="1">IF($F$7="BP",BP!O122,EIA!O122)/$F$28</f>
        <v>0</v>
      </c>
      <c r="S146" s="339">
        <f ca="1">IF($F$7="BP",BP!S122,EIA!S122)/$F$28</f>
        <v>0</v>
      </c>
      <c r="T146" s="339">
        <f ca="1">IF($F$7="BP",BP!T122,EIA!T122)/$F$28</f>
        <v>0</v>
      </c>
      <c r="U146" s="339">
        <f ca="1">IF($F$7="BP",BP!U122,EIA!U122)/$F$28</f>
        <v>0</v>
      </c>
      <c r="V146" s="339">
        <f ca="1">IF($F$7="BP",BP!V122,EIA!V122)/$F$28</f>
        <v>0</v>
      </c>
      <c r="W146" s="339">
        <f ca="1">IF($F$7="BP",BP!W122,EIA!W122)/$F$28</f>
        <v>0</v>
      </c>
      <c r="X146" s="339">
        <f ca="1">IF($F$7="BP",BP!X122,EIA!X122)/$F$28</f>
        <v>0</v>
      </c>
      <c r="Y146" s="186">
        <f t="shared" ca="1" si="12"/>
        <v>0</v>
      </c>
      <c r="Z146" s="249">
        <f t="shared" ca="1" si="13"/>
        <v>0</v>
      </c>
      <c r="AA146" s="249">
        <f t="shared" ca="1" si="14"/>
        <v>0</v>
      </c>
      <c r="AB146" s="249">
        <f t="shared" ca="1" si="15"/>
        <v>0</v>
      </c>
      <c r="AC146" s="249">
        <f t="shared" ca="1" si="16"/>
        <v>0</v>
      </c>
      <c r="AD146" s="348">
        <f t="shared" ca="1" si="17"/>
        <v>0</v>
      </c>
      <c r="AE146" s="351">
        <f t="shared" ca="1" si="18"/>
        <v>0</v>
      </c>
      <c r="AF146" s="229">
        <f t="shared" ca="1" si="19"/>
        <v>0</v>
      </c>
      <c r="AG146" s="352">
        <f t="shared" ca="1" si="20"/>
        <v>0</v>
      </c>
      <c r="AH146" s="181"/>
      <c r="AI146" s="181"/>
      <c r="AJ146" s="181"/>
      <c r="AK146" s="181"/>
      <c r="AL146" s="181"/>
      <c r="AM146" s="181"/>
      <c r="AN146" s="181"/>
      <c r="AO146" s="181"/>
    </row>
    <row r="147" spans="4:41" ht="12.9" customHeight="1" x14ac:dyDescent="0.3">
      <c r="D147" s="54"/>
      <c r="E147" s="234" t="s">
        <v>312</v>
      </c>
      <c r="F147" s="332" t="s">
        <v>537</v>
      </c>
      <c r="G147" s="339">
        <f ca="1">IF($F$7="BP",BP!AB123,EIA!AB123)/$F$28</f>
        <v>0</v>
      </c>
      <c r="H147" s="339">
        <f ca="1">IF($F$7="BP",BP!AC123,EIA!AC123)/$F$28</f>
        <v>0</v>
      </c>
      <c r="I147" s="339">
        <f ca="1">IF($F$7="BP",BP!AD123,EIA!AD123)/$F$28</f>
        <v>0</v>
      </c>
      <c r="J147" s="339">
        <f ca="1">IF($F$7="BP",BP!AE123,EIA!AE123)/$F$28</f>
        <v>0</v>
      </c>
      <c r="K147" s="339">
        <f ca="1">IF($F$7="BP",BP!AF123,EIA!AF123)/$F$28</f>
        <v>0</v>
      </c>
      <c r="L147" s="339">
        <f ca="1">IF($F$7="BP",BP!AG123,EIA!AG123)/$F$28</f>
        <v>0</v>
      </c>
      <c r="M147" s="339">
        <f ca="1">IF($F$7="BP",BP!J123,EIA!J123)/$F$28</f>
        <v>0</v>
      </c>
      <c r="N147" s="339">
        <f ca="1">IF($F$7="BP",BP!K123,EIA!K123)/$F$28</f>
        <v>0</v>
      </c>
      <c r="O147" s="339">
        <f ca="1">IF($F$7="BP",BP!L123,EIA!L123)/$F$28</f>
        <v>0</v>
      </c>
      <c r="P147" s="339">
        <f ca="1">IF($F$7="BP",BP!M123,EIA!M123)/$F$28</f>
        <v>0</v>
      </c>
      <c r="Q147" s="339">
        <f ca="1">IF($F$7="BP",BP!N123,EIA!N123)/$F$28</f>
        <v>0</v>
      </c>
      <c r="R147" s="339">
        <f ca="1">IF($F$7="BP",BP!O123,EIA!O123)/$F$28</f>
        <v>0</v>
      </c>
      <c r="S147" s="339">
        <f ca="1">IF($F$7="BP",BP!S123,EIA!S123)/$F$28</f>
        <v>0</v>
      </c>
      <c r="T147" s="339">
        <f ca="1">IF($F$7="BP",BP!T123,EIA!T123)/$F$28</f>
        <v>0</v>
      </c>
      <c r="U147" s="339">
        <f ca="1">IF($F$7="BP",BP!U123,EIA!U123)/$F$28</f>
        <v>0</v>
      </c>
      <c r="V147" s="339">
        <f ca="1">IF($F$7="BP",BP!V123,EIA!V123)/$F$28</f>
        <v>0</v>
      </c>
      <c r="W147" s="339">
        <f ca="1">IF($F$7="BP",BP!W123,EIA!W123)/$F$28</f>
        <v>0</v>
      </c>
      <c r="X147" s="339">
        <f ca="1">IF($F$7="BP",BP!X123,EIA!X123)/$F$28</f>
        <v>0</v>
      </c>
      <c r="Y147" s="186">
        <f t="shared" ca="1" si="12"/>
        <v>0</v>
      </c>
      <c r="Z147" s="249">
        <f t="shared" ca="1" si="13"/>
        <v>0</v>
      </c>
      <c r="AA147" s="249">
        <f t="shared" ca="1" si="14"/>
        <v>0</v>
      </c>
      <c r="AB147" s="249">
        <f t="shared" ca="1" si="15"/>
        <v>0</v>
      </c>
      <c r="AC147" s="249">
        <f t="shared" ca="1" si="16"/>
        <v>0</v>
      </c>
      <c r="AD147" s="348">
        <f t="shared" ca="1" si="17"/>
        <v>0</v>
      </c>
      <c r="AE147" s="351">
        <f t="shared" ca="1" si="18"/>
        <v>0</v>
      </c>
      <c r="AF147" s="229">
        <f t="shared" ca="1" si="19"/>
        <v>0</v>
      </c>
      <c r="AG147" s="352">
        <f t="shared" ca="1" si="20"/>
        <v>0</v>
      </c>
      <c r="AH147" s="181"/>
      <c r="AI147" s="181"/>
      <c r="AJ147" s="181"/>
      <c r="AK147" s="181"/>
      <c r="AL147" s="181"/>
      <c r="AM147" s="181"/>
      <c r="AN147" s="181"/>
      <c r="AO147" s="181"/>
    </row>
    <row r="148" spans="4:41" ht="12.9" customHeight="1" x14ac:dyDescent="0.3">
      <c r="D148" s="54"/>
      <c r="E148" s="234" t="s">
        <v>244</v>
      </c>
      <c r="F148" s="332" t="s">
        <v>481</v>
      </c>
      <c r="G148" s="339">
        <f ca="1">IF($F$7="BP",BP!AB124,EIA!AB124)/$F$28</f>
        <v>0</v>
      </c>
      <c r="H148" s="339">
        <f ca="1">IF($F$7="BP",BP!AC124,EIA!AC124)/$F$28</f>
        <v>0</v>
      </c>
      <c r="I148" s="339">
        <f ca="1">IF($F$7="BP",BP!AD124,EIA!AD124)/$F$28</f>
        <v>0</v>
      </c>
      <c r="J148" s="339">
        <f ca="1">IF($F$7="BP",BP!AE124,EIA!AE124)/$F$28</f>
        <v>0</v>
      </c>
      <c r="K148" s="339">
        <f ca="1">IF($F$7="BP",BP!AF124,EIA!AF124)/$F$28</f>
        <v>0</v>
      </c>
      <c r="L148" s="339">
        <f ca="1">IF($F$7="BP",BP!AG124,EIA!AG124)/$F$28</f>
        <v>0</v>
      </c>
      <c r="M148" s="339">
        <f ca="1">IF($F$7="BP",BP!J124,EIA!J124)/$F$28</f>
        <v>0</v>
      </c>
      <c r="N148" s="339">
        <f ca="1">IF($F$7="BP",BP!K124,EIA!K124)/$F$28</f>
        <v>0</v>
      </c>
      <c r="O148" s="339">
        <f ca="1">IF($F$7="BP",BP!L124,EIA!L124)/$F$28</f>
        <v>0</v>
      </c>
      <c r="P148" s="339">
        <f ca="1">IF($F$7="BP",BP!M124,EIA!M124)/$F$28</f>
        <v>0</v>
      </c>
      <c r="Q148" s="339">
        <f ca="1">IF($F$7="BP",BP!N124,EIA!N124)/$F$28</f>
        <v>0</v>
      </c>
      <c r="R148" s="339">
        <f ca="1">IF($F$7="BP",BP!O124,EIA!O124)/$F$28</f>
        <v>0</v>
      </c>
      <c r="S148" s="339">
        <f ca="1">IF($F$7="BP",BP!S124,EIA!S124)/$F$28</f>
        <v>0</v>
      </c>
      <c r="T148" s="339">
        <f ca="1">IF($F$7="BP",BP!T124,EIA!T124)/$F$28</f>
        <v>0</v>
      </c>
      <c r="U148" s="339">
        <f ca="1">IF($F$7="BP",BP!U124,EIA!U124)/$F$28</f>
        <v>0</v>
      </c>
      <c r="V148" s="339">
        <f ca="1">IF($F$7="BP",BP!V124,EIA!V124)/$F$28</f>
        <v>0</v>
      </c>
      <c r="W148" s="339">
        <f ca="1">IF($F$7="BP",BP!W124,EIA!W124)/$F$28</f>
        <v>0</v>
      </c>
      <c r="X148" s="339">
        <f ca="1">IF($F$7="BP",BP!X124,EIA!X124)/$F$28</f>
        <v>0</v>
      </c>
      <c r="Y148" s="186">
        <f t="shared" ca="1" si="12"/>
        <v>0</v>
      </c>
      <c r="Z148" s="249">
        <f t="shared" ca="1" si="13"/>
        <v>0</v>
      </c>
      <c r="AA148" s="249">
        <f t="shared" ca="1" si="14"/>
        <v>0</v>
      </c>
      <c r="AB148" s="249">
        <f t="shared" ca="1" si="15"/>
        <v>0</v>
      </c>
      <c r="AC148" s="249">
        <f t="shared" ca="1" si="16"/>
        <v>0</v>
      </c>
      <c r="AD148" s="348">
        <f t="shared" ca="1" si="17"/>
        <v>0</v>
      </c>
      <c r="AE148" s="351">
        <f t="shared" ca="1" si="18"/>
        <v>0</v>
      </c>
      <c r="AF148" s="229">
        <f t="shared" ca="1" si="19"/>
        <v>0</v>
      </c>
      <c r="AG148" s="352">
        <f t="shared" ca="1" si="20"/>
        <v>0</v>
      </c>
      <c r="AH148" s="181"/>
      <c r="AI148" s="181"/>
      <c r="AJ148" s="181"/>
      <c r="AK148" s="181"/>
      <c r="AL148" s="181"/>
      <c r="AM148" s="181"/>
      <c r="AN148" s="181"/>
      <c r="AO148" s="181"/>
    </row>
    <row r="149" spans="4:41" ht="12.9" customHeight="1" x14ac:dyDescent="0.3">
      <c r="D149" s="54"/>
      <c r="E149" s="234" t="s">
        <v>382</v>
      </c>
      <c r="F149" s="332" t="s">
        <v>595</v>
      </c>
      <c r="G149" s="339">
        <f ca="1">IF($F$7="BP",BP!AB125,EIA!AB125)/$F$28</f>
        <v>0</v>
      </c>
      <c r="H149" s="339">
        <f ca="1">IF($F$7="BP",BP!AC125,EIA!AC125)/$F$28</f>
        <v>0</v>
      </c>
      <c r="I149" s="339">
        <f ca="1">IF($F$7="BP",BP!AD125,EIA!AD125)/$F$28</f>
        <v>0</v>
      </c>
      <c r="J149" s="339">
        <f ca="1">IF($F$7="BP",BP!AE125,EIA!AE125)/$F$28</f>
        <v>0</v>
      </c>
      <c r="K149" s="339">
        <f ca="1">IF($F$7="BP",BP!AF125,EIA!AF125)/$F$28</f>
        <v>0</v>
      </c>
      <c r="L149" s="339">
        <f ca="1">IF($F$7="BP",BP!AG125,EIA!AG125)/$F$28</f>
        <v>0</v>
      </c>
      <c r="M149" s="339">
        <f ca="1">IF($F$7="BP",BP!J125,EIA!J125)/$F$28</f>
        <v>0</v>
      </c>
      <c r="N149" s="339">
        <f ca="1">IF($F$7="BP",BP!K125,EIA!K125)/$F$28</f>
        <v>0</v>
      </c>
      <c r="O149" s="339">
        <f ca="1">IF($F$7="BP",BP!L125,EIA!L125)/$F$28</f>
        <v>0</v>
      </c>
      <c r="P149" s="339">
        <f ca="1">IF($F$7="BP",BP!M125,EIA!M125)/$F$28</f>
        <v>0</v>
      </c>
      <c r="Q149" s="339">
        <f ca="1">IF($F$7="BP",BP!N125,EIA!N125)/$F$28</f>
        <v>0</v>
      </c>
      <c r="R149" s="339">
        <f ca="1">IF($F$7="BP",BP!O125,EIA!O125)/$F$28</f>
        <v>0</v>
      </c>
      <c r="S149" s="339">
        <f ca="1">IF($F$7="BP",BP!S125,EIA!S125)/$F$28</f>
        <v>0</v>
      </c>
      <c r="T149" s="339">
        <f ca="1">IF($F$7="BP",BP!T125,EIA!T125)/$F$28</f>
        <v>0</v>
      </c>
      <c r="U149" s="339">
        <f ca="1">IF($F$7="BP",BP!U125,EIA!U125)/$F$28</f>
        <v>0</v>
      </c>
      <c r="V149" s="339">
        <f ca="1">IF($F$7="BP",BP!V125,EIA!V125)/$F$28</f>
        <v>0</v>
      </c>
      <c r="W149" s="339">
        <f ca="1">IF($F$7="BP",BP!W125,EIA!W125)/$F$28</f>
        <v>0</v>
      </c>
      <c r="X149" s="339">
        <f ca="1">IF($F$7="BP",BP!X125,EIA!X125)/$F$28</f>
        <v>0</v>
      </c>
      <c r="Y149" s="186">
        <f t="shared" ca="1" si="12"/>
        <v>0</v>
      </c>
      <c r="Z149" s="249">
        <f t="shared" ca="1" si="13"/>
        <v>0</v>
      </c>
      <c r="AA149" s="249">
        <f t="shared" ca="1" si="14"/>
        <v>0</v>
      </c>
      <c r="AB149" s="249">
        <f t="shared" ca="1" si="15"/>
        <v>0</v>
      </c>
      <c r="AC149" s="249">
        <f t="shared" ca="1" si="16"/>
        <v>0</v>
      </c>
      <c r="AD149" s="348">
        <f t="shared" ca="1" si="17"/>
        <v>0</v>
      </c>
      <c r="AE149" s="351">
        <f t="shared" ca="1" si="18"/>
        <v>0</v>
      </c>
      <c r="AF149" s="229">
        <f t="shared" ca="1" si="19"/>
        <v>0</v>
      </c>
      <c r="AG149" s="352">
        <f t="shared" ca="1" si="20"/>
        <v>0</v>
      </c>
      <c r="AH149" s="181"/>
      <c r="AI149" s="181"/>
      <c r="AJ149" s="181"/>
      <c r="AK149" s="181"/>
      <c r="AL149" s="181"/>
      <c r="AM149" s="181"/>
      <c r="AN149" s="181"/>
      <c r="AO149" s="181"/>
    </row>
    <row r="150" spans="4:41" ht="12.9" customHeight="1" x14ac:dyDescent="0.3">
      <c r="D150" s="54"/>
      <c r="E150" s="234" t="s">
        <v>313</v>
      </c>
      <c r="F150" s="332" t="s">
        <v>538</v>
      </c>
      <c r="G150" s="339">
        <f ca="1">IF($F$7="BP",BP!AB126,EIA!AB126)/$F$28</f>
        <v>0</v>
      </c>
      <c r="H150" s="339">
        <f ca="1">IF($F$7="BP",BP!AC126,EIA!AC126)/$F$28</f>
        <v>0</v>
      </c>
      <c r="I150" s="339">
        <f ca="1">IF($F$7="BP",BP!AD126,EIA!AD126)/$F$28</f>
        <v>0</v>
      </c>
      <c r="J150" s="339">
        <f ca="1">IF($F$7="BP",BP!AE126,EIA!AE126)/$F$28</f>
        <v>0</v>
      </c>
      <c r="K150" s="339">
        <f ca="1">IF($F$7="BP",BP!AF126,EIA!AF126)/$F$28</f>
        <v>0</v>
      </c>
      <c r="L150" s="339">
        <f ca="1">IF($F$7="BP",BP!AG126,EIA!AG126)/$F$28</f>
        <v>0</v>
      </c>
      <c r="M150" s="339">
        <f ca="1">IF($F$7="BP",BP!J126,EIA!J126)/$F$28</f>
        <v>0</v>
      </c>
      <c r="N150" s="339">
        <f ca="1">IF($F$7="BP",BP!K126,EIA!K126)/$F$28</f>
        <v>0</v>
      </c>
      <c r="O150" s="339">
        <f ca="1">IF($F$7="BP",BP!L126,EIA!L126)/$F$28</f>
        <v>0</v>
      </c>
      <c r="P150" s="339">
        <f ca="1">IF($F$7="BP",BP!M126,EIA!M126)/$F$28</f>
        <v>0</v>
      </c>
      <c r="Q150" s="339">
        <f ca="1">IF($F$7="BP",BP!N126,EIA!N126)/$F$28</f>
        <v>0</v>
      </c>
      <c r="R150" s="339">
        <f ca="1">IF($F$7="BP",BP!O126,EIA!O126)/$F$28</f>
        <v>0</v>
      </c>
      <c r="S150" s="339">
        <f ca="1">IF($F$7="BP",BP!S126,EIA!S126)/$F$28</f>
        <v>0</v>
      </c>
      <c r="T150" s="339">
        <f ca="1">IF($F$7="BP",BP!T126,EIA!T126)/$F$28</f>
        <v>0</v>
      </c>
      <c r="U150" s="339">
        <f ca="1">IF($F$7="BP",BP!U126,EIA!U126)/$F$28</f>
        <v>0</v>
      </c>
      <c r="V150" s="339">
        <f ca="1">IF($F$7="BP",BP!V126,EIA!V126)/$F$28</f>
        <v>0</v>
      </c>
      <c r="W150" s="339">
        <f ca="1">IF($F$7="BP",BP!W126,EIA!W126)/$F$28</f>
        <v>0</v>
      </c>
      <c r="X150" s="339">
        <f ca="1">IF($F$7="BP",BP!X126,EIA!X126)/$F$28</f>
        <v>0</v>
      </c>
      <c r="Y150" s="186">
        <f t="shared" ca="1" si="12"/>
        <v>0</v>
      </c>
      <c r="Z150" s="249">
        <f t="shared" ca="1" si="13"/>
        <v>0</v>
      </c>
      <c r="AA150" s="249">
        <f t="shared" ca="1" si="14"/>
        <v>0</v>
      </c>
      <c r="AB150" s="249">
        <f t="shared" ca="1" si="15"/>
        <v>0</v>
      </c>
      <c r="AC150" s="249">
        <f t="shared" ca="1" si="16"/>
        <v>0</v>
      </c>
      <c r="AD150" s="348">
        <f t="shared" ca="1" si="17"/>
        <v>0</v>
      </c>
      <c r="AE150" s="351">
        <f t="shared" ca="1" si="18"/>
        <v>0</v>
      </c>
      <c r="AF150" s="229">
        <f t="shared" ca="1" si="19"/>
        <v>0</v>
      </c>
      <c r="AG150" s="352">
        <f t="shared" ca="1" si="20"/>
        <v>0</v>
      </c>
      <c r="AH150" s="181"/>
      <c r="AI150" s="181"/>
      <c r="AJ150" s="181"/>
      <c r="AK150" s="181"/>
      <c r="AL150" s="181"/>
      <c r="AM150" s="181"/>
      <c r="AN150" s="181"/>
      <c r="AO150" s="181"/>
    </row>
    <row r="151" spans="4:41" ht="12.9" customHeight="1" x14ac:dyDescent="0.3">
      <c r="D151" s="54"/>
      <c r="E151" s="234" t="s">
        <v>314</v>
      </c>
      <c r="F151" s="332" t="s">
        <v>539</v>
      </c>
      <c r="G151" s="339">
        <f ca="1">IF($F$7="BP",BP!AB127,EIA!AB127)/$F$28</f>
        <v>1.6256070639957858</v>
      </c>
      <c r="H151" s="339">
        <f ca="1">IF($F$7="BP",BP!AC127,EIA!AC127)/$F$28</f>
        <v>1.8026634755689328</v>
      </c>
      <c r="I151" s="339">
        <f ca="1">IF($F$7="BP",BP!AD127,EIA!AD127)/$F$28</f>
        <v>1.981514488548382</v>
      </c>
      <c r="J151" s="339">
        <f ca="1">IF($F$7="BP",BP!AE127,EIA!AE127)/$F$28</f>
        <v>0.1117230909188012</v>
      </c>
      <c r="K151" s="339">
        <f ca="1">IF($F$7="BP",BP!AF127,EIA!AF127)/$F$28</f>
        <v>0.12278268775123437</v>
      </c>
      <c r="L151" s="339">
        <f ca="1">IF($F$7="BP",BP!AG127,EIA!AG127)/$F$28</f>
        <v>0.13384228458366754</v>
      </c>
      <c r="M151" s="339">
        <f ca="1">IF($F$7="BP",BP!J127,EIA!J127)/$F$28</f>
        <v>0</v>
      </c>
      <c r="N151" s="339">
        <f ca="1">IF($F$7="BP",BP!K127,EIA!K127)/$F$28</f>
        <v>0</v>
      </c>
      <c r="O151" s="339">
        <f ca="1">IF($F$7="BP",BP!L127,EIA!L127)/$F$28</f>
        <v>0</v>
      </c>
      <c r="P151" s="339">
        <f ca="1">IF($F$7="BP",BP!M127,EIA!M127)/$F$28</f>
        <v>0</v>
      </c>
      <c r="Q151" s="339">
        <f ca="1">IF($F$7="BP",BP!N127,EIA!N127)/$F$28</f>
        <v>0</v>
      </c>
      <c r="R151" s="339">
        <f ca="1">IF($F$7="BP",BP!O127,EIA!O127)/$F$28</f>
        <v>0</v>
      </c>
      <c r="S151" s="339">
        <f ca="1">IF($F$7="BP",BP!S127,EIA!S127)/$F$28</f>
        <v>0</v>
      </c>
      <c r="T151" s="339">
        <f ca="1">IF($F$7="BP",BP!T127,EIA!T127)/$F$28</f>
        <v>0</v>
      </c>
      <c r="U151" s="339">
        <f ca="1">IF($F$7="BP",BP!U127,EIA!U127)/$F$28</f>
        <v>0</v>
      </c>
      <c r="V151" s="339">
        <f ca="1">IF($F$7="BP",BP!V127,EIA!V127)/$F$28</f>
        <v>0</v>
      </c>
      <c r="W151" s="339">
        <f ca="1">IF($F$7="BP",BP!W127,EIA!W127)/$F$28</f>
        <v>0</v>
      </c>
      <c r="X151" s="339">
        <f ca="1">IF($F$7="BP",BP!X127,EIA!X127)/$F$28</f>
        <v>0</v>
      </c>
      <c r="Y151" s="186">
        <f t="shared" ca="1" si="12"/>
        <v>1.6256070639957858</v>
      </c>
      <c r="Z151" s="249">
        <f t="shared" ca="1" si="13"/>
        <v>1.8026634755689328</v>
      </c>
      <c r="AA151" s="249">
        <f t="shared" ca="1" si="14"/>
        <v>1.981514488548382</v>
      </c>
      <c r="AB151" s="249">
        <f t="shared" ca="1" si="15"/>
        <v>0.1117230909188012</v>
      </c>
      <c r="AC151" s="249">
        <f t="shared" ca="1" si="16"/>
        <v>0.12278268775123437</v>
      </c>
      <c r="AD151" s="348">
        <f t="shared" ca="1" si="17"/>
        <v>0.13384228458366754</v>
      </c>
      <c r="AE151" s="351">
        <f t="shared" ca="1" si="18"/>
        <v>1.737330154914587</v>
      </c>
      <c r="AF151" s="229">
        <f t="shared" ca="1" si="19"/>
        <v>1.9254461633201672</v>
      </c>
      <c r="AG151" s="352">
        <f t="shared" ca="1" si="20"/>
        <v>2.1153567731320493</v>
      </c>
      <c r="AH151" s="181"/>
      <c r="AI151" s="181"/>
      <c r="AJ151" s="181"/>
      <c r="AK151" s="181"/>
      <c r="AL151" s="181"/>
      <c r="AM151" s="181"/>
      <c r="AN151" s="181"/>
      <c r="AO151" s="181"/>
    </row>
    <row r="152" spans="4:41" ht="12.9" customHeight="1" x14ac:dyDescent="0.3">
      <c r="D152" s="54"/>
      <c r="E152" s="234" t="s">
        <v>315</v>
      </c>
      <c r="F152" s="332" t="s">
        <v>168</v>
      </c>
      <c r="G152" s="339">
        <f ca="1">IF($F$7="BP",BP!AB128,EIA!AB128)/$F$28</f>
        <v>0</v>
      </c>
      <c r="H152" s="339">
        <f ca="1">IF($F$7="BP",BP!AC128,EIA!AC128)/$F$28</f>
        <v>0</v>
      </c>
      <c r="I152" s="339">
        <f ca="1">IF($F$7="BP",BP!AD128,EIA!AD128)/$F$28</f>
        <v>0</v>
      </c>
      <c r="J152" s="339">
        <f ca="1">IF($F$7="BP",BP!AE128,EIA!AE128)/$F$28</f>
        <v>0</v>
      </c>
      <c r="K152" s="339">
        <f ca="1">IF($F$7="BP",BP!AF128,EIA!AF128)/$F$28</f>
        <v>0</v>
      </c>
      <c r="L152" s="339">
        <f ca="1">IF($F$7="BP",BP!AG128,EIA!AG128)/$F$28</f>
        <v>0</v>
      </c>
      <c r="M152" s="339">
        <f ca="1">IF($F$7="BP",BP!J128,EIA!J128)/$F$28</f>
        <v>374.30648257962679</v>
      </c>
      <c r="N152" s="339">
        <f ca="1">IF($F$7="BP",BP!K128,EIA!K128)/$F$28</f>
        <v>407.05933367059322</v>
      </c>
      <c r="O152" s="339">
        <f ca="1">IF($F$7="BP",BP!L128,EIA!L128)/$F$28</f>
        <v>444.05661187303525</v>
      </c>
      <c r="P152" s="339">
        <f ca="1">IF($F$7="BP",BP!M128,EIA!M128)/$F$28</f>
        <v>35.183467464977397</v>
      </c>
      <c r="Q152" s="339">
        <f ca="1">IF($F$7="BP",BP!N128,EIA!N128)/$F$28</f>
        <v>43.626147885819677</v>
      </c>
      <c r="R152" s="339">
        <f ca="1">IF($F$7="BP",BP!O128,EIA!O128)/$F$28</f>
        <v>92.924948161953012</v>
      </c>
      <c r="S152" s="339">
        <f ca="1">IF($F$7="BP",BP!S128,EIA!S128)/$F$28</f>
        <v>34.130807999999995</v>
      </c>
      <c r="T152" s="339">
        <f ca="1">IF($F$7="BP",BP!T128,EIA!T128)/$F$28</f>
        <v>35.262216000000002</v>
      </c>
      <c r="U152" s="339">
        <f ca="1">IF($F$7="BP",BP!U128,EIA!U128)/$F$28</f>
        <v>36.645048000000003</v>
      </c>
      <c r="V152" s="339">
        <f ca="1">IF($F$7="BP",BP!V128,EIA!V128)/$F$28</f>
        <v>3.1172084063988157</v>
      </c>
      <c r="W152" s="339">
        <f ca="1">IF($F$7="BP",BP!W128,EIA!W128)/$F$28</f>
        <v>8.0061212109563318</v>
      </c>
      <c r="X152" s="339">
        <f ca="1">IF($F$7="BP",BP!X128,EIA!X128)/$F$28</f>
        <v>13.511095556630048</v>
      </c>
      <c r="Y152" s="186">
        <f t="shared" ca="1" si="12"/>
        <v>408.43729057962679</v>
      </c>
      <c r="Z152" s="249">
        <f t="shared" ca="1" si="13"/>
        <v>442.32154967059324</v>
      </c>
      <c r="AA152" s="249">
        <f t="shared" ca="1" si="14"/>
        <v>480.70165987303528</v>
      </c>
      <c r="AB152" s="249">
        <f t="shared" ca="1" si="15"/>
        <v>38.300675871376214</v>
      </c>
      <c r="AC152" s="249">
        <f t="shared" ca="1" si="16"/>
        <v>51.632269096776007</v>
      </c>
      <c r="AD152" s="348">
        <f t="shared" ca="1" si="17"/>
        <v>106.43604371858306</v>
      </c>
      <c r="AE152" s="351">
        <f t="shared" ca="1" si="18"/>
        <v>446.73796645100299</v>
      </c>
      <c r="AF152" s="229">
        <f t="shared" ca="1" si="19"/>
        <v>493.95381876736923</v>
      </c>
      <c r="AG152" s="352">
        <f t="shared" ca="1" si="20"/>
        <v>587.13770359161833</v>
      </c>
      <c r="AH152" s="181"/>
      <c r="AI152" s="181"/>
      <c r="AJ152" s="181"/>
      <c r="AK152" s="181"/>
      <c r="AL152" s="181"/>
      <c r="AM152" s="181"/>
      <c r="AN152" s="181"/>
      <c r="AO152" s="181"/>
    </row>
    <row r="153" spans="4:41" ht="12.9" customHeight="1" x14ac:dyDescent="0.3">
      <c r="D153" s="54"/>
      <c r="E153" s="234" t="s">
        <v>236</v>
      </c>
      <c r="F153" s="332" t="s">
        <v>476</v>
      </c>
      <c r="G153" s="339">
        <f ca="1">IF($F$7="BP",BP!AB129,EIA!AB129)/$F$28</f>
        <v>0</v>
      </c>
      <c r="H153" s="339">
        <f ca="1">IF($F$7="BP",BP!AC129,EIA!AC129)/$F$28</f>
        <v>0</v>
      </c>
      <c r="I153" s="339">
        <f ca="1">IF($F$7="BP",BP!AD129,EIA!AD129)/$F$28</f>
        <v>0</v>
      </c>
      <c r="J153" s="339">
        <f ca="1">IF($F$7="BP",BP!AE129,EIA!AE129)/$F$28</f>
        <v>0</v>
      </c>
      <c r="K153" s="339">
        <f ca="1">IF($F$7="BP",BP!AF129,EIA!AF129)/$F$28</f>
        <v>0</v>
      </c>
      <c r="L153" s="339">
        <f ca="1">IF($F$7="BP",BP!AG129,EIA!AG129)/$F$28</f>
        <v>0</v>
      </c>
      <c r="M153" s="339">
        <f ca="1">IF($F$7="BP",BP!J129,EIA!J129)/$F$28</f>
        <v>0</v>
      </c>
      <c r="N153" s="339">
        <f ca="1">IF($F$7="BP",BP!K129,EIA!K129)/$F$28</f>
        <v>0</v>
      </c>
      <c r="O153" s="339">
        <f ca="1">IF($F$7="BP",BP!L129,EIA!L129)/$F$28</f>
        <v>0</v>
      </c>
      <c r="P153" s="339">
        <f ca="1">IF($F$7="BP",BP!M129,EIA!M129)/$F$28</f>
        <v>0</v>
      </c>
      <c r="Q153" s="339">
        <f ca="1">IF($F$7="BP",BP!N129,EIA!N129)/$F$28</f>
        <v>0</v>
      </c>
      <c r="R153" s="339">
        <f ca="1">IF($F$7="BP",BP!O129,EIA!O129)/$F$28</f>
        <v>0</v>
      </c>
      <c r="S153" s="339">
        <f ca="1">IF($F$7="BP",BP!S129,EIA!S129)/$F$28</f>
        <v>0</v>
      </c>
      <c r="T153" s="339">
        <f ca="1">IF($F$7="BP",BP!T129,EIA!T129)/$F$28</f>
        <v>0</v>
      </c>
      <c r="U153" s="339">
        <f ca="1">IF($F$7="BP",BP!U129,EIA!U129)/$F$28</f>
        <v>0</v>
      </c>
      <c r="V153" s="339">
        <f ca="1">IF($F$7="BP",BP!V129,EIA!V129)/$F$28</f>
        <v>0</v>
      </c>
      <c r="W153" s="339">
        <f ca="1">IF($F$7="BP",BP!W129,EIA!W129)/$F$28</f>
        <v>0</v>
      </c>
      <c r="X153" s="339">
        <f ca="1">IF($F$7="BP",BP!X129,EIA!X129)/$F$28</f>
        <v>0</v>
      </c>
      <c r="Y153" s="186">
        <f t="shared" ca="1" si="12"/>
        <v>0</v>
      </c>
      <c r="Z153" s="249">
        <f t="shared" ca="1" si="13"/>
        <v>0</v>
      </c>
      <c r="AA153" s="249">
        <f t="shared" ca="1" si="14"/>
        <v>0</v>
      </c>
      <c r="AB153" s="249">
        <f t="shared" ca="1" si="15"/>
        <v>0</v>
      </c>
      <c r="AC153" s="249">
        <f t="shared" ca="1" si="16"/>
        <v>0</v>
      </c>
      <c r="AD153" s="348">
        <f t="shared" ca="1" si="17"/>
        <v>0</v>
      </c>
      <c r="AE153" s="351">
        <f t="shared" ca="1" si="18"/>
        <v>0</v>
      </c>
      <c r="AF153" s="229">
        <f t="shared" ca="1" si="19"/>
        <v>0</v>
      </c>
      <c r="AG153" s="352">
        <f t="shared" ca="1" si="20"/>
        <v>0</v>
      </c>
      <c r="AH153" s="181"/>
      <c r="AI153" s="181"/>
      <c r="AJ153" s="181"/>
      <c r="AK153" s="181"/>
      <c r="AL153" s="181"/>
      <c r="AM153" s="181"/>
      <c r="AN153" s="181"/>
      <c r="AO153" s="181"/>
    </row>
    <row r="154" spans="4:41" ht="12.9" customHeight="1" x14ac:dyDescent="0.3">
      <c r="D154" s="54"/>
      <c r="E154" s="234" t="s">
        <v>310</v>
      </c>
      <c r="F154" s="332" t="s">
        <v>169</v>
      </c>
      <c r="G154" s="339">
        <f ca="1">IF($F$7="BP",BP!AB130,EIA!AB130)/$F$28</f>
        <v>244.80829005979763</v>
      </c>
      <c r="H154" s="339">
        <f ca="1">IF($F$7="BP",BP!AC130,EIA!AC130)/$F$28</f>
        <v>270.15662938344934</v>
      </c>
      <c r="I154" s="339">
        <f ca="1">IF($F$7="BP",BP!AD130,EIA!AD130)/$F$28</f>
        <v>295.26938910303602</v>
      </c>
      <c r="J154" s="339">
        <f ca="1">IF($F$7="BP",BP!AE130,EIA!AE130)/$F$28</f>
        <v>16.027980741168243</v>
      </c>
      <c r="K154" s="339">
        <f ca="1">IF($F$7="BP",BP!AF130,EIA!AF130)/$F$28</f>
        <v>17.577475196798662</v>
      </c>
      <c r="L154" s="339">
        <f ca="1">IF($F$7="BP",BP!AG130,EIA!AG130)/$F$28</f>
        <v>19.126969652429082</v>
      </c>
      <c r="M154" s="339">
        <f ca="1">IF($F$7="BP",BP!J130,EIA!J130)/$F$28</f>
        <v>241.25027298439903</v>
      </c>
      <c r="N154" s="339">
        <f ca="1">IF($F$7="BP",BP!K130,EIA!K130)/$F$28</f>
        <v>262.36033822360332</v>
      </c>
      <c r="O154" s="339">
        <f ca="1">IF($F$7="BP",BP!L130,EIA!L130)/$F$28</f>
        <v>286.2060472385952</v>
      </c>
      <c r="P154" s="339">
        <f ca="1">IF($F$7="BP",BP!M130,EIA!M130)/$F$28</f>
        <v>31.461584048802798</v>
      </c>
      <c r="Q154" s="339">
        <f ca="1">IF($F$7="BP",BP!N130,EIA!N130)/$F$28</f>
        <v>39.425753247062381</v>
      </c>
      <c r="R154" s="339">
        <f ca="1">IF($F$7="BP",BP!O130,EIA!O130)/$F$28</f>
        <v>72.171864669242055</v>
      </c>
      <c r="S154" s="339">
        <f ca="1">IF($F$7="BP",BP!S130,EIA!S130)/$F$28</f>
        <v>43.611587999999998</v>
      </c>
      <c r="T154" s="339">
        <f ca="1">IF($F$7="BP",BP!T130,EIA!T130)/$F$28</f>
        <v>45.057275999999995</v>
      </c>
      <c r="U154" s="339">
        <f ca="1">IF($F$7="BP",BP!U130,EIA!U130)/$F$28</f>
        <v>46.824227999999998</v>
      </c>
      <c r="V154" s="339">
        <f ca="1">IF($F$7="BP",BP!V130,EIA!V130)/$F$28</f>
        <v>3.9830996303984865</v>
      </c>
      <c r="W154" s="339">
        <f ca="1">IF($F$7="BP",BP!W130,EIA!W130)/$F$28</f>
        <v>10.230043769555314</v>
      </c>
      <c r="X154" s="339">
        <f ca="1">IF($F$7="BP",BP!X130,EIA!X130)/$F$28</f>
        <v>17.264177655693949</v>
      </c>
      <c r="Y154" s="186">
        <f t="shared" ca="1" si="12"/>
        <v>529.6701510441967</v>
      </c>
      <c r="Z154" s="249">
        <f t="shared" ca="1" si="13"/>
        <v>577.57424360705272</v>
      </c>
      <c r="AA154" s="249">
        <f t="shared" ca="1" si="14"/>
        <v>628.29966434163111</v>
      </c>
      <c r="AB154" s="249">
        <f t="shared" ca="1" si="15"/>
        <v>51.472664420369526</v>
      </c>
      <c r="AC154" s="249">
        <f t="shared" ca="1" si="16"/>
        <v>67.233272213416356</v>
      </c>
      <c r="AD154" s="348">
        <f t="shared" ca="1" si="17"/>
        <v>108.56301197736508</v>
      </c>
      <c r="AE154" s="351">
        <f t="shared" ca="1" si="18"/>
        <v>581.14281546456618</v>
      </c>
      <c r="AF154" s="229">
        <f t="shared" ca="1" si="19"/>
        <v>644.80751582046912</v>
      </c>
      <c r="AG154" s="352">
        <f t="shared" ca="1" si="20"/>
        <v>736.86267631899614</v>
      </c>
      <c r="AH154" s="181"/>
      <c r="AI154" s="181"/>
      <c r="AJ154" s="181"/>
      <c r="AK154" s="181"/>
      <c r="AL154" s="181"/>
      <c r="AM154" s="181"/>
      <c r="AN154" s="181"/>
      <c r="AO154" s="181"/>
    </row>
    <row r="155" spans="4:41" ht="12.9" customHeight="1" x14ac:dyDescent="0.3">
      <c r="D155" s="54"/>
      <c r="E155" s="234" t="s">
        <v>317</v>
      </c>
      <c r="F155" s="332" t="s">
        <v>541</v>
      </c>
      <c r="G155" s="339">
        <f ca="1">IF($F$7="BP",BP!AB131,EIA!AB131)/$F$28</f>
        <v>0</v>
      </c>
      <c r="H155" s="339">
        <f ca="1">IF($F$7="BP",BP!AC131,EIA!AC131)/$F$28</f>
        <v>0</v>
      </c>
      <c r="I155" s="339">
        <f ca="1">IF($F$7="BP",BP!AD131,EIA!AD131)/$F$28</f>
        <v>0</v>
      </c>
      <c r="J155" s="339">
        <f ca="1">IF($F$7="BP",BP!AE131,EIA!AE131)/$F$28</f>
        <v>0</v>
      </c>
      <c r="K155" s="339">
        <f ca="1">IF($F$7="BP",BP!AF131,EIA!AF131)/$F$28</f>
        <v>0</v>
      </c>
      <c r="L155" s="339">
        <f ca="1">IF($F$7="BP",BP!AG131,EIA!AG131)/$F$28</f>
        <v>0</v>
      </c>
      <c r="M155" s="339">
        <f ca="1">IF($F$7="BP",BP!J131,EIA!J131)/$F$28</f>
        <v>0</v>
      </c>
      <c r="N155" s="339">
        <f ca="1">IF($F$7="BP",BP!K131,EIA!K131)/$F$28</f>
        <v>0</v>
      </c>
      <c r="O155" s="339">
        <f ca="1">IF($F$7="BP",BP!L131,EIA!L131)/$F$28</f>
        <v>0</v>
      </c>
      <c r="P155" s="339">
        <f ca="1">IF($F$7="BP",BP!M131,EIA!M131)/$F$28</f>
        <v>0</v>
      </c>
      <c r="Q155" s="339">
        <f ca="1">IF($F$7="BP",BP!N131,EIA!N131)/$F$28</f>
        <v>0</v>
      </c>
      <c r="R155" s="339">
        <f ca="1">IF($F$7="BP",BP!O131,EIA!O131)/$F$28</f>
        <v>0</v>
      </c>
      <c r="S155" s="339">
        <f ca="1">IF($F$7="BP",BP!S131,EIA!S131)/$F$28</f>
        <v>0</v>
      </c>
      <c r="T155" s="339">
        <f ca="1">IF($F$7="BP",BP!T131,EIA!T131)/$F$28</f>
        <v>0</v>
      </c>
      <c r="U155" s="339">
        <f ca="1">IF($F$7="BP",BP!U131,EIA!U131)/$F$28</f>
        <v>0</v>
      </c>
      <c r="V155" s="339">
        <f ca="1">IF($F$7="BP",BP!V131,EIA!V131)/$F$28</f>
        <v>0</v>
      </c>
      <c r="W155" s="339">
        <f ca="1">IF($F$7="BP",BP!W131,EIA!W131)/$F$28</f>
        <v>0</v>
      </c>
      <c r="X155" s="339">
        <f ca="1">IF($F$7="BP",BP!X131,EIA!X131)/$F$28</f>
        <v>0</v>
      </c>
      <c r="Y155" s="186">
        <f t="shared" ca="1" si="12"/>
        <v>0</v>
      </c>
      <c r="Z155" s="249">
        <f t="shared" ca="1" si="13"/>
        <v>0</v>
      </c>
      <c r="AA155" s="249">
        <f t="shared" ca="1" si="14"/>
        <v>0</v>
      </c>
      <c r="AB155" s="249">
        <f t="shared" ca="1" si="15"/>
        <v>0</v>
      </c>
      <c r="AC155" s="249">
        <f t="shared" ca="1" si="16"/>
        <v>0</v>
      </c>
      <c r="AD155" s="348">
        <f t="shared" ca="1" si="17"/>
        <v>0</v>
      </c>
      <c r="AE155" s="351">
        <f t="shared" ca="1" si="18"/>
        <v>0</v>
      </c>
      <c r="AF155" s="229">
        <f t="shared" ca="1" si="19"/>
        <v>0</v>
      </c>
      <c r="AG155" s="352">
        <f t="shared" ca="1" si="20"/>
        <v>0</v>
      </c>
      <c r="AH155" s="181"/>
      <c r="AI155" s="181"/>
      <c r="AJ155" s="181"/>
      <c r="AK155" s="181"/>
      <c r="AL155" s="181"/>
      <c r="AM155" s="181"/>
      <c r="AN155" s="181"/>
      <c r="AO155" s="181"/>
    </row>
    <row r="156" spans="4:41" ht="12.9" customHeight="1" x14ac:dyDescent="0.3">
      <c r="D156" s="54"/>
      <c r="E156" s="234" t="s">
        <v>319</v>
      </c>
      <c r="F156" s="332" t="s">
        <v>543</v>
      </c>
      <c r="G156" s="339">
        <f ca="1">IF($F$7="BP",BP!AB132,EIA!AB132)/$F$28</f>
        <v>0</v>
      </c>
      <c r="H156" s="339">
        <f ca="1">IF($F$7="BP",BP!AC132,EIA!AC132)/$F$28</f>
        <v>0</v>
      </c>
      <c r="I156" s="339">
        <f ca="1">IF($F$7="BP",BP!AD132,EIA!AD132)/$F$28</f>
        <v>0</v>
      </c>
      <c r="J156" s="339">
        <f ca="1">IF($F$7="BP",BP!AE132,EIA!AE132)/$F$28</f>
        <v>0</v>
      </c>
      <c r="K156" s="339">
        <f ca="1">IF($F$7="BP",BP!AF132,EIA!AF132)/$F$28</f>
        <v>0</v>
      </c>
      <c r="L156" s="339">
        <f ca="1">IF($F$7="BP",BP!AG132,EIA!AG132)/$F$28</f>
        <v>0</v>
      </c>
      <c r="M156" s="339">
        <f ca="1">IF($F$7="BP",BP!J132,EIA!J132)/$F$28</f>
        <v>0</v>
      </c>
      <c r="N156" s="339">
        <f ca="1">IF($F$7="BP",BP!K132,EIA!K132)/$F$28</f>
        <v>0</v>
      </c>
      <c r="O156" s="339">
        <f ca="1">IF($F$7="BP",BP!L132,EIA!L132)/$F$28</f>
        <v>0</v>
      </c>
      <c r="P156" s="339">
        <f ca="1">IF($F$7="BP",BP!M132,EIA!M132)/$F$28</f>
        <v>0</v>
      </c>
      <c r="Q156" s="339">
        <f ca="1">IF($F$7="BP",BP!N132,EIA!N132)/$F$28</f>
        <v>0</v>
      </c>
      <c r="R156" s="339">
        <f ca="1">IF($F$7="BP",BP!O132,EIA!O132)/$F$28</f>
        <v>0</v>
      </c>
      <c r="S156" s="339">
        <f ca="1">IF($F$7="BP",BP!S132,EIA!S132)/$F$28</f>
        <v>0</v>
      </c>
      <c r="T156" s="339">
        <f ca="1">IF($F$7="BP",BP!T132,EIA!T132)/$F$28</f>
        <v>0</v>
      </c>
      <c r="U156" s="339">
        <f ca="1">IF($F$7="BP",BP!U132,EIA!U132)/$F$28</f>
        <v>0</v>
      </c>
      <c r="V156" s="339">
        <f ca="1">IF($F$7="BP",BP!V132,EIA!V132)/$F$28</f>
        <v>0</v>
      </c>
      <c r="W156" s="339">
        <f ca="1">IF($F$7="BP",BP!W132,EIA!W132)/$F$28</f>
        <v>0</v>
      </c>
      <c r="X156" s="339">
        <f ca="1">IF($F$7="BP",BP!X132,EIA!X132)/$F$28</f>
        <v>0</v>
      </c>
      <c r="Y156" s="186">
        <f t="shared" ca="1" si="12"/>
        <v>0</v>
      </c>
      <c r="Z156" s="249">
        <f t="shared" ca="1" si="13"/>
        <v>0</v>
      </c>
      <c r="AA156" s="249">
        <f t="shared" ca="1" si="14"/>
        <v>0</v>
      </c>
      <c r="AB156" s="249">
        <f t="shared" ca="1" si="15"/>
        <v>0</v>
      </c>
      <c r="AC156" s="249">
        <f t="shared" ca="1" si="16"/>
        <v>0</v>
      </c>
      <c r="AD156" s="348">
        <f t="shared" ca="1" si="17"/>
        <v>0</v>
      </c>
      <c r="AE156" s="351">
        <f t="shared" ca="1" si="18"/>
        <v>0</v>
      </c>
      <c r="AF156" s="229">
        <f t="shared" ca="1" si="19"/>
        <v>0</v>
      </c>
      <c r="AG156" s="352">
        <f t="shared" ca="1" si="20"/>
        <v>0</v>
      </c>
      <c r="AH156" s="181"/>
      <c r="AI156" s="181"/>
      <c r="AJ156" s="181"/>
      <c r="AK156" s="181"/>
      <c r="AL156" s="181"/>
      <c r="AM156" s="181"/>
      <c r="AN156" s="181"/>
      <c r="AO156" s="181"/>
    </row>
    <row r="157" spans="4:41" ht="12.9" customHeight="1" x14ac:dyDescent="0.3">
      <c r="D157" s="54"/>
      <c r="E157" s="234" t="s">
        <v>383</v>
      </c>
      <c r="F157" s="332" t="s">
        <v>596</v>
      </c>
      <c r="G157" s="339">
        <f ca="1">IF($F$7="BP",BP!AB133,EIA!AB133)/$F$28</f>
        <v>0</v>
      </c>
      <c r="H157" s="339">
        <f ca="1">IF($F$7="BP",BP!AC133,EIA!AC133)/$F$28</f>
        <v>0</v>
      </c>
      <c r="I157" s="339">
        <f ca="1">IF($F$7="BP",BP!AD133,EIA!AD133)/$F$28</f>
        <v>0</v>
      </c>
      <c r="J157" s="339">
        <f ca="1">IF($F$7="BP",BP!AE133,EIA!AE133)/$F$28</f>
        <v>0</v>
      </c>
      <c r="K157" s="339">
        <f ca="1">IF($F$7="BP",BP!AF133,EIA!AF133)/$F$28</f>
        <v>0</v>
      </c>
      <c r="L157" s="339">
        <f ca="1">IF($F$7="BP",BP!AG133,EIA!AG133)/$F$28</f>
        <v>0</v>
      </c>
      <c r="M157" s="339">
        <f ca="1">IF($F$7="BP",BP!J133,EIA!J133)/$F$28</f>
        <v>0</v>
      </c>
      <c r="N157" s="339">
        <f ca="1">IF($F$7="BP",BP!K133,EIA!K133)/$F$28</f>
        <v>0</v>
      </c>
      <c r="O157" s="339">
        <f ca="1">IF($F$7="BP",BP!L133,EIA!L133)/$F$28</f>
        <v>0</v>
      </c>
      <c r="P157" s="339">
        <f ca="1">IF($F$7="BP",BP!M133,EIA!M133)/$F$28</f>
        <v>0</v>
      </c>
      <c r="Q157" s="339">
        <f ca="1">IF($F$7="BP",BP!N133,EIA!N133)/$F$28</f>
        <v>0</v>
      </c>
      <c r="R157" s="339">
        <f ca="1">IF($F$7="BP",BP!O133,EIA!O133)/$F$28</f>
        <v>0</v>
      </c>
      <c r="S157" s="339">
        <f ca="1">IF($F$7="BP",BP!S133,EIA!S133)/$F$28</f>
        <v>0</v>
      </c>
      <c r="T157" s="339">
        <f ca="1">IF($F$7="BP",BP!T133,EIA!T133)/$F$28</f>
        <v>0</v>
      </c>
      <c r="U157" s="339">
        <f ca="1">IF($F$7="BP",BP!U133,EIA!U133)/$F$28</f>
        <v>0</v>
      </c>
      <c r="V157" s="339">
        <f ca="1">IF($F$7="BP",BP!V133,EIA!V133)/$F$28</f>
        <v>0</v>
      </c>
      <c r="W157" s="339">
        <f ca="1">IF($F$7="BP",BP!W133,EIA!W133)/$F$28</f>
        <v>0</v>
      </c>
      <c r="X157" s="339">
        <f ca="1">IF($F$7="BP",BP!X133,EIA!X133)/$F$28</f>
        <v>0</v>
      </c>
      <c r="Y157" s="186">
        <f t="shared" ca="1" si="12"/>
        <v>0</v>
      </c>
      <c r="Z157" s="249">
        <f t="shared" ca="1" si="13"/>
        <v>0</v>
      </c>
      <c r="AA157" s="249">
        <f t="shared" ca="1" si="14"/>
        <v>0</v>
      </c>
      <c r="AB157" s="249">
        <f t="shared" ca="1" si="15"/>
        <v>0</v>
      </c>
      <c r="AC157" s="249">
        <f t="shared" ca="1" si="16"/>
        <v>0</v>
      </c>
      <c r="AD157" s="348">
        <f t="shared" ca="1" si="17"/>
        <v>0</v>
      </c>
      <c r="AE157" s="351">
        <f t="shared" ca="1" si="18"/>
        <v>0</v>
      </c>
      <c r="AF157" s="229">
        <f t="shared" ca="1" si="19"/>
        <v>0</v>
      </c>
      <c r="AG157" s="352">
        <f t="shared" ca="1" si="20"/>
        <v>0</v>
      </c>
      <c r="AH157" s="181"/>
      <c r="AI157" s="181"/>
      <c r="AJ157" s="181"/>
      <c r="AK157" s="181"/>
      <c r="AL157" s="181"/>
      <c r="AM157" s="181"/>
      <c r="AN157" s="181"/>
      <c r="AO157" s="181"/>
    </row>
    <row r="158" spans="4:41" ht="12.9" customHeight="1" x14ac:dyDescent="0.3">
      <c r="D158" s="54"/>
      <c r="E158" s="234" t="s">
        <v>323</v>
      </c>
      <c r="F158" s="332" t="s">
        <v>546</v>
      </c>
      <c r="G158" s="339">
        <f ca="1">IF($F$7="BP",BP!AB134,EIA!AB134)/$F$28</f>
        <v>0</v>
      </c>
      <c r="H158" s="339">
        <f ca="1">IF($F$7="BP",BP!AC134,EIA!AC134)/$F$28</f>
        <v>0</v>
      </c>
      <c r="I158" s="339">
        <f ca="1">IF($F$7="BP",BP!AD134,EIA!AD134)/$F$28</f>
        <v>0</v>
      </c>
      <c r="J158" s="339">
        <f ca="1">IF($F$7="BP",BP!AE134,EIA!AE134)/$F$28</f>
        <v>0</v>
      </c>
      <c r="K158" s="339">
        <f ca="1">IF($F$7="BP",BP!AF134,EIA!AF134)/$F$28</f>
        <v>0</v>
      </c>
      <c r="L158" s="339">
        <f ca="1">IF($F$7="BP",BP!AG134,EIA!AG134)/$F$28</f>
        <v>0</v>
      </c>
      <c r="M158" s="339">
        <f ca="1">IF($F$7="BP",BP!J134,EIA!J134)/$F$28</f>
        <v>0</v>
      </c>
      <c r="N158" s="339">
        <f ca="1">IF($F$7="BP",BP!K134,EIA!K134)/$F$28</f>
        <v>0</v>
      </c>
      <c r="O158" s="339">
        <f ca="1">IF($F$7="BP",BP!L134,EIA!L134)/$F$28</f>
        <v>0</v>
      </c>
      <c r="P158" s="339">
        <f ca="1">IF($F$7="BP",BP!M134,EIA!M134)/$F$28</f>
        <v>0</v>
      </c>
      <c r="Q158" s="339">
        <f ca="1">IF($F$7="BP",BP!N134,EIA!N134)/$F$28</f>
        <v>0</v>
      </c>
      <c r="R158" s="339">
        <f ca="1">IF($F$7="BP",BP!O134,EIA!O134)/$F$28</f>
        <v>0</v>
      </c>
      <c r="S158" s="339">
        <f ca="1">IF($F$7="BP",BP!S134,EIA!S134)/$F$28</f>
        <v>0</v>
      </c>
      <c r="T158" s="339">
        <f ca="1">IF($F$7="BP",BP!T134,EIA!T134)/$F$28</f>
        <v>0</v>
      </c>
      <c r="U158" s="339">
        <f ca="1">IF($F$7="BP",BP!U134,EIA!U134)/$F$28</f>
        <v>0</v>
      </c>
      <c r="V158" s="339">
        <f ca="1">IF($F$7="BP",BP!V134,EIA!V134)/$F$28</f>
        <v>0</v>
      </c>
      <c r="W158" s="339">
        <f ca="1">IF($F$7="BP",BP!W134,EIA!W134)/$F$28</f>
        <v>0</v>
      </c>
      <c r="X158" s="339">
        <f ca="1">IF($F$7="BP",BP!X134,EIA!X134)/$F$28</f>
        <v>0</v>
      </c>
      <c r="Y158" s="186">
        <f t="shared" ca="1" si="12"/>
        <v>0</v>
      </c>
      <c r="Z158" s="249">
        <f t="shared" ca="1" si="13"/>
        <v>0</v>
      </c>
      <c r="AA158" s="249">
        <f t="shared" ca="1" si="14"/>
        <v>0</v>
      </c>
      <c r="AB158" s="249">
        <f t="shared" ca="1" si="15"/>
        <v>0</v>
      </c>
      <c r="AC158" s="249">
        <f t="shared" ca="1" si="16"/>
        <v>0</v>
      </c>
      <c r="AD158" s="348">
        <f t="shared" ca="1" si="17"/>
        <v>0</v>
      </c>
      <c r="AE158" s="351">
        <f t="shared" ca="1" si="18"/>
        <v>0</v>
      </c>
      <c r="AF158" s="229">
        <f t="shared" ca="1" si="19"/>
        <v>0</v>
      </c>
      <c r="AG158" s="352">
        <f t="shared" ca="1" si="20"/>
        <v>0</v>
      </c>
      <c r="AH158" s="181"/>
      <c r="AI158" s="181"/>
      <c r="AJ158" s="181"/>
      <c r="AK158" s="181"/>
      <c r="AL158" s="181"/>
      <c r="AM158" s="181"/>
      <c r="AN158" s="181"/>
      <c r="AO158" s="181"/>
    </row>
    <row r="159" spans="4:41" ht="12.9" customHeight="1" x14ac:dyDescent="0.3">
      <c r="D159" s="54"/>
      <c r="E159" s="234" t="s">
        <v>404</v>
      </c>
      <c r="F159" s="332" t="s">
        <v>616</v>
      </c>
      <c r="G159" s="339">
        <f ca="1">IF($F$7="BP",BP!AB135,EIA!AB135)/$F$28</f>
        <v>0</v>
      </c>
      <c r="H159" s="339">
        <f ca="1">IF($F$7="BP",BP!AC135,EIA!AC135)/$F$28</f>
        <v>0</v>
      </c>
      <c r="I159" s="339">
        <f ca="1">IF($F$7="BP",BP!AD135,EIA!AD135)/$F$28</f>
        <v>0</v>
      </c>
      <c r="J159" s="339">
        <f ca="1">IF($F$7="BP",BP!AE135,EIA!AE135)/$F$28</f>
        <v>0</v>
      </c>
      <c r="K159" s="339">
        <f ca="1">IF($F$7="BP",BP!AF135,EIA!AF135)/$F$28</f>
        <v>0</v>
      </c>
      <c r="L159" s="339">
        <f ca="1">IF($F$7="BP",BP!AG135,EIA!AG135)/$F$28</f>
        <v>0</v>
      </c>
      <c r="M159" s="339">
        <f ca="1">IF($F$7="BP",BP!J135,EIA!J135)/$F$28</f>
        <v>0</v>
      </c>
      <c r="N159" s="339">
        <f ca="1">IF($F$7="BP",BP!K135,EIA!K135)/$F$28</f>
        <v>0</v>
      </c>
      <c r="O159" s="339">
        <f ca="1">IF($F$7="BP",BP!L135,EIA!L135)/$F$28</f>
        <v>0</v>
      </c>
      <c r="P159" s="339">
        <f ca="1">IF($F$7="BP",BP!M135,EIA!M135)/$F$28</f>
        <v>0</v>
      </c>
      <c r="Q159" s="339">
        <f ca="1">IF($F$7="BP",BP!N135,EIA!N135)/$F$28</f>
        <v>0</v>
      </c>
      <c r="R159" s="339">
        <f ca="1">IF($F$7="BP",BP!O135,EIA!O135)/$F$28</f>
        <v>0</v>
      </c>
      <c r="S159" s="339">
        <f ca="1">IF($F$7="BP",BP!S135,EIA!S135)/$F$28</f>
        <v>0</v>
      </c>
      <c r="T159" s="339">
        <f ca="1">IF($F$7="BP",BP!T135,EIA!T135)/$F$28</f>
        <v>0</v>
      </c>
      <c r="U159" s="339">
        <f ca="1">IF($F$7="BP",BP!U135,EIA!U135)/$F$28</f>
        <v>0</v>
      </c>
      <c r="V159" s="339">
        <f ca="1">IF($F$7="BP",BP!V135,EIA!V135)/$F$28</f>
        <v>0</v>
      </c>
      <c r="W159" s="339">
        <f ca="1">IF($F$7="BP",BP!W135,EIA!W135)/$F$28</f>
        <v>0</v>
      </c>
      <c r="X159" s="339">
        <f ca="1">IF($F$7="BP",BP!X135,EIA!X135)/$F$28</f>
        <v>0</v>
      </c>
      <c r="Y159" s="186">
        <f t="shared" ref="Y159:Y222" ca="1" si="21">G159+M159+S159</f>
        <v>0</v>
      </c>
      <c r="Z159" s="249">
        <f t="shared" ref="Z159:Z222" ca="1" si="22">H159+N159+T159</f>
        <v>0</v>
      </c>
      <c r="AA159" s="249">
        <f t="shared" ref="AA159:AA222" ca="1" si="23">I159+O159+U159</f>
        <v>0</v>
      </c>
      <c r="AB159" s="249">
        <f t="shared" ref="AB159:AB222" ca="1" si="24">J159+P159+V159</f>
        <v>0</v>
      </c>
      <c r="AC159" s="249">
        <f t="shared" ref="AC159:AC222" ca="1" si="25">K159+Q159+W159</f>
        <v>0</v>
      </c>
      <c r="AD159" s="348">
        <f t="shared" ref="AD159:AD222" ca="1" si="26">L159+R159+X159</f>
        <v>0</v>
      </c>
      <c r="AE159" s="351">
        <f t="shared" ref="AE159:AE222" ca="1" si="27">Y159+AB159</f>
        <v>0</v>
      </c>
      <c r="AF159" s="229">
        <f t="shared" ref="AF159:AF222" ca="1" si="28">Z159+AC159</f>
        <v>0</v>
      </c>
      <c r="AG159" s="352">
        <f t="shared" ref="AG159:AG222" ca="1" si="29">AA159+AD159</f>
        <v>0</v>
      </c>
      <c r="AH159" s="181"/>
      <c r="AI159" s="181"/>
      <c r="AJ159" s="181"/>
      <c r="AK159" s="181"/>
      <c r="AL159" s="181"/>
      <c r="AM159" s="181"/>
      <c r="AN159" s="181"/>
      <c r="AO159" s="181"/>
    </row>
    <row r="160" spans="4:41" ht="12.9" customHeight="1" x14ac:dyDescent="0.3">
      <c r="D160" s="54"/>
      <c r="E160" s="234" t="s">
        <v>321</v>
      </c>
      <c r="F160" s="332" t="s">
        <v>545</v>
      </c>
      <c r="G160" s="339">
        <f ca="1">IF($F$7="BP",BP!AB136,EIA!AB136)/$F$28</f>
        <v>0</v>
      </c>
      <c r="H160" s="339">
        <f ca="1">IF($F$7="BP",BP!AC136,EIA!AC136)/$F$28</f>
        <v>0</v>
      </c>
      <c r="I160" s="339">
        <f ca="1">IF($F$7="BP",BP!AD136,EIA!AD136)/$F$28</f>
        <v>0</v>
      </c>
      <c r="J160" s="339">
        <f ca="1">IF($F$7="BP",BP!AE136,EIA!AE136)/$F$28</f>
        <v>0</v>
      </c>
      <c r="K160" s="339">
        <f ca="1">IF($F$7="BP",BP!AF136,EIA!AF136)/$F$28</f>
        <v>0</v>
      </c>
      <c r="L160" s="339">
        <f ca="1">IF($F$7="BP",BP!AG136,EIA!AG136)/$F$28</f>
        <v>0</v>
      </c>
      <c r="M160" s="339">
        <f ca="1">IF($F$7="BP",BP!J136,EIA!J136)/$F$28</f>
        <v>0</v>
      </c>
      <c r="N160" s="339">
        <f ca="1">IF($F$7="BP",BP!K136,EIA!K136)/$F$28</f>
        <v>0</v>
      </c>
      <c r="O160" s="339">
        <f ca="1">IF($F$7="BP",BP!L136,EIA!L136)/$F$28</f>
        <v>0</v>
      </c>
      <c r="P160" s="339">
        <f ca="1">IF($F$7="BP",BP!M136,EIA!M136)/$F$28</f>
        <v>0</v>
      </c>
      <c r="Q160" s="339">
        <f ca="1">IF($F$7="BP",BP!N136,EIA!N136)/$F$28</f>
        <v>0</v>
      </c>
      <c r="R160" s="339">
        <f ca="1">IF($F$7="BP",BP!O136,EIA!O136)/$F$28</f>
        <v>0</v>
      </c>
      <c r="S160" s="339">
        <f ca="1">IF($F$7="BP",BP!S136,EIA!S136)/$F$28</f>
        <v>0</v>
      </c>
      <c r="T160" s="339">
        <f ca="1">IF($F$7="BP",BP!T136,EIA!T136)/$F$28</f>
        <v>0</v>
      </c>
      <c r="U160" s="339">
        <f ca="1">IF($F$7="BP",BP!U136,EIA!U136)/$F$28</f>
        <v>0</v>
      </c>
      <c r="V160" s="339">
        <f ca="1">IF($F$7="BP",BP!V136,EIA!V136)/$F$28</f>
        <v>0</v>
      </c>
      <c r="W160" s="339">
        <f ca="1">IF($F$7="BP",BP!W136,EIA!W136)/$F$28</f>
        <v>0</v>
      </c>
      <c r="X160" s="339">
        <f ca="1">IF($F$7="BP",BP!X136,EIA!X136)/$F$28</f>
        <v>0</v>
      </c>
      <c r="Y160" s="186">
        <f t="shared" ca="1" si="21"/>
        <v>0</v>
      </c>
      <c r="Z160" s="249">
        <f t="shared" ca="1" si="22"/>
        <v>0</v>
      </c>
      <c r="AA160" s="249">
        <f t="shared" ca="1" si="23"/>
        <v>0</v>
      </c>
      <c r="AB160" s="249">
        <f t="shared" ca="1" si="24"/>
        <v>0</v>
      </c>
      <c r="AC160" s="249">
        <f t="shared" ca="1" si="25"/>
        <v>0</v>
      </c>
      <c r="AD160" s="348">
        <f t="shared" ca="1" si="26"/>
        <v>0</v>
      </c>
      <c r="AE160" s="351">
        <f t="shared" ca="1" si="27"/>
        <v>0</v>
      </c>
      <c r="AF160" s="229">
        <f t="shared" ca="1" si="28"/>
        <v>0</v>
      </c>
      <c r="AG160" s="352">
        <f t="shared" ca="1" si="29"/>
        <v>0</v>
      </c>
      <c r="AH160" s="181"/>
      <c r="AI160" s="181"/>
      <c r="AJ160" s="181"/>
      <c r="AK160" s="181"/>
      <c r="AL160" s="181"/>
      <c r="AM160" s="181"/>
      <c r="AN160" s="181"/>
      <c r="AO160" s="181"/>
    </row>
    <row r="161" spans="4:41" ht="12.9" customHeight="1" x14ac:dyDescent="0.3">
      <c r="D161" s="54"/>
      <c r="E161" s="234" t="s">
        <v>320</v>
      </c>
      <c r="F161" s="332" t="s">
        <v>544</v>
      </c>
      <c r="G161" s="339">
        <f ca="1">IF($F$7="BP",BP!AB137,EIA!AB137)/$F$28</f>
        <v>0</v>
      </c>
      <c r="H161" s="339">
        <f ca="1">IF($F$7="BP",BP!AC137,EIA!AC137)/$F$28</f>
        <v>0</v>
      </c>
      <c r="I161" s="339">
        <f ca="1">IF($F$7="BP",BP!AD137,EIA!AD137)/$F$28</f>
        <v>0</v>
      </c>
      <c r="J161" s="339">
        <f ca="1">IF($F$7="BP",BP!AE137,EIA!AE137)/$F$28</f>
        <v>0</v>
      </c>
      <c r="K161" s="339">
        <f ca="1">IF($F$7="BP",BP!AF137,EIA!AF137)/$F$28</f>
        <v>0</v>
      </c>
      <c r="L161" s="339">
        <f ca="1">IF($F$7="BP",BP!AG137,EIA!AG137)/$F$28</f>
        <v>0</v>
      </c>
      <c r="M161" s="339">
        <f ca="1">IF($F$7="BP",BP!J137,EIA!J137)/$F$28</f>
        <v>0</v>
      </c>
      <c r="N161" s="339">
        <f ca="1">IF($F$7="BP",BP!K137,EIA!K137)/$F$28</f>
        <v>0</v>
      </c>
      <c r="O161" s="339">
        <f ca="1">IF($F$7="BP",BP!L137,EIA!L137)/$F$28</f>
        <v>0</v>
      </c>
      <c r="P161" s="339">
        <f ca="1">IF($F$7="BP",BP!M137,EIA!M137)/$F$28</f>
        <v>0</v>
      </c>
      <c r="Q161" s="339">
        <f ca="1">IF($F$7="BP",BP!N137,EIA!N137)/$F$28</f>
        <v>0</v>
      </c>
      <c r="R161" s="339">
        <f ca="1">IF($F$7="BP",BP!O137,EIA!O137)/$F$28</f>
        <v>0</v>
      </c>
      <c r="S161" s="339">
        <f ca="1">IF($F$7="BP",BP!S137,EIA!S137)/$F$28</f>
        <v>0</v>
      </c>
      <c r="T161" s="339">
        <f ca="1">IF($F$7="BP",BP!T137,EIA!T137)/$F$28</f>
        <v>0</v>
      </c>
      <c r="U161" s="339">
        <f ca="1">IF($F$7="BP",BP!U137,EIA!U137)/$F$28</f>
        <v>0</v>
      </c>
      <c r="V161" s="339">
        <f ca="1">IF($F$7="BP",BP!V137,EIA!V137)/$F$28</f>
        <v>0</v>
      </c>
      <c r="W161" s="339">
        <f ca="1">IF($F$7="BP",BP!W137,EIA!W137)/$F$28</f>
        <v>0</v>
      </c>
      <c r="X161" s="339">
        <f ca="1">IF($F$7="BP",BP!X137,EIA!X137)/$F$28</f>
        <v>0</v>
      </c>
      <c r="Y161" s="186">
        <f t="shared" ca="1" si="21"/>
        <v>0</v>
      </c>
      <c r="Z161" s="249">
        <f t="shared" ca="1" si="22"/>
        <v>0</v>
      </c>
      <c r="AA161" s="249">
        <f t="shared" ca="1" si="23"/>
        <v>0</v>
      </c>
      <c r="AB161" s="249">
        <f t="shared" ca="1" si="24"/>
        <v>0</v>
      </c>
      <c r="AC161" s="249">
        <f t="shared" ca="1" si="25"/>
        <v>0</v>
      </c>
      <c r="AD161" s="348">
        <f t="shared" ca="1" si="26"/>
        <v>0</v>
      </c>
      <c r="AE161" s="351">
        <f t="shared" ca="1" si="27"/>
        <v>0</v>
      </c>
      <c r="AF161" s="229">
        <f t="shared" ca="1" si="28"/>
        <v>0</v>
      </c>
      <c r="AG161" s="352">
        <f t="shared" ca="1" si="29"/>
        <v>0</v>
      </c>
      <c r="AH161" s="181"/>
      <c r="AI161" s="181"/>
      <c r="AJ161" s="181"/>
      <c r="AK161" s="181"/>
      <c r="AL161" s="181"/>
      <c r="AM161" s="181"/>
      <c r="AN161" s="181"/>
      <c r="AO161" s="181"/>
    </row>
    <row r="162" spans="4:41" ht="12.9" customHeight="1" x14ac:dyDescent="0.3">
      <c r="D162" s="54"/>
      <c r="E162" s="234" t="s">
        <v>324</v>
      </c>
      <c r="F162" s="332" t="s">
        <v>547</v>
      </c>
      <c r="G162" s="339">
        <f ca="1">IF($F$7="BP",BP!AB138,EIA!AB138)/$F$28</f>
        <v>0</v>
      </c>
      <c r="H162" s="339">
        <f ca="1">IF($F$7="BP",BP!AC138,EIA!AC138)/$F$28</f>
        <v>0</v>
      </c>
      <c r="I162" s="339">
        <f ca="1">IF($F$7="BP",BP!AD138,EIA!AD138)/$F$28</f>
        <v>0</v>
      </c>
      <c r="J162" s="339">
        <f ca="1">IF($F$7="BP",BP!AE138,EIA!AE138)/$F$28</f>
        <v>0</v>
      </c>
      <c r="K162" s="339">
        <f ca="1">IF($F$7="BP",BP!AF138,EIA!AF138)/$F$28</f>
        <v>0</v>
      </c>
      <c r="L162" s="339">
        <f ca="1">IF($F$7="BP",BP!AG138,EIA!AG138)/$F$28</f>
        <v>0</v>
      </c>
      <c r="M162" s="339">
        <f ca="1">IF($F$7="BP",BP!J138,EIA!J138)/$F$28</f>
        <v>0</v>
      </c>
      <c r="N162" s="339">
        <f ca="1">IF($F$7="BP",BP!K138,EIA!K138)/$F$28</f>
        <v>0</v>
      </c>
      <c r="O162" s="339">
        <f ca="1">IF($F$7="BP",BP!L138,EIA!L138)/$F$28</f>
        <v>0</v>
      </c>
      <c r="P162" s="339">
        <f ca="1">IF($F$7="BP",BP!M138,EIA!M138)/$F$28</f>
        <v>0</v>
      </c>
      <c r="Q162" s="339">
        <f ca="1">IF($F$7="BP",BP!N138,EIA!N138)/$F$28</f>
        <v>0</v>
      </c>
      <c r="R162" s="339">
        <f ca="1">IF($F$7="BP",BP!O138,EIA!O138)/$F$28</f>
        <v>0</v>
      </c>
      <c r="S162" s="339">
        <f ca="1">IF($F$7="BP",BP!S138,EIA!S138)/$F$28</f>
        <v>0</v>
      </c>
      <c r="T162" s="339">
        <f ca="1">IF($F$7="BP",BP!T138,EIA!T138)/$F$28</f>
        <v>0</v>
      </c>
      <c r="U162" s="339">
        <f ca="1">IF($F$7="BP",BP!U138,EIA!U138)/$F$28</f>
        <v>0</v>
      </c>
      <c r="V162" s="339">
        <f ca="1">IF($F$7="BP",BP!V138,EIA!V138)/$F$28</f>
        <v>0</v>
      </c>
      <c r="W162" s="339">
        <f ca="1">IF($F$7="BP",BP!W138,EIA!W138)/$F$28</f>
        <v>0</v>
      </c>
      <c r="X162" s="339">
        <f ca="1">IF($F$7="BP",BP!X138,EIA!X138)/$F$28</f>
        <v>0</v>
      </c>
      <c r="Y162" s="186">
        <f t="shared" ca="1" si="21"/>
        <v>0</v>
      </c>
      <c r="Z162" s="249">
        <f t="shared" ca="1" si="22"/>
        <v>0</v>
      </c>
      <c r="AA162" s="249">
        <f t="shared" ca="1" si="23"/>
        <v>0</v>
      </c>
      <c r="AB162" s="249">
        <f t="shared" ca="1" si="24"/>
        <v>0</v>
      </c>
      <c r="AC162" s="249">
        <f t="shared" ca="1" si="25"/>
        <v>0</v>
      </c>
      <c r="AD162" s="348">
        <f t="shared" ca="1" si="26"/>
        <v>0</v>
      </c>
      <c r="AE162" s="351">
        <f t="shared" ca="1" si="27"/>
        <v>0</v>
      </c>
      <c r="AF162" s="229">
        <f t="shared" ca="1" si="28"/>
        <v>0</v>
      </c>
      <c r="AG162" s="352">
        <f t="shared" ca="1" si="29"/>
        <v>0</v>
      </c>
      <c r="AH162" s="181"/>
      <c r="AI162" s="181"/>
      <c r="AJ162" s="181"/>
      <c r="AK162" s="181"/>
      <c r="AL162" s="181"/>
      <c r="AM162" s="181"/>
      <c r="AN162" s="181"/>
      <c r="AO162" s="181"/>
    </row>
    <row r="163" spans="4:41" ht="12.9" customHeight="1" x14ac:dyDescent="0.3">
      <c r="D163" s="54"/>
      <c r="E163" s="234" t="s">
        <v>325</v>
      </c>
      <c r="F163" s="332" t="s">
        <v>548</v>
      </c>
      <c r="G163" s="339">
        <f ca="1">IF($F$7="BP",BP!AB139,EIA!AB139)/$F$28</f>
        <v>0</v>
      </c>
      <c r="H163" s="339">
        <f ca="1">IF($F$7="BP",BP!AC139,EIA!AC139)/$F$28</f>
        <v>0</v>
      </c>
      <c r="I163" s="339">
        <f ca="1">IF($F$7="BP",BP!AD139,EIA!AD139)/$F$28</f>
        <v>0</v>
      </c>
      <c r="J163" s="339">
        <f ca="1">IF($F$7="BP",BP!AE139,EIA!AE139)/$F$28</f>
        <v>0</v>
      </c>
      <c r="K163" s="339">
        <f ca="1">IF($F$7="BP",BP!AF139,EIA!AF139)/$F$28</f>
        <v>0</v>
      </c>
      <c r="L163" s="339">
        <f ca="1">IF($F$7="BP",BP!AG139,EIA!AG139)/$F$28</f>
        <v>0</v>
      </c>
      <c r="M163" s="339">
        <f ca="1">IF($F$7="BP",BP!J139,EIA!J139)/$F$28</f>
        <v>0</v>
      </c>
      <c r="N163" s="339">
        <f ca="1">IF($F$7="BP",BP!K139,EIA!K139)/$F$28</f>
        <v>0</v>
      </c>
      <c r="O163" s="339">
        <f ca="1">IF($F$7="BP",BP!L139,EIA!L139)/$F$28</f>
        <v>0</v>
      </c>
      <c r="P163" s="339">
        <f ca="1">IF($F$7="BP",BP!M139,EIA!M139)/$F$28</f>
        <v>0</v>
      </c>
      <c r="Q163" s="339">
        <f ca="1">IF($F$7="BP",BP!N139,EIA!N139)/$F$28</f>
        <v>0</v>
      </c>
      <c r="R163" s="339">
        <f ca="1">IF($F$7="BP",BP!O139,EIA!O139)/$F$28</f>
        <v>0</v>
      </c>
      <c r="S163" s="339">
        <f ca="1">IF($F$7="BP",BP!S139,EIA!S139)/$F$28</f>
        <v>0</v>
      </c>
      <c r="T163" s="339">
        <f ca="1">IF($F$7="BP",BP!T139,EIA!T139)/$F$28</f>
        <v>0</v>
      </c>
      <c r="U163" s="339">
        <f ca="1">IF($F$7="BP",BP!U139,EIA!U139)/$F$28</f>
        <v>0</v>
      </c>
      <c r="V163" s="339">
        <f ca="1">IF($F$7="BP",BP!V139,EIA!V139)/$F$28</f>
        <v>0</v>
      </c>
      <c r="W163" s="339">
        <f ca="1">IF($F$7="BP",BP!W139,EIA!W139)/$F$28</f>
        <v>0</v>
      </c>
      <c r="X163" s="339">
        <f ca="1">IF($F$7="BP",BP!X139,EIA!X139)/$F$28</f>
        <v>0</v>
      </c>
      <c r="Y163" s="186">
        <f t="shared" ca="1" si="21"/>
        <v>0</v>
      </c>
      <c r="Z163" s="249">
        <f t="shared" ca="1" si="22"/>
        <v>0</v>
      </c>
      <c r="AA163" s="249">
        <f t="shared" ca="1" si="23"/>
        <v>0</v>
      </c>
      <c r="AB163" s="249">
        <f t="shared" ca="1" si="24"/>
        <v>0</v>
      </c>
      <c r="AC163" s="249">
        <f t="shared" ca="1" si="25"/>
        <v>0</v>
      </c>
      <c r="AD163" s="348">
        <f t="shared" ca="1" si="26"/>
        <v>0</v>
      </c>
      <c r="AE163" s="351">
        <f t="shared" ca="1" si="27"/>
        <v>0</v>
      </c>
      <c r="AF163" s="229">
        <f t="shared" ca="1" si="28"/>
        <v>0</v>
      </c>
      <c r="AG163" s="352">
        <f t="shared" ca="1" si="29"/>
        <v>0</v>
      </c>
      <c r="AH163" s="181"/>
      <c r="AI163" s="181"/>
      <c r="AJ163" s="181"/>
      <c r="AK163" s="181"/>
      <c r="AL163" s="181"/>
      <c r="AM163" s="181"/>
      <c r="AN163" s="181"/>
      <c r="AO163" s="181"/>
    </row>
    <row r="164" spans="4:41" ht="12.9" customHeight="1" x14ac:dyDescent="0.3">
      <c r="D164" s="54"/>
      <c r="E164" s="234" t="s">
        <v>318</v>
      </c>
      <c r="F164" s="332" t="s">
        <v>542</v>
      </c>
      <c r="G164" s="339">
        <f ca="1">IF($F$7="BP",BP!AB140,EIA!AB140)/$F$28</f>
        <v>0</v>
      </c>
      <c r="H164" s="339">
        <f ca="1">IF($F$7="BP",BP!AC140,EIA!AC140)/$F$28</f>
        <v>0</v>
      </c>
      <c r="I164" s="339">
        <f ca="1">IF($F$7="BP",BP!AD140,EIA!AD140)/$F$28</f>
        <v>0</v>
      </c>
      <c r="J164" s="339">
        <f ca="1">IF($F$7="BP",BP!AE140,EIA!AE140)/$F$28</f>
        <v>0</v>
      </c>
      <c r="K164" s="339">
        <f ca="1">IF($F$7="BP",BP!AF140,EIA!AF140)/$F$28</f>
        <v>0</v>
      </c>
      <c r="L164" s="339">
        <f ca="1">IF($F$7="BP",BP!AG140,EIA!AG140)/$F$28</f>
        <v>0</v>
      </c>
      <c r="M164" s="339">
        <f ca="1">IF($F$7="BP",BP!J140,EIA!J140)/$F$28</f>
        <v>0</v>
      </c>
      <c r="N164" s="339">
        <f ca="1">IF($F$7="BP",BP!K140,EIA!K140)/$F$28</f>
        <v>0</v>
      </c>
      <c r="O164" s="339">
        <f ca="1">IF($F$7="BP",BP!L140,EIA!L140)/$F$28</f>
        <v>0</v>
      </c>
      <c r="P164" s="339">
        <f ca="1">IF($F$7="BP",BP!M140,EIA!M140)/$F$28</f>
        <v>0</v>
      </c>
      <c r="Q164" s="339">
        <f ca="1">IF($F$7="BP",BP!N140,EIA!N140)/$F$28</f>
        <v>0</v>
      </c>
      <c r="R164" s="339">
        <f ca="1">IF($F$7="BP",BP!O140,EIA!O140)/$F$28</f>
        <v>0</v>
      </c>
      <c r="S164" s="339">
        <f ca="1">IF($F$7="BP",BP!S140,EIA!S140)/$F$28</f>
        <v>0</v>
      </c>
      <c r="T164" s="339">
        <f ca="1">IF($F$7="BP",BP!T140,EIA!T140)/$F$28</f>
        <v>0</v>
      </c>
      <c r="U164" s="339">
        <f ca="1">IF($F$7="BP",BP!U140,EIA!U140)/$F$28</f>
        <v>0</v>
      </c>
      <c r="V164" s="339">
        <f ca="1">IF($F$7="BP",BP!V140,EIA!V140)/$F$28</f>
        <v>0</v>
      </c>
      <c r="W164" s="339">
        <f ca="1">IF($F$7="BP",BP!W140,EIA!W140)/$F$28</f>
        <v>0</v>
      </c>
      <c r="X164" s="339">
        <f ca="1">IF($F$7="BP",BP!X140,EIA!X140)/$F$28</f>
        <v>0</v>
      </c>
      <c r="Y164" s="186">
        <f t="shared" ca="1" si="21"/>
        <v>0</v>
      </c>
      <c r="Z164" s="249">
        <f t="shared" ca="1" si="22"/>
        <v>0</v>
      </c>
      <c r="AA164" s="249">
        <f t="shared" ca="1" si="23"/>
        <v>0</v>
      </c>
      <c r="AB164" s="249">
        <f t="shared" ca="1" si="24"/>
        <v>0</v>
      </c>
      <c r="AC164" s="249">
        <f t="shared" ca="1" si="25"/>
        <v>0</v>
      </c>
      <c r="AD164" s="348">
        <f t="shared" ca="1" si="26"/>
        <v>0</v>
      </c>
      <c r="AE164" s="351">
        <f t="shared" ca="1" si="27"/>
        <v>0</v>
      </c>
      <c r="AF164" s="229">
        <f t="shared" ca="1" si="28"/>
        <v>0</v>
      </c>
      <c r="AG164" s="352">
        <f t="shared" ca="1" si="29"/>
        <v>0</v>
      </c>
      <c r="AH164" s="181"/>
      <c r="AI164" s="181"/>
      <c r="AJ164" s="181"/>
      <c r="AK164" s="181"/>
      <c r="AL164" s="181"/>
      <c r="AM164" s="181"/>
      <c r="AN164" s="181"/>
      <c r="AO164" s="181"/>
    </row>
    <row r="165" spans="4:41" ht="12.9" customHeight="1" x14ac:dyDescent="0.3">
      <c r="D165" s="54"/>
      <c r="E165" s="234" t="s">
        <v>322</v>
      </c>
      <c r="F165" s="332" t="s">
        <v>170</v>
      </c>
      <c r="G165" s="339">
        <f ca="1">IF($F$7="BP",BP!AB141,EIA!AB141)/$F$28</f>
        <v>0</v>
      </c>
      <c r="H165" s="339">
        <f ca="1">IF($F$7="BP",BP!AC141,EIA!AC141)/$F$28</f>
        <v>0</v>
      </c>
      <c r="I165" s="339">
        <f ca="1">IF($F$7="BP",BP!AD141,EIA!AD141)/$F$28</f>
        <v>0</v>
      </c>
      <c r="J165" s="339">
        <f ca="1">IF($F$7="BP",BP!AE141,EIA!AE141)/$F$28</f>
        <v>0</v>
      </c>
      <c r="K165" s="339">
        <f ca="1">IF($F$7="BP",BP!AF141,EIA!AF141)/$F$28</f>
        <v>0</v>
      </c>
      <c r="L165" s="339">
        <f ca="1">IF($F$7="BP",BP!AG141,EIA!AG141)/$F$28</f>
        <v>0</v>
      </c>
      <c r="M165" s="339">
        <f ca="1">IF($F$7="BP",BP!J141,EIA!J141)/$F$28</f>
        <v>153.29574570267096</v>
      </c>
      <c r="N165" s="339">
        <f ca="1">IF($F$7="BP",BP!K141,EIA!K141)/$F$28</f>
        <v>166.70954686709547</v>
      </c>
      <c r="O165" s="339">
        <f ca="1">IF($F$7="BP",BP!L141,EIA!L141)/$F$28</f>
        <v>181.86163643798881</v>
      </c>
      <c r="P165" s="339">
        <f ca="1">IF($F$7="BP",BP!M141,EIA!M141)/$F$28</f>
        <v>21.218724383834914</v>
      </c>
      <c r="Q165" s="339">
        <f ca="1">IF($F$7="BP",BP!N141,EIA!N141)/$F$28</f>
        <v>28.440568021579711</v>
      </c>
      <c r="R165" s="339">
        <f ca="1">IF($F$7="BP",BP!O141,EIA!O141)/$F$28</f>
        <v>53.07641337523534</v>
      </c>
      <c r="S165" s="339">
        <f ca="1">IF($F$7="BP",BP!S141,EIA!S141)/$F$28</f>
        <v>17.065403999999997</v>
      </c>
      <c r="T165" s="339">
        <f ca="1">IF($F$7="BP",BP!T141,EIA!T141)/$F$28</f>
        <v>17.631108000000001</v>
      </c>
      <c r="U165" s="339">
        <f ca="1">IF($F$7="BP",BP!U141,EIA!U141)/$F$28</f>
        <v>18.322524000000001</v>
      </c>
      <c r="V165" s="339">
        <f ca="1">IF($F$7="BP",BP!V141,EIA!V141)/$F$28</f>
        <v>1.5586042031994078</v>
      </c>
      <c r="W165" s="339">
        <f ca="1">IF($F$7="BP",BP!W141,EIA!W141)/$F$28</f>
        <v>4.0030606054781659</v>
      </c>
      <c r="X165" s="339">
        <f ca="1">IF($F$7="BP",BP!X141,EIA!X141)/$F$28</f>
        <v>6.755547778315024</v>
      </c>
      <c r="Y165" s="186">
        <f t="shared" ca="1" si="21"/>
        <v>170.36114970267096</v>
      </c>
      <c r="Z165" s="249">
        <f t="shared" ca="1" si="22"/>
        <v>184.34065486709548</v>
      </c>
      <c r="AA165" s="249">
        <f t="shared" ca="1" si="23"/>
        <v>200.18416043798879</v>
      </c>
      <c r="AB165" s="249">
        <f t="shared" ca="1" si="24"/>
        <v>22.777328587034322</v>
      </c>
      <c r="AC165" s="249">
        <f t="shared" ca="1" si="25"/>
        <v>32.443628627057876</v>
      </c>
      <c r="AD165" s="348">
        <f t="shared" ca="1" si="26"/>
        <v>59.831961153550367</v>
      </c>
      <c r="AE165" s="351">
        <f t="shared" ca="1" si="27"/>
        <v>193.13847828970529</v>
      </c>
      <c r="AF165" s="229">
        <f t="shared" ca="1" si="28"/>
        <v>216.78428349415336</v>
      </c>
      <c r="AG165" s="352">
        <f t="shared" ca="1" si="29"/>
        <v>260.01612159153916</v>
      </c>
      <c r="AH165" s="181"/>
      <c r="AI165" s="181"/>
      <c r="AJ165" s="181"/>
      <c r="AK165" s="181"/>
      <c r="AL165" s="181"/>
      <c r="AM165" s="181"/>
      <c r="AN165" s="181"/>
      <c r="AO165" s="181"/>
    </row>
    <row r="166" spans="4:41" ht="12.9" customHeight="1" x14ac:dyDescent="0.3">
      <c r="D166" s="54"/>
      <c r="E166" s="234" t="s">
        <v>345</v>
      </c>
      <c r="F166" s="332" t="s">
        <v>565</v>
      </c>
      <c r="G166" s="339">
        <f ca="1">IF($F$7="BP",BP!AB142,EIA!AB142)/$F$28</f>
        <v>0</v>
      </c>
      <c r="H166" s="339">
        <f ca="1">IF($F$7="BP",BP!AC142,EIA!AC142)/$F$28</f>
        <v>0</v>
      </c>
      <c r="I166" s="339">
        <f ca="1">IF($F$7="BP",BP!AD142,EIA!AD142)/$F$28</f>
        <v>0</v>
      </c>
      <c r="J166" s="339">
        <f ca="1">IF($F$7="BP",BP!AE142,EIA!AE142)/$F$28</f>
        <v>0</v>
      </c>
      <c r="K166" s="339">
        <f ca="1">IF($F$7="BP",BP!AF142,EIA!AF142)/$F$28</f>
        <v>0</v>
      </c>
      <c r="L166" s="339">
        <f ca="1">IF($F$7="BP",BP!AG142,EIA!AG142)/$F$28</f>
        <v>0</v>
      </c>
      <c r="M166" s="339">
        <f ca="1">IF($F$7="BP",BP!J142,EIA!J142)/$F$28</f>
        <v>0</v>
      </c>
      <c r="N166" s="339">
        <f ca="1">IF($F$7="BP",BP!K142,EIA!K142)/$F$28</f>
        <v>0</v>
      </c>
      <c r="O166" s="339">
        <f ca="1">IF($F$7="BP",BP!L142,EIA!L142)/$F$28</f>
        <v>0</v>
      </c>
      <c r="P166" s="339">
        <f ca="1">IF($F$7="BP",BP!M142,EIA!M142)/$F$28</f>
        <v>0</v>
      </c>
      <c r="Q166" s="339">
        <f ca="1">IF($F$7="BP",BP!N142,EIA!N142)/$F$28</f>
        <v>0</v>
      </c>
      <c r="R166" s="339">
        <f ca="1">IF($F$7="BP",BP!O142,EIA!O142)/$F$28</f>
        <v>0</v>
      </c>
      <c r="S166" s="339">
        <f ca="1">IF($F$7="BP",BP!S142,EIA!S142)/$F$28</f>
        <v>0</v>
      </c>
      <c r="T166" s="339">
        <f ca="1">IF($F$7="BP",BP!T142,EIA!T142)/$F$28</f>
        <v>0</v>
      </c>
      <c r="U166" s="339">
        <f ca="1">IF($F$7="BP",BP!U142,EIA!U142)/$F$28</f>
        <v>0</v>
      </c>
      <c r="V166" s="339">
        <f ca="1">IF($F$7="BP",BP!V142,EIA!V142)/$F$28</f>
        <v>0</v>
      </c>
      <c r="W166" s="339">
        <f ca="1">IF($F$7="BP",BP!W142,EIA!W142)/$F$28</f>
        <v>0</v>
      </c>
      <c r="X166" s="339">
        <f ca="1">IF($F$7="BP",BP!X142,EIA!X142)/$F$28</f>
        <v>0</v>
      </c>
      <c r="Y166" s="186">
        <f t="shared" ca="1" si="21"/>
        <v>0</v>
      </c>
      <c r="Z166" s="249">
        <f t="shared" ca="1" si="22"/>
        <v>0</v>
      </c>
      <c r="AA166" s="249">
        <f t="shared" ca="1" si="23"/>
        <v>0</v>
      </c>
      <c r="AB166" s="249">
        <f t="shared" ca="1" si="24"/>
        <v>0</v>
      </c>
      <c r="AC166" s="249">
        <f t="shared" ca="1" si="25"/>
        <v>0</v>
      </c>
      <c r="AD166" s="348">
        <f t="shared" ca="1" si="26"/>
        <v>0</v>
      </c>
      <c r="AE166" s="351">
        <f t="shared" ca="1" si="27"/>
        <v>0</v>
      </c>
      <c r="AF166" s="229">
        <f t="shared" ca="1" si="28"/>
        <v>0</v>
      </c>
      <c r="AG166" s="352">
        <f t="shared" ca="1" si="29"/>
        <v>0</v>
      </c>
      <c r="AH166" s="181"/>
      <c r="AI166" s="181"/>
      <c r="AJ166" s="181"/>
      <c r="AK166" s="181"/>
      <c r="AL166" s="181"/>
      <c r="AM166" s="181"/>
      <c r="AN166" s="181"/>
      <c r="AO166" s="181"/>
    </row>
    <row r="167" spans="4:41" ht="12.9" customHeight="1" x14ac:dyDescent="0.3">
      <c r="D167" s="54"/>
      <c r="E167" s="234" t="s">
        <v>341</v>
      </c>
      <c r="F167" s="332" t="s">
        <v>562</v>
      </c>
      <c r="G167" s="339">
        <f ca="1">IF($F$7="BP",BP!AB143,EIA!AB143)/$F$28</f>
        <v>0</v>
      </c>
      <c r="H167" s="339">
        <f ca="1">IF($F$7="BP",BP!AC143,EIA!AC143)/$F$28</f>
        <v>0</v>
      </c>
      <c r="I167" s="339">
        <f ca="1">IF($F$7="BP",BP!AD143,EIA!AD143)/$F$28</f>
        <v>0</v>
      </c>
      <c r="J167" s="339">
        <f ca="1">IF($F$7="BP",BP!AE143,EIA!AE143)/$F$28</f>
        <v>0</v>
      </c>
      <c r="K167" s="339">
        <f ca="1">IF($F$7="BP",BP!AF143,EIA!AF143)/$F$28</f>
        <v>0</v>
      </c>
      <c r="L167" s="339">
        <f ca="1">IF($F$7="BP",BP!AG143,EIA!AG143)/$F$28</f>
        <v>0</v>
      </c>
      <c r="M167" s="339">
        <f ca="1">IF($F$7="BP",BP!J143,EIA!J143)/$F$28</f>
        <v>0</v>
      </c>
      <c r="N167" s="339">
        <f ca="1">IF($F$7="BP",BP!K143,EIA!K143)/$F$28</f>
        <v>0</v>
      </c>
      <c r="O167" s="339">
        <f ca="1">IF($F$7="BP",BP!L143,EIA!L143)/$F$28</f>
        <v>0</v>
      </c>
      <c r="P167" s="339">
        <f ca="1">IF($F$7="BP",BP!M143,EIA!M143)/$F$28</f>
        <v>0</v>
      </c>
      <c r="Q167" s="339">
        <f ca="1">IF($F$7="BP",BP!N143,EIA!N143)/$F$28</f>
        <v>0</v>
      </c>
      <c r="R167" s="339">
        <f ca="1">IF($F$7="BP",BP!O143,EIA!O143)/$F$28</f>
        <v>0</v>
      </c>
      <c r="S167" s="339">
        <f ca="1">IF($F$7="BP",BP!S143,EIA!S143)/$F$28</f>
        <v>0</v>
      </c>
      <c r="T167" s="339">
        <f ca="1">IF($F$7="BP",BP!T143,EIA!T143)/$F$28</f>
        <v>0</v>
      </c>
      <c r="U167" s="339">
        <f ca="1">IF($F$7="BP",BP!U143,EIA!U143)/$F$28</f>
        <v>0</v>
      </c>
      <c r="V167" s="339">
        <f ca="1">IF($F$7="BP",BP!V143,EIA!V143)/$F$28</f>
        <v>0</v>
      </c>
      <c r="W167" s="339">
        <f ca="1">IF($F$7="BP",BP!W143,EIA!W143)/$F$28</f>
        <v>0</v>
      </c>
      <c r="X167" s="339">
        <f ca="1">IF($F$7="BP",BP!X143,EIA!X143)/$F$28</f>
        <v>0</v>
      </c>
      <c r="Y167" s="186">
        <f t="shared" ca="1" si="21"/>
        <v>0</v>
      </c>
      <c r="Z167" s="249">
        <f t="shared" ca="1" si="22"/>
        <v>0</v>
      </c>
      <c r="AA167" s="249">
        <f t="shared" ca="1" si="23"/>
        <v>0</v>
      </c>
      <c r="AB167" s="249">
        <f t="shared" ca="1" si="24"/>
        <v>0</v>
      </c>
      <c r="AC167" s="249">
        <f t="shared" ca="1" si="25"/>
        <v>0</v>
      </c>
      <c r="AD167" s="348">
        <f t="shared" ca="1" si="26"/>
        <v>0</v>
      </c>
      <c r="AE167" s="351">
        <f t="shared" ca="1" si="27"/>
        <v>0</v>
      </c>
      <c r="AF167" s="229">
        <f t="shared" ca="1" si="28"/>
        <v>0</v>
      </c>
      <c r="AG167" s="352">
        <f t="shared" ca="1" si="29"/>
        <v>0</v>
      </c>
      <c r="AH167" s="181"/>
      <c r="AI167" s="181"/>
      <c r="AJ167" s="181"/>
      <c r="AK167" s="181"/>
      <c r="AL167" s="181"/>
      <c r="AM167" s="181"/>
      <c r="AN167" s="181"/>
      <c r="AO167" s="181"/>
    </row>
    <row r="168" spans="4:41" ht="12.9" customHeight="1" x14ac:dyDescent="0.3">
      <c r="D168" s="54"/>
      <c r="E168" s="234" t="s">
        <v>340</v>
      </c>
      <c r="F168" s="332" t="s">
        <v>561</v>
      </c>
      <c r="G168" s="339">
        <f ca="1">IF($F$7="BP",BP!AB144,EIA!AB144)/$F$28</f>
        <v>0</v>
      </c>
      <c r="H168" s="339">
        <f ca="1">IF($F$7="BP",BP!AC144,EIA!AC144)/$F$28</f>
        <v>0</v>
      </c>
      <c r="I168" s="339">
        <f ca="1">IF($F$7="BP",BP!AD144,EIA!AD144)/$F$28</f>
        <v>0</v>
      </c>
      <c r="J168" s="339">
        <f ca="1">IF($F$7="BP",BP!AE144,EIA!AE144)/$F$28</f>
        <v>0</v>
      </c>
      <c r="K168" s="339">
        <f ca="1">IF($F$7="BP",BP!AF144,EIA!AF144)/$F$28</f>
        <v>0</v>
      </c>
      <c r="L168" s="339">
        <f ca="1">IF($F$7="BP",BP!AG144,EIA!AG144)/$F$28</f>
        <v>0</v>
      </c>
      <c r="M168" s="339">
        <f ca="1">IF($F$7="BP",BP!J144,EIA!J144)/$F$28</f>
        <v>0</v>
      </c>
      <c r="N168" s="339">
        <f ca="1">IF($F$7="BP",BP!K144,EIA!K144)/$F$28</f>
        <v>0</v>
      </c>
      <c r="O168" s="339">
        <f ca="1">IF($F$7="BP",BP!L144,EIA!L144)/$F$28</f>
        <v>0</v>
      </c>
      <c r="P168" s="339">
        <f ca="1">IF($F$7="BP",BP!M144,EIA!M144)/$F$28</f>
        <v>0</v>
      </c>
      <c r="Q168" s="339">
        <f ca="1">IF($F$7="BP",BP!N144,EIA!N144)/$F$28</f>
        <v>0</v>
      </c>
      <c r="R168" s="339">
        <f ca="1">IF($F$7="BP",BP!O144,EIA!O144)/$F$28</f>
        <v>0</v>
      </c>
      <c r="S168" s="339">
        <f ca="1">IF($F$7="BP",BP!S144,EIA!S144)/$F$28</f>
        <v>0</v>
      </c>
      <c r="T168" s="339">
        <f ca="1">IF($F$7="BP",BP!T144,EIA!T144)/$F$28</f>
        <v>0</v>
      </c>
      <c r="U168" s="339">
        <f ca="1">IF($F$7="BP",BP!U144,EIA!U144)/$F$28</f>
        <v>0</v>
      </c>
      <c r="V168" s="339">
        <f ca="1">IF($F$7="BP",BP!V144,EIA!V144)/$F$28</f>
        <v>0</v>
      </c>
      <c r="W168" s="339">
        <f ca="1">IF($F$7="BP",BP!W144,EIA!W144)/$F$28</f>
        <v>0</v>
      </c>
      <c r="X168" s="339">
        <f ca="1">IF($F$7="BP",BP!X144,EIA!X144)/$F$28</f>
        <v>0</v>
      </c>
      <c r="Y168" s="186">
        <f t="shared" ca="1" si="21"/>
        <v>0</v>
      </c>
      <c r="Z168" s="249">
        <f t="shared" ca="1" si="22"/>
        <v>0</v>
      </c>
      <c r="AA168" s="249">
        <f t="shared" ca="1" si="23"/>
        <v>0</v>
      </c>
      <c r="AB168" s="249">
        <f t="shared" ca="1" si="24"/>
        <v>0</v>
      </c>
      <c r="AC168" s="249">
        <f t="shared" ca="1" si="25"/>
        <v>0</v>
      </c>
      <c r="AD168" s="348">
        <f t="shared" ca="1" si="26"/>
        <v>0</v>
      </c>
      <c r="AE168" s="351">
        <f t="shared" ca="1" si="27"/>
        <v>0</v>
      </c>
      <c r="AF168" s="229">
        <f t="shared" ca="1" si="28"/>
        <v>0</v>
      </c>
      <c r="AG168" s="352">
        <f t="shared" ca="1" si="29"/>
        <v>0</v>
      </c>
      <c r="AH168" s="181"/>
      <c r="AI168" s="181"/>
      <c r="AJ168" s="181"/>
      <c r="AK168" s="181"/>
      <c r="AL168" s="181"/>
      <c r="AM168" s="181"/>
      <c r="AN168" s="181"/>
      <c r="AO168" s="181"/>
    </row>
    <row r="169" spans="4:41" ht="12.9" customHeight="1" x14ac:dyDescent="0.3">
      <c r="D169" s="54"/>
      <c r="E169" s="234" t="s">
        <v>343</v>
      </c>
      <c r="F169" s="332" t="s">
        <v>563</v>
      </c>
      <c r="G169" s="339">
        <f ca="1">IF($F$7="BP",BP!AB145,EIA!AB145)/$F$28</f>
        <v>0</v>
      </c>
      <c r="H169" s="339">
        <f ca="1">IF($F$7="BP",BP!AC145,EIA!AC145)/$F$28</f>
        <v>0</v>
      </c>
      <c r="I169" s="339">
        <f ca="1">IF($F$7="BP",BP!AD145,EIA!AD145)/$F$28</f>
        <v>0</v>
      </c>
      <c r="J169" s="339">
        <f ca="1">IF($F$7="BP",BP!AE145,EIA!AE145)/$F$28</f>
        <v>0</v>
      </c>
      <c r="K169" s="339">
        <f ca="1">IF($F$7="BP",BP!AF145,EIA!AF145)/$F$28</f>
        <v>0</v>
      </c>
      <c r="L169" s="339">
        <f ca="1">IF($F$7="BP",BP!AG145,EIA!AG145)/$F$28</f>
        <v>0</v>
      </c>
      <c r="M169" s="339">
        <f ca="1">IF($F$7="BP",BP!J145,EIA!J145)/$F$28</f>
        <v>0</v>
      </c>
      <c r="N169" s="339">
        <f ca="1">IF($F$7="BP",BP!K145,EIA!K145)/$F$28</f>
        <v>0</v>
      </c>
      <c r="O169" s="339">
        <f ca="1">IF($F$7="BP",BP!L145,EIA!L145)/$F$28</f>
        <v>0</v>
      </c>
      <c r="P169" s="339">
        <f ca="1">IF($F$7="BP",BP!M145,EIA!M145)/$F$28</f>
        <v>0</v>
      </c>
      <c r="Q169" s="339">
        <f ca="1">IF($F$7="BP",BP!N145,EIA!N145)/$F$28</f>
        <v>0</v>
      </c>
      <c r="R169" s="339">
        <f ca="1">IF($F$7="BP",BP!O145,EIA!O145)/$F$28</f>
        <v>0</v>
      </c>
      <c r="S169" s="339">
        <f ca="1">IF($F$7="BP",BP!S145,EIA!S145)/$F$28</f>
        <v>0</v>
      </c>
      <c r="T169" s="339">
        <f ca="1">IF($F$7="BP",BP!T145,EIA!T145)/$F$28</f>
        <v>0</v>
      </c>
      <c r="U169" s="339">
        <f ca="1">IF($F$7="BP",BP!U145,EIA!U145)/$F$28</f>
        <v>0</v>
      </c>
      <c r="V169" s="339">
        <f ca="1">IF($F$7="BP",BP!V145,EIA!V145)/$F$28</f>
        <v>0</v>
      </c>
      <c r="W169" s="339">
        <f ca="1">IF($F$7="BP",BP!W145,EIA!W145)/$F$28</f>
        <v>0</v>
      </c>
      <c r="X169" s="339">
        <f ca="1">IF($F$7="BP",BP!X145,EIA!X145)/$F$28</f>
        <v>0</v>
      </c>
      <c r="Y169" s="186">
        <f t="shared" ca="1" si="21"/>
        <v>0</v>
      </c>
      <c r="Z169" s="249">
        <f t="shared" ca="1" si="22"/>
        <v>0</v>
      </c>
      <c r="AA169" s="249">
        <f t="shared" ca="1" si="23"/>
        <v>0</v>
      </c>
      <c r="AB169" s="249">
        <f t="shared" ca="1" si="24"/>
        <v>0</v>
      </c>
      <c r="AC169" s="249">
        <f t="shared" ca="1" si="25"/>
        <v>0</v>
      </c>
      <c r="AD169" s="348">
        <f t="shared" ca="1" si="26"/>
        <v>0</v>
      </c>
      <c r="AE169" s="351">
        <f t="shared" ca="1" si="27"/>
        <v>0</v>
      </c>
      <c r="AF169" s="229">
        <f t="shared" ca="1" si="28"/>
        <v>0</v>
      </c>
      <c r="AG169" s="352">
        <f t="shared" ca="1" si="29"/>
        <v>0</v>
      </c>
      <c r="AH169" s="181"/>
      <c r="AI169" s="181"/>
      <c r="AJ169" s="181"/>
      <c r="AK169" s="181"/>
      <c r="AL169" s="181"/>
      <c r="AM169" s="181"/>
      <c r="AN169" s="181"/>
      <c r="AO169" s="181"/>
    </row>
    <row r="170" spans="4:41" ht="12.9" customHeight="1" x14ac:dyDescent="0.3">
      <c r="D170" s="54"/>
      <c r="E170" s="234" t="s">
        <v>384</v>
      </c>
      <c r="F170" s="332" t="s">
        <v>597</v>
      </c>
      <c r="G170" s="339">
        <f ca="1">IF($F$7="BP",BP!AB146,EIA!AB146)/$F$28</f>
        <v>0</v>
      </c>
      <c r="H170" s="339">
        <f ca="1">IF($F$7="BP",BP!AC146,EIA!AC146)/$F$28</f>
        <v>0</v>
      </c>
      <c r="I170" s="339">
        <f ca="1">IF($F$7="BP",BP!AD146,EIA!AD146)/$F$28</f>
        <v>0</v>
      </c>
      <c r="J170" s="339">
        <f ca="1">IF($F$7="BP",BP!AE146,EIA!AE146)/$F$28</f>
        <v>0</v>
      </c>
      <c r="K170" s="339">
        <f ca="1">IF($F$7="BP",BP!AF146,EIA!AF146)/$F$28</f>
        <v>0</v>
      </c>
      <c r="L170" s="339">
        <f ca="1">IF($F$7="BP",BP!AG146,EIA!AG146)/$F$28</f>
        <v>0</v>
      </c>
      <c r="M170" s="339">
        <f ca="1">IF($F$7="BP",BP!J146,EIA!J146)/$F$28</f>
        <v>0</v>
      </c>
      <c r="N170" s="339">
        <f ca="1">IF($F$7="BP",BP!K146,EIA!K146)/$F$28</f>
        <v>0</v>
      </c>
      <c r="O170" s="339">
        <f ca="1">IF($F$7="BP",BP!L146,EIA!L146)/$F$28</f>
        <v>0</v>
      </c>
      <c r="P170" s="339">
        <f ca="1">IF($F$7="BP",BP!M146,EIA!M146)/$F$28</f>
        <v>0</v>
      </c>
      <c r="Q170" s="339">
        <f ca="1">IF($F$7="BP",BP!N146,EIA!N146)/$F$28</f>
        <v>0</v>
      </c>
      <c r="R170" s="339">
        <f ca="1">IF($F$7="BP",BP!O146,EIA!O146)/$F$28</f>
        <v>0</v>
      </c>
      <c r="S170" s="339">
        <f ca="1">IF($F$7="BP",BP!S146,EIA!S146)/$F$28</f>
        <v>0</v>
      </c>
      <c r="T170" s="339">
        <f ca="1">IF($F$7="BP",BP!T146,EIA!T146)/$F$28</f>
        <v>0</v>
      </c>
      <c r="U170" s="339">
        <f ca="1">IF($F$7="BP",BP!U146,EIA!U146)/$F$28</f>
        <v>0</v>
      </c>
      <c r="V170" s="339">
        <f ca="1">IF($F$7="BP",BP!V146,EIA!V146)/$F$28</f>
        <v>0</v>
      </c>
      <c r="W170" s="339">
        <f ca="1">IF($F$7="BP",BP!W146,EIA!W146)/$F$28</f>
        <v>0</v>
      </c>
      <c r="X170" s="339">
        <f ca="1">IF($F$7="BP",BP!X146,EIA!X146)/$F$28</f>
        <v>0</v>
      </c>
      <c r="Y170" s="186">
        <f t="shared" ca="1" si="21"/>
        <v>0</v>
      </c>
      <c r="Z170" s="249">
        <f t="shared" ca="1" si="22"/>
        <v>0</v>
      </c>
      <c r="AA170" s="249">
        <f t="shared" ca="1" si="23"/>
        <v>0</v>
      </c>
      <c r="AB170" s="249">
        <f t="shared" ca="1" si="24"/>
        <v>0</v>
      </c>
      <c r="AC170" s="249">
        <f t="shared" ca="1" si="25"/>
        <v>0</v>
      </c>
      <c r="AD170" s="348">
        <f t="shared" ca="1" si="26"/>
        <v>0</v>
      </c>
      <c r="AE170" s="351">
        <f t="shared" ca="1" si="27"/>
        <v>0</v>
      </c>
      <c r="AF170" s="229">
        <f t="shared" ca="1" si="28"/>
        <v>0</v>
      </c>
      <c r="AG170" s="352">
        <f t="shared" ca="1" si="29"/>
        <v>0</v>
      </c>
      <c r="AH170" s="181"/>
      <c r="AI170" s="181"/>
      <c r="AJ170" s="181"/>
      <c r="AK170" s="181"/>
      <c r="AL170" s="181"/>
      <c r="AM170" s="181"/>
      <c r="AN170" s="181"/>
      <c r="AO170" s="181"/>
    </row>
    <row r="171" spans="4:41" ht="12.9" customHeight="1" x14ac:dyDescent="0.3">
      <c r="D171" s="54"/>
      <c r="E171" s="234" t="s">
        <v>327</v>
      </c>
      <c r="F171" s="332" t="s">
        <v>550</v>
      </c>
      <c r="G171" s="339">
        <f ca="1">IF($F$7="BP",BP!AB147,EIA!AB147)/$F$28</f>
        <v>0</v>
      </c>
      <c r="H171" s="339">
        <f ca="1">IF($F$7="BP",BP!AC147,EIA!AC147)/$F$28</f>
        <v>0</v>
      </c>
      <c r="I171" s="339">
        <f ca="1">IF($F$7="BP",BP!AD147,EIA!AD147)/$F$28</f>
        <v>0</v>
      </c>
      <c r="J171" s="339">
        <f ca="1">IF($F$7="BP",BP!AE147,EIA!AE147)/$F$28</f>
        <v>0</v>
      </c>
      <c r="K171" s="339">
        <f ca="1">IF($F$7="BP",BP!AF147,EIA!AF147)/$F$28</f>
        <v>0</v>
      </c>
      <c r="L171" s="339">
        <f ca="1">IF($F$7="BP",BP!AG147,EIA!AG147)/$F$28</f>
        <v>0</v>
      </c>
      <c r="M171" s="339">
        <f ca="1">IF($F$7="BP",BP!J147,EIA!J147)/$F$28</f>
        <v>0</v>
      </c>
      <c r="N171" s="339">
        <f ca="1">IF($F$7="BP",BP!K147,EIA!K147)/$F$28</f>
        <v>0</v>
      </c>
      <c r="O171" s="339">
        <f ca="1">IF($F$7="BP",BP!L147,EIA!L147)/$F$28</f>
        <v>0</v>
      </c>
      <c r="P171" s="339">
        <f ca="1">IF($F$7="BP",BP!M147,EIA!M147)/$F$28</f>
        <v>0</v>
      </c>
      <c r="Q171" s="339">
        <f ca="1">IF($F$7="BP",BP!N147,EIA!N147)/$F$28</f>
        <v>0</v>
      </c>
      <c r="R171" s="339">
        <f ca="1">IF($F$7="BP",BP!O147,EIA!O147)/$F$28</f>
        <v>0</v>
      </c>
      <c r="S171" s="339">
        <f ca="1">IF($F$7="BP",BP!S147,EIA!S147)/$F$28</f>
        <v>0</v>
      </c>
      <c r="T171" s="339">
        <f ca="1">IF($F$7="BP",BP!T147,EIA!T147)/$F$28</f>
        <v>0</v>
      </c>
      <c r="U171" s="339">
        <f ca="1">IF($F$7="BP",BP!U147,EIA!U147)/$F$28</f>
        <v>0</v>
      </c>
      <c r="V171" s="339">
        <f ca="1">IF($F$7="BP",BP!V147,EIA!V147)/$F$28</f>
        <v>0</v>
      </c>
      <c r="W171" s="339">
        <f ca="1">IF($F$7="BP",BP!W147,EIA!W147)/$F$28</f>
        <v>0</v>
      </c>
      <c r="X171" s="339">
        <f ca="1">IF($F$7="BP",BP!X147,EIA!X147)/$F$28</f>
        <v>0</v>
      </c>
      <c r="Y171" s="186">
        <f t="shared" ca="1" si="21"/>
        <v>0</v>
      </c>
      <c r="Z171" s="249">
        <f t="shared" ca="1" si="22"/>
        <v>0</v>
      </c>
      <c r="AA171" s="249">
        <f t="shared" ca="1" si="23"/>
        <v>0</v>
      </c>
      <c r="AB171" s="249">
        <f t="shared" ca="1" si="24"/>
        <v>0</v>
      </c>
      <c r="AC171" s="249">
        <f t="shared" ca="1" si="25"/>
        <v>0</v>
      </c>
      <c r="AD171" s="348">
        <f t="shared" ca="1" si="26"/>
        <v>0</v>
      </c>
      <c r="AE171" s="351">
        <f t="shared" ca="1" si="27"/>
        <v>0</v>
      </c>
      <c r="AF171" s="229">
        <f t="shared" ca="1" si="28"/>
        <v>0</v>
      </c>
      <c r="AG171" s="352">
        <f t="shared" ca="1" si="29"/>
        <v>0</v>
      </c>
      <c r="AH171" s="181"/>
      <c r="AI171" s="181"/>
      <c r="AJ171" s="181"/>
      <c r="AK171" s="181"/>
      <c r="AL171" s="181"/>
      <c r="AM171" s="181"/>
      <c r="AN171" s="181"/>
      <c r="AO171" s="181"/>
    </row>
    <row r="172" spans="4:41" ht="12.9" customHeight="1" x14ac:dyDescent="0.3">
      <c r="D172" s="54"/>
      <c r="E172" s="234" t="s">
        <v>333</v>
      </c>
      <c r="F172" s="332" t="s">
        <v>555</v>
      </c>
      <c r="G172" s="339">
        <f ca="1">IF($F$7="BP",BP!AB148,EIA!AB148)/$F$28</f>
        <v>0</v>
      </c>
      <c r="H172" s="339">
        <f ca="1">IF($F$7="BP",BP!AC148,EIA!AC148)/$F$28</f>
        <v>0</v>
      </c>
      <c r="I172" s="339">
        <f ca="1">IF($F$7="BP",BP!AD148,EIA!AD148)/$F$28</f>
        <v>0</v>
      </c>
      <c r="J172" s="339">
        <f ca="1">IF($F$7="BP",BP!AE148,EIA!AE148)/$F$28</f>
        <v>0</v>
      </c>
      <c r="K172" s="339">
        <f ca="1">IF($F$7="BP",BP!AF148,EIA!AF148)/$F$28</f>
        <v>0</v>
      </c>
      <c r="L172" s="339">
        <f ca="1">IF($F$7="BP",BP!AG148,EIA!AG148)/$F$28</f>
        <v>0</v>
      </c>
      <c r="M172" s="339">
        <f ca="1">IF($F$7="BP",BP!J148,EIA!J148)/$F$28</f>
        <v>0</v>
      </c>
      <c r="N172" s="339">
        <f ca="1">IF($F$7="BP",BP!K148,EIA!K148)/$F$28</f>
        <v>0</v>
      </c>
      <c r="O172" s="339">
        <f ca="1">IF($F$7="BP",BP!L148,EIA!L148)/$F$28</f>
        <v>0</v>
      </c>
      <c r="P172" s="339">
        <f ca="1">IF($F$7="BP",BP!M148,EIA!M148)/$F$28</f>
        <v>0</v>
      </c>
      <c r="Q172" s="339">
        <f ca="1">IF($F$7="BP",BP!N148,EIA!N148)/$F$28</f>
        <v>0</v>
      </c>
      <c r="R172" s="339">
        <f ca="1">IF($F$7="BP",BP!O148,EIA!O148)/$F$28</f>
        <v>0</v>
      </c>
      <c r="S172" s="339">
        <f ca="1">IF($F$7="BP",BP!S148,EIA!S148)/$F$28</f>
        <v>0</v>
      </c>
      <c r="T172" s="339">
        <f ca="1">IF($F$7="BP",BP!T148,EIA!T148)/$F$28</f>
        <v>0</v>
      </c>
      <c r="U172" s="339">
        <f ca="1">IF($F$7="BP",BP!U148,EIA!U148)/$F$28</f>
        <v>0</v>
      </c>
      <c r="V172" s="339">
        <f ca="1">IF($F$7="BP",BP!V148,EIA!V148)/$F$28</f>
        <v>0</v>
      </c>
      <c r="W172" s="339">
        <f ca="1">IF($F$7="BP",BP!W148,EIA!W148)/$F$28</f>
        <v>0</v>
      </c>
      <c r="X172" s="339">
        <f ca="1">IF($F$7="BP",BP!X148,EIA!X148)/$F$28</f>
        <v>0</v>
      </c>
      <c r="Y172" s="186">
        <f t="shared" ca="1" si="21"/>
        <v>0</v>
      </c>
      <c r="Z172" s="249">
        <f t="shared" ca="1" si="22"/>
        <v>0</v>
      </c>
      <c r="AA172" s="249">
        <f t="shared" ca="1" si="23"/>
        <v>0</v>
      </c>
      <c r="AB172" s="249">
        <f t="shared" ca="1" si="24"/>
        <v>0</v>
      </c>
      <c r="AC172" s="249">
        <f t="shared" ca="1" si="25"/>
        <v>0</v>
      </c>
      <c r="AD172" s="348">
        <f t="shared" ca="1" si="26"/>
        <v>0</v>
      </c>
      <c r="AE172" s="351">
        <f t="shared" ca="1" si="27"/>
        <v>0</v>
      </c>
      <c r="AF172" s="229">
        <f t="shared" ca="1" si="28"/>
        <v>0</v>
      </c>
      <c r="AG172" s="352">
        <f t="shared" ca="1" si="29"/>
        <v>0</v>
      </c>
      <c r="AH172" s="181"/>
      <c r="AI172" s="181"/>
      <c r="AJ172" s="181"/>
      <c r="AK172" s="181"/>
      <c r="AL172" s="181"/>
      <c r="AM172" s="181"/>
      <c r="AN172" s="181"/>
      <c r="AO172" s="181"/>
    </row>
    <row r="173" spans="4:41" ht="12.9" customHeight="1" x14ac:dyDescent="0.3">
      <c r="D173" s="54"/>
      <c r="E173" s="234" t="s">
        <v>359</v>
      </c>
      <c r="F173" s="332" t="s">
        <v>578</v>
      </c>
      <c r="G173" s="339">
        <f ca="1">IF($F$7="BP",BP!AB149,EIA!AB149)/$F$28</f>
        <v>0</v>
      </c>
      <c r="H173" s="339">
        <f ca="1">IF($F$7="BP",BP!AC149,EIA!AC149)/$F$28</f>
        <v>0</v>
      </c>
      <c r="I173" s="339">
        <f ca="1">IF($F$7="BP",BP!AD149,EIA!AD149)/$F$28</f>
        <v>0</v>
      </c>
      <c r="J173" s="339">
        <f ca="1">IF($F$7="BP",BP!AE149,EIA!AE149)/$F$28</f>
        <v>0</v>
      </c>
      <c r="K173" s="339">
        <f ca="1">IF($F$7="BP",BP!AF149,EIA!AF149)/$F$28</f>
        <v>0</v>
      </c>
      <c r="L173" s="339">
        <f ca="1">IF($F$7="BP",BP!AG149,EIA!AG149)/$F$28</f>
        <v>0</v>
      </c>
      <c r="M173" s="339">
        <f ca="1">IF($F$7="BP",BP!J149,EIA!J149)/$F$28</f>
        <v>0</v>
      </c>
      <c r="N173" s="339">
        <f ca="1">IF($F$7="BP",BP!K149,EIA!K149)/$F$28</f>
        <v>0</v>
      </c>
      <c r="O173" s="339">
        <f ca="1">IF($F$7="BP",BP!L149,EIA!L149)/$F$28</f>
        <v>0</v>
      </c>
      <c r="P173" s="339">
        <f ca="1">IF($F$7="BP",BP!M149,EIA!M149)/$F$28</f>
        <v>0</v>
      </c>
      <c r="Q173" s="339">
        <f ca="1">IF($F$7="BP",BP!N149,EIA!N149)/$F$28</f>
        <v>0</v>
      </c>
      <c r="R173" s="339">
        <f ca="1">IF($F$7="BP",BP!O149,EIA!O149)/$F$28</f>
        <v>0</v>
      </c>
      <c r="S173" s="339">
        <f ca="1">IF($F$7="BP",BP!S149,EIA!S149)/$F$28</f>
        <v>0</v>
      </c>
      <c r="T173" s="339">
        <f ca="1">IF($F$7="BP",BP!T149,EIA!T149)/$F$28</f>
        <v>0</v>
      </c>
      <c r="U173" s="339">
        <f ca="1">IF($F$7="BP",BP!U149,EIA!U149)/$F$28</f>
        <v>0</v>
      </c>
      <c r="V173" s="339">
        <f ca="1">IF($F$7="BP",BP!V149,EIA!V149)/$F$28</f>
        <v>0</v>
      </c>
      <c r="W173" s="339">
        <f ca="1">IF($F$7="BP",BP!W149,EIA!W149)/$F$28</f>
        <v>0</v>
      </c>
      <c r="X173" s="339">
        <f ca="1">IF($F$7="BP",BP!X149,EIA!X149)/$F$28</f>
        <v>0</v>
      </c>
      <c r="Y173" s="186">
        <f t="shared" ca="1" si="21"/>
        <v>0</v>
      </c>
      <c r="Z173" s="249">
        <f t="shared" ca="1" si="22"/>
        <v>0</v>
      </c>
      <c r="AA173" s="249">
        <f t="shared" ca="1" si="23"/>
        <v>0</v>
      </c>
      <c r="AB173" s="249">
        <f t="shared" ca="1" si="24"/>
        <v>0</v>
      </c>
      <c r="AC173" s="249">
        <f t="shared" ca="1" si="25"/>
        <v>0</v>
      </c>
      <c r="AD173" s="348">
        <f t="shared" ca="1" si="26"/>
        <v>0</v>
      </c>
      <c r="AE173" s="351">
        <f t="shared" ca="1" si="27"/>
        <v>0</v>
      </c>
      <c r="AF173" s="229">
        <f t="shared" ca="1" si="28"/>
        <v>0</v>
      </c>
      <c r="AG173" s="352">
        <f t="shared" ca="1" si="29"/>
        <v>0</v>
      </c>
      <c r="AH173" s="181"/>
      <c r="AI173" s="181"/>
      <c r="AJ173" s="181"/>
      <c r="AK173" s="181"/>
      <c r="AL173" s="181"/>
      <c r="AM173" s="181"/>
      <c r="AN173" s="181"/>
      <c r="AO173" s="181"/>
    </row>
    <row r="174" spans="4:41" ht="12.9" customHeight="1" x14ac:dyDescent="0.3">
      <c r="D174" s="54"/>
      <c r="E174" s="234" t="s">
        <v>331</v>
      </c>
      <c r="F174" s="332" t="s">
        <v>553</v>
      </c>
      <c r="G174" s="339">
        <f ca="1">IF($F$7="BP",BP!AB150,EIA!AB150)/$F$28</f>
        <v>0</v>
      </c>
      <c r="H174" s="339">
        <f ca="1">IF($F$7="BP",BP!AC150,EIA!AC150)/$F$28</f>
        <v>0</v>
      </c>
      <c r="I174" s="339">
        <f ca="1">IF($F$7="BP",BP!AD150,EIA!AD150)/$F$28</f>
        <v>0</v>
      </c>
      <c r="J174" s="339">
        <f ca="1">IF($F$7="BP",BP!AE150,EIA!AE150)/$F$28</f>
        <v>0</v>
      </c>
      <c r="K174" s="339">
        <f ca="1">IF($F$7="BP",BP!AF150,EIA!AF150)/$F$28</f>
        <v>0</v>
      </c>
      <c r="L174" s="339">
        <f ca="1">IF($F$7="BP",BP!AG150,EIA!AG150)/$F$28</f>
        <v>0</v>
      </c>
      <c r="M174" s="339">
        <f ca="1">IF($F$7="BP",BP!J150,EIA!J150)/$F$28</f>
        <v>0</v>
      </c>
      <c r="N174" s="339">
        <f ca="1">IF($F$7="BP",BP!K150,EIA!K150)/$F$28</f>
        <v>0</v>
      </c>
      <c r="O174" s="339">
        <f ca="1">IF($F$7="BP",BP!L150,EIA!L150)/$F$28</f>
        <v>0</v>
      </c>
      <c r="P174" s="339">
        <f ca="1">IF($F$7="BP",BP!M150,EIA!M150)/$F$28</f>
        <v>0</v>
      </c>
      <c r="Q174" s="339">
        <f ca="1">IF($F$7="BP",BP!N150,EIA!N150)/$F$28</f>
        <v>0</v>
      </c>
      <c r="R174" s="339">
        <f ca="1">IF($F$7="BP",BP!O150,EIA!O150)/$F$28</f>
        <v>0</v>
      </c>
      <c r="S174" s="339">
        <f ca="1">IF($F$7="BP",BP!S150,EIA!S150)/$F$28</f>
        <v>0</v>
      </c>
      <c r="T174" s="339">
        <f ca="1">IF($F$7="BP",BP!T150,EIA!T150)/$F$28</f>
        <v>0</v>
      </c>
      <c r="U174" s="339">
        <f ca="1">IF($F$7="BP",BP!U150,EIA!U150)/$F$28</f>
        <v>0</v>
      </c>
      <c r="V174" s="339">
        <f ca="1">IF($F$7="BP",BP!V150,EIA!V150)/$F$28</f>
        <v>0</v>
      </c>
      <c r="W174" s="339">
        <f ca="1">IF($F$7="BP",BP!W150,EIA!W150)/$F$28</f>
        <v>0</v>
      </c>
      <c r="X174" s="339">
        <f ca="1">IF($F$7="BP",BP!X150,EIA!X150)/$F$28</f>
        <v>0</v>
      </c>
      <c r="Y174" s="186">
        <f t="shared" ca="1" si="21"/>
        <v>0</v>
      </c>
      <c r="Z174" s="249">
        <f t="shared" ca="1" si="22"/>
        <v>0</v>
      </c>
      <c r="AA174" s="249">
        <f t="shared" ca="1" si="23"/>
        <v>0</v>
      </c>
      <c r="AB174" s="249">
        <f t="shared" ca="1" si="24"/>
        <v>0</v>
      </c>
      <c r="AC174" s="249">
        <f t="shared" ca="1" si="25"/>
        <v>0</v>
      </c>
      <c r="AD174" s="348">
        <f t="shared" ca="1" si="26"/>
        <v>0</v>
      </c>
      <c r="AE174" s="351">
        <f t="shared" ca="1" si="27"/>
        <v>0</v>
      </c>
      <c r="AF174" s="229">
        <f t="shared" ca="1" si="28"/>
        <v>0</v>
      </c>
      <c r="AG174" s="352">
        <f t="shared" ca="1" si="29"/>
        <v>0</v>
      </c>
      <c r="AH174" s="181"/>
      <c r="AI174" s="181"/>
      <c r="AJ174" s="181"/>
      <c r="AK174" s="181"/>
      <c r="AL174" s="181"/>
      <c r="AM174" s="181"/>
      <c r="AN174" s="181"/>
      <c r="AO174" s="181"/>
    </row>
    <row r="175" spans="4:41" ht="12.9" customHeight="1" x14ac:dyDescent="0.3">
      <c r="D175" s="54"/>
      <c r="E175" s="234" t="s">
        <v>347</v>
      </c>
      <c r="F175" s="332" t="s">
        <v>567</v>
      </c>
      <c r="G175" s="339">
        <f ca="1">IF($F$7="BP",BP!AB151,EIA!AB151)/$F$28</f>
        <v>0</v>
      </c>
      <c r="H175" s="339">
        <f ca="1">IF($F$7="BP",BP!AC151,EIA!AC151)/$F$28</f>
        <v>0</v>
      </c>
      <c r="I175" s="339">
        <f ca="1">IF($F$7="BP",BP!AD151,EIA!AD151)/$F$28</f>
        <v>0</v>
      </c>
      <c r="J175" s="339">
        <f ca="1">IF($F$7="BP",BP!AE151,EIA!AE151)/$F$28</f>
        <v>0</v>
      </c>
      <c r="K175" s="339">
        <f ca="1">IF($F$7="BP",BP!AF151,EIA!AF151)/$F$28</f>
        <v>0</v>
      </c>
      <c r="L175" s="339">
        <f ca="1">IF($F$7="BP",BP!AG151,EIA!AG151)/$F$28</f>
        <v>0</v>
      </c>
      <c r="M175" s="339">
        <f ca="1">IF($F$7="BP",BP!J151,EIA!J151)/$F$28</f>
        <v>0</v>
      </c>
      <c r="N175" s="339">
        <f ca="1">IF($F$7="BP",BP!K151,EIA!K151)/$F$28</f>
        <v>0</v>
      </c>
      <c r="O175" s="339">
        <f ca="1">IF($F$7="BP",BP!L151,EIA!L151)/$F$28</f>
        <v>0</v>
      </c>
      <c r="P175" s="339">
        <f ca="1">IF($F$7="BP",BP!M151,EIA!M151)/$F$28</f>
        <v>0</v>
      </c>
      <c r="Q175" s="339">
        <f ca="1">IF($F$7="BP",BP!N151,EIA!N151)/$F$28</f>
        <v>0</v>
      </c>
      <c r="R175" s="339">
        <f ca="1">IF($F$7="BP",BP!O151,EIA!O151)/$F$28</f>
        <v>0</v>
      </c>
      <c r="S175" s="339">
        <f ca="1">IF($F$7="BP",BP!S151,EIA!S151)/$F$28</f>
        <v>32.234651999999997</v>
      </c>
      <c r="T175" s="339">
        <f ca="1">IF($F$7="BP",BP!T151,EIA!T151)/$F$28</f>
        <v>33.303204000000008</v>
      </c>
      <c r="U175" s="339">
        <f ca="1">IF($F$7="BP",BP!U151,EIA!U151)/$F$28</f>
        <v>34.609211999999999</v>
      </c>
      <c r="V175" s="339">
        <f ca="1">IF($F$7="BP",BP!V151,EIA!V151)/$F$28</f>
        <v>2.9440301615988815</v>
      </c>
      <c r="W175" s="339">
        <f ca="1">IF($F$7="BP",BP!W151,EIA!W151)/$F$28</f>
        <v>7.5613366992365352</v>
      </c>
      <c r="X175" s="339">
        <f ca="1">IF($F$7="BP",BP!X151,EIA!X151)/$F$28</f>
        <v>12.760479136817267</v>
      </c>
      <c r="Y175" s="186">
        <f t="shared" ca="1" si="21"/>
        <v>32.234651999999997</v>
      </c>
      <c r="Z175" s="249">
        <f t="shared" ca="1" si="22"/>
        <v>33.303204000000008</v>
      </c>
      <c r="AA175" s="249">
        <f t="shared" ca="1" si="23"/>
        <v>34.609211999999999</v>
      </c>
      <c r="AB175" s="249">
        <f t="shared" ca="1" si="24"/>
        <v>2.9440301615988815</v>
      </c>
      <c r="AC175" s="249">
        <f t="shared" ca="1" si="25"/>
        <v>7.5613366992365352</v>
      </c>
      <c r="AD175" s="348">
        <f t="shared" ca="1" si="26"/>
        <v>12.760479136817267</v>
      </c>
      <c r="AE175" s="351">
        <f t="shared" ca="1" si="27"/>
        <v>35.178682161598879</v>
      </c>
      <c r="AF175" s="229">
        <f t="shared" ca="1" si="28"/>
        <v>40.864540699236542</v>
      </c>
      <c r="AG175" s="352">
        <f t="shared" ca="1" si="29"/>
        <v>47.369691136817266</v>
      </c>
      <c r="AH175" s="181"/>
      <c r="AI175" s="181"/>
      <c r="AJ175" s="181"/>
      <c r="AK175" s="181"/>
      <c r="AL175" s="181"/>
      <c r="AM175" s="181"/>
      <c r="AN175" s="181"/>
      <c r="AO175" s="181"/>
    </row>
    <row r="176" spans="4:41" ht="12.9" customHeight="1" x14ac:dyDescent="0.3">
      <c r="D176" s="54"/>
      <c r="E176" s="234" t="s">
        <v>342</v>
      </c>
      <c r="F176" s="332" t="s">
        <v>34</v>
      </c>
      <c r="G176" s="339">
        <f ca="1">IF($F$7="BP",BP!AB152,EIA!AB152)/$F$28</f>
        <v>117.75607609919402</v>
      </c>
      <c r="H176" s="339">
        <f ca="1">IF($F$7="BP",BP!AC152,EIA!AC152)/$F$28</f>
        <v>130.14845354821142</v>
      </c>
      <c r="I176" s="339">
        <f ca="1">IF($F$7="BP",BP!AD152,EIA!AD152)/$F$28</f>
        <v>142.26093272469632</v>
      </c>
      <c r="J176" s="339">
        <f ca="1">IF($F$7="BP",BP!AE152,EIA!AE152)/$F$28</f>
        <v>4.5238846914395632</v>
      </c>
      <c r="K176" s="339">
        <f ca="1">IF($F$7="BP",BP!AF152,EIA!AF152)/$F$28</f>
        <v>5.026538546043958</v>
      </c>
      <c r="L176" s="339">
        <f ca="1">IF($F$7="BP",BP!AG152,EIA!AG152)/$F$28</f>
        <v>5.5291924006483564</v>
      </c>
      <c r="M176" s="339">
        <f ca="1">IF($F$7="BP",BP!J152,EIA!J152)/$F$28</f>
        <v>0</v>
      </c>
      <c r="N176" s="339">
        <f ca="1">IF($F$7="BP",BP!K152,EIA!K152)/$F$28</f>
        <v>0</v>
      </c>
      <c r="O176" s="339">
        <f ca="1">IF($F$7="BP",BP!L152,EIA!L152)/$F$28</f>
        <v>0</v>
      </c>
      <c r="P176" s="339">
        <f ca="1">IF($F$7="BP",BP!M152,EIA!M152)/$F$28</f>
        <v>0</v>
      </c>
      <c r="Q176" s="339">
        <f ca="1">IF($F$7="BP",BP!N152,EIA!N152)/$F$28</f>
        <v>0</v>
      </c>
      <c r="R176" s="339">
        <f ca="1">IF($F$7="BP",BP!O152,EIA!O152)/$F$28</f>
        <v>0</v>
      </c>
      <c r="S176" s="339">
        <f ca="1">IF($F$7="BP",BP!S152,EIA!S152)/$F$28</f>
        <v>0</v>
      </c>
      <c r="T176" s="339">
        <f ca="1">IF($F$7="BP",BP!T152,EIA!T152)/$F$28</f>
        <v>0</v>
      </c>
      <c r="U176" s="339">
        <f ca="1">IF($F$7="BP",BP!U152,EIA!U152)/$F$28</f>
        <v>0</v>
      </c>
      <c r="V176" s="339">
        <f ca="1">IF($F$7="BP",BP!V152,EIA!V152)/$F$28</f>
        <v>0</v>
      </c>
      <c r="W176" s="339">
        <f ca="1">IF($F$7="BP",BP!W152,EIA!W152)/$F$28</f>
        <v>0</v>
      </c>
      <c r="X176" s="339">
        <f ca="1">IF($F$7="BP",BP!X152,EIA!X152)/$F$28</f>
        <v>0</v>
      </c>
      <c r="Y176" s="186">
        <f t="shared" ca="1" si="21"/>
        <v>117.75607609919402</v>
      </c>
      <c r="Z176" s="249">
        <f t="shared" ca="1" si="22"/>
        <v>130.14845354821142</v>
      </c>
      <c r="AA176" s="249">
        <f t="shared" ca="1" si="23"/>
        <v>142.26093272469632</v>
      </c>
      <c r="AB176" s="249">
        <f t="shared" ca="1" si="24"/>
        <v>4.5238846914395632</v>
      </c>
      <c r="AC176" s="249">
        <f t="shared" ca="1" si="25"/>
        <v>5.026538546043958</v>
      </c>
      <c r="AD176" s="348">
        <f t="shared" ca="1" si="26"/>
        <v>5.5291924006483564</v>
      </c>
      <c r="AE176" s="351">
        <f t="shared" ca="1" si="27"/>
        <v>122.27996079063358</v>
      </c>
      <c r="AF176" s="229">
        <f t="shared" ca="1" si="28"/>
        <v>135.17499209425537</v>
      </c>
      <c r="AG176" s="352">
        <f t="shared" ca="1" si="29"/>
        <v>147.79012512534467</v>
      </c>
      <c r="AH176" s="181"/>
      <c r="AI176" s="181"/>
      <c r="AJ176" s="181"/>
      <c r="AK176" s="181"/>
      <c r="AL176" s="181"/>
      <c r="AM176" s="181"/>
      <c r="AN176" s="181"/>
      <c r="AO176" s="181"/>
    </row>
    <row r="177" spans="4:41" ht="12.9" customHeight="1" x14ac:dyDescent="0.3">
      <c r="D177" s="54"/>
      <c r="E177" s="234" t="s">
        <v>326</v>
      </c>
      <c r="F177" s="332" t="s">
        <v>549</v>
      </c>
      <c r="G177" s="339">
        <f ca="1">IF($F$7="BP",BP!AB153,EIA!AB153)/$F$28</f>
        <v>0</v>
      </c>
      <c r="H177" s="339">
        <f ca="1">IF($F$7="BP",BP!AC153,EIA!AC153)/$F$28</f>
        <v>0</v>
      </c>
      <c r="I177" s="339">
        <f ca="1">IF($F$7="BP",BP!AD153,EIA!AD153)/$F$28</f>
        <v>0</v>
      </c>
      <c r="J177" s="339">
        <f ca="1">IF($F$7="BP",BP!AE153,EIA!AE153)/$F$28</f>
        <v>0</v>
      </c>
      <c r="K177" s="339">
        <f ca="1">IF($F$7="BP",BP!AF153,EIA!AF153)/$F$28</f>
        <v>0</v>
      </c>
      <c r="L177" s="339">
        <f ca="1">IF($F$7="BP",BP!AG153,EIA!AG153)/$F$28</f>
        <v>0</v>
      </c>
      <c r="M177" s="339">
        <f ca="1">IF($F$7="BP",BP!J153,EIA!J153)/$F$28</f>
        <v>0</v>
      </c>
      <c r="N177" s="339">
        <f ca="1">IF($F$7="BP",BP!K153,EIA!K153)/$F$28</f>
        <v>0</v>
      </c>
      <c r="O177" s="339">
        <f ca="1">IF($F$7="BP",BP!L153,EIA!L153)/$F$28</f>
        <v>0</v>
      </c>
      <c r="P177" s="339">
        <f ca="1">IF($F$7="BP",BP!M153,EIA!M153)/$F$28</f>
        <v>0</v>
      </c>
      <c r="Q177" s="339">
        <f ca="1">IF($F$7="BP",BP!N153,EIA!N153)/$F$28</f>
        <v>0</v>
      </c>
      <c r="R177" s="339">
        <f ca="1">IF($F$7="BP",BP!O153,EIA!O153)/$F$28</f>
        <v>0</v>
      </c>
      <c r="S177" s="339">
        <f ca="1">IF($F$7="BP",BP!S153,EIA!S153)/$F$28</f>
        <v>0</v>
      </c>
      <c r="T177" s="339">
        <f ca="1">IF($F$7="BP",BP!T153,EIA!T153)/$F$28</f>
        <v>0</v>
      </c>
      <c r="U177" s="339">
        <f ca="1">IF($F$7="BP",BP!U153,EIA!U153)/$F$28</f>
        <v>0</v>
      </c>
      <c r="V177" s="339">
        <f ca="1">IF($F$7="BP",BP!V153,EIA!V153)/$F$28</f>
        <v>0</v>
      </c>
      <c r="W177" s="339">
        <f ca="1">IF($F$7="BP",BP!W153,EIA!W153)/$F$28</f>
        <v>0</v>
      </c>
      <c r="X177" s="339">
        <f ca="1">IF($F$7="BP",BP!X153,EIA!X153)/$F$28</f>
        <v>0</v>
      </c>
      <c r="Y177" s="186">
        <f t="shared" ca="1" si="21"/>
        <v>0</v>
      </c>
      <c r="Z177" s="249">
        <f t="shared" ca="1" si="22"/>
        <v>0</v>
      </c>
      <c r="AA177" s="249">
        <f t="shared" ca="1" si="23"/>
        <v>0</v>
      </c>
      <c r="AB177" s="249">
        <f t="shared" ca="1" si="24"/>
        <v>0</v>
      </c>
      <c r="AC177" s="249">
        <f t="shared" ca="1" si="25"/>
        <v>0</v>
      </c>
      <c r="AD177" s="348">
        <f t="shared" ca="1" si="26"/>
        <v>0</v>
      </c>
      <c r="AE177" s="351">
        <f t="shared" ca="1" si="27"/>
        <v>0</v>
      </c>
      <c r="AF177" s="229">
        <f t="shared" ca="1" si="28"/>
        <v>0</v>
      </c>
      <c r="AG177" s="352">
        <f t="shared" ca="1" si="29"/>
        <v>0</v>
      </c>
      <c r="AH177" s="181"/>
      <c r="AI177" s="181"/>
      <c r="AJ177" s="181"/>
      <c r="AK177" s="181"/>
      <c r="AL177" s="181"/>
      <c r="AM177" s="181"/>
      <c r="AN177" s="181"/>
      <c r="AO177" s="181"/>
    </row>
    <row r="178" spans="4:41" ht="12.9" customHeight="1" x14ac:dyDescent="0.3">
      <c r="D178" s="54"/>
      <c r="E178" s="234" t="s">
        <v>360</v>
      </c>
      <c r="F178" s="332" t="s">
        <v>579</v>
      </c>
      <c r="G178" s="339">
        <f ca="1">IF($F$7="BP",BP!AB154,EIA!AB154)/$F$28</f>
        <v>0</v>
      </c>
      <c r="H178" s="339">
        <f ca="1">IF($F$7="BP",BP!AC154,EIA!AC154)/$F$28</f>
        <v>0</v>
      </c>
      <c r="I178" s="339">
        <f ca="1">IF($F$7="BP",BP!AD154,EIA!AD154)/$F$28</f>
        <v>0</v>
      </c>
      <c r="J178" s="339">
        <f ca="1">IF($F$7="BP",BP!AE154,EIA!AE154)/$F$28</f>
        <v>0</v>
      </c>
      <c r="K178" s="339">
        <f ca="1">IF($F$7="BP",BP!AF154,EIA!AF154)/$F$28</f>
        <v>0</v>
      </c>
      <c r="L178" s="339">
        <f ca="1">IF($F$7="BP",BP!AG154,EIA!AG154)/$F$28</f>
        <v>0</v>
      </c>
      <c r="M178" s="339">
        <f ca="1">IF($F$7="BP",BP!J154,EIA!J154)/$F$28</f>
        <v>0</v>
      </c>
      <c r="N178" s="339">
        <f ca="1">IF($F$7="BP",BP!K154,EIA!K154)/$F$28</f>
        <v>0</v>
      </c>
      <c r="O178" s="339">
        <f ca="1">IF($F$7="BP",BP!L154,EIA!L154)/$F$28</f>
        <v>0</v>
      </c>
      <c r="P178" s="339">
        <f ca="1">IF($F$7="BP",BP!M154,EIA!M154)/$F$28</f>
        <v>0</v>
      </c>
      <c r="Q178" s="339">
        <f ca="1">IF($F$7="BP",BP!N154,EIA!N154)/$F$28</f>
        <v>0</v>
      </c>
      <c r="R178" s="339">
        <f ca="1">IF($F$7="BP",BP!O154,EIA!O154)/$F$28</f>
        <v>0</v>
      </c>
      <c r="S178" s="339">
        <f ca="1">IF($F$7="BP",BP!S154,EIA!S154)/$F$28</f>
        <v>0</v>
      </c>
      <c r="T178" s="339">
        <f ca="1">IF($F$7="BP",BP!T154,EIA!T154)/$F$28</f>
        <v>0</v>
      </c>
      <c r="U178" s="339">
        <f ca="1">IF($F$7="BP",BP!U154,EIA!U154)/$F$28</f>
        <v>0</v>
      </c>
      <c r="V178" s="339">
        <f ca="1">IF($F$7="BP",BP!V154,EIA!V154)/$F$28</f>
        <v>0</v>
      </c>
      <c r="W178" s="339">
        <f ca="1">IF($F$7="BP",BP!W154,EIA!W154)/$F$28</f>
        <v>0</v>
      </c>
      <c r="X178" s="339">
        <f ca="1">IF($F$7="BP",BP!X154,EIA!X154)/$F$28</f>
        <v>0</v>
      </c>
      <c r="Y178" s="186">
        <f t="shared" ca="1" si="21"/>
        <v>0</v>
      </c>
      <c r="Z178" s="249">
        <f t="shared" ca="1" si="22"/>
        <v>0</v>
      </c>
      <c r="AA178" s="249">
        <f t="shared" ca="1" si="23"/>
        <v>0</v>
      </c>
      <c r="AB178" s="249">
        <f t="shared" ca="1" si="24"/>
        <v>0</v>
      </c>
      <c r="AC178" s="249">
        <f t="shared" ca="1" si="25"/>
        <v>0</v>
      </c>
      <c r="AD178" s="348">
        <f t="shared" ca="1" si="26"/>
        <v>0</v>
      </c>
      <c r="AE178" s="351">
        <f t="shared" ca="1" si="27"/>
        <v>0</v>
      </c>
      <c r="AF178" s="229">
        <f t="shared" ca="1" si="28"/>
        <v>0</v>
      </c>
      <c r="AG178" s="352">
        <f t="shared" ca="1" si="29"/>
        <v>0</v>
      </c>
      <c r="AH178" s="181"/>
      <c r="AI178" s="181"/>
      <c r="AJ178" s="181"/>
      <c r="AK178" s="181"/>
      <c r="AL178" s="181"/>
      <c r="AM178" s="181"/>
      <c r="AN178" s="181"/>
      <c r="AO178" s="181"/>
    </row>
    <row r="179" spans="4:41" ht="12.9" customHeight="1" x14ac:dyDescent="0.3">
      <c r="D179" s="54"/>
      <c r="E179" s="234" t="s">
        <v>334</v>
      </c>
      <c r="F179" s="332" t="s">
        <v>556</v>
      </c>
      <c r="G179" s="339">
        <f ca="1">IF($F$7="BP",BP!AB155,EIA!AB155)/$F$28</f>
        <v>0</v>
      </c>
      <c r="H179" s="339">
        <f ca="1">IF($F$7="BP",BP!AC155,EIA!AC155)/$F$28</f>
        <v>0</v>
      </c>
      <c r="I179" s="339">
        <f ca="1">IF($F$7="BP",BP!AD155,EIA!AD155)/$F$28</f>
        <v>0</v>
      </c>
      <c r="J179" s="339">
        <f ca="1">IF($F$7="BP",BP!AE155,EIA!AE155)/$F$28</f>
        <v>0</v>
      </c>
      <c r="K179" s="339">
        <f ca="1">IF($F$7="BP",BP!AF155,EIA!AF155)/$F$28</f>
        <v>0</v>
      </c>
      <c r="L179" s="339">
        <f ca="1">IF($F$7="BP",BP!AG155,EIA!AG155)/$F$28</f>
        <v>0</v>
      </c>
      <c r="M179" s="339">
        <f ca="1">IF($F$7="BP",BP!J155,EIA!J155)/$F$28</f>
        <v>0</v>
      </c>
      <c r="N179" s="339">
        <f ca="1">IF($F$7="BP",BP!K155,EIA!K155)/$F$28</f>
        <v>0</v>
      </c>
      <c r="O179" s="339">
        <f ca="1">IF($F$7="BP",BP!L155,EIA!L155)/$F$28</f>
        <v>0</v>
      </c>
      <c r="P179" s="339">
        <f ca="1">IF($F$7="BP",BP!M155,EIA!M155)/$F$28</f>
        <v>0</v>
      </c>
      <c r="Q179" s="339">
        <f ca="1">IF($F$7="BP",BP!N155,EIA!N155)/$F$28</f>
        <v>0</v>
      </c>
      <c r="R179" s="339">
        <f ca="1">IF($F$7="BP",BP!O155,EIA!O155)/$F$28</f>
        <v>0</v>
      </c>
      <c r="S179" s="339">
        <f ca="1">IF($F$7="BP",BP!S155,EIA!S155)/$F$28</f>
        <v>0</v>
      </c>
      <c r="T179" s="339">
        <f ca="1">IF($F$7="BP",BP!T155,EIA!T155)/$F$28</f>
        <v>0</v>
      </c>
      <c r="U179" s="339">
        <f ca="1">IF($F$7="BP",BP!U155,EIA!U155)/$F$28</f>
        <v>0</v>
      </c>
      <c r="V179" s="339">
        <f ca="1">IF($F$7="BP",BP!V155,EIA!V155)/$F$28</f>
        <v>0</v>
      </c>
      <c r="W179" s="339">
        <f ca="1">IF($F$7="BP",BP!W155,EIA!W155)/$F$28</f>
        <v>0</v>
      </c>
      <c r="X179" s="339">
        <f ca="1">IF($F$7="BP",BP!X155,EIA!X155)/$F$28</f>
        <v>0</v>
      </c>
      <c r="Y179" s="186">
        <f t="shared" ca="1" si="21"/>
        <v>0</v>
      </c>
      <c r="Z179" s="249">
        <f t="shared" ca="1" si="22"/>
        <v>0</v>
      </c>
      <c r="AA179" s="249">
        <f t="shared" ca="1" si="23"/>
        <v>0</v>
      </c>
      <c r="AB179" s="249">
        <f t="shared" ca="1" si="24"/>
        <v>0</v>
      </c>
      <c r="AC179" s="249">
        <f t="shared" ca="1" si="25"/>
        <v>0</v>
      </c>
      <c r="AD179" s="348">
        <f t="shared" ca="1" si="26"/>
        <v>0</v>
      </c>
      <c r="AE179" s="351">
        <f t="shared" ca="1" si="27"/>
        <v>0</v>
      </c>
      <c r="AF179" s="229">
        <f t="shared" ca="1" si="28"/>
        <v>0</v>
      </c>
      <c r="AG179" s="352">
        <f t="shared" ca="1" si="29"/>
        <v>0</v>
      </c>
      <c r="AH179" s="181"/>
      <c r="AI179" s="181"/>
      <c r="AJ179" s="181"/>
      <c r="AK179" s="181"/>
      <c r="AL179" s="181"/>
      <c r="AM179" s="181"/>
      <c r="AN179" s="181"/>
      <c r="AO179" s="181"/>
    </row>
    <row r="180" spans="4:41" ht="12.9" customHeight="1" x14ac:dyDescent="0.3">
      <c r="D180" s="54"/>
      <c r="E180" s="234" t="s">
        <v>335</v>
      </c>
      <c r="F180" s="332" t="s">
        <v>557</v>
      </c>
      <c r="G180" s="339">
        <f ca="1">IF($F$7="BP",BP!AB156,EIA!AB156)/$F$28</f>
        <v>0</v>
      </c>
      <c r="H180" s="339">
        <f ca="1">IF($F$7="BP",BP!AC156,EIA!AC156)/$F$28</f>
        <v>0</v>
      </c>
      <c r="I180" s="339">
        <f ca="1">IF($F$7="BP",BP!AD156,EIA!AD156)/$F$28</f>
        <v>0</v>
      </c>
      <c r="J180" s="339">
        <f ca="1">IF($F$7="BP",BP!AE156,EIA!AE156)/$F$28</f>
        <v>0</v>
      </c>
      <c r="K180" s="339">
        <f ca="1">IF($F$7="BP",BP!AF156,EIA!AF156)/$F$28</f>
        <v>0</v>
      </c>
      <c r="L180" s="339">
        <f ca="1">IF($F$7="BP",BP!AG156,EIA!AG156)/$F$28</f>
        <v>0</v>
      </c>
      <c r="M180" s="339">
        <f ca="1">IF($F$7="BP",BP!J156,EIA!J156)/$F$28</f>
        <v>0</v>
      </c>
      <c r="N180" s="339">
        <f ca="1">IF($F$7="BP",BP!K156,EIA!K156)/$F$28</f>
        <v>0</v>
      </c>
      <c r="O180" s="339">
        <f ca="1">IF($F$7="BP",BP!L156,EIA!L156)/$F$28</f>
        <v>0</v>
      </c>
      <c r="P180" s="339">
        <f ca="1">IF($F$7="BP",BP!M156,EIA!M156)/$F$28</f>
        <v>0</v>
      </c>
      <c r="Q180" s="339">
        <f ca="1">IF($F$7="BP",BP!N156,EIA!N156)/$F$28</f>
        <v>0</v>
      </c>
      <c r="R180" s="339">
        <f ca="1">IF($F$7="BP",BP!O156,EIA!O156)/$F$28</f>
        <v>0</v>
      </c>
      <c r="S180" s="339">
        <f ca="1">IF($F$7="BP",BP!S156,EIA!S156)/$F$28</f>
        <v>0</v>
      </c>
      <c r="T180" s="339">
        <f ca="1">IF($F$7="BP",BP!T156,EIA!T156)/$F$28</f>
        <v>0</v>
      </c>
      <c r="U180" s="339">
        <f ca="1">IF($F$7="BP",BP!U156,EIA!U156)/$F$28</f>
        <v>0</v>
      </c>
      <c r="V180" s="339">
        <f ca="1">IF($F$7="BP",BP!V156,EIA!V156)/$F$28</f>
        <v>0</v>
      </c>
      <c r="W180" s="339">
        <f ca="1">IF($F$7="BP",BP!W156,EIA!W156)/$F$28</f>
        <v>0</v>
      </c>
      <c r="X180" s="339">
        <f ca="1">IF($F$7="BP",BP!X156,EIA!X156)/$F$28</f>
        <v>0</v>
      </c>
      <c r="Y180" s="186">
        <f t="shared" ca="1" si="21"/>
        <v>0</v>
      </c>
      <c r="Z180" s="249">
        <f t="shared" ca="1" si="22"/>
        <v>0</v>
      </c>
      <c r="AA180" s="249">
        <f t="shared" ca="1" si="23"/>
        <v>0</v>
      </c>
      <c r="AB180" s="249">
        <f t="shared" ca="1" si="24"/>
        <v>0</v>
      </c>
      <c r="AC180" s="249">
        <f t="shared" ca="1" si="25"/>
        <v>0</v>
      </c>
      <c r="AD180" s="348">
        <f t="shared" ca="1" si="26"/>
        <v>0</v>
      </c>
      <c r="AE180" s="351">
        <f t="shared" ca="1" si="27"/>
        <v>0</v>
      </c>
      <c r="AF180" s="229">
        <f t="shared" ca="1" si="28"/>
        <v>0</v>
      </c>
      <c r="AG180" s="352">
        <f t="shared" ca="1" si="29"/>
        <v>0</v>
      </c>
      <c r="AH180" s="181"/>
      <c r="AI180" s="181"/>
      <c r="AJ180" s="181"/>
      <c r="AK180" s="181"/>
      <c r="AL180" s="181"/>
      <c r="AM180" s="181"/>
      <c r="AN180" s="181"/>
      <c r="AO180" s="181"/>
    </row>
    <row r="181" spans="4:41" ht="12.9" customHeight="1" x14ac:dyDescent="0.3">
      <c r="D181" s="54"/>
      <c r="E181" s="234" t="s">
        <v>344</v>
      </c>
      <c r="F181" s="332" t="s">
        <v>564</v>
      </c>
      <c r="G181" s="339">
        <f ca="1">IF($F$7="BP",BP!AB157,EIA!AB157)/$F$28</f>
        <v>0</v>
      </c>
      <c r="H181" s="339">
        <f ca="1">IF($F$7="BP",BP!AC157,EIA!AC157)/$F$28</f>
        <v>0</v>
      </c>
      <c r="I181" s="339">
        <f ca="1">IF($F$7="BP",BP!AD157,EIA!AD157)/$F$28</f>
        <v>0</v>
      </c>
      <c r="J181" s="339">
        <f ca="1">IF($F$7="BP",BP!AE157,EIA!AE157)/$F$28</f>
        <v>0</v>
      </c>
      <c r="K181" s="339">
        <f ca="1">IF($F$7="BP",BP!AF157,EIA!AF157)/$F$28</f>
        <v>0</v>
      </c>
      <c r="L181" s="339">
        <f ca="1">IF($F$7="BP",BP!AG157,EIA!AG157)/$F$28</f>
        <v>0</v>
      </c>
      <c r="M181" s="339">
        <f ca="1">IF($F$7="BP",BP!J157,EIA!J157)/$F$28</f>
        <v>0</v>
      </c>
      <c r="N181" s="339">
        <f ca="1">IF($F$7="BP",BP!K157,EIA!K157)/$F$28</f>
        <v>0</v>
      </c>
      <c r="O181" s="339">
        <f ca="1">IF($F$7="BP",BP!L157,EIA!L157)/$F$28</f>
        <v>0</v>
      </c>
      <c r="P181" s="339">
        <f ca="1">IF($F$7="BP",BP!M157,EIA!M157)/$F$28</f>
        <v>0</v>
      </c>
      <c r="Q181" s="339">
        <f ca="1">IF($F$7="BP",BP!N157,EIA!N157)/$F$28</f>
        <v>0</v>
      </c>
      <c r="R181" s="339">
        <f ca="1">IF($F$7="BP",BP!O157,EIA!O157)/$F$28</f>
        <v>0</v>
      </c>
      <c r="S181" s="339">
        <f ca="1">IF($F$7="BP",BP!S157,EIA!S157)/$F$28</f>
        <v>0</v>
      </c>
      <c r="T181" s="339">
        <f ca="1">IF($F$7="BP",BP!T157,EIA!T157)/$F$28</f>
        <v>0</v>
      </c>
      <c r="U181" s="339">
        <f ca="1">IF($F$7="BP",BP!U157,EIA!U157)/$F$28</f>
        <v>0</v>
      </c>
      <c r="V181" s="339">
        <f ca="1">IF($F$7="BP",BP!V157,EIA!V157)/$F$28</f>
        <v>0</v>
      </c>
      <c r="W181" s="339">
        <f ca="1">IF($F$7="BP",BP!W157,EIA!W157)/$F$28</f>
        <v>0</v>
      </c>
      <c r="X181" s="339">
        <f ca="1">IF($F$7="BP",BP!X157,EIA!X157)/$F$28</f>
        <v>0</v>
      </c>
      <c r="Y181" s="186">
        <f t="shared" ca="1" si="21"/>
        <v>0</v>
      </c>
      <c r="Z181" s="249">
        <f t="shared" ca="1" si="22"/>
        <v>0</v>
      </c>
      <c r="AA181" s="249">
        <f t="shared" ca="1" si="23"/>
        <v>0</v>
      </c>
      <c r="AB181" s="249">
        <f t="shared" ca="1" si="24"/>
        <v>0</v>
      </c>
      <c r="AC181" s="249">
        <f t="shared" ca="1" si="25"/>
        <v>0</v>
      </c>
      <c r="AD181" s="348">
        <f t="shared" ca="1" si="26"/>
        <v>0</v>
      </c>
      <c r="AE181" s="351">
        <f t="shared" ca="1" si="27"/>
        <v>0</v>
      </c>
      <c r="AF181" s="229">
        <f t="shared" ca="1" si="28"/>
        <v>0</v>
      </c>
      <c r="AG181" s="352">
        <f t="shared" ca="1" si="29"/>
        <v>0</v>
      </c>
      <c r="AH181" s="181"/>
      <c r="AI181" s="181"/>
      <c r="AJ181" s="181"/>
      <c r="AK181" s="181"/>
      <c r="AL181" s="181"/>
      <c r="AM181" s="181"/>
      <c r="AN181" s="181"/>
      <c r="AO181" s="181"/>
    </row>
    <row r="182" spans="4:41" ht="12.9" customHeight="1" x14ac:dyDescent="0.3">
      <c r="D182" s="54"/>
      <c r="E182" s="234" t="s">
        <v>332</v>
      </c>
      <c r="F182" s="332" t="s">
        <v>554</v>
      </c>
      <c r="G182" s="339">
        <f ca="1">IF($F$7="BP",BP!AB158,EIA!AB158)/$F$28</f>
        <v>0</v>
      </c>
      <c r="H182" s="339">
        <f ca="1">IF($F$7="BP",BP!AC158,EIA!AC158)/$F$28</f>
        <v>0</v>
      </c>
      <c r="I182" s="339">
        <f ca="1">IF($F$7="BP",BP!AD158,EIA!AD158)/$F$28</f>
        <v>0</v>
      </c>
      <c r="J182" s="339">
        <f ca="1">IF($F$7="BP",BP!AE158,EIA!AE158)/$F$28</f>
        <v>0</v>
      </c>
      <c r="K182" s="339">
        <f ca="1">IF($F$7="BP",BP!AF158,EIA!AF158)/$F$28</f>
        <v>0</v>
      </c>
      <c r="L182" s="339">
        <f ca="1">IF($F$7="BP",BP!AG158,EIA!AG158)/$F$28</f>
        <v>0</v>
      </c>
      <c r="M182" s="339">
        <f ca="1">IF($F$7="BP",BP!J158,EIA!J158)/$F$28</f>
        <v>0</v>
      </c>
      <c r="N182" s="339">
        <f ca="1">IF($F$7="BP",BP!K158,EIA!K158)/$F$28</f>
        <v>0</v>
      </c>
      <c r="O182" s="339">
        <f ca="1">IF($F$7="BP",BP!L158,EIA!L158)/$F$28</f>
        <v>0</v>
      </c>
      <c r="P182" s="339">
        <f ca="1">IF($F$7="BP",BP!M158,EIA!M158)/$F$28</f>
        <v>0</v>
      </c>
      <c r="Q182" s="339">
        <f ca="1">IF($F$7="BP",BP!N158,EIA!N158)/$F$28</f>
        <v>0</v>
      </c>
      <c r="R182" s="339">
        <f ca="1">IF($F$7="BP",BP!O158,EIA!O158)/$F$28</f>
        <v>0</v>
      </c>
      <c r="S182" s="339">
        <f ca="1">IF($F$7="BP",BP!S158,EIA!S158)/$F$28</f>
        <v>0</v>
      </c>
      <c r="T182" s="339">
        <f ca="1">IF($F$7="BP",BP!T158,EIA!T158)/$F$28</f>
        <v>0</v>
      </c>
      <c r="U182" s="339">
        <f ca="1">IF($F$7="BP",BP!U158,EIA!U158)/$F$28</f>
        <v>0</v>
      </c>
      <c r="V182" s="339">
        <f ca="1">IF($F$7="BP",BP!V158,EIA!V158)/$F$28</f>
        <v>0</v>
      </c>
      <c r="W182" s="339">
        <f ca="1">IF($F$7="BP",BP!W158,EIA!W158)/$F$28</f>
        <v>0</v>
      </c>
      <c r="X182" s="339">
        <f ca="1">IF($F$7="BP",BP!X158,EIA!X158)/$F$28</f>
        <v>0</v>
      </c>
      <c r="Y182" s="186">
        <f t="shared" ca="1" si="21"/>
        <v>0</v>
      </c>
      <c r="Z182" s="249">
        <f t="shared" ca="1" si="22"/>
        <v>0</v>
      </c>
      <c r="AA182" s="249">
        <f t="shared" ca="1" si="23"/>
        <v>0</v>
      </c>
      <c r="AB182" s="249">
        <f t="shared" ca="1" si="24"/>
        <v>0</v>
      </c>
      <c r="AC182" s="249">
        <f t="shared" ca="1" si="25"/>
        <v>0</v>
      </c>
      <c r="AD182" s="348">
        <f t="shared" ca="1" si="26"/>
        <v>0</v>
      </c>
      <c r="AE182" s="351">
        <f t="shared" ca="1" si="27"/>
        <v>0</v>
      </c>
      <c r="AF182" s="229">
        <f t="shared" ca="1" si="28"/>
        <v>0</v>
      </c>
      <c r="AG182" s="352">
        <f t="shared" ca="1" si="29"/>
        <v>0</v>
      </c>
      <c r="AH182" s="181"/>
      <c r="AI182" s="181"/>
      <c r="AJ182" s="181"/>
      <c r="AK182" s="181"/>
      <c r="AL182" s="181"/>
      <c r="AM182" s="181"/>
      <c r="AN182" s="181"/>
      <c r="AO182" s="181"/>
    </row>
    <row r="183" spans="4:41" ht="12.9" customHeight="1" x14ac:dyDescent="0.3">
      <c r="D183" s="54"/>
      <c r="E183" s="234" t="s">
        <v>336</v>
      </c>
      <c r="F183" s="332" t="s">
        <v>558</v>
      </c>
      <c r="G183" s="339">
        <f ca="1">IF($F$7="BP",BP!AB159,EIA!AB159)/$F$28</f>
        <v>0</v>
      </c>
      <c r="H183" s="339">
        <f ca="1">IF($F$7="BP",BP!AC159,EIA!AC159)/$F$28</f>
        <v>0</v>
      </c>
      <c r="I183" s="339">
        <f ca="1">IF($F$7="BP",BP!AD159,EIA!AD159)/$F$28</f>
        <v>0</v>
      </c>
      <c r="J183" s="339">
        <f ca="1">IF($F$7="BP",BP!AE159,EIA!AE159)/$F$28</f>
        <v>0</v>
      </c>
      <c r="K183" s="339">
        <f ca="1">IF($F$7="BP",BP!AF159,EIA!AF159)/$F$28</f>
        <v>0</v>
      </c>
      <c r="L183" s="339">
        <f ca="1">IF($F$7="BP",BP!AG159,EIA!AG159)/$F$28</f>
        <v>0</v>
      </c>
      <c r="M183" s="339">
        <f ca="1">IF($F$7="BP",BP!J159,EIA!J159)/$F$28</f>
        <v>0</v>
      </c>
      <c r="N183" s="339">
        <f ca="1">IF($F$7="BP",BP!K159,EIA!K159)/$F$28</f>
        <v>0</v>
      </c>
      <c r="O183" s="339">
        <f ca="1">IF($F$7="BP",BP!L159,EIA!L159)/$F$28</f>
        <v>0</v>
      </c>
      <c r="P183" s="339">
        <f ca="1">IF($F$7="BP",BP!M159,EIA!M159)/$F$28</f>
        <v>0</v>
      </c>
      <c r="Q183" s="339">
        <f ca="1">IF($F$7="BP",BP!N159,EIA!N159)/$F$28</f>
        <v>0</v>
      </c>
      <c r="R183" s="339">
        <f ca="1">IF($F$7="BP",BP!O159,EIA!O159)/$F$28</f>
        <v>0</v>
      </c>
      <c r="S183" s="339">
        <f ca="1">IF($F$7="BP",BP!S159,EIA!S159)/$F$28</f>
        <v>0</v>
      </c>
      <c r="T183" s="339">
        <f ca="1">IF($F$7="BP",BP!T159,EIA!T159)/$F$28</f>
        <v>0</v>
      </c>
      <c r="U183" s="339">
        <f ca="1">IF($F$7="BP",BP!U159,EIA!U159)/$F$28</f>
        <v>0</v>
      </c>
      <c r="V183" s="339">
        <f ca="1">IF($F$7="BP",BP!V159,EIA!V159)/$F$28</f>
        <v>0</v>
      </c>
      <c r="W183" s="339">
        <f ca="1">IF($F$7="BP",BP!W159,EIA!W159)/$F$28</f>
        <v>0</v>
      </c>
      <c r="X183" s="339">
        <f ca="1">IF($F$7="BP",BP!X159,EIA!X159)/$F$28</f>
        <v>0</v>
      </c>
      <c r="Y183" s="186">
        <f t="shared" ca="1" si="21"/>
        <v>0</v>
      </c>
      <c r="Z183" s="249">
        <f t="shared" ca="1" si="22"/>
        <v>0</v>
      </c>
      <c r="AA183" s="249">
        <f t="shared" ca="1" si="23"/>
        <v>0</v>
      </c>
      <c r="AB183" s="249">
        <f t="shared" ca="1" si="24"/>
        <v>0</v>
      </c>
      <c r="AC183" s="249">
        <f t="shared" ca="1" si="25"/>
        <v>0</v>
      </c>
      <c r="AD183" s="348">
        <f t="shared" ca="1" si="26"/>
        <v>0</v>
      </c>
      <c r="AE183" s="351">
        <f t="shared" ca="1" si="27"/>
        <v>0</v>
      </c>
      <c r="AF183" s="229">
        <f t="shared" ca="1" si="28"/>
        <v>0</v>
      </c>
      <c r="AG183" s="352">
        <f t="shared" ca="1" si="29"/>
        <v>0</v>
      </c>
      <c r="AH183" s="181"/>
      <c r="AI183" s="181"/>
      <c r="AJ183" s="181"/>
      <c r="AK183" s="181"/>
      <c r="AL183" s="181"/>
      <c r="AM183" s="181"/>
      <c r="AN183" s="181"/>
      <c r="AO183" s="181"/>
    </row>
    <row r="184" spans="4:41" ht="12.9" customHeight="1" x14ac:dyDescent="0.3">
      <c r="D184" s="54"/>
      <c r="E184" s="234" t="s">
        <v>330</v>
      </c>
      <c r="F184" s="332" t="s">
        <v>552</v>
      </c>
      <c r="G184" s="339">
        <f ca="1">IF($F$7="BP",BP!AB160,EIA!AB160)/$F$28</f>
        <v>0</v>
      </c>
      <c r="H184" s="339">
        <f ca="1">IF($F$7="BP",BP!AC160,EIA!AC160)/$F$28</f>
        <v>0</v>
      </c>
      <c r="I184" s="339">
        <f ca="1">IF($F$7="BP",BP!AD160,EIA!AD160)/$F$28</f>
        <v>0</v>
      </c>
      <c r="J184" s="339">
        <f ca="1">IF($F$7="BP",BP!AE160,EIA!AE160)/$F$28</f>
        <v>0</v>
      </c>
      <c r="K184" s="339">
        <f ca="1">IF($F$7="BP",BP!AF160,EIA!AF160)/$F$28</f>
        <v>0</v>
      </c>
      <c r="L184" s="339">
        <f ca="1">IF($F$7="BP",BP!AG160,EIA!AG160)/$F$28</f>
        <v>0</v>
      </c>
      <c r="M184" s="339">
        <f ca="1">IF($F$7="BP",BP!J160,EIA!J160)/$F$28</f>
        <v>0</v>
      </c>
      <c r="N184" s="339">
        <f ca="1">IF($F$7="BP",BP!K160,EIA!K160)/$F$28</f>
        <v>0</v>
      </c>
      <c r="O184" s="339">
        <f ca="1">IF($F$7="BP",BP!L160,EIA!L160)/$F$28</f>
        <v>0</v>
      </c>
      <c r="P184" s="339">
        <f ca="1">IF($F$7="BP",BP!M160,EIA!M160)/$F$28</f>
        <v>0</v>
      </c>
      <c r="Q184" s="339">
        <f ca="1">IF($F$7="BP",BP!N160,EIA!N160)/$F$28</f>
        <v>0</v>
      </c>
      <c r="R184" s="339">
        <f ca="1">IF($F$7="BP",BP!O160,EIA!O160)/$F$28</f>
        <v>0</v>
      </c>
      <c r="S184" s="339">
        <f ca="1">IF($F$7="BP",BP!S160,EIA!S160)/$F$28</f>
        <v>0</v>
      </c>
      <c r="T184" s="339">
        <f ca="1">IF($F$7="BP",BP!T160,EIA!T160)/$F$28</f>
        <v>0</v>
      </c>
      <c r="U184" s="339">
        <f ca="1">IF($F$7="BP",BP!U160,EIA!U160)/$F$28</f>
        <v>0</v>
      </c>
      <c r="V184" s="339">
        <f ca="1">IF($F$7="BP",BP!V160,EIA!V160)/$F$28</f>
        <v>0</v>
      </c>
      <c r="W184" s="339">
        <f ca="1">IF($F$7="BP",BP!W160,EIA!W160)/$F$28</f>
        <v>0</v>
      </c>
      <c r="X184" s="339">
        <f ca="1">IF($F$7="BP",BP!X160,EIA!X160)/$F$28</f>
        <v>0</v>
      </c>
      <c r="Y184" s="186">
        <f t="shared" ca="1" si="21"/>
        <v>0</v>
      </c>
      <c r="Z184" s="249">
        <f t="shared" ca="1" si="22"/>
        <v>0</v>
      </c>
      <c r="AA184" s="249">
        <f t="shared" ca="1" si="23"/>
        <v>0</v>
      </c>
      <c r="AB184" s="249">
        <f t="shared" ca="1" si="24"/>
        <v>0</v>
      </c>
      <c r="AC184" s="249">
        <f t="shared" ca="1" si="25"/>
        <v>0</v>
      </c>
      <c r="AD184" s="348">
        <f t="shared" ca="1" si="26"/>
        <v>0</v>
      </c>
      <c r="AE184" s="351">
        <f t="shared" ca="1" si="27"/>
        <v>0</v>
      </c>
      <c r="AF184" s="229">
        <f t="shared" ca="1" si="28"/>
        <v>0</v>
      </c>
      <c r="AG184" s="352">
        <f t="shared" ca="1" si="29"/>
        <v>0</v>
      </c>
      <c r="AH184" s="181"/>
      <c r="AI184" s="181"/>
      <c r="AJ184" s="181"/>
      <c r="AK184" s="181"/>
      <c r="AL184" s="181"/>
      <c r="AM184" s="181"/>
      <c r="AN184" s="181"/>
      <c r="AO184" s="181"/>
    </row>
    <row r="185" spans="4:41" ht="12.9" customHeight="1" x14ac:dyDescent="0.3">
      <c r="D185" s="54"/>
      <c r="E185" s="234" t="s">
        <v>328</v>
      </c>
      <c r="F185" s="332" t="s">
        <v>551</v>
      </c>
      <c r="G185" s="339">
        <f ca="1">IF($F$7="BP",BP!AB161,EIA!AB161)/$F$28</f>
        <v>0</v>
      </c>
      <c r="H185" s="339">
        <f ca="1">IF($F$7="BP",BP!AC161,EIA!AC161)/$F$28</f>
        <v>0</v>
      </c>
      <c r="I185" s="339">
        <f ca="1">IF($F$7="BP",BP!AD161,EIA!AD161)/$F$28</f>
        <v>0</v>
      </c>
      <c r="J185" s="339">
        <f ca="1">IF($F$7="BP",BP!AE161,EIA!AE161)/$F$28</f>
        <v>0</v>
      </c>
      <c r="K185" s="339">
        <f ca="1">IF($F$7="BP",BP!AF161,EIA!AF161)/$F$28</f>
        <v>0</v>
      </c>
      <c r="L185" s="339">
        <f ca="1">IF($F$7="BP",BP!AG161,EIA!AG161)/$F$28</f>
        <v>0</v>
      </c>
      <c r="M185" s="339">
        <f ca="1">IF($F$7="BP",BP!J161,EIA!J161)/$F$28</f>
        <v>0</v>
      </c>
      <c r="N185" s="339">
        <f ca="1">IF($F$7="BP",BP!K161,EIA!K161)/$F$28</f>
        <v>0</v>
      </c>
      <c r="O185" s="339">
        <f ca="1">IF($F$7="BP",BP!L161,EIA!L161)/$F$28</f>
        <v>0</v>
      </c>
      <c r="P185" s="339">
        <f ca="1">IF($F$7="BP",BP!M161,EIA!M161)/$F$28</f>
        <v>0</v>
      </c>
      <c r="Q185" s="339">
        <f ca="1">IF($F$7="BP",BP!N161,EIA!N161)/$F$28</f>
        <v>0</v>
      </c>
      <c r="R185" s="339">
        <f ca="1">IF($F$7="BP",BP!O161,EIA!O161)/$F$28</f>
        <v>0</v>
      </c>
      <c r="S185" s="339">
        <f ca="1">IF($F$7="BP",BP!S161,EIA!S161)/$F$28</f>
        <v>0</v>
      </c>
      <c r="T185" s="339">
        <f ca="1">IF($F$7="BP",BP!T161,EIA!T161)/$F$28</f>
        <v>0</v>
      </c>
      <c r="U185" s="339">
        <f ca="1">IF($F$7="BP",BP!U161,EIA!U161)/$F$28</f>
        <v>0</v>
      </c>
      <c r="V185" s="339">
        <f ca="1">IF($F$7="BP",BP!V161,EIA!V161)/$F$28</f>
        <v>0</v>
      </c>
      <c r="W185" s="339">
        <f ca="1">IF($F$7="BP",BP!W161,EIA!W161)/$F$28</f>
        <v>0</v>
      </c>
      <c r="X185" s="339">
        <f ca="1">IF($F$7="BP",BP!X161,EIA!X161)/$F$28</f>
        <v>0</v>
      </c>
      <c r="Y185" s="186">
        <f t="shared" ca="1" si="21"/>
        <v>0</v>
      </c>
      <c r="Z185" s="249">
        <f t="shared" ca="1" si="22"/>
        <v>0</v>
      </c>
      <c r="AA185" s="249">
        <f t="shared" ca="1" si="23"/>
        <v>0</v>
      </c>
      <c r="AB185" s="249">
        <f t="shared" ca="1" si="24"/>
        <v>0</v>
      </c>
      <c r="AC185" s="249">
        <f t="shared" ca="1" si="25"/>
        <v>0</v>
      </c>
      <c r="AD185" s="348">
        <f t="shared" ca="1" si="26"/>
        <v>0</v>
      </c>
      <c r="AE185" s="351">
        <f t="shared" ca="1" si="27"/>
        <v>0</v>
      </c>
      <c r="AF185" s="229">
        <f t="shared" ca="1" si="28"/>
        <v>0</v>
      </c>
      <c r="AG185" s="352">
        <f t="shared" ca="1" si="29"/>
        <v>0</v>
      </c>
      <c r="AH185" s="181"/>
      <c r="AI185" s="181"/>
      <c r="AJ185" s="181"/>
      <c r="AK185" s="181"/>
      <c r="AL185" s="181"/>
      <c r="AM185" s="181"/>
      <c r="AN185" s="181"/>
      <c r="AO185" s="181"/>
    </row>
    <row r="186" spans="4:41" ht="12.9" customHeight="1" x14ac:dyDescent="0.3">
      <c r="D186" s="54"/>
      <c r="E186" s="234" t="s">
        <v>338</v>
      </c>
      <c r="F186" s="332" t="s">
        <v>171</v>
      </c>
      <c r="G186" s="339">
        <f ca="1">IF($F$7="BP",BP!AB162,EIA!AB162)/$F$28</f>
        <v>17.881677703953645</v>
      </c>
      <c r="H186" s="339">
        <f ca="1">IF($F$7="BP",BP!AC162,EIA!AC162)/$F$28</f>
        <v>19.82929823125826</v>
      </c>
      <c r="I186" s="339">
        <f ca="1">IF($F$7="BP",BP!AD162,EIA!AD162)/$F$28</f>
        <v>21.796659374032203</v>
      </c>
      <c r="J186" s="339">
        <f ca="1">IF($F$7="BP",BP!AE162,EIA!AE162)/$F$28</f>
        <v>1.2289540001068133</v>
      </c>
      <c r="K186" s="339">
        <f ca="1">IF($F$7="BP",BP!AF162,EIA!AF162)/$F$28</f>
        <v>1.3506095652635779</v>
      </c>
      <c r="L186" s="339">
        <f ca="1">IF($F$7="BP",BP!AG162,EIA!AG162)/$F$28</f>
        <v>1.4722651304203429</v>
      </c>
      <c r="M186" s="339">
        <f ca="1">IF($F$7="BP",BP!J162,EIA!J162)/$F$28</f>
        <v>239.62611267948068</v>
      </c>
      <c r="N186" s="339">
        <f ca="1">IF($F$7="BP",BP!K162,EIA!K162)/$F$28</f>
        <v>260.59405940594047</v>
      </c>
      <c r="O186" s="339">
        <f ca="1">IF($F$7="BP",BP!L162,EIA!L162)/$F$28</f>
        <v>284.27923283460672</v>
      </c>
      <c r="P186" s="339">
        <f ca="1">IF($F$7="BP",BP!M162,EIA!M162)/$F$28</f>
        <v>26.311556215027878</v>
      </c>
      <c r="Q186" s="339">
        <f ca="1">IF($F$7="BP",BP!N162,EIA!N162)/$F$28</f>
        <v>39.832576574338987</v>
      </c>
      <c r="R186" s="339">
        <f ca="1">IF($F$7="BP",BP!O162,EIA!O162)/$F$28</f>
        <v>47.921866938337409</v>
      </c>
      <c r="S186" s="339">
        <f ca="1">IF($F$7="BP",BP!S162,EIA!S162)/$F$28</f>
        <v>62.573147999999996</v>
      </c>
      <c r="T186" s="339">
        <f ca="1">IF($F$7="BP",BP!T162,EIA!T162)/$F$28</f>
        <v>64.647396000000001</v>
      </c>
      <c r="U186" s="339">
        <f ca="1">IF($F$7="BP",BP!U162,EIA!U162)/$F$28</f>
        <v>67.182587999999996</v>
      </c>
      <c r="V186" s="339">
        <f ca="1">IF($F$7="BP",BP!V162,EIA!V162)/$F$28</f>
        <v>5.7148820783978289</v>
      </c>
      <c r="W186" s="339">
        <f ca="1">IF($F$7="BP",BP!W162,EIA!W162)/$F$28</f>
        <v>14.677888886753276</v>
      </c>
      <c r="X186" s="339">
        <f ca="1">IF($F$7="BP",BP!X162,EIA!X162)/$F$28</f>
        <v>24.770341853821755</v>
      </c>
      <c r="Y186" s="186">
        <f t="shared" ca="1" si="21"/>
        <v>320.08093838343433</v>
      </c>
      <c r="Z186" s="249">
        <f t="shared" ca="1" si="22"/>
        <v>345.07075363719872</v>
      </c>
      <c r="AA186" s="249">
        <f t="shared" ca="1" si="23"/>
        <v>373.25848020863896</v>
      </c>
      <c r="AB186" s="249">
        <f t="shared" ca="1" si="24"/>
        <v>33.255392293532523</v>
      </c>
      <c r="AC186" s="249">
        <f t="shared" ca="1" si="25"/>
        <v>55.861075026355834</v>
      </c>
      <c r="AD186" s="348">
        <f t="shared" ca="1" si="26"/>
        <v>74.164473922579504</v>
      </c>
      <c r="AE186" s="351">
        <f t="shared" ca="1" si="27"/>
        <v>353.33633067696684</v>
      </c>
      <c r="AF186" s="229">
        <f t="shared" ca="1" si="28"/>
        <v>400.93182866355454</v>
      </c>
      <c r="AG186" s="352">
        <f t="shared" ca="1" si="29"/>
        <v>447.42295413121849</v>
      </c>
      <c r="AH186" s="181"/>
      <c r="AI186" s="181"/>
      <c r="AJ186" s="181"/>
      <c r="AK186" s="181"/>
      <c r="AL186" s="181"/>
      <c r="AM186" s="181"/>
      <c r="AN186" s="181"/>
      <c r="AO186" s="181"/>
    </row>
    <row r="187" spans="4:41" ht="12.9" customHeight="1" x14ac:dyDescent="0.3">
      <c r="D187" s="54"/>
      <c r="E187" s="234" t="s">
        <v>329</v>
      </c>
      <c r="F187" s="332" t="s">
        <v>172</v>
      </c>
      <c r="G187" s="339">
        <f ca="1">IF($F$7="BP",BP!AB163,EIA!AB163)/$F$28</f>
        <v>0</v>
      </c>
      <c r="H187" s="339">
        <f ca="1">IF($F$7="BP",BP!AC163,EIA!AC163)/$F$28</f>
        <v>0</v>
      </c>
      <c r="I187" s="339">
        <f ca="1">IF($F$7="BP",BP!AD163,EIA!AD163)/$F$28</f>
        <v>0</v>
      </c>
      <c r="J187" s="339">
        <f ca="1">IF($F$7="BP",BP!AE163,EIA!AE163)/$F$28</f>
        <v>0</v>
      </c>
      <c r="K187" s="339">
        <f ca="1">IF($F$7="BP",BP!AF163,EIA!AF163)/$F$28</f>
        <v>0</v>
      </c>
      <c r="L187" s="339">
        <f ca="1">IF($F$7="BP",BP!AG163,EIA!AG163)/$F$28</f>
        <v>0</v>
      </c>
      <c r="M187" s="339">
        <f ca="1">IF($F$7="BP",BP!J163,EIA!J163)/$F$28</f>
        <v>81.332950653984327</v>
      </c>
      <c r="N187" s="339">
        <f ca="1">IF($F$7="BP",BP!K163,EIA!K163)/$F$28</f>
        <v>88.449808484498064</v>
      </c>
      <c r="O187" s="339">
        <f ca="1">IF($F$7="BP",BP!L163,EIA!L163)/$F$28</f>
        <v>96.488936692038052</v>
      </c>
      <c r="P187" s="339">
        <f ca="1">IF($F$7="BP",BP!M163,EIA!M163)/$F$28</f>
        <v>13.606285916181191</v>
      </c>
      <c r="Q187" s="339">
        <f ca="1">IF($F$7="BP",BP!N163,EIA!N163)/$F$28</f>
        <v>17.672863310956568</v>
      </c>
      <c r="R187" s="339">
        <f ca="1">IF($F$7="BP",BP!O163,EIA!O163)/$F$28</f>
        <v>28.109539697541447</v>
      </c>
      <c r="S187" s="339">
        <f ca="1">IF($F$7="BP",BP!S163,EIA!S163)/$F$28</f>
        <v>147.90016799999998</v>
      </c>
      <c r="T187" s="339">
        <f ca="1">IF($F$7="BP",BP!T163,EIA!T163)/$F$28</f>
        <v>152.80293600000002</v>
      </c>
      <c r="U187" s="339">
        <f ca="1">IF($F$7="BP",BP!U163,EIA!U163)/$F$28</f>
        <v>158.79520799999997</v>
      </c>
      <c r="V187" s="339">
        <f ca="1">IF($F$7="BP",BP!V163,EIA!V163)/$F$28</f>
        <v>13.507903094394869</v>
      </c>
      <c r="W187" s="339">
        <f ca="1">IF($F$7="BP",BP!W163,EIA!W163)/$F$28</f>
        <v>34.693191914144109</v>
      </c>
      <c r="X187" s="339">
        <f ca="1">IF($F$7="BP",BP!X163,EIA!X163)/$F$28</f>
        <v>58.548080745396874</v>
      </c>
      <c r="Y187" s="186">
        <f t="shared" ca="1" si="21"/>
        <v>229.23311865398432</v>
      </c>
      <c r="Z187" s="249">
        <f t="shared" ca="1" si="22"/>
        <v>241.25274448449807</v>
      </c>
      <c r="AA187" s="249">
        <f t="shared" ca="1" si="23"/>
        <v>255.28414469203801</v>
      </c>
      <c r="AB187" s="249">
        <f t="shared" ca="1" si="24"/>
        <v>27.114189010576062</v>
      </c>
      <c r="AC187" s="249">
        <f t="shared" ca="1" si="25"/>
        <v>52.366055225100681</v>
      </c>
      <c r="AD187" s="348">
        <f t="shared" ca="1" si="26"/>
        <v>86.657620442938324</v>
      </c>
      <c r="AE187" s="351">
        <f t="shared" ca="1" si="27"/>
        <v>256.34730766456039</v>
      </c>
      <c r="AF187" s="229">
        <f t="shared" ca="1" si="28"/>
        <v>293.61879970959876</v>
      </c>
      <c r="AG187" s="352">
        <f t="shared" ca="1" si="29"/>
        <v>341.94176513497632</v>
      </c>
      <c r="AH187" s="181"/>
      <c r="AI187" s="181"/>
      <c r="AJ187" s="181"/>
      <c r="AK187" s="181"/>
      <c r="AL187" s="181"/>
      <c r="AM187" s="181"/>
      <c r="AN187" s="181"/>
      <c r="AO187" s="181"/>
    </row>
    <row r="188" spans="4:41" ht="12.9" customHeight="1" x14ac:dyDescent="0.3">
      <c r="D188" s="54"/>
      <c r="E188" s="234" t="s">
        <v>346</v>
      </c>
      <c r="F188" s="332" t="s">
        <v>566</v>
      </c>
      <c r="G188" s="339">
        <f ca="1">IF($F$7="BP",BP!AB164,EIA!AB164)/$F$28</f>
        <v>0</v>
      </c>
      <c r="H188" s="339">
        <f ca="1">IF($F$7="BP",BP!AC164,EIA!AC164)/$F$28</f>
        <v>0</v>
      </c>
      <c r="I188" s="339">
        <f ca="1">IF($F$7="BP",BP!AD164,EIA!AD164)/$F$28</f>
        <v>0</v>
      </c>
      <c r="J188" s="339">
        <f ca="1">IF($F$7="BP",BP!AE164,EIA!AE164)/$F$28</f>
        <v>0</v>
      </c>
      <c r="K188" s="339">
        <f ca="1">IF($F$7="BP",BP!AF164,EIA!AF164)/$F$28</f>
        <v>0</v>
      </c>
      <c r="L188" s="339">
        <f ca="1">IF($F$7="BP",BP!AG164,EIA!AG164)/$F$28</f>
        <v>0</v>
      </c>
      <c r="M188" s="339">
        <f ca="1">IF($F$7="BP",BP!J164,EIA!J164)/$F$28</f>
        <v>0</v>
      </c>
      <c r="N188" s="339">
        <f ca="1">IF($F$7="BP",BP!K164,EIA!K164)/$F$28</f>
        <v>0</v>
      </c>
      <c r="O188" s="339">
        <f ca="1">IF($F$7="BP",BP!L164,EIA!L164)/$F$28</f>
        <v>0</v>
      </c>
      <c r="P188" s="339">
        <f ca="1">IF($F$7="BP",BP!M164,EIA!M164)/$F$28</f>
        <v>0</v>
      </c>
      <c r="Q188" s="339">
        <f ca="1">IF($F$7="BP",BP!N164,EIA!N164)/$F$28</f>
        <v>0</v>
      </c>
      <c r="R188" s="339">
        <f ca="1">IF($F$7="BP",BP!O164,EIA!O164)/$F$28</f>
        <v>0</v>
      </c>
      <c r="S188" s="339">
        <f ca="1">IF($F$7="BP",BP!S164,EIA!S164)/$F$28</f>
        <v>0</v>
      </c>
      <c r="T188" s="339">
        <f ca="1">IF($F$7="BP",BP!T164,EIA!T164)/$F$28</f>
        <v>0</v>
      </c>
      <c r="U188" s="339">
        <f ca="1">IF($F$7="BP",BP!U164,EIA!U164)/$F$28</f>
        <v>0</v>
      </c>
      <c r="V188" s="339">
        <f ca="1">IF($F$7="BP",BP!V164,EIA!V164)/$F$28</f>
        <v>0</v>
      </c>
      <c r="W188" s="339">
        <f ca="1">IF($F$7="BP",BP!W164,EIA!W164)/$F$28</f>
        <v>0</v>
      </c>
      <c r="X188" s="339">
        <f ca="1">IF($F$7="BP",BP!X164,EIA!X164)/$F$28</f>
        <v>0</v>
      </c>
      <c r="Y188" s="186">
        <f t="shared" ca="1" si="21"/>
        <v>0</v>
      </c>
      <c r="Z188" s="249">
        <f t="shared" ca="1" si="22"/>
        <v>0</v>
      </c>
      <c r="AA188" s="249">
        <f t="shared" ca="1" si="23"/>
        <v>0</v>
      </c>
      <c r="AB188" s="249">
        <f t="shared" ca="1" si="24"/>
        <v>0</v>
      </c>
      <c r="AC188" s="249">
        <f t="shared" ca="1" si="25"/>
        <v>0</v>
      </c>
      <c r="AD188" s="348">
        <f t="shared" ca="1" si="26"/>
        <v>0</v>
      </c>
      <c r="AE188" s="351">
        <f t="shared" ca="1" si="27"/>
        <v>0</v>
      </c>
      <c r="AF188" s="229">
        <f t="shared" ca="1" si="28"/>
        <v>0</v>
      </c>
      <c r="AG188" s="352">
        <f t="shared" ca="1" si="29"/>
        <v>0</v>
      </c>
      <c r="AH188" s="181"/>
      <c r="AI188" s="181"/>
      <c r="AJ188" s="181"/>
      <c r="AK188" s="181"/>
      <c r="AL188" s="181"/>
      <c r="AM188" s="181"/>
      <c r="AN188" s="181"/>
      <c r="AO188" s="181"/>
    </row>
    <row r="189" spans="4:41" ht="12.9" customHeight="1" x14ac:dyDescent="0.3">
      <c r="D189" s="54"/>
      <c r="E189" s="234" t="s">
        <v>348</v>
      </c>
      <c r="F189" s="332" t="s">
        <v>568</v>
      </c>
      <c r="G189" s="339">
        <f ca="1">IF($F$7="BP",BP!AB165,EIA!AB165)/$F$28</f>
        <v>0</v>
      </c>
      <c r="H189" s="339">
        <f ca="1">IF($F$7="BP",BP!AC165,EIA!AC165)/$F$28</f>
        <v>0</v>
      </c>
      <c r="I189" s="339">
        <f ca="1">IF($F$7="BP",BP!AD165,EIA!AD165)/$F$28</f>
        <v>0</v>
      </c>
      <c r="J189" s="339">
        <f ca="1">IF($F$7="BP",BP!AE165,EIA!AE165)/$F$28</f>
        <v>0</v>
      </c>
      <c r="K189" s="339">
        <f ca="1">IF($F$7="BP",BP!AF165,EIA!AF165)/$F$28</f>
        <v>0</v>
      </c>
      <c r="L189" s="339">
        <f ca="1">IF($F$7="BP",BP!AG165,EIA!AG165)/$F$28</f>
        <v>0</v>
      </c>
      <c r="M189" s="339">
        <f ca="1">IF($F$7="BP",BP!J165,EIA!J165)/$F$28</f>
        <v>0</v>
      </c>
      <c r="N189" s="339">
        <f ca="1">IF($F$7="BP",BP!K165,EIA!K165)/$F$28</f>
        <v>0</v>
      </c>
      <c r="O189" s="339">
        <f ca="1">IF($F$7="BP",BP!L165,EIA!L165)/$F$28</f>
        <v>0</v>
      </c>
      <c r="P189" s="339">
        <f ca="1">IF($F$7="BP",BP!M165,EIA!M165)/$F$28</f>
        <v>0</v>
      </c>
      <c r="Q189" s="339">
        <f ca="1">IF($F$7="BP",BP!N165,EIA!N165)/$F$28</f>
        <v>0</v>
      </c>
      <c r="R189" s="339">
        <f ca="1">IF($F$7="BP",BP!O165,EIA!O165)/$F$28</f>
        <v>0</v>
      </c>
      <c r="S189" s="339">
        <f ca="1">IF($F$7="BP",BP!S165,EIA!S165)/$F$28</f>
        <v>0</v>
      </c>
      <c r="T189" s="339">
        <f ca="1">IF($F$7="BP",BP!T165,EIA!T165)/$F$28</f>
        <v>0</v>
      </c>
      <c r="U189" s="339">
        <f ca="1">IF($F$7="BP",BP!U165,EIA!U165)/$F$28</f>
        <v>0</v>
      </c>
      <c r="V189" s="339">
        <f ca="1">IF($F$7="BP",BP!V165,EIA!V165)/$F$28</f>
        <v>0</v>
      </c>
      <c r="W189" s="339">
        <f ca="1">IF($F$7="BP",BP!W165,EIA!W165)/$F$28</f>
        <v>0</v>
      </c>
      <c r="X189" s="339">
        <f ca="1">IF($F$7="BP",BP!X165,EIA!X165)/$F$28</f>
        <v>0</v>
      </c>
      <c r="Y189" s="186">
        <f t="shared" ca="1" si="21"/>
        <v>0</v>
      </c>
      <c r="Z189" s="249">
        <f t="shared" ca="1" si="22"/>
        <v>0</v>
      </c>
      <c r="AA189" s="249">
        <f t="shared" ca="1" si="23"/>
        <v>0</v>
      </c>
      <c r="AB189" s="249">
        <f t="shared" ca="1" si="24"/>
        <v>0</v>
      </c>
      <c r="AC189" s="249">
        <f t="shared" ca="1" si="25"/>
        <v>0</v>
      </c>
      <c r="AD189" s="348">
        <f t="shared" ca="1" si="26"/>
        <v>0</v>
      </c>
      <c r="AE189" s="351">
        <f t="shared" ca="1" si="27"/>
        <v>0</v>
      </c>
      <c r="AF189" s="229">
        <f t="shared" ca="1" si="28"/>
        <v>0</v>
      </c>
      <c r="AG189" s="352">
        <f t="shared" ca="1" si="29"/>
        <v>0</v>
      </c>
      <c r="AH189" s="181"/>
      <c r="AI189" s="181"/>
      <c r="AJ189" s="181"/>
      <c r="AK189" s="181"/>
      <c r="AL189" s="181"/>
      <c r="AM189" s="181"/>
      <c r="AN189" s="181"/>
      <c r="AO189" s="181"/>
    </row>
    <row r="190" spans="4:41" ht="12.9" customHeight="1" x14ac:dyDescent="0.3">
      <c r="D190" s="54"/>
      <c r="E190" s="234" t="s">
        <v>352</v>
      </c>
      <c r="F190" s="332" t="s">
        <v>572</v>
      </c>
      <c r="G190" s="339">
        <f ca="1">IF($F$7="BP",BP!AB166,EIA!AB166)/$F$28</f>
        <v>0</v>
      </c>
      <c r="H190" s="339">
        <f ca="1">IF($F$7="BP",BP!AC166,EIA!AC166)/$F$28</f>
        <v>0</v>
      </c>
      <c r="I190" s="339">
        <f ca="1">IF($F$7="BP",BP!AD166,EIA!AD166)/$F$28</f>
        <v>0</v>
      </c>
      <c r="J190" s="339">
        <f ca="1">IF($F$7="BP",BP!AE166,EIA!AE166)/$F$28</f>
        <v>0</v>
      </c>
      <c r="K190" s="339">
        <f ca="1">IF($F$7="BP",BP!AF166,EIA!AF166)/$F$28</f>
        <v>0</v>
      </c>
      <c r="L190" s="339">
        <f ca="1">IF($F$7="BP",BP!AG166,EIA!AG166)/$F$28</f>
        <v>0</v>
      </c>
      <c r="M190" s="339">
        <f ca="1">IF($F$7="BP",BP!J166,EIA!J166)/$F$28</f>
        <v>0</v>
      </c>
      <c r="N190" s="339">
        <f ca="1">IF($F$7="BP",BP!K166,EIA!K166)/$F$28</f>
        <v>0</v>
      </c>
      <c r="O190" s="339">
        <f ca="1">IF($F$7="BP",BP!L166,EIA!L166)/$F$28</f>
        <v>0</v>
      </c>
      <c r="P190" s="339">
        <f ca="1">IF($F$7="BP",BP!M166,EIA!M166)/$F$28</f>
        <v>0</v>
      </c>
      <c r="Q190" s="339">
        <f ca="1">IF($F$7="BP",BP!N166,EIA!N166)/$F$28</f>
        <v>0</v>
      </c>
      <c r="R190" s="339">
        <f ca="1">IF($F$7="BP",BP!O166,EIA!O166)/$F$28</f>
        <v>0</v>
      </c>
      <c r="S190" s="339">
        <f ca="1">IF($F$7="BP",BP!S166,EIA!S166)/$F$28</f>
        <v>0</v>
      </c>
      <c r="T190" s="339">
        <f ca="1">IF($F$7="BP",BP!T166,EIA!T166)/$F$28</f>
        <v>0</v>
      </c>
      <c r="U190" s="339">
        <f ca="1">IF($F$7="BP",BP!U166,EIA!U166)/$F$28</f>
        <v>0</v>
      </c>
      <c r="V190" s="339">
        <f ca="1">IF($F$7="BP",BP!V166,EIA!V166)/$F$28</f>
        <v>0</v>
      </c>
      <c r="W190" s="339">
        <f ca="1">IF($F$7="BP",BP!W166,EIA!W166)/$F$28</f>
        <v>0</v>
      </c>
      <c r="X190" s="339">
        <f ca="1">IF($F$7="BP",BP!X166,EIA!X166)/$F$28</f>
        <v>0</v>
      </c>
      <c r="Y190" s="186">
        <f t="shared" ca="1" si="21"/>
        <v>0</v>
      </c>
      <c r="Z190" s="249">
        <f t="shared" ca="1" si="22"/>
        <v>0</v>
      </c>
      <c r="AA190" s="249">
        <f t="shared" ca="1" si="23"/>
        <v>0</v>
      </c>
      <c r="AB190" s="249">
        <f t="shared" ca="1" si="24"/>
        <v>0</v>
      </c>
      <c r="AC190" s="249">
        <f t="shared" ca="1" si="25"/>
        <v>0</v>
      </c>
      <c r="AD190" s="348">
        <f t="shared" ca="1" si="26"/>
        <v>0</v>
      </c>
      <c r="AE190" s="351">
        <f t="shared" ca="1" si="27"/>
        <v>0</v>
      </c>
      <c r="AF190" s="229">
        <f t="shared" ca="1" si="28"/>
        <v>0</v>
      </c>
      <c r="AG190" s="352">
        <f t="shared" ca="1" si="29"/>
        <v>0</v>
      </c>
      <c r="AH190" s="181"/>
      <c r="AI190" s="181"/>
      <c r="AJ190" s="181"/>
      <c r="AK190" s="181"/>
      <c r="AL190" s="181"/>
      <c r="AM190" s="181"/>
      <c r="AN190" s="181"/>
      <c r="AO190" s="181"/>
    </row>
    <row r="191" spans="4:41" ht="12.9" customHeight="1" x14ac:dyDescent="0.3">
      <c r="D191" s="54"/>
      <c r="E191" s="234" t="s">
        <v>355</v>
      </c>
      <c r="F191" s="332" t="s">
        <v>575</v>
      </c>
      <c r="G191" s="339">
        <f ca="1">IF($F$7="BP",BP!AB167,EIA!AB167)/$F$28</f>
        <v>0</v>
      </c>
      <c r="H191" s="339">
        <f ca="1">IF($F$7="BP",BP!AC167,EIA!AC167)/$F$28</f>
        <v>0</v>
      </c>
      <c r="I191" s="339">
        <f ca="1">IF($F$7="BP",BP!AD167,EIA!AD167)/$F$28</f>
        <v>0</v>
      </c>
      <c r="J191" s="339">
        <f ca="1">IF($F$7="BP",BP!AE167,EIA!AE167)/$F$28</f>
        <v>0</v>
      </c>
      <c r="K191" s="339">
        <f ca="1">IF($F$7="BP",BP!AF167,EIA!AF167)/$F$28</f>
        <v>0</v>
      </c>
      <c r="L191" s="339">
        <f ca="1">IF($F$7="BP",BP!AG167,EIA!AG167)/$F$28</f>
        <v>0</v>
      </c>
      <c r="M191" s="339">
        <f ca="1">IF($F$7="BP",BP!J167,EIA!J167)/$F$28</f>
        <v>0</v>
      </c>
      <c r="N191" s="339">
        <f ca="1">IF($F$7="BP",BP!K167,EIA!K167)/$F$28</f>
        <v>0</v>
      </c>
      <c r="O191" s="339">
        <f ca="1">IF($F$7="BP",BP!L167,EIA!L167)/$F$28</f>
        <v>0</v>
      </c>
      <c r="P191" s="339">
        <f ca="1">IF($F$7="BP",BP!M167,EIA!M167)/$F$28</f>
        <v>0</v>
      </c>
      <c r="Q191" s="339">
        <f ca="1">IF($F$7="BP",BP!N167,EIA!N167)/$F$28</f>
        <v>0</v>
      </c>
      <c r="R191" s="339">
        <f ca="1">IF($F$7="BP",BP!O167,EIA!O167)/$F$28</f>
        <v>0</v>
      </c>
      <c r="S191" s="339">
        <f ca="1">IF($F$7="BP",BP!S167,EIA!S167)/$F$28</f>
        <v>0</v>
      </c>
      <c r="T191" s="339">
        <f ca="1">IF($F$7="BP",BP!T167,EIA!T167)/$F$28</f>
        <v>0</v>
      </c>
      <c r="U191" s="339">
        <f ca="1">IF($F$7="BP",BP!U167,EIA!U167)/$F$28</f>
        <v>0</v>
      </c>
      <c r="V191" s="339">
        <f ca="1">IF($F$7="BP",BP!V167,EIA!V167)/$F$28</f>
        <v>0</v>
      </c>
      <c r="W191" s="339">
        <f ca="1">IF($F$7="BP",BP!W167,EIA!W167)/$F$28</f>
        <v>0</v>
      </c>
      <c r="X191" s="339">
        <f ca="1">IF($F$7="BP",BP!X167,EIA!X167)/$F$28</f>
        <v>0</v>
      </c>
      <c r="Y191" s="186">
        <f t="shared" ca="1" si="21"/>
        <v>0</v>
      </c>
      <c r="Z191" s="249">
        <f t="shared" ca="1" si="22"/>
        <v>0</v>
      </c>
      <c r="AA191" s="249">
        <f t="shared" ca="1" si="23"/>
        <v>0</v>
      </c>
      <c r="AB191" s="249">
        <f t="shared" ca="1" si="24"/>
        <v>0</v>
      </c>
      <c r="AC191" s="249">
        <f t="shared" ca="1" si="25"/>
        <v>0</v>
      </c>
      <c r="AD191" s="348">
        <f t="shared" ca="1" si="26"/>
        <v>0</v>
      </c>
      <c r="AE191" s="351">
        <f t="shared" ca="1" si="27"/>
        <v>0</v>
      </c>
      <c r="AF191" s="229">
        <f t="shared" ca="1" si="28"/>
        <v>0</v>
      </c>
      <c r="AG191" s="352">
        <f t="shared" ca="1" si="29"/>
        <v>0</v>
      </c>
      <c r="AH191" s="181"/>
      <c r="AI191" s="181"/>
      <c r="AJ191" s="181"/>
      <c r="AK191" s="181"/>
      <c r="AL191" s="181"/>
      <c r="AM191" s="181"/>
      <c r="AN191" s="181"/>
      <c r="AO191" s="181"/>
    </row>
    <row r="192" spans="4:41" ht="12.9" customHeight="1" x14ac:dyDescent="0.3">
      <c r="D192" s="54"/>
      <c r="E192" s="234" t="s">
        <v>358</v>
      </c>
      <c r="F192" s="332" t="s">
        <v>577</v>
      </c>
      <c r="G192" s="339">
        <f ca="1">IF($F$7="BP",BP!AB168,EIA!AB168)/$F$28</f>
        <v>0</v>
      </c>
      <c r="H192" s="339">
        <f ca="1">IF($F$7="BP",BP!AC168,EIA!AC168)/$F$28</f>
        <v>0</v>
      </c>
      <c r="I192" s="339">
        <f ca="1">IF($F$7="BP",BP!AD168,EIA!AD168)/$F$28</f>
        <v>0</v>
      </c>
      <c r="J192" s="339">
        <f ca="1">IF($F$7="BP",BP!AE168,EIA!AE168)/$F$28</f>
        <v>0</v>
      </c>
      <c r="K192" s="339">
        <f ca="1">IF($F$7="BP",BP!AF168,EIA!AF168)/$F$28</f>
        <v>0</v>
      </c>
      <c r="L192" s="339">
        <f ca="1">IF($F$7="BP",BP!AG168,EIA!AG168)/$F$28</f>
        <v>0</v>
      </c>
      <c r="M192" s="339">
        <f ca="1">IF($F$7="BP",BP!J168,EIA!J168)/$F$28</f>
        <v>0</v>
      </c>
      <c r="N192" s="339">
        <f ca="1">IF($F$7="BP",BP!K168,EIA!K168)/$F$28</f>
        <v>0</v>
      </c>
      <c r="O192" s="339">
        <f ca="1">IF($F$7="BP",BP!L168,EIA!L168)/$F$28</f>
        <v>0</v>
      </c>
      <c r="P192" s="339">
        <f ca="1">IF($F$7="BP",BP!M168,EIA!M168)/$F$28</f>
        <v>0</v>
      </c>
      <c r="Q192" s="339">
        <f ca="1">IF($F$7="BP",BP!N168,EIA!N168)/$F$28</f>
        <v>0</v>
      </c>
      <c r="R192" s="339">
        <f ca="1">IF($F$7="BP",BP!O168,EIA!O168)/$F$28</f>
        <v>0</v>
      </c>
      <c r="S192" s="339">
        <f ca="1">IF($F$7="BP",BP!S168,EIA!S168)/$F$28</f>
        <v>0</v>
      </c>
      <c r="T192" s="339">
        <f ca="1">IF($F$7="BP",BP!T168,EIA!T168)/$F$28</f>
        <v>0</v>
      </c>
      <c r="U192" s="339">
        <f ca="1">IF($F$7="BP",BP!U168,EIA!U168)/$F$28</f>
        <v>0</v>
      </c>
      <c r="V192" s="339">
        <f ca="1">IF($F$7="BP",BP!V168,EIA!V168)/$F$28</f>
        <v>0</v>
      </c>
      <c r="W192" s="339">
        <f ca="1">IF($F$7="BP",BP!W168,EIA!W168)/$F$28</f>
        <v>0</v>
      </c>
      <c r="X192" s="339">
        <f ca="1">IF($F$7="BP",BP!X168,EIA!X168)/$F$28</f>
        <v>0</v>
      </c>
      <c r="Y192" s="186">
        <f t="shared" ca="1" si="21"/>
        <v>0</v>
      </c>
      <c r="Z192" s="249">
        <f t="shared" ca="1" si="22"/>
        <v>0</v>
      </c>
      <c r="AA192" s="249">
        <f t="shared" ca="1" si="23"/>
        <v>0</v>
      </c>
      <c r="AB192" s="249">
        <f t="shared" ca="1" si="24"/>
        <v>0</v>
      </c>
      <c r="AC192" s="249">
        <f t="shared" ca="1" si="25"/>
        <v>0</v>
      </c>
      <c r="AD192" s="348">
        <f t="shared" ca="1" si="26"/>
        <v>0</v>
      </c>
      <c r="AE192" s="351">
        <f t="shared" ca="1" si="27"/>
        <v>0</v>
      </c>
      <c r="AF192" s="229">
        <f t="shared" ca="1" si="28"/>
        <v>0</v>
      </c>
      <c r="AG192" s="352">
        <f t="shared" ca="1" si="29"/>
        <v>0</v>
      </c>
      <c r="AH192" s="181"/>
      <c r="AI192" s="181"/>
      <c r="AJ192" s="181"/>
      <c r="AK192" s="181"/>
      <c r="AL192" s="181"/>
      <c r="AM192" s="181"/>
      <c r="AN192" s="181"/>
      <c r="AO192" s="181"/>
    </row>
    <row r="193" spans="4:41" ht="12.9" customHeight="1" x14ac:dyDescent="0.3">
      <c r="D193" s="54"/>
      <c r="E193" s="234" t="s">
        <v>356</v>
      </c>
      <c r="F193" s="332" t="s">
        <v>173</v>
      </c>
      <c r="G193" s="339">
        <f ca="1">IF($F$7="BP",BP!AB169,EIA!AB169)/$F$28</f>
        <v>0</v>
      </c>
      <c r="H193" s="339">
        <f ca="1">IF($F$7="BP",BP!AC169,EIA!AC169)/$F$28</f>
        <v>0</v>
      </c>
      <c r="I193" s="339">
        <f ca="1">IF($F$7="BP",BP!AD169,EIA!AD169)/$F$28</f>
        <v>0</v>
      </c>
      <c r="J193" s="339">
        <f ca="1">IF($F$7="BP",BP!AE169,EIA!AE169)/$F$28</f>
        <v>0</v>
      </c>
      <c r="K193" s="339">
        <f ca="1">IF($F$7="BP",BP!AF169,EIA!AF169)/$F$28</f>
        <v>0</v>
      </c>
      <c r="L193" s="339">
        <f ca="1">IF($F$7="BP",BP!AG169,EIA!AG169)/$F$28</f>
        <v>0</v>
      </c>
      <c r="M193" s="339">
        <f ca="1">IF($F$7="BP",BP!J169,EIA!J169)/$F$28</f>
        <v>263.48877562097232</v>
      </c>
      <c r="N193" s="339">
        <f ca="1">IF($F$7="BP",BP!K169,EIA!K169)/$F$28</f>
        <v>286.54477126544765</v>
      </c>
      <c r="O193" s="339">
        <f ca="1">IF($F$7="BP",BP!L169,EIA!L169)/$F$28</f>
        <v>312.58858292397582</v>
      </c>
      <c r="P193" s="339">
        <f ca="1">IF($F$7="BP",BP!M169,EIA!M169)/$F$28</f>
        <v>47.384832255455194</v>
      </c>
      <c r="Q193" s="339">
        <f ca="1">IF($F$7="BP",BP!N169,EIA!N169)/$F$28</f>
        <v>55.786701258489593</v>
      </c>
      <c r="R193" s="339">
        <f ca="1">IF($F$7="BP",BP!O169,EIA!O169)/$F$28</f>
        <v>78.114357871073764</v>
      </c>
      <c r="S193" s="339">
        <f ca="1">IF($F$7="BP",BP!S169,EIA!S169)/$F$28</f>
        <v>92.911643999999995</v>
      </c>
      <c r="T193" s="339">
        <f ca="1">IF($F$7="BP",BP!T169,EIA!T169)/$F$28</f>
        <v>95.991588000000007</v>
      </c>
      <c r="U193" s="339">
        <f ca="1">IF($F$7="BP",BP!U169,EIA!U169)/$F$28</f>
        <v>99.755963999999992</v>
      </c>
      <c r="V193" s="339">
        <f ca="1">IF($F$7="BP",BP!V169,EIA!V169)/$F$28</f>
        <v>8.4857339951967745</v>
      </c>
      <c r="W193" s="339">
        <f ca="1">IF($F$7="BP",BP!W169,EIA!W169)/$F$28</f>
        <v>21.794441074270011</v>
      </c>
      <c r="X193" s="339">
        <f ca="1">IF($F$7="BP",BP!X169,EIA!X169)/$F$28</f>
        <v>36.780204570826236</v>
      </c>
      <c r="Y193" s="186">
        <f t="shared" ca="1" si="21"/>
        <v>356.40041962097234</v>
      </c>
      <c r="Z193" s="249">
        <f t="shared" ca="1" si="22"/>
        <v>382.53635926544769</v>
      </c>
      <c r="AA193" s="249">
        <f t="shared" ca="1" si="23"/>
        <v>412.34454692397583</v>
      </c>
      <c r="AB193" s="249">
        <f t="shared" ca="1" si="24"/>
        <v>55.870566250651969</v>
      </c>
      <c r="AC193" s="249">
        <f t="shared" ca="1" si="25"/>
        <v>77.581142332759612</v>
      </c>
      <c r="AD193" s="348">
        <f t="shared" ca="1" si="26"/>
        <v>114.89456244190001</v>
      </c>
      <c r="AE193" s="351">
        <f t="shared" ca="1" si="27"/>
        <v>412.2709858716243</v>
      </c>
      <c r="AF193" s="229">
        <f t="shared" ca="1" si="28"/>
        <v>460.1175015982073</v>
      </c>
      <c r="AG193" s="352">
        <f t="shared" ca="1" si="29"/>
        <v>527.23910936587583</v>
      </c>
      <c r="AH193" s="181"/>
      <c r="AI193" s="181"/>
      <c r="AJ193" s="181"/>
      <c r="AK193" s="181"/>
      <c r="AL193" s="181"/>
      <c r="AM193" s="181"/>
      <c r="AN193" s="181"/>
      <c r="AO193" s="181"/>
    </row>
    <row r="194" spans="4:41" ht="12.9" customHeight="1" x14ac:dyDescent="0.3">
      <c r="D194" s="54"/>
      <c r="E194" s="234" t="s">
        <v>354</v>
      </c>
      <c r="F194" s="332" t="s">
        <v>574</v>
      </c>
      <c r="G194" s="339">
        <f ca="1">IF($F$7="BP",BP!AB170,EIA!AB170)/$F$28</f>
        <v>0</v>
      </c>
      <c r="H194" s="339">
        <f ca="1">IF($F$7="BP",BP!AC170,EIA!AC170)/$F$28</f>
        <v>0</v>
      </c>
      <c r="I194" s="339">
        <f ca="1">IF($F$7="BP",BP!AD170,EIA!AD170)/$F$28</f>
        <v>0</v>
      </c>
      <c r="J194" s="339">
        <f ca="1">IF($F$7="BP",BP!AE170,EIA!AE170)/$F$28</f>
        <v>0</v>
      </c>
      <c r="K194" s="339">
        <f ca="1">IF($F$7="BP",BP!AF170,EIA!AF170)/$F$28</f>
        <v>0</v>
      </c>
      <c r="L194" s="339">
        <f ca="1">IF($F$7="BP",BP!AG170,EIA!AG170)/$F$28</f>
        <v>0</v>
      </c>
      <c r="M194" s="339">
        <f ca="1">IF($F$7="BP",BP!J170,EIA!J170)/$F$28</f>
        <v>0</v>
      </c>
      <c r="N194" s="339">
        <f ca="1">IF($F$7="BP",BP!K170,EIA!K170)/$F$28</f>
        <v>0</v>
      </c>
      <c r="O194" s="339">
        <f ca="1">IF($F$7="BP",BP!L170,EIA!L170)/$F$28</f>
        <v>0</v>
      </c>
      <c r="P194" s="339">
        <f ca="1">IF($F$7="BP",BP!M170,EIA!M170)/$F$28</f>
        <v>0</v>
      </c>
      <c r="Q194" s="339">
        <f ca="1">IF($F$7="BP",BP!N170,EIA!N170)/$F$28</f>
        <v>0</v>
      </c>
      <c r="R194" s="339">
        <f ca="1">IF($F$7="BP",BP!O170,EIA!O170)/$F$28</f>
        <v>0</v>
      </c>
      <c r="S194" s="339">
        <f ca="1">IF($F$7="BP",BP!S170,EIA!S170)/$F$28</f>
        <v>0</v>
      </c>
      <c r="T194" s="339">
        <f ca="1">IF($F$7="BP",BP!T170,EIA!T170)/$F$28</f>
        <v>0</v>
      </c>
      <c r="U194" s="339">
        <f ca="1">IF($F$7="BP",BP!U170,EIA!U170)/$F$28</f>
        <v>0</v>
      </c>
      <c r="V194" s="339">
        <f ca="1">IF($F$7="BP",BP!V170,EIA!V170)/$F$28</f>
        <v>0</v>
      </c>
      <c r="W194" s="339">
        <f ca="1">IF($F$7="BP",BP!W170,EIA!W170)/$F$28</f>
        <v>0</v>
      </c>
      <c r="X194" s="339">
        <f ca="1">IF($F$7="BP",BP!X170,EIA!X170)/$F$28</f>
        <v>0</v>
      </c>
      <c r="Y194" s="186">
        <f t="shared" ca="1" si="21"/>
        <v>0</v>
      </c>
      <c r="Z194" s="249">
        <f t="shared" ca="1" si="22"/>
        <v>0</v>
      </c>
      <c r="AA194" s="249">
        <f t="shared" ca="1" si="23"/>
        <v>0</v>
      </c>
      <c r="AB194" s="249">
        <f t="shared" ca="1" si="24"/>
        <v>0</v>
      </c>
      <c r="AC194" s="249">
        <f t="shared" ca="1" si="25"/>
        <v>0</v>
      </c>
      <c r="AD194" s="348">
        <f t="shared" ca="1" si="26"/>
        <v>0</v>
      </c>
      <c r="AE194" s="351">
        <f t="shared" ca="1" si="27"/>
        <v>0</v>
      </c>
      <c r="AF194" s="229">
        <f t="shared" ca="1" si="28"/>
        <v>0</v>
      </c>
      <c r="AG194" s="352">
        <f t="shared" ca="1" si="29"/>
        <v>0</v>
      </c>
      <c r="AH194" s="181"/>
      <c r="AI194" s="181"/>
      <c r="AJ194" s="181"/>
      <c r="AK194" s="181"/>
      <c r="AL194" s="181"/>
      <c r="AM194" s="181"/>
      <c r="AN194" s="181"/>
      <c r="AO194" s="181"/>
    </row>
    <row r="195" spans="4:41" ht="12.9" customHeight="1" x14ac:dyDescent="0.3">
      <c r="D195" s="54"/>
      <c r="E195" s="234" t="s">
        <v>351</v>
      </c>
      <c r="F195" s="332" t="s">
        <v>571</v>
      </c>
      <c r="G195" s="339">
        <f ca="1">IF($F$7="BP",BP!AB171,EIA!AB171)/$F$28</f>
        <v>0</v>
      </c>
      <c r="H195" s="339">
        <f ca="1">IF($F$7="BP",BP!AC171,EIA!AC171)/$F$28</f>
        <v>0</v>
      </c>
      <c r="I195" s="339">
        <f ca="1">IF($F$7="BP",BP!AD171,EIA!AD171)/$F$28</f>
        <v>0</v>
      </c>
      <c r="J195" s="339">
        <f ca="1">IF($F$7="BP",BP!AE171,EIA!AE171)/$F$28</f>
        <v>0</v>
      </c>
      <c r="K195" s="339">
        <f ca="1">IF($F$7="BP",BP!AF171,EIA!AF171)/$F$28</f>
        <v>0</v>
      </c>
      <c r="L195" s="339">
        <f ca="1">IF($F$7="BP",BP!AG171,EIA!AG171)/$F$28</f>
        <v>0</v>
      </c>
      <c r="M195" s="339">
        <f ca="1">IF($F$7="BP",BP!J171,EIA!J171)/$F$28</f>
        <v>0</v>
      </c>
      <c r="N195" s="339">
        <f ca="1">IF($F$7="BP",BP!K171,EIA!K171)/$F$28</f>
        <v>0</v>
      </c>
      <c r="O195" s="339">
        <f ca="1">IF($F$7="BP",BP!L171,EIA!L171)/$F$28</f>
        <v>0</v>
      </c>
      <c r="P195" s="339">
        <f ca="1">IF($F$7="BP",BP!M171,EIA!M171)/$F$28</f>
        <v>0</v>
      </c>
      <c r="Q195" s="339">
        <f ca="1">IF($F$7="BP",BP!N171,EIA!N171)/$F$28</f>
        <v>0</v>
      </c>
      <c r="R195" s="339">
        <f ca="1">IF($F$7="BP",BP!O171,EIA!O171)/$F$28</f>
        <v>0</v>
      </c>
      <c r="S195" s="339">
        <f ca="1">IF($F$7="BP",BP!S171,EIA!S171)/$F$28</f>
        <v>53.092367999999993</v>
      </c>
      <c r="T195" s="339">
        <f ca="1">IF($F$7="BP",BP!T171,EIA!T171)/$F$28</f>
        <v>54.852336000000001</v>
      </c>
      <c r="U195" s="339">
        <f ca="1">IF($F$7="BP",BP!U171,EIA!U171)/$F$28</f>
        <v>57.003407999999993</v>
      </c>
      <c r="V195" s="339">
        <f ca="1">IF($F$7="BP",BP!V171,EIA!V171)/$F$28</f>
        <v>4.8489908543981572</v>
      </c>
      <c r="W195" s="339">
        <f ca="1">IF($F$7="BP",BP!W171,EIA!W171)/$F$28</f>
        <v>12.453966328154292</v>
      </c>
      <c r="X195" s="339">
        <f ca="1">IF($F$7="BP",BP!X171,EIA!X171)/$F$28</f>
        <v>21.017259754757848</v>
      </c>
      <c r="Y195" s="186">
        <f t="shared" ca="1" si="21"/>
        <v>53.092367999999993</v>
      </c>
      <c r="Z195" s="249">
        <f t="shared" ca="1" si="22"/>
        <v>54.852336000000001</v>
      </c>
      <c r="AA195" s="249">
        <f t="shared" ca="1" si="23"/>
        <v>57.003407999999993</v>
      </c>
      <c r="AB195" s="249">
        <f t="shared" ca="1" si="24"/>
        <v>4.8489908543981572</v>
      </c>
      <c r="AC195" s="249">
        <f t="shared" ca="1" si="25"/>
        <v>12.453966328154292</v>
      </c>
      <c r="AD195" s="348">
        <f t="shared" ca="1" si="26"/>
        <v>21.017259754757848</v>
      </c>
      <c r="AE195" s="351">
        <f t="shared" ca="1" si="27"/>
        <v>57.941358854398153</v>
      </c>
      <c r="AF195" s="229">
        <f t="shared" ca="1" si="28"/>
        <v>67.306302328154288</v>
      </c>
      <c r="AG195" s="352">
        <f t="shared" ca="1" si="29"/>
        <v>78.020667754757838</v>
      </c>
      <c r="AH195" s="181"/>
      <c r="AI195" s="181"/>
      <c r="AJ195" s="181"/>
      <c r="AK195" s="181"/>
      <c r="AL195" s="181"/>
      <c r="AM195" s="181"/>
      <c r="AN195" s="181"/>
      <c r="AO195" s="181"/>
    </row>
    <row r="196" spans="4:41" ht="12.9" customHeight="1" x14ac:dyDescent="0.3">
      <c r="D196" s="54"/>
      <c r="E196" s="234" t="s">
        <v>361</v>
      </c>
      <c r="F196" s="332" t="s">
        <v>90</v>
      </c>
      <c r="G196" s="339">
        <f ca="1">IF($F$7="BP",BP!AB172,EIA!AB172)/$F$28</f>
        <v>0</v>
      </c>
      <c r="H196" s="339">
        <f ca="1">IF($F$7="BP",BP!AC172,EIA!AC172)/$F$28</f>
        <v>0</v>
      </c>
      <c r="I196" s="339">
        <f ca="1">IF($F$7="BP",BP!AD172,EIA!AD172)/$F$28</f>
        <v>0</v>
      </c>
      <c r="J196" s="339">
        <f ca="1">IF($F$7="BP",BP!AE172,EIA!AE172)/$F$28</f>
        <v>0</v>
      </c>
      <c r="K196" s="339">
        <f ca="1">IF($F$7="BP",BP!AF172,EIA!AF172)/$F$28</f>
        <v>0</v>
      </c>
      <c r="L196" s="339">
        <f ca="1">IF($F$7="BP",BP!AG172,EIA!AG172)/$F$28</f>
        <v>0</v>
      </c>
      <c r="M196" s="339">
        <f ca="1">IF($F$7="BP",BP!J172,EIA!J172)/$F$28</f>
        <v>216.26319137027176</v>
      </c>
      <c r="N196" s="339">
        <f ca="1">IF($F$7="BP",BP!K172,EIA!K172)/$F$28</f>
        <v>235.18681795186816</v>
      </c>
      <c r="O196" s="339">
        <f ca="1">IF($F$7="BP",BP!L172,EIA!L172)/$F$28</f>
        <v>256.5627487156957</v>
      </c>
      <c r="P196" s="339">
        <f ca="1">IF($F$7="BP",BP!M172,EIA!M172)/$F$28</f>
        <v>16.452463220720897</v>
      </c>
      <c r="Q196" s="339">
        <f ca="1">IF($F$7="BP",BP!N172,EIA!N172)/$F$28</f>
        <v>20.400181401927806</v>
      </c>
      <c r="R196" s="339">
        <f ca="1">IF($F$7="BP",BP!O172,EIA!O172)/$F$28</f>
        <v>41.616401011675435</v>
      </c>
      <c r="S196" s="339">
        <f ca="1">IF($F$7="BP",BP!S172,EIA!S172)/$F$28</f>
        <v>216.16178399999998</v>
      </c>
      <c r="T196" s="339">
        <f ca="1">IF($F$7="BP",BP!T172,EIA!T172)/$F$28</f>
        <v>223.32736799999998</v>
      </c>
      <c r="U196" s="339">
        <f ca="1">IF($F$7="BP",BP!U172,EIA!U172)/$F$28</f>
        <v>232.08530399999998</v>
      </c>
      <c r="V196" s="339">
        <f ca="1">IF($F$7="BP",BP!V172,EIA!V172)/$F$28</f>
        <v>19.742319907192503</v>
      </c>
      <c r="W196" s="339">
        <f ca="1">IF($F$7="BP",BP!W172,EIA!W172)/$F$28</f>
        <v>50.705434336056776</v>
      </c>
      <c r="X196" s="339">
        <f ca="1">IF($F$7="BP",BP!X172,EIA!X172)/$F$28</f>
        <v>85.570271858656966</v>
      </c>
      <c r="Y196" s="186">
        <f t="shared" ca="1" si="21"/>
        <v>432.42497537027174</v>
      </c>
      <c r="Z196" s="249">
        <f t="shared" ca="1" si="22"/>
        <v>458.51418595186817</v>
      </c>
      <c r="AA196" s="249">
        <f t="shared" ca="1" si="23"/>
        <v>488.64805271569571</v>
      </c>
      <c r="AB196" s="249">
        <f t="shared" ca="1" si="24"/>
        <v>36.194783127913396</v>
      </c>
      <c r="AC196" s="249">
        <f t="shared" ca="1" si="25"/>
        <v>71.105615737984579</v>
      </c>
      <c r="AD196" s="348">
        <f t="shared" ca="1" si="26"/>
        <v>127.1866728703324</v>
      </c>
      <c r="AE196" s="351">
        <f t="shared" ca="1" si="27"/>
        <v>468.61975849818515</v>
      </c>
      <c r="AF196" s="229">
        <f t="shared" ca="1" si="28"/>
        <v>529.61980168985269</v>
      </c>
      <c r="AG196" s="352">
        <f t="shared" ca="1" si="29"/>
        <v>615.83472558602807</v>
      </c>
      <c r="AH196" s="181"/>
      <c r="AI196" s="181"/>
      <c r="AJ196" s="181"/>
      <c r="AK196" s="181"/>
      <c r="AL196" s="181"/>
      <c r="AM196" s="181"/>
      <c r="AN196" s="181"/>
      <c r="AO196" s="181"/>
    </row>
    <row r="197" spans="4:41" ht="12.9" customHeight="1" x14ac:dyDescent="0.3">
      <c r="D197" s="54"/>
      <c r="E197" s="234" t="s">
        <v>350</v>
      </c>
      <c r="F197" s="332" t="s">
        <v>570</v>
      </c>
      <c r="G197" s="339">
        <f ca="1">IF($F$7="BP",BP!AB173,EIA!AB173)/$F$28</f>
        <v>0</v>
      </c>
      <c r="H197" s="339">
        <f ca="1">IF($F$7="BP",BP!AC173,EIA!AC173)/$F$28</f>
        <v>0</v>
      </c>
      <c r="I197" s="339">
        <f ca="1">IF($F$7="BP",BP!AD173,EIA!AD173)/$F$28</f>
        <v>0</v>
      </c>
      <c r="J197" s="339">
        <f ca="1">IF($F$7="BP",BP!AE173,EIA!AE173)/$F$28</f>
        <v>0</v>
      </c>
      <c r="K197" s="339">
        <f ca="1">IF($F$7="BP",BP!AF173,EIA!AF173)/$F$28</f>
        <v>0</v>
      </c>
      <c r="L197" s="339">
        <f ca="1">IF($F$7="BP",BP!AG173,EIA!AG173)/$F$28</f>
        <v>0</v>
      </c>
      <c r="M197" s="339">
        <f ca="1">IF($F$7="BP",BP!J173,EIA!J173)/$F$28</f>
        <v>0</v>
      </c>
      <c r="N197" s="339">
        <f ca="1">IF($F$7="BP",BP!K173,EIA!K173)/$F$28</f>
        <v>0</v>
      </c>
      <c r="O197" s="339">
        <f ca="1">IF($F$7="BP",BP!L173,EIA!L173)/$F$28</f>
        <v>0</v>
      </c>
      <c r="P197" s="339">
        <f ca="1">IF($F$7="BP",BP!M173,EIA!M173)/$F$28</f>
        <v>0</v>
      </c>
      <c r="Q197" s="339">
        <f ca="1">IF($F$7="BP",BP!N173,EIA!N173)/$F$28</f>
        <v>0</v>
      </c>
      <c r="R197" s="339">
        <f ca="1">IF($F$7="BP",BP!O173,EIA!O173)/$F$28</f>
        <v>0</v>
      </c>
      <c r="S197" s="339">
        <f ca="1">IF($F$7="BP",BP!S173,EIA!S173)/$F$28</f>
        <v>0</v>
      </c>
      <c r="T197" s="339">
        <f ca="1">IF($F$7="BP",BP!T173,EIA!T173)/$F$28</f>
        <v>0</v>
      </c>
      <c r="U197" s="339">
        <f ca="1">IF($F$7="BP",BP!U173,EIA!U173)/$F$28</f>
        <v>0</v>
      </c>
      <c r="V197" s="339">
        <f ca="1">IF($F$7="BP",BP!V173,EIA!V173)/$F$28</f>
        <v>0</v>
      </c>
      <c r="W197" s="339">
        <f ca="1">IF($F$7="BP",BP!W173,EIA!W173)/$F$28</f>
        <v>0</v>
      </c>
      <c r="X197" s="339">
        <f ca="1">IF($F$7="BP",BP!X173,EIA!X173)/$F$28</f>
        <v>0</v>
      </c>
      <c r="Y197" s="186">
        <f t="shared" ca="1" si="21"/>
        <v>0</v>
      </c>
      <c r="Z197" s="249">
        <f t="shared" ca="1" si="22"/>
        <v>0</v>
      </c>
      <c r="AA197" s="249">
        <f t="shared" ca="1" si="23"/>
        <v>0</v>
      </c>
      <c r="AB197" s="249">
        <f t="shared" ca="1" si="24"/>
        <v>0</v>
      </c>
      <c r="AC197" s="249">
        <f t="shared" ca="1" si="25"/>
        <v>0</v>
      </c>
      <c r="AD197" s="348">
        <f t="shared" ca="1" si="26"/>
        <v>0</v>
      </c>
      <c r="AE197" s="351">
        <f t="shared" ca="1" si="27"/>
        <v>0</v>
      </c>
      <c r="AF197" s="229">
        <f t="shared" ca="1" si="28"/>
        <v>0</v>
      </c>
      <c r="AG197" s="352">
        <f t="shared" ca="1" si="29"/>
        <v>0</v>
      </c>
      <c r="AH197" s="181"/>
      <c r="AI197" s="181"/>
      <c r="AJ197" s="181"/>
      <c r="AK197" s="181"/>
      <c r="AL197" s="181"/>
      <c r="AM197" s="181"/>
      <c r="AN197" s="181"/>
      <c r="AO197" s="181"/>
    </row>
    <row r="198" spans="4:41" ht="12.9" customHeight="1" x14ac:dyDescent="0.3">
      <c r="D198" s="54"/>
      <c r="E198" s="234" t="s">
        <v>349</v>
      </c>
      <c r="F198" s="332" t="s">
        <v>569</v>
      </c>
      <c r="G198" s="339">
        <f ca="1">IF($F$7="BP",BP!AB174,EIA!AB174)/$F$28</f>
        <v>0</v>
      </c>
      <c r="H198" s="339">
        <f ca="1">IF($F$7="BP",BP!AC174,EIA!AC174)/$F$28</f>
        <v>0</v>
      </c>
      <c r="I198" s="339">
        <f ca="1">IF($F$7="BP",BP!AD174,EIA!AD174)/$F$28</f>
        <v>0</v>
      </c>
      <c r="J198" s="339">
        <f ca="1">IF($F$7="BP",BP!AE174,EIA!AE174)/$F$28</f>
        <v>0</v>
      </c>
      <c r="K198" s="339">
        <f ca="1">IF($F$7="BP",BP!AF174,EIA!AF174)/$F$28</f>
        <v>0</v>
      </c>
      <c r="L198" s="339">
        <f ca="1">IF($F$7="BP",BP!AG174,EIA!AG174)/$F$28</f>
        <v>0</v>
      </c>
      <c r="M198" s="339">
        <f ca="1">IF($F$7="BP",BP!J174,EIA!J174)/$F$28</f>
        <v>0</v>
      </c>
      <c r="N198" s="339">
        <f ca="1">IF($F$7="BP",BP!K174,EIA!K174)/$F$28</f>
        <v>0</v>
      </c>
      <c r="O198" s="339">
        <f ca="1">IF($F$7="BP",BP!L174,EIA!L174)/$F$28</f>
        <v>0</v>
      </c>
      <c r="P198" s="339">
        <f ca="1">IF($F$7="BP",BP!M174,EIA!M174)/$F$28</f>
        <v>0</v>
      </c>
      <c r="Q198" s="339">
        <f ca="1">IF($F$7="BP",BP!N174,EIA!N174)/$F$28</f>
        <v>0</v>
      </c>
      <c r="R198" s="339">
        <f ca="1">IF($F$7="BP",BP!O174,EIA!O174)/$F$28</f>
        <v>0</v>
      </c>
      <c r="S198" s="339">
        <f ca="1">IF($F$7="BP",BP!S174,EIA!S174)/$F$28</f>
        <v>0</v>
      </c>
      <c r="T198" s="339">
        <f ca="1">IF($F$7="BP",BP!T174,EIA!T174)/$F$28</f>
        <v>0</v>
      </c>
      <c r="U198" s="339">
        <f ca="1">IF($F$7="BP",BP!U174,EIA!U174)/$F$28</f>
        <v>0</v>
      </c>
      <c r="V198" s="339">
        <f ca="1">IF($F$7="BP",BP!V174,EIA!V174)/$F$28</f>
        <v>0</v>
      </c>
      <c r="W198" s="339">
        <f ca="1">IF($F$7="BP",BP!W174,EIA!W174)/$F$28</f>
        <v>0</v>
      </c>
      <c r="X198" s="339">
        <f ca="1">IF($F$7="BP",BP!X174,EIA!X174)/$F$28</f>
        <v>0</v>
      </c>
      <c r="Y198" s="186">
        <f t="shared" ca="1" si="21"/>
        <v>0</v>
      </c>
      <c r="Z198" s="249">
        <f t="shared" ca="1" si="22"/>
        <v>0</v>
      </c>
      <c r="AA198" s="249">
        <f t="shared" ca="1" si="23"/>
        <v>0</v>
      </c>
      <c r="AB198" s="249">
        <f t="shared" ca="1" si="24"/>
        <v>0</v>
      </c>
      <c r="AC198" s="249">
        <f t="shared" ca="1" si="25"/>
        <v>0</v>
      </c>
      <c r="AD198" s="348">
        <f t="shared" ca="1" si="26"/>
        <v>0</v>
      </c>
      <c r="AE198" s="351">
        <f t="shared" ca="1" si="27"/>
        <v>0</v>
      </c>
      <c r="AF198" s="229">
        <f t="shared" ca="1" si="28"/>
        <v>0</v>
      </c>
      <c r="AG198" s="352">
        <f t="shared" ca="1" si="29"/>
        <v>0</v>
      </c>
      <c r="AH198" s="181"/>
      <c r="AI198" s="181"/>
      <c r="AJ198" s="181"/>
      <c r="AK198" s="181"/>
      <c r="AL198" s="181"/>
      <c r="AM198" s="181"/>
      <c r="AN198" s="181"/>
      <c r="AO198" s="181"/>
    </row>
    <row r="199" spans="4:41" ht="12.9" customHeight="1" x14ac:dyDescent="0.3">
      <c r="D199" s="54"/>
      <c r="E199" s="234" t="s">
        <v>357</v>
      </c>
      <c r="F199" s="332" t="s">
        <v>576</v>
      </c>
      <c r="G199" s="339">
        <f ca="1">IF($F$7="BP",BP!AB175,EIA!AB175)/$F$28</f>
        <v>0</v>
      </c>
      <c r="H199" s="339">
        <f ca="1">IF($F$7="BP",BP!AC175,EIA!AC175)/$F$28</f>
        <v>0</v>
      </c>
      <c r="I199" s="339">
        <f ca="1">IF($F$7="BP",BP!AD175,EIA!AD175)/$F$28</f>
        <v>0</v>
      </c>
      <c r="J199" s="339">
        <f ca="1">IF($F$7="BP",BP!AE175,EIA!AE175)/$F$28</f>
        <v>0</v>
      </c>
      <c r="K199" s="339">
        <f ca="1">IF($F$7="BP",BP!AF175,EIA!AF175)/$F$28</f>
        <v>0</v>
      </c>
      <c r="L199" s="339">
        <f ca="1">IF($F$7="BP",BP!AG175,EIA!AG175)/$F$28</f>
        <v>0</v>
      </c>
      <c r="M199" s="339">
        <f ca="1">IF($F$7="BP",BP!J175,EIA!J175)/$F$28</f>
        <v>0</v>
      </c>
      <c r="N199" s="339">
        <f ca="1">IF($F$7="BP",BP!K175,EIA!K175)/$F$28</f>
        <v>0</v>
      </c>
      <c r="O199" s="339">
        <f ca="1">IF($F$7="BP",BP!L175,EIA!L175)/$F$28</f>
        <v>0</v>
      </c>
      <c r="P199" s="339">
        <f ca="1">IF($F$7="BP",BP!M175,EIA!M175)/$F$28</f>
        <v>0</v>
      </c>
      <c r="Q199" s="339">
        <f ca="1">IF($F$7="BP",BP!N175,EIA!N175)/$F$28</f>
        <v>0</v>
      </c>
      <c r="R199" s="339">
        <f ca="1">IF($F$7="BP",BP!O175,EIA!O175)/$F$28</f>
        <v>0</v>
      </c>
      <c r="S199" s="339">
        <f ca="1">IF($F$7="BP",BP!S175,EIA!S175)/$F$28</f>
        <v>0</v>
      </c>
      <c r="T199" s="339">
        <f ca="1">IF($F$7="BP",BP!T175,EIA!T175)/$F$28</f>
        <v>0</v>
      </c>
      <c r="U199" s="339">
        <f ca="1">IF($F$7="BP",BP!U175,EIA!U175)/$F$28</f>
        <v>0</v>
      </c>
      <c r="V199" s="339">
        <f ca="1">IF($F$7="BP",BP!V175,EIA!V175)/$F$28</f>
        <v>0</v>
      </c>
      <c r="W199" s="339">
        <f ca="1">IF($F$7="BP",BP!W175,EIA!W175)/$F$28</f>
        <v>0</v>
      </c>
      <c r="X199" s="339">
        <f ca="1">IF($F$7="BP",BP!X175,EIA!X175)/$F$28</f>
        <v>0</v>
      </c>
      <c r="Y199" s="186">
        <f t="shared" ca="1" si="21"/>
        <v>0</v>
      </c>
      <c r="Z199" s="249">
        <f t="shared" ca="1" si="22"/>
        <v>0</v>
      </c>
      <c r="AA199" s="249">
        <f t="shared" ca="1" si="23"/>
        <v>0</v>
      </c>
      <c r="AB199" s="249">
        <f t="shared" ca="1" si="24"/>
        <v>0</v>
      </c>
      <c r="AC199" s="249">
        <f t="shared" ca="1" si="25"/>
        <v>0</v>
      </c>
      <c r="AD199" s="348">
        <f t="shared" ca="1" si="26"/>
        <v>0</v>
      </c>
      <c r="AE199" s="351">
        <f t="shared" ca="1" si="27"/>
        <v>0</v>
      </c>
      <c r="AF199" s="229">
        <f t="shared" ca="1" si="28"/>
        <v>0</v>
      </c>
      <c r="AG199" s="352">
        <f t="shared" ca="1" si="29"/>
        <v>0</v>
      </c>
      <c r="AH199" s="181"/>
      <c r="AI199" s="181"/>
      <c r="AJ199" s="181"/>
      <c r="AK199" s="181"/>
      <c r="AL199" s="181"/>
      <c r="AM199" s="181"/>
      <c r="AN199" s="181"/>
      <c r="AO199" s="181"/>
    </row>
    <row r="200" spans="4:41" ht="12.9" customHeight="1" x14ac:dyDescent="0.3">
      <c r="D200" s="54"/>
      <c r="E200" s="234" t="s">
        <v>353</v>
      </c>
      <c r="F200" s="332" t="s">
        <v>573</v>
      </c>
      <c r="G200" s="339">
        <f ca="1">IF($F$7="BP",BP!AB176,EIA!AB176)/$F$28</f>
        <v>4.8768211919873572</v>
      </c>
      <c r="H200" s="339">
        <f ca="1">IF($F$7="BP",BP!AC176,EIA!AC176)/$F$28</f>
        <v>5.4079904267067986</v>
      </c>
      <c r="I200" s="339">
        <f ca="1">IF($F$7="BP",BP!AD176,EIA!AD176)/$F$28</f>
        <v>5.9445434656451459</v>
      </c>
      <c r="J200" s="339">
        <f ca="1">IF($F$7="BP",BP!AE176,EIA!AE176)/$F$28</f>
        <v>0.33516927275640362</v>
      </c>
      <c r="K200" s="339">
        <f ca="1">IF($F$7="BP",BP!AF176,EIA!AF176)/$F$28</f>
        <v>0.36834806325370312</v>
      </c>
      <c r="L200" s="339">
        <f ca="1">IF($F$7="BP",BP!AG176,EIA!AG176)/$F$28</f>
        <v>0.40152685375100261</v>
      </c>
      <c r="M200" s="339">
        <f ca="1">IF($F$7="BP",BP!J176,EIA!J176)/$F$28</f>
        <v>0</v>
      </c>
      <c r="N200" s="339">
        <f ca="1">IF($F$7="BP",BP!K176,EIA!K176)/$F$28</f>
        <v>0</v>
      </c>
      <c r="O200" s="339">
        <f ca="1">IF($F$7="BP",BP!L176,EIA!L176)/$F$28</f>
        <v>0</v>
      </c>
      <c r="P200" s="339">
        <f ca="1">IF($F$7="BP",BP!M176,EIA!M176)/$F$28</f>
        <v>0</v>
      </c>
      <c r="Q200" s="339">
        <f ca="1">IF($F$7="BP",BP!N176,EIA!N176)/$F$28</f>
        <v>0</v>
      </c>
      <c r="R200" s="339">
        <f ca="1">IF($F$7="BP",BP!O176,EIA!O176)/$F$28</f>
        <v>0</v>
      </c>
      <c r="S200" s="339">
        <f ca="1">IF($F$7="BP",BP!S176,EIA!S176)/$F$28</f>
        <v>0</v>
      </c>
      <c r="T200" s="339">
        <f ca="1">IF($F$7="BP",BP!T176,EIA!T176)/$F$28</f>
        <v>0</v>
      </c>
      <c r="U200" s="339">
        <f ca="1">IF($F$7="BP",BP!U176,EIA!U176)/$F$28</f>
        <v>0</v>
      </c>
      <c r="V200" s="339">
        <f ca="1">IF($F$7="BP",BP!V176,EIA!V176)/$F$28</f>
        <v>0</v>
      </c>
      <c r="W200" s="339">
        <f ca="1">IF($F$7="BP",BP!W176,EIA!W176)/$F$28</f>
        <v>0</v>
      </c>
      <c r="X200" s="339">
        <f ca="1">IF($F$7="BP",BP!X176,EIA!X176)/$F$28</f>
        <v>0</v>
      </c>
      <c r="Y200" s="186">
        <f t="shared" ca="1" si="21"/>
        <v>4.8768211919873572</v>
      </c>
      <c r="Z200" s="249">
        <f t="shared" ca="1" si="22"/>
        <v>5.4079904267067986</v>
      </c>
      <c r="AA200" s="249">
        <f t="shared" ca="1" si="23"/>
        <v>5.9445434656451459</v>
      </c>
      <c r="AB200" s="249">
        <f t="shared" ca="1" si="24"/>
        <v>0.33516927275640362</v>
      </c>
      <c r="AC200" s="249">
        <f t="shared" ca="1" si="25"/>
        <v>0.36834806325370312</v>
      </c>
      <c r="AD200" s="348">
        <f t="shared" ca="1" si="26"/>
        <v>0.40152685375100261</v>
      </c>
      <c r="AE200" s="351">
        <f t="shared" ca="1" si="27"/>
        <v>5.2119904647437609</v>
      </c>
      <c r="AF200" s="229">
        <f t="shared" ca="1" si="28"/>
        <v>5.7763384899605015</v>
      </c>
      <c r="AG200" s="352">
        <f t="shared" ca="1" si="29"/>
        <v>6.3460703193961487</v>
      </c>
      <c r="AH200" s="181"/>
      <c r="AI200" s="181"/>
      <c r="AJ200" s="181"/>
      <c r="AK200" s="181"/>
      <c r="AL200" s="181"/>
      <c r="AM200" s="181"/>
      <c r="AN200" s="181"/>
      <c r="AO200" s="181"/>
    </row>
    <row r="201" spans="4:41" ht="12.9" customHeight="1" x14ac:dyDescent="0.3">
      <c r="D201" s="54"/>
      <c r="E201" s="234" t="s">
        <v>362</v>
      </c>
      <c r="F201" s="332" t="s">
        <v>174</v>
      </c>
      <c r="G201" s="339">
        <f ca="1">IF($F$7="BP",BP!AB177,EIA!AB177)/$F$28</f>
        <v>0</v>
      </c>
      <c r="H201" s="339">
        <f ca="1">IF($F$7="BP",BP!AC177,EIA!AC177)/$F$28</f>
        <v>0</v>
      </c>
      <c r="I201" s="339">
        <f ca="1">IF($F$7="BP",BP!AD177,EIA!AD177)/$F$28</f>
        <v>0</v>
      </c>
      <c r="J201" s="339">
        <f ca="1">IF($F$7="BP",BP!AE177,EIA!AE177)/$F$28</f>
        <v>0</v>
      </c>
      <c r="K201" s="339">
        <f ca="1">IF($F$7="BP",BP!AF177,EIA!AF177)/$F$28</f>
        <v>0</v>
      </c>
      <c r="L201" s="339">
        <f ca="1">IF($F$7="BP",BP!AG177,EIA!AG177)/$F$28</f>
        <v>0</v>
      </c>
      <c r="M201" s="339">
        <f ca="1">IF($F$7="BP",BP!J177,EIA!J177)/$F$28</f>
        <v>121.31228123658799</v>
      </c>
      <c r="N201" s="339">
        <f ca="1">IF($F$7="BP",BP!K177,EIA!K177)/$F$28</f>
        <v>131.92744091927437</v>
      </c>
      <c r="O201" s="339">
        <f ca="1">IF($F$7="BP",BP!L177,EIA!L177)/$F$28</f>
        <v>143.91821432867732</v>
      </c>
      <c r="P201" s="339">
        <f ca="1">IF($F$7="BP",BP!M177,EIA!M177)/$F$28</f>
        <v>20.148542076926901</v>
      </c>
      <c r="Q201" s="339">
        <f ca="1">IF($F$7="BP",BP!N177,EIA!N177)/$F$28</f>
        <v>23.865796881453235</v>
      </c>
      <c r="R201" s="339">
        <f ca="1">IF($F$7="BP",BP!O177,EIA!O177)/$F$28</f>
        <v>43.758640576375086</v>
      </c>
      <c r="S201" s="339">
        <f ca="1">IF($F$7="BP",BP!S177,EIA!S177)/$F$28</f>
        <v>68.261615999999989</v>
      </c>
      <c r="T201" s="339">
        <f ca="1">IF($F$7="BP",BP!T177,EIA!T177)/$F$28</f>
        <v>70.524432000000004</v>
      </c>
      <c r="U201" s="339">
        <f ca="1">IF($F$7="BP",BP!U177,EIA!U177)/$F$28</f>
        <v>73.290096000000005</v>
      </c>
      <c r="V201" s="339">
        <f ca="1">IF($F$7="BP",BP!V177,EIA!V177)/$F$28</f>
        <v>6.2344168127976314</v>
      </c>
      <c r="W201" s="339">
        <f ca="1">IF($F$7="BP",BP!W177,EIA!W177)/$F$28</f>
        <v>16.012242421912664</v>
      </c>
      <c r="X201" s="339">
        <f ca="1">IF($F$7="BP",BP!X177,EIA!X177)/$F$28</f>
        <v>27.022191113260096</v>
      </c>
      <c r="Y201" s="186">
        <f t="shared" ca="1" si="21"/>
        <v>189.57389723658798</v>
      </c>
      <c r="Z201" s="249">
        <f t="shared" ca="1" si="22"/>
        <v>202.45187291927436</v>
      </c>
      <c r="AA201" s="249">
        <f t="shared" ca="1" si="23"/>
        <v>217.20831032867733</v>
      </c>
      <c r="AB201" s="249">
        <f t="shared" ca="1" si="24"/>
        <v>26.382958889724534</v>
      </c>
      <c r="AC201" s="249">
        <f t="shared" ca="1" si="25"/>
        <v>39.878039303365895</v>
      </c>
      <c r="AD201" s="348">
        <f t="shared" ca="1" si="26"/>
        <v>70.780831689635178</v>
      </c>
      <c r="AE201" s="351">
        <f t="shared" ca="1" si="27"/>
        <v>215.95685612631252</v>
      </c>
      <c r="AF201" s="229">
        <f t="shared" ca="1" si="28"/>
        <v>242.32991222264025</v>
      </c>
      <c r="AG201" s="352">
        <f t="shared" ca="1" si="29"/>
        <v>287.98914201831252</v>
      </c>
      <c r="AH201" s="181"/>
      <c r="AI201" s="181"/>
      <c r="AJ201" s="181"/>
      <c r="AK201" s="181"/>
      <c r="AL201" s="181"/>
      <c r="AM201" s="181"/>
      <c r="AN201" s="181"/>
      <c r="AO201" s="181"/>
    </row>
    <row r="202" spans="4:41" ht="12.9" customHeight="1" x14ac:dyDescent="0.3">
      <c r="D202" s="54"/>
      <c r="E202" s="234" t="s">
        <v>366</v>
      </c>
      <c r="F202" s="332" t="s">
        <v>583</v>
      </c>
      <c r="G202" s="339">
        <f ca="1">IF($F$7="BP",BP!AB178,EIA!AB178)/$F$28</f>
        <v>0</v>
      </c>
      <c r="H202" s="339">
        <f ca="1">IF($F$7="BP",BP!AC178,EIA!AC178)/$F$28</f>
        <v>0</v>
      </c>
      <c r="I202" s="339">
        <f ca="1">IF($F$7="BP",BP!AD178,EIA!AD178)/$F$28</f>
        <v>0</v>
      </c>
      <c r="J202" s="339">
        <f ca="1">IF($F$7="BP",BP!AE178,EIA!AE178)/$F$28</f>
        <v>0</v>
      </c>
      <c r="K202" s="339">
        <f ca="1">IF($F$7="BP",BP!AF178,EIA!AF178)/$F$28</f>
        <v>0</v>
      </c>
      <c r="L202" s="339">
        <f ca="1">IF($F$7="BP",BP!AG178,EIA!AG178)/$F$28</f>
        <v>0</v>
      </c>
      <c r="M202" s="339">
        <f ca="1">IF($F$7="BP",BP!J178,EIA!J178)/$F$28</f>
        <v>0</v>
      </c>
      <c r="N202" s="339">
        <f ca="1">IF($F$7="BP",BP!K178,EIA!K178)/$F$28</f>
        <v>0</v>
      </c>
      <c r="O202" s="339">
        <f ca="1">IF($F$7="BP",BP!L178,EIA!L178)/$F$28</f>
        <v>0</v>
      </c>
      <c r="P202" s="339">
        <f ca="1">IF($F$7="BP",BP!M178,EIA!M178)/$F$28</f>
        <v>0</v>
      </c>
      <c r="Q202" s="339">
        <f ca="1">IF($F$7="BP",BP!N178,EIA!N178)/$F$28</f>
        <v>0</v>
      </c>
      <c r="R202" s="339">
        <f ca="1">IF($F$7="BP",BP!O178,EIA!O178)/$F$28</f>
        <v>0</v>
      </c>
      <c r="S202" s="339">
        <f ca="1">IF($F$7="BP",BP!S178,EIA!S178)/$F$28</f>
        <v>0</v>
      </c>
      <c r="T202" s="339">
        <f ca="1">IF($F$7="BP",BP!T178,EIA!T178)/$F$28</f>
        <v>0</v>
      </c>
      <c r="U202" s="339">
        <f ca="1">IF($F$7="BP",BP!U178,EIA!U178)/$F$28</f>
        <v>0</v>
      </c>
      <c r="V202" s="339">
        <f ca="1">IF($F$7="BP",BP!V178,EIA!V178)/$F$28</f>
        <v>0</v>
      </c>
      <c r="W202" s="339">
        <f ca="1">IF($F$7="BP",BP!W178,EIA!W178)/$F$28</f>
        <v>0</v>
      </c>
      <c r="X202" s="339">
        <f ca="1">IF($F$7="BP",BP!X178,EIA!X178)/$F$28</f>
        <v>0</v>
      </c>
      <c r="Y202" s="186">
        <f t="shared" ca="1" si="21"/>
        <v>0</v>
      </c>
      <c r="Z202" s="249">
        <f t="shared" ca="1" si="22"/>
        <v>0</v>
      </c>
      <c r="AA202" s="249">
        <f t="shared" ca="1" si="23"/>
        <v>0</v>
      </c>
      <c r="AB202" s="249">
        <f t="shared" ca="1" si="24"/>
        <v>0</v>
      </c>
      <c r="AC202" s="249">
        <f t="shared" ca="1" si="25"/>
        <v>0</v>
      </c>
      <c r="AD202" s="348">
        <f t="shared" ca="1" si="26"/>
        <v>0</v>
      </c>
      <c r="AE202" s="351">
        <f t="shared" ca="1" si="27"/>
        <v>0</v>
      </c>
      <c r="AF202" s="229">
        <f t="shared" ca="1" si="28"/>
        <v>0</v>
      </c>
      <c r="AG202" s="352">
        <f t="shared" ca="1" si="29"/>
        <v>0</v>
      </c>
      <c r="AH202" s="181"/>
      <c r="AI202" s="181"/>
      <c r="AJ202" s="181"/>
      <c r="AK202" s="181"/>
      <c r="AL202" s="181"/>
      <c r="AM202" s="181"/>
      <c r="AN202" s="181"/>
      <c r="AO202" s="181"/>
    </row>
    <row r="203" spans="4:41" ht="12.9" customHeight="1" x14ac:dyDescent="0.3">
      <c r="D203" s="54"/>
      <c r="E203" s="234" t="s">
        <v>369</v>
      </c>
      <c r="F203" s="332" t="s">
        <v>175</v>
      </c>
      <c r="G203" s="339">
        <f ca="1">IF($F$7="BP",BP!AB179,EIA!AB179)/$F$28</f>
        <v>0</v>
      </c>
      <c r="H203" s="339">
        <f ca="1">IF($F$7="BP",BP!AC179,EIA!AC179)/$F$28</f>
        <v>0</v>
      </c>
      <c r="I203" s="339">
        <f ca="1">IF($F$7="BP",BP!AD179,EIA!AD179)/$F$28</f>
        <v>0</v>
      </c>
      <c r="J203" s="339">
        <f ca="1">IF($F$7="BP",BP!AE179,EIA!AE179)/$F$28</f>
        <v>0</v>
      </c>
      <c r="K203" s="339">
        <f ca="1">IF($F$7="BP",BP!AF179,EIA!AF179)/$F$28</f>
        <v>0</v>
      </c>
      <c r="L203" s="339">
        <f ca="1">IF($F$7="BP",BP!AG179,EIA!AG179)/$F$28</f>
        <v>0</v>
      </c>
      <c r="M203" s="339">
        <f ca="1">IF($F$7="BP",BP!J179,EIA!J179)/$F$28</f>
        <v>17.740827946030379</v>
      </c>
      <c r="N203" s="339">
        <f ca="1">IF($F$7="BP",BP!K179,EIA!K179)/$F$28</f>
        <v>19.293199392931992</v>
      </c>
      <c r="O203" s="339">
        <f ca="1">IF($F$7="BP",BP!L179,EIA!L179)/$F$28</f>
        <v>21.046741951258682</v>
      </c>
      <c r="P203" s="339">
        <f ca="1">IF($F$7="BP",BP!M179,EIA!M179)/$F$28</f>
        <v>2.0195216289265723</v>
      </c>
      <c r="Q203" s="339">
        <f ca="1">IF($F$7="BP",BP!N179,EIA!N179)/$F$28</f>
        <v>3.2703652265616672</v>
      </c>
      <c r="R203" s="339">
        <f ca="1">IF($F$7="BP",BP!O179,EIA!O179)/$F$28</f>
        <v>8.1730448203625983</v>
      </c>
      <c r="S203" s="339">
        <f ca="1">IF($F$7="BP",BP!S179,EIA!S179)/$F$28</f>
        <v>24.650027999999999</v>
      </c>
      <c r="T203" s="339">
        <f ca="1">IF($F$7="BP",BP!T179,EIA!T179)/$F$28</f>
        <v>25.467155999999999</v>
      </c>
      <c r="U203" s="339">
        <f ca="1">IF($F$7="BP",BP!U179,EIA!U179)/$F$28</f>
        <v>26.465867999999997</v>
      </c>
      <c r="V203" s="339">
        <f ca="1">IF($F$7="BP",BP!V179,EIA!V179)/$F$28</f>
        <v>2.2513171823991449</v>
      </c>
      <c r="W203" s="339">
        <f ca="1">IF($F$7="BP",BP!W179,EIA!W179)/$F$28</f>
        <v>5.7821986523573505</v>
      </c>
      <c r="X203" s="339">
        <f ca="1">IF($F$7="BP",BP!X179,EIA!X179)/$F$28</f>
        <v>9.758013457566145</v>
      </c>
      <c r="Y203" s="186">
        <f t="shared" ca="1" si="21"/>
        <v>42.390855946030378</v>
      </c>
      <c r="Z203" s="249">
        <f t="shared" ca="1" si="22"/>
        <v>44.760355392931992</v>
      </c>
      <c r="AA203" s="249">
        <f t="shared" ca="1" si="23"/>
        <v>47.512609951258682</v>
      </c>
      <c r="AB203" s="249">
        <f t="shared" ca="1" si="24"/>
        <v>4.2708388113257172</v>
      </c>
      <c r="AC203" s="249">
        <f t="shared" ca="1" si="25"/>
        <v>9.0525638789190168</v>
      </c>
      <c r="AD203" s="348">
        <f t="shared" ca="1" si="26"/>
        <v>17.931058277928742</v>
      </c>
      <c r="AE203" s="351">
        <f t="shared" ca="1" si="27"/>
        <v>46.661694757356095</v>
      </c>
      <c r="AF203" s="229">
        <f t="shared" ca="1" si="28"/>
        <v>53.812919271851008</v>
      </c>
      <c r="AG203" s="352">
        <f t="shared" ca="1" si="29"/>
        <v>65.443668229187423</v>
      </c>
      <c r="AH203" s="181"/>
      <c r="AI203" s="181"/>
      <c r="AJ203" s="181"/>
      <c r="AK203" s="181"/>
      <c r="AL203" s="181"/>
      <c r="AM203" s="181"/>
      <c r="AN203" s="181"/>
      <c r="AO203" s="181"/>
    </row>
    <row r="204" spans="4:41" ht="12.9" customHeight="1" x14ac:dyDescent="0.3">
      <c r="D204" s="54"/>
      <c r="E204" s="234" t="s">
        <v>273</v>
      </c>
      <c r="F204" s="332" t="s">
        <v>505</v>
      </c>
      <c r="G204" s="339">
        <f ca="1">IF($F$7="BP",BP!AB180,EIA!AB180)/$F$28</f>
        <v>0</v>
      </c>
      <c r="H204" s="339">
        <f ca="1">IF($F$7="BP",BP!AC180,EIA!AC180)/$F$28</f>
        <v>0</v>
      </c>
      <c r="I204" s="339">
        <f ca="1">IF($F$7="BP",BP!AD180,EIA!AD180)/$F$28</f>
        <v>0</v>
      </c>
      <c r="J204" s="339">
        <f ca="1">IF($F$7="BP",BP!AE180,EIA!AE180)/$F$28</f>
        <v>0</v>
      </c>
      <c r="K204" s="339">
        <f ca="1">IF($F$7="BP",BP!AF180,EIA!AF180)/$F$28</f>
        <v>0</v>
      </c>
      <c r="L204" s="339">
        <f ca="1">IF($F$7="BP",BP!AG180,EIA!AG180)/$F$28</f>
        <v>0</v>
      </c>
      <c r="M204" s="339">
        <f ca="1">IF($F$7="BP",BP!J180,EIA!J180)/$F$28</f>
        <v>0</v>
      </c>
      <c r="N204" s="339">
        <f ca="1">IF($F$7="BP",BP!K180,EIA!K180)/$F$28</f>
        <v>0</v>
      </c>
      <c r="O204" s="339">
        <f ca="1">IF($F$7="BP",BP!L180,EIA!L180)/$F$28</f>
        <v>0</v>
      </c>
      <c r="P204" s="339">
        <f ca="1">IF($F$7="BP",BP!M180,EIA!M180)/$F$28</f>
        <v>0</v>
      </c>
      <c r="Q204" s="339">
        <f ca="1">IF($F$7="BP",BP!N180,EIA!N180)/$F$28</f>
        <v>0</v>
      </c>
      <c r="R204" s="339">
        <f ca="1">IF($F$7="BP",BP!O180,EIA!O180)/$F$28</f>
        <v>0</v>
      </c>
      <c r="S204" s="339">
        <f ca="1">IF($F$7="BP",BP!S180,EIA!S180)/$F$28</f>
        <v>0</v>
      </c>
      <c r="T204" s="339">
        <f ca="1">IF($F$7="BP",BP!T180,EIA!T180)/$F$28</f>
        <v>0</v>
      </c>
      <c r="U204" s="339">
        <f ca="1">IF($F$7="BP",BP!U180,EIA!U180)/$F$28</f>
        <v>0</v>
      </c>
      <c r="V204" s="339">
        <f ca="1">IF($F$7="BP",BP!V180,EIA!V180)/$F$28</f>
        <v>0</v>
      </c>
      <c r="W204" s="339">
        <f ca="1">IF($F$7="BP",BP!W180,EIA!W180)/$F$28</f>
        <v>0</v>
      </c>
      <c r="X204" s="339">
        <f ca="1">IF($F$7="BP",BP!X180,EIA!X180)/$F$28</f>
        <v>0</v>
      </c>
      <c r="Y204" s="186">
        <f t="shared" ca="1" si="21"/>
        <v>0</v>
      </c>
      <c r="Z204" s="249">
        <f t="shared" ca="1" si="22"/>
        <v>0</v>
      </c>
      <c r="AA204" s="249">
        <f t="shared" ca="1" si="23"/>
        <v>0</v>
      </c>
      <c r="AB204" s="249">
        <f t="shared" ca="1" si="24"/>
        <v>0</v>
      </c>
      <c r="AC204" s="249">
        <f t="shared" ca="1" si="25"/>
        <v>0</v>
      </c>
      <c r="AD204" s="348">
        <f t="shared" ca="1" si="26"/>
        <v>0</v>
      </c>
      <c r="AE204" s="351">
        <f t="shared" ca="1" si="27"/>
        <v>0</v>
      </c>
      <c r="AF204" s="229">
        <f t="shared" ca="1" si="28"/>
        <v>0</v>
      </c>
      <c r="AG204" s="352">
        <f t="shared" ca="1" si="29"/>
        <v>0</v>
      </c>
      <c r="AH204" s="181"/>
      <c r="AI204" s="181"/>
      <c r="AJ204" s="181"/>
      <c r="AK204" s="181"/>
      <c r="AL204" s="181"/>
      <c r="AM204" s="181"/>
      <c r="AN204" s="181"/>
      <c r="AO204" s="181"/>
    </row>
    <row r="205" spans="4:41" ht="12.9" customHeight="1" x14ac:dyDescent="0.3">
      <c r="D205" s="54"/>
      <c r="E205" s="234" t="s">
        <v>367</v>
      </c>
      <c r="F205" s="332" t="s">
        <v>584</v>
      </c>
      <c r="G205" s="339">
        <f ca="1">IF($F$7="BP",BP!AB181,EIA!AB181)/$F$28</f>
        <v>0</v>
      </c>
      <c r="H205" s="339">
        <f ca="1">IF($F$7="BP",BP!AC181,EIA!AC181)/$F$28</f>
        <v>0</v>
      </c>
      <c r="I205" s="339">
        <f ca="1">IF($F$7="BP",BP!AD181,EIA!AD181)/$F$28</f>
        <v>0</v>
      </c>
      <c r="J205" s="339">
        <f ca="1">IF($F$7="BP",BP!AE181,EIA!AE181)/$F$28</f>
        <v>0</v>
      </c>
      <c r="K205" s="339">
        <f ca="1">IF($F$7="BP",BP!AF181,EIA!AF181)/$F$28</f>
        <v>0</v>
      </c>
      <c r="L205" s="339">
        <f ca="1">IF($F$7="BP",BP!AG181,EIA!AG181)/$F$28</f>
        <v>0</v>
      </c>
      <c r="M205" s="339">
        <f ca="1">IF($F$7="BP",BP!J181,EIA!J181)/$F$28</f>
        <v>0</v>
      </c>
      <c r="N205" s="339">
        <f ca="1">IF($F$7="BP",BP!K181,EIA!K181)/$F$28</f>
        <v>0</v>
      </c>
      <c r="O205" s="339">
        <f ca="1">IF($F$7="BP",BP!L181,EIA!L181)/$F$28</f>
        <v>0</v>
      </c>
      <c r="P205" s="339">
        <f ca="1">IF($F$7="BP",BP!M181,EIA!M181)/$F$28</f>
        <v>0</v>
      </c>
      <c r="Q205" s="339">
        <f ca="1">IF($F$7="BP",BP!N181,EIA!N181)/$F$28</f>
        <v>0</v>
      </c>
      <c r="R205" s="339">
        <f ca="1">IF($F$7="BP",BP!O181,EIA!O181)/$F$28</f>
        <v>0</v>
      </c>
      <c r="S205" s="339">
        <f ca="1">IF($F$7="BP",BP!S181,EIA!S181)/$F$28</f>
        <v>0</v>
      </c>
      <c r="T205" s="339">
        <f ca="1">IF($F$7="BP",BP!T181,EIA!T181)/$F$28</f>
        <v>0</v>
      </c>
      <c r="U205" s="339">
        <f ca="1">IF($F$7="BP",BP!U181,EIA!U181)/$F$28</f>
        <v>0</v>
      </c>
      <c r="V205" s="339">
        <f ca="1">IF($F$7="BP",BP!V181,EIA!V181)/$F$28</f>
        <v>0</v>
      </c>
      <c r="W205" s="339">
        <f ca="1">IF($F$7="BP",BP!W181,EIA!W181)/$F$28</f>
        <v>0</v>
      </c>
      <c r="X205" s="339">
        <f ca="1">IF($F$7="BP",BP!X181,EIA!X181)/$F$28</f>
        <v>0</v>
      </c>
      <c r="Y205" s="186">
        <f t="shared" ca="1" si="21"/>
        <v>0</v>
      </c>
      <c r="Z205" s="249">
        <f t="shared" ca="1" si="22"/>
        <v>0</v>
      </c>
      <c r="AA205" s="249">
        <f t="shared" ca="1" si="23"/>
        <v>0</v>
      </c>
      <c r="AB205" s="249">
        <f t="shared" ca="1" si="24"/>
        <v>0</v>
      </c>
      <c r="AC205" s="249">
        <f t="shared" ca="1" si="25"/>
        <v>0</v>
      </c>
      <c r="AD205" s="348">
        <f t="shared" ca="1" si="26"/>
        <v>0</v>
      </c>
      <c r="AE205" s="351">
        <f t="shared" ca="1" si="27"/>
        <v>0</v>
      </c>
      <c r="AF205" s="229">
        <f t="shared" ca="1" si="28"/>
        <v>0</v>
      </c>
      <c r="AG205" s="352">
        <f t="shared" ca="1" si="29"/>
        <v>0</v>
      </c>
      <c r="AH205" s="181"/>
      <c r="AI205" s="181"/>
      <c r="AJ205" s="181"/>
      <c r="AK205" s="181"/>
      <c r="AL205" s="181"/>
      <c r="AM205" s="181"/>
      <c r="AN205" s="181"/>
      <c r="AO205" s="181"/>
    </row>
    <row r="206" spans="4:41" ht="12.9" customHeight="1" x14ac:dyDescent="0.3">
      <c r="D206" s="54"/>
      <c r="E206" s="234" t="s">
        <v>370</v>
      </c>
      <c r="F206" s="332" t="s">
        <v>586</v>
      </c>
      <c r="G206" s="339">
        <f ca="1">IF($F$7="BP",BP!AB182,EIA!AB182)/$F$28</f>
        <v>0</v>
      </c>
      <c r="H206" s="339">
        <f ca="1">IF($F$7="BP",BP!AC182,EIA!AC182)/$F$28</f>
        <v>0</v>
      </c>
      <c r="I206" s="339">
        <f ca="1">IF($F$7="BP",BP!AD182,EIA!AD182)/$F$28</f>
        <v>0</v>
      </c>
      <c r="J206" s="339">
        <f ca="1">IF($F$7="BP",BP!AE182,EIA!AE182)/$F$28</f>
        <v>0</v>
      </c>
      <c r="K206" s="339">
        <f ca="1">IF($F$7="BP",BP!AF182,EIA!AF182)/$F$28</f>
        <v>0</v>
      </c>
      <c r="L206" s="339">
        <f ca="1">IF($F$7="BP",BP!AG182,EIA!AG182)/$F$28</f>
        <v>0</v>
      </c>
      <c r="M206" s="339">
        <f ca="1">IF($F$7="BP",BP!J182,EIA!J182)/$F$28</f>
        <v>0</v>
      </c>
      <c r="N206" s="339">
        <f ca="1">IF($F$7="BP",BP!K182,EIA!K182)/$F$28</f>
        <v>0</v>
      </c>
      <c r="O206" s="339">
        <f ca="1">IF($F$7="BP",BP!L182,EIA!L182)/$F$28</f>
        <v>0</v>
      </c>
      <c r="P206" s="339">
        <f ca="1">IF($F$7="BP",BP!M182,EIA!M182)/$F$28</f>
        <v>0</v>
      </c>
      <c r="Q206" s="339">
        <f ca="1">IF($F$7="BP",BP!N182,EIA!N182)/$F$28</f>
        <v>0</v>
      </c>
      <c r="R206" s="339">
        <f ca="1">IF($F$7="BP",BP!O182,EIA!O182)/$F$28</f>
        <v>0</v>
      </c>
      <c r="S206" s="339">
        <f ca="1">IF($F$7="BP",BP!S182,EIA!S182)/$F$28</f>
        <v>0</v>
      </c>
      <c r="T206" s="339">
        <f ca="1">IF($F$7="BP",BP!T182,EIA!T182)/$F$28</f>
        <v>0</v>
      </c>
      <c r="U206" s="339">
        <f ca="1">IF($F$7="BP",BP!U182,EIA!U182)/$F$28</f>
        <v>0</v>
      </c>
      <c r="V206" s="339">
        <f ca="1">IF($F$7="BP",BP!V182,EIA!V182)/$F$28</f>
        <v>0</v>
      </c>
      <c r="W206" s="339">
        <f ca="1">IF($F$7="BP",BP!W182,EIA!W182)/$F$28</f>
        <v>0</v>
      </c>
      <c r="X206" s="339">
        <f ca="1">IF($F$7="BP",BP!X182,EIA!X182)/$F$28</f>
        <v>0</v>
      </c>
      <c r="Y206" s="186">
        <f t="shared" ca="1" si="21"/>
        <v>0</v>
      </c>
      <c r="Z206" s="249">
        <f t="shared" ca="1" si="22"/>
        <v>0</v>
      </c>
      <c r="AA206" s="249">
        <f t="shared" ca="1" si="23"/>
        <v>0</v>
      </c>
      <c r="AB206" s="249">
        <f t="shared" ca="1" si="24"/>
        <v>0</v>
      </c>
      <c r="AC206" s="249">
        <f t="shared" ca="1" si="25"/>
        <v>0</v>
      </c>
      <c r="AD206" s="348">
        <f t="shared" ca="1" si="26"/>
        <v>0</v>
      </c>
      <c r="AE206" s="351">
        <f t="shared" ca="1" si="27"/>
        <v>0</v>
      </c>
      <c r="AF206" s="229">
        <f t="shared" ca="1" si="28"/>
        <v>0</v>
      </c>
      <c r="AG206" s="352">
        <f t="shared" ca="1" si="29"/>
        <v>0</v>
      </c>
      <c r="AH206" s="181"/>
      <c r="AI206" s="181"/>
      <c r="AJ206" s="181"/>
      <c r="AK206" s="181"/>
      <c r="AL206" s="181"/>
      <c r="AM206" s="181"/>
      <c r="AN206" s="181"/>
      <c r="AO206" s="181"/>
    </row>
    <row r="207" spans="4:41" ht="12.9" customHeight="1" x14ac:dyDescent="0.3">
      <c r="D207" s="54"/>
      <c r="E207" s="234" t="s">
        <v>363</v>
      </c>
      <c r="F207" s="332" t="s">
        <v>580</v>
      </c>
      <c r="G207" s="339">
        <f ca="1">IF($F$7="BP",BP!AB183,EIA!AB183)/$F$28</f>
        <v>9.7536423839747144</v>
      </c>
      <c r="H207" s="339">
        <f ca="1">IF($F$7="BP",BP!AC183,EIA!AC183)/$F$28</f>
        <v>10.815980853413597</v>
      </c>
      <c r="I207" s="339">
        <f ca="1">IF($F$7="BP",BP!AD183,EIA!AD183)/$F$28</f>
        <v>11.889086931290292</v>
      </c>
      <c r="J207" s="339">
        <f ca="1">IF($F$7="BP",BP!AE183,EIA!AE183)/$F$28</f>
        <v>0.67033854551280725</v>
      </c>
      <c r="K207" s="339">
        <f ca="1">IF($F$7="BP",BP!AF183,EIA!AF183)/$F$28</f>
        <v>0.73669612650740623</v>
      </c>
      <c r="L207" s="339">
        <f ca="1">IF($F$7="BP",BP!AG183,EIA!AG183)/$F$28</f>
        <v>0.80305370750200522</v>
      </c>
      <c r="M207" s="339">
        <f ca="1">IF($F$7="BP",BP!J183,EIA!J183)/$F$28</f>
        <v>0</v>
      </c>
      <c r="N207" s="339">
        <f ca="1">IF($F$7="BP",BP!K183,EIA!K183)/$F$28</f>
        <v>0</v>
      </c>
      <c r="O207" s="339">
        <f ca="1">IF($F$7="BP",BP!L183,EIA!L183)/$F$28</f>
        <v>0</v>
      </c>
      <c r="P207" s="339">
        <f ca="1">IF($F$7="BP",BP!M183,EIA!M183)/$F$28</f>
        <v>0</v>
      </c>
      <c r="Q207" s="339">
        <f ca="1">IF($F$7="BP",BP!N183,EIA!N183)/$F$28</f>
        <v>0</v>
      </c>
      <c r="R207" s="339">
        <f ca="1">IF($F$7="BP",BP!O183,EIA!O183)/$F$28</f>
        <v>0</v>
      </c>
      <c r="S207" s="339">
        <f ca="1">IF($F$7="BP",BP!S183,EIA!S183)/$F$28</f>
        <v>62.573147999999996</v>
      </c>
      <c r="T207" s="339">
        <f ca="1">IF($F$7="BP",BP!T183,EIA!T183)/$F$28</f>
        <v>64.647396000000001</v>
      </c>
      <c r="U207" s="339">
        <f ca="1">IF($F$7="BP",BP!U183,EIA!U183)/$F$28</f>
        <v>67.182587999999996</v>
      </c>
      <c r="V207" s="339">
        <f ca="1">IF($F$7="BP",BP!V183,EIA!V183)/$F$28</f>
        <v>5.7148820783978289</v>
      </c>
      <c r="W207" s="339">
        <f ca="1">IF($F$7="BP",BP!W183,EIA!W183)/$F$28</f>
        <v>14.677888886753276</v>
      </c>
      <c r="X207" s="339">
        <f ca="1">IF($F$7="BP",BP!X183,EIA!X183)/$F$28</f>
        <v>24.770341853821755</v>
      </c>
      <c r="Y207" s="186">
        <f t="shared" ca="1" si="21"/>
        <v>72.326790383974711</v>
      </c>
      <c r="Z207" s="249">
        <f t="shared" ca="1" si="22"/>
        <v>75.463376853413592</v>
      </c>
      <c r="AA207" s="249">
        <f t="shared" ca="1" si="23"/>
        <v>79.071674931290289</v>
      </c>
      <c r="AB207" s="249">
        <f t="shared" ca="1" si="24"/>
        <v>6.3852206239106364</v>
      </c>
      <c r="AC207" s="249">
        <f t="shared" ca="1" si="25"/>
        <v>15.414585013260682</v>
      </c>
      <c r="AD207" s="348">
        <f t="shared" ca="1" si="26"/>
        <v>25.57339556132376</v>
      </c>
      <c r="AE207" s="351">
        <f t="shared" ca="1" si="27"/>
        <v>78.712011007885351</v>
      </c>
      <c r="AF207" s="229">
        <f t="shared" ca="1" si="28"/>
        <v>90.877961866674269</v>
      </c>
      <c r="AG207" s="352">
        <f t="shared" ca="1" si="29"/>
        <v>104.64507049261405</v>
      </c>
      <c r="AH207" s="181"/>
      <c r="AI207" s="181"/>
      <c r="AJ207" s="181"/>
      <c r="AK207" s="181"/>
      <c r="AL207" s="181"/>
      <c r="AM207" s="181"/>
      <c r="AN207" s="181"/>
      <c r="AO207" s="181"/>
    </row>
    <row r="208" spans="4:41" ht="12.9" customHeight="1" x14ac:dyDescent="0.3">
      <c r="D208" s="54"/>
      <c r="E208" s="234" t="s">
        <v>372</v>
      </c>
      <c r="F208" s="332" t="s">
        <v>588</v>
      </c>
      <c r="G208" s="339">
        <f ca="1">IF($F$7="BP",BP!AB184,EIA!AB184)/$F$28</f>
        <v>171.52647344803998</v>
      </c>
      <c r="H208" s="339">
        <f ca="1">IF($F$7="BP",BP!AC184,EIA!AC184)/$F$28</f>
        <v>206.38357259606417</v>
      </c>
      <c r="I208" s="339">
        <f ca="1">IF($F$7="BP",BP!AD184,EIA!AD184)/$F$28</f>
        <v>246.00831652556656</v>
      </c>
      <c r="J208" s="339">
        <f ca="1">IF($F$7="BP",BP!AE184,EIA!AE184)/$F$28</f>
        <v>23.869031635767524</v>
      </c>
      <c r="K208" s="339">
        <f ca="1">IF($F$7="BP",BP!AF184,EIA!AF184)/$F$28</f>
        <v>24.697634573641196</v>
      </c>
      <c r="L208" s="339">
        <f ca="1">IF($F$7="BP",BP!AG184,EIA!AG184)/$F$28</f>
        <v>25.526237511514889</v>
      </c>
      <c r="M208" s="339">
        <f ca="1">IF($F$7="BP",BP!J184,EIA!J184)/$F$28</f>
        <v>0</v>
      </c>
      <c r="N208" s="339">
        <f ca="1">IF($F$7="BP",BP!K184,EIA!K184)/$F$28</f>
        <v>0</v>
      </c>
      <c r="O208" s="339">
        <f ca="1">IF($F$7="BP",BP!L184,EIA!L184)/$F$28</f>
        <v>0</v>
      </c>
      <c r="P208" s="339">
        <f ca="1">IF($F$7="BP",BP!M184,EIA!M184)/$F$28</f>
        <v>0</v>
      </c>
      <c r="Q208" s="339">
        <f ca="1">IF($F$7="BP",BP!N184,EIA!N184)/$F$28</f>
        <v>0</v>
      </c>
      <c r="R208" s="339">
        <f ca="1">IF($F$7="BP",BP!O184,EIA!O184)/$F$28</f>
        <v>0</v>
      </c>
      <c r="S208" s="339">
        <f ca="1">IF($F$7="BP",BP!S184,EIA!S184)/$F$28</f>
        <v>5.6884679999999994</v>
      </c>
      <c r="T208" s="339">
        <f ca="1">IF($F$7="BP",BP!T184,EIA!T184)/$F$28</f>
        <v>5.8770360000000004</v>
      </c>
      <c r="U208" s="339">
        <f ca="1">IF($F$7="BP",BP!U184,EIA!U184)/$F$28</f>
        <v>6.1075080000000002</v>
      </c>
      <c r="V208" s="339">
        <f ca="1">IF($F$7="BP",BP!V184,EIA!V184)/$F$28</f>
        <v>0.51953473439980269</v>
      </c>
      <c r="W208" s="339">
        <f ca="1">IF($F$7="BP",BP!W184,EIA!W184)/$F$28</f>
        <v>1.3343535351593887</v>
      </c>
      <c r="X208" s="339">
        <f ca="1">IF($F$7="BP",BP!X184,EIA!X184)/$F$28</f>
        <v>2.2518492594383415</v>
      </c>
      <c r="Y208" s="186">
        <f t="shared" ca="1" si="21"/>
        <v>177.21494144803998</v>
      </c>
      <c r="Z208" s="249">
        <f t="shared" ca="1" si="22"/>
        <v>212.26060859606417</v>
      </c>
      <c r="AA208" s="249">
        <f t="shared" ca="1" si="23"/>
        <v>252.11582452556655</v>
      </c>
      <c r="AB208" s="249">
        <f t="shared" ca="1" si="24"/>
        <v>24.388566370167325</v>
      </c>
      <c r="AC208" s="249">
        <f t="shared" ca="1" si="25"/>
        <v>26.031988108800583</v>
      </c>
      <c r="AD208" s="348">
        <f t="shared" ca="1" si="26"/>
        <v>27.77808677095323</v>
      </c>
      <c r="AE208" s="351">
        <f t="shared" ca="1" si="27"/>
        <v>201.60350781820731</v>
      </c>
      <c r="AF208" s="229">
        <f t="shared" ca="1" si="28"/>
        <v>238.29259670486476</v>
      </c>
      <c r="AG208" s="352">
        <f t="shared" ca="1" si="29"/>
        <v>279.89391129651978</v>
      </c>
      <c r="AH208" s="181"/>
      <c r="AI208" s="181"/>
      <c r="AJ208" s="181"/>
      <c r="AK208" s="181"/>
      <c r="AL208" s="181"/>
      <c r="AM208" s="181"/>
      <c r="AN208" s="181"/>
      <c r="AO208" s="181"/>
    </row>
    <row r="209" spans="4:41" ht="12.9" customHeight="1" x14ac:dyDescent="0.3">
      <c r="D209" s="54"/>
      <c r="E209" s="234" t="s">
        <v>385</v>
      </c>
      <c r="F209" s="332" t="s">
        <v>598</v>
      </c>
      <c r="G209" s="339">
        <f ca="1">IF($F$7="BP",BP!AB185,EIA!AB185)/$F$28</f>
        <v>0</v>
      </c>
      <c r="H209" s="339">
        <f ca="1">IF($F$7="BP",BP!AC185,EIA!AC185)/$F$28</f>
        <v>0</v>
      </c>
      <c r="I209" s="339">
        <f ca="1">IF($F$7="BP",BP!AD185,EIA!AD185)/$F$28</f>
        <v>0</v>
      </c>
      <c r="J209" s="339">
        <f ca="1">IF($F$7="BP",BP!AE185,EIA!AE185)/$F$28</f>
        <v>0</v>
      </c>
      <c r="K209" s="339">
        <f ca="1">IF($F$7="BP",BP!AF185,EIA!AF185)/$F$28</f>
        <v>0</v>
      </c>
      <c r="L209" s="339">
        <f ca="1">IF($F$7="BP",BP!AG185,EIA!AG185)/$F$28</f>
        <v>0</v>
      </c>
      <c r="M209" s="339">
        <f ca="1">IF($F$7="BP",BP!J185,EIA!J185)/$F$28</f>
        <v>0</v>
      </c>
      <c r="N209" s="339">
        <f ca="1">IF($F$7="BP",BP!K185,EIA!K185)/$F$28</f>
        <v>0</v>
      </c>
      <c r="O209" s="339">
        <f ca="1">IF($F$7="BP",BP!L185,EIA!L185)/$F$28</f>
        <v>0</v>
      </c>
      <c r="P209" s="339">
        <f ca="1">IF($F$7="BP",BP!M185,EIA!M185)/$F$28</f>
        <v>0</v>
      </c>
      <c r="Q209" s="339">
        <f ca="1">IF($F$7="BP",BP!N185,EIA!N185)/$F$28</f>
        <v>0</v>
      </c>
      <c r="R209" s="339">
        <f ca="1">IF($F$7="BP",BP!O185,EIA!O185)/$F$28</f>
        <v>0</v>
      </c>
      <c r="S209" s="339">
        <f ca="1">IF($F$7="BP",BP!S185,EIA!S185)/$F$28</f>
        <v>0</v>
      </c>
      <c r="T209" s="339">
        <f ca="1">IF($F$7="BP",BP!T185,EIA!T185)/$F$28</f>
        <v>0</v>
      </c>
      <c r="U209" s="339">
        <f ca="1">IF($F$7="BP",BP!U185,EIA!U185)/$F$28</f>
        <v>0</v>
      </c>
      <c r="V209" s="339">
        <f ca="1">IF($F$7="BP",BP!V185,EIA!V185)/$F$28</f>
        <v>0</v>
      </c>
      <c r="W209" s="339">
        <f ca="1">IF($F$7="BP",BP!W185,EIA!W185)/$F$28</f>
        <v>0</v>
      </c>
      <c r="X209" s="339">
        <f ca="1">IF($F$7="BP",BP!X185,EIA!X185)/$F$28</f>
        <v>0</v>
      </c>
      <c r="Y209" s="186">
        <f t="shared" ca="1" si="21"/>
        <v>0</v>
      </c>
      <c r="Z209" s="249">
        <f t="shared" ca="1" si="22"/>
        <v>0</v>
      </c>
      <c r="AA209" s="249">
        <f t="shared" ca="1" si="23"/>
        <v>0</v>
      </c>
      <c r="AB209" s="249">
        <f t="shared" ca="1" si="24"/>
        <v>0</v>
      </c>
      <c r="AC209" s="249">
        <f t="shared" ca="1" si="25"/>
        <v>0</v>
      </c>
      <c r="AD209" s="348">
        <f t="shared" ca="1" si="26"/>
        <v>0</v>
      </c>
      <c r="AE209" s="351">
        <f t="shared" ca="1" si="27"/>
        <v>0</v>
      </c>
      <c r="AF209" s="229">
        <f t="shared" ca="1" si="28"/>
        <v>0</v>
      </c>
      <c r="AG209" s="352">
        <f t="shared" ca="1" si="29"/>
        <v>0</v>
      </c>
      <c r="AH209" s="181"/>
      <c r="AI209" s="181"/>
      <c r="AJ209" s="181"/>
      <c r="AK209" s="181"/>
      <c r="AL209" s="181"/>
      <c r="AM209" s="181"/>
      <c r="AN209" s="181"/>
      <c r="AO209" s="181"/>
    </row>
    <row r="210" spans="4:41" ht="12.9" customHeight="1" x14ac:dyDescent="0.3">
      <c r="D210" s="54"/>
      <c r="E210" s="234" t="s">
        <v>371</v>
      </c>
      <c r="F210" s="332" t="s">
        <v>587</v>
      </c>
      <c r="G210" s="339">
        <f ca="1">IF($F$7="BP",BP!AB186,EIA!AB186)/$F$28</f>
        <v>0</v>
      </c>
      <c r="H210" s="339">
        <f ca="1">IF($F$7="BP",BP!AC186,EIA!AC186)/$F$28</f>
        <v>0</v>
      </c>
      <c r="I210" s="339">
        <f ca="1">IF($F$7="BP",BP!AD186,EIA!AD186)/$F$28</f>
        <v>0</v>
      </c>
      <c r="J210" s="339">
        <f ca="1">IF($F$7="BP",BP!AE186,EIA!AE186)/$F$28</f>
        <v>0</v>
      </c>
      <c r="K210" s="339">
        <f ca="1">IF($F$7="BP",BP!AF186,EIA!AF186)/$F$28</f>
        <v>0</v>
      </c>
      <c r="L210" s="339">
        <f ca="1">IF($F$7="BP",BP!AG186,EIA!AG186)/$F$28</f>
        <v>0</v>
      </c>
      <c r="M210" s="339">
        <f ca="1">IF($F$7="BP",BP!J186,EIA!J186)/$F$28</f>
        <v>0</v>
      </c>
      <c r="N210" s="339">
        <f ca="1">IF($F$7="BP",BP!K186,EIA!K186)/$F$28</f>
        <v>0</v>
      </c>
      <c r="O210" s="339">
        <f ca="1">IF($F$7="BP",BP!L186,EIA!L186)/$F$28</f>
        <v>0</v>
      </c>
      <c r="P210" s="339">
        <f ca="1">IF($F$7="BP",BP!M186,EIA!M186)/$F$28</f>
        <v>0</v>
      </c>
      <c r="Q210" s="339">
        <f ca="1">IF($F$7="BP",BP!N186,EIA!N186)/$F$28</f>
        <v>0</v>
      </c>
      <c r="R210" s="339">
        <f ca="1">IF($F$7="BP",BP!O186,EIA!O186)/$F$28</f>
        <v>0</v>
      </c>
      <c r="S210" s="339">
        <f ca="1">IF($F$7="BP",BP!S186,EIA!S186)/$F$28</f>
        <v>0</v>
      </c>
      <c r="T210" s="339">
        <f ca="1">IF($F$7="BP",BP!T186,EIA!T186)/$F$28</f>
        <v>0</v>
      </c>
      <c r="U210" s="339">
        <f ca="1">IF($F$7="BP",BP!U186,EIA!U186)/$F$28</f>
        <v>0</v>
      </c>
      <c r="V210" s="339">
        <f ca="1">IF($F$7="BP",BP!V186,EIA!V186)/$F$28</f>
        <v>0</v>
      </c>
      <c r="W210" s="339">
        <f ca="1">IF($F$7="BP",BP!W186,EIA!W186)/$F$28</f>
        <v>0</v>
      </c>
      <c r="X210" s="339">
        <f ca="1">IF($F$7="BP",BP!X186,EIA!X186)/$F$28</f>
        <v>0</v>
      </c>
      <c r="Y210" s="186">
        <f t="shared" ca="1" si="21"/>
        <v>0</v>
      </c>
      <c r="Z210" s="249">
        <f t="shared" ca="1" si="22"/>
        <v>0</v>
      </c>
      <c r="AA210" s="249">
        <f t="shared" ca="1" si="23"/>
        <v>0</v>
      </c>
      <c r="AB210" s="249">
        <f t="shared" ca="1" si="24"/>
        <v>0</v>
      </c>
      <c r="AC210" s="249">
        <f t="shared" ca="1" si="25"/>
        <v>0</v>
      </c>
      <c r="AD210" s="348">
        <f t="shared" ca="1" si="26"/>
        <v>0</v>
      </c>
      <c r="AE210" s="351">
        <f t="shared" ca="1" si="27"/>
        <v>0</v>
      </c>
      <c r="AF210" s="229">
        <f t="shared" ca="1" si="28"/>
        <v>0</v>
      </c>
      <c r="AG210" s="352">
        <f t="shared" ca="1" si="29"/>
        <v>0</v>
      </c>
      <c r="AH210" s="181"/>
      <c r="AI210" s="181"/>
      <c r="AJ210" s="181"/>
      <c r="AK210" s="181"/>
      <c r="AL210" s="181"/>
      <c r="AM210" s="181"/>
      <c r="AN210" s="181"/>
      <c r="AO210" s="181"/>
    </row>
    <row r="211" spans="4:41" ht="12.9" customHeight="1" x14ac:dyDescent="0.3">
      <c r="D211" s="54"/>
      <c r="E211" s="234" t="s">
        <v>374</v>
      </c>
      <c r="F211" s="332" t="s">
        <v>590</v>
      </c>
      <c r="G211" s="339">
        <f ca="1">IF($F$7="BP",BP!AB187,EIA!AB187)/$F$28</f>
        <v>0</v>
      </c>
      <c r="H211" s="339">
        <f ca="1">IF($F$7="BP",BP!AC187,EIA!AC187)/$F$28</f>
        <v>0</v>
      </c>
      <c r="I211" s="339">
        <f ca="1">IF($F$7="BP",BP!AD187,EIA!AD187)/$F$28</f>
        <v>0</v>
      </c>
      <c r="J211" s="339">
        <f ca="1">IF($F$7="BP",BP!AE187,EIA!AE187)/$F$28</f>
        <v>0</v>
      </c>
      <c r="K211" s="339">
        <f ca="1">IF($F$7="BP",BP!AF187,EIA!AF187)/$F$28</f>
        <v>0</v>
      </c>
      <c r="L211" s="339">
        <f ca="1">IF($F$7="BP",BP!AG187,EIA!AG187)/$F$28</f>
        <v>0</v>
      </c>
      <c r="M211" s="339">
        <f ca="1">IF($F$7="BP",BP!J187,EIA!J187)/$F$28</f>
        <v>0</v>
      </c>
      <c r="N211" s="339">
        <f ca="1">IF($F$7="BP",BP!K187,EIA!K187)/$F$28</f>
        <v>0</v>
      </c>
      <c r="O211" s="339">
        <f ca="1">IF($F$7="BP",BP!L187,EIA!L187)/$F$28</f>
        <v>0</v>
      </c>
      <c r="P211" s="339">
        <f ca="1">IF($F$7="BP",BP!M187,EIA!M187)/$F$28</f>
        <v>0</v>
      </c>
      <c r="Q211" s="339">
        <f ca="1">IF($F$7="BP",BP!N187,EIA!N187)/$F$28</f>
        <v>0</v>
      </c>
      <c r="R211" s="339">
        <f ca="1">IF($F$7="BP",BP!O187,EIA!O187)/$F$28</f>
        <v>0</v>
      </c>
      <c r="S211" s="339">
        <f ca="1">IF($F$7="BP",BP!S187,EIA!S187)/$F$28</f>
        <v>0</v>
      </c>
      <c r="T211" s="339">
        <f ca="1">IF($F$7="BP",BP!T187,EIA!T187)/$F$28</f>
        <v>0</v>
      </c>
      <c r="U211" s="339">
        <f ca="1">IF($F$7="BP",BP!U187,EIA!U187)/$F$28</f>
        <v>0</v>
      </c>
      <c r="V211" s="339">
        <f ca="1">IF($F$7="BP",BP!V187,EIA!V187)/$F$28</f>
        <v>0</v>
      </c>
      <c r="W211" s="339">
        <f ca="1">IF($F$7="BP",BP!W187,EIA!W187)/$F$28</f>
        <v>0</v>
      </c>
      <c r="X211" s="339">
        <f ca="1">IF($F$7="BP",BP!X187,EIA!X187)/$F$28</f>
        <v>0</v>
      </c>
      <c r="Y211" s="186">
        <f t="shared" ca="1" si="21"/>
        <v>0</v>
      </c>
      <c r="Z211" s="249">
        <f t="shared" ca="1" si="22"/>
        <v>0</v>
      </c>
      <c r="AA211" s="249">
        <f t="shared" ca="1" si="23"/>
        <v>0</v>
      </c>
      <c r="AB211" s="249">
        <f t="shared" ca="1" si="24"/>
        <v>0</v>
      </c>
      <c r="AC211" s="249">
        <f t="shared" ca="1" si="25"/>
        <v>0</v>
      </c>
      <c r="AD211" s="348">
        <f t="shared" ca="1" si="26"/>
        <v>0</v>
      </c>
      <c r="AE211" s="351">
        <f t="shared" ca="1" si="27"/>
        <v>0</v>
      </c>
      <c r="AF211" s="229">
        <f t="shared" ca="1" si="28"/>
        <v>0</v>
      </c>
      <c r="AG211" s="352">
        <f t="shared" ca="1" si="29"/>
        <v>0</v>
      </c>
      <c r="AH211" s="181"/>
      <c r="AI211" s="181"/>
      <c r="AJ211" s="181"/>
      <c r="AK211" s="181"/>
      <c r="AL211" s="181"/>
      <c r="AM211" s="181"/>
      <c r="AN211" s="181"/>
      <c r="AO211" s="181"/>
    </row>
    <row r="212" spans="4:41" ht="12.9" customHeight="1" x14ac:dyDescent="0.3">
      <c r="D212" s="54"/>
      <c r="E212" s="234" t="s">
        <v>365</v>
      </c>
      <c r="F212" s="332" t="s">
        <v>582</v>
      </c>
      <c r="G212" s="339">
        <f ca="1">IF($F$7="BP",BP!AB188,EIA!AB188)/$F$28</f>
        <v>0</v>
      </c>
      <c r="H212" s="339">
        <f ca="1">IF($F$7="BP",BP!AC188,EIA!AC188)/$F$28</f>
        <v>0</v>
      </c>
      <c r="I212" s="339">
        <f ca="1">IF($F$7="BP",BP!AD188,EIA!AD188)/$F$28</f>
        <v>0</v>
      </c>
      <c r="J212" s="339">
        <f ca="1">IF($F$7="BP",BP!AE188,EIA!AE188)/$F$28</f>
        <v>0</v>
      </c>
      <c r="K212" s="339">
        <f ca="1">IF($F$7="BP",BP!AF188,EIA!AF188)/$F$28</f>
        <v>0</v>
      </c>
      <c r="L212" s="339">
        <f ca="1">IF($F$7="BP",BP!AG188,EIA!AG188)/$F$28</f>
        <v>0</v>
      </c>
      <c r="M212" s="339">
        <f ca="1">IF($F$7="BP",BP!J188,EIA!J188)/$F$28</f>
        <v>0</v>
      </c>
      <c r="N212" s="339">
        <f ca="1">IF($F$7="BP",BP!K188,EIA!K188)/$F$28</f>
        <v>0</v>
      </c>
      <c r="O212" s="339">
        <f ca="1">IF($F$7="BP",BP!L188,EIA!L188)/$F$28</f>
        <v>0</v>
      </c>
      <c r="P212" s="339">
        <f ca="1">IF($F$7="BP",BP!M188,EIA!M188)/$F$28</f>
        <v>0</v>
      </c>
      <c r="Q212" s="339">
        <f ca="1">IF($F$7="BP",BP!N188,EIA!N188)/$F$28</f>
        <v>0</v>
      </c>
      <c r="R212" s="339">
        <f ca="1">IF($F$7="BP",BP!O188,EIA!O188)/$F$28</f>
        <v>0</v>
      </c>
      <c r="S212" s="339">
        <f ca="1">IF($F$7="BP",BP!S188,EIA!S188)/$F$28</f>
        <v>0</v>
      </c>
      <c r="T212" s="339">
        <f ca="1">IF($F$7="BP",BP!T188,EIA!T188)/$F$28</f>
        <v>0</v>
      </c>
      <c r="U212" s="339">
        <f ca="1">IF($F$7="BP",BP!U188,EIA!U188)/$F$28</f>
        <v>0</v>
      </c>
      <c r="V212" s="339">
        <f ca="1">IF($F$7="BP",BP!V188,EIA!V188)/$F$28</f>
        <v>0</v>
      </c>
      <c r="W212" s="339">
        <f ca="1">IF($F$7="BP",BP!W188,EIA!W188)/$F$28</f>
        <v>0</v>
      </c>
      <c r="X212" s="339">
        <f ca="1">IF($F$7="BP",BP!X188,EIA!X188)/$F$28</f>
        <v>0</v>
      </c>
      <c r="Y212" s="186">
        <f t="shared" ca="1" si="21"/>
        <v>0</v>
      </c>
      <c r="Z212" s="249">
        <f t="shared" ca="1" si="22"/>
        <v>0</v>
      </c>
      <c r="AA212" s="249">
        <f t="shared" ca="1" si="23"/>
        <v>0</v>
      </c>
      <c r="AB212" s="249">
        <f t="shared" ca="1" si="24"/>
        <v>0</v>
      </c>
      <c r="AC212" s="249">
        <f t="shared" ca="1" si="25"/>
        <v>0</v>
      </c>
      <c r="AD212" s="348">
        <f t="shared" ca="1" si="26"/>
        <v>0</v>
      </c>
      <c r="AE212" s="351">
        <f t="shared" ca="1" si="27"/>
        <v>0</v>
      </c>
      <c r="AF212" s="229">
        <f t="shared" ca="1" si="28"/>
        <v>0</v>
      </c>
      <c r="AG212" s="352">
        <f t="shared" ca="1" si="29"/>
        <v>0</v>
      </c>
      <c r="AH212" s="181"/>
      <c r="AI212" s="181"/>
      <c r="AJ212" s="181"/>
      <c r="AK212" s="181"/>
      <c r="AL212" s="181"/>
      <c r="AM212" s="181"/>
      <c r="AN212" s="181"/>
      <c r="AO212" s="181"/>
    </row>
    <row r="213" spans="4:41" ht="12.9" customHeight="1" x14ac:dyDescent="0.3">
      <c r="D213" s="54"/>
      <c r="E213" s="234" t="s">
        <v>373</v>
      </c>
      <c r="F213" s="332" t="s">
        <v>589</v>
      </c>
      <c r="G213" s="339">
        <f ca="1">IF($F$7="BP",BP!AB189,EIA!AB189)/$F$28</f>
        <v>0</v>
      </c>
      <c r="H213" s="339">
        <f ca="1">IF($F$7="BP",BP!AC189,EIA!AC189)/$F$28</f>
        <v>0</v>
      </c>
      <c r="I213" s="339">
        <f ca="1">IF($F$7="BP",BP!AD189,EIA!AD189)/$F$28</f>
        <v>0</v>
      </c>
      <c r="J213" s="339">
        <f ca="1">IF($F$7="BP",BP!AE189,EIA!AE189)/$F$28</f>
        <v>0</v>
      </c>
      <c r="K213" s="339">
        <f ca="1">IF($F$7="BP",BP!AF189,EIA!AF189)/$F$28</f>
        <v>0</v>
      </c>
      <c r="L213" s="339">
        <f ca="1">IF($F$7="BP",BP!AG189,EIA!AG189)/$F$28</f>
        <v>0</v>
      </c>
      <c r="M213" s="339">
        <f ca="1">IF($F$7="BP",BP!J189,EIA!J189)/$F$28</f>
        <v>0</v>
      </c>
      <c r="N213" s="339">
        <f ca="1">IF($F$7="BP",BP!K189,EIA!K189)/$F$28</f>
        <v>0</v>
      </c>
      <c r="O213" s="339">
        <f ca="1">IF($F$7="BP",BP!L189,EIA!L189)/$F$28</f>
        <v>0</v>
      </c>
      <c r="P213" s="339">
        <f ca="1">IF($F$7="BP",BP!M189,EIA!M189)/$F$28</f>
        <v>0</v>
      </c>
      <c r="Q213" s="339">
        <f ca="1">IF($F$7="BP",BP!N189,EIA!N189)/$F$28</f>
        <v>0</v>
      </c>
      <c r="R213" s="339">
        <f ca="1">IF($F$7="BP",BP!O189,EIA!O189)/$F$28</f>
        <v>0</v>
      </c>
      <c r="S213" s="339">
        <f ca="1">IF($F$7="BP",BP!S189,EIA!S189)/$F$28</f>
        <v>0</v>
      </c>
      <c r="T213" s="339">
        <f ca="1">IF($F$7="BP",BP!T189,EIA!T189)/$F$28</f>
        <v>0</v>
      </c>
      <c r="U213" s="339">
        <f ca="1">IF($F$7="BP",BP!U189,EIA!U189)/$F$28</f>
        <v>0</v>
      </c>
      <c r="V213" s="339">
        <f ca="1">IF($F$7="BP",BP!V189,EIA!V189)/$F$28</f>
        <v>0</v>
      </c>
      <c r="W213" s="339">
        <f ca="1">IF($F$7="BP",BP!W189,EIA!W189)/$F$28</f>
        <v>0</v>
      </c>
      <c r="X213" s="339">
        <f ca="1">IF($F$7="BP",BP!X189,EIA!X189)/$F$28</f>
        <v>0</v>
      </c>
      <c r="Y213" s="186">
        <f t="shared" ca="1" si="21"/>
        <v>0</v>
      </c>
      <c r="Z213" s="249">
        <f t="shared" ca="1" si="22"/>
        <v>0</v>
      </c>
      <c r="AA213" s="249">
        <f t="shared" ca="1" si="23"/>
        <v>0</v>
      </c>
      <c r="AB213" s="249">
        <f t="shared" ca="1" si="24"/>
        <v>0</v>
      </c>
      <c r="AC213" s="249">
        <f t="shared" ca="1" si="25"/>
        <v>0</v>
      </c>
      <c r="AD213" s="348">
        <f t="shared" ca="1" si="26"/>
        <v>0</v>
      </c>
      <c r="AE213" s="351">
        <f t="shared" ca="1" si="27"/>
        <v>0</v>
      </c>
      <c r="AF213" s="229">
        <f t="shared" ca="1" si="28"/>
        <v>0</v>
      </c>
      <c r="AG213" s="352">
        <f t="shared" ca="1" si="29"/>
        <v>0</v>
      </c>
      <c r="AH213" s="181"/>
      <c r="AI213" s="181"/>
      <c r="AJ213" s="181"/>
      <c r="AK213" s="181"/>
      <c r="AL213" s="181"/>
      <c r="AM213" s="181"/>
      <c r="AN213" s="181"/>
      <c r="AO213" s="181"/>
    </row>
    <row r="214" spans="4:41" ht="12.9" customHeight="1" x14ac:dyDescent="0.3">
      <c r="D214" s="54"/>
      <c r="E214" s="234" t="s">
        <v>364</v>
      </c>
      <c r="F214" s="332" t="s">
        <v>581</v>
      </c>
      <c r="G214" s="339">
        <f ca="1">IF($F$7="BP",BP!AB190,EIA!AB190)/$F$28</f>
        <v>0</v>
      </c>
      <c r="H214" s="339">
        <f ca="1">IF($F$7="BP",BP!AC190,EIA!AC190)/$F$28</f>
        <v>0</v>
      </c>
      <c r="I214" s="339">
        <f ca="1">IF($F$7="BP",BP!AD190,EIA!AD190)/$F$28</f>
        <v>0</v>
      </c>
      <c r="J214" s="339">
        <f ca="1">IF($F$7="BP",BP!AE190,EIA!AE190)/$F$28</f>
        <v>0</v>
      </c>
      <c r="K214" s="339">
        <f ca="1">IF($F$7="BP",BP!AF190,EIA!AF190)/$F$28</f>
        <v>0</v>
      </c>
      <c r="L214" s="339">
        <f ca="1">IF($F$7="BP",BP!AG190,EIA!AG190)/$F$28</f>
        <v>0</v>
      </c>
      <c r="M214" s="339">
        <f ca="1">IF($F$7="BP",BP!J190,EIA!J190)/$F$28</f>
        <v>0</v>
      </c>
      <c r="N214" s="339">
        <f ca="1">IF($F$7="BP",BP!K190,EIA!K190)/$F$28</f>
        <v>0</v>
      </c>
      <c r="O214" s="339">
        <f ca="1">IF($F$7="BP",BP!L190,EIA!L190)/$F$28</f>
        <v>0</v>
      </c>
      <c r="P214" s="339">
        <f ca="1">IF($F$7="BP",BP!M190,EIA!M190)/$F$28</f>
        <v>0</v>
      </c>
      <c r="Q214" s="339">
        <f ca="1">IF($F$7="BP",BP!N190,EIA!N190)/$F$28</f>
        <v>0</v>
      </c>
      <c r="R214" s="339">
        <f ca="1">IF($F$7="BP",BP!O190,EIA!O190)/$F$28</f>
        <v>0</v>
      </c>
      <c r="S214" s="339">
        <f ca="1">IF($F$7="BP",BP!S190,EIA!S190)/$F$28</f>
        <v>0</v>
      </c>
      <c r="T214" s="339">
        <f ca="1">IF($F$7="BP",BP!T190,EIA!T190)/$F$28</f>
        <v>0</v>
      </c>
      <c r="U214" s="339">
        <f ca="1">IF($F$7="BP",BP!U190,EIA!U190)/$F$28</f>
        <v>0</v>
      </c>
      <c r="V214" s="339">
        <f ca="1">IF($F$7="BP",BP!V190,EIA!V190)/$F$28</f>
        <v>0</v>
      </c>
      <c r="W214" s="339">
        <f ca="1">IF($F$7="BP",BP!W190,EIA!W190)/$F$28</f>
        <v>0</v>
      </c>
      <c r="X214" s="339">
        <f ca="1">IF($F$7="BP",BP!X190,EIA!X190)/$F$28</f>
        <v>0</v>
      </c>
      <c r="Y214" s="186">
        <f t="shared" ca="1" si="21"/>
        <v>0</v>
      </c>
      <c r="Z214" s="249">
        <f t="shared" ca="1" si="22"/>
        <v>0</v>
      </c>
      <c r="AA214" s="249">
        <f t="shared" ca="1" si="23"/>
        <v>0</v>
      </c>
      <c r="AB214" s="249">
        <f t="shared" ca="1" si="24"/>
        <v>0</v>
      </c>
      <c r="AC214" s="249">
        <f t="shared" ca="1" si="25"/>
        <v>0</v>
      </c>
      <c r="AD214" s="348">
        <f t="shared" ca="1" si="26"/>
        <v>0</v>
      </c>
      <c r="AE214" s="351">
        <f t="shared" ca="1" si="27"/>
        <v>0</v>
      </c>
      <c r="AF214" s="229">
        <f t="shared" ca="1" si="28"/>
        <v>0</v>
      </c>
      <c r="AG214" s="352">
        <f t="shared" ca="1" si="29"/>
        <v>0</v>
      </c>
      <c r="AH214" s="181"/>
      <c r="AI214" s="181"/>
      <c r="AJ214" s="181"/>
      <c r="AK214" s="181"/>
      <c r="AL214" s="181"/>
      <c r="AM214" s="181"/>
      <c r="AN214" s="181"/>
      <c r="AO214" s="181"/>
    </row>
    <row r="215" spans="4:41" ht="12.9" customHeight="1" x14ac:dyDescent="0.3">
      <c r="D215" s="54"/>
      <c r="E215" s="234" t="s">
        <v>368</v>
      </c>
      <c r="F215" s="332" t="s">
        <v>585</v>
      </c>
      <c r="G215" s="339">
        <f ca="1">IF($F$7="BP",BP!AB191,EIA!AB191)/$F$28</f>
        <v>0</v>
      </c>
      <c r="H215" s="339">
        <f ca="1">IF($F$7="BP",BP!AC191,EIA!AC191)/$F$28</f>
        <v>0</v>
      </c>
      <c r="I215" s="339">
        <f ca="1">IF($F$7="BP",BP!AD191,EIA!AD191)/$F$28</f>
        <v>0</v>
      </c>
      <c r="J215" s="339">
        <f ca="1">IF($F$7="BP",BP!AE191,EIA!AE191)/$F$28</f>
        <v>0</v>
      </c>
      <c r="K215" s="339">
        <f ca="1">IF($F$7="BP",BP!AF191,EIA!AF191)/$F$28</f>
        <v>0</v>
      </c>
      <c r="L215" s="339">
        <f ca="1">IF($F$7="BP",BP!AG191,EIA!AG191)/$F$28</f>
        <v>0</v>
      </c>
      <c r="M215" s="339">
        <f ca="1">IF($F$7="BP",BP!J191,EIA!J191)/$F$28</f>
        <v>0</v>
      </c>
      <c r="N215" s="339">
        <f ca="1">IF($F$7="BP",BP!K191,EIA!K191)/$F$28</f>
        <v>0</v>
      </c>
      <c r="O215" s="339">
        <f ca="1">IF($F$7="BP",BP!L191,EIA!L191)/$F$28</f>
        <v>0</v>
      </c>
      <c r="P215" s="339">
        <f ca="1">IF($F$7="BP",BP!M191,EIA!M191)/$F$28</f>
        <v>0</v>
      </c>
      <c r="Q215" s="339">
        <f ca="1">IF($F$7="BP",BP!N191,EIA!N191)/$F$28</f>
        <v>0</v>
      </c>
      <c r="R215" s="339">
        <f ca="1">IF($F$7="BP",BP!O191,EIA!O191)/$F$28</f>
        <v>0</v>
      </c>
      <c r="S215" s="339">
        <f ca="1">IF($F$7="BP",BP!S191,EIA!S191)/$F$28</f>
        <v>0</v>
      </c>
      <c r="T215" s="339">
        <f ca="1">IF($F$7="BP",BP!T191,EIA!T191)/$F$28</f>
        <v>0</v>
      </c>
      <c r="U215" s="339">
        <f ca="1">IF($F$7="BP",BP!U191,EIA!U191)/$F$28</f>
        <v>0</v>
      </c>
      <c r="V215" s="339">
        <f ca="1">IF($F$7="BP",BP!V191,EIA!V191)/$F$28</f>
        <v>0</v>
      </c>
      <c r="W215" s="339">
        <f ca="1">IF($F$7="BP",BP!W191,EIA!W191)/$F$28</f>
        <v>0</v>
      </c>
      <c r="X215" s="339">
        <f ca="1">IF($F$7="BP",BP!X191,EIA!X191)/$F$28</f>
        <v>0</v>
      </c>
      <c r="Y215" s="186">
        <f t="shared" ca="1" si="21"/>
        <v>0</v>
      </c>
      <c r="Z215" s="249">
        <f t="shared" ca="1" si="22"/>
        <v>0</v>
      </c>
      <c r="AA215" s="249">
        <f t="shared" ca="1" si="23"/>
        <v>0</v>
      </c>
      <c r="AB215" s="249">
        <f t="shared" ca="1" si="24"/>
        <v>0</v>
      </c>
      <c r="AC215" s="249">
        <f t="shared" ca="1" si="25"/>
        <v>0</v>
      </c>
      <c r="AD215" s="348">
        <f t="shared" ca="1" si="26"/>
        <v>0</v>
      </c>
      <c r="AE215" s="351">
        <f t="shared" ca="1" si="27"/>
        <v>0</v>
      </c>
      <c r="AF215" s="229">
        <f t="shared" ca="1" si="28"/>
        <v>0</v>
      </c>
      <c r="AG215" s="352">
        <f t="shared" ca="1" si="29"/>
        <v>0</v>
      </c>
      <c r="AH215" s="181"/>
      <c r="AI215" s="181"/>
      <c r="AJ215" s="181"/>
      <c r="AK215" s="181"/>
      <c r="AL215" s="181"/>
      <c r="AM215" s="181"/>
      <c r="AN215" s="181"/>
      <c r="AO215" s="181"/>
    </row>
    <row r="216" spans="4:41" ht="12.9" customHeight="1" x14ac:dyDescent="0.3">
      <c r="D216" s="54"/>
      <c r="E216" s="234" t="s">
        <v>375</v>
      </c>
      <c r="F216" s="332" t="s">
        <v>176</v>
      </c>
      <c r="G216" s="339">
        <f ca="1">IF($F$7="BP",BP!AB192,EIA!AB192)/$F$28</f>
        <v>0</v>
      </c>
      <c r="H216" s="339">
        <f ca="1">IF($F$7="BP",BP!AC192,EIA!AC192)/$F$28</f>
        <v>0</v>
      </c>
      <c r="I216" s="339">
        <f ca="1">IF($F$7="BP",BP!AD192,EIA!AD192)/$F$28</f>
        <v>0</v>
      </c>
      <c r="J216" s="339">
        <f ca="1">IF($F$7="BP",BP!AE192,EIA!AE192)/$F$28</f>
        <v>0</v>
      </c>
      <c r="K216" s="339">
        <f ca="1">IF($F$7="BP",BP!AF192,EIA!AF192)/$F$28</f>
        <v>0</v>
      </c>
      <c r="L216" s="339">
        <f ca="1">IF($F$7="BP",BP!AG192,EIA!AG192)/$F$28</f>
        <v>0</v>
      </c>
      <c r="M216" s="339">
        <f ca="1">IF($F$7="BP",BP!J192,EIA!J192)/$F$28</f>
        <v>235.25337339700846</v>
      </c>
      <c r="N216" s="339">
        <f ca="1">IF($F$7="BP",BP!K192,EIA!K192)/$F$28</f>
        <v>255.83869335838688</v>
      </c>
      <c r="O216" s="339">
        <f ca="1">IF($F$7="BP",BP!L192,EIA!L192)/$F$28</f>
        <v>279.09165559309929</v>
      </c>
      <c r="P216" s="339">
        <f ca="1">IF($F$7="BP",BP!M192,EIA!M192)/$F$28</f>
        <v>22.397429312897252</v>
      </c>
      <c r="Q216" s="339">
        <f ca="1">IF($F$7="BP",BP!N192,EIA!N192)/$F$28</f>
        <v>25.739567402507237</v>
      </c>
      <c r="R216" s="339">
        <f ca="1">IF($F$7="BP",BP!O192,EIA!O192)/$F$28</f>
        <v>45.241737072290654</v>
      </c>
      <c r="S216" s="339">
        <f ca="1">IF($F$7="BP",BP!S192,EIA!S192)/$F$28</f>
        <v>337.51576799999998</v>
      </c>
      <c r="T216" s="339">
        <f ca="1">IF($F$7="BP",BP!T192,EIA!T192)/$F$28</f>
        <v>348.70413600000001</v>
      </c>
      <c r="U216" s="339">
        <f ca="1">IF($F$7="BP",BP!U192,EIA!U192)/$F$28</f>
        <v>362.37880799999994</v>
      </c>
      <c r="V216" s="339">
        <f ca="1">IF($F$7="BP",BP!V192,EIA!V192)/$F$28</f>
        <v>30.825727574388285</v>
      </c>
      <c r="W216" s="339">
        <f ca="1">IF($F$7="BP",BP!W192,EIA!W192)/$F$28</f>
        <v>79.171643086123737</v>
      </c>
      <c r="X216" s="339">
        <f ca="1">IF($F$7="BP",BP!X192,EIA!X192)/$F$28</f>
        <v>133.6097227266749</v>
      </c>
      <c r="Y216" s="186">
        <f t="shared" ca="1" si="21"/>
        <v>572.76914139700841</v>
      </c>
      <c r="Z216" s="249">
        <f t="shared" ca="1" si="22"/>
        <v>604.54282935838683</v>
      </c>
      <c r="AA216" s="249">
        <f t="shared" ca="1" si="23"/>
        <v>641.47046359309923</v>
      </c>
      <c r="AB216" s="249">
        <f t="shared" ca="1" si="24"/>
        <v>53.223156887285541</v>
      </c>
      <c r="AC216" s="249">
        <f t="shared" ca="1" si="25"/>
        <v>104.91121048863097</v>
      </c>
      <c r="AD216" s="348">
        <f t="shared" ca="1" si="26"/>
        <v>178.85145979896555</v>
      </c>
      <c r="AE216" s="351">
        <f t="shared" ca="1" si="27"/>
        <v>625.99229828429395</v>
      </c>
      <c r="AF216" s="229">
        <f t="shared" ca="1" si="28"/>
        <v>709.45403984701784</v>
      </c>
      <c r="AG216" s="352">
        <f t="shared" ca="1" si="29"/>
        <v>820.32192339206472</v>
      </c>
      <c r="AH216" s="181"/>
      <c r="AI216" s="181"/>
      <c r="AJ216" s="181"/>
      <c r="AK216" s="181"/>
      <c r="AL216" s="181"/>
      <c r="AM216" s="181"/>
      <c r="AN216" s="181"/>
      <c r="AO216" s="181"/>
    </row>
    <row r="217" spans="4:41" ht="12.9" customHeight="1" x14ac:dyDescent="0.3">
      <c r="D217" s="54"/>
      <c r="E217" s="234" t="s">
        <v>376</v>
      </c>
      <c r="F217" s="332" t="s">
        <v>591</v>
      </c>
      <c r="G217" s="339">
        <f ca="1">IF($F$7="BP",BP!AB193,EIA!AB193)/$F$28</f>
        <v>0</v>
      </c>
      <c r="H217" s="339">
        <f ca="1">IF($F$7="BP",BP!AC193,EIA!AC193)/$F$28</f>
        <v>0</v>
      </c>
      <c r="I217" s="339">
        <f ca="1">IF($F$7="BP",BP!AD193,EIA!AD193)/$F$28</f>
        <v>0</v>
      </c>
      <c r="J217" s="339">
        <f ca="1">IF($F$7="BP",BP!AE193,EIA!AE193)/$F$28</f>
        <v>0</v>
      </c>
      <c r="K217" s="339">
        <f ca="1">IF($F$7="BP",BP!AF193,EIA!AF193)/$F$28</f>
        <v>0</v>
      </c>
      <c r="L217" s="339">
        <f ca="1">IF($F$7="BP",BP!AG193,EIA!AG193)/$F$28</f>
        <v>0</v>
      </c>
      <c r="M217" s="339">
        <f ca="1">IF($F$7="BP",BP!J193,EIA!J193)/$F$28</f>
        <v>0</v>
      </c>
      <c r="N217" s="339">
        <f ca="1">IF($F$7="BP",BP!K193,EIA!K193)/$F$28</f>
        <v>0</v>
      </c>
      <c r="O217" s="339">
        <f ca="1">IF($F$7="BP",BP!L193,EIA!L193)/$F$28</f>
        <v>0</v>
      </c>
      <c r="P217" s="339">
        <f ca="1">IF($F$7="BP",BP!M193,EIA!M193)/$F$28</f>
        <v>0</v>
      </c>
      <c r="Q217" s="339">
        <f ca="1">IF($F$7="BP",BP!N193,EIA!N193)/$F$28</f>
        <v>0</v>
      </c>
      <c r="R217" s="339">
        <f ca="1">IF($F$7="BP",BP!O193,EIA!O193)/$F$28</f>
        <v>0</v>
      </c>
      <c r="S217" s="339">
        <f ca="1">IF($F$7="BP",BP!S193,EIA!S193)/$F$28</f>
        <v>0</v>
      </c>
      <c r="T217" s="339">
        <f ca="1">IF($F$7="BP",BP!T193,EIA!T193)/$F$28</f>
        <v>0</v>
      </c>
      <c r="U217" s="339">
        <f ca="1">IF($F$7="BP",BP!U193,EIA!U193)/$F$28</f>
        <v>0</v>
      </c>
      <c r="V217" s="339">
        <f ca="1">IF($F$7="BP",BP!V193,EIA!V193)/$F$28</f>
        <v>0</v>
      </c>
      <c r="W217" s="339">
        <f ca="1">IF($F$7="BP",BP!W193,EIA!W193)/$F$28</f>
        <v>0</v>
      </c>
      <c r="X217" s="339">
        <f ca="1">IF($F$7="BP",BP!X193,EIA!X193)/$F$28</f>
        <v>0</v>
      </c>
      <c r="Y217" s="186">
        <f t="shared" ca="1" si="21"/>
        <v>0</v>
      </c>
      <c r="Z217" s="249">
        <f t="shared" ca="1" si="22"/>
        <v>0</v>
      </c>
      <c r="AA217" s="249">
        <f t="shared" ca="1" si="23"/>
        <v>0</v>
      </c>
      <c r="AB217" s="249">
        <f t="shared" ca="1" si="24"/>
        <v>0</v>
      </c>
      <c r="AC217" s="249">
        <f t="shared" ca="1" si="25"/>
        <v>0</v>
      </c>
      <c r="AD217" s="348">
        <f t="shared" ca="1" si="26"/>
        <v>0</v>
      </c>
      <c r="AE217" s="351">
        <f t="shared" ca="1" si="27"/>
        <v>0</v>
      </c>
      <c r="AF217" s="229">
        <f t="shared" ca="1" si="28"/>
        <v>0</v>
      </c>
      <c r="AG217" s="352">
        <f t="shared" ca="1" si="29"/>
        <v>0</v>
      </c>
      <c r="AH217" s="181"/>
      <c r="AI217" s="181"/>
      <c r="AJ217" s="181"/>
      <c r="AK217" s="181"/>
      <c r="AL217" s="181"/>
      <c r="AM217" s="181"/>
      <c r="AN217" s="181"/>
      <c r="AO217" s="181"/>
    </row>
    <row r="218" spans="4:41" ht="12.9" customHeight="1" x14ac:dyDescent="0.3">
      <c r="D218" s="54"/>
      <c r="E218" s="234" t="s">
        <v>377</v>
      </c>
      <c r="F218" s="332" t="s">
        <v>177</v>
      </c>
      <c r="G218" s="339">
        <f ca="1">IF($F$7="BP",BP!AB194,EIA!AB194)/$F$28</f>
        <v>35.763355407907291</v>
      </c>
      <c r="H218" s="339">
        <f ca="1">IF($F$7="BP",BP!AC194,EIA!AC194)/$F$28</f>
        <v>39.65859646251652</v>
      </c>
      <c r="I218" s="339">
        <f ca="1">IF($F$7="BP",BP!AD194,EIA!AD194)/$F$28</f>
        <v>43.593318748064405</v>
      </c>
      <c r="J218" s="339">
        <f ca="1">IF($F$7="BP",BP!AE194,EIA!AE194)/$F$28</f>
        <v>0</v>
      </c>
      <c r="K218" s="339">
        <f ca="1">IF($F$7="BP",BP!AF194,EIA!AF194)/$F$28</f>
        <v>0</v>
      </c>
      <c r="L218" s="339">
        <f ca="1">IF($F$7="BP",BP!AG194,EIA!AG194)/$F$28</f>
        <v>0</v>
      </c>
      <c r="M218" s="339">
        <f ca="1">IF($F$7="BP",BP!J194,EIA!J194)/$F$28</f>
        <v>9.3701556052977342</v>
      </c>
      <c r="N218" s="339">
        <f ca="1">IF($F$7="BP",BP!K194,EIA!K194)/$F$28</f>
        <v>10.1900701019007</v>
      </c>
      <c r="O218" s="339">
        <f ca="1">IF($F$7="BP",BP!L194,EIA!L194)/$F$28</f>
        <v>11.116236946087332</v>
      </c>
      <c r="P218" s="339">
        <f ca="1">IF($F$7="BP",BP!M194,EIA!M194)/$F$28</f>
        <v>0.93756256982605146</v>
      </c>
      <c r="Q218" s="339">
        <f ca="1">IF($F$7="BP",BP!N194,EIA!N194)/$F$28</f>
        <v>1.1767825765307109</v>
      </c>
      <c r="R218" s="339">
        <f ca="1">IF($F$7="BP",BP!O194,EIA!O194)/$F$28</f>
        <v>3.6125310677917399</v>
      </c>
      <c r="S218" s="339">
        <f ca="1">IF($F$7="BP",BP!S194,EIA!S194)/$F$28</f>
        <v>17.065403999999997</v>
      </c>
      <c r="T218" s="339">
        <f ca="1">IF($F$7="BP",BP!T194,EIA!T194)/$F$28</f>
        <v>17.631108000000001</v>
      </c>
      <c r="U218" s="339">
        <f ca="1">IF($F$7="BP",BP!U194,EIA!U194)/$F$28</f>
        <v>18.322524000000001</v>
      </c>
      <c r="V218" s="339">
        <f ca="1">IF($F$7="BP",BP!V194,EIA!V194)/$F$28</f>
        <v>1.5586042031994078</v>
      </c>
      <c r="W218" s="339">
        <f ca="1">IF($F$7="BP",BP!W194,EIA!W194)/$F$28</f>
        <v>4.0030606054781659</v>
      </c>
      <c r="X218" s="339">
        <f ca="1">IF($F$7="BP",BP!X194,EIA!X194)/$F$28</f>
        <v>6.755547778315024</v>
      </c>
      <c r="Y218" s="186">
        <f t="shared" ca="1" si="21"/>
        <v>62.198915013205024</v>
      </c>
      <c r="Z218" s="249">
        <f t="shared" ca="1" si="22"/>
        <v>67.479774564417227</v>
      </c>
      <c r="AA218" s="249">
        <f t="shared" ca="1" si="23"/>
        <v>73.032079694151747</v>
      </c>
      <c r="AB218" s="249">
        <f t="shared" ca="1" si="24"/>
        <v>2.4961667730254593</v>
      </c>
      <c r="AC218" s="249">
        <f t="shared" ca="1" si="25"/>
        <v>5.1798431820088773</v>
      </c>
      <c r="AD218" s="348">
        <f t="shared" ca="1" si="26"/>
        <v>10.368078846106764</v>
      </c>
      <c r="AE218" s="351">
        <f t="shared" ca="1" si="27"/>
        <v>64.695081786230489</v>
      </c>
      <c r="AF218" s="229">
        <f t="shared" ca="1" si="28"/>
        <v>72.659617746426107</v>
      </c>
      <c r="AG218" s="352">
        <f t="shared" ca="1" si="29"/>
        <v>83.400158540258516</v>
      </c>
      <c r="AH218" s="181"/>
      <c r="AI218" s="181"/>
      <c r="AJ218" s="181"/>
      <c r="AK218" s="181"/>
      <c r="AL218" s="181"/>
      <c r="AM218" s="181"/>
      <c r="AN218" s="181"/>
      <c r="AO218" s="181"/>
    </row>
    <row r="219" spans="4:41" ht="12.9" customHeight="1" x14ac:dyDescent="0.3">
      <c r="D219" s="54"/>
      <c r="E219" s="234" t="s">
        <v>392</v>
      </c>
      <c r="F219" s="332" t="s">
        <v>604</v>
      </c>
      <c r="G219" s="339">
        <f ca="1">IF($F$7="BP",BP!AB195,EIA!AB195)/$F$28</f>
        <v>63.398675495835647</v>
      </c>
      <c r="H219" s="339">
        <f ca="1">IF($F$7="BP",BP!AC195,EIA!AC195)/$F$28</f>
        <v>70.303875547188383</v>
      </c>
      <c r="I219" s="339">
        <f ca="1">IF($F$7="BP",BP!AD195,EIA!AD195)/$F$28</f>
        <v>77.279065053386901</v>
      </c>
      <c r="J219" s="339">
        <f ca="1">IF($F$7="BP",BP!AE195,EIA!AE195)/$F$28</f>
        <v>0</v>
      </c>
      <c r="K219" s="339">
        <f ca="1">IF($F$7="BP",BP!AF195,EIA!AF195)/$F$28</f>
        <v>0</v>
      </c>
      <c r="L219" s="339">
        <f ca="1">IF($F$7="BP",BP!AG195,EIA!AG195)/$F$28</f>
        <v>0</v>
      </c>
      <c r="M219" s="339">
        <f ca="1">IF($F$7="BP",BP!J195,EIA!J195)/$F$28</f>
        <v>0</v>
      </c>
      <c r="N219" s="339">
        <f ca="1">IF($F$7="BP",BP!K195,EIA!K195)/$F$28</f>
        <v>0</v>
      </c>
      <c r="O219" s="339">
        <f ca="1">IF($F$7="BP",BP!L195,EIA!L195)/$F$28</f>
        <v>0</v>
      </c>
      <c r="P219" s="339">
        <f ca="1">IF($F$7="BP",BP!M195,EIA!M195)/$F$28</f>
        <v>0</v>
      </c>
      <c r="Q219" s="339">
        <f ca="1">IF($F$7="BP",BP!N195,EIA!N195)/$F$28</f>
        <v>0</v>
      </c>
      <c r="R219" s="339">
        <f ca="1">IF($F$7="BP",BP!O195,EIA!O195)/$F$28</f>
        <v>0</v>
      </c>
      <c r="S219" s="339">
        <f ca="1">IF($F$7="BP",BP!S195,EIA!S195)/$F$28</f>
        <v>0</v>
      </c>
      <c r="T219" s="339">
        <f ca="1">IF($F$7="BP",BP!T195,EIA!T195)/$F$28</f>
        <v>0</v>
      </c>
      <c r="U219" s="339">
        <f ca="1">IF($F$7="BP",BP!U195,EIA!U195)/$F$28</f>
        <v>0</v>
      </c>
      <c r="V219" s="339">
        <f ca="1">IF($F$7="BP",BP!V195,EIA!V195)/$F$28</f>
        <v>0</v>
      </c>
      <c r="W219" s="339">
        <f ca="1">IF($F$7="BP",BP!W195,EIA!W195)/$F$28</f>
        <v>0</v>
      </c>
      <c r="X219" s="339">
        <f ca="1">IF($F$7="BP",BP!X195,EIA!X195)/$F$28</f>
        <v>0</v>
      </c>
      <c r="Y219" s="186">
        <f t="shared" ca="1" si="21"/>
        <v>63.398675495835647</v>
      </c>
      <c r="Z219" s="249">
        <f t="shared" ca="1" si="22"/>
        <v>70.303875547188383</v>
      </c>
      <c r="AA219" s="249">
        <f t="shared" ca="1" si="23"/>
        <v>77.279065053386901</v>
      </c>
      <c r="AB219" s="249">
        <f t="shared" ca="1" si="24"/>
        <v>0</v>
      </c>
      <c r="AC219" s="249">
        <f t="shared" ca="1" si="25"/>
        <v>0</v>
      </c>
      <c r="AD219" s="348">
        <f t="shared" ca="1" si="26"/>
        <v>0</v>
      </c>
      <c r="AE219" s="351">
        <f t="shared" ca="1" si="27"/>
        <v>63.398675495835647</v>
      </c>
      <c r="AF219" s="229">
        <f t="shared" ca="1" si="28"/>
        <v>70.303875547188383</v>
      </c>
      <c r="AG219" s="352">
        <f t="shared" ca="1" si="29"/>
        <v>77.279065053386901</v>
      </c>
      <c r="AH219" s="181"/>
      <c r="AI219" s="181"/>
      <c r="AJ219" s="181"/>
      <c r="AK219" s="181"/>
      <c r="AL219" s="181"/>
      <c r="AM219" s="181"/>
      <c r="AN219" s="181"/>
      <c r="AO219" s="181"/>
    </row>
    <row r="220" spans="4:41" ht="12.9" customHeight="1" x14ac:dyDescent="0.3">
      <c r="D220" s="54"/>
      <c r="E220" s="234" t="s">
        <v>378</v>
      </c>
      <c r="F220" s="332" t="s">
        <v>178</v>
      </c>
      <c r="G220" s="339">
        <f ca="1">IF($F$7="BP",BP!AB196,EIA!AB196)/$F$28</f>
        <v>918.40925777633538</v>
      </c>
      <c r="H220" s="339">
        <f ca="1">IF($F$7="BP",BP!AC196,EIA!AC196)/$F$28</f>
        <v>952.82641476704453</v>
      </c>
      <c r="I220" s="339">
        <f ca="1">IF($F$7="BP",BP!AD196,EIA!AD196)/$F$28</f>
        <v>989.32402109171858</v>
      </c>
      <c r="J220" s="339">
        <f ca="1">IF($F$7="BP",BP!AE196,EIA!AE196)/$F$28</f>
        <v>59.385773889280848</v>
      </c>
      <c r="K220" s="339">
        <f ca="1">IF($F$7="BP",BP!AF196,EIA!AF196)/$F$28</f>
        <v>65.327433977420654</v>
      </c>
      <c r="L220" s="339">
        <f ca="1">IF($F$7="BP",BP!AG196,EIA!AG196)/$F$28</f>
        <v>71.269094065560509</v>
      </c>
      <c r="M220" s="339">
        <f ca="1">IF($F$7="BP",BP!J196,EIA!J196)/$F$28</f>
        <v>1441.7546091351448</v>
      </c>
      <c r="N220" s="339">
        <f ca="1">IF($F$7="BP",BP!K196,EIA!K196)/$F$28</f>
        <v>1567.9121196791209</v>
      </c>
      <c r="O220" s="339">
        <f ca="1">IF($F$7="BP",BP!L196,EIA!L196)/$F$28</f>
        <v>1710.4183247713045</v>
      </c>
      <c r="P220" s="339">
        <f ca="1">IF($F$7="BP",BP!M196,EIA!M196)/$F$28</f>
        <v>196.23411066014833</v>
      </c>
      <c r="Q220" s="339">
        <f ca="1">IF($F$7="BP",BP!N196,EIA!N196)/$F$28</f>
        <v>236.77822779090445</v>
      </c>
      <c r="R220" s="339">
        <f ca="1">IF($F$7="BP",BP!O196,EIA!O196)/$F$28</f>
        <v>437.58051923801207</v>
      </c>
      <c r="S220" s="339">
        <f ca="1">IF($F$7="BP",BP!S196,EIA!S196)/$F$28</f>
        <v>1287.489924</v>
      </c>
      <c r="T220" s="339">
        <f ca="1">IF($F$7="BP",BP!T196,EIA!T196)/$F$28</f>
        <v>1330.169148</v>
      </c>
      <c r="U220" s="339">
        <f ca="1">IF($F$7="BP",BP!U196,EIA!U196)/$F$28</f>
        <v>1382.3326439999998</v>
      </c>
      <c r="V220" s="339">
        <f ca="1">IF($F$7="BP",BP!V196,EIA!V196)/$F$28</f>
        <v>117.58802821915532</v>
      </c>
      <c r="W220" s="339">
        <f ca="1">IF($F$7="BP",BP!W196,EIA!W196)/$F$28</f>
        <v>302.00868345774165</v>
      </c>
      <c r="X220" s="339">
        <f ca="1">IF($F$7="BP",BP!X196,EIA!X196)/$F$28</f>
        <v>509.66854905287789</v>
      </c>
      <c r="Y220" s="186">
        <f t="shared" ca="1" si="21"/>
        <v>3647.65379091148</v>
      </c>
      <c r="Z220" s="249">
        <f t="shared" ca="1" si="22"/>
        <v>3850.9076824461654</v>
      </c>
      <c r="AA220" s="249">
        <f t="shared" ca="1" si="23"/>
        <v>4082.0749898630229</v>
      </c>
      <c r="AB220" s="249">
        <f t="shared" ca="1" si="24"/>
        <v>373.20791276858449</v>
      </c>
      <c r="AC220" s="249">
        <f t="shared" ca="1" si="25"/>
        <v>604.11434522606669</v>
      </c>
      <c r="AD220" s="348">
        <f t="shared" ca="1" si="26"/>
        <v>1018.5181623564505</v>
      </c>
      <c r="AE220" s="351">
        <f t="shared" ca="1" si="27"/>
        <v>4020.8617036800642</v>
      </c>
      <c r="AF220" s="229">
        <f t="shared" ca="1" si="28"/>
        <v>4455.0220276722321</v>
      </c>
      <c r="AG220" s="352">
        <f t="shared" ca="1" si="29"/>
        <v>5100.5931522194733</v>
      </c>
      <c r="AH220" s="181"/>
      <c r="AI220" s="181"/>
      <c r="AJ220" s="181"/>
      <c r="AK220" s="181"/>
      <c r="AL220" s="181"/>
      <c r="AM220" s="181"/>
      <c r="AN220" s="181"/>
      <c r="AO220" s="181"/>
    </row>
    <row r="221" spans="4:41" ht="12.9" customHeight="1" x14ac:dyDescent="0.3">
      <c r="D221" s="54"/>
      <c r="E221" s="234" t="s">
        <v>379</v>
      </c>
      <c r="F221" s="332" t="s">
        <v>592</v>
      </c>
      <c r="G221" s="339">
        <f ca="1">IF($F$7="BP",BP!AB197,EIA!AB197)/$F$28</f>
        <v>0</v>
      </c>
      <c r="H221" s="339">
        <f ca="1">IF($F$7="BP",BP!AC197,EIA!AC197)/$F$28</f>
        <v>0</v>
      </c>
      <c r="I221" s="339">
        <f ca="1">IF($F$7="BP",BP!AD197,EIA!AD197)/$F$28</f>
        <v>0</v>
      </c>
      <c r="J221" s="339">
        <f ca="1">IF($F$7="BP",BP!AE197,EIA!AE197)/$F$28</f>
        <v>0</v>
      </c>
      <c r="K221" s="339">
        <f ca="1">IF($F$7="BP",BP!AF197,EIA!AF197)/$F$28</f>
        <v>0</v>
      </c>
      <c r="L221" s="339">
        <f ca="1">IF($F$7="BP",BP!AG197,EIA!AG197)/$F$28</f>
        <v>0</v>
      </c>
      <c r="M221" s="339">
        <f ca="1">IF($F$7="BP",BP!J197,EIA!J197)/$F$28</f>
        <v>0</v>
      </c>
      <c r="N221" s="339">
        <f ca="1">IF($F$7="BP",BP!K197,EIA!K197)/$F$28</f>
        <v>0</v>
      </c>
      <c r="O221" s="339">
        <f ca="1">IF($F$7="BP",BP!L197,EIA!L197)/$F$28</f>
        <v>0</v>
      </c>
      <c r="P221" s="339">
        <f ca="1">IF($F$7="BP",BP!M197,EIA!M197)/$F$28</f>
        <v>0</v>
      </c>
      <c r="Q221" s="339">
        <f ca="1">IF($F$7="BP",BP!N197,EIA!N197)/$F$28</f>
        <v>0</v>
      </c>
      <c r="R221" s="339">
        <f ca="1">IF($F$7="BP",BP!O197,EIA!O197)/$F$28</f>
        <v>0</v>
      </c>
      <c r="S221" s="339">
        <f ca="1">IF($F$7="BP",BP!S197,EIA!S197)/$F$28</f>
        <v>0</v>
      </c>
      <c r="T221" s="339">
        <f ca="1">IF($F$7="BP",BP!T197,EIA!T197)/$F$28</f>
        <v>0</v>
      </c>
      <c r="U221" s="339">
        <f ca="1">IF($F$7="BP",BP!U197,EIA!U197)/$F$28</f>
        <v>0</v>
      </c>
      <c r="V221" s="339">
        <f ca="1">IF($F$7="BP",BP!V197,EIA!V197)/$F$28</f>
        <v>0</v>
      </c>
      <c r="W221" s="339">
        <f ca="1">IF($F$7="BP",BP!W197,EIA!W197)/$F$28</f>
        <v>0</v>
      </c>
      <c r="X221" s="339">
        <f ca="1">IF($F$7="BP",BP!X197,EIA!X197)/$F$28</f>
        <v>0</v>
      </c>
      <c r="Y221" s="186">
        <f t="shared" ca="1" si="21"/>
        <v>0</v>
      </c>
      <c r="Z221" s="249">
        <f t="shared" ca="1" si="22"/>
        <v>0</v>
      </c>
      <c r="AA221" s="249">
        <f t="shared" ca="1" si="23"/>
        <v>0</v>
      </c>
      <c r="AB221" s="249">
        <f t="shared" ca="1" si="24"/>
        <v>0</v>
      </c>
      <c r="AC221" s="249">
        <f t="shared" ca="1" si="25"/>
        <v>0</v>
      </c>
      <c r="AD221" s="348">
        <f t="shared" ca="1" si="26"/>
        <v>0</v>
      </c>
      <c r="AE221" s="351">
        <f t="shared" ca="1" si="27"/>
        <v>0</v>
      </c>
      <c r="AF221" s="229">
        <f t="shared" ca="1" si="28"/>
        <v>0</v>
      </c>
      <c r="AG221" s="352">
        <f t="shared" ca="1" si="29"/>
        <v>0</v>
      </c>
      <c r="AH221" s="181"/>
      <c r="AI221" s="181"/>
      <c r="AJ221" s="181"/>
      <c r="AK221" s="181"/>
      <c r="AL221" s="181"/>
      <c r="AM221" s="181"/>
      <c r="AN221" s="181"/>
      <c r="AO221" s="181"/>
    </row>
    <row r="222" spans="4:41" ht="12.9" customHeight="1" x14ac:dyDescent="0.3">
      <c r="D222" s="54"/>
      <c r="E222" s="234" t="s">
        <v>390</v>
      </c>
      <c r="F222" s="332" t="s">
        <v>179</v>
      </c>
      <c r="G222" s="339">
        <f ca="1">IF($F$7="BP",BP!AB198,EIA!AB198)/$F$28</f>
        <v>0</v>
      </c>
      <c r="H222" s="339">
        <f ca="1">IF($F$7="BP",BP!AC198,EIA!AC198)/$F$28</f>
        <v>0</v>
      </c>
      <c r="I222" s="339">
        <f ca="1">IF($F$7="BP",BP!AD198,EIA!AD198)/$F$28</f>
        <v>0</v>
      </c>
      <c r="J222" s="339">
        <f ca="1">IF($F$7="BP",BP!AE198,EIA!AE198)/$F$28</f>
        <v>0</v>
      </c>
      <c r="K222" s="339">
        <f ca="1">IF($F$7="BP",BP!AF198,EIA!AF198)/$F$28</f>
        <v>0</v>
      </c>
      <c r="L222" s="339">
        <f ca="1">IF($F$7="BP",BP!AG198,EIA!AG198)/$F$28</f>
        <v>0</v>
      </c>
      <c r="M222" s="339">
        <f ca="1">IF($F$7="BP",BP!J198,EIA!J198)/$F$28</f>
        <v>1478.2357482917707</v>
      </c>
      <c r="N222" s="339">
        <f ca="1">IF($F$7="BP",BP!K198,EIA!K198)/$F$28</f>
        <v>1607.5854592758542</v>
      </c>
      <c r="O222" s="339">
        <f ca="1">IF($F$7="BP",BP!L198,EIA!L198)/$F$28</f>
        <v>1753.6975406147378</v>
      </c>
      <c r="P222" s="339">
        <f ca="1">IF($F$7="BP",BP!M198,EIA!M198)/$F$28</f>
        <v>103.92847139853707</v>
      </c>
      <c r="Q222" s="339">
        <f ca="1">IF($F$7="BP",BP!N198,EIA!N198)/$F$28</f>
        <v>115.51357464175582</v>
      </c>
      <c r="R222" s="339">
        <f ca="1">IF($F$7="BP",BP!O198,EIA!O198)/$F$28</f>
        <v>173.34214571338276</v>
      </c>
      <c r="S222" s="339">
        <f ca="1">IF($F$7="BP",BP!S198,EIA!S198)/$F$28</f>
        <v>214.26562799999999</v>
      </c>
      <c r="T222" s="339">
        <f ca="1">IF($F$7="BP",BP!T198,EIA!T198)/$F$28</f>
        <v>221.36835600000001</v>
      </c>
      <c r="U222" s="339">
        <f ca="1">IF($F$7="BP",BP!U198,EIA!U198)/$F$28</f>
        <v>230.04946799999999</v>
      </c>
      <c r="V222" s="339">
        <f ca="1">IF($F$7="BP",BP!V198,EIA!V198)/$F$28</f>
        <v>19.569141662392564</v>
      </c>
      <c r="W222" s="339">
        <f ca="1">IF($F$7="BP",BP!W198,EIA!W198)/$F$28</f>
        <v>50.260649824336973</v>
      </c>
      <c r="X222" s="339">
        <f ca="1">IF($F$7="BP",BP!X198,EIA!X198)/$F$28</f>
        <v>84.819655438844194</v>
      </c>
      <c r="Y222" s="186">
        <f t="shared" ca="1" si="21"/>
        <v>1692.5013762917706</v>
      </c>
      <c r="Z222" s="249">
        <f t="shared" ca="1" si="22"/>
        <v>1828.9538152758541</v>
      </c>
      <c r="AA222" s="249">
        <f t="shared" ca="1" si="23"/>
        <v>1983.7470086147378</v>
      </c>
      <c r="AB222" s="249">
        <f t="shared" ca="1" si="24"/>
        <v>123.49761306092964</v>
      </c>
      <c r="AC222" s="249">
        <f t="shared" ca="1" si="25"/>
        <v>165.77422446609279</v>
      </c>
      <c r="AD222" s="348">
        <f t="shared" ca="1" si="26"/>
        <v>258.16180115222699</v>
      </c>
      <c r="AE222" s="351">
        <f t="shared" ca="1" si="27"/>
        <v>1815.9989893527002</v>
      </c>
      <c r="AF222" s="229">
        <f t="shared" ca="1" si="28"/>
        <v>1994.728039741947</v>
      </c>
      <c r="AG222" s="352">
        <f t="shared" ca="1" si="29"/>
        <v>2241.9088097669646</v>
      </c>
      <c r="AH222" s="181"/>
      <c r="AI222" s="181"/>
      <c r="AJ222" s="181"/>
      <c r="AK222" s="181"/>
      <c r="AL222" s="181"/>
      <c r="AM222" s="181"/>
      <c r="AN222" s="181"/>
      <c r="AO222" s="181"/>
    </row>
    <row r="223" spans="4:41" ht="12.9" customHeight="1" x14ac:dyDescent="0.3">
      <c r="D223" s="54"/>
      <c r="E223" s="234" t="s">
        <v>399</v>
      </c>
      <c r="F223" s="332" t="s">
        <v>611</v>
      </c>
      <c r="G223" s="339">
        <f ca="1">IF($F$7="BP",BP!AB199,EIA!AB199)/$F$28</f>
        <v>0</v>
      </c>
      <c r="H223" s="339">
        <f ca="1">IF($F$7="BP",BP!AC199,EIA!AC199)/$F$28</f>
        <v>0</v>
      </c>
      <c r="I223" s="339">
        <f ca="1">IF($F$7="BP",BP!AD199,EIA!AD199)/$F$28</f>
        <v>0</v>
      </c>
      <c r="J223" s="339">
        <f ca="1">IF($F$7="BP",BP!AE199,EIA!AE199)/$F$28</f>
        <v>0</v>
      </c>
      <c r="K223" s="339">
        <f ca="1">IF($F$7="BP",BP!AF199,EIA!AF199)/$F$28</f>
        <v>0</v>
      </c>
      <c r="L223" s="339">
        <f ca="1">IF($F$7="BP",BP!AG199,EIA!AG199)/$F$28</f>
        <v>0</v>
      </c>
      <c r="M223" s="339">
        <f ca="1">IF($F$7="BP",BP!J199,EIA!J199)/$F$28</f>
        <v>0</v>
      </c>
      <c r="N223" s="339">
        <f ca="1">IF($F$7="BP",BP!K199,EIA!K199)/$F$28</f>
        <v>0</v>
      </c>
      <c r="O223" s="339">
        <f ca="1">IF($F$7="BP",BP!L199,EIA!L199)/$F$28</f>
        <v>0</v>
      </c>
      <c r="P223" s="339">
        <f ca="1">IF($F$7="BP",BP!M199,EIA!M199)/$F$28</f>
        <v>0</v>
      </c>
      <c r="Q223" s="339">
        <f ca="1">IF($F$7="BP",BP!N199,EIA!N199)/$F$28</f>
        <v>0</v>
      </c>
      <c r="R223" s="339">
        <f ca="1">IF($F$7="BP",BP!O199,EIA!O199)/$F$28</f>
        <v>0</v>
      </c>
      <c r="S223" s="339">
        <f ca="1">IF($F$7="BP",BP!S199,EIA!S199)/$F$28</f>
        <v>0</v>
      </c>
      <c r="T223" s="339">
        <f ca="1">IF($F$7="BP",BP!T199,EIA!T199)/$F$28</f>
        <v>0</v>
      </c>
      <c r="U223" s="339">
        <f ca="1">IF($F$7="BP",BP!U199,EIA!U199)/$F$28</f>
        <v>0</v>
      </c>
      <c r="V223" s="339">
        <f ca="1">IF($F$7="BP",BP!V199,EIA!V199)/$F$28</f>
        <v>0</v>
      </c>
      <c r="W223" s="339">
        <f ca="1">IF($F$7="BP",BP!W199,EIA!W199)/$F$28</f>
        <v>0</v>
      </c>
      <c r="X223" s="339">
        <f ca="1">IF($F$7="BP",BP!X199,EIA!X199)/$F$28</f>
        <v>0</v>
      </c>
      <c r="Y223" s="186">
        <f t="shared" ref="Y223:Y278" ca="1" si="30">G223+M223+S223</f>
        <v>0</v>
      </c>
      <c r="Z223" s="249">
        <f t="shared" ref="Z223:Z278" ca="1" si="31">H223+N223+T223</f>
        <v>0</v>
      </c>
      <c r="AA223" s="249">
        <f t="shared" ref="AA223:AA278" ca="1" si="32">I223+O223+U223</f>
        <v>0</v>
      </c>
      <c r="AB223" s="249">
        <f t="shared" ref="AB223:AB278" ca="1" si="33">J223+P223+V223</f>
        <v>0</v>
      </c>
      <c r="AC223" s="249">
        <f t="shared" ref="AC223:AC278" ca="1" si="34">K223+Q223+W223</f>
        <v>0</v>
      </c>
      <c r="AD223" s="348">
        <f t="shared" ref="AD223:AD278" ca="1" si="35">L223+R223+X223</f>
        <v>0</v>
      </c>
      <c r="AE223" s="351">
        <f t="shared" ref="AE223:AE278" ca="1" si="36">Y223+AB223</f>
        <v>0</v>
      </c>
      <c r="AF223" s="229">
        <f t="shared" ref="AF223:AF278" ca="1" si="37">Z223+AC223</f>
        <v>0</v>
      </c>
      <c r="AG223" s="352">
        <f t="shared" ref="AG223:AG278" ca="1" si="38">AA223+AD223</f>
        <v>0</v>
      </c>
      <c r="AH223" s="181"/>
      <c r="AI223" s="181"/>
      <c r="AJ223" s="181"/>
      <c r="AK223" s="181"/>
      <c r="AL223" s="181"/>
      <c r="AM223" s="181"/>
      <c r="AN223" s="181"/>
      <c r="AO223" s="181"/>
    </row>
    <row r="224" spans="4:41" ht="12.9" customHeight="1" x14ac:dyDescent="0.3">
      <c r="D224" s="54"/>
      <c r="E224" s="234" t="s">
        <v>393</v>
      </c>
      <c r="F224" s="332" t="s">
        <v>605</v>
      </c>
      <c r="G224" s="339">
        <f ca="1">IF($F$7="BP",BP!AB200,EIA!AB200)/$F$28</f>
        <v>0</v>
      </c>
      <c r="H224" s="339">
        <f ca="1">IF($F$7="BP",BP!AC200,EIA!AC200)/$F$28</f>
        <v>0</v>
      </c>
      <c r="I224" s="339">
        <f ca="1">IF($F$7="BP",BP!AD200,EIA!AD200)/$F$28</f>
        <v>0</v>
      </c>
      <c r="J224" s="339">
        <f ca="1">IF($F$7="BP",BP!AE200,EIA!AE200)/$F$28</f>
        <v>0</v>
      </c>
      <c r="K224" s="339">
        <f ca="1">IF($F$7="BP",BP!AF200,EIA!AF200)/$F$28</f>
        <v>0</v>
      </c>
      <c r="L224" s="339">
        <f ca="1">IF($F$7="BP",BP!AG200,EIA!AG200)/$F$28</f>
        <v>0</v>
      </c>
      <c r="M224" s="339">
        <f ca="1">IF($F$7="BP",BP!J200,EIA!J200)/$F$28</f>
        <v>0</v>
      </c>
      <c r="N224" s="339">
        <f ca="1">IF($F$7="BP",BP!K200,EIA!K200)/$F$28</f>
        <v>0</v>
      </c>
      <c r="O224" s="339">
        <f ca="1">IF($F$7="BP",BP!L200,EIA!L200)/$F$28</f>
        <v>0</v>
      </c>
      <c r="P224" s="339">
        <f ca="1">IF($F$7="BP",BP!M200,EIA!M200)/$F$28</f>
        <v>0</v>
      </c>
      <c r="Q224" s="339">
        <f ca="1">IF($F$7="BP",BP!N200,EIA!N200)/$F$28</f>
        <v>0</v>
      </c>
      <c r="R224" s="339">
        <f ca="1">IF($F$7="BP",BP!O200,EIA!O200)/$F$28</f>
        <v>0</v>
      </c>
      <c r="S224" s="339">
        <f ca="1">IF($F$7="BP",BP!S200,EIA!S200)/$F$28</f>
        <v>0</v>
      </c>
      <c r="T224" s="339">
        <f ca="1">IF($F$7="BP",BP!T200,EIA!T200)/$F$28</f>
        <v>0</v>
      </c>
      <c r="U224" s="339">
        <f ca="1">IF($F$7="BP",BP!U200,EIA!U200)/$F$28</f>
        <v>0</v>
      </c>
      <c r="V224" s="339">
        <f ca="1">IF($F$7="BP",BP!V200,EIA!V200)/$F$28</f>
        <v>0</v>
      </c>
      <c r="W224" s="339">
        <f ca="1">IF($F$7="BP",BP!W200,EIA!W200)/$F$28</f>
        <v>0</v>
      </c>
      <c r="X224" s="339">
        <f ca="1">IF($F$7="BP",BP!X200,EIA!X200)/$F$28</f>
        <v>0</v>
      </c>
      <c r="Y224" s="186">
        <f t="shared" ca="1" si="30"/>
        <v>0</v>
      </c>
      <c r="Z224" s="249">
        <f t="shared" ca="1" si="31"/>
        <v>0</v>
      </c>
      <c r="AA224" s="249">
        <f t="shared" ca="1" si="32"/>
        <v>0</v>
      </c>
      <c r="AB224" s="249">
        <f t="shared" ca="1" si="33"/>
        <v>0</v>
      </c>
      <c r="AC224" s="249">
        <f t="shared" ca="1" si="34"/>
        <v>0</v>
      </c>
      <c r="AD224" s="348">
        <f t="shared" ca="1" si="35"/>
        <v>0</v>
      </c>
      <c r="AE224" s="351">
        <f t="shared" ca="1" si="36"/>
        <v>0</v>
      </c>
      <c r="AF224" s="229">
        <f t="shared" ca="1" si="37"/>
        <v>0</v>
      </c>
      <c r="AG224" s="352">
        <f t="shared" ca="1" si="38"/>
        <v>0</v>
      </c>
      <c r="AH224" s="181"/>
      <c r="AI224" s="181"/>
      <c r="AJ224" s="181"/>
      <c r="AK224" s="181"/>
      <c r="AL224" s="181"/>
      <c r="AM224" s="181"/>
      <c r="AN224" s="181"/>
      <c r="AO224" s="181"/>
    </row>
    <row r="225" spans="4:41" ht="12.9" customHeight="1" x14ac:dyDescent="0.3">
      <c r="D225" s="54"/>
      <c r="E225" s="234" t="s">
        <v>405</v>
      </c>
      <c r="F225" s="332" t="s">
        <v>180</v>
      </c>
      <c r="G225" s="339">
        <f ca="1">IF($F$7="BP",BP!AB201,EIA!AB201)/$F$28</f>
        <v>0</v>
      </c>
      <c r="H225" s="339">
        <f ca="1">IF($F$7="BP",BP!AC201,EIA!AC201)/$F$28</f>
        <v>0</v>
      </c>
      <c r="I225" s="339">
        <f ca="1">IF($F$7="BP",BP!AD201,EIA!AD201)/$F$28</f>
        <v>0</v>
      </c>
      <c r="J225" s="339">
        <f ca="1">IF($F$7="BP",BP!AE201,EIA!AE201)/$F$28</f>
        <v>0</v>
      </c>
      <c r="K225" s="339">
        <f ca="1">IF($F$7="BP",BP!AF201,EIA!AF201)/$F$28</f>
        <v>0</v>
      </c>
      <c r="L225" s="339">
        <f ca="1">IF($F$7="BP",BP!AG201,EIA!AG201)/$F$28</f>
        <v>0</v>
      </c>
      <c r="M225" s="339">
        <f ca="1">IF($F$7="BP",BP!J201,EIA!J201)/$F$28</f>
        <v>12.743411623204921</v>
      </c>
      <c r="N225" s="339">
        <f ca="1">IF($F$7="BP",BP!K201,EIA!K201)/$F$28</f>
        <v>13.858495338584953</v>
      </c>
      <c r="O225" s="339">
        <f ca="1">IF($F$7="BP",BP!L201,EIA!L201)/$F$28</f>
        <v>15.118082246678775</v>
      </c>
      <c r="P225" s="339">
        <f ca="1">IF($F$7="BP",BP!M201,EIA!M201)/$F$28</f>
        <v>2.2649664613889353</v>
      </c>
      <c r="Q225" s="339">
        <f ca="1">IF($F$7="BP",BP!N201,EIA!N201)/$F$28</f>
        <v>3.193240378159838</v>
      </c>
      <c r="R225" s="339">
        <f ca="1">IF($F$7="BP",BP!O201,EIA!O201)/$F$28</f>
        <v>5.044177869439487</v>
      </c>
      <c r="S225" s="339">
        <f ca="1">IF($F$7="BP",BP!S201,EIA!S201)/$F$28</f>
        <v>0</v>
      </c>
      <c r="T225" s="339">
        <f ca="1">IF($F$7="BP",BP!T201,EIA!T201)/$F$28</f>
        <v>0</v>
      </c>
      <c r="U225" s="339">
        <f ca="1">IF($F$7="BP",BP!U201,EIA!U201)/$F$28</f>
        <v>0</v>
      </c>
      <c r="V225" s="339">
        <f ca="1">IF($F$7="BP",BP!V201,EIA!V201)/$F$28</f>
        <v>0</v>
      </c>
      <c r="W225" s="339">
        <f ca="1">IF($F$7="BP",BP!W201,EIA!W201)/$F$28</f>
        <v>0</v>
      </c>
      <c r="X225" s="339">
        <f ca="1">IF($F$7="BP",BP!X201,EIA!X201)/$F$28</f>
        <v>0</v>
      </c>
      <c r="Y225" s="186">
        <f t="shared" ca="1" si="30"/>
        <v>12.743411623204921</v>
      </c>
      <c r="Z225" s="249">
        <f t="shared" ca="1" si="31"/>
        <v>13.858495338584953</v>
      </c>
      <c r="AA225" s="249">
        <f t="shared" ca="1" si="32"/>
        <v>15.118082246678775</v>
      </c>
      <c r="AB225" s="249">
        <f t="shared" ca="1" si="33"/>
        <v>2.2649664613889353</v>
      </c>
      <c r="AC225" s="249">
        <f t="shared" ca="1" si="34"/>
        <v>3.193240378159838</v>
      </c>
      <c r="AD225" s="348">
        <f t="shared" ca="1" si="35"/>
        <v>5.044177869439487</v>
      </c>
      <c r="AE225" s="351">
        <f t="shared" ca="1" si="36"/>
        <v>15.008378084593856</v>
      </c>
      <c r="AF225" s="229">
        <f t="shared" ca="1" si="37"/>
        <v>17.05173571674479</v>
      </c>
      <c r="AG225" s="352">
        <f t="shared" ca="1" si="38"/>
        <v>20.162260116118262</v>
      </c>
      <c r="AH225" s="181"/>
      <c r="AI225" s="181"/>
      <c r="AJ225" s="181"/>
      <c r="AK225" s="181"/>
      <c r="AL225" s="181"/>
      <c r="AM225" s="181"/>
      <c r="AN225" s="181"/>
      <c r="AO225" s="181"/>
    </row>
    <row r="226" spans="4:41" ht="12.9" customHeight="1" x14ac:dyDescent="0.3">
      <c r="D226" s="54"/>
      <c r="E226" s="234" t="s">
        <v>408</v>
      </c>
      <c r="F226" s="332" t="s">
        <v>619</v>
      </c>
      <c r="G226" s="339">
        <f ca="1">IF($F$7="BP",BP!AB202,EIA!AB202)/$F$28</f>
        <v>0</v>
      </c>
      <c r="H226" s="339">
        <f ca="1">IF($F$7="BP",BP!AC202,EIA!AC202)/$F$28</f>
        <v>0</v>
      </c>
      <c r="I226" s="339">
        <f ca="1">IF($F$7="BP",BP!AD202,EIA!AD202)/$F$28</f>
        <v>0</v>
      </c>
      <c r="J226" s="339">
        <f ca="1">IF($F$7="BP",BP!AE202,EIA!AE202)/$F$28</f>
        <v>0</v>
      </c>
      <c r="K226" s="339">
        <f ca="1">IF($F$7="BP",BP!AF202,EIA!AF202)/$F$28</f>
        <v>0</v>
      </c>
      <c r="L226" s="339">
        <f ca="1">IF($F$7="BP",BP!AG202,EIA!AG202)/$F$28</f>
        <v>0</v>
      </c>
      <c r="M226" s="339">
        <f ca="1">IF($F$7="BP",BP!J202,EIA!J202)/$F$28</f>
        <v>0</v>
      </c>
      <c r="N226" s="339">
        <f ca="1">IF($F$7="BP",BP!K202,EIA!K202)/$F$28</f>
        <v>0</v>
      </c>
      <c r="O226" s="339">
        <f ca="1">IF($F$7="BP",BP!L202,EIA!L202)/$F$28</f>
        <v>0</v>
      </c>
      <c r="P226" s="339">
        <f ca="1">IF($F$7="BP",BP!M202,EIA!M202)/$F$28</f>
        <v>0</v>
      </c>
      <c r="Q226" s="339">
        <f ca="1">IF($F$7="BP",BP!N202,EIA!N202)/$F$28</f>
        <v>0</v>
      </c>
      <c r="R226" s="339">
        <f ca="1">IF($F$7="BP",BP!O202,EIA!O202)/$F$28</f>
        <v>0</v>
      </c>
      <c r="S226" s="339">
        <f ca="1">IF($F$7="BP",BP!S202,EIA!S202)/$F$28</f>
        <v>0</v>
      </c>
      <c r="T226" s="339">
        <f ca="1">IF($F$7="BP",BP!T202,EIA!T202)/$F$28</f>
        <v>0</v>
      </c>
      <c r="U226" s="339">
        <f ca="1">IF($F$7="BP",BP!U202,EIA!U202)/$F$28</f>
        <v>0</v>
      </c>
      <c r="V226" s="339">
        <f ca="1">IF($F$7="BP",BP!V202,EIA!V202)/$F$28</f>
        <v>0</v>
      </c>
      <c r="W226" s="339">
        <f ca="1">IF($F$7="BP",BP!W202,EIA!W202)/$F$28</f>
        <v>0</v>
      </c>
      <c r="X226" s="339">
        <f ca="1">IF($F$7="BP",BP!X202,EIA!X202)/$F$28</f>
        <v>0</v>
      </c>
      <c r="Y226" s="186">
        <f t="shared" ca="1" si="30"/>
        <v>0</v>
      </c>
      <c r="Z226" s="249">
        <f t="shared" ca="1" si="31"/>
        <v>0</v>
      </c>
      <c r="AA226" s="249">
        <f t="shared" ca="1" si="32"/>
        <v>0</v>
      </c>
      <c r="AB226" s="249">
        <f t="shared" ca="1" si="33"/>
        <v>0</v>
      </c>
      <c r="AC226" s="249">
        <f t="shared" ca="1" si="34"/>
        <v>0</v>
      </c>
      <c r="AD226" s="348">
        <f t="shared" ca="1" si="35"/>
        <v>0</v>
      </c>
      <c r="AE226" s="351">
        <f t="shared" ca="1" si="36"/>
        <v>0</v>
      </c>
      <c r="AF226" s="229">
        <f t="shared" ca="1" si="37"/>
        <v>0</v>
      </c>
      <c r="AG226" s="352">
        <f t="shared" ca="1" si="38"/>
        <v>0</v>
      </c>
      <c r="AH226" s="181"/>
      <c r="AI226" s="181"/>
      <c r="AJ226" s="181"/>
      <c r="AK226" s="181"/>
      <c r="AL226" s="181"/>
      <c r="AM226" s="181"/>
      <c r="AN226" s="181"/>
      <c r="AO226" s="181"/>
    </row>
    <row r="227" spans="4:41" ht="12.9" customHeight="1" x14ac:dyDescent="0.3">
      <c r="D227" s="54"/>
      <c r="E227" s="234" t="s">
        <v>395</v>
      </c>
      <c r="F227" s="332" t="s">
        <v>607</v>
      </c>
      <c r="G227" s="339">
        <f ca="1">IF($F$7="BP",BP!AB203,EIA!AB203)/$F$28</f>
        <v>0</v>
      </c>
      <c r="H227" s="339">
        <f ca="1">IF($F$7="BP",BP!AC203,EIA!AC203)/$F$28</f>
        <v>0</v>
      </c>
      <c r="I227" s="339">
        <f ca="1">IF($F$7="BP",BP!AD203,EIA!AD203)/$F$28</f>
        <v>0</v>
      </c>
      <c r="J227" s="339">
        <f ca="1">IF($F$7="BP",BP!AE203,EIA!AE203)/$F$28</f>
        <v>0</v>
      </c>
      <c r="K227" s="339">
        <f ca="1">IF($F$7="BP",BP!AF203,EIA!AF203)/$F$28</f>
        <v>0</v>
      </c>
      <c r="L227" s="339">
        <f ca="1">IF($F$7="BP",BP!AG203,EIA!AG203)/$F$28</f>
        <v>0</v>
      </c>
      <c r="M227" s="339">
        <f ca="1">IF($F$7="BP",BP!J203,EIA!J203)/$F$28</f>
        <v>0</v>
      </c>
      <c r="N227" s="339">
        <f ca="1">IF($F$7="BP",BP!K203,EIA!K203)/$F$28</f>
        <v>0</v>
      </c>
      <c r="O227" s="339">
        <f ca="1">IF($F$7="BP",BP!L203,EIA!L203)/$F$28</f>
        <v>0</v>
      </c>
      <c r="P227" s="339">
        <f ca="1">IF($F$7="BP",BP!M203,EIA!M203)/$F$28</f>
        <v>0</v>
      </c>
      <c r="Q227" s="339">
        <f ca="1">IF($F$7="BP",BP!N203,EIA!N203)/$F$28</f>
        <v>0</v>
      </c>
      <c r="R227" s="339">
        <f ca="1">IF($F$7="BP",BP!O203,EIA!O203)/$F$28</f>
        <v>0</v>
      </c>
      <c r="S227" s="339">
        <f ca="1">IF($F$7="BP",BP!S203,EIA!S203)/$F$28</f>
        <v>0</v>
      </c>
      <c r="T227" s="339">
        <f ca="1">IF($F$7="BP",BP!T203,EIA!T203)/$F$28</f>
        <v>0</v>
      </c>
      <c r="U227" s="339">
        <f ca="1">IF($F$7="BP",BP!U203,EIA!U203)/$F$28</f>
        <v>0</v>
      </c>
      <c r="V227" s="339">
        <f ca="1">IF($F$7="BP",BP!V203,EIA!V203)/$F$28</f>
        <v>0</v>
      </c>
      <c r="W227" s="339">
        <f ca="1">IF($F$7="BP",BP!W203,EIA!W203)/$F$28</f>
        <v>0</v>
      </c>
      <c r="X227" s="339">
        <f ca="1">IF($F$7="BP",BP!X203,EIA!X203)/$F$28</f>
        <v>0</v>
      </c>
      <c r="Y227" s="186">
        <f t="shared" ca="1" si="30"/>
        <v>0</v>
      </c>
      <c r="Z227" s="249">
        <f t="shared" ca="1" si="31"/>
        <v>0</v>
      </c>
      <c r="AA227" s="249">
        <f t="shared" ca="1" si="32"/>
        <v>0</v>
      </c>
      <c r="AB227" s="249">
        <f t="shared" ca="1" si="33"/>
        <v>0</v>
      </c>
      <c r="AC227" s="249">
        <f t="shared" ca="1" si="34"/>
        <v>0</v>
      </c>
      <c r="AD227" s="348">
        <f t="shared" ca="1" si="35"/>
        <v>0</v>
      </c>
      <c r="AE227" s="351">
        <f t="shared" ca="1" si="36"/>
        <v>0</v>
      </c>
      <c r="AF227" s="229">
        <f t="shared" ca="1" si="37"/>
        <v>0</v>
      </c>
      <c r="AG227" s="352">
        <f t="shared" ca="1" si="38"/>
        <v>0</v>
      </c>
      <c r="AH227" s="181"/>
      <c r="AI227" s="181"/>
      <c r="AJ227" s="181"/>
      <c r="AK227" s="181"/>
      <c r="AL227" s="181"/>
      <c r="AM227" s="181"/>
      <c r="AN227" s="181"/>
      <c r="AO227" s="181"/>
    </row>
    <row r="228" spans="4:41" ht="12.9" customHeight="1" x14ac:dyDescent="0.3">
      <c r="D228" s="54"/>
      <c r="E228" s="234" t="s">
        <v>381</v>
      </c>
      <c r="F228" s="332" t="s">
        <v>594</v>
      </c>
      <c r="G228" s="339">
        <f ca="1">IF($F$7="BP",BP!AB204,EIA!AB204)/$F$28</f>
        <v>0</v>
      </c>
      <c r="H228" s="339">
        <f ca="1">IF($F$7="BP",BP!AC204,EIA!AC204)/$F$28</f>
        <v>0</v>
      </c>
      <c r="I228" s="339">
        <f ca="1">IF($F$7="BP",BP!AD204,EIA!AD204)/$F$28</f>
        <v>0</v>
      </c>
      <c r="J228" s="339">
        <f ca="1">IF($F$7="BP",BP!AE204,EIA!AE204)/$F$28</f>
        <v>0</v>
      </c>
      <c r="K228" s="339">
        <f ca="1">IF($F$7="BP",BP!AF204,EIA!AF204)/$F$28</f>
        <v>0</v>
      </c>
      <c r="L228" s="339">
        <f ca="1">IF($F$7="BP",BP!AG204,EIA!AG204)/$F$28</f>
        <v>0</v>
      </c>
      <c r="M228" s="339">
        <f ca="1">IF($F$7="BP",BP!J204,EIA!J204)/$F$28</f>
        <v>0</v>
      </c>
      <c r="N228" s="339">
        <f ca="1">IF($F$7="BP",BP!K204,EIA!K204)/$F$28</f>
        <v>0</v>
      </c>
      <c r="O228" s="339">
        <f ca="1">IF($F$7="BP",BP!L204,EIA!L204)/$F$28</f>
        <v>0</v>
      </c>
      <c r="P228" s="339">
        <f ca="1">IF($F$7="BP",BP!M204,EIA!M204)/$F$28</f>
        <v>0</v>
      </c>
      <c r="Q228" s="339">
        <f ca="1">IF($F$7="BP",BP!N204,EIA!N204)/$F$28</f>
        <v>0</v>
      </c>
      <c r="R228" s="339">
        <f ca="1">IF($F$7="BP",BP!O204,EIA!O204)/$F$28</f>
        <v>0</v>
      </c>
      <c r="S228" s="339">
        <f ca="1">IF($F$7="BP",BP!S204,EIA!S204)/$F$28</f>
        <v>0</v>
      </c>
      <c r="T228" s="339">
        <f ca="1">IF($F$7="BP",BP!T204,EIA!T204)/$F$28</f>
        <v>0</v>
      </c>
      <c r="U228" s="339">
        <f ca="1">IF($F$7="BP",BP!U204,EIA!U204)/$F$28</f>
        <v>0</v>
      </c>
      <c r="V228" s="339">
        <f ca="1">IF($F$7="BP",BP!V204,EIA!V204)/$F$28</f>
        <v>0</v>
      </c>
      <c r="W228" s="339">
        <f ca="1">IF($F$7="BP",BP!W204,EIA!W204)/$F$28</f>
        <v>0</v>
      </c>
      <c r="X228" s="339">
        <f ca="1">IF($F$7="BP",BP!X204,EIA!X204)/$F$28</f>
        <v>0</v>
      </c>
      <c r="Y228" s="186">
        <f t="shared" ca="1" si="30"/>
        <v>0</v>
      </c>
      <c r="Z228" s="249">
        <f t="shared" ca="1" si="31"/>
        <v>0</v>
      </c>
      <c r="AA228" s="249">
        <f t="shared" ca="1" si="32"/>
        <v>0</v>
      </c>
      <c r="AB228" s="249">
        <f t="shared" ca="1" si="33"/>
        <v>0</v>
      </c>
      <c r="AC228" s="249">
        <f t="shared" ca="1" si="34"/>
        <v>0</v>
      </c>
      <c r="AD228" s="348">
        <f t="shared" ca="1" si="35"/>
        <v>0</v>
      </c>
      <c r="AE228" s="351">
        <f t="shared" ca="1" si="36"/>
        <v>0</v>
      </c>
      <c r="AF228" s="229">
        <f t="shared" ca="1" si="37"/>
        <v>0</v>
      </c>
      <c r="AG228" s="352">
        <f t="shared" ca="1" si="38"/>
        <v>0</v>
      </c>
      <c r="AH228" s="181"/>
      <c r="AI228" s="181"/>
      <c r="AJ228" s="181"/>
      <c r="AK228" s="181"/>
      <c r="AL228" s="181"/>
      <c r="AM228" s="181"/>
      <c r="AN228" s="181"/>
      <c r="AO228" s="181"/>
    </row>
    <row r="229" spans="4:41" ht="12.9" customHeight="1" x14ac:dyDescent="0.3">
      <c r="D229" s="54"/>
      <c r="E229" s="234" t="s">
        <v>398</v>
      </c>
      <c r="F229" s="332" t="s">
        <v>610</v>
      </c>
      <c r="G229" s="339">
        <f ca="1">IF($F$7="BP",BP!AB205,EIA!AB205)/$F$28</f>
        <v>0</v>
      </c>
      <c r="H229" s="339">
        <f ca="1">IF($F$7="BP",BP!AC205,EIA!AC205)/$F$28</f>
        <v>0</v>
      </c>
      <c r="I229" s="339">
        <f ca="1">IF($F$7="BP",BP!AD205,EIA!AD205)/$F$28</f>
        <v>0</v>
      </c>
      <c r="J229" s="339">
        <f ca="1">IF($F$7="BP",BP!AE205,EIA!AE205)/$F$28</f>
        <v>0</v>
      </c>
      <c r="K229" s="339">
        <f ca="1">IF($F$7="BP",BP!AF205,EIA!AF205)/$F$28</f>
        <v>0</v>
      </c>
      <c r="L229" s="339">
        <f ca="1">IF($F$7="BP",BP!AG205,EIA!AG205)/$F$28</f>
        <v>0</v>
      </c>
      <c r="M229" s="339">
        <f ca="1">IF($F$7="BP",BP!J205,EIA!J205)/$F$28</f>
        <v>0</v>
      </c>
      <c r="N229" s="339">
        <f ca="1">IF($F$7="BP",BP!K205,EIA!K205)/$F$28</f>
        <v>0</v>
      </c>
      <c r="O229" s="339">
        <f ca="1">IF($F$7="BP",BP!L205,EIA!L205)/$F$28</f>
        <v>0</v>
      </c>
      <c r="P229" s="339">
        <f ca="1">IF($F$7="BP",BP!M205,EIA!M205)/$F$28</f>
        <v>0</v>
      </c>
      <c r="Q229" s="339">
        <f ca="1">IF($F$7="BP",BP!N205,EIA!N205)/$F$28</f>
        <v>0</v>
      </c>
      <c r="R229" s="339">
        <f ca="1">IF($F$7="BP",BP!O205,EIA!O205)/$F$28</f>
        <v>0</v>
      </c>
      <c r="S229" s="339">
        <f ca="1">IF($F$7="BP",BP!S205,EIA!S205)/$F$28</f>
        <v>0</v>
      </c>
      <c r="T229" s="339">
        <f ca="1">IF($F$7="BP",BP!T205,EIA!T205)/$F$28</f>
        <v>0</v>
      </c>
      <c r="U229" s="339">
        <f ca="1">IF($F$7="BP",BP!U205,EIA!U205)/$F$28</f>
        <v>0</v>
      </c>
      <c r="V229" s="339">
        <f ca="1">IF($F$7="BP",BP!V205,EIA!V205)/$F$28</f>
        <v>0</v>
      </c>
      <c r="W229" s="339">
        <f ca="1">IF($F$7="BP",BP!W205,EIA!W205)/$F$28</f>
        <v>0</v>
      </c>
      <c r="X229" s="339">
        <f ca="1">IF($F$7="BP",BP!X205,EIA!X205)/$F$28</f>
        <v>0</v>
      </c>
      <c r="Y229" s="186">
        <f t="shared" ca="1" si="30"/>
        <v>0</v>
      </c>
      <c r="Z229" s="249">
        <f t="shared" ca="1" si="31"/>
        <v>0</v>
      </c>
      <c r="AA229" s="249">
        <f t="shared" ca="1" si="32"/>
        <v>0</v>
      </c>
      <c r="AB229" s="249">
        <f t="shared" ca="1" si="33"/>
        <v>0</v>
      </c>
      <c r="AC229" s="249">
        <f t="shared" ca="1" si="34"/>
        <v>0</v>
      </c>
      <c r="AD229" s="348">
        <f t="shared" ca="1" si="35"/>
        <v>0</v>
      </c>
      <c r="AE229" s="351">
        <f t="shared" ca="1" si="36"/>
        <v>0</v>
      </c>
      <c r="AF229" s="229">
        <f t="shared" ca="1" si="37"/>
        <v>0</v>
      </c>
      <c r="AG229" s="352">
        <f t="shared" ca="1" si="38"/>
        <v>0</v>
      </c>
      <c r="AH229" s="181"/>
      <c r="AI229" s="181"/>
      <c r="AJ229" s="181"/>
      <c r="AK229" s="181"/>
      <c r="AL229" s="181"/>
      <c r="AM229" s="181"/>
      <c r="AN229" s="181"/>
      <c r="AO229" s="181"/>
    </row>
    <row r="230" spans="4:41" ht="12.9" customHeight="1" x14ac:dyDescent="0.3">
      <c r="D230" s="54"/>
      <c r="E230" s="234" t="s">
        <v>407</v>
      </c>
      <c r="F230" s="332" t="s">
        <v>618</v>
      </c>
      <c r="G230" s="339">
        <f ca="1">IF($F$7="BP",BP!AB206,EIA!AB206)/$F$28</f>
        <v>0</v>
      </c>
      <c r="H230" s="339">
        <f ca="1">IF($F$7="BP",BP!AC206,EIA!AC206)/$F$28</f>
        <v>0</v>
      </c>
      <c r="I230" s="339">
        <f ca="1">IF($F$7="BP",BP!AD206,EIA!AD206)/$F$28</f>
        <v>0</v>
      </c>
      <c r="J230" s="339">
        <f ca="1">IF($F$7="BP",BP!AE206,EIA!AE206)/$F$28</f>
        <v>0</v>
      </c>
      <c r="K230" s="339">
        <f ca="1">IF($F$7="BP",BP!AF206,EIA!AF206)/$F$28</f>
        <v>0</v>
      </c>
      <c r="L230" s="339">
        <f ca="1">IF($F$7="BP",BP!AG206,EIA!AG206)/$F$28</f>
        <v>0</v>
      </c>
      <c r="M230" s="339">
        <f ca="1">IF($F$7="BP",BP!J206,EIA!J206)/$F$28</f>
        <v>0</v>
      </c>
      <c r="N230" s="339">
        <f ca="1">IF($F$7="BP",BP!K206,EIA!K206)/$F$28</f>
        <v>0</v>
      </c>
      <c r="O230" s="339">
        <f ca="1">IF($F$7="BP",BP!L206,EIA!L206)/$F$28</f>
        <v>0</v>
      </c>
      <c r="P230" s="339">
        <f ca="1">IF($F$7="BP",BP!M206,EIA!M206)/$F$28</f>
        <v>0</v>
      </c>
      <c r="Q230" s="339">
        <f ca="1">IF($F$7="BP",BP!N206,EIA!N206)/$F$28</f>
        <v>0</v>
      </c>
      <c r="R230" s="339">
        <f ca="1">IF($F$7="BP",BP!O206,EIA!O206)/$F$28</f>
        <v>0</v>
      </c>
      <c r="S230" s="339">
        <f ca="1">IF($F$7="BP",BP!S206,EIA!S206)/$F$28</f>
        <v>0</v>
      </c>
      <c r="T230" s="339">
        <f ca="1">IF($F$7="BP",BP!T206,EIA!T206)/$F$28</f>
        <v>0</v>
      </c>
      <c r="U230" s="339">
        <f ca="1">IF($F$7="BP",BP!U206,EIA!U206)/$F$28</f>
        <v>0</v>
      </c>
      <c r="V230" s="339">
        <f ca="1">IF($F$7="BP",BP!V206,EIA!V206)/$F$28</f>
        <v>0</v>
      </c>
      <c r="W230" s="339">
        <f ca="1">IF($F$7="BP",BP!W206,EIA!W206)/$F$28</f>
        <v>0</v>
      </c>
      <c r="X230" s="339">
        <f ca="1">IF($F$7="BP",BP!X206,EIA!X206)/$F$28</f>
        <v>0</v>
      </c>
      <c r="Y230" s="186">
        <f t="shared" ca="1" si="30"/>
        <v>0</v>
      </c>
      <c r="Z230" s="249">
        <f t="shared" ca="1" si="31"/>
        <v>0</v>
      </c>
      <c r="AA230" s="249">
        <f t="shared" ca="1" si="32"/>
        <v>0</v>
      </c>
      <c r="AB230" s="249">
        <f t="shared" ca="1" si="33"/>
        <v>0</v>
      </c>
      <c r="AC230" s="249">
        <f t="shared" ca="1" si="34"/>
        <v>0</v>
      </c>
      <c r="AD230" s="348">
        <f t="shared" ca="1" si="35"/>
        <v>0</v>
      </c>
      <c r="AE230" s="351">
        <f t="shared" ca="1" si="36"/>
        <v>0</v>
      </c>
      <c r="AF230" s="229">
        <f t="shared" ca="1" si="37"/>
        <v>0</v>
      </c>
      <c r="AG230" s="352">
        <f t="shared" ca="1" si="38"/>
        <v>0</v>
      </c>
      <c r="AH230" s="181"/>
      <c r="AI230" s="181"/>
      <c r="AJ230" s="181"/>
      <c r="AK230" s="181"/>
      <c r="AL230" s="181"/>
      <c r="AM230" s="181"/>
      <c r="AN230" s="181"/>
      <c r="AO230" s="181"/>
    </row>
    <row r="231" spans="4:41" ht="12.9" customHeight="1" x14ac:dyDescent="0.3">
      <c r="D231" s="54"/>
      <c r="E231" s="234" t="s">
        <v>397</v>
      </c>
      <c r="F231" s="332" t="s">
        <v>609</v>
      </c>
      <c r="G231" s="339">
        <f ca="1">IF($F$7="BP",BP!AB207,EIA!AB207)/$F$28</f>
        <v>0</v>
      </c>
      <c r="H231" s="339">
        <f ca="1">IF($F$7="BP",BP!AC207,EIA!AC207)/$F$28</f>
        <v>0</v>
      </c>
      <c r="I231" s="339">
        <f ca="1">IF($F$7="BP",BP!AD207,EIA!AD207)/$F$28</f>
        <v>0</v>
      </c>
      <c r="J231" s="339">
        <f ca="1">IF($F$7="BP",BP!AE207,EIA!AE207)/$F$28</f>
        <v>0</v>
      </c>
      <c r="K231" s="339">
        <f ca="1">IF($F$7="BP",BP!AF207,EIA!AF207)/$F$28</f>
        <v>0</v>
      </c>
      <c r="L231" s="339">
        <f ca="1">IF($F$7="BP",BP!AG207,EIA!AG207)/$F$28</f>
        <v>0</v>
      </c>
      <c r="M231" s="339">
        <f ca="1">IF($F$7="BP",BP!J207,EIA!J207)/$F$28</f>
        <v>0</v>
      </c>
      <c r="N231" s="339">
        <f ca="1">IF($F$7="BP",BP!K207,EIA!K207)/$F$28</f>
        <v>0</v>
      </c>
      <c r="O231" s="339">
        <f ca="1">IF($F$7="BP",BP!L207,EIA!L207)/$F$28</f>
        <v>0</v>
      </c>
      <c r="P231" s="339">
        <f ca="1">IF($F$7="BP",BP!M207,EIA!M207)/$F$28</f>
        <v>0</v>
      </c>
      <c r="Q231" s="339">
        <f ca="1">IF($F$7="BP",BP!N207,EIA!N207)/$F$28</f>
        <v>0</v>
      </c>
      <c r="R231" s="339">
        <f ca="1">IF($F$7="BP",BP!O207,EIA!O207)/$F$28</f>
        <v>0</v>
      </c>
      <c r="S231" s="339">
        <f ca="1">IF($F$7="BP",BP!S207,EIA!S207)/$F$28</f>
        <v>0</v>
      </c>
      <c r="T231" s="339">
        <f ca="1">IF($F$7="BP",BP!T207,EIA!T207)/$F$28</f>
        <v>0</v>
      </c>
      <c r="U231" s="339">
        <f ca="1">IF($F$7="BP",BP!U207,EIA!U207)/$F$28</f>
        <v>0</v>
      </c>
      <c r="V231" s="339">
        <f ca="1">IF($F$7="BP",BP!V207,EIA!V207)/$F$28</f>
        <v>0</v>
      </c>
      <c r="W231" s="339">
        <f ca="1">IF($F$7="BP",BP!W207,EIA!W207)/$F$28</f>
        <v>0</v>
      </c>
      <c r="X231" s="339">
        <f ca="1">IF($F$7="BP",BP!X207,EIA!X207)/$F$28</f>
        <v>0</v>
      </c>
      <c r="Y231" s="186">
        <f t="shared" ca="1" si="30"/>
        <v>0</v>
      </c>
      <c r="Z231" s="249">
        <f t="shared" ca="1" si="31"/>
        <v>0</v>
      </c>
      <c r="AA231" s="249">
        <f t="shared" ca="1" si="32"/>
        <v>0</v>
      </c>
      <c r="AB231" s="249">
        <f t="shared" ca="1" si="33"/>
        <v>0</v>
      </c>
      <c r="AC231" s="249">
        <f t="shared" ca="1" si="34"/>
        <v>0</v>
      </c>
      <c r="AD231" s="348">
        <f t="shared" ca="1" si="35"/>
        <v>0</v>
      </c>
      <c r="AE231" s="351">
        <f t="shared" ca="1" si="36"/>
        <v>0</v>
      </c>
      <c r="AF231" s="229">
        <f t="shared" ca="1" si="37"/>
        <v>0</v>
      </c>
      <c r="AG231" s="352">
        <f t="shared" ca="1" si="38"/>
        <v>0</v>
      </c>
      <c r="AH231" s="181"/>
      <c r="AI231" s="181"/>
      <c r="AJ231" s="181"/>
      <c r="AK231" s="181"/>
      <c r="AL231" s="181"/>
      <c r="AM231" s="181"/>
      <c r="AN231" s="181"/>
      <c r="AO231" s="181"/>
    </row>
    <row r="232" spans="4:41" ht="12.9" customHeight="1" x14ac:dyDescent="0.3">
      <c r="D232" s="54"/>
      <c r="E232" s="234" t="s">
        <v>394</v>
      </c>
      <c r="F232" s="332" t="s">
        <v>606</v>
      </c>
      <c r="G232" s="339">
        <f ca="1">IF($F$7="BP",BP!AB208,EIA!AB208)/$F$28</f>
        <v>0</v>
      </c>
      <c r="H232" s="339">
        <f ca="1">IF($F$7="BP",BP!AC208,EIA!AC208)/$F$28</f>
        <v>0</v>
      </c>
      <c r="I232" s="339">
        <f ca="1">IF($F$7="BP",BP!AD208,EIA!AD208)/$F$28</f>
        <v>0</v>
      </c>
      <c r="J232" s="339">
        <f ca="1">IF($F$7="BP",BP!AE208,EIA!AE208)/$F$28</f>
        <v>0</v>
      </c>
      <c r="K232" s="339">
        <f ca="1">IF($F$7="BP",BP!AF208,EIA!AF208)/$F$28</f>
        <v>0</v>
      </c>
      <c r="L232" s="339">
        <f ca="1">IF($F$7="BP",BP!AG208,EIA!AG208)/$F$28</f>
        <v>0</v>
      </c>
      <c r="M232" s="339">
        <f ca="1">IF($F$7="BP",BP!J208,EIA!J208)/$F$28</f>
        <v>0</v>
      </c>
      <c r="N232" s="339">
        <f ca="1">IF($F$7="BP",BP!K208,EIA!K208)/$F$28</f>
        <v>0</v>
      </c>
      <c r="O232" s="339">
        <f ca="1">IF($F$7="BP",BP!L208,EIA!L208)/$F$28</f>
        <v>0</v>
      </c>
      <c r="P232" s="339">
        <f ca="1">IF($F$7="BP",BP!M208,EIA!M208)/$F$28</f>
        <v>0</v>
      </c>
      <c r="Q232" s="339">
        <f ca="1">IF($F$7="BP",BP!N208,EIA!N208)/$F$28</f>
        <v>0</v>
      </c>
      <c r="R232" s="339">
        <f ca="1">IF($F$7="BP",BP!O208,EIA!O208)/$F$28</f>
        <v>0</v>
      </c>
      <c r="S232" s="339">
        <f ca="1">IF($F$7="BP",BP!S208,EIA!S208)/$F$28</f>
        <v>0</v>
      </c>
      <c r="T232" s="339">
        <f ca="1">IF($F$7="BP",BP!T208,EIA!T208)/$F$28</f>
        <v>0</v>
      </c>
      <c r="U232" s="339">
        <f ca="1">IF($F$7="BP",BP!U208,EIA!U208)/$F$28</f>
        <v>0</v>
      </c>
      <c r="V232" s="339">
        <f ca="1">IF($F$7="BP",BP!V208,EIA!V208)/$F$28</f>
        <v>0</v>
      </c>
      <c r="W232" s="339">
        <f ca="1">IF($F$7="BP",BP!W208,EIA!W208)/$F$28</f>
        <v>0</v>
      </c>
      <c r="X232" s="339">
        <f ca="1">IF($F$7="BP",BP!X208,EIA!X208)/$F$28</f>
        <v>0</v>
      </c>
      <c r="Y232" s="186">
        <f t="shared" ca="1" si="30"/>
        <v>0</v>
      </c>
      <c r="Z232" s="249">
        <f t="shared" ca="1" si="31"/>
        <v>0</v>
      </c>
      <c r="AA232" s="249">
        <f t="shared" ca="1" si="32"/>
        <v>0</v>
      </c>
      <c r="AB232" s="249">
        <f t="shared" ca="1" si="33"/>
        <v>0</v>
      </c>
      <c r="AC232" s="249">
        <f t="shared" ca="1" si="34"/>
        <v>0</v>
      </c>
      <c r="AD232" s="348">
        <f t="shared" ca="1" si="35"/>
        <v>0</v>
      </c>
      <c r="AE232" s="351">
        <f t="shared" ca="1" si="36"/>
        <v>0</v>
      </c>
      <c r="AF232" s="229">
        <f t="shared" ca="1" si="37"/>
        <v>0</v>
      </c>
      <c r="AG232" s="352">
        <f t="shared" ca="1" si="38"/>
        <v>0</v>
      </c>
      <c r="AH232" s="181"/>
      <c r="AI232" s="181"/>
      <c r="AJ232" s="181"/>
      <c r="AK232" s="181"/>
      <c r="AL232" s="181"/>
      <c r="AM232" s="181"/>
      <c r="AN232" s="181"/>
      <c r="AO232" s="181"/>
    </row>
    <row r="233" spans="4:41" ht="12.9" customHeight="1" x14ac:dyDescent="0.3">
      <c r="D233" s="54"/>
      <c r="E233" s="234" t="s">
        <v>388</v>
      </c>
      <c r="F233" s="332" t="s">
        <v>601</v>
      </c>
      <c r="G233" s="339">
        <f ca="1">IF($F$7="BP",BP!AB209,EIA!AB209)/$F$28</f>
        <v>0</v>
      </c>
      <c r="H233" s="339">
        <f ca="1">IF($F$7="BP",BP!AC209,EIA!AC209)/$F$28</f>
        <v>0</v>
      </c>
      <c r="I233" s="339">
        <f ca="1">IF($F$7="BP",BP!AD209,EIA!AD209)/$F$28</f>
        <v>0</v>
      </c>
      <c r="J233" s="339">
        <f ca="1">IF($F$7="BP",BP!AE209,EIA!AE209)/$F$28</f>
        <v>0</v>
      </c>
      <c r="K233" s="339">
        <f ca="1">IF($F$7="BP",BP!AF209,EIA!AF209)/$F$28</f>
        <v>0</v>
      </c>
      <c r="L233" s="339">
        <f ca="1">IF($F$7="BP",BP!AG209,EIA!AG209)/$F$28</f>
        <v>0</v>
      </c>
      <c r="M233" s="339">
        <f ca="1">IF($F$7="BP",BP!J209,EIA!J209)/$F$28</f>
        <v>0</v>
      </c>
      <c r="N233" s="339">
        <f ca="1">IF($F$7="BP",BP!K209,EIA!K209)/$F$28</f>
        <v>0</v>
      </c>
      <c r="O233" s="339">
        <f ca="1">IF($F$7="BP",BP!L209,EIA!L209)/$F$28</f>
        <v>0</v>
      </c>
      <c r="P233" s="339">
        <f ca="1">IF($F$7="BP",BP!M209,EIA!M209)/$F$28</f>
        <v>0</v>
      </c>
      <c r="Q233" s="339">
        <f ca="1">IF($F$7="BP",BP!N209,EIA!N209)/$F$28</f>
        <v>0</v>
      </c>
      <c r="R233" s="339">
        <f ca="1">IF($F$7="BP",BP!O209,EIA!O209)/$F$28</f>
        <v>0</v>
      </c>
      <c r="S233" s="339">
        <f ca="1">IF($F$7="BP",BP!S209,EIA!S209)/$F$28</f>
        <v>0</v>
      </c>
      <c r="T233" s="339">
        <f ca="1">IF($F$7="BP",BP!T209,EIA!T209)/$F$28</f>
        <v>0</v>
      </c>
      <c r="U233" s="339">
        <f ca="1">IF($F$7="BP",BP!U209,EIA!U209)/$F$28</f>
        <v>0</v>
      </c>
      <c r="V233" s="339">
        <f ca="1">IF($F$7="BP",BP!V209,EIA!V209)/$F$28</f>
        <v>0</v>
      </c>
      <c r="W233" s="339">
        <f ca="1">IF($F$7="BP",BP!W209,EIA!W209)/$F$28</f>
        <v>0</v>
      </c>
      <c r="X233" s="339">
        <f ca="1">IF($F$7="BP",BP!X209,EIA!X209)/$F$28</f>
        <v>0</v>
      </c>
      <c r="Y233" s="186">
        <f t="shared" ca="1" si="30"/>
        <v>0</v>
      </c>
      <c r="Z233" s="249">
        <f t="shared" ca="1" si="31"/>
        <v>0</v>
      </c>
      <c r="AA233" s="249">
        <f t="shared" ca="1" si="32"/>
        <v>0</v>
      </c>
      <c r="AB233" s="249">
        <f t="shared" ca="1" si="33"/>
        <v>0</v>
      </c>
      <c r="AC233" s="249">
        <f t="shared" ca="1" si="34"/>
        <v>0</v>
      </c>
      <c r="AD233" s="348">
        <f t="shared" ca="1" si="35"/>
        <v>0</v>
      </c>
      <c r="AE233" s="351">
        <f t="shared" ca="1" si="36"/>
        <v>0</v>
      </c>
      <c r="AF233" s="229">
        <f t="shared" ca="1" si="37"/>
        <v>0</v>
      </c>
      <c r="AG233" s="352">
        <f t="shared" ca="1" si="38"/>
        <v>0</v>
      </c>
      <c r="AH233" s="181"/>
      <c r="AI233" s="181"/>
      <c r="AJ233" s="181"/>
      <c r="AK233" s="181"/>
      <c r="AL233" s="181"/>
      <c r="AM233" s="181"/>
      <c r="AN233" s="181"/>
      <c r="AO233" s="181"/>
    </row>
    <row r="234" spans="4:41" ht="12.9" customHeight="1" x14ac:dyDescent="0.3">
      <c r="D234" s="54"/>
      <c r="E234" s="234" t="s">
        <v>391</v>
      </c>
      <c r="F234" s="332" t="s">
        <v>603</v>
      </c>
      <c r="G234" s="339">
        <f ca="1">IF($F$7="BP",BP!AB210,EIA!AB210)/$F$28</f>
        <v>0</v>
      </c>
      <c r="H234" s="339">
        <f ca="1">IF($F$7="BP",BP!AC210,EIA!AC210)/$F$28</f>
        <v>0</v>
      </c>
      <c r="I234" s="339">
        <f ca="1">IF($F$7="BP",BP!AD210,EIA!AD210)/$F$28</f>
        <v>0</v>
      </c>
      <c r="J234" s="339">
        <f ca="1">IF($F$7="BP",BP!AE210,EIA!AE210)/$F$28</f>
        <v>0</v>
      </c>
      <c r="K234" s="339">
        <f ca="1">IF($F$7="BP",BP!AF210,EIA!AF210)/$F$28</f>
        <v>0</v>
      </c>
      <c r="L234" s="339">
        <f ca="1">IF($F$7="BP",BP!AG210,EIA!AG210)/$F$28</f>
        <v>0</v>
      </c>
      <c r="M234" s="339">
        <f ca="1">IF($F$7="BP",BP!J210,EIA!J210)/$F$28</f>
        <v>0</v>
      </c>
      <c r="N234" s="339">
        <f ca="1">IF($F$7="BP",BP!K210,EIA!K210)/$F$28</f>
        <v>0</v>
      </c>
      <c r="O234" s="339">
        <f ca="1">IF($F$7="BP",BP!L210,EIA!L210)/$F$28</f>
        <v>0</v>
      </c>
      <c r="P234" s="339">
        <f ca="1">IF($F$7="BP",BP!M210,EIA!M210)/$F$28</f>
        <v>0</v>
      </c>
      <c r="Q234" s="339">
        <f ca="1">IF($F$7="BP",BP!N210,EIA!N210)/$F$28</f>
        <v>0</v>
      </c>
      <c r="R234" s="339">
        <f ca="1">IF($F$7="BP",BP!O210,EIA!O210)/$F$28</f>
        <v>0</v>
      </c>
      <c r="S234" s="339">
        <f ca="1">IF($F$7="BP",BP!S210,EIA!S210)/$F$28</f>
        <v>0</v>
      </c>
      <c r="T234" s="339">
        <f ca="1">IF($F$7="BP",BP!T210,EIA!T210)/$F$28</f>
        <v>0</v>
      </c>
      <c r="U234" s="339">
        <f ca="1">IF($F$7="BP",BP!U210,EIA!U210)/$F$28</f>
        <v>0</v>
      </c>
      <c r="V234" s="339">
        <f ca="1">IF($F$7="BP",BP!V210,EIA!V210)/$F$28</f>
        <v>0</v>
      </c>
      <c r="W234" s="339">
        <f ca="1">IF($F$7="BP",BP!W210,EIA!W210)/$F$28</f>
        <v>0</v>
      </c>
      <c r="X234" s="339">
        <f ca="1">IF($F$7="BP",BP!X210,EIA!X210)/$F$28</f>
        <v>0</v>
      </c>
      <c r="Y234" s="186">
        <f t="shared" ca="1" si="30"/>
        <v>0</v>
      </c>
      <c r="Z234" s="249">
        <f t="shared" ca="1" si="31"/>
        <v>0</v>
      </c>
      <c r="AA234" s="249">
        <f t="shared" ca="1" si="32"/>
        <v>0</v>
      </c>
      <c r="AB234" s="249">
        <f t="shared" ca="1" si="33"/>
        <v>0</v>
      </c>
      <c r="AC234" s="249">
        <f t="shared" ca="1" si="34"/>
        <v>0</v>
      </c>
      <c r="AD234" s="348">
        <f t="shared" ca="1" si="35"/>
        <v>0</v>
      </c>
      <c r="AE234" s="351">
        <f t="shared" ca="1" si="36"/>
        <v>0</v>
      </c>
      <c r="AF234" s="229">
        <f t="shared" ca="1" si="37"/>
        <v>0</v>
      </c>
      <c r="AG234" s="352">
        <f t="shared" ca="1" si="38"/>
        <v>0</v>
      </c>
      <c r="AH234" s="181"/>
      <c r="AI234" s="181"/>
      <c r="AJ234" s="181"/>
      <c r="AK234" s="181"/>
      <c r="AL234" s="181"/>
      <c r="AM234" s="181"/>
      <c r="AN234" s="181"/>
      <c r="AO234" s="181"/>
    </row>
    <row r="235" spans="4:41" ht="12.9" customHeight="1" x14ac:dyDescent="0.3">
      <c r="D235" s="54"/>
      <c r="E235" s="234" t="s">
        <v>65</v>
      </c>
      <c r="F235" s="332" t="s">
        <v>612</v>
      </c>
      <c r="G235" s="339">
        <f ca="1">IF($F$7="BP",BP!AB211,EIA!AB211)/$F$28</f>
        <v>0</v>
      </c>
      <c r="H235" s="339">
        <f ca="1">IF($F$7="BP",BP!AC211,EIA!AC211)/$F$28</f>
        <v>0</v>
      </c>
      <c r="I235" s="339">
        <f ca="1">IF($F$7="BP",BP!AD211,EIA!AD211)/$F$28</f>
        <v>0</v>
      </c>
      <c r="J235" s="339">
        <f ca="1">IF($F$7="BP",BP!AE211,EIA!AE211)/$F$28</f>
        <v>0</v>
      </c>
      <c r="K235" s="339">
        <f ca="1">IF($F$7="BP",BP!AF211,EIA!AF211)/$F$28</f>
        <v>0</v>
      </c>
      <c r="L235" s="339">
        <f ca="1">IF($F$7="BP",BP!AG211,EIA!AG211)/$F$28</f>
        <v>0</v>
      </c>
      <c r="M235" s="339">
        <f ca="1">IF($F$7="BP",BP!J211,EIA!J211)/$F$28</f>
        <v>0</v>
      </c>
      <c r="N235" s="339">
        <f ca="1">IF($F$7="BP",BP!K211,EIA!K211)/$F$28</f>
        <v>0</v>
      </c>
      <c r="O235" s="339">
        <f ca="1">IF($F$7="BP",BP!L211,EIA!L211)/$F$28</f>
        <v>0</v>
      </c>
      <c r="P235" s="339">
        <f ca="1">IF($F$7="BP",BP!M211,EIA!M211)/$F$28</f>
        <v>0</v>
      </c>
      <c r="Q235" s="339">
        <f ca="1">IF($F$7="BP",BP!N211,EIA!N211)/$F$28</f>
        <v>0</v>
      </c>
      <c r="R235" s="339">
        <f ca="1">IF($F$7="BP",BP!O211,EIA!O211)/$F$28</f>
        <v>0</v>
      </c>
      <c r="S235" s="339">
        <f ca="1">IF($F$7="BP",BP!S211,EIA!S211)/$F$28</f>
        <v>0</v>
      </c>
      <c r="T235" s="339">
        <f ca="1">IF($F$7="BP",BP!T211,EIA!T211)/$F$28</f>
        <v>0</v>
      </c>
      <c r="U235" s="339">
        <f ca="1">IF($F$7="BP",BP!U211,EIA!U211)/$F$28</f>
        <v>0</v>
      </c>
      <c r="V235" s="339">
        <f ca="1">IF($F$7="BP",BP!V211,EIA!V211)/$F$28</f>
        <v>0</v>
      </c>
      <c r="W235" s="339">
        <f ca="1">IF($F$7="BP",BP!W211,EIA!W211)/$F$28</f>
        <v>0</v>
      </c>
      <c r="X235" s="339">
        <f ca="1">IF($F$7="BP",BP!X211,EIA!X211)/$F$28</f>
        <v>0</v>
      </c>
      <c r="Y235" s="186">
        <f t="shared" ca="1" si="30"/>
        <v>0</v>
      </c>
      <c r="Z235" s="249">
        <f t="shared" ca="1" si="31"/>
        <v>0</v>
      </c>
      <c r="AA235" s="249">
        <f t="shared" ca="1" si="32"/>
        <v>0</v>
      </c>
      <c r="AB235" s="249">
        <f t="shared" ca="1" si="33"/>
        <v>0</v>
      </c>
      <c r="AC235" s="249">
        <f t="shared" ca="1" si="34"/>
        <v>0</v>
      </c>
      <c r="AD235" s="348">
        <f t="shared" ca="1" si="35"/>
        <v>0</v>
      </c>
      <c r="AE235" s="351">
        <f t="shared" ca="1" si="36"/>
        <v>0</v>
      </c>
      <c r="AF235" s="229">
        <f t="shared" ca="1" si="37"/>
        <v>0</v>
      </c>
      <c r="AG235" s="352">
        <f t="shared" ca="1" si="38"/>
        <v>0</v>
      </c>
      <c r="AH235" s="181"/>
      <c r="AI235" s="181"/>
      <c r="AJ235" s="181"/>
      <c r="AK235" s="181"/>
      <c r="AL235" s="181"/>
      <c r="AM235" s="181"/>
      <c r="AN235" s="181"/>
      <c r="AO235" s="181"/>
    </row>
    <row r="236" spans="4:41" ht="12.9" customHeight="1" x14ac:dyDescent="0.3">
      <c r="D236" s="54"/>
      <c r="E236" s="234" t="s">
        <v>406</v>
      </c>
      <c r="F236" s="332" t="s">
        <v>617</v>
      </c>
      <c r="G236" s="339">
        <f ca="1">IF($F$7="BP",BP!AB212,EIA!AB212)/$F$28</f>
        <v>0</v>
      </c>
      <c r="H236" s="339">
        <f ca="1">IF($F$7="BP",BP!AC212,EIA!AC212)/$F$28</f>
        <v>0</v>
      </c>
      <c r="I236" s="339">
        <f ca="1">IF($F$7="BP",BP!AD212,EIA!AD212)/$F$28</f>
        <v>0</v>
      </c>
      <c r="J236" s="339">
        <f ca="1">IF($F$7="BP",BP!AE212,EIA!AE212)/$F$28</f>
        <v>0</v>
      </c>
      <c r="K236" s="339">
        <f ca="1">IF($F$7="BP",BP!AF212,EIA!AF212)/$F$28</f>
        <v>0</v>
      </c>
      <c r="L236" s="339">
        <f ca="1">IF($F$7="BP",BP!AG212,EIA!AG212)/$F$28</f>
        <v>0</v>
      </c>
      <c r="M236" s="339">
        <f ca="1">IF($F$7="BP",BP!J212,EIA!J212)/$F$28</f>
        <v>0</v>
      </c>
      <c r="N236" s="339">
        <f ca="1">IF($F$7="BP",BP!K212,EIA!K212)/$F$28</f>
        <v>0</v>
      </c>
      <c r="O236" s="339">
        <f ca="1">IF($F$7="BP",BP!L212,EIA!L212)/$F$28</f>
        <v>0</v>
      </c>
      <c r="P236" s="339">
        <f ca="1">IF($F$7="BP",BP!M212,EIA!M212)/$F$28</f>
        <v>0</v>
      </c>
      <c r="Q236" s="339">
        <f ca="1">IF($F$7="BP",BP!N212,EIA!N212)/$F$28</f>
        <v>0</v>
      </c>
      <c r="R236" s="339">
        <f ca="1">IF($F$7="BP",BP!O212,EIA!O212)/$F$28</f>
        <v>0</v>
      </c>
      <c r="S236" s="339">
        <f ca="1">IF($F$7="BP",BP!S212,EIA!S212)/$F$28</f>
        <v>0</v>
      </c>
      <c r="T236" s="339">
        <f ca="1">IF($F$7="BP",BP!T212,EIA!T212)/$F$28</f>
        <v>0</v>
      </c>
      <c r="U236" s="339">
        <f ca="1">IF($F$7="BP",BP!U212,EIA!U212)/$F$28</f>
        <v>0</v>
      </c>
      <c r="V236" s="339">
        <f ca="1">IF($F$7="BP",BP!V212,EIA!V212)/$F$28</f>
        <v>0</v>
      </c>
      <c r="W236" s="339">
        <f ca="1">IF($F$7="BP",BP!W212,EIA!W212)/$F$28</f>
        <v>0</v>
      </c>
      <c r="X236" s="339">
        <f ca="1">IF($F$7="BP",BP!X212,EIA!X212)/$F$28</f>
        <v>0</v>
      </c>
      <c r="Y236" s="186">
        <f t="shared" ca="1" si="30"/>
        <v>0</v>
      </c>
      <c r="Z236" s="249">
        <f t="shared" ca="1" si="31"/>
        <v>0</v>
      </c>
      <c r="AA236" s="249">
        <f t="shared" ca="1" si="32"/>
        <v>0</v>
      </c>
      <c r="AB236" s="249">
        <f t="shared" ca="1" si="33"/>
        <v>0</v>
      </c>
      <c r="AC236" s="249">
        <f t="shared" ca="1" si="34"/>
        <v>0</v>
      </c>
      <c r="AD236" s="348">
        <f t="shared" ca="1" si="35"/>
        <v>0</v>
      </c>
      <c r="AE236" s="351">
        <f t="shared" ca="1" si="36"/>
        <v>0</v>
      </c>
      <c r="AF236" s="229">
        <f t="shared" ca="1" si="37"/>
        <v>0</v>
      </c>
      <c r="AG236" s="352">
        <f t="shared" ca="1" si="38"/>
        <v>0</v>
      </c>
      <c r="AH236" s="181"/>
      <c r="AI236" s="181"/>
      <c r="AJ236" s="181"/>
      <c r="AK236" s="181"/>
      <c r="AL236" s="181"/>
      <c r="AM236" s="181"/>
      <c r="AN236" s="181"/>
      <c r="AO236" s="181"/>
    </row>
    <row r="237" spans="4:41" ht="12.9" customHeight="1" x14ac:dyDescent="0.3">
      <c r="D237" s="54"/>
      <c r="E237" s="234" t="s">
        <v>402</v>
      </c>
      <c r="F237" s="332" t="s">
        <v>181</v>
      </c>
      <c r="G237" s="339">
        <f ca="1">IF($F$7="BP",BP!AB213,EIA!AB213)/$F$28</f>
        <v>0</v>
      </c>
      <c r="H237" s="339">
        <f ca="1">IF($F$7="BP",BP!AC213,EIA!AC213)/$F$28</f>
        <v>0</v>
      </c>
      <c r="I237" s="339">
        <f ca="1">IF($F$7="BP",BP!AD213,EIA!AD213)/$F$28</f>
        <v>0</v>
      </c>
      <c r="J237" s="339">
        <f ca="1">IF($F$7="BP",BP!AE213,EIA!AE213)/$F$28</f>
        <v>0</v>
      </c>
      <c r="K237" s="339">
        <f ca="1">IF($F$7="BP",BP!AF213,EIA!AF213)/$F$28</f>
        <v>0</v>
      </c>
      <c r="L237" s="339">
        <f ca="1">IF($F$7="BP",BP!AG213,EIA!AG213)/$F$28</f>
        <v>0</v>
      </c>
      <c r="M237" s="339">
        <f ca="1">IF($F$7="BP",BP!J213,EIA!J213)/$F$28</f>
        <v>17.366021721818466</v>
      </c>
      <c r="N237" s="339">
        <f ca="1">IF($F$7="BP",BP!K213,EIA!K213)/$F$28</f>
        <v>18.885596588855961</v>
      </c>
      <c r="O237" s="339">
        <f ca="1">IF($F$7="BP",BP!L213,EIA!L213)/$F$28</f>
        <v>20.602092473415187</v>
      </c>
      <c r="P237" s="339">
        <f ca="1">IF($F$7="BP",BP!M213,EIA!M213)/$F$28</f>
        <v>0</v>
      </c>
      <c r="Q237" s="339">
        <f ca="1">IF($F$7="BP",BP!N213,EIA!N213)/$F$28</f>
        <v>0</v>
      </c>
      <c r="R237" s="339">
        <f ca="1">IF($F$7="BP",BP!O213,EIA!O213)/$F$28</f>
        <v>0</v>
      </c>
      <c r="S237" s="339">
        <f ca="1">IF($F$7="BP",BP!S213,EIA!S213)/$F$28</f>
        <v>0</v>
      </c>
      <c r="T237" s="339">
        <f ca="1">IF($F$7="BP",BP!T213,EIA!T213)/$F$28</f>
        <v>0</v>
      </c>
      <c r="U237" s="339">
        <f ca="1">IF($F$7="BP",BP!U213,EIA!U213)/$F$28</f>
        <v>0</v>
      </c>
      <c r="V237" s="339">
        <f ca="1">IF($F$7="BP",BP!V213,EIA!V213)/$F$28</f>
        <v>0</v>
      </c>
      <c r="W237" s="339">
        <f ca="1">IF($F$7="BP",BP!W213,EIA!W213)/$F$28</f>
        <v>0</v>
      </c>
      <c r="X237" s="339">
        <f ca="1">IF($F$7="BP",BP!X213,EIA!X213)/$F$28</f>
        <v>0</v>
      </c>
      <c r="Y237" s="186">
        <f t="shared" ca="1" si="30"/>
        <v>17.366021721818466</v>
      </c>
      <c r="Z237" s="249">
        <f t="shared" ca="1" si="31"/>
        <v>18.885596588855961</v>
      </c>
      <c r="AA237" s="249">
        <f t="shared" ca="1" si="32"/>
        <v>20.602092473415187</v>
      </c>
      <c r="AB237" s="249">
        <f t="shared" ca="1" si="33"/>
        <v>0</v>
      </c>
      <c r="AC237" s="249">
        <f t="shared" ca="1" si="34"/>
        <v>0</v>
      </c>
      <c r="AD237" s="348">
        <f t="shared" ca="1" si="35"/>
        <v>0</v>
      </c>
      <c r="AE237" s="351">
        <f t="shared" ca="1" si="36"/>
        <v>17.366021721818466</v>
      </c>
      <c r="AF237" s="229">
        <f t="shared" ca="1" si="37"/>
        <v>18.885596588855961</v>
      </c>
      <c r="AG237" s="352">
        <f t="shared" ca="1" si="38"/>
        <v>20.602092473415187</v>
      </c>
      <c r="AH237" s="181"/>
      <c r="AI237" s="181"/>
      <c r="AJ237" s="181"/>
      <c r="AK237" s="181"/>
      <c r="AL237" s="181"/>
      <c r="AM237" s="181"/>
      <c r="AN237" s="181"/>
      <c r="AO237" s="181"/>
    </row>
    <row r="238" spans="4:41" ht="12.9" customHeight="1" x14ac:dyDescent="0.3">
      <c r="D238" s="54"/>
      <c r="E238" s="234" t="s">
        <v>389</v>
      </c>
      <c r="F238" s="332" t="s">
        <v>602</v>
      </c>
      <c r="G238" s="339">
        <f ca="1">IF($F$7="BP",BP!AB214,EIA!AB214)/$F$28</f>
        <v>0</v>
      </c>
      <c r="H238" s="339">
        <f ca="1">IF($F$7="BP",BP!AC214,EIA!AC214)/$F$28</f>
        <v>0</v>
      </c>
      <c r="I238" s="339">
        <f ca="1">IF($F$7="BP",BP!AD214,EIA!AD214)/$F$28</f>
        <v>0</v>
      </c>
      <c r="J238" s="339">
        <f ca="1">IF($F$7="BP",BP!AE214,EIA!AE214)/$F$28</f>
        <v>0</v>
      </c>
      <c r="K238" s="339">
        <f ca="1">IF($F$7="BP",BP!AF214,EIA!AF214)/$F$28</f>
        <v>0</v>
      </c>
      <c r="L238" s="339">
        <f ca="1">IF($F$7="BP",BP!AG214,EIA!AG214)/$F$28</f>
        <v>0</v>
      </c>
      <c r="M238" s="339">
        <f ca="1">IF($F$7="BP",BP!J214,EIA!J214)/$F$28</f>
        <v>0</v>
      </c>
      <c r="N238" s="339">
        <f ca="1">IF($F$7="BP",BP!K214,EIA!K214)/$F$28</f>
        <v>0</v>
      </c>
      <c r="O238" s="339">
        <f ca="1">IF($F$7="BP",BP!L214,EIA!L214)/$F$28</f>
        <v>0</v>
      </c>
      <c r="P238" s="339">
        <f ca="1">IF($F$7="BP",BP!M214,EIA!M214)/$F$28</f>
        <v>0</v>
      </c>
      <c r="Q238" s="339">
        <f ca="1">IF($F$7="BP",BP!N214,EIA!N214)/$F$28</f>
        <v>0</v>
      </c>
      <c r="R238" s="339">
        <f ca="1">IF($F$7="BP",BP!O214,EIA!O214)/$F$28</f>
        <v>0</v>
      </c>
      <c r="S238" s="339">
        <f ca="1">IF($F$7="BP",BP!S214,EIA!S214)/$F$28</f>
        <v>0</v>
      </c>
      <c r="T238" s="339">
        <f ca="1">IF($F$7="BP",BP!T214,EIA!T214)/$F$28</f>
        <v>0</v>
      </c>
      <c r="U238" s="339">
        <f ca="1">IF($F$7="BP",BP!U214,EIA!U214)/$F$28</f>
        <v>0</v>
      </c>
      <c r="V238" s="339">
        <f ca="1">IF($F$7="BP",BP!V214,EIA!V214)/$F$28</f>
        <v>0</v>
      </c>
      <c r="W238" s="339">
        <f ca="1">IF($F$7="BP",BP!W214,EIA!W214)/$F$28</f>
        <v>0</v>
      </c>
      <c r="X238" s="339">
        <f ca="1">IF($F$7="BP",BP!X214,EIA!X214)/$F$28</f>
        <v>0</v>
      </c>
      <c r="Y238" s="186">
        <f t="shared" ca="1" si="30"/>
        <v>0</v>
      </c>
      <c r="Z238" s="249">
        <f t="shared" ca="1" si="31"/>
        <v>0</v>
      </c>
      <c r="AA238" s="249">
        <f t="shared" ca="1" si="32"/>
        <v>0</v>
      </c>
      <c r="AB238" s="249">
        <f t="shared" ca="1" si="33"/>
        <v>0</v>
      </c>
      <c r="AC238" s="249">
        <f t="shared" ca="1" si="34"/>
        <v>0</v>
      </c>
      <c r="AD238" s="348">
        <f t="shared" ca="1" si="35"/>
        <v>0</v>
      </c>
      <c r="AE238" s="351">
        <f t="shared" ca="1" si="36"/>
        <v>0</v>
      </c>
      <c r="AF238" s="229">
        <f t="shared" ca="1" si="37"/>
        <v>0</v>
      </c>
      <c r="AG238" s="352">
        <f t="shared" ca="1" si="38"/>
        <v>0</v>
      </c>
      <c r="AH238" s="181"/>
      <c r="AI238" s="181"/>
      <c r="AJ238" s="181"/>
      <c r="AK238" s="181"/>
      <c r="AL238" s="181"/>
      <c r="AM238" s="181"/>
      <c r="AN238" s="181"/>
      <c r="AO238" s="181"/>
    </row>
    <row r="239" spans="4:41" ht="12.9" customHeight="1" x14ac:dyDescent="0.3">
      <c r="D239" s="54"/>
      <c r="E239" s="234" t="s">
        <v>261</v>
      </c>
      <c r="F239" s="332" t="s">
        <v>494</v>
      </c>
      <c r="G239" s="339">
        <f ca="1">IF($F$7="BP",BP!AB215,EIA!AB215)/$F$28</f>
        <v>0</v>
      </c>
      <c r="H239" s="339">
        <f ca="1">IF($F$7="BP",BP!AC215,EIA!AC215)/$F$28</f>
        <v>0</v>
      </c>
      <c r="I239" s="339">
        <f ca="1">IF($F$7="BP",BP!AD215,EIA!AD215)/$F$28</f>
        <v>0</v>
      </c>
      <c r="J239" s="339">
        <f ca="1">IF($F$7="BP",BP!AE215,EIA!AE215)/$F$28</f>
        <v>0</v>
      </c>
      <c r="K239" s="339">
        <f ca="1">IF($F$7="BP",BP!AF215,EIA!AF215)/$F$28</f>
        <v>0</v>
      </c>
      <c r="L239" s="339">
        <f ca="1">IF($F$7="BP",BP!AG215,EIA!AG215)/$F$28</f>
        <v>0</v>
      </c>
      <c r="M239" s="339">
        <f ca="1">IF($F$7="BP",BP!J215,EIA!J215)/$F$28</f>
        <v>0</v>
      </c>
      <c r="N239" s="339">
        <f ca="1">IF($F$7="BP",BP!K215,EIA!K215)/$F$28</f>
        <v>0</v>
      </c>
      <c r="O239" s="339">
        <f ca="1">IF($F$7="BP",BP!L215,EIA!L215)/$F$28</f>
        <v>0</v>
      </c>
      <c r="P239" s="339">
        <f ca="1">IF($F$7="BP",BP!M215,EIA!M215)/$F$28</f>
        <v>0</v>
      </c>
      <c r="Q239" s="339">
        <f ca="1">IF($F$7="BP",BP!N215,EIA!N215)/$F$28</f>
        <v>0</v>
      </c>
      <c r="R239" s="339">
        <f ca="1">IF($F$7="BP",BP!O215,EIA!O215)/$F$28</f>
        <v>0</v>
      </c>
      <c r="S239" s="339">
        <f ca="1">IF($F$7="BP",BP!S215,EIA!S215)/$F$28</f>
        <v>0</v>
      </c>
      <c r="T239" s="339">
        <f ca="1">IF($F$7="BP",BP!T215,EIA!T215)/$F$28</f>
        <v>0</v>
      </c>
      <c r="U239" s="339">
        <f ca="1">IF($F$7="BP",BP!U215,EIA!U215)/$F$28</f>
        <v>0</v>
      </c>
      <c r="V239" s="339">
        <f ca="1">IF($F$7="BP",BP!V215,EIA!V215)/$F$28</f>
        <v>0</v>
      </c>
      <c r="W239" s="339">
        <f ca="1">IF($F$7="BP",BP!W215,EIA!W215)/$F$28</f>
        <v>0</v>
      </c>
      <c r="X239" s="339">
        <f ca="1">IF($F$7="BP",BP!X215,EIA!X215)/$F$28</f>
        <v>0</v>
      </c>
      <c r="Y239" s="186">
        <f t="shared" ca="1" si="30"/>
        <v>0</v>
      </c>
      <c r="Z239" s="249">
        <f t="shared" ca="1" si="31"/>
        <v>0</v>
      </c>
      <c r="AA239" s="249">
        <f t="shared" ca="1" si="32"/>
        <v>0</v>
      </c>
      <c r="AB239" s="249">
        <f t="shared" ca="1" si="33"/>
        <v>0</v>
      </c>
      <c r="AC239" s="249">
        <f t="shared" ca="1" si="34"/>
        <v>0</v>
      </c>
      <c r="AD239" s="348">
        <f t="shared" ca="1" si="35"/>
        <v>0</v>
      </c>
      <c r="AE239" s="351">
        <f t="shared" ca="1" si="36"/>
        <v>0</v>
      </c>
      <c r="AF239" s="229">
        <f t="shared" ca="1" si="37"/>
        <v>0</v>
      </c>
      <c r="AG239" s="352">
        <f t="shared" ca="1" si="38"/>
        <v>0</v>
      </c>
      <c r="AH239" s="181"/>
      <c r="AI239" s="181"/>
      <c r="AJ239" s="181"/>
      <c r="AK239" s="181"/>
      <c r="AL239" s="181"/>
      <c r="AM239" s="181"/>
      <c r="AN239" s="181"/>
      <c r="AO239" s="181"/>
    </row>
    <row r="240" spans="4:41" ht="12.9" customHeight="1" x14ac:dyDescent="0.3">
      <c r="D240" s="54"/>
      <c r="E240" s="234" t="s">
        <v>396</v>
      </c>
      <c r="F240" s="332" t="s">
        <v>608</v>
      </c>
      <c r="G240" s="339">
        <f ca="1">IF($F$7="BP",BP!AB216,EIA!AB216)/$F$28</f>
        <v>0</v>
      </c>
      <c r="H240" s="339">
        <f ca="1">IF($F$7="BP",BP!AC216,EIA!AC216)/$F$28</f>
        <v>0</v>
      </c>
      <c r="I240" s="339">
        <f ca="1">IF($F$7="BP",BP!AD216,EIA!AD216)/$F$28</f>
        <v>0</v>
      </c>
      <c r="J240" s="339">
        <f ca="1">IF($F$7="BP",BP!AE216,EIA!AE216)/$F$28</f>
        <v>0</v>
      </c>
      <c r="K240" s="339">
        <f ca="1">IF($F$7="BP",BP!AF216,EIA!AF216)/$F$28</f>
        <v>0</v>
      </c>
      <c r="L240" s="339">
        <f ca="1">IF($F$7="BP",BP!AG216,EIA!AG216)/$F$28</f>
        <v>0</v>
      </c>
      <c r="M240" s="339">
        <f ca="1">IF($F$7="BP",BP!J216,EIA!J216)/$F$28</f>
        <v>0</v>
      </c>
      <c r="N240" s="339">
        <f ca="1">IF($F$7="BP",BP!K216,EIA!K216)/$F$28</f>
        <v>0</v>
      </c>
      <c r="O240" s="339">
        <f ca="1">IF($F$7="BP",BP!L216,EIA!L216)/$F$28</f>
        <v>0</v>
      </c>
      <c r="P240" s="339">
        <f ca="1">IF($F$7="BP",BP!M216,EIA!M216)/$F$28</f>
        <v>0</v>
      </c>
      <c r="Q240" s="339">
        <f ca="1">IF($F$7="BP",BP!N216,EIA!N216)/$F$28</f>
        <v>0</v>
      </c>
      <c r="R240" s="339">
        <f ca="1">IF($F$7="BP",BP!O216,EIA!O216)/$F$28</f>
        <v>0</v>
      </c>
      <c r="S240" s="339">
        <f ca="1">IF($F$7="BP",BP!S216,EIA!S216)/$F$28</f>
        <v>0</v>
      </c>
      <c r="T240" s="339">
        <f ca="1">IF($F$7="BP",BP!T216,EIA!T216)/$F$28</f>
        <v>0</v>
      </c>
      <c r="U240" s="339">
        <f ca="1">IF($F$7="BP",BP!U216,EIA!U216)/$F$28</f>
        <v>0</v>
      </c>
      <c r="V240" s="339">
        <f ca="1">IF($F$7="BP",BP!V216,EIA!V216)/$F$28</f>
        <v>0</v>
      </c>
      <c r="W240" s="339">
        <f ca="1">IF($F$7="BP",BP!W216,EIA!W216)/$F$28</f>
        <v>0</v>
      </c>
      <c r="X240" s="339">
        <f ca="1">IF($F$7="BP",BP!X216,EIA!X216)/$F$28</f>
        <v>0</v>
      </c>
      <c r="Y240" s="186">
        <f t="shared" ca="1" si="30"/>
        <v>0</v>
      </c>
      <c r="Z240" s="249">
        <f t="shared" ca="1" si="31"/>
        <v>0</v>
      </c>
      <c r="AA240" s="249">
        <f t="shared" ca="1" si="32"/>
        <v>0</v>
      </c>
      <c r="AB240" s="249">
        <f t="shared" ca="1" si="33"/>
        <v>0</v>
      </c>
      <c r="AC240" s="249">
        <f t="shared" ca="1" si="34"/>
        <v>0</v>
      </c>
      <c r="AD240" s="348">
        <f t="shared" ca="1" si="35"/>
        <v>0</v>
      </c>
      <c r="AE240" s="351">
        <f t="shared" ca="1" si="36"/>
        <v>0</v>
      </c>
      <c r="AF240" s="229">
        <f t="shared" ca="1" si="37"/>
        <v>0</v>
      </c>
      <c r="AG240" s="352">
        <f t="shared" ca="1" si="38"/>
        <v>0</v>
      </c>
      <c r="AH240" s="181"/>
      <c r="AI240" s="181"/>
      <c r="AJ240" s="181"/>
      <c r="AK240" s="181"/>
      <c r="AL240" s="181"/>
      <c r="AM240" s="181"/>
      <c r="AN240" s="181"/>
      <c r="AO240" s="181"/>
    </row>
    <row r="241" spans="4:41" ht="12.9" customHeight="1" x14ac:dyDescent="0.3">
      <c r="D241" s="54"/>
      <c r="E241" s="234" t="s">
        <v>410</v>
      </c>
      <c r="F241" s="332" t="s">
        <v>182</v>
      </c>
      <c r="G241" s="339">
        <f ca="1">IF($F$7="BP",BP!AB217,EIA!AB217)/$F$28</f>
        <v>0</v>
      </c>
      <c r="H241" s="339">
        <f ca="1">IF($F$7="BP",BP!AC217,EIA!AC217)/$F$28</f>
        <v>0</v>
      </c>
      <c r="I241" s="339">
        <f ca="1">IF($F$7="BP",BP!AD217,EIA!AD217)/$F$28</f>
        <v>0</v>
      </c>
      <c r="J241" s="339">
        <f ca="1">IF($F$7="BP",BP!AE217,EIA!AE217)/$F$28</f>
        <v>0</v>
      </c>
      <c r="K241" s="339">
        <f ca="1">IF($F$7="BP",BP!AF217,EIA!AF217)/$F$28</f>
        <v>0</v>
      </c>
      <c r="L241" s="339">
        <f ca="1">IF($F$7="BP",BP!AG217,EIA!AG217)/$F$28</f>
        <v>0</v>
      </c>
      <c r="M241" s="339">
        <f ca="1">IF($F$7="BP",BP!J217,EIA!J217)/$F$28</f>
        <v>2.9984497936952748</v>
      </c>
      <c r="N241" s="339">
        <f ca="1">IF($F$7="BP",BP!K217,EIA!K217)/$F$28</f>
        <v>3.2608224326082231</v>
      </c>
      <c r="O241" s="339">
        <f ca="1">IF($F$7="BP",BP!L217,EIA!L217)/$F$28</f>
        <v>3.5571958227479463</v>
      </c>
      <c r="P241" s="339">
        <f ca="1">IF($F$7="BP",BP!M217,EIA!M217)/$F$28</f>
        <v>1.204329551202119</v>
      </c>
      <c r="Q241" s="339">
        <f ca="1">IF($F$7="BP",BP!N217,EIA!N217)/$F$28</f>
        <v>1.5053644035381706</v>
      </c>
      <c r="R241" s="339">
        <f ca="1">IF($F$7="BP",BP!O217,EIA!O217)/$F$28</f>
        <v>2.4354083354534595</v>
      </c>
      <c r="S241" s="339">
        <f ca="1">IF($F$7="BP",BP!S217,EIA!S217)/$F$28</f>
        <v>5.6884679999999994</v>
      </c>
      <c r="T241" s="339">
        <f ca="1">IF($F$7="BP",BP!T217,EIA!T217)/$F$28</f>
        <v>5.8770360000000004</v>
      </c>
      <c r="U241" s="339">
        <f ca="1">IF($F$7="BP",BP!U217,EIA!U217)/$F$28</f>
        <v>6.1075080000000002</v>
      </c>
      <c r="V241" s="339">
        <f ca="1">IF($F$7="BP",BP!V217,EIA!V217)/$F$28</f>
        <v>0.51953473439980269</v>
      </c>
      <c r="W241" s="339">
        <f ca="1">IF($F$7="BP",BP!W217,EIA!W217)/$F$28</f>
        <v>1.3343535351593887</v>
      </c>
      <c r="X241" s="339">
        <f ca="1">IF($F$7="BP",BP!X217,EIA!X217)/$F$28</f>
        <v>2.2518492594383415</v>
      </c>
      <c r="Y241" s="186">
        <f t="shared" ca="1" si="30"/>
        <v>8.6869177936952742</v>
      </c>
      <c r="Z241" s="249">
        <f t="shared" ca="1" si="31"/>
        <v>9.1378584326082226</v>
      </c>
      <c r="AA241" s="249">
        <f t="shared" ca="1" si="32"/>
        <v>9.6647038227479456</v>
      </c>
      <c r="AB241" s="249">
        <f t="shared" ca="1" si="33"/>
        <v>1.7238642856019217</v>
      </c>
      <c r="AC241" s="249">
        <f t="shared" ca="1" si="34"/>
        <v>2.8397179386975591</v>
      </c>
      <c r="AD241" s="348">
        <f t="shared" ca="1" si="35"/>
        <v>4.6872575948918005</v>
      </c>
      <c r="AE241" s="351">
        <f t="shared" ca="1" si="36"/>
        <v>10.410782079297196</v>
      </c>
      <c r="AF241" s="229">
        <f t="shared" ca="1" si="37"/>
        <v>11.977576371305782</v>
      </c>
      <c r="AG241" s="352">
        <f t="shared" ca="1" si="38"/>
        <v>14.351961417639746</v>
      </c>
      <c r="AH241" s="181"/>
      <c r="AI241" s="181"/>
      <c r="AJ241" s="181"/>
      <c r="AK241" s="181"/>
      <c r="AL241" s="181"/>
      <c r="AM241" s="181"/>
      <c r="AN241" s="181"/>
      <c r="AO241" s="181"/>
    </row>
    <row r="242" spans="4:41" ht="12.9" customHeight="1" x14ac:dyDescent="0.3">
      <c r="D242" s="54"/>
      <c r="E242" s="234" t="s">
        <v>265</v>
      </c>
      <c r="F242" s="332" t="s">
        <v>497</v>
      </c>
      <c r="G242" s="339">
        <f ca="1">IF($F$7="BP",BP!AB218,EIA!AB218)/$F$28</f>
        <v>0</v>
      </c>
      <c r="H242" s="339">
        <f ca="1">IF($F$7="BP",BP!AC218,EIA!AC218)/$F$28</f>
        <v>0</v>
      </c>
      <c r="I242" s="339">
        <f ca="1">IF($F$7="BP",BP!AD218,EIA!AD218)/$F$28</f>
        <v>0</v>
      </c>
      <c r="J242" s="339">
        <f ca="1">IF($F$7="BP",BP!AE218,EIA!AE218)/$F$28</f>
        <v>0</v>
      </c>
      <c r="K242" s="339">
        <f ca="1">IF($F$7="BP",BP!AF218,EIA!AF218)/$F$28</f>
        <v>0</v>
      </c>
      <c r="L242" s="339">
        <f ca="1">IF($F$7="BP",BP!AG218,EIA!AG218)/$F$28</f>
        <v>0</v>
      </c>
      <c r="M242" s="339">
        <f ca="1">IF($F$7="BP",BP!J218,EIA!J218)/$F$28</f>
        <v>0</v>
      </c>
      <c r="N242" s="339">
        <f ca="1">IF($F$7="BP",BP!K218,EIA!K218)/$F$28</f>
        <v>0</v>
      </c>
      <c r="O242" s="339">
        <f ca="1">IF($F$7="BP",BP!L218,EIA!L218)/$F$28</f>
        <v>0</v>
      </c>
      <c r="P242" s="339">
        <f ca="1">IF($F$7="BP",BP!M218,EIA!M218)/$F$28</f>
        <v>0</v>
      </c>
      <c r="Q242" s="339">
        <f ca="1">IF($F$7="BP",BP!N218,EIA!N218)/$F$28</f>
        <v>0</v>
      </c>
      <c r="R242" s="339">
        <f ca="1">IF($F$7="BP",BP!O218,EIA!O218)/$F$28</f>
        <v>0</v>
      </c>
      <c r="S242" s="339">
        <f ca="1">IF($F$7="BP",BP!S218,EIA!S218)/$F$28</f>
        <v>0</v>
      </c>
      <c r="T242" s="339">
        <f ca="1">IF($F$7="BP",BP!T218,EIA!T218)/$F$28</f>
        <v>0</v>
      </c>
      <c r="U242" s="339">
        <f ca="1">IF($F$7="BP",BP!U218,EIA!U218)/$F$28</f>
        <v>0</v>
      </c>
      <c r="V242" s="339">
        <f ca="1">IF($F$7="BP",BP!V218,EIA!V218)/$F$28</f>
        <v>0</v>
      </c>
      <c r="W242" s="339">
        <f ca="1">IF($F$7="BP",BP!W218,EIA!W218)/$F$28</f>
        <v>0</v>
      </c>
      <c r="X242" s="339">
        <f ca="1">IF($F$7="BP",BP!X218,EIA!X218)/$F$28</f>
        <v>0</v>
      </c>
      <c r="Y242" s="186">
        <f t="shared" ca="1" si="30"/>
        <v>0</v>
      </c>
      <c r="Z242" s="249">
        <f t="shared" ca="1" si="31"/>
        <v>0</v>
      </c>
      <c r="AA242" s="249">
        <f t="shared" ca="1" si="32"/>
        <v>0</v>
      </c>
      <c r="AB242" s="249">
        <f t="shared" ca="1" si="33"/>
        <v>0</v>
      </c>
      <c r="AC242" s="249">
        <f t="shared" ca="1" si="34"/>
        <v>0</v>
      </c>
      <c r="AD242" s="348">
        <f t="shared" ca="1" si="35"/>
        <v>0</v>
      </c>
      <c r="AE242" s="351">
        <f t="shared" ca="1" si="36"/>
        <v>0</v>
      </c>
      <c r="AF242" s="229">
        <f t="shared" ca="1" si="37"/>
        <v>0</v>
      </c>
      <c r="AG242" s="352">
        <f t="shared" ca="1" si="38"/>
        <v>0</v>
      </c>
      <c r="AH242" s="181"/>
      <c r="AI242" s="181"/>
      <c r="AJ242" s="181"/>
      <c r="AK242" s="181"/>
      <c r="AL242" s="181"/>
      <c r="AM242" s="181"/>
      <c r="AN242" s="181"/>
      <c r="AO242" s="181"/>
    </row>
    <row r="243" spans="4:41" ht="12.9" customHeight="1" x14ac:dyDescent="0.3">
      <c r="D243" s="54"/>
      <c r="E243" s="234" t="s">
        <v>423</v>
      </c>
      <c r="F243" s="332" t="s">
        <v>629</v>
      </c>
      <c r="G243" s="339">
        <f ca="1">IF($F$7="BP",BP!AB219,EIA!AB219)/$F$28</f>
        <v>0</v>
      </c>
      <c r="H243" s="339">
        <f ca="1">IF($F$7="BP",BP!AC219,EIA!AC219)/$F$28</f>
        <v>0</v>
      </c>
      <c r="I243" s="339">
        <f ca="1">IF($F$7="BP",BP!AD219,EIA!AD219)/$F$28</f>
        <v>0</v>
      </c>
      <c r="J243" s="339">
        <f ca="1">IF($F$7="BP",BP!AE219,EIA!AE219)/$F$28</f>
        <v>0</v>
      </c>
      <c r="K243" s="339">
        <f ca="1">IF($F$7="BP",BP!AF219,EIA!AF219)/$F$28</f>
        <v>0</v>
      </c>
      <c r="L243" s="339">
        <f ca="1">IF($F$7="BP",BP!AG219,EIA!AG219)/$F$28</f>
        <v>0</v>
      </c>
      <c r="M243" s="339">
        <f ca="1">IF($F$7="BP",BP!J219,EIA!J219)/$F$28</f>
        <v>0</v>
      </c>
      <c r="N243" s="339">
        <f ca="1">IF($F$7="BP",BP!K219,EIA!K219)/$F$28</f>
        <v>0</v>
      </c>
      <c r="O243" s="339">
        <f ca="1">IF($F$7="BP",BP!L219,EIA!L219)/$F$28</f>
        <v>0</v>
      </c>
      <c r="P243" s="339">
        <f ca="1">IF($F$7="BP",BP!M219,EIA!M219)/$F$28</f>
        <v>0</v>
      </c>
      <c r="Q243" s="339">
        <f ca="1">IF($F$7="BP",BP!N219,EIA!N219)/$F$28</f>
        <v>0</v>
      </c>
      <c r="R243" s="339">
        <f ca="1">IF($F$7="BP",BP!O219,EIA!O219)/$F$28</f>
        <v>0</v>
      </c>
      <c r="S243" s="339">
        <f ca="1">IF($F$7="BP",BP!S219,EIA!S219)/$F$28</f>
        <v>0</v>
      </c>
      <c r="T243" s="339">
        <f ca="1">IF($F$7="BP",BP!T219,EIA!T219)/$F$28</f>
        <v>0</v>
      </c>
      <c r="U243" s="339">
        <f ca="1">IF($F$7="BP",BP!U219,EIA!U219)/$F$28</f>
        <v>0</v>
      </c>
      <c r="V243" s="339">
        <f ca="1">IF($F$7="BP",BP!V219,EIA!V219)/$F$28</f>
        <v>0</v>
      </c>
      <c r="W243" s="339">
        <f ca="1">IF($F$7="BP",BP!W219,EIA!W219)/$F$28</f>
        <v>0</v>
      </c>
      <c r="X243" s="339">
        <f ca="1">IF($F$7="BP",BP!X219,EIA!X219)/$F$28</f>
        <v>0</v>
      </c>
      <c r="Y243" s="186">
        <f t="shared" ca="1" si="30"/>
        <v>0</v>
      </c>
      <c r="Z243" s="249">
        <f t="shared" ca="1" si="31"/>
        <v>0</v>
      </c>
      <c r="AA243" s="249">
        <f t="shared" ca="1" si="32"/>
        <v>0</v>
      </c>
      <c r="AB243" s="249">
        <f t="shared" ca="1" si="33"/>
        <v>0</v>
      </c>
      <c r="AC243" s="249">
        <f t="shared" ca="1" si="34"/>
        <v>0</v>
      </c>
      <c r="AD243" s="348">
        <f t="shared" ca="1" si="35"/>
        <v>0</v>
      </c>
      <c r="AE243" s="351">
        <f t="shared" ca="1" si="36"/>
        <v>0</v>
      </c>
      <c r="AF243" s="229">
        <f t="shared" ca="1" si="37"/>
        <v>0</v>
      </c>
      <c r="AG243" s="352">
        <f t="shared" ca="1" si="38"/>
        <v>0</v>
      </c>
      <c r="AH243" s="181"/>
      <c r="AI243" s="181"/>
      <c r="AJ243" s="181"/>
      <c r="AK243" s="181"/>
      <c r="AL243" s="181"/>
      <c r="AM243" s="181"/>
      <c r="AN243" s="181"/>
      <c r="AO243" s="181"/>
    </row>
    <row r="244" spans="4:41" ht="12.9" customHeight="1" x14ac:dyDescent="0.3">
      <c r="D244" s="54"/>
      <c r="E244" s="234" t="s">
        <v>238</v>
      </c>
      <c r="F244" s="332" t="s">
        <v>183</v>
      </c>
      <c r="G244" s="339">
        <f ca="1">IF($F$7="BP",BP!AB220,EIA!AB220)/$F$28</f>
        <v>0</v>
      </c>
      <c r="H244" s="339">
        <f ca="1">IF($F$7="BP",BP!AC220,EIA!AC220)/$F$28</f>
        <v>0</v>
      </c>
      <c r="I244" s="339">
        <f ca="1">IF($F$7="BP",BP!AD220,EIA!AD220)/$F$28</f>
        <v>0</v>
      </c>
      <c r="J244" s="339">
        <f ca="1">IF($F$7="BP",BP!AE220,EIA!AE220)/$F$28</f>
        <v>0</v>
      </c>
      <c r="K244" s="339">
        <f ca="1">IF($F$7="BP",BP!AF220,EIA!AF220)/$F$28</f>
        <v>0</v>
      </c>
      <c r="L244" s="339">
        <f ca="1">IF($F$7="BP",BP!AG220,EIA!AG220)/$F$28</f>
        <v>0</v>
      </c>
      <c r="M244" s="339">
        <f ca="1">IF($F$7="BP",BP!J220,EIA!J220)/$F$28</f>
        <v>15.86679682497083</v>
      </c>
      <c r="N244" s="339">
        <f ca="1">IF($F$7="BP",BP!K220,EIA!K220)/$F$28</f>
        <v>17.25518537255185</v>
      </c>
      <c r="O244" s="339">
        <f ca="1">IF($F$7="BP",BP!L220,EIA!L220)/$F$28</f>
        <v>18.823494562041216</v>
      </c>
      <c r="P244" s="339">
        <f ca="1">IF($F$7="BP",BP!M220,EIA!M220)/$F$28</f>
        <v>2.0627429212776063</v>
      </c>
      <c r="Q244" s="339">
        <f ca="1">IF($F$7="BP",BP!N220,EIA!N220)/$F$28</f>
        <v>2.7256523717900216</v>
      </c>
      <c r="R244" s="339">
        <f ca="1">IF($F$7="BP",BP!O220,EIA!O220)/$F$28</f>
        <v>4.8719501875917963</v>
      </c>
      <c r="S244" s="339">
        <f ca="1">IF($F$7="BP",BP!S220,EIA!S220)/$F$28</f>
        <v>0</v>
      </c>
      <c r="T244" s="339">
        <f ca="1">IF($F$7="BP",BP!T220,EIA!T220)/$F$28</f>
        <v>0</v>
      </c>
      <c r="U244" s="339">
        <f ca="1">IF($F$7="BP",BP!U220,EIA!U220)/$F$28</f>
        <v>0</v>
      </c>
      <c r="V244" s="339">
        <f ca="1">IF($F$7="BP",BP!V220,EIA!V220)/$F$28</f>
        <v>0</v>
      </c>
      <c r="W244" s="339">
        <f ca="1">IF($F$7="BP",BP!W220,EIA!W220)/$F$28</f>
        <v>0</v>
      </c>
      <c r="X244" s="339">
        <f ca="1">IF($F$7="BP",BP!X220,EIA!X220)/$F$28</f>
        <v>0</v>
      </c>
      <c r="Y244" s="186">
        <f t="shared" ca="1" si="30"/>
        <v>15.86679682497083</v>
      </c>
      <c r="Z244" s="249">
        <f t="shared" ca="1" si="31"/>
        <v>17.25518537255185</v>
      </c>
      <c r="AA244" s="249">
        <f t="shared" ca="1" si="32"/>
        <v>18.823494562041216</v>
      </c>
      <c r="AB244" s="249">
        <f t="shared" ca="1" si="33"/>
        <v>2.0627429212776063</v>
      </c>
      <c r="AC244" s="249">
        <f t="shared" ca="1" si="34"/>
        <v>2.7256523717900216</v>
      </c>
      <c r="AD244" s="348">
        <f t="shared" ca="1" si="35"/>
        <v>4.8719501875917963</v>
      </c>
      <c r="AE244" s="351">
        <f t="shared" ca="1" si="36"/>
        <v>17.929539746248437</v>
      </c>
      <c r="AF244" s="229">
        <f t="shared" ca="1" si="37"/>
        <v>19.980837744341873</v>
      </c>
      <c r="AG244" s="352">
        <f t="shared" ca="1" si="38"/>
        <v>23.695444749633012</v>
      </c>
      <c r="AH244" s="181"/>
      <c r="AI244" s="181"/>
      <c r="AJ244" s="181"/>
      <c r="AK244" s="181"/>
      <c r="AL244" s="181"/>
      <c r="AM244" s="181"/>
      <c r="AN244" s="181"/>
      <c r="AO244" s="181"/>
    </row>
    <row r="245" spans="4:41" ht="12.9" customHeight="1" x14ac:dyDescent="0.3">
      <c r="D245" s="54"/>
      <c r="E245" s="234" t="s">
        <v>274</v>
      </c>
      <c r="F245" s="332" t="s">
        <v>506</v>
      </c>
      <c r="G245" s="339">
        <f ca="1">IF($F$7="BP",BP!AB221,EIA!AB221)/$F$28</f>
        <v>0</v>
      </c>
      <c r="H245" s="339">
        <f ca="1">IF($F$7="BP",BP!AC221,EIA!AC221)/$F$28</f>
        <v>0</v>
      </c>
      <c r="I245" s="339">
        <f ca="1">IF($F$7="BP",BP!AD221,EIA!AD221)/$F$28</f>
        <v>0</v>
      </c>
      <c r="J245" s="339">
        <f ca="1">IF($F$7="BP",BP!AE221,EIA!AE221)/$F$28</f>
        <v>0</v>
      </c>
      <c r="K245" s="339">
        <f ca="1">IF($F$7="BP",BP!AF221,EIA!AF221)/$F$28</f>
        <v>0</v>
      </c>
      <c r="L245" s="339">
        <f ca="1">IF($F$7="BP",BP!AG221,EIA!AG221)/$F$28</f>
        <v>0</v>
      </c>
      <c r="M245" s="339">
        <f ca="1">IF($F$7="BP",BP!J221,EIA!J221)/$F$28</f>
        <v>0</v>
      </c>
      <c r="N245" s="339">
        <f ca="1">IF($F$7="BP",BP!K221,EIA!K221)/$F$28</f>
        <v>0</v>
      </c>
      <c r="O245" s="339">
        <f ca="1">IF($F$7="BP",BP!L221,EIA!L221)/$F$28</f>
        <v>0</v>
      </c>
      <c r="P245" s="339">
        <f ca="1">IF($F$7="BP",BP!M221,EIA!M221)/$F$28</f>
        <v>0</v>
      </c>
      <c r="Q245" s="339">
        <f ca="1">IF($F$7="BP",BP!N221,EIA!N221)/$F$28</f>
        <v>0</v>
      </c>
      <c r="R245" s="339">
        <f ca="1">IF($F$7="BP",BP!O221,EIA!O221)/$F$28</f>
        <v>0</v>
      </c>
      <c r="S245" s="339">
        <f ca="1">IF($F$7="BP",BP!S221,EIA!S221)/$F$28</f>
        <v>0</v>
      </c>
      <c r="T245" s="339">
        <f ca="1">IF($F$7="BP",BP!T221,EIA!T221)/$F$28</f>
        <v>0</v>
      </c>
      <c r="U245" s="339">
        <f ca="1">IF($F$7="BP",BP!U221,EIA!U221)/$F$28</f>
        <v>0</v>
      </c>
      <c r="V245" s="339">
        <f ca="1">IF($F$7="BP",BP!V221,EIA!V221)/$F$28</f>
        <v>0</v>
      </c>
      <c r="W245" s="339">
        <f ca="1">IF($F$7="BP",BP!W221,EIA!W221)/$F$28</f>
        <v>0</v>
      </c>
      <c r="X245" s="339">
        <f ca="1">IF($F$7="BP",BP!X221,EIA!X221)/$F$28</f>
        <v>0</v>
      </c>
      <c r="Y245" s="186">
        <f t="shared" ca="1" si="30"/>
        <v>0</v>
      </c>
      <c r="Z245" s="249">
        <f t="shared" ca="1" si="31"/>
        <v>0</v>
      </c>
      <c r="AA245" s="249">
        <f t="shared" ca="1" si="32"/>
        <v>0</v>
      </c>
      <c r="AB245" s="249">
        <f t="shared" ca="1" si="33"/>
        <v>0</v>
      </c>
      <c r="AC245" s="249">
        <f t="shared" ca="1" si="34"/>
        <v>0</v>
      </c>
      <c r="AD245" s="348">
        <f t="shared" ca="1" si="35"/>
        <v>0</v>
      </c>
      <c r="AE245" s="351">
        <f t="shared" ca="1" si="36"/>
        <v>0</v>
      </c>
      <c r="AF245" s="229">
        <f t="shared" ca="1" si="37"/>
        <v>0</v>
      </c>
      <c r="AG245" s="352">
        <f t="shared" ca="1" si="38"/>
        <v>0</v>
      </c>
      <c r="AH245" s="181"/>
      <c r="AI245" s="181"/>
      <c r="AJ245" s="181"/>
      <c r="AK245" s="181"/>
      <c r="AL245" s="181"/>
      <c r="AM245" s="181"/>
      <c r="AN245" s="181"/>
      <c r="AO245" s="181"/>
    </row>
    <row r="246" spans="4:41" ht="12.9" customHeight="1" x14ac:dyDescent="0.3">
      <c r="D246" s="54"/>
      <c r="E246" s="234" t="s">
        <v>416</v>
      </c>
      <c r="F246" s="332" t="s">
        <v>625</v>
      </c>
      <c r="G246" s="339">
        <f ca="1">IF($F$7="BP",BP!AB222,EIA!AB222)/$F$28</f>
        <v>0</v>
      </c>
      <c r="H246" s="339">
        <f ca="1">IF($F$7="BP",BP!AC222,EIA!AC222)/$F$28</f>
        <v>0</v>
      </c>
      <c r="I246" s="339">
        <f ca="1">IF($F$7="BP",BP!AD222,EIA!AD222)/$F$28</f>
        <v>0</v>
      </c>
      <c r="J246" s="339">
        <f ca="1">IF($F$7="BP",BP!AE222,EIA!AE222)/$F$28</f>
        <v>0</v>
      </c>
      <c r="K246" s="339">
        <f ca="1">IF($F$7="BP",BP!AF222,EIA!AF222)/$F$28</f>
        <v>0</v>
      </c>
      <c r="L246" s="339">
        <f ca="1">IF($F$7="BP",BP!AG222,EIA!AG222)/$F$28</f>
        <v>0</v>
      </c>
      <c r="M246" s="339">
        <f ca="1">IF($F$7="BP",BP!J222,EIA!J222)/$F$28</f>
        <v>0</v>
      </c>
      <c r="N246" s="339">
        <f ca="1">IF($F$7="BP",BP!K222,EIA!K222)/$F$28</f>
        <v>0</v>
      </c>
      <c r="O246" s="339">
        <f ca="1">IF($F$7="BP",BP!L222,EIA!L222)/$F$28</f>
        <v>0</v>
      </c>
      <c r="P246" s="339">
        <f ca="1">IF($F$7="BP",BP!M222,EIA!M222)/$F$28</f>
        <v>0</v>
      </c>
      <c r="Q246" s="339">
        <f ca="1">IF($F$7="BP",BP!N222,EIA!N222)/$F$28</f>
        <v>0</v>
      </c>
      <c r="R246" s="339">
        <f ca="1">IF($F$7="BP",BP!O222,EIA!O222)/$F$28</f>
        <v>0</v>
      </c>
      <c r="S246" s="339">
        <f ca="1">IF($F$7="BP",BP!S222,EIA!S222)/$F$28</f>
        <v>0</v>
      </c>
      <c r="T246" s="339">
        <f ca="1">IF($F$7="BP",BP!T222,EIA!T222)/$F$28</f>
        <v>0</v>
      </c>
      <c r="U246" s="339">
        <f ca="1">IF($F$7="BP",BP!U222,EIA!U222)/$F$28</f>
        <v>0</v>
      </c>
      <c r="V246" s="339">
        <f ca="1">IF($F$7="BP",BP!V222,EIA!V222)/$F$28</f>
        <v>0</v>
      </c>
      <c r="W246" s="339">
        <f ca="1">IF($F$7="BP",BP!W222,EIA!W222)/$F$28</f>
        <v>0</v>
      </c>
      <c r="X246" s="339">
        <f ca="1">IF($F$7="BP",BP!X222,EIA!X222)/$F$28</f>
        <v>0</v>
      </c>
      <c r="Y246" s="186">
        <f t="shared" ca="1" si="30"/>
        <v>0</v>
      </c>
      <c r="Z246" s="249">
        <f t="shared" ca="1" si="31"/>
        <v>0</v>
      </c>
      <c r="AA246" s="249">
        <f t="shared" ca="1" si="32"/>
        <v>0</v>
      </c>
      <c r="AB246" s="249">
        <f t="shared" ca="1" si="33"/>
        <v>0</v>
      </c>
      <c r="AC246" s="249">
        <f t="shared" ca="1" si="34"/>
        <v>0</v>
      </c>
      <c r="AD246" s="348">
        <f t="shared" ca="1" si="35"/>
        <v>0</v>
      </c>
      <c r="AE246" s="351">
        <f t="shared" ca="1" si="36"/>
        <v>0</v>
      </c>
      <c r="AF246" s="229">
        <f t="shared" ca="1" si="37"/>
        <v>0</v>
      </c>
      <c r="AG246" s="352">
        <f t="shared" ca="1" si="38"/>
        <v>0</v>
      </c>
      <c r="AH246" s="181"/>
      <c r="AI246" s="181"/>
      <c r="AJ246" s="181"/>
      <c r="AK246" s="181"/>
      <c r="AL246" s="181"/>
      <c r="AM246" s="181"/>
      <c r="AN246" s="181"/>
      <c r="AO246" s="181"/>
    </row>
    <row r="247" spans="4:41" ht="12.9" customHeight="1" x14ac:dyDescent="0.3">
      <c r="D247" s="54"/>
      <c r="E247" s="234" t="s">
        <v>414</v>
      </c>
      <c r="F247" s="332" t="s">
        <v>184</v>
      </c>
      <c r="G247" s="339">
        <f ca="1">IF($F$7="BP",BP!AB223,EIA!AB223)/$F$28</f>
        <v>22.758498895941003</v>
      </c>
      <c r="H247" s="339">
        <f ca="1">IF($F$7="BP",BP!AC223,EIA!AC223)/$F$28</f>
        <v>25.23728865796506</v>
      </c>
      <c r="I247" s="339">
        <f ca="1">IF($F$7="BP",BP!AD223,EIA!AD223)/$F$28</f>
        <v>27.741202839677349</v>
      </c>
      <c r="J247" s="339">
        <f ca="1">IF($F$7="BP",BP!AE223,EIA!AE223)/$F$28</f>
        <v>0</v>
      </c>
      <c r="K247" s="339">
        <f ca="1">IF($F$7="BP",BP!AF223,EIA!AF223)/$F$28</f>
        <v>0</v>
      </c>
      <c r="L247" s="339">
        <f ca="1">IF($F$7="BP",BP!AG223,EIA!AG223)/$F$28</f>
        <v>0</v>
      </c>
      <c r="M247" s="339">
        <f ca="1">IF($F$7="BP",BP!J223,EIA!J223)/$F$28</f>
        <v>59.594189649693604</v>
      </c>
      <c r="N247" s="339">
        <f ca="1">IF($F$7="BP",BP!K223,EIA!K223)/$F$28</f>
        <v>64.808845848088453</v>
      </c>
      <c r="O247" s="339">
        <f ca="1">IF($F$7="BP",BP!L223,EIA!L223)/$F$28</f>
        <v>70.699266977115443</v>
      </c>
      <c r="P247" s="339">
        <f ca="1">IF($F$7="BP",BP!M223,EIA!M223)/$F$28</f>
        <v>3.5984623121639832</v>
      </c>
      <c r="Q247" s="339">
        <f ca="1">IF($F$7="BP",BP!N223,EIA!N223)/$F$28</f>
        <v>5.1311650597796126</v>
      </c>
      <c r="R247" s="339">
        <f ca="1">IF($F$7="BP",BP!O223,EIA!O223)/$F$28</f>
        <v>12.112172842323192</v>
      </c>
      <c r="S247" s="339">
        <f ca="1">IF($F$7="BP",BP!S223,EIA!S223)/$F$28</f>
        <v>66.365459999999999</v>
      </c>
      <c r="T247" s="339">
        <f ca="1">IF($F$7="BP",BP!T223,EIA!T223)/$F$28</f>
        <v>68.565420000000003</v>
      </c>
      <c r="U247" s="339">
        <f ca="1">IF($F$7="BP",BP!U223,EIA!U223)/$F$28</f>
        <v>71.254259999999988</v>
      </c>
      <c r="V247" s="339">
        <f ca="1">IF($F$7="BP",BP!V223,EIA!V223)/$F$28</f>
        <v>6.0612385679976972</v>
      </c>
      <c r="W247" s="339">
        <f ca="1">IF($F$7="BP",BP!W223,EIA!W223)/$F$28</f>
        <v>15.567457910192868</v>
      </c>
      <c r="X247" s="339">
        <f ca="1">IF($F$7="BP",BP!X223,EIA!X223)/$F$28</f>
        <v>26.271574693447313</v>
      </c>
      <c r="Y247" s="186">
        <f t="shared" ca="1" si="30"/>
        <v>148.71814854563462</v>
      </c>
      <c r="Z247" s="249">
        <f t="shared" ca="1" si="31"/>
        <v>158.61155450605349</v>
      </c>
      <c r="AA247" s="249">
        <f t="shared" ca="1" si="32"/>
        <v>169.69472981679277</v>
      </c>
      <c r="AB247" s="249">
        <f t="shared" ca="1" si="33"/>
        <v>9.6597008801616795</v>
      </c>
      <c r="AC247" s="249">
        <f t="shared" ca="1" si="34"/>
        <v>20.69862296997248</v>
      </c>
      <c r="AD247" s="348">
        <f t="shared" ca="1" si="35"/>
        <v>38.383747535770503</v>
      </c>
      <c r="AE247" s="351">
        <f t="shared" ca="1" si="36"/>
        <v>158.37784942579628</v>
      </c>
      <c r="AF247" s="229">
        <f t="shared" ca="1" si="37"/>
        <v>179.31017747602598</v>
      </c>
      <c r="AG247" s="352">
        <f t="shared" ca="1" si="38"/>
        <v>208.07847735256328</v>
      </c>
      <c r="AH247" s="181"/>
      <c r="AI247" s="181"/>
      <c r="AJ247" s="181"/>
      <c r="AK247" s="181"/>
      <c r="AL247" s="181"/>
      <c r="AM247" s="181"/>
      <c r="AN247" s="181"/>
      <c r="AO247" s="181"/>
    </row>
    <row r="248" spans="4:41" ht="12.9" customHeight="1" x14ac:dyDescent="0.3">
      <c r="D248" s="54"/>
      <c r="E248" s="234" t="s">
        <v>412</v>
      </c>
      <c r="F248" s="332" t="s">
        <v>622</v>
      </c>
      <c r="G248" s="339">
        <f ca="1">IF($F$7="BP",BP!AB224,EIA!AB224)/$F$28</f>
        <v>0</v>
      </c>
      <c r="H248" s="339">
        <f ca="1">IF($F$7="BP",BP!AC224,EIA!AC224)/$F$28</f>
        <v>0</v>
      </c>
      <c r="I248" s="339">
        <f ca="1">IF($F$7="BP",BP!AD224,EIA!AD224)/$F$28</f>
        <v>0</v>
      </c>
      <c r="J248" s="339">
        <f ca="1">IF($F$7="BP",BP!AE224,EIA!AE224)/$F$28</f>
        <v>0</v>
      </c>
      <c r="K248" s="339">
        <f ca="1">IF($F$7="BP",BP!AF224,EIA!AF224)/$F$28</f>
        <v>0</v>
      </c>
      <c r="L248" s="339">
        <f ca="1">IF($F$7="BP",BP!AG224,EIA!AG224)/$F$28</f>
        <v>0</v>
      </c>
      <c r="M248" s="339">
        <f ca="1">IF($F$7="BP",BP!J224,EIA!J224)/$F$28</f>
        <v>0</v>
      </c>
      <c r="N248" s="339">
        <f ca="1">IF($F$7="BP",BP!K224,EIA!K224)/$F$28</f>
        <v>0</v>
      </c>
      <c r="O248" s="339">
        <f ca="1">IF($F$7="BP",BP!L224,EIA!L224)/$F$28</f>
        <v>0</v>
      </c>
      <c r="P248" s="339">
        <f ca="1">IF($F$7="BP",BP!M224,EIA!M224)/$F$28</f>
        <v>0</v>
      </c>
      <c r="Q248" s="339">
        <f ca="1">IF($F$7="BP",BP!N224,EIA!N224)/$F$28</f>
        <v>0</v>
      </c>
      <c r="R248" s="339">
        <f ca="1">IF($F$7="BP",BP!O224,EIA!O224)/$F$28</f>
        <v>0</v>
      </c>
      <c r="S248" s="339">
        <f ca="1">IF($F$7="BP",BP!S224,EIA!S224)/$F$28</f>
        <v>0</v>
      </c>
      <c r="T248" s="339">
        <f ca="1">IF($F$7="BP",BP!T224,EIA!T224)/$F$28</f>
        <v>0</v>
      </c>
      <c r="U248" s="339">
        <f ca="1">IF($F$7="BP",BP!U224,EIA!U224)/$F$28</f>
        <v>0</v>
      </c>
      <c r="V248" s="339">
        <f ca="1">IF($F$7="BP",BP!V224,EIA!V224)/$F$28</f>
        <v>0</v>
      </c>
      <c r="W248" s="339">
        <f ca="1">IF($F$7="BP",BP!W224,EIA!W224)/$F$28</f>
        <v>0</v>
      </c>
      <c r="X248" s="339">
        <f ca="1">IF($F$7="BP",BP!X224,EIA!X224)/$F$28</f>
        <v>0</v>
      </c>
      <c r="Y248" s="186">
        <f t="shared" ca="1" si="30"/>
        <v>0</v>
      </c>
      <c r="Z248" s="249">
        <f t="shared" ca="1" si="31"/>
        <v>0</v>
      </c>
      <c r="AA248" s="249">
        <f t="shared" ca="1" si="32"/>
        <v>0</v>
      </c>
      <c r="AB248" s="249">
        <f t="shared" ca="1" si="33"/>
        <v>0</v>
      </c>
      <c r="AC248" s="249">
        <f t="shared" ca="1" si="34"/>
        <v>0</v>
      </c>
      <c r="AD248" s="348">
        <f t="shared" ca="1" si="35"/>
        <v>0</v>
      </c>
      <c r="AE248" s="351">
        <f t="shared" ca="1" si="36"/>
        <v>0</v>
      </c>
      <c r="AF248" s="229">
        <f t="shared" ca="1" si="37"/>
        <v>0</v>
      </c>
      <c r="AG248" s="352">
        <f t="shared" ca="1" si="38"/>
        <v>0</v>
      </c>
      <c r="AH248" s="181"/>
      <c r="AI248" s="181"/>
      <c r="AJ248" s="181"/>
      <c r="AK248" s="181"/>
      <c r="AL248" s="181"/>
      <c r="AM248" s="181"/>
      <c r="AN248" s="181"/>
      <c r="AO248" s="181"/>
    </row>
    <row r="249" spans="4:41" ht="12.9" customHeight="1" x14ac:dyDescent="0.3">
      <c r="D249" s="54"/>
      <c r="E249" s="234" t="s">
        <v>417</v>
      </c>
      <c r="F249" s="332" t="s">
        <v>626</v>
      </c>
      <c r="G249" s="339">
        <f ca="1">IF($F$7="BP",BP!AB225,EIA!AB225)/$F$28</f>
        <v>0</v>
      </c>
      <c r="H249" s="339">
        <f ca="1">IF($F$7="BP",BP!AC225,EIA!AC225)/$F$28</f>
        <v>0</v>
      </c>
      <c r="I249" s="339">
        <f ca="1">IF($F$7="BP",BP!AD225,EIA!AD225)/$F$28</f>
        <v>0</v>
      </c>
      <c r="J249" s="339">
        <f ca="1">IF($F$7="BP",BP!AE225,EIA!AE225)/$F$28</f>
        <v>0</v>
      </c>
      <c r="K249" s="339">
        <f ca="1">IF($F$7="BP",BP!AF225,EIA!AF225)/$F$28</f>
        <v>0</v>
      </c>
      <c r="L249" s="339">
        <f ca="1">IF($F$7="BP",BP!AG225,EIA!AG225)/$F$28</f>
        <v>0</v>
      </c>
      <c r="M249" s="339">
        <f ca="1">IF($F$7="BP",BP!J225,EIA!J225)/$F$28</f>
        <v>0</v>
      </c>
      <c r="N249" s="339">
        <f ca="1">IF($F$7="BP",BP!K225,EIA!K225)/$F$28</f>
        <v>0</v>
      </c>
      <c r="O249" s="339">
        <f ca="1">IF($F$7="BP",BP!L225,EIA!L225)/$F$28</f>
        <v>0</v>
      </c>
      <c r="P249" s="339">
        <f ca="1">IF($F$7="BP",BP!M225,EIA!M225)/$F$28</f>
        <v>0</v>
      </c>
      <c r="Q249" s="339">
        <f ca="1">IF($F$7="BP",BP!N225,EIA!N225)/$F$28</f>
        <v>0</v>
      </c>
      <c r="R249" s="339">
        <f ca="1">IF($F$7="BP",BP!O225,EIA!O225)/$F$28</f>
        <v>0</v>
      </c>
      <c r="S249" s="339">
        <f ca="1">IF($F$7="BP",BP!S225,EIA!S225)/$F$28</f>
        <v>0</v>
      </c>
      <c r="T249" s="339">
        <f ca="1">IF($F$7="BP",BP!T225,EIA!T225)/$F$28</f>
        <v>0</v>
      </c>
      <c r="U249" s="339">
        <f ca="1">IF($F$7="BP",BP!U225,EIA!U225)/$F$28</f>
        <v>0</v>
      </c>
      <c r="V249" s="339">
        <f ca="1">IF($F$7="BP",BP!V225,EIA!V225)/$F$28</f>
        <v>0</v>
      </c>
      <c r="W249" s="339">
        <f ca="1">IF($F$7="BP",BP!W225,EIA!W225)/$F$28</f>
        <v>0</v>
      </c>
      <c r="X249" s="339">
        <f ca="1">IF($F$7="BP",BP!X225,EIA!X225)/$F$28</f>
        <v>0</v>
      </c>
      <c r="Y249" s="186">
        <f t="shared" ca="1" si="30"/>
        <v>0</v>
      </c>
      <c r="Z249" s="249">
        <f t="shared" ca="1" si="31"/>
        <v>0</v>
      </c>
      <c r="AA249" s="249">
        <f t="shared" ca="1" si="32"/>
        <v>0</v>
      </c>
      <c r="AB249" s="249">
        <f t="shared" ca="1" si="33"/>
        <v>0</v>
      </c>
      <c r="AC249" s="249">
        <f t="shared" ca="1" si="34"/>
        <v>0</v>
      </c>
      <c r="AD249" s="348">
        <f t="shared" ca="1" si="35"/>
        <v>0</v>
      </c>
      <c r="AE249" s="351">
        <f t="shared" ca="1" si="36"/>
        <v>0</v>
      </c>
      <c r="AF249" s="229">
        <f t="shared" ca="1" si="37"/>
        <v>0</v>
      </c>
      <c r="AG249" s="352">
        <f t="shared" ca="1" si="38"/>
        <v>0</v>
      </c>
      <c r="AH249" s="181"/>
      <c r="AI249" s="181"/>
      <c r="AJ249" s="181"/>
      <c r="AK249" s="181"/>
      <c r="AL249" s="181"/>
      <c r="AM249" s="181"/>
      <c r="AN249" s="181"/>
      <c r="AO249" s="181"/>
    </row>
    <row r="250" spans="4:41" ht="12.9" customHeight="1" x14ac:dyDescent="0.3">
      <c r="D250" s="54"/>
      <c r="E250" s="234" t="s">
        <v>415</v>
      </c>
      <c r="F250" s="332" t="s">
        <v>624</v>
      </c>
      <c r="G250" s="339">
        <f ca="1">IF($F$7="BP",BP!AB226,EIA!AB226)/$F$28</f>
        <v>0</v>
      </c>
      <c r="H250" s="339">
        <f ca="1">IF($F$7="BP",BP!AC226,EIA!AC226)/$F$28</f>
        <v>0</v>
      </c>
      <c r="I250" s="339">
        <f ca="1">IF($F$7="BP",BP!AD226,EIA!AD226)/$F$28</f>
        <v>0</v>
      </c>
      <c r="J250" s="339">
        <f ca="1">IF($F$7="BP",BP!AE226,EIA!AE226)/$F$28</f>
        <v>0</v>
      </c>
      <c r="K250" s="339">
        <f ca="1">IF($F$7="BP",BP!AF226,EIA!AF226)/$F$28</f>
        <v>0</v>
      </c>
      <c r="L250" s="339">
        <f ca="1">IF($F$7="BP",BP!AG226,EIA!AG226)/$F$28</f>
        <v>0</v>
      </c>
      <c r="M250" s="339">
        <f ca="1">IF($F$7="BP",BP!J226,EIA!J226)/$F$28</f>
        <v>0</v>
      </c>
      <c r="N250" s="339">
        <f ca="1">IF($F$7="BP",BP!K226,EIA!K226)/$F$28</f>
        <v>0</v>
      </c>
      <c r="O250" s="339">
        <f ca="1">IF($F$7="BP",BP!L226,EIA!L226)/$F$28</f>
        <v>0</v>
      </c>
      <c r="P250" s="339">
        <f ca="1">IF($F$7="BP",BP!M226,EIA!M226)/$F$28</f>
        <v>0</v>
      </c>
      <c r="Q250" s="339">
        <f ca="1">IF($F$7="BP",BP!N226,EIA!N226)/$F$28</f>
        <v>0</v>
      </c>
      <c r="R250" s="339">
        <f ca="1">IF($F$7="BP",BP!O226,EIA!O226)/$F$28</f>
        <v>0</v>
      </c>
      <c r="S250" s="339">
        <f ca="1">IF($F$7="BP",BP!S226,EIA!S226)/$F$28</f>
        <v>0</v>
      </c>
      <c r="T250" s="339">
        <f ca="1">IF($F$7="BP",BP!T226,EIA!T226)/$F$28</f>
        <v>0</v>
      </c>
      <c r="U250" s="339">
        <f ca="1">IF($F$7="BP",BP!U226,EIA!U226)/$F$28</f>
        <v>0</v>
      </c>
      <c r="V250" s="339">
        <f ca="1">IF($F$7="BP",BP!V226,EIA!V226)/$F$28</f>
        <v>0</v>
      </c>
      <c r="W250" s="339">
        <f ca="1">IF($F$7="BP",BP!W226,EIA!W226)/$F$28</f>
        <v>0</v>
      </c>
      <c r="X250" s="339">
        <f ca="1">IF($F$7="BP",BP!X226,EIA!X226)/$F$28</f>
        <v>0</v>
      </c>
      <c r="Y250" s="186">
        <f t="shared" ca="1" si="30"/>
        <v>0</v>
      </c>
      <c r="Z250" s="249">
        <f t="shared" ca="1" si="31"/>
        <v>0</v>
      </c>
      <c r="AA250" s="249">
        <f t="shared" ca="1" si="32"/>
        <v>0</v>
      </c>
      <c r="AB250" s="249">
        <f t="shared" ca="1" si="33"/>
        <v>0</v>
      </c>
      <c r="AC250" s="249">
        <f t="shared" ca="1" si="34"/>
        <v>0</v>
      </c>
      <c r="AD250" s="348">
        <f t="shared" ca="1" si="35"/>
        <v>0</v>
      </c>
      <c r="AE250" s="351">
        <f t="shared" ca="1" si="36"/>
        <v>0</v>
      </c>
      <c r="AF250" s="229">
        <f t="shared" ca="1" si="37"/>
        <v>0</v>
      </c>
      <c r="AG250" s="352">
        <f t="shared" ca="1" si="38"/>
        <v>0</v>
      </c>
      <c r="AH250" s="181"/>
      <c r="AI250" s="181"/>
      <c r="AJ250" s="181"/>
      <c r="AK250" s="181"/>
      <c r="AL250" s="181"/>
      <c r="AM250" s="181"/>
      <c r="AN250" s="181"/>
      <c r="AO250" s="181"/>
    </row>
    <row r="251" spans="4:41" ht="12.9" customHeight="1" x14ac:dyDescent="0.3">
      <c r="D251" s="54"/>
      <c r="E251" s="234" t="s">
        <v>422</v>
      </c>
      <c r="F251" s="332" t="s">
        <v>185</v>
      </c>
      <c r="G251" s="339">
        <f ca="1">IF($F$7="BP",BP!AB227,EIA!AB227)/$F$28</f>
        <v>0</v>
      </c>
      <c r="H251" s="339">
        <f ca="1">IF($F$7="BP",BP!AC227,EIA!AC227)/$F$28</f>
        <v>0</v>
      </c>
      <c r="I251" s="339">
        <f ca="1">IF($F$7="BP",BP!AD227,EIA!AD227)/$F$28</f>
        <v>0</v>
      </c>
      <c r="J251" s="339">
        <f ca="1">IF($F$7="BP",BP!AE227,EIA!AE227)/$F$28</f>
        <v>0</v>
      </c>
      <c r="K251" s="339">
        <f ca="1">IF($F$7="BP",BP!AF227,EIA!AF227)/$F$28</f>
        <v>0</v>
      </c>
      <c r="L251" s="339">
        <f ca="1">IF($F$7="BP",BP!AG227,EIA!AG227)/$F$28</f>
        <v>0</v>
      </c>
      <c r="M251" s="339">
        <f ca="1">IF($F$7="BP",BP!J227,EIA!J227)/$F$28</f>
        <v>32.982947730648029</v>
      </c>
      <c r="N251" s="339">
        <f ca="1">IF($F$7="BP",BP!K227,EIA!K227)/$F$28</f>
        <v>35.869046758690466</v>
      </c>
      <c r="O251" s="339">
        <f ca="1">IF($F$7="BP",BP!L227,EIA!L227)/$F$28</f>
        <v>39.129154050227406</v>
      </c>
      <c r="P251" s="339">
        <f ca="1">IF($F$7="BP",BP!M227,EIA!M227)/$F$28</f>
        <v>6.4705075361131055</v>
      </c>
      <c r="Q251" s="339">
        <f ca="1">IF($F$7="BP",BP!N227,EIA!N227)/$F$28</f>
        <v>8.8308890438343557</v>
      </c>
      <c r="R251" s="339">
        <f ca="1">IF($F$7="BP",BP!O227,EIA!O227)/$F$28</f>
        <v>13.423286155518456</v>
      </c>
      <c r="S251" s="339">
        <f ca="1">IF($F$7="BP",BP!S227,EIA!S227)/$F$28</f>
        <v>119.45782799999999</v>
      </c>
      <c r="T251" s="339">
        <f ca="1">IF($F$7="BP",BP!T227,EIA!T227)/$F$28</f>
        <v>123.417756</v>
      </c>
      <c r="U251" s="339">
        <f ca="1">IF($F$7="BP",BP!U227,EIA!U227)/$F$28</f>
        <v>128.257668</v>
      </c>
      <c r="V251" s="339">
        <f ca="1">IF($F$7="BP",BP!V227,EIA!V227)/$F$28</f>
        <v>10.910229422395856</v>
      </c>
      <c r="W251" s="339">
        <f ca="1">IF($F$7="BP",BP!W227,EIA!W227)/$F$28</f>
        <v>28.021424238347166</v>
      </c>
      <c r="X251" s="339">
        <f ca="1">IF($F$7="BP",BP!X227,EIA!X227)/$F$28</f>
        <v>47.288834448205172</v>
      </c>
      <c r="Y251" s="186">
        <f t="shared" ca="1" si="30"/>
        <v>152.44077573064803</v>
      </c>
      <c r="Z251" s="249">
        <f t="shared" ca="1" si="31"/>
        <v>159.28680275869047</v>
      </c>
      <c r="AA251" s="249">
        <f t="shared" ca="1" si="32"/>
        <v>167.38682205022741</v>
      </c>
      <c r="AB251" s="249">
        <f t="shared" ca="1" si="33"/>
        <v>17.380736958508962</v>
      </c>
      <c r="AC251" s="249">
        <f t="shared" ca="1" si="34"/>
        <v>36.85231328218152</v>
      </c>
      <c r="AD251" s="348">
        <f t="shared" ca="1" si="35"/>
        <v>60.712120603723626</v>
      </c>
      <c r="AE251" s="351">
        <f t="shared" ca="1" si="36"/>
        <v>169.82151268915698</v>
      </c>
      <c r="AF251" s="229">
        <f t="shared" ca="1" si="37"/>
        <v>196.13911604087198</v>
      </c>
      <c r="AG251" s="352">
        <f t="shared" ca="1" si="38"/>
        <v>228.09894265395104</v>
      </c>
      <c r="AH251" s="181"/>
      <c r="AI251" s="181"/>
      <c r="AJ251" s="181"/>
      <c r="AK251" s="181"/>
      <c r="AL251" s="181"/>
      <c r="AM251" s="181"/>
      <c r="AN251" s="181"/>
      <c r="AO251" s="181"/>
    </row>
    <row r="252" spans="4:41" ht="12.9" customHeight="1" x14ac:dyDescent="0.3">
      <c r="D252" s="54"/>
      <c r="E252" s="234" t="s">
        <v>420</v>
      </c>
      <c r="F252" s="332" t="s">
        <v>186</v>
      </c>
      <c r="G252" s="339">
        <f ca="1">IF($F$7="BP",BP!AB228,EIA!AB228)/$F$28</f>
        <v>0</v>
      </c>
      <c r="H252" s="339">
        <f ca="1">IF($F$7="BP",BP!AC228,EIA!AC228)/$F$28</f>
        <v>0</v>
      </c>
      <c r="I252" s="339">
        <f ca="1">IF($F$7="BP",BP!AD228,EIA!AD228)/$F$28</f>
        <v>0</v>
      </c>
      <c r="J252" s="339">
        <f ca="1">IF($F$7="BP",BP!AE228,EIA!AE228)/$F$28</f>
        <v>0</v>
      </c>
      <c r="K252" s="339">
        <f ca="1">IF($F$7="BP",BP!AF228,EIA!AF228)/$F$28</f>
        <v>0</v>
      </c>
      <c r="L252" s="339">
        <f ca="1">IF($F$7="BP",BP!AG228,EIA!AG228)/$F$28</f>
        <v>0</v>
      </c>
      <c r="M252" s="339">
        <f ca="1">IF($F$7="BP",BP!J228,EIA!J228)/$F$28</f>
        <v>6.2467704035318228</v>
      </c>
      <c r="N252" s="339">
        <f ca="1">IF($F$7="BP",BP!K228,EIA!K228)/$F$28</f>
        <v>6.793380067933799</v>
      </c>
      <c r="O252" s="339">
        <f ca="1">IF($F$7="BP",BP!L228,EIA!L228)/$F$28</f>
        <v>7.4108246307248891</v>
      </c>
      <c r="P252" s="339">
        <f ca="1">IF($F$7="BP",BP!M228,EIA!M228)/$F$28</f>
        <v>1.3676781333855217</v>
      </c>
      <c r="Q252" s="339">
        <f ca="1">IF($F$7="BP",BP!N228,EIA!N228)/$F$28</f>
        <v>1.6212682341707965</v>
      </c>
      <c r="R252" s="339">
        <f ca="1">IF($F$7="BP",BP!O228,EIA!O228)/$F$28</f>
        <v>2.8064187578514406</v>
      </c>
      <c r="S252" s="339">
        <f ca="1">IF($F$7="BP",BP!S228,EIA!S228)/$F$28</f>
        <v>0</v>
      </c>
      <c r="T252" s="339">
        <f ca="1">IF($F$7="BP",BP!T228,EIA!T228)/$F$28</f>
        <v>0</v>
      </c>
      <c r="U252" s="339">
        <f ca="1">IF($F$7="BP",BP!U228,EIA!U228)/$F$28</f>
        <v>0</v>
      </c>
      <c r="V252" s="339">
        <f ca="1">IF($F$7="BP",BP!V228,EIA!V228)/$F$28</f>
        <v>0</v>
      </c>
      <c r="W252" s="339">
        <f ca="1">IF($F$7="BP",BP!W228,EIA!W228)/$F$28</f>
        <v>0</v>
      </c>
      <c r="X252" s="339">
        <f ca="1">IF($F$7="BP",BP!X228,EIA!X228)/$F$28</f>
        <v>0</v>
      </c>
      <c r="Y252" s="186">
        <f t="shared" ca="1" si="30"/>
        <v>6.2467704035318228</v>
      </c>
      <c r="Z252" s="249">
        <f t="shared" ca="1" si="31"/>
        <v>6.793380067933799</v>
      </c>
      <c r="AA252" s="249">
        <f t="shared" ca="1" si="32"/>
        <v>7.4108246307248891</v>
      </c>
      <c r="AB252" s="249">
        <f t="shared" ca="1" si="33"/>
        <v>1.3676781333855217</v>
      </c>
      <c r="AC252" s="249">
        <f t="shared" ca="1" si="34"/>
        <v>1.6212682341707965</v>
      </c>
      <c r="AD252" s="348">
        <f t="shared" ca="1" si="35"/>
        <v>2.8064187578514406</v>
      </c>
      <c r="AE252" s="351">
        <f t="shared" ca="1" si="36"/>
        <v>7.6144485369173447</v>
      </c>
      <c r="AF252" s="229">
        <f t="shared" ca="1" si="37"/>
        <v>8.4146483021045952</v>
      </c>
      <c r="AG252" s="352">
        <f t="shared" ca="1" si="38"/>
        <v>10.21724338857633</v>
      </c>
      <c r="AH252" s="181"/>
      <c r="AI252" s="181"/>
      <c r="AJ252" s="181"/>
      <c r="AK252" s="181"/>
      <c r="AL252" s="181"/>
      <c r="AM252" s="181"/>
      <c r="AN252" s="181"/>
      <c r="AO252" s="181"/>
    </row>
    <row r="253" spans="4:41" ht="12.9" customHeight="1" x14ac:dyDescent="0.3">
      <c r="D253" s="54"/>
      <c r="E253" s="234" t="s">
        <v>418</v>
      </c>
      <c r="F253" s="332" t="s">
        <v>187</v>
      </c>
      <c r="G253" s="339">
        <f ca="1">IF($F$7="BP",BP!AB229,EIA!AB229)/$F$28</f>
        <v>0</v>
      </c>
      <c r="H253" s="339">
        <f ca="1">IF($F$7="BP",BP!AC229,EIA!AC229)/$F$28</f>
        <v>0</v>
      </c>
      <c r="I253" s="339">
        <f ca="1">IF($F$7="BP",BP!AD229,EIA!AD229)/$F$28</f>
        <v>0</v>
      </c>
      <c r="J253" s="339">
        <f ca="1">IF($F$7="BP",BP!AE229,EIA!AE229)/$F$28</f>
        <v>0</v>
      </c>
      <c r="K253" s="339">
        <f ca="1">IF($F$7="BP",BP!AF229,EIA!AF229)/$F$28</f>
        <v>0</v>
      </c>
      <c r="L253" s="339">
        <f ca="1">IF($F$7="BP",BP!AG229,EIA!AG229)/$F$28</f>
        <v>0</v>
      </c>
      <c r="M253" s="339">
        <f ca="1">IF($F$7="BP",BP!J229,EIA!J229)/$F$28</f>
        <v>10.244703461792191</v>
      </c>
      <c r="N253" s="339">
        <f ca="1">IF($F$7="BP",BP!K229,EIA!K229)/$F$28</f>
        <v>11.14114331141143</v>
      </c>
      <c r="O253" s="339">
        <f ca="1">IF($F$7="BP",BP!L229,EIA!L229)/$F$28</f>
        <v>12.153752394388819</v>
      </c>
      <c r="P253" s="339">
        <f ca="1">IF($F$7="BP",BP!M229,EIA!M229)/$F$28</f>
        <v>0</v>
      </c>
      <c r="Q253" s="339">
        <f ca="1">IF($F$7="BP",BP!N229,EIA!N229)/$F$28</f>
        <v>0</v>
      </c>
      <c r="R253" s="339">
        <f ca="1">IF($F$7="BP",BP!O229,EIA!O229)/$F$28</f>
        <v>0</v>
      </c>
      <c r="S253" s="339">
        <f ca="1">IF($F$7="BP",BP!S229,EIA!S229)/$F$28</f>
        <v>64.469303999999994</v>
      </c>
      <c r="T253" s="339">
        <f ca="1">IF($F$7="BP",BP!T229,EIA!T229)/$F$28</f>
        <v>66.606408000000016</v>
      </c>
      <c r="U253" s="339">
        <f ca="1">IF($F$7="BP",BP!U229,EIA!U229)/$F$28</f>
        <v>69.218423999999999</v>
      </c>
      <c r="V253" s="339">
        <f ca="1">IF($F$7="BP",BP!V229,EIA!V229)/$F$28</f>
        <v>5.8880603231977631</v>
      </c>
      <c r="W253" s="339">
        <f ca="1">IF($F$7="BP",BP!W229,EIA!W229)/$F$28</f>
        <v>15.12267339847307</v>
      </c>
      <c r="X253" s="339">
        <f ca="1">IF($F$7="BP",BP!X229,EIA!X229)/$F$28</f>
        <v>25.520958273634534</v>
      </c>
      <c r="Y253" s="186">
        <f t="shared" ca="1" si="30"/>
        <v>74.714007461792193</v>
      </c>
      <c r="Z253" s="249">
        <f t="shared" ca="1" si="31"/>
        <v>77.747551311411442</v>
      </c>
      <c r="AA253" s="249">
        <f t="shared" ca="1" si="32"/>
        <v>81.372176394388816</v>
      </c>
      <c r="AB253" s="249">
        <f t="shared" ca="1" si="33"/>
        <v>5.8880603231977631</v>
      </c>
      <c r="AC253" s="249">
        <f t="shared" ca="1" si="34"/>
        <v>15.12267339847307</v>
      </c>
      <c r="AD253" s="348">
        <f t="shared" ca="1" si="35"/>
        <v>25.520958273634534</v>
      </c>
      <c r="AE253" s="351">
        <f t="shared" ca="1" si="36"/>
        <v>80.602067784989956</v>
      </c>
      <c r="AF253" s="229">
        <f t="shared" ca="1" si="37"/>
        <v>92.870224709884511</v>
      </c>
      <c r="AG253" s="352">
        <f t="shared" ca="1" si="38"/>
        <v>106.89313466802335</v>
      </c>
      <c r="AH253" s="181"/>
      <c r="AI253" s="181"/>
      <c r="AJ253" s="181"/>
      <c r="AK253" s="181"/>
      <c r="AL253" s="181"/>
      <c r="AM253" s="181"/>
      <c r="AN253" s="181"/>
      <c r="AO253" s="181"/>
    </row>
    <row r="254" spans="4:41" ht="12.9" customHeight="1" x14ac:dyDescent="0.3">
      <c r="D254" s="54"/>
      <c r="E254" s="234" t="s">
        <v>421</v>
      </c>
      <c r="F254" s="332" t="s">
        <v>628</v>
      </c>
      <c r="G254" s="339">
        <f ca="1">IF($F$7="BP",BP!AB230,EIA!AB230)/$F$28</f>
        <v>87.669993124153279</v>
      </c>
      <c r="H254" s="339">
        <f ca="1">IF($F$7="BP",BP!AC230,EIA!AC230)/$F$28</f>
        <v>111.98212169987804</v>
      </c>
      <c r="I254" s="339">
        <f ca="1">IF($F$7="BP",BP!AD230,EIA!AD230)/$F$28</f>
        <v>137.41066058608286</v>
      </c>
      <c r="J254" s="339">
        <f ca="1">IF($F$7="BP",BP!AE230,EIA!AE230)/$F$28</f>
        <v>2.4983602486409384</v>
      </c>
      <c r="K254" s="339">
        <f ca="1">IF($F$7="BP",BP!AF230,EIA!AF230)/$F$28</f>
        <v>2.7734661156771621</v>
      </c>
      <c r="L254" s="339">
        <f ca="1">IF($F$7="BP",BP!AG230,EIA!AG230)/$F$28</f>
        <v>3.0485719827133857</v>
      </c>
      <c r="M254" s="339">
        <f ca="1">IF($F$7="BP",BP!J230,EIA!J230)/$F$28</f>
        <v>0</v>
      </c>
      <c r="N254" s="339">
        <f ca="1">IF($F$7="BP",BP!K230,EIA!K230)/$F$28</f>
        <v>0</v>
      </c>
      <c r="O254" s="339">
        <f ca="1">IF($F$7="BP",BP!L230,EIA!L230)/$F$28</f>
        <v>0</v>
      </c>
      <c r="P254" s="339">
        <f ca="1">IF($F$7="BP",BP!M230,EIA!M230)/$F$28</f>
        <v>0</v>
      </c>
      <c r="Q254" s="339">
        <f ca="1">IF($F$7="BP",BP!N230,EIA!N230)/$F$28</f>
        <v>0</v>
      </c>
      <c r="R254" s="339">
        <f ca="1">IF($F$7="BP",BP!O230,EIA!O230)/$F$28</f>
        <v>0</v>
      </c>
      <c r="S254" s="339">
        <f ca="1">IF($F$7="BP",BP!S230,EIA!S230)/$F$28</f>
        <v>0</v>
      </c>
      <c r="T254" s="339">
        <f ca="1">IF($F$7="BP",BP!T230,EIA!T230)/$F$28</f>
        <v>0</v>
      </c>
      <c r="U254" s="339">
        <f ca="1">IF($F$7="BP",BP!U230,EIA!U230)/$F$28</f>
        <v>0</v>
      </c>
      <c r="V254" s="339">
        <f ca="1">IF($F$7="BP",BP!V230,EIA!V230)/$F$28</f>
        <v>0</v>
      </c>
      <c r="W254" s="339">
        <f ca="1">IF($F$7="BP",BP!W230,EIA!W230)/$F$28</f>
        <v>0</v>
      </c>
      <c r="X254" s="339">
        <f ca="1">IF($F$7="BP",BP!X230,EIA!X230)/$F$28</f>
        <v>0</v>
      </c>
      <c r="Y254" s="186">
        <f t="shared" ca="1" si="30"/>
        <v>87.669993124153279</v>
      </c>
      <c r="Z254" s="249">
        <f t="shared" ca="1" si="31"/>
        <v>111.98212169987804</v>
      </c>
      <c r="AA254" s="249">
        <f t="shared" ca="1" si="32"/>
        <v>137.41066058608286</v>
      </c>
      <c r="AB254" s="249">
        <f t="shared" ca="1" si="33"/>
        <v>2.4983602486409384</v>
      </c>
      <c r="AC254" s="249">
        <f t="shared" ca="1" si="34"/>
        <v>2.7734661156771621</v>
      </c>
      <c r="AD254" s="348">
        <f t="shared" ca="1" si="35"/>
        <v>3.0485719827133857</v>
      </c>
      <c r="AE254" s="351">
        <f t="shared" ca="1" si="36"/>
        <v>90.168353372794215</v>
      </c>
      <c r="AF254" s="229">
        <f t="shared" ca="1" si="37"/>
        <v>114.7555878155552</v>
      </c>
      <c r="AG254" s="352">
        <f t="shared" ca="1" si="38"/>
        <v>140.45923256879624</v>
      </c>
      <c r="AH254" s="181"/>
      <c r="AI254" s="181"/>
      <c r="AJ254" s="181"/>
      <c r="AK254" s="181"/>
      <c r="AL254" s="181"/>
      <c r="AM254" s="181"/>
      <c r="AN254" s="181"/>
      <c r="AO254" s="181"/>
    </row>
    <row r="255" spans="4:41" ht="12.9" customHeight="1" x14ac:dyDescent="0.3">
      <c r="D255" s="54"/>
      <c r="E255" s="234" t="s">
        <v>419</v>
      </c>
      <c r="F255" s="332" t="s">
        <v>627</v>
      </c>
      <c r="G255" s="339">
        <f ca="1">IF($F$7="BP",BP!AB231,EIA!AB231)/$F$28</f>
        <v>0</v>
      </c>
      <c r="H255" s="339">
        <f ca="1">IF($F$7="BP",BP!AC231,EIA!AC231)/$F$28</f>
        <v>0</v>
      </c>
      <c r="I255" s="339">
        <f ca="1">IF($F$7="BP",BP!AD231,EIA!AD231)/$F$28</f>
        <v>0</v>
      </c>
      <c r="J255" s="339">
        <f ca="1">IF($F$7="BP",BP!AE231,EIA!AE231)/$F$28</f>
        <v>0</v>
      </c>
      <c r="K255" s="339">
        <f ca="1">IF($F$7="BP",BP!AF231,EIA!AF231)/$F$28</f>
        <v>0</v>
      </c>
      <c r="L255" s="339">
        <f ca="1">IF($F$7="BP",BP!AG231,EIA!AG231)/$F$28</f>
        <v>0</v>
      </c>
      <c r="M255" s="339">
        <f ca="1">IF($F$7="BP",BP!J231,EIA!J231)/$F$28</f>
        <v>0</v>
      </c>
      <c r="N255" s="339">
        <f ca="1">IF($F$7="BP",BP!K231,EIA!K231)/$F$28</f>
        <v>0</v>
      </c>
      <c r="O255" s="339">
        <f ca="1">IF($F$7="BP",BP!L231,EIA!L231)/$F$28</f>
        <v>0</v>
      </c>
      <c r="P255" s="339">
        <f ca="1">IF($F$7="BP",BP!M231,EIA!M231)/$F$28</f>
        <v>0</v>
      </c>
      <c r="Q255" s="339">
        <f ca="1">IF($F$7="BP",BP!N231,EIA!N231)/$F$28</f>
        <v>0</v>
      </c>
      <c r="R255" s="339">
        <f ca="1">IF($F$7="BP",BP!O231,EIA!O231)/$F$28</f>
        <v>0</v>
      </c>
      <c r="S255" s="339">
        <f ca="1">IF($F$7="BP",BP!S231,EIA!S231)/$F$28</f>
        <v>0</v>
      </c>
      <c r="T255" s="339">
        <f ca="1">IF($F$7="BP",BP!T231,EIA!T231)/$F$28</f>
        <v>0</v>
      </c>
      <c r="U255" s="339">
        <f ca="1">IF($F$7="BP",BP!U231,EIA!U231)/$F$28</f>
        <v>0</v>
      </c>
      <c r="V255" s="339">
        <f ca="1">IF($F$7="BP",BP!V231,EIA!V231)/$F$28</f>
        <v>0</v>
      </c>
      <c r="W255" s="339">
        <f ca="1">IF($F$7="BP",BP!W231,EIA!W231)/$F$28</f>
        <v>0</v>
      </c>
      <c r="X255" s="339">
        <f ca="1">IF($F$7="BP",BP!X231,EIA!X231)/$F$28</f>
        <v>0</v>
      </c>
      <c r="Y255" s="186">
        <f t="shared" ca="1" si="30"/>
        <v>0</v>
      </c>
      <c r="Z255" s="249">
        <f t="shared" ca="1" si="31"/>
        <v>0</v>
      </c>
      <c r="AA255" s="249">
        <f t="shared" ca="1" si="32"/>
        <v>0</v>
      </c>
      <c r="AB255" s="249">
        <f t="shared" ca="1" si="33"/>
        <v>0</v>
      </c>
      <c r="AC255" s="249">
        <f t="shared" ca="1" si="34"/>
        <v>0</v>
      </c>
      <c r="AD255" s="348">
        <f t="shared" ca="1" si="35"/>
        <v>0</v>
      </c>
      <c r="AE255" s="351">
        <f t="shared" ca="1" si="36"/>
        <v>0</v>
      </c>
      <c r="AF255" s="229">
        <f t="shared" ca="1" si="37"/>
        <v>0</v>
      </c>
      <c r="AG255" s="352">
        <f t="shared" ca="1" si="38"/>
        <v>0</v>
      </c>
      <c r="AH255" s="181"/>
      <c r="AI255" s="181"/>
      <c r="AJ255" s="181"/>
      <c r="AK255" s="181"/>
      <c r="AL255" s="181"/>
      <c r="AM255" s="181"/>
      <c r="AN255" s="181"/>
      <c r="AO255" s="181"/>
    </row>
    <row r="256" spans="4:41" ht="12.9" customHeight="1" x14ac:dyDescent="0.3">
      <c r="D256" s="54"/>
      <c r="E256" s="234" t="s">
        <v>424</v>
      </c>
      <c r="F256" s="332" t="s">
        <v>630</v>
      </c>
      <c r="G256" s="339">
        <f ca="1">IF($F$7="BP",BP!AB232,EIA!AB232)/$F$28</f>
        <v>0</v>
      </c>
      <c r="H256" s="339">
        <f ca="1">IF($F$7="BP",BP!AC232,EIA!AC232)/$F$28</f>
        <v>0</v>
      </c>
      <c r="I256" s="339">
        <f ca="1">IF($F$7="BP",BP!AD232,EIA!AD232)/$F$28</f>
        <v>0</v>
      </c>
      <c r="J256" s="339">
        <f ca="1">IF($F$7="BP",BP!AE232,EIA!AE232)/$F$28</f>
        <v>0</v>
      </c>
      <c r="K256" s="339">
        <f ca="1">IF($F$7="BP",BP!AF232,EIA!AF232)/$F$28</f>
        <v>0</v>
      </c>
      <c r="L256" s="339">
        <f ca="1">IF($F$7="BP",BP!AG232,EIA!AG232)/$F$28</f>
        <v>0</v>
      </c>
      <c r="M256" s="339">
        <f ca="1">IF($F$7="BP",BP!J232,EIA!J232)/$F$28</f>
        <v>0</v>
      </c>
      <c r="N256" s="339">
        <f ca="1">IF($F$7="BP",BP!K232,EIA!K232)/$F$28</f>
        <v>0</v>
      </c>
      <c r="O256" s="339">
        <f ca="1">IF($F$7="BP",BP!L232,EIA!L232)/$F$28</f>
        <v>0</v>
      </c>
      <c r="P256" s="339">
        <f ca="1">IF($F$7="BP",BP!M232,EIA!M232)/$F$28</f>
        <v>0</v>
      </c>
      <c r="Q256" s="339">
        <f ca="1">IF($F$7="BP",BP!N232,EIA!N232)/$F$28</f>
        <v>0</v>
      </c>
      <c r="R256" s="339">
        <f ca="1">IF($F$7="BP",BP!O232,EIA!O232)/$F$28</f>
        <v>0</v>
      </c>
      <c r="S256" s="339">
        <f ca="1">IF($F$7="BP",BP!S232,EIA!S232)/$F$28</f>
        <v>0</v>
      </c>
      <c r="T256" s="339">
        <f ca="1">IF($F$7="BP",BP!T232,EIA!T232)/$F$28</f>
        <v>0</v>
      </c>
      <c r="U256" s="339">
        <f ca="1">IF($F$7="BP",BP!U232,EIA!U232)/$F$28</f>
        <v>0</v>
      </c>
      <c r="V256" s="339">
        <f ca="1">IF($F$7="BP",BP!V232,EIA!V232)/$F$28</f>
        <v>0</v>
      </c>
      <c r="W256" s="339">
        <f ca="1">IF($F$7="BP",BP!W232,EIA!W232)/$F$28</f>
        <v>0</v>
      </c>
      <c r="X256" s="339">
        <f ca="1">IF($F$7="BP",BP!X232,EIA!X232)/$F$28</f>
        <v>0</v>
      </c>
      <c r="Y256" s="186">
        <f t="shared" ca="1" si="30"/>
        <v>0</v>
      </c>
      <c r="Z256" s="249">
        <f t="shared" ca="1" si="31"/>
        <v>0</v>
      </c>
      <c r="AA256" s="249">
        <f t="shared" ca="1" si="32"/>
        <v>0</v>
      </c>
      <c r="AB256" s="249">
        <f t="shared" ca="1" si="33"/>
        <v>0</v>
      </c>
      <c r="AC256" s="249">
        <f t="shared" ca="1" si="34"/>
        <v>0</v>
      </c>
      <c r="AD256" s="348">
        <f t="shared" ca="1" si="35"/>
        <v>0</v>
      </c>
      <c r="AE256" s="351">
        <f t="shared" ca="1" si="36"/>
        <v>0</v>
      </c>
      <c r="AF256" s="229">
        <f t="shared" ca="1" si="37"/>
        <v>0</v>
      </c>
      <c r="AG256" s="352">
        <f t="shared" ca="1" si="38"/>
        <v>0</v>
      </c>
      <c r="AH256" s="181"/>
      <c r="AI256" s="181"/>
      <c r="AJ256" s="181"/>
      <c r="AK256" s="181"/>
      <c r="AL256" s="181"/>
      <c r="AM256" s="181"/>
      <c r="AN256" s="181"/>
      <c r="AO256" s="181"/>
    </row>
    <row r="257" spans="4:41" ht="12.9" customHeight="1" x14ac:dyDescent="0.3">
      <c r="D257" s="54"/>
      <c r="E257" s="234" t="s">
        <v>411</v>
      </c>
      <c r="F257" s="332" t="s">
        <v>621</v>
      </c>
      <c r="G257" s="339">
        <f ca="1">IF($F$7="BP",BP!AB233,EIA!AB233)/$F$28</f>
        <v>0</v>
      </c>
      <c r="H257" s="339">
        <f ca="1">IF($F$7="BP",BP!AC233,EIA!AC233)/$F$28</f>
        <v>0</v>
      </c>
      <c r="I257" s="339">
        <f ca="1">IF($F$7="BP",BP!AD233,EIA!AD233)/$F$28</f>
        <v>0</v>
      </c>
      <c r="J257" s="339">
        <f ca="1">IF($F$7="BP",BP!AE233,EIA!AE233)/$F$28</f>
        <v>0</v>
      </c>
      <c r="K257" s="339">
        <f ca="1">IF($F$7="BP",BP!AF233,EIA!AF233)/$F$28</f>
        <v>0</v>
      </c>
      <c r="L257" s="339">
        <f ca="1">IF($F$7="BP",BP!AG233,EIA!AG233)/$F$28</f>
        <v>0</v>
      </c>
      <c r="M257" s="339">
        <f ca="1">IF($F$7="BP",BP!J233,EIA!J233)/$F$28</f>
        <v>0</v>
      </c>
      <c r="N257" s="339">
        <f ca="1">IF($F$7="BP",BP!K233,EIA!K233)/$F$28</f>
        <v>0</v>
      </c>
      <c r="O257" s="339">
        <f ca="1">IF($F$7="BP",BP!L233,EIA!L233)/$F$28</f>
        <v>0</v>
      </c>
      <c r="P257" s="339">
        <f ca="1">IF($F$7="BP",BP!M233,EIA!M233)/$F$28</f>
        <v>0</v>
      </c>
      <c r="Q257" s="339">
        <f ca="1">IF($F$7="BP",BP!N233,EIA!N233)/$F$28</f>
        <v>0</v>
      </c>
      <c r="R257" s="339">
        <f ca="1">IF($F$7="BP",BP!O233,EIA!O233)/$F$28</f>
        <v>0</v>
      </c>
      <c r="S257" s="339">
        <f ca="1">IF($F$7="BP",BP!S233,EIA!S233)/$F$28</f>
        <v>0</v>
      </c>
      <c r="T257" s="339">
        <f ca="1">IF($F$7="BP",BP!T233,EIA!T233)/$F$28</f>
        <v>0</v>
      </c>
      <c r="U257" s="339">
        <f ca="1">IF($F$7="BP",BP!U233,EIA!U233)/$F$28</f>
        <v>0</v>
      </c>
      <c r="V257" s="339">
        <f ca="1">IF($F$7="BP",BP!V233,EIA!V233)/$F$28</f>
        <v>0</v>
      </c>
      <c r="W257" s="339">
        <f ca="1">IF($F$7="BP",BP!W233,EIA!W233)/$F$28</f>
        <v>0</v>
      </c>
      <c r="X257" s="339">
        <f ca="1">IF($F$7="BP",BP!X233,EIA!X233)/$F$28</f>
        <v>0</v>
      </c>
      <c r="Y257" s="186">
        <f t="shared" ca="1" si="30"/>
        <v>0</v>
      </c>
      <c r="Z257" s="249">
        <f t="shared" ca="1" si="31"/>
        <v>0</v>
      </c>
      <c r="AA257" s="249">
        <f t="shared" ca="1" si="32"/>
        <v>0</v>
      </c>
      <c r="AB257" s="249">
        <f t="shared" ca="1" si="33"/>
        <v>0</v>
      </c>
      <c r="AC257" s="249">
        <f t="shared" ca="1" si="34"/>
        <v>0</v>
      </c>
      <c r="AD257" s="348">
        <f t="shared" ca="1" si="35"/>
        <v>0</v>
      </c>
      <c r="AE257" s="351">
        <f t="shared" ca="1" si="36"/>
        <v>0</v>
      </c>
      <c r="AF257" s="229">
        <f t="shared" ca="1" si="37"/>
        <v>0</v>
      </c>
      <c r="AG257" s="352">
        <f t="shared" ca="1" si="38"/>
        <v>0</v>
      </c>
      <c r="AH257" s="181"/>
      <c r="AI257" s="181"/>
      <c r="AJ257" s="181"/>
      <c r="AK257" s="181"/>
      <c r="AL257" s="181"/>
      <c r="AM257" s="181"/>
      <c r="AN257" s="181"/>
      <c r="AO257" s="181"/>
    </row>
    <row r="258" spans="4:41" ht="12.9" customHeight="1" x14ac:dyDescent="0.3">
      <c r="D258" s="54"/>
      <c r="E258" s="234" t="s">
        <v>413</v>
      </c>
      <c r="F258" s="332" t="s">
        <v>623</v>
      </c>
      <c r="G258" s="339">
        <f ca="1">IF($F$7="BP",BP!AB234,EIA!AB234)/$F$28</f>
        <v>0</v>
      </c>
      <c r="H258" s="339">
        <f ca="1">IF($F$7="BP",BP!AC234,EIA!AC234)/$F$28</f>
        <v>0</v>
      </c>
      <c r="I258" s="339">
        <f ca="1">IF($F$7="BP",BP!AD234,EIA!AD234)/$F$28</f>
        <v>0</v>
      </c>
      <c r="J258" s="339">
        <f ca="1">IF($F$7="BP",BP!AE234,EIA!AE234)/$F$28</f>
        <v>0</v>
      </c>
      <c r="K258" s="339">
        <f ca="1">IF($F$7="BP",BP!AF234,EIA!AF234)/$F$28</f>
        <v>0</v>
      </c>
      <c r="L258" s="339">
        <f ca="1">IF($F$7="BP",BP!AG234,EIA!AG234)/$F$28</f>
        <v>0</v>
      </c>
      <c r="M258" s="339">
        <f ca="1">IF($F$7="BP",BP!J234,EIA!J234)/$F$28</f>
        <v>0</v>
      </c>
      <c r="N258" s="339">
        <f ca="1">IF($F$7="BP",BP!K234,EIA!K234)/$F$28</f>
        <v>0</v>
      </c>
      <c r="O258" s="339">
        <f ca="1">IF($F$7="BP",BP!L234,EIA!L234)/$F$28</f>
        <v>0</v>
      </c>
      <c r="P258" s="339">
        <f ca="1">IF($F$7="BP",BP!M234,EIA!M234)/$F$28</f>
        <v>0</v>
      </c>
      <c r="Q258" s="339">
        <f ca="1">IF($F$7="BP",BP!N234,EIA!N234)/$F$28</f>
        <v>0</v>
      </c>
      <c r="R258" s="339">
        <f ca="1">IF($F$7="BP",BP!O234,EIA!O234)/$F$28</f>
        <v>0</v>
      </c>
      <c r="S258" s="339">
        <f ca="1">IF($F$7="BP",BP!S234,EIA!S234)/$F$28</f>
        <v>0</v>
      </c>
      <c r="T258" s="339">
        <f ca="1">IF($F$7="BP",BP!T234,EIA!T234)/$F$28</f>
        <v>0</v>
      </c>
      <c r="U258" s="339">
        <f ca="1">IF($F$7="BP",BP!U234,EIA!U234)/$F$28</f>
        <v>0</v>
      </c>
      <c r="V258" s="339">
        <f ca="1">IF($F$7="BP",BP!V234,EIA!V234)/$F$28</f>
        <v>0</v>
      </c>
      <c r="W258" s="339">
        <f ca="1">IF($F$7="BP",BP!W234,EIA!W234)/$F$28</f>
        <v>0</v>
      </c>
      <c r="X258" s="339">
        <f ca="1">IF($F$7="BP",BP!X234,EIA!X234)/$F$28</f>
        <v>0</v>
      </c>
      <c r="Y258" s="186">
        <f t="shared" ca="1" si="30"/>
        <v>0</v>
      </c>
      <c r="Z258" s="249">
        <f t="shared" ca="1" si="31"/>
        <v>0</v>
      </c>
      <c r="AA258" s="249">
        <f t="shared" ca="1" si="32"/>
        <v>0</v>
      </c>
      <c r="AB258" s="249">
        <f t="shared" ca="1" si="33"/>
        <v>0</v>
      </c>
      <c r="AC258" s="249">
        <f t="shared" ca="1" si="34"/>
        <v>0</v>
      </c>
      <c r="AD258" s="348">
        <f t="shared" ca="1" si="35"/>
        <v>0</v>
      </c>
      <c r="AE258" s="351">
        <f t="shared" ca="1" si="36"/>
        <v>0</v>
      </c>
      <c r="AF258" s="229">
        <f t="shared" ca="1" si="37"/>
        <v>0</v>
      </c>
      <c r="AG258" s="352">
        <f t="shared" ca="1" si="38"/>
        <v>0</v>
      </c>
      <c r="AH258" s="181"/>
      <c r="AI258" s="181"/>
      <c r="AJ258" s="181"/>
      <c r="AK258" s="181"/>
      <c r="AL258" s="181"/>
      <c r="AM258" s="181"/>
      <c r="AN258" s="181"/>
      <c r="AO258" s="181"/>
    </row>
    <row r="259" spans="4:41" ht="12.9" customHeight="1" x14ac:dyDescent="0.3">
      <c r="D259" s="54"/>
      <c r="E259" s="234" t="s">
        <v>426</v>
      </c>
      <c r="F259" s="332" t="s">
        <v>632</v>
      </c>
      <c r="G259" s="339">
        <f ca="1">IF($F$7="BP",BP!AB235,EIA!AB235)/$F$28</f>
        <v>59.406160242323651</v>
      </c>
      <c r="H259" s="339">
        <f ca="1">IF($F$7="BP",BP!AC235,EIA!AC235)/$F$28</f>
        <v>63.216828716432971</v>
      </c>
      <c r="I259" s="339">
        <f ca="1">IF($F$7="BP",BP!AD235,EIA!AD235)/$F$28</f>
        <v>66.915787022016119</v>
      </c>
      <c r="J259" s="339">
        <f ca="1">IF($F$7="BP",BP!AE235,EIA!AE235)/$F$28</f>
        <v>11.901391874507171</v>
      </c>
      <c r="K259" s="339">
        <f ca="1">IF($F$7="BP",BP!AF235,EIA!AF235)/$F$28</f>
        <v>13.211000511944437</v>
      </c>
      <c r="L259" s="339">
        <f ca="1">IF($F$7="BP",BP!AG235,EIA!AG235)/$F$28</f>
        <v>14.520609149381707</v>
      </c>
      <c r="M259" s="339">
        <f ca="1">IF($F$7="BP",BP!J235,EIA!J235)/$F$28</f>
        <v>0</v>
      </c>
      <c r="N259" s="339">
        <f ca="1">IF($F$7="BP",BP!K235,EIA!K235)/$F$28</f>
        <v>0</v>
      </c>
      <c r="O259" s="339">
        <f ca="1">IF($F$7="BP",BP!L235,EIA!L235)/$F$28</f>
        <v>0</v>
      </c>
      <c r="P259" s="339">
        <f ca="1">IF($F$7="BP",BP!M235,EIA!M235)/$F$28</f>
        <v>0</v>
      </c>
      <c r="Q259" s="339">
        <f ca="1">IF($F$7="BP",BP!N235,EIA!N235)/$F$28</f>
        <v>0</v>
      </c>
      <c r="R259" s="339">
        <f ca="1">IF($F$7="BP",BP!O235,EIA!O235)/$F$28</f>
        <v>0</v>
      </c>
      <c r="S259" s="339">
        <f ca="1">IF($F$7="BP",BP!S235,EIA!S235)/$F$28</f>
        <v>36.026963999999992</v>
      </c>
      <c r="T259" s="339">
        <f ca="1">IF($F$7="BP",BP!T235,EIA!T235)/$F$28</f>
        <v>37.221228000000004</v>
      </c>
      <c r="U259" s="339">
        <f ca="1">IF($F$7="BP",BP!U235,EIA!U235)/$F$28</f>
        <v>38.680883999999999</v>
      </c>
      <c r="V259" s="339">
        <f ca="1">IF($F$7="BP",BP!V235,EIA!V235)/$F$28</f>
        <v>3.2903866511987498</v>
      </c>
      <c r="W259" s="339">
        <f ca="1">IF($F$7="BP",BP!W235,EIA!W235)/$F$28</f>
        <v>8.4509057226761293</v>
      </c>
      <c r="X259" s="339">
        <f ca="1">IF($F$7="BP",BP!X235,EIA!X235)/$F$28</f>
        <v>14.261711976442829</v>
      </c>
      <c r="Y259" s="186">
        <f t="shared" ca="1" si="30"/>
        <v>95.433124242323643</v>
      </c>
      <c r="Z259" s="249">
        <f t="shared" ca="1" si="31"/>
        <v>100.43805671643298</v>
      </c>
      <c r="AA259" s="249">
        <f t="shared" ca="1" si="32"/>
        <v>105.59667102201612</v>
      </c>
      <c r="AB259" s="249">
        <f t="shared" ca="1" si="33"/>
        <v>15.191778525705921</v>
      </c>
      <c r="AC259" s="249">
        <f t="shared" ca="1" si="34"/>
        <v>21.661906234620567</v>
      </c>
      <c r="AD259" s="348">
        <f t="shared" ca="1" si="35"/>
        <v>28.782321125824538</v>
      </c>
      <c r="AE259" s="351">
        <f t="shared" ca="1" si="36"/>
        <v>110.62490276802956</v>
      </c>
      <c r="AF259" s="229">
        <f t="shared" ca="1" si="37"/>
        <v>122.09996295105356</v>
      </c>
      <c r="AG259" s="352">
        <f t="shared" ca="1" si="38"/>
        <v>134.37899214784068</v>
      </c>
      <c r="AH259" s="181"/>
      <c r="AI259" s="181"/>
      <c r="AJ259" s="181"/>
      <c r="AK259" s="181"/>
      <c r="AL259" s="181"/>
      <c r="AM259" s="181"/>
      <c r="AN259" s="181"/>
      <c r="AO259" s="181"/>
    </row>
    <row r="260" spans="4:41" ht="12.9" customHeight="1" x14ac:dyDescent="0.3">
      <c r="D260" s="54"/>
      <c r="E260" s="234" t="s">
        <v>425</v>
      </c>
      <c r="F260" s="332" t="s">
        <v>631</v>
      </c>
      <c r="G260" s="339">
        <f ca="1">IF($F$7="BP",BP!AB236,EIA!AB236)/$F$28</f>
        <v>0</v>
      </c>
      <c r="H260" s="339">
        <f ca="1">IF($F$7="BP",BP!AC236,EIA!AC236)/$F$28</f>
        <v>0</v>
      </c>
      <c r="I260" s="339">
        <f ca="1">IF($F$7="BP",BP!AD236,EIA!AD236)/$F$28</f>
        <v>0</v>
      </c>
      <c r="J260" s="339">
        <f ca="1">IF($F$7="BP",BP!AE236,EIA!AE236)/$F$28</f>
        <v>0</v>
      </c>
      <c r="K260" s="339">
        <f ca="1">IF($F$7="BP",BP!AF236,EIA!AF236)/$F$28</f>
        <v>0</v>
      </c>
      <c r="L260" s="339">
        <f ca="1">IF($F$7="BP",BP!AG236,EIA!AG236)/$F$28</f>
        <v>0</v>
      </c>
      <c r="M260" s="339">
        <f ca="1">IF($F$7="BP",BP!J236,EIA!J236)/$F$28</f>
        <v>0</v>
      </c>
      <c r="N260" s="339">
        <f ca="1">IF($F$7="BP",BP!K236,EIA!K236)/$F$28</f>
        <v>0</v>
      </c>
      <c r="O260" s="339">
        <f ca="1">IF($F$7="BP",BP!L236,EIA!L236)/$F$28</f>
        <v>0</v>
      </c>
      <c r="P260" s="339">
        <f ca="1">IF($F$7="BP",BP!M236,EIA!M236)/$F$28</f>
        <v>0</v>
      </c>
      <c r="Q260" s="339">
        <f ca="1">IF($F$7="BP",BP!N236,EIA!N236)/$F$28</f>
        <v>0</v>
      </c>
      <c r="R260" s="339">
        <f ca="1">IF($F$7="BP",BP!O236,EIA!O236)/$F$28</f>
        <v>0</v>
      </c>
      <c r="S260" s="339">
        <f ca="1">IF($F$7="BP",BP!S236,EIA!S236)/$F$28</f>
        <v>0</v>
      </c>
      <c r="T260" s="339">
        <f ca="1">IF($F$7="BP",BP!T236,EIA!T236)/$F$28</f>
        <v>0</v>
      </c>
      <c r="U260" s="339">
        <f ca="1">IF($F$7="BP",BP!U236,EIA!U236)/$F$28</f>
        <v>0</v>
      </c>
      <c r="V260" s="339">
        <f ca="1">IF($F$7="BP",BP!V236,EIA!V236)/$F$28</f>
        <v>0</v>
      </c>
      <c r="W260" s="339">
        <f ca="1">IF($F$7="BP",BP!W236,EIA!W236)/$F$28</f>
        <v>0</v>
      </c>
      <c r="X260" s="339">
        <f ca="1">IF($F$7="BP",BP!X236,EIA!X236)/$F$28</f>
        <v>0</v>
      </c>
      <c r="Y260" s="186">
        <f t="shared" ca="1" si="30"/>
        <v>0</v>
      </c>
      <c r="Z260" s="249">
        <f t="shared" ca="1" si="31"/>
        <v>0</v>
      </c>
      <c r="AA260" s="249">
        <f t="shared" ca="1" si="32"/>
        <v>0</v>
      </c>
      <c r="AB260" s="249">
        <f t="shared" ca="1" si="33"/>
        <v>0</v>
      </c>
      <c r="AC260" s="249">
        <f t="shared" ca="1" si="34"/>
        <v>0</v>
      </c>
      <c r="AD260" s="348">
        <f t="shared" ca="1" si="35"/>
        <v>0</v>
      </c>
      <c r="AE260" s="351">
        <f t="shared" ca="1" si="36"/>
        <v>0</v>
      </c>
      <c r="AF260" s="229">
        <f t="shared" ca="1" si="37"/>
        <v>0</v>
      </c>
      <c r="AG260" s="352">
        <f t="shared" ca="1" si="38"/>
        <v>0</v>
      </c>
      <c r="AH260" s="181"/>
      <c r="AI260" s="181"/>
      <c r="AJ260" s="181"/>
      <c r="AK260" s="181"/>
      <c r="AL260" s="181"/>
      <c r="AM260" s="181"/>
      <c r="AN260" s="181"/>
      <c r="AO260" s="181"/>
    </row>
    <row r="261" spans="4:41" ht="12.9" customHeight="1" x14ac:dyDescent="0.3">
      <c r="D261" s="54"/>
      <c r="E261" s="234" t="s">
        <v>430</v>
      </c>
      <c r="F261" s="332" t="s">
        <v>633</v>
      </c>
      <c r="G261" s="339">
        <f ca="1">IF($F$7="BP",BP!AB237,EIA!AB237)/$F$28</f>
        <v>0</v>
      </c>
      <c r="H261" s="339">
        <f ca="1">IF($F$7="BP",BP!AC237,EIA!AC237)/$F$28</f>
        <v>0</v>
      </c>
      <c r="I261" s="339">
        <f ca="1">IF($F$7="BP",BP!AD237,EIA!AD237)/$F$28</f>
        <v>0</v>
      </c>
      <c r="J261" s="339">
        <f ca="1">IF($F$7="BP",BP!AE237,EIA!AE237)/$F$28</f>
        <v>0</v>
      </c>
      <c r="K261" s="339">
        <f ca="1">IF($F$7="BP",BP!AF237,EIA!AF237)/$F$28</f>
        <v>0</v>
      </c>
      <c r="L261" s="339">
        <f ca="1">IF($F$7="BP",BP!AG237,EIA!AG237)/$F$28</f>
        <v>0</v>
      </c>
      <c r="M261" s="339">
        <f ca="1">IF($F$7="BP",BP!J237,EIA!J237)/$F$28</f>
        <v>0</v>
      </c>
      <c r="N261" s="339">
        <f ca="1">IF($F$7="BP",BP!K237,EIA!K237)/$F$28</f>
        <v>0</v>
      </c>
      <c r="O261" s="339">
        <f ca="1">IF($F$7="BP",BP!L237,EIA!L237)/$F$28</f>
        <v>0</v>
      </c>
      <c r="P261" s="339">
        <f ca="1">IF($F$7="BP",BP!M237,EIA!M237)/$F$28</f>
        <v>0</v>
      </c>
      <c r="Q261" s="339">
        <f ca="1">IF($F$7="BP",BP!N237,EIA!N237)/$F$28</f>
        <v>0</v>
      </c>
      <c r="R261" s="339">
        <f ca="1">IF($F$7="BP",BP!O237,EIA!O237)/$F$28</f>
        <v>0</v>
      </c>
      <c r="S261" s="339">
        <f ca="1">IF($F$7="BP",BP!S237,EIA!S237)/$F$28</f>
        <v>0</v>
      </c>
      <c r="T261" s="339">
        <f ca="1">IF($F$7="BP",BP!T237,EIA!T237)/$F$28</f>
        <v>0</v>
      </c>
      <c r="U261" s="339">
        <f ca="1">IF($F$7="BP",BP!U237,EIA!U237)/$F$28</f>
        <v>0</v>
      </c>
      <c r="V261" s="339">
        <f ca="1">IF($F$7="BP",BP!V237,EIA!V237)/$F$28</f>
        <v>0</v>
      </c>
      <c r="W261" s="339">
        <f ca="1">IF($F$7="BP",BP!W237,EIA!W237)/$F$28</f>
        <v>0</v>
      </c>
      <c r="X261" s="339">
        <f ca="1">IF($F$7="BP",BP!X237,EIA!X237)/$F$28</f>
        <v>0</v>
      </c>
      <c r="Y261" s="186">
        <f t="shared" ca="1" si="30"/>
        <v>0</v>
      </c>
      <c r="Z261" s="249">
        <f t="shared" ca="1" si="31"/>
        <v>0</v>
      </c>
      <c r="AA261" s="249">
        <f t="shared" ca="1" si="32"/>
        <v>0</v>
      </c>
      <c r="AB261" s="249">
        <f t="shared" ca="1" si="33"/>
        <v>0</v>
      </c>
      <c r="AC261" s="249">
        <f t="shared" ca="1" si="34"/>
        <v>0</v>
      </c>
      <c r="AD261" s="348">
        <f t="shared" ca="1" si="35"/>
        <v>0</v>
      </c>
      <c r="AE261" s="351">
        <f t="shared" ca="1" si="36"/>
        <v>0</v>
      </c>
      <c r="AF261" s="229">
        <f t="shared" ca="1" si="37"/>
        <v>0</v>
      </c>
      <c r="AG261" s="352">
        <f t="shared" ca="1" si="38"/>
        <v>0</v>
      </c>
      <c r="AH261" s="181"/>
      <c r="AI261" s="181"/>
      <c r="AJ261" s="181"/>
      <c r="AK261" s="181"/>
      <c r="AL261" s="181"/>
      <c r="AM261" s="181"/>
      <c r="AN261" s="181"/>
      <c r="AO261" s="181"/>
    </row>
    <row r="262" spans="4:41" ht="12.9" customHeight="1" x14ac:dyDescent="0.3">
      <c r="D262" s="54"/>
      <c r="E262" s="234" t="s">
        <v>429</v>
      </c>
      <c r="F262" s="332" t="s">
        <v>188</v>
      </c>
      <c r="G262" s="339">
        <f ca="1">IF($F$7="BP",BP!AB238,EIA!AB238)/$F$28</f>
        <v>1198.691825983688</v>
      </c>
      <c r="H262" s="339">
        <f ca="1">IF($F$7="BP",BP!AC238,EIA!AC238)/$F$28</f>
        <v>1292.470022124086</v>
      </c>
      <c r="I262" s="339">
        <f ca="1">IF($F$7="BP",BP!AD238,EIA!AD238)/$F$28</f>
        <v>1386.1853867445279</v>
      </c>
      <c r="J262" s="339">
        <f ca="1">IF($F$7="BP",BP!AE238,EIA!AE238)/$F$28</f>
        <v>84.50107170423577</v>
      </c>
      <c r="K262" s="339">
        <f ca="1">IF($F$7="BP",BP!AF238,EIA!AF238)/$F$28</f>
        <v>90.865073364703605</v>
      </c>
      <c r="L262" s="339">
        <f ca="1">IF($F$7="BP",BP!AG238,EIA!AG238)/$F$28</f>
        <v>97.229075025171539</v>
      </c>
      <c r="M262" s="339">
        <f ca="1">IF($F$7="BP",BP!J238,EIA!J238)/$F$28</f>
        <v>2129.5240305639986</v>
      </c>
      <c r="N262" s="339">
        <f ca="1">IF($F$7="BP",BP!K238,EIA!K238)/$F$28</f>
        <v>2315.8632651586322</v>
      </c>
      <c r="O262" s="339">
        <f ca="1">IF($F$7="BP",BP!L238,EIA!L238)/$F$28</f>
        <v>2526.3501166141145</v>
      </c>
      <c r="P262" s="339">
        <f ca="1">IF($F$7="BP",BP!M238,EIA!M238)/$F$28</f>
        <v>308.89750475343578</v>
      </c>
      <c r="Q262" s="339">
        <f ca="1">IF($F$7="BP",BP!N238,EIA!N238)/$F$28</f>
        <v>404.66364215125168</v>
      </c>
      <c r="R262" s="339">
        <f ca="1">IF($F$7="BP",BP!O238,EIA!O238)/$F$28</f>
        <v>657.44003134625086</v>
      </c>
      <c r="S262" s="339">
        <f ca="1">IF($F$7="BP",BP!S238,EIA!S238)/$F$28</f>
        <v>1744.46352</v>
      </c>
      <c r="T262" s="339">
        <f ca="1">IF($F$7="BP",BP!T238,EIA!T238)/$F$28</f>
        <v>1802.2910400000001</v>
      </c>
      <c r="U262" s="339">
        <f ca="1">IF($F$7="BP",BP!U238,EIA!U238)/$F$28</f>
        <v>1872.96912</v>
      </c>
      <c r="V262" s="339">
        <f ca="1">IF($F$7="BP",BP!V238,EIA!V238)/$F$28</f>
        <v>159.32398521593947</v>
      </c>
      <c r="W262" s="339">
        <f ca="1">IF($F$7="BP",BP!W238,EIA!W238)/$F$28</f>
        <v>409.20175078221246</v>
      </c>
      <c r="X262" s="339">
        <f ca="1">IF($F$7="BP",BP!X238,EIA!X238)/$F$28</f>
        <v>690.5671062277579</v>
      </c>
      <c r="Y262" s="186">
        <f t="shared" ca="1" si="30"/>
        <v>5072.6793765476868</v>
      </c>
      <c r="Z262" s="249">
        <f t="shared" ca="1" si="31"/>
        <v>5410.6243272827178</v>
      </c>
      <c r="AA262" s="249">
        <f t="shared" ca="1" si="32"/>
        <v>5785.5046233586427</v>
      </c>
      <c r="AB262" s="249">
        <f t="shared" ca="1" si="33"/>
        <v>552.72256167361104</v>
      </c>
      <c r="AC262" s="249">
        <f t="shared" ca="1" si="34"/>
        <v>904.73046629816781</v>
      </c>
      <c r="AD262" s="348">
        <f t="shared" ca="1" si="35"/>
        <v>1445.2362125991804</v>
      </c>
      <c r="AE262" s="351">
        <f t="shared" ca="1" si="36"/>
        <v>5625.4019382212982</v>
      </c>
      <c r="AF262" s="229">
        <f t="shared" ca="1" si="37"/>
        <v>6315.3547935808856</v>
      </c>
      <c r="AG262" s="352">
        <f t="shared" ca="1" si="38"/>
        <v>7230.740835957823</v>
      </c>
      <c r="AH262" s="181"/>
      <c r="AI262" s="181"/>
      <c r="AJ262" s="181"/>
      <c r="AK262" s="181"/>
      <c r="AL262" s="181"/>
      <c r="AM262" s="181"/>
      <c r="AN262" s="181"/>
      <c r="AO262" s="181"/>
    </row>
    <row r="263" spans="4:41" ht="12.9" customHeight="1" x14ac:dyDescent="0.3">
      <c r="D263" s="54"/>
      <c r="E263" s="234" t="s">
        <v>431</v>
      </c>
      <c r="F263" s="332" t="s">
        <v>634</v>
      </c>
      <c r="G263" s="339">
        <f ca="1">IF($F$7="BP",BP!AB239,EIA!AB239)/$F$28</f>
        <v>0</v>
      </c>
      <c r="H263" s="339">
        <f ca="1">IF($F$7="BP",BP!AC239,EIA!AC239)/$F$28</f>
        <v>0</v>
      </c>
      <c r="I263" s="339">
        <f ca="1">IF($F$7="BP",BP!AD239,EIA!AD239)/$F$28</f>
        <v>0</v>
      </c>
      <c r="J263" s="339">
        <f ca="1">IF($F$7="BP",BP!AE239,EIA!AE239)/$F$28</f>
        <v>0</v>
      </c>
      <c r="K263" s="339">
        <f ca="1">IF($F$7="BP",BP!AF239,EIA!AF239)/$F$28</f>
        <v>0</v>
      </c>
      <c r="L263" s="339">
        <f ca="1">IF($F$7="BP",BP!AG239,EIA!AG239)/$F$28</f>
        <v>0</v>
      </c>
      <c r="M263" s="339">
        <f ca="1">IF($F$7="BP",BP!J239,EIA!J239)/$F$28</f>
        <v>0</v>
      </c>
      <c r="N263" s="339">
        <f ca="1">IF($F$7="BP",BP!K239,EIA!K239)/$F$28</f>
        <v>0</v>
      </c>
      <c r="O263" s="339">
        <f ca="1">IF($F$7="BP",BP!L239,EIA!L239)/$F$28</f>
        <v>0</v>
      </c>
      <c r="P263" s="339">
        <f ca="1">IF($F$7="BP",BP!M239,EIA!M239)/$F$28</f>
        <v>0</v>
      </c>
      <c r="Q263" s="339">
        <f ca="1">IF($F$7="BP",BP!N239,EIA!N239)/$F$28</f>
        <v>0</v>
      </c>
      <c r="R263" s="339">
        <f ca="1">IF($F$7="BP",BP!O239,EIA!O239)/$F$28</f>
        <v>0</v>
      </c>
      <c r="S263" s="339">
        <f ca="1">IF($F$7="BP",BP!S239,EIA!S239)/$F$28</f>
        <v>0</v>
      </c>
      <c r="T263" s="339">
        <f ca="1">IF($F$7="BP",BP!T239,EIA!T239)/$F$28</f>
        <v>0</v>
      </c>
      <c r="U263" s="339">
        <f ca="1">IF($F$7="BP",BP!U239,EIA!U239)/$F$28</f>
        <v>0</v>
      </c>
      <c r="V263" s="339">
        <f ca="1">IF($F$7="BP",BP!V239,EIA!V239)/$F$28</f>
        <v>0</v>
      </c>
      <c r="W263" s="339">
        <f ca="1">IF($F$7="BP",BP!W239,EIA!W239)/$F$28</f>
        <v>0</v>
      </c>
      <c r="X263" s="339">
        <f ca="1">IF($F$7="BP",BP!X239,EIA!X239)/$F$28</f>
        <v>0</v>
      </c>
      <c r="Y263" s="186">
        <f t="shared" ca="1" si="30"/>
        <v>0</v>
      </c>
      <c r="Z263" s="249">
        <f t="shared" ca="1" si="31"/>
        <v>0</v>
      </c>
      <c r="AA263" s="249">
        <f t="shared" ca="1" si="32"/>
        <v>0</v>
      </c>
      <c r="AB263" s="249">
        <f t="shared" ca="1" si="33"/>
        <v>0</v>
      </c>
      <c r="AC263" s="249">
        <f t="shared" ca="1" si="34"/>
        <v>0</v>
      </c>
      <c r="AD263" s="348">
        <f t="shared" ca="1" si="35"/>
        <v>0</v>
      </c>
      <c r="AE263" s="351">
        <f t="shared" ca="1" si="36"/>
        <v>0</v>
      </c>
      <c r="AF263" s="229">
        <f t="shared" ca="1" si="37"/>
        <v>0</v>
      </c>
      <c r="AG263" s="352">
        <f t="shared" ca="1" si="38"/>
        <v>0</v>
      </c>
      <c r="AH263" s="181"/>
      <c r="AI263" s="181"/>
      <c r="AJ263" s="181"/>
      <c r="AK263" s="181"/>
      <c r="AL263" s="181"/>
      <c r="AM263" s="181"/>
      <c r="AN263" s="181"/>
      <c r="AO263" s="181"/>
    </row>
    <row r="264" spans="4:41" ht="12.9" customHeight="1" x14ac:dyDescent="0.3">
      <c r="D264" s="54"/>
      <c r="E264" s="234" t="s">
        <v>432</v>
      </c>
      <c r="F264" s="332" t="s">
        <v>189</v>
      </c>
      <c r="G264" s="339">
        <f ca="1">IF($F$7="BP",BP!AB240,EIA!AB240)/$F$28</f>
        <v>6.5024282559831432</v>
      </c>
      <c r="H264" s="339">
        <f ca="1">IF($F$7="BP",BP!AC240,EIA!AC240)/$F$28</f>
        <v>7.2106539022757312</v>
      </c>
      <c r="I264" s="339">
        <f ca="1">IF($F$7="BP",BP!AD240,EIA!AD240)/$F$28</f>
        <v>7.9260579541935279</v>
      </c>
      <c r="J264" s="339">
        <f ca="1">IF($F$7="BP",BP!AE240,EIA!AE240)/$F$28</f>
        <v>0</v>
      </c>
      <c r="K264" s="339">
        <f ca="1">IF($F$7="BP",BP!AF240,EIA!AF240)/$F$28</f>
        <v>0</v>
      </c>
      <c r="L264" s="339">
        <f ca="1">IF($F$7="BP",BP!AG240,EIA!AG240)/$F$28</f>
        <v>0</v>
      </c>
      <c r="M264" s="339">
        <f ca="1">IF($F$7="BP",BP!J240,EIA!J240)/$F$28</f>
        <v>7.7459953003794615</v>
      </c>
      <c r="N264" s="339">
        <f ca="1">IF($F$7="BP",BP!K240,EIA!K240)/$F$28</f>
        <v>8.423791284237911</v>
      </c>
      <c r="O264" s="339">
        <f ca="1">IF($F$7="BP",BP!L240,EIA!L240)/$F$28</f>
        <v>9.1894225420988622</v>
      </c>
      <c r="P264" s="339">
        <f ca="1">IF($F$7="BP",BP!M240,EIA!M240)/$F$28</f>
        <v>2.4907549747980484</v>
      </c>
      <c r="Q264" s="339">
        <f ca="1">IF($F$7="BP",BP!N240,EIA!N240)/$F$28</f>
        <v>3.5831841553583801</v>
      </c>
      <c r="R264" s="339">
        <f ca="1">IF($F$7="BP",BP!O240,EIA!O240)/$F$28</f>
        <v>5.392994867449036</v>
      </c>
      <c r="S264" s="339">
        <f ca="1">IF($F$7="BP",BP!S240,EIA!S240)/$F$28</f>
        <v>106.18473599999999</v>
      </c>
      <c r="T264" s="339">
        <f ca="1">IF($F$7="BP",BP!T240,EIA!T240)/$F$28</f>
        <v>109.704672</v>
      </c>
      <c r="U264" s="339">
        <f ca="1">IF($F$7="BP",BP!U240,EIA!U240)/$F$28</f>
        <v>114.00681599999999</v>
      </c>
      <c r="V264" s="339">
        <f ca="1">IF($F$7="BP",BP!V240,EIA!V240)/$F$28</f>
        <v>9.6979817087963145</v>
      </c>
      <c r="W264" s="339">
        <f ca="1">IF($F$7="BP",BP!W240,EIA!W240)/$F$28</f>
        <v>24.907932656308585</v>
      </c>
      <c r="X264" s="339">
        <f ca="1">IF($F$7="BP",BP!X240,EIA!X240)/$F$28</f>
        <v>42.034519509515697</v>
      </c>
      <c r="Y264" s="186">
        <f t="shared" ca="1" si="30"/>
        <v>120.4331595563626</v>
      </c>
      <c r="Z264" s="249">
        <f t="shared" ca="1" si="31"/>
        <v>125.33911718651365</v>
      </c>
      <c r="AA264" s="249">
        <f t="shared" ca="1" si="32"/>
        <v>131.12229649629239</v>
      </c>
      <c r="AB264" s="249">
        <f t="shared" ca="1" si="33"/>
        <v>12.188736683594364</v>
      </c>
      <c r="AC264" s="249">
        <f t="shared" ca="1" si="34"/>
        <v>28.491116811666966</v>
      </c>
      <c r="AD264" s="348">
        <f t="shared" ca="1" si="35"/>
        <v>47.42751437696473</v>
      </c>
      <c r="AE264" s="351">
        <f t="shared" ca="1" si="36"/>
        <v>132.62189623995695</v>
      </c>
      <c r="AF264" s="229">
        <f t="shared" ca="1" si="37"/>
        <v>153.8302339981806</v>
      </c>
      <c r="AG264" s="352">
        <f t="shared" ca="1" si="38"/>
        <v>178.54981087325712</v>
      </c>
      <c r="AH264" s="181"/>
      <c r="AI264" s="181"/>
      <c r="AJ264" s="181"/>
      <c r="AK264" s="181"/>
      <c r="AL264" s="181"/>
      <c r="AM264" s="181"/>
      <c r="AN264" s="181"/>
      <c r="AO264" s="181"/>
    </row>
    <row r="265" spans="4:41" ht="12.9" customHeight="1" x14ac:dyDescent="0.3">
      <c r="D265" s="54"/>
      <c r="E265" s="234" t="s">
        <v>293</v>
      </c>
      <c r="F265" s="332" t="s">
        <v>524</v>
      </c>
      <c r="G265" s="339">
        <f ca="1">IF($F$7="BP",BP!AB241,EIA!AB241)/$F$28</f>
        <v>0</v>
      </c>
      <c r="H265" s="339">
        <f ca="1">IF($F$7="BP",BP!AC241,EIA!AC241)/$F$28</f>
        <v>0</v>
      </c>
      <c r="I265" s="339">
        <f ca="1">IF($F$7="BP",BP!AD241,EIA!AD241)/$F$28</f>
        <v>0</v>
      </c>
      <c r="J265" s="339">
        <f ca="1">IF($F$7="BP",BP!AE241,EIA!AE241)/$F$28</f>
        <v>0</v>
      </c>
      <c r="K265" s="339">
        <f ca="1">IF($F$7="BP",BP!AF241,EIA!AF241)/$F$28</f>
        <v>0</v>
      </c>
      <c r="L265" s="339">
        <f ca="1">IF($F$7="BP",BP!AG241,EIA!AG241)/$F$28</f>
        <v>0</v>
      </c>
      <c r="M265" s="339">
        <f ca="1">IF($F$7="BP",BP!J241,EIA!J241)/$F$28</f>
        <v>0</v>
      </c>
      <c r="N265" s="339">
        <f ca="1">IF($F$7="BP",BP!K241,EIA!K241)/$F$28</f>
        <v>0</v>
      </c>
      <c r="O265" s="339">
        <f ca="1">IF($F$7="BP",BP!L241,EIA!L241)/$F$28</f>
        <v>0</v>
      </c>
      <c r="P265" s="339">
        <f ca="1">IF($F$7="BP",BP!M241,EIA!M241)/$F$28</f>
        <v>0</v>
      </c>
      <c r="Q265" s="339">
        <f ca="1">IF($F$7="BP",BP!N241,EIA!N241)/$F$28</f>
        <v>0</v>
      </c>
      <c r="R265" s="339">
        <f ca="1">IF($F$7="BP",BP!O241,EIA!O241)/$F$28</f>
        <v>0</v>
      </c>
      <c r="S265" s="339">
        <f ca="1">IF($F$7="BP",BP!S241,EIA!S241)/$F$28</f>
        <v>0</v>
      </c>
      <c r="T265" s="339">
        <f ca="1">IF($F$7="BP",BP!T241,EIA!T241)/$F$28</f>
        <v>0</v>
      </c>
      <c r="U265" s="339">
        <f ca="1">IF($F$7="BP",BP!U241,EIA!U241)/$F$28</f>
        <v>0</v>
      </c>
      <c r="V265" s="339">
        <f ca="1">IF($F$7="BP",BP!V241,EIA!V241)/$F$28</f>
        <v>0</v>
      </c>
      <c r="W265" s="339">
        <f ca="1">IF($F$7="BP",BP!W241,EIA!W241)/$F$28</f>
        <v>0</v>
      </c>
      <c r="X265" s="339">
        <f ca="1">IF($F$7="BP",BP!X241,EIA!X241)/$F$28</f>
        <v>0</v>
      </c>
      <c r="Y265" s="186">
        <f t="shared" ca="1" si="30"/>
        <v>0</v>
      </c>
      <c r="Z265" s="249">
        <f t="shared" ca="1" si="31"/>
        <v>0</v>
      </c>
      <c r="AA265" s="249">
        <f t="shared" ca="1" si="32"/>
        <v>0</v>
      </c>
      <c r="AB265" s="249">
        <f t="shared" ca="1" si="33"/>
        <v>0</v>
      </c>
      <c r="AC265" s="249">
        <f t="shared" ca="1" si="34"/>
        <v>0</v>
      </c>
      <c r="AD265" s="348">
        <f t="shared" ca="1" si="35"/>
        <v>0</v>
      </c>
      <c r="AE265" s="351">
        <f t="shared" ca="1" si="36"/>
        <v>0</v>
      </c>
      <c r="AF265" s="229">
        <f t="shared" ca="1" si="37"/>
        <v>0</v>
      </c>
      <c r="AG265" s="352">
        <f t="shared" ca="1" si="38"/>
        <v>0</v>
      </c>
      <c r="AH265" s="181"/>
      <c r="AI265" s="181"/>
      <c r="AJ265" s="181"/>
      <c r="AK265" s="181"/>
      <c r="AL265" s="181"/>
      <c r="AM265" s="181"/>
      <c r="AN265" s="181"/>
      <c r="AO265" s="181"/>
    </row>
    <row r="266" spans="4:41" ht="12.9" customHeight="1" x14ac:dyDescent="0.3">
      <c r="D266" s="54"/>
      <c r="E266" s="234" t="s">
        <v>386</v>
      </c>
      <c r="F266" s="332" t="s">
        <v>599</v>
      </c>
      <c r="G266" s="339">
        <f ca="1">IF($F$7="BP",BP!AB242,EIA!AB242)/$F$28</f>
        <v>0</v>
      </c>
      <c r="H266" s="339">
        <f ca="1">IF($F$7="BP",BP!AC242,EIA!AC242)/$F$28</f>
        <v>0</v>
      </c>
      <c r="I266" s="339">
        <f ca="1">IF($F$7="BP",BP!AD242,EIA!AD242)/$F$28</f>
        <v>0</v>
      </c>
      <c r="J266" s="339">
        <f ca="1">IF($F$7="BP",BP!AE242,EIA!AE242)/$F$28</f>
        <v>0</v>
      </c>
      <c r="K266" s="339">
        <f ca="1">IF($F$7="BP",BP!AF242,EIA!AF242)/$F$28</f>
        <v>0</v>
      </c>
      <c r="L266" s="339">
        <f ca="1">IF($F$7="BP",BP!AG242,EIA!AG242)/$F$28</f>
        <v>0</v>
      </c>
      <c r="M266" s="339">
        <f ca="1">IF($F$7="BP",BP!J242,EIA!J242)/$F$28</f>
        <v>0</v>
      </c>
      <c r="N266" s="339">
        <f ca="1">IF($F$7="BP",BP!K242,EIA!K242)/$F$28</f>
        <v>0</v>
      </c>
      <c r="O266" s="339">
        <f ca="1">IF($F$7="BP",BP!L242,EIA!L242)/$F$28</f>
        <v>0</v>
      </c>
      <c r="P266" s="339">
        <f ca="1">IF($F$7="BP",BP!M242,EIA!M242)/$F$28</f>
        <v>0</v>
      </c>
      <c r="Q266" s="339">
        <f ca="1">IF($F$7="BP",BP!N242,EIA!N242)/$F$28</f>
        <v>0</v>
      </c>
      <c r="R266" s="339">
        <f ca="1">IF($F$7="BP",BP!O242,EIA!O242)/$F$28</f>
        <v>0</v>
      </c>
      <c r="S266" s="339">
        <f ca="1">IF($F$7="BP",BP!S242,EIA!S242)/$F$28</f>
        <v>0</v>
      </c>
      <c r="T266" s="339">
        <f ca="1">IF($F$7="BP",BP!T242,EIA!T242)/$F$28</f>
        <v>0</v>
      </c>
      <c r="U266" s="339">
        <f ca="1">IF($F$7="BP",BP!U242,EIA!U242)/$F$28</f>
        <v>0</v>
      </c>
      <c r="V266" s="339">
        <f ca="1">IF($F$7="BP",BP!V242,EIA!V242)/$F$28</f>
        <v>0</v>
      </c>
      <c r="W266" s="339">
        <f ca="1">IF($F$7="BP",BP!W242,EIA!W242)/$F$28</f>
        <v>0</v>
      </c>
      <c r="X266" s="339">
        <f ca="1">IF($F$7="BP",BP!X242,EIA!X242)/$F$28</f>
        <v>0</v>
      </c>
      <c r="Y266" s="186">
        <f t="shared" ca="1" si="30"/>
        <v>0</v>
      </c>
      <c r="Z266" s="249">
        <f t="shared" ca="1" si="31"/>
        <v>0</v>
      </c>
      <c r="AA266" s="249">
        <f t="shared" ca="1" si="32"/>
        <v>0</v>
      </c>
      <c r="AB266" s="249">
        <f t="shared" ca="1" si="33"/>
        <v>0</v>
      </c>
      <c r="AC266" s="249">
        <f t="shared" ca="1" si="34"/>
        <v>0</v>
      </c>
      <c r="AD266" s="348">
        <f t="shared" ca="1" si="35"/>
        <v>0</v>
      </c>
      <c r="AE266" s="351">
        <f t="shared" ca="1" si="36"/>
        <v>0</v>
      </c>
      <c r="AF266" s="229">
        <f t="shared" ca="1" si="37"/>
        <v>0</v>
      </c>
      <c r="AG266" s="352">
        <f t="shared" ca="1" si="38"/>
        <v>0</v>
      </c>
      <c r="AH266" s="181"/>
      <c r="AI266" s="181"/>
      <c r="AJ266" s="181"/>
      <c r="AK266" s="181"/>
      <c r="AL266" s="181"/>
      <c r="AM266" s="181"/>
      <c r="AN266" s="181"/>
      <c r="AO266" s="181"/>
    </row>
    <row r="267" spans="4:41" ht="12.9" customHeight="1" x14ac:dyDescent="0.3">
      <c r="D267" s="54"/>
      <c r="E267" s="234" t="s">
        <v>434</v>
      </c>
      <c r="F267" s="332" t="s">
        <v>190</v>
      </c>
      <c r="G267" s="339">
        <f ca="1">IF($F$7="BP",BP!AB243,EIA!AB243)/$F$28</f>
        <v>0</v>
      </c>
      <c r="H267" s="339">
        <f ca="1">IF($F$7="BP",BP!AC243,EIA!AC243)/$F$28</f>
        <v>0</v>
      </c>
      <c r="I267" s="339">
        <f ca="1">IF($F$7="BP",BP!AD243,EIA!AD243)/$F$28</f>
        <v>0</v>
      </c>
      <c r="J267" s="339">
        <f ca="1">IF($F$7="BP",BP!AE243,EIA!AE243)/$F$28</f>
        <v>0</v>
      </c>
      <c r="K267" s="339">
        <f ca="1">IF($F$7="BP",BP!AF243,EIA!AF243)/$F$28</f>
        <v>0</v>
      </c>
      <c r="L267" s="339">
        <f ca="1">IF($F$7="BP",BP!AG243,EIA!AG243)/$F$28</f>
        <v>0</v>
      </c>
      <c r="M267" s="339">
        <f ca="1">IF($F$7="BP",BP!J243,EIA!J243)/$F$28</f>
        <v>114.6907046088443</v>
      </c>
      <c r="N267" s="339">
        <f ca="1">IF($F$7="BP",BP!K243,EIA!K243)/$F$28</f>
        <v>124.72645804726457</v>
      </c>
      <c r="O267" s="339">
        <f ca="1">IF($F$7="BP",BP!L243,EIA!L243)/$F$28</f>
        <v>136.06274022010896</v>
      </c>
      <c r="P267" s="339">
        <f ca="1">IF($F$7="BP",BP!M243,EIA!M243)/$F$28</f>
        <v>27.525487142133244</v>
      </c>
      <c r="Q267" s="339">
        <f ca="1">IF($F$7="BP",BP!N243,EIA!N243)/$F$28</f>
        <v>39.178765136156677</v>
      </c>
      <c r="R267" s="339">
        <f ca="1">IF($F$7="BP",BP!O243,EIA!O243)/$F$28</f>
        <v>65.382881835843222</v>
      </c>
      <c r="S267" s="339">
        <f ca="1">IF($F$7="BP",BP!S243,EIA!S243)/$F$28</f>
        <v>49.300055999999998</v>
      </c>
      <c r="T267" s="339">
        <f ca="1">IF($F$7="BP",BP!T243,EIA!T243)/$F$28</f>
        <v>50.934311999999998</v>
      </c>
      <c r="U267" s="339">
        <f ca="1">IF($F$7="BP",BP!U243,EIA!U243)/$F$28</f>
        <v>52.931735999999994</v>
      </c>
      <c r="V267" s="339">
        <f ca="1">IF($F$7="BP",BP!V243,EIA!V243)/$F$28</f>
        <v>4.5026343647982898</v>
      </c>
      <c r="W267" s="339">
        <f ca="1">IF($F$7="BP",BP!W243,EIA!W243)/$F$28</f>
        <v>11.564397304714701</v>
      </c>
      <c r="X267" s="339">
        <f ca="1">IF($F$7="BP",BP!X243,EIA!X243)/$F$28</f>
        <v>19.51602691513229</v>
      </c>
      <c r="Y267" s="186">
        <f t="shared" ca="1" si="30"/>
        <v>163.99076060884431</v>
      </c>
      <c r="Z267" s="249">
        <f t="shared" ca="1" si="31"/>
        <v>175.66077004726458</v>
      </c>
      <c r="AA267" s="249">
        <f t="shared" ca="1" si="32"/>
        <v>188.99447622010896</v>
      </c>
      <c r="AB267" s="249">
        <f t="shared" ca="1" si="33"/>
        <v>32.028121506931534</v>
      </c>
      <c r="AC267" s="249">
        <f t="shared" ca="1" si="34"/>
        <v>50.74316244087138</v>
      </c>
      <c r="AD267" s="348">
        <f t="shared" ca="1" si="35"/>
        <v>84.898908750975508</v>
      </c>
      <c r="AE267" s="351">
        <f t="shared" ca="1" si="36"/>
        <v>196.01888211577585</v>
      </c>
      <c r="AF267" s="229">
        <f t="shared" ca="1" si="37"/>
        <v>226.40393248813595</v>
      </c>
      <c r="AG267" s="352">
        <f t="shared" ca="1" si="38"/>
        <v>273.89338497108446</v>
      </c>
      <c r="AH267" s="181"/>
      <c r="AI267" s="181"/>
      <c r="AJ267" s="181"/>
      <c r="AK267" s="181"/>
      <c r="AL267" s="181"/>
      <c r="AM267" s="181"/>
      <c r="AN267" s="181"/>
      <c r="AO267" s="181"/>
    </row>
    <row r="268" spans="4:41" ht="12.9" customHeight="1" x14ac:dyDescent="0.3">
      <c r="D268" s="54"/>
      <c r="E268" s="234" t="s">
        <v>436</v>
      </c>
      <c r="F268" s="332" t="s">
        <v>636</v>
      </c>
      <c r="G268" s="339">
        <f ca="1">IF($F$7="BP",BP!AB244,EIA!AB244)/$F$28</f>
        <v>0</v>
      </c>
      <c r="H268" s="339">
        <f ca="1">IF($F$7="BP",BP!AC244,EIA!AC244)/$F$28</f>
        <v>0</v>
      </c>
      <c r="I268" s="339">
        <f ca="1">IF($F$7="BP",BP!AD244,EIA!AD244)/$F$28</f>
        <v>0</v>
      </c>
      <c r="J268" s="339">
        <f ca="1">IF($F$7="BP",BP!AE244,EIA!AE244)/$F$28</f>
        <v>0</v>
      </c>
      <c r="K268" s="339">
        <f ca="1">IF($F$7="BP",BP!AF244,EIA!AF244)/$F$28</f>
        <v>0</v>
      </c>
      <c r="L268" s="339">
        <f ca="1">IF($F$7="BP",BP!AG244,EIA!AG244)/$F$28</f>
        <v>0</v>
      </c>
      <c r="M268" s="339">
        <f ca="1">IF($F$7="BP",BP!J244,EIA!J244)/$F$28</f>
        <v>0</v>
      </c>
      <c r="N268" s="339">
        <f ca="1">IF($F$7="BP",BP!K244,EIA!K244)/$F$28</f>
        <v>0</v>
      </c>
      <c r="O268" s="339">
        <f ca="1">IF($F$7="BP",BP!L244,EIA!L244)/$F$28</f>
        <v>0</v>
      </c>
      <c r="P268" s="339">
        <f ca="1">IF($F$7="BP",BP!M244,EIA!M244)/$F$28</f>
        <v>0</v>
      </c>
      <c r="Q268" s="339">
        <f ca="1">IF($F$7="BP",BP!N244,EIA!N244)/$F$28</f>
        <v>0</v>
      </c>
      <c r="R268" s="339">
        <f ca="1">IF($F$7="BP",BP!O244,EIA!O244)/$F$28</f>
        <v>0</v>
      </c>
      <c r="S268" s="339">
        <f ca="1">IF($F$7="BP",BP!S244,EIA!S244)/$F$28</f>
        <v>0</v>
      </c>
      <c r="T268" s="339">
        <f ca="1">IF($F$7="BP",BP!T244,EIA!T244)/$F$28</f>
        <v>0</v>
      </c>
      <c r="U268" s="339">
        <f ca="1">IF($F$7="BP",BP!U244,EIA!U244)/$F$28</f>
        <v>0</v>
      </c>
      <c r="V268" s="339">
        <f ca="1">IF($F$7="BP",BP!V244,EIA!V244)/$F$28</f>
        <v>0</v>
      </c>
      <c r="W268" s="339">
        <f ca="1">IF($F$7="BP",BP!W244,EIA!W244)/$F$28</f>
        <v>0</v>
      </c>
      <c r="X268" s="339">
        <f ca="1">IF($F$7="BP",BP!X244,EIA!X244)/$F$28</f>
        <v>0</v>
      </c>
      <c r="Y268" s="186">
        <f t="shared" ca="1" si="30"/>
        <v>0</v>
      </c>
      <c r="Z268" s="249">
        <f t="shared" ca="1" si="31"/>
        <v>0</v>
      </c>
      <c r="AA268" s="249">
        <f t="shared" ca="1" si="32"/>
        <v>0</v>
      </c>
      <c r="AB268" s="249">
        <f t="shared" ca="1" si="33"/>
        <v>0</v>
      </c>
      <c r="AC268" s="249">
        <f t="shared" ca="1" si="34"/>
        <v>0</v>
      </c>
      <c r="AD268" s="348">
        <f t="shared" ca="1" si="35"/>
        <v>0</v>
      </c>
      <c r="AE268" s="351">
        <f t="shared" ca="1" si="36"/>
        <v>0</v>
      </c>
      <c r="AF268" s="229">
        <f t="shared" ca="1" si="37"/>
        <v>0</v>
      </c>
      <c r="AG268" s="352">
        <f t="shared" ca="1" si="38"/>
        <v>0</v>
      </c>
      <c r="AH268" s="181"/>
      <c r="AI268" s="181"/>
      <c r="AJ268" s="181"/>
      <c r="AK268" s="181"/>
      <c r="AL268" s="181"/>
      <c r="AM268" s="181"/>
      <c r="AN268" s="181"/>
      <c r="AO268" s="181"/>
    </row>
    <row r="269" spans="4:41" ht="12.9" customHeight="1" x14ac:dyDescent="0.3">
      <c r="D269" s="54"/>
      <c r="E269" s="234" t="s">
        <v>437</v>
      </c>
      <c r="F269" s="332" t="s">
        <v>637</v>
      </c>
      <c r="G269" s="339">
        <f ca="1">IF($F$7="BP",BP!AB245,EIA!AB245)/$F$28</f>
        <v>0</v>
      </c>
      <c r="H269" s="339">
        <f ca="1">IF($F$7="BP",BP!AC245,EIA!AC245)/$F$28</f>
        <v>0</v>
      </c>
      <c r="I269" s="339">
        <f ca="1">IF($F$7="BP",BP!AD245,EIA!AD245)/$F$28</f>
        <v>0</v>
      </c>
      <c r="J269" s="339">
        <f ca="1">IF($F$7="BP",BP!AE245,EIA!AE245)/$F$28</f>
        <v>0</v>
      </c>
      <c r="K269" s="339">
        <f ca="1">IF($F$7="BP",BP!AF245,EIA!AF245)/$F$28</f>
        <v>0</v>
      </c>
      <c r="L269" s="339">
        <f ca="1">IF($F$7="BP",BP!AG245,EIA!AG245)/$F$28</f>
        <v>0</v>
      </c>
      <c r="M269" s="339">
        <f ca="1">IF($F$7="BP",BP!J245,EIA!J245)/$F$28</f>
        <v>0</v>
      </c>
      <c r="N269" s="339">
        <f ca="1">IF($F$7="BP",BP!K245,EIA!K245)/$F$28</f>
        <v>0</v>
      </c>
      <c r="O269" s="339">
        <f ca="1">IF($F$7="BP",BP!L245,EIA!L245)/$F$28</f>
        <v>0</v>
      </c>
      <c r="P269" s="339">
        <f ca="1">IF($F$7="BP",BP!M245,EIA!M245)/$F$28</f>
        <v>0</v>
      </c>
      <c r="Q269" s="339">
        <f ca="1">IF($F$7="BP",BP!N245,EIA!N245)/$F$28</f>
        <v>0</v>
      </c>
      <c r="R269" s="339">
        <f ca="1">IF($F$7="BP",BP!O245,EIA!O245)/$F$28</f>
        <v>0</v>
      </c>
      <c r="S269" s="339">
        <f ca="1">IF($F$7="BP",BP!S245,EIA!S245)/$F$28</f>
        <v>0</v>
      </c>
      <c r="T269" s="339">
        <f ca="1">IF($F$7="BP",BP!T245,EIA!T245)/$F$28</f>
        <v>0</v>
      </c>
      <c r="U269" s="339">
        <f ca="1">IF($F$7="BP",BP!U245,EIA!U245)/$F$28</f>
        <v>0</v>
      </c>
      <c r="V269" s="339">
        <f ca="1">IF($F$7="BP",BP!V245,EIA!V245)/$F$28</f>
        <v>0</v>
      </c>
      <c r="W269" s="339">
        <f ca="1">IF($F$7="BP",BP!W245,EIA!W245)/$F$28</f>
        <v>0</v>
      </c>
      <c r="X269" s="339">
        <f ca="1">IF($F$7="BP",BP!X245,EIA!X245)/$F$28</f>
        <v>0</v>
      </c>
      <c r="Y269" s="186">
        <f t="shared" ca="1" si="30"/>
        <v>0</v>
      </c>
      <c r="Z269" s="249">
        <f t="shared" ca="1" si="31"/>
        <v>0</v>
      </c>
      <c r="AA269" s="249">
        <f t="shared" ca="1" si="32"/>
        <v>0</v>
      </c>
      <c r="AB269" s="249">
        <f t="shared" ca="1" si="33"/>
        <v>0</v>
      </c>
      <c r="AC269" s="249">
        <f t="shared" ca="1" si="34"/>
        <v>0</v>
      </c>
      <c r="AD269" s="348">
        <f t="shared" ca="1" si="35"/>
        <v>0</v>
      </c>
      <c r="AE269" s="351">
        <f t="shared" ca="1" si="36"/>
        <v>0</v>
      </c>
      <c r="AF269" s="229">
        <f t="shared" ca="1" si="37"/>
        <v>0</v>
      </c>
      <c r="AG269" s="352">
        <f t="shared" ca="1" si="38"/>
        <v>0</v>
      </c>
      <c r="AH269" s="181"/>
      <c r="AI269" s="181"/>
      <c r="AJ269" s="181"/>
      <c r="AK269" s="181"/>
      <c r="AL269" s="181"/>
      <c r="AM269" s="181"/>
      <c r="AN269" s="181"/>
      <c r="AO269" s="181"/>
    </row>
    <row r="270" spans="4:41" ht="12.9" customHeight="1" x14ac:dyDescent="0.3">
      <c r="D270" s="54"/>
      <c r="E270" s="234" t="s">
        <v>435</v>
      </c>
      <c r="F270" s="332" t="s">
        <v>191</v>
      </c>
      <c r="G270" s="339">
        <f ca="1">IF($F$7="BP",BP!AB246,EIA!AB246)/$F$28</f>
        <v>103.42078639646556</v>
      </c>
      <c r="H270" s="339">
        <f ca="1">IF($F$7="BP",BP!AC246,EIA!AC246)/$F$28</f>
        <v>110.31037844859249</v>
      </c>
      <c r="I270" s="339">
        <f ca="1">IF($F$7="BP",BP!AD246,EIA!AD246)/$F$28</f>
        <v>117.12161220614388</v>
      </c>
      <c r="J270" s="339">
        <f ca="1">IF($F$7="BP",BP!AE246,EIA!AE246)/$F$28</f>
        <v>8.1568792945212092</v>
      </c>
      <c r="K270" s="339">
        <f ca="1">IF($F$7="BP",BP!AF246,EIA!AF246)/$F$28</f>
        <v>9.0631992161346808</v>
      </c>
      <c r="L270" s="339">
        <f ca="1">IF($F$7="BP",BP!AG246,EIA!AG246)/$F$28</f>
        <v>9.9695191377481471</v>
      </c>
      <c r="M270" s="339">
        <f ca="1">IF($F$7="BP",BP!J246,EIA!J246)/$F$28</f>
        <v>29.484756304670203</v>
      </c>
      <c r="N270" s="339">
        <f ca="1">IF($F$7="BP",BP!K246,EIA!K246)/$F$28</f>
        <v>32.064753920647533</v>
      </c>
      <c r="O270" s="339">
        <f ca="1">IF($F$7="BP",BP!L246,EIA!L246)/$F$28</f>
        <v>34.979092257021478</v>
      </c>
      <c r="P270" s="339">
        <f ca="1">IF($F$7="BP",BP!M246,EIA!M246)/$F$28</f>
        <v>3.5398704790976603</v>
      </c>
      <c r="Q270" s="339">
        <f ca="1">IF($F$7="BP",BP!N246,EIA!N246)/$F$28</f>
        <v>4.3974379179382277</v>
      </c>
      <c r="R270" s="339">
        <f ca="1">IF($F$7="BP",BP!O246,EIA!O246)/$F$28</f>
        <v>6.7879466546737559</v>
      </c>
      <c r="S270" s="339">
        <f ca="1">IF($F$7="BP",BP!S246,EIA!S246)/$F$28</f>
        <v>17.065403999999997</v>
      </c>
      <c r="T270" s="339">
        <f ca="1">IF($F$7="BP",BP!T246,EIA!T246)/$F$28</f>
        <v>17.631108000000001</v>
      </c>
      <c r="U270" s="339">
        <f ca="1">IF($F$7="BP",BP!U246,EIA!U246)/$F$28</f>
        <v>18.322524000000001</v>
      </c>
      <c r="V270" s="339">
        <f ca="1">IF($F$7="BP",BP!V246,EIA!V246)/$F$28</f>
        <v>1.5586042031994078</v>
      </c>
      <c r="W270" s="339">
        <f ca="1">IF($F$7="BP",BP!W246,EIA!W246)/$F$28</f>
        <v>4.0030606054781659</v>
      </c>
      <c r="X270" s="339">
        <f ca="1">IF($F$7="BP",BP!X246,EIA!X246)/$F$28</f>
        <v>6.755547778315024</v>
      </c>
      <c r="Y270" s="186">
        <f t="shared" ca="1" si="30"/>
        <v>149.97094670113577</v>
      </c>
      <c r="Z270" s="249">
        <f t="shared" ca="1" si="31"/>
        <v>160.00624036924003</v>
      </c>
      <c r="AA270" s="249">
        <f t="shared" ca="1" si="32"/>
        <v>170.42322846316534</v>
      </c>
      <c r="AB270" s="249">
        <f t="shared" ca="1" si="33"/>
        <v>13.255353976818277</v>
      </c>
      <c r="AC270" s="249">
        <f t="shared" ca="1" si="34"/>
        <v>17.463697739551073</v>
      </c>
      <c r="AD270" s="348">
        <f t="shared" ca="1" si="35"/>
        <v>23.513013570736927</v>
      </c>
      <c r="AE270" s="351">
        <f t="shared" ca="1" si="36"/>
        <v>163.22630067795404</v>
      </c>
      <c r="AF270" s="229">
        <f t="shared" ca="1" si="37"/>
        <v>177.4699381087911</v>
      </c>
      <c r="AG270" s="352">
        <f t="shared" ca="1" si="38"/>
        <v>193.93624203390226</v>
      </c>
      <c r="AH270" s="181"/>
      <c r="AI270" s="181"/>
      <c r="AJ270" s="181"/>
      <c r="AK270" s="181"/>
      <c r="AL270" s="181"/>
      <c r="AM270" s="181"/>
      <c r="AN270" s="181"/>
      <c r="AO270" s="181"/>
    </row>
    <row r="271" spans="4:41" ht="12.9" customHeight="1" x14ac:dyDescent="0.3">
      <c r="D271" s="54"/>
      <c r="E271" s="234" t="s">
        <v>433</v>
      </c>
      <c r="F271" s="332" t="s">
        <v>635</v>
      </c>
      <c r="G271" s="339">
        <f ca="1">IF($F$7="BP",BP!AB247,EIA!AB247)/$F$28</f>
        <v>0</v>
      </c>
      <c r="H271" s="339">
        <f ca="1">IF($F$7="BP",BP!AC247,EIA!AC247)/$F$28</f>
        <v>0</v>
      </c>
      <c r="I271" s="339">
        <f ca="1">IF($F$7="BP",BP!AD247,EIA!AD247)/$F$28</f>
        <v>0</v>
      </c>
      <c r="J271" s="339">
        <f ca="1">IF($F$7="BP",BP!AE247,EIA!AE247)/$F$28</f>
        <v>0</v>
      </c>
      <c r="K271" s="339">
        <f ca="1">IF($F$7="BP",BP!AF247,EIA!AF247)/$F$28</f>
        <v>0</v>
      </c>
      <c r="L271" s="339">
        <f ca="1">IF($F$7="BP",BP!AG247,EIA!AG247)/$F$28</f>
        <v>0</v>
      </c>
      <c r="M271" s="339">
        <f ca="1">IF($F$7="BP",BP!J247,EIA!J247)/$F$28</f>
        <v>0</v>
      </c>
      <c r="N271" s="339">
        <f ca="1">IF($F$7="BP",BP!K247,EIA!K247)/$F$28</f>
        <v>0</v>
      </c>
      <c r="O271" s="339">
        <f ca="1">IF($F$7="BP",BP!L247,EIA!L247)/$F$28</f>
        <v>0</v>
      </c>
      <c r="P271" s="339">
        <f ca="1">IF($F$7="BP",BP!M247,EIA!M247)/$F$28</f>
        <v>0</v>
      </c>
      <c r="Q271" s="339">
        <f ca="1">IF($F$7="BP",BP!N247,EIA!N247)/$F$28</f>
        <v>0</v>
      </c>
      <c r="R271" s="339">
        <f ca="1">IF($F$7="BP",BP!O247,EIA!O247)/$F$28</f>
        <v>0</v>
      </c>
      <c r="S271" s="339">
        <f ca="1">IF($F$7="BP",BP!S247,EIA!S247)/$F$28</f>
        <v>0</v>
      </c>
      <c r="T271" s="339">
        <f ca="1">IF($F$7="BP",BP!T247,EIA!T247)/$F$28</f>
        <v>0</v>
      </c>
      <c r="U271" s="339">
        <f ca="1">IF($F$7="BP",BP!U247,EIA!U247)/$F$28</f>
        <v>0</v>
      </c>
      <c r="V271" s="339">
        <f ca="1">IF($F$7="BP",BP!V247,EIA!V247)/$F$28</f>
        <v>0</v>
      </c>
      <c r="W271" s="339">
        <f ca="1">IF($F$7="BP",BP!W247,EIA!W247)/$F$28</f>
        <v>0</v>
      </c>
      <c r="X271" s="339">
        <f ca="1">IF($F$7="BP",BP!X247,EIA!X247)/$F$28</f>
        <v>0</v>
      </c>
      <c r="Y271" s="186">
        <f t="shared" ca="1" si="30"/>
        <v>0</v>
      </c>
      <c r="Z271" s="249">
        <f t="shared" ca="1" si="31"/>
        <v>0</v>
      </c>
      <c r="AA271" s="249">
        <f t="shared" ca="1" si="32"/>
        <v>0</v>
      </c>
      <c r="AB271" s="249">
        <f t="shared" ca="1" si="33"/>
        <v>0</v>
      </c>
      <c r="AC271" s="249">
        <f t="shared" ca="1" si="34"/>
        <v>0</v>
      </c>
      <c r="AD271" s="348">
        <f t="shared" ca="1" si="35"/>
        <v>0</v>
      </c>
      <c r="AE271" s="351">
        <f t="shared" ca="1" si="36"/>
        <v>0</v>
      </c>
      <c r="AF271" s="229">
        <f t="shared" ca="1" si="37"/>
        <v>0</v>
      </c>
      <c r="AG271" s="352">
        <f t="shared" ca="1" si="38"/>
        <v>0</v>
      </c>
      <c r="AH271" s="181"/>
      <c r="AI271" s="181"/>
      <c r="AJ271" s="181"/>
      <c r="AK271" s="181"/>
      <c r="AL271" s="181"/>
      <c r="AM271" s="181"/>
      <c r="AN271" s="181"/>
      <c r="AO271" s="181"/>
    </row>
    <row r="272" spans="4:41" ht="12.9" customHeight="1" x14ac:dyDescent="0.3">
      <c r="D272" s="54"/>
      <c r="E272" s="234" t="s">
        <v>438</v>
      </c>
      <c r="F272" s="332" t="s">
        <v>638</v>
      </c>
      <c r="G272" s="339">
        <f ca="1">IF($F$7="BP",BP!AB248,EIA!AB248)/$F$28</f>
        <v>0</v>
      </c>
      <c r="H272" s="339">
        <f ca="1">IF($F$7="BP",BP!AC248,EIA!AC248)/$F$28</f>
        <v>0</v>
      </c>
      <c r="I272" s="339">
        <f ca="1">IF($F$7="BP",BP!AD248,EIA!AD248)/$F$28</f>
        <v>0</v>
      </c>
      <c r="J272" s="339">
        <f ca="1">IF($F$7="BP",BP!AE248,EIA!AE248)/$F$28</f>
        <v>0</v>
      </c>
      <c r="K272" s="339">
        <f ca="1">IF($F$7="BP",BP!AF248,EIA!AF248)/$F$28</f>
        <v>0</v>
      </c>
      <c r="L272" s="339">
        <f ca="1">IF($F$7="BP",BP!AG248,EIA!AG248)/$F$28</f>
        <v>0</v>
      </c>
      <c r="M272" s="339">
        <f ca="1">IF($F$7="BP",BP!J248,EIA!J248)/$F$28</f>
        <v>0</v>
      </c>
      <c r="N272" s="339">
        <f ca="1">IF($F$7="BP",BP!K248,EIA!K248)/$F$28</f>
        <v>0</v>
      </c>
      <c r="O272" s="339">
        <f ca="1">IF($F$7="BP",BP!L248,EIA!L248)/$F$28</f>
        <v>0</v>
      </c>
      <c r="P272" s="339">
        <f ca="1">IF($F$7="BP",BP!M248,EIA!M248)/$F$28</f>
        <v>0</v>
      </c>
      <c r="Q272" s="339">
        <f ca="1">IF($F$7="BP",BP!N248,EIA!N248)/$F$28</f>
        <v>0</v>
      </c>
      <c r="R272" s="339">
        <f ca="1">IF($F$7="BP",BP!O248,EIA!O248)/$F$28</f>
        <v>0</v>
      </c>
      <c r="S272" s="339">
        <f ca="1">IF($F$7="BP",BP!S248,EIA!S248)/$F$28</f>
        <v>0</v>
      </c>
      <c r="T272" s="339">
        <f ca="1">IF($F$7="BP",BP!T248,EIA!T248)/$F$28</f>
        <v>0</v>
      </c>
      <c r="U272" s="339">
        <f ca="1">IF($F$7="BP",BP!U248,EIA!U248)/$F$28</f>
        <v>0</v>
      </c>
      <c r="V272" s="339">
        <f ca="1">IF($F$7="BP",BP!V248,EIA!V248)/$F$28</f>
        <v>0</v>
      </c>
      <c r="W272" s="339">
        <f ca="1">IF($F$7="BP",BP!W248,EIA!W248)/$F$28</f>
        <v>0</v>
      </c>
      <c r="X272" s="339">
        <f ca="1">IF($F$7="BP",BP!X248,EIA!X248)/$F$28</f>
        <v>0</v>
      </c>
      <c r="Y272" s="186">
        <f t="shared" ca="1" si="30"/>
        <v>0</v>
      </c>
      <c r="Z272" s="249">
        <f t="shared" ca="1" si="31"/>
        <v>0</v>
      </c>
      <c r="AA272" s="249">
        <f t="shared" ca="1" si="32"/>
        <v>0</v>
      </c>
      <c r="AB272" s="249">
        <f t="shared" ca="1" si="33"/>
        <v>0</v>
      </c>
      <c r="AC272" s="249">
        <f t="shared" ca="1" si="34"/>
        <v>0</v>
      </c>
      <c r="AD272" s="348">
        <f t="shared" ca="1" si="35"/>
        <v>0</v>
      </c>
      <c r="AE272" s="351">
        <f t="shared" ca="1" si="36"/>
        <v>0</v>
      </c>
      <c r="AF272" s="229">
        <f t="shared" ca="1" si="37"/>
        <v>0</v>
      </c>
      <c r="AG272" s="352">
        <f t="shared" ca="1" si="38"/>
        <v>0</v>
      </c>
      <c r="AH272" s="181"/>
      <c r="AI272" s="181"/>
      <c r="AJ272" s="181"/>
      <c r="AK272" s="181"/>
      <c r="AL272" s="181"/>
      <c r="AM272" s="181"/>
      <c r="AN272" s="181"/>
      <c r="AO272" s="181"/>
    </row>
    <row r="273" spans="1:41" ht="12.9" customHeight="1" x14ac:dyDescent="0.3">
      <c r="D273" s="54"/>
      <c r="E273" s="234" t="s">
        <v>387</v>
      </c>
      <c r="F273" s="332" t="s">
        <v>600</v>
      </c>
      <c r="G273" s="339">
        <f ca="1">IF($F$7="BP",BP!AB249,EIA!AB249)/$F$28</f>
        <v>0</v>
      </c>
      <c r="H273" s="339">
        <f ca="1">IF($F$7="BP",BP!AC249,EIA!AC249)/$F$28</f>
        <v>0</v>
      </c>
      <c r="I273" s="339">
        <f ca="1">IF($F$7="BP",BP!AD249,EIA!AD249)/$F$28</f>
        <v>0</v>
      </c>
      <c r="J273" s="339">
        <f ca="1">IF($F$7="BP",BP!AE249,EIA!AE249)/$F$28</f>
        <v>0</v>
      </c>
      <c r="K273" s="339">
        <f ca="1">IF($F$7="BP",BP!AF249,EIA!AF249)/$F$28</f>
        <v>0</v>
      </c>
      <c r="L273" s="339">
        <f ca="1">IF($F$7="BP",BP!AG249,EIA!AG249)/$F$28</f>
        <v>0</v>
      </c>
      <c r="M273" s="339">
        <f ca="1">IF($F$7="BP",BP!J249,EIA!J249)/$F$28</f>
        <v>0</v>
      </c>
      <c r="N273" s="339">
        <f ca="1">IF($F$7="BP",BP!K249,EIA!K249)/$F$28</f>
        <v>0</v>
      </c>
      <c r="O273" s="339">
        <f ca="1">IF($F$7="BP",BP!L249,EIA!L249)/$F$28</f>
        <v>0</v>
      </c>
      <c r="P273" s="339">
        <f ca="1">IF($F$7="BP",BP!M249,EIA!M249)/$F$28</f>
        <v>0</v>
      </c>
      <c r="Q273" s="339">
        <f ca="1">IF($F$7="BP",BP!N249,EIA!N249)/$F$28</f>
        <v>0</v>
      </c>
      <c r="R273" s="339">
        <f ca="1">IF($F$7="BP",BP!O249,EIA!O249)/$F$28</f>
        <v>0</v>
      </c>
      <c r="S273" s="339">
        <f ca="1">IF($F$7="BP",BP!S249,EIA!S249)/$F$28</f>
        <v>0</v>
      </c>
      <c r="T273" s="339">
        <f ca="1">IF($F$7="BP",BP!T249,EIA!T249)/$F$28</f>
        <v>0</v>
      </c>
      <c r="U273" s="339">
        <f ca="1">IF($F$7="BP",BP!U249,EIA!U249)/$F$28</f>
        <v>0</v>
      </c>
      <c r="V273" s="339">
        <f ca="1">IF($F$7="BP",BP!V249,EIA!V249)/$F$28</f>
        <v>0</v>
      </c>
      <c r="W273" s="339">
        <f ca="1">IF($F$7="BP",BP!W249,EIA!W249)/$F$28</f>
        <v>0</v>
      </c>
      <c r="X273" s="339">
        <f ca="1">IF($F$7="BP",BP!X249,EIA!X249)/$F$28</f>
        <v>0</v>
      </c>
      <c r="Y273" s="186">
        <f t="shared" ca="1" si="30"/>
        <v>0</v>
      </c>
      <c r="Z273" s="249">
        <f t="shared" ca="1" si="31"/>
        <v>0</v>
      </c>
      <c r="AA273" s="249">
        <f t="shared" ca="1" si="32"/>
        <v>0</v>
      </c>
      <c r="AB273" s="249">
        <f t="shared" ca="1" si="33"/>
        <v>0</v>
      </c>
      <c r="AC273" s="249">
        <f t="shared" ca="1" si="34"/>
        <v>0</v>
      </c>
      <c r="AD273" s="348">
        <f t="shared" ca="1" si="35"/>
        <v>0</v>
      </c>
      <c r="AE273" s="351">
        <f t="shared" ca="1" si="36"/>
        <v>0</v>
      </c>
      <c r="AF273" s="229">
        <f t="shared" ca="1" si="37"/>
        <v>0</v>
      </c>
      <c r="AG273" s="352">
        <f t="shared" ca="1" si="38"/>
        <v>0</v>
      </c>
      <c r="AH273" s="181"/>
      <c r="AI273" s="181"/>
      <c r="AJ273" s="181"/>
      <c r="AK273" s="181"/>
      <c r="AL273" s="181"/>
      <c r="AM273" s="181"/>
      <c r="AN273" s="181"/>
      <c r="AO273" s="181"/>
    </row>
    <row r="274" spans="1:41" ht="12.9" customHeight="1" x14ac:dyDescent="0.3">
      <c r="D274" s="54"/>
      <c r="E274" s="234" t="s">
        <v>440</v>
      </c>
      <c r="F274" s="332" t="s">
        <v>192</v>
      </c>
      <c r="G274" s="339">
        <f ca="1">IF($F$7="BP",BP!AB250,EIA!AB250)/$F$28</f>
        <v>0</v>
      </c>
      <c r="H274" s="339">
        <f ca="1">IF($F$7="BP",BP!AC250,EIA!AC250)/$F$28</f>
        <v>0</v>
      </c>
      <c r="I274" s="339">
        <f ca="1">IF($F$7="BP",BP!AD250,EIA!AD250)/$F$28</f>
        <v>0</v>
      </c>
      <c r="J274" s="339">
        <f ca="1">IF($F$7="BP",BP!AE250,EIA!AE250)/$F$28</f>
        <v>0</v>
      </c>
      <c r="K274" s="339">
        <f ca="1">IF($F$7="BP",BP!AF250,EIA!AF250)/$F$28</f>
        <v>0</v>
      </c>
      <c r="L274" s="339">
        <f ca="1">IF($F$7="BP",BP!AG250,EIA!AG250)/$F$28</f>
        <v>0</v>
      </c>
      <c r="M274" s="339">
        <f ca="1">IF($F$7="BP",BP!J250,EIA!J250)/$F$28</f>
        <v>12.243669990922374</v>
      </c>
      <c r="N274" s="339">
        <f ca="1">IF($F$7="BP",BP!K250,EIA!K250)/$F$28</f>
        <v>13.315024933150248</v>
      </c>
      <c r="O274" s="339">
        <f ca="1">IF($F$7="BP",BP!L250,EIA!L250)/$F$28</f>
        <v>14.525216276220783</v>
      </c>
      <c r="P274" s="339">
        <f ca="1">IF($F$7="BP",BP!M250,EIA!M250)/$F$28</f>
        <v>4.1952991305783902</v>
      </c>
      <c r="Q274" s="339">
        <f ca="1">IF($F$7="BP",BP!N250,EIA!N250)/$F$28</f>
        <v>5.5555221889198974</v>
      </c>
      <c r="R274" s="339">
        <f ca="1">IF($F$7="BP",BP!O250,EIA!O250)/$F$28</f>
        <v>8.2728854715462372</v>
      </c>
      <c r="S274" s="339">
        <f ca="1">IF($F$7="BP",BP!S250,EIA!S250)/$F$28</f>
        <v>0</v>
      </c>
      <c r="T274" s="339">
        <f ca="1">IF($F$7="BP",BP!T250,EIA!T250)/$F$28</f>
        <v>0</v>
      </c>
      <c r="U274" s="339">
        <f ca="1">IF($F$7="BP",BP!U250,EIA!U250)/$F$28</f>
        <v>0</v>
      </c>
      <c r="V274" s="339">
        <f ca="1">IF($F$7="BP",BP!V250,EIA!V250)/$F$28</f>
        <v>0</v>
      </c>
      <c r="W274" s="339">
        <f ca="1">IF($F$7="BP",BP!W250,EIA!W250)/$F$28</f>
        <v>0</v>
      </c>
      <c r="X274" s="339">
        <f ca="1">IF($F$7="BP",BP!X250,EIA!X250)/$F$28</f>
        <v>0</v>
      </c>
      <c r="Y274" s="186">
        <f t="shared" ca="1" si="30"/>
        <v>12.243669990922374</v>
      </c>
      <c r="Z274" s="249">
        <f t="shared" ca="1" si="31"/>
        <v>13.315024933150248</v>
      </c>
      <c r="AA274" s="249">
        <f t="shared" ca="1" si="32"/>
        <v>14.525216276220783</v>
      </c>
      <c r="AB274" s="249">
        <f t="shared" ca="1" si="33"/>
        <v>4.1952991305783902</v>
      </c>
      <c r="AC274" s="249">
        <f t="shared" ca="1" si="34"/>
        <v>5.5555221889198974</v>
      </c>
      <c r="AD274" s="348">
        <f t="shared" ca="1" si="35"/>
        <v>8.2728854715462372</v>
      </c>
      <c r="AE274" s="351">
        <f t="shared" ca="1" si="36"/>
        <v>16.438969121500765</v>
      </c>
      <c r="AF274" s="229">
        <f t="shared" ca="1" si="37"/>
        <v>18.870547122070146</v>
      </c>
      <c r="AG274" s="352">
        <f t="shared" ca="1" si="38"/>
        <v>22.798101747767021</v>
      </c>
      <c r="AH274" s="181"/>
      <c r="AI274" s="181"/>
      <c r="AJ274" s="181"/>
      <c r="AK274" s="181"/>
      <c r="AL274" s="181"/>
      <c r="AM274" s="181"/>
      <c r="AN274" s="181"/>
      <c r="AO274" s="181"/>
    </row>
    <row r="275" spans="1:41" ht="12.9" customHeight="1" x14ac:dyDescent="0.3">
      <c r="D275" s="54"/>
      <c r="E275" s="234" t="s">
        <v>337</v>
      </c>
      <c r="F275" s="332" t="s">
        <v>559</v>
      </c>
      <c r="G275" s="339">
        <f ca="1">IF($F$7="BP",BP!AB251,EIA!AB251)/$F$28</f>
        <v>0</v>
      </c>
      <c r="H275" s="339">
        <f ca="1">IF($F$7="BP",BP!AC251,EIA!AC251)/$F$28</f>
        <v>0</v>
      </c>
      <c r="I275" s="339">
        <f ca="1">IF($F$7="BP",BP!AD251,EIA!AD251)/$F$28</f>
        <v>0</v>
      </c>
      <c r="J275" s="339">
        <f ca="1">IF($F$7="BP",BP!AE251,EIA!AE251)/$F$28</f>
        <v>0</v>
      </c>
      <c r="K275" s="339">
        <f ca="1">IF($F$7="BP",BP!AF251,EIA!AF251)/$F$28</f>
        <v>0</v>
      </c>
      <c r="L275" s="339">
        <f ca="1">IF($F$7="BP",BP!AG251,EIA!AG251)/$F$28</f>
        <v>0</v>
      </c>
      <c r="M275" s="339">
        <f ca="1">IF($F$7="BP",BP!J251,EIA!J251)/$F$28</f>
        <v>0</v>
      </c>
      <c r="N275" s="339">
        <f ca="1">IF($F$7="BP",BP!K251,EIA!K251)/$F$28</f>
        <v>0</v>
      </c>
      <c r="O275" s="339">
        <f ca="1">IF($F$7="BP",BP!L251,EIA!L251)/$F$28</f>
        <v>0</v>
      </c>
      <c r="P275" s="339">
        <f ca="1">IF($F$7="BP",BP!M251,EIA!M251)/$F$28</f>
        <v>0</v>
      </c>
      <c r="Q275" s="339">
        <f ca="1">IF($F$7="BP",BP!N251,EIA!N251)/$F$28</f>
        <v>0</v>
      </c>
      <c r="R275" s="339">
        <f ca="1">IF($F$7="BP",BP!O251,EIA!O251)/$F$28</f>
        <v>0</v>
      </c>
      <c r="S275" s="339">
        <f ca="1">IF($F$7="BP",BP!S251,EIA!S251)/$F$28</f>
        <v>0</v>
      </c>
      <c r="T275" s="339">
        <f ca="1">IF($F$7="BP",BP!T251,EIA!T251)/$F$28</f>
        <v>0</v>
      </c>
      <c r="U275" s="339">
        <f ca="1">IF($F$7="BP",BP!U251,EIA!U251)/$F$28</f>
        <v>0</v>
      </c>
      <c r="V275" s="339">
        <f ca="1">IF($F$7="BP",BP!V251,EIA!V251)/$F$28</f>
        <v>0</v>
      </c>
      <c r="W275" s="339">
        <f ca="1">IF($F$7="BP",BP!W251,EIA!W251)/$F$28</f>
        <v>0</v>
      </c>
      <c r="X275" s="339">
        <f ca="1">IF($F$7="BP",BP!X251,EIA!X251)/$F$28</f>
        <v>0</v>
      </c>
      <c r="Y275" s="186">
        <f t="shared" ca="1" si="30"/>
        <v>0</v>
      </c>
      <c r="Z275" s="249">
        <f t="shared" ca="1" si="31"/>
        <v>0</v>
      </c>
      <c r="AA275" s="249">
        <f t="shared" ca="1" si="32"/>
        <v>0</v>
      </c>
      <c r="AB275" s="249">
        <f t="shared" ca="1" si="33"/>
        <v>0</v>
      </c>
      <c r="AC275" s="249">
        <f t="shared" ca="1" si="34"/>
        <v>0</v>
      </c>
      <c r="AD275" s="348">
        <f t="shared" ca="1" si="35"/>
        <v>0</v>
      </c>
      <c r="AE275" s="351">
        <f t="shared" ca="1" si="36"/>
        <v>0</v>
      </c>
      <c r="AF275" s="229">
        <f t="shared" ca="1" si="37"/>
        <v>0</v>
      </c>
      <c r="AG275" s="352">
        <f t="shared" ca="1" si="38"/>
        <v>0</v>
      </c>
      <c r="AH275" s="181"/>
      <c r="AI275" s="181"/>
      <c r="AJ275" s="181"/>
      <c r="AK275" s="181"/>
      <c r="AL275" s="181"/>
      <c r="AM275" s="181"/>
      <c r="AN275" s="181"/>
      <c r="AO275" s="181"/>
    </row>
    <row r="276" spans="1:41" ht="12.9" customHeight="1" x14ac:dyDescent="0.3">
      <c r="D276" s="54"/>
      <c r="E276" s="234" t="s">
        <v>400</v>
      </c>
      <c r="F276" s="332" t="s">
        <v>613</v>
      </c>
      <c r="G276" s="339">
        <f ca="1">IF($F$7="BP",BP!AB252,EIA!AB252)/$F$28</f>
        <v>570.82001550377129</v>
      </c>
      <c r="H276" s="339">
        <f ca="1">IF($F$7="BP",BP!AC252,EIA!AC252)/$F$28</f>
        <v>596.22162336002225</v>
      </c>
      <c r="I276" s="339">
        <f ca="1">IF($F$7="BP",BP!AD252,EIA!AD252)/$F$28</f>
        <v>621.17136459304152</v>
      </c>
      <c r="J276" s="339">
        <f ca="1">IF($F$7="BP",BP!AE252,EIA!AE252)/$F$28</f>
        <v>29.201288160506344</v>
      </c>
      <c r="K276" s="339">
        <f ca="1">IF($F$7="BP",BP!AF252,EIA!AF252)/$F$28</f>
        <v>31.092859388768488</v>
      </c>
      <c r="L276" s="339">
        <f ca="1">IF($F$7="BP",BP!AG252,EIA!AG252)/$F$28</f>
        <v>32.984430617030611</v>
      </c>
      <c r="M276" s="339">
        <f ca="1">IF($F$7="BP",BP!J252,EIA!J252)/$F$28</f>
        <v>0</v>
      </c>
      <c r="N276" s="339">
        <f ca="1">IF($F$7="BP",BP!K252,EIA!K252)/$F$28</f>
        <v>0</v>
      </c>
      <c r="O276" s="339">
        <f ca="1">IF($F$7="BP",BP!L252,EIA!L252)/$F$28</f>
        <v>0</v>
      </c>
      <c r="P276" s="339">
        <f ca="1">IF($F$7="BP",BP!M252,EIA!M252)/$F$28</f>
        <v>0</v>
      </c>
      <c r="Q276" s="339">
        <f ca="1">IF($F$7="BP",BP!N252,EIA!N252)/$F$28</f>
        <v>0</v>
      </c>
      <c r="R276" s="339">
        <f ca="1">IF($F$7="BP",BP!O252,EIA!O252)/$F$28</f>
        <v>0</v>
      </c>
      <c r="S276" s="339">
        <f ca="1">IF($F$7="BP",BP!S252,EIA!S252)/$F$28</f>
        <v>0</v>
      </c>
      <c r="T276" s="339">
        <f ca="1">IF($F$7="BP",BP!T252,EIA!T252)/$F$28</f>
        <v>0</v>
      </c>
      <c r="U276" s="339">
        <f ca="1">IF($F$7="BP",BP!U252,EIA!U252)/$F$28</f>
        <v>0</v>
      </c>
      <c r="V276" s="339">
        <f ca="1">IF($F$7="BP",BP!V252,EIA!V252)/$F$28</f>
        <v>0</v>
      </c>
      <c r="W276" s="339">
        <f ca="1">IF($F$7="BP",BP!W252,EIA!W252)/$F$28</f>
        <v>0</v>
      </c>
      <c r="X276" s="339">
        <f ca="1">IF($F$7="BP",BP!X252,EIA!X252)/$F$28</f>
        <v>0</v>
      </c>
      <c r="Y276" s="186">
        <f t="shared" ca="1" si="30"/>
        <v>570.82001550377129</v>
      </c>
      <c r="Z276" s="249">
        <f t="shared" ca="1" si="31"/>
        <v>596.22162336002225</v>
      </c>
      <c r="AA276" s="249">
        <f t="shared" ca="1" si="32"/>
        <v>621.17136459304152</v>
      </c>
      <c r="AB276" s="249">
        <f t="shared" ca="1" si="33"/>
        <v>29.201288160506344</v>
      </c>
      <c r="AC276" s="249">
        <f t="shared" ca="1" si="34"/>
        <v>31.092859388768488</v>
      </c>
      <c r="AD276" s="348">
        <f t="shared" ca="1" si="35"/>
        <v>32.984430617030611</v>
      </c>
      <c r="AE276" s="351">
        <f t="shared" ca="1" si="36"/>
        <v>600.02130366427764</v>
      </c>
      <c r="AF276" s="229">
        <f t="shared" ca="1" si="37"/>
        <v>627.31448274879074</v>
      </c>
      <c r="AG276" s="352">
        <f t="shared" ca="1" si="38"/>
        <v>654.15579521007214</v>
      </c>
      <c r="AH276" s="181"/>
      <c r="AI276" s="181"/>
      <c r="AJ276" s="181"/>
      <c r="AK276" s="181"/>
      <c r="AL276" s="181"/>
      <c r="AM276" s="181"/>
      <c r="AN276" s="181"/>
      <c r="AO276" s="181"/>
    </row>
    <row r="277" spans="1:41" ht="12.9" customHeight="1" x14ac:dyDescent="0.3">
      <c r="D277" s="54"/>
      <c r="E277" s="234" t="s">
        <v>441</v>
      </c>
      <c r="F277" s="332" t="s">
        <v>640</v>
      </c>
      <c r="G277" s="339">
        <f ca="1">IF($F$7="BP",BP!AB253,EIA!AB253)/$F$28</f>
        <v>0</v>
      </c>
      <c r="H277" s="339">
        <f ca="1">IF($F$7="BP",BP!AC253,EIA!AC253)/$F$28</f>
        <v>0</v>
      </c>
      <c r="I277" s="339">
        <f ca="1">IF($F$7="BP",BP!AD253,EIA!AD253)/$F$28</f>
        <v>0</v>
      </c>
      <c r="J277" s="339">
        <f ca="1">IF($F$7="BP",BP!AE253,EIA!AE253)/$F$28</f>
        <v>0</v>
      </c>
      <c r="K277" s="339">
        <f ca="1">IF($F$7="BP",BP!AF253,EIA!AF253)/$F$28</f>
        <v>0</v>
      </c>
      <c r="L277" s="339">
        <f ca="1">IF($F$7="BP",BP!AG253,EIA!AG253)/$F$28</f>
        <v>0</v>
      </c>
      <c r="M277" s="339">
        <f ca="1">IF($F$7="BP",BP!J253,EIA!J253)/$F$28</f>
        <v>0</v>
      </c>
      <c r="N277" s="339">
        <f ca="1">IF($F$7="BP",BP!K253,EIA!K253)/$F$28</f>
        <v>0</v>
      </c>
      <c r="O277" s="339">
        <f ca="1">IF($F$7="BP",BP!L253,EIA!L253)/$F$28</f>
        <v>0</v>
      </c>
      <c r="P277" s="339">
        <f ca="1">IF($F$7="BP",BP!M253,EIA!M253)/$F$28</f>
        <v>0</v>
      </c>
      <c r="Q277" s="339">
        <f ca="1">IF($F$7="BP",BP!N253,EIA!N253)/$F$28</f>
        <v>0</v>
      </c>
      <c r="R277" s="339">
        <f ca="1">IF($F$7="BP",BP!O253,EIA!O253)/$F$28</f>
        <v>0</v>
      </c>
      <c r="S277" s="339">
        <f ca="1">IF($F$7="BP",BP!S253,EIA!S253)/$F$28</f>
        <v>0</v>
      </c>
      <c r="T277" s="339">
        <f ca="1">IF($F$7="BP",BP!T253,EIA!T253)/$F$28</f>
        <v>0</v>
      </c>
      <c r="U277" s="339">
        <f ca="1">IF($F$7="BP",BP!U253,EIA!U253)/$F$28</f>
        <v>0</v>
      </c>
      <c r="V277" s="339">
        <f ca="1">IF($F$7="BP",BP!V253,EIA!V253)/$F$28</f>
        <v>0</v>
      </c>
      <c r="W277" s="339">
        <f ca="1">IF($F$7="BP",BP!W253,EIA!W253)/$F$28</f>
        <v>0</v>
      </c>
      <c r="X277" s="339">
        <f ca="1">IF($F$7="BP",BP!X253,EIA!X253)/$F$28</f>
        <v>0</v>
      </c>
      <c r="Y277" s="186">
        <f t="shared" ca="1" si="30"/>
        <v>0</v>
      </c>
      <c r="Z277" s="249">
        <f t="shared" ca="1" si="31"/>
        <v>0</v>
      </c>
      <c r="AA277" s="249">
        <f t="shared" ca="1" si="32"/>
        <v>0</v>
      </c>
      <c r="AB277" s="249">
        <f t="shared" ca="1" si="33"/>
        <v>0</v>
      </c>
      <c r="AC277" s="249">
        <f t="shared" ca="1" si="34"/>
        <v>0</v>
      </c>
      <c r="AD277" s="348">
        <f t="shared" ca="1" si="35"/>
        <v>0</v>
      </c>
      <c r="AE277" s="351">
        <f t="shared" ca="1" si="36"/>
        <v>0</v>
      </c>
      <c r="AF277" s="229">
        <f t="shared" ca="1" si="37"/>
        <v>0</v>
      </c>
      <c r="AG277" s="352">
        <f t="shared" ca="1" si="38"/>
        <v>0</v>
      </c>
      <c r="AH277" s="181"/>
      <c r="AI277" s="181"/>
      <c r="AJ277" s="181"/>
      <c r="AK277" s="181"/>
      <c r="AL277" s="181"/>
      <c r="AM277" s="181"/>
      <c r="AN277" s="181"/>
      <c r="AO277" s="181"/>
    </row>
    <row r="278" spans="1:41" ht="12.9" customHeight="1" thickBot="1" x14ac:dyDescent="0.35">
      <c r="D278" s="54"/>
      <c r="E278" s="234" t="s">
        <v>442</v>
      </c>
      <c r="F278" s="332" t="s">
        <v>641</v>
      </c>
      <c r="G278" s="339">
        <f ca="1">IF($F$7="BP",BP!AB254,EIA!AB254)/$F$28</f>
        <v>0</v>
      </c>
      <c r="H278" s="339">
        <f ca="1">IF($F$7="BP",BP!AC254,EIA!AC254)/$F$28</f>
        <v>0</v>
      </c>
      <c r="I278" s="339">
        <f ca="1">IF($F$7="BP",BP!AD254,EIA!AD254)/$F$28</f>
        <v>0</v>
      </c>
      <c r="J278" s="339">
        <f ca="1">IF($F$7="BP",BP!AE254,EIA!AE254)/$F$28</f>
        <v>0</v>
      </c>
      <c r="K278" s="339">
        <f ca="1">IF($F$7="BP",BP!AF254,EIA!AF254)/$F$28</f>
        <v>0</v>
      </c>
      <c r="L278" s="339">
        <f ca="1">IF($F$7="BP",BP!AG254,EIA!AG254)/$F$28</f>
        <v>0</v>
      </c>
      <c r="M278" s="339">
        <f ca="1">IF($F$7="BP",BP!J254,EIA!J254)/$F$28</f>
        <v>0</v>
      </c>
      <c r="N278" s="339">
        <f ca="1">IF($F$7="BP",BP!K254,EIA!K254)/$F$28</f>
        <v>0</v>
      </c>
      <c r="O278" s="339">
        <f ca="1">IF($F$7="BP",BP!L254,EIA!L254)/$F$28</f>
        <v>0</v>
      </c>
      <c r="P278" s="339">
        <f ca="1">IF($F$7="BP",BP!M254,EIA!M254)/$F$28</f>
        <v>0</v>
      </c>
      <c r="Q278" s="339">
        <f ca="1">IF($F$7="BP",BP!N254,EIA!N254)/$F$28</f>
        <v>0</v>
      </c>
      <c r="R278" s="339">
        <f ca="1">IF($F$7="BP",BP!O254,EIA!O254)/$F$28</f>
        <v>0</v>
      </c>
      <c r="S278" s="339">
        <f ca="1">IF($F$7="BP",BP!S254,EIA!S254)/$F$28</f>
        <v>0</v>
      </c>
      <c r="T278" s="339">
        <f ca="1">IF($F$7="BP",BP!T254,EIA!T254)/$F$28</f>
        <v>0</v>
      </c>
      <c r="U278" s="339">
        <f ca="1">IF($F$7="BP",BP!U254,EIA!U254)/$F$28</f>
        <v>0</v>
      </c>
      <c r="V278" s="339">
        <f ca="1">IF($F$7="BP",BP!V254,EIA!V254)/$F$28</f>
        <v>0</v>
      </c>
      <c r="W278" s="339">
        <f ca="1">IF($F$7="BP",BP!W254,EIA!W254)/$F$28</f>
        <v>0</v>
      </c>
      <c r="X278" s="339">
        <f ca="1">IF($F$7="BP",BP!X254,EIA!X254)/$F$28</f>
        <v>0</v>
      </c>
      <c r="Y278" s="186">
        <f t="shared" ca="1" si="30"/>
        <v>0</v>
      </c>
      <c r="Z278" s="249">
        <f t="shared" ca="1" si="31"/>
        <v>0</v>
      </c>
      <c r="AA278" s="249">
        <f t="shared" ca="1" si="32"/>
        <v>0</v>
      </c>
      <c r="AB278" s="249">
        <f t="shared" ca="1" si="33"/>
        <v>0</v>
      </c>
      <c r="AC278" s="249">
        <f t="shared" ca="1" si="34"/>
        <v>0</v>
      </c>
      <c r="AD278" s="348">
        <f t="shared" ca="1" si="35"/>
        <v>0</v>
      </c>
      <c r="AE278" s="353">
        <f t="shared" ca="1" si="36"/>
        <v>0</v>
      </c>
      <c r="AF278" s="354">
        <f t="shared" ca="1" si="37"/>
        <v>0</v>
      </c>
      <c r="AG278" s="355">
        <f t="shared" ca="1" si="38"/>
        <v>0</v>
      </c>
      <c r="AH278" s="181"/>
      <c r="AI278" s="181"/>
      <c r="AJ278" s="181"/>
      <c r="AK278" s="181"/>
      <c r="AL278" s="181"/>
      <c r="AM278" s="181"/>
      <c r="AN278" s="181"/>
      <c r="AO278" s="181"/>
    </row>
    <row r="279" spans="1:41" s="114" customFormat="1" ht="12.9" customHeight="1" x14ac:dyDescent="0.3">
      <c r="A279" s="40"/>
      <c r="B279" s="41"/>
      <c r="C279" s="99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346"/>
      <c r="AI279" s="346"/>
      <c r="AJ279" s="346"/>
      <c r="AK279" s="346"/>
      <c r="AL279" s="346"/>
      <c r="AM279" s="346"/>
      <c r="AN279" s="346"/>
      <c r="AO279" s="346"/>
    </row>
    <row r="280" spans="1:41" s="302" customFormat="1" ht="12.9" customHeight="1" x14ac:dyDescent="0.3">
      <c r="B280" s="303"/>
      <c r="C280" s="304"/>
      <c r="E280" s="356" t="s">
        <v>761</v>
      </c>
      <c r="F280" s="356"/>
      <c r="G280" s="356">
        <f t="shared" ref="G280:AG280" ca="1" si="39">SUM(G30:G278)</f>
        <v>15410.395587468956</v>
      </c>
      <c r="H280" s="356">
        <f t="shared" ca="1" si="39"/>
        <v>16189.365065655928</v>
      </c>
      <c r="I280" s="356">
        <f t="shared" ca="1" si="39"/>
        <v>17249.117993157426</v>
      </c>
      <c r="J280" s="356">
        <f t="shared" ca="1" si="39"/>
        <v>1478.3674256322486</v>
      </c>
      <c r="K280" s="356">
        <f t="shared" ca="1" si="39"/>
        <v>1618.7945078575867</v>
      </c>
      <c r="L280" s="356">
        <f t="shared" ca="1" si="39"/>
        <v>1759.2215900829219</v>
      </c>
      <c r="M280" s="356">
        <f t="shared" ca="1" si="39"/>
        <v>11740.924461662338</v>
      </c>
      <c r="N280" s="356">
        <f t="shared" ca="1" si="39"/>
        <v>12768.287781455516</v>
      </c>
      <c r="O280" s="356">
        <f t="shared" ca="1" si="39"/>
        <v>13928.786647700963</v>
      </c>
      <c r="P280" s="356">
        <f t="shared" ca="1" si="39"/>
        <v>1616.8980366290657</v>
      </c>
      <c r="Q280" s="356">
        <f t="shared" ca="1" si="39"/>
        <v>2025.5511783588299</v>
      </c>
      <c r="R280" s="356">
        <f t="shared" ca="1" si="39"/>
        <v>3425.3030395367437</v>
      </c>
      <c r="S280" s="356">
        <f t="shared" ca="1" si="39"/>
        <v>7365.0540652055997</v>
      </c>
      <c r="T280" s="356">
        <f t="shared" ca="1" si="39"/>
        <v>7609.1995038311989</v>
      </c>
      <c r="U280" s="356">
        <f t="shared" ca="1" si="39"/>
        <v>7907.5994843735998</v>
      </c>
      <c r="V280" s="356">
        <f t="shared" ca="1" si="39"/>
        <v>672.65938871534081</v>
      </c>
      <c r="W280" s="356">
        <f t="shared" ca="1" si="39"/>
        <v>1727.6331568617629</v>
      </c>
      <c r="X280" s="356">
        <f t="shared" ca="1" si="39"/>
        <v>2915.5462494394937</v>
      </c>
      <c r="Y280" s="356">
        <f t="shared" ca="1" si="39"/>
        <v>34516.374114336904</v>
      </c>
      <c r="Z280" s="356">
        <f t="shared" ca="1" si="39"/>
        <v>36566.852350942645</v>
      </c>
      <c r="AA280" s="356">
        <f t="shared" ca="1" si="39"/>
        <v>39085.504125231986</v>
      </c>
      <c r="AB280" s="356">
        <f t="shared" ca="1" si="39"/>
        <v>3767.9248509766576</v>
      </c>
      <c r="AC280" s="356">
        <f t="shared" ca="1" si="39"/>
        <v>5371.9788430781809</v>
      </c>
      <c r="AD280" s="356">
        <f t="shared" ca="1" si="39"/>
        <v>8100.0708790591634</v>
      </c>
      <c r="AE280" s="356">
        <f t="shared" ca="1" si="39"/>
        <v>38284.298965313559</v>
      </c>
      <c r="AF280" s="356">
        <f t="shared" ca="1" si="39"/>
        <v>41938.83119402083</v>
      </c>
      <c r="AG280" s="356">
        <f t="shared" ca="1" si="39"/>
        <v>47185.575004291153</v>
      </c>
      <c r="AH280" s="84"/>
      <c r="AI280" s="84"/>
      <c r="AJ280" s="84"/>
      <c r="AK280" s="84"/>
      <c r="AL280" s="84"/>
      <c r="AM280" s="84"/>
      <c r="AN280" s="84"/>
      <c r="AO280" s="84"/>
    </row>
    <row r="281" spans="1:41" s="112" customFormat="1" ht="12.9" customHeight="1" x14ac:dyDescent="0.3">
      <c r="A281" s="42"/>
      <c r="B281" s="42"/>
      <c r="C281" s="100"/>
      <c r="D281" s="43"/>
      <c r="E281" s="44"/>
      <c r="F281" s="44"/>
      <c r="G281" s="44"/>
      <c r="H281" s="44"/>
      <c r="I281" s="44"/>
      <c r="J281" s="44"/>
      <c r="K281" s="202">
        <f ca="1">K280+H280</f>
        <v>17808.159573513512</v>
      </c>
      <c r="L281" s="44"/>
      <c r="M281" s="44"/>
      <c r="N281" s="44"/>
      <c r="O281" s="44"/>
      <c r="P281" s="44"/>
      <c r="Q281" s="202"/>
      <c r="R281" s="44"/>
      <c r="S281" s="44"/>
      <c r="T281" s="44"/>
      <c r="U281" s="44"/>
      <c r="V281" s="44"/>
      <c r="W281" s="202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347"/>
      <c r="AI281" s="347"/>
      <c r="AJ281" s="347"/>
      <c r="AK281" s="347"/>
      <c r="AL281" s="347"/>
      <c r="AM281" s="347"/>
      <c r="AN281" s="347"/>
      <c r="AO281" s="347"/>
    </row>
    <row r="282" spans="1:41" ht="12.9" customHeight="1" x14ac:dyDescent="0.3">
      <c r="E282" s="18"/>
      <c r="F282" s="111"/>
      <c r="G282" s="44"/>
    </row>
    <row r="283" spans="1:41" s="137" customFormat="1" ht="12.9" customHeight="1" x14ac:dyDescent="0.3">
      <c r="A283" s="134"/>
      <c r="B283" s="134"/>
      <c r="C283" s="135"/>
      <c r="D283" s="357"/>
      <c r="E283" s="136" t="s">
        <v>195</v>
      </c>
      <c r="F283" s="136"/>
      <c r="G283" s="358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40"/>
      <c r="AI283" s="140"/>
      <c r="AJ283" s="140"/>
      <c r="AK283" s="140"/>
      <c r="AL283" s="140"/>
      <c r="AM283" s="140"/>
      <c r="AN283" s="140"/>
      <c r="AO283" s="140"/>
    </row>
    <row r="284" spans="1:41" s="137" customFormat="1" ht="13.8" x14ac:dyDescent="0.3">
      <c r="A284" s="134"/>
      <c r="B284" s="134"/>
      <c r="C284" s="135"/>
      <c r="D284" s="357"/>
      <c r="E284" s="136" t="s">
        <v>197</v>
      </c>
      <c r="F284" s="196"/>
      <c r="G284" s="174"/>
      <c r="H284" s="174"/>
      <c r="I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  <c r="AA284" s="174"/>
      <c r="AB284" s="174"/>
      <c r="AC284" s="174"/>
      <c r="AD284" s="174"/>
      <c r="AE284" s="174"/>
      <c r="AF284" s="174"/>
      <c r="AG284" s="174"/>
      <c r="AH284" s="181"/>
      <c r="AI284" s="181"/>
      <c r="AJ284" s="181"/>
      <c r="AK284" s="181"/>
      <c r="AL284" s="181"/>
      <c r="AM284" s="201"/>
      <c r="AN284" s="201"/>
      <c r="AO284" s="140"/>
    </row>
    <row r="285" spans="1:41" s="137" customFormat="1" ht="13.8" x14ac:dyDescent="0.3">
      <c r="A285" s="134"/>
      <c r="B285" s="134"/>
      <c r="C285" s="135"/>
      <c r="D285" s="357"/>
      <c r="E285" s="136" t="s">
        <v>198</v>
      </c>
      <c r="F285" s="174"/>
      <c r="G285" s="174"/>
      <c r="H285" s="174"/>
      <c r="I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81"/>
      <c r="AI285" s="181"/>
      <c r="AJ285" s="181"/>
      <c r="AK285" s="181"/>
      <c r="AL285" s="181"/>
      <c r="AM285" s="201"/>
      <c r="AN285" s="201"/>
      <c r="AO285" s="140"/>
    </row>
    <row r="286" spans="1:41" s="137" customFormat="1" ht="13.8" x14ac:dyDescent="0.3">
      <c r="A286" s="134"/>
      <c r="B286" s="134"/>
      <c r="C286" s="135"/>
      <c r="D286" s="357"/>
      <c r="E286" s="136" t="s">
        <v>201</v>
      </c>
      <c r="F286" s="196"/>
      <c r="G286" s="174"/>
      <c r="H286" s="174"/>
      <c r="I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81"/>
      <c r="AI286" s="181"/>
      <c r="AJ286" s="181"/>
      <c r="AK286" s="181"/>
      <c r="AL286" s="181"/>
      <c r="AM286" s="201"/>
      <c r="AN286" s="201"/>
      <c r="AO286" s="140"/>
    </row>
    <row r="287" spans="1:41" s="137" customFormat="1" ht="13.8" x14ac:dyDescent="0.3">
      <c r="A287" s="134"/>
      <c r="B287" s="134"/>
      <c r="C287" s="135"/>
      <c r="D287" s="357"/>
      <c r="E287" s="136" t="s">
        <v>205</v>
      </c>
      <c r="F287" s="196"/>
      <c r="G287" s="174"/>
      <c r="H287" s="174"/>
      <c r="I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81"/>
      <c r="AI287" s="181"/>
      <c r="AJ287" s="181"/>
      <c r="AK287" s="181"/>
      <c r="AL287" s="181"/>
      <c r="AM287" s="201"/>
      <c r="AN287" s="201"/>
      <c r="AO287" s="140"/>
    </row>
    <row r="288" spans="1:41" s="137" customFormat="1" ht="13.8" x14ac:dyDescent="0.3">
      <c r="A288" s="134"/>
      <c r="B288" s="134"/>
      <c r="C288" s="135"/>
      <c r="D288" s="357"/>
      <c r="E288" s="136" t="s">
        <v>208</v>
      </c>
      <c r="F288" s="196"/>
      <c r="G288" s="174"/>
      <c r="H288" s="174"/>
      <c r="I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81"/>
      <c r="AI288" s="181"/>
      <c r="AJ288" s="181"/>
      <c r="AK288" s="181"/>
      <c r="AL288" s="181"/>
      <c r="AM288" s="201"/>
      <c r="AN288" s="201"/>
      <c r="AO288" s="140"/>
    </row>
    <row r="289" spans="1:41" s="137" customFormat="1" ht="13.8" x14ac:dyDescent="0.3">
      <c r="A289" s="134"/>
      <c r="B289" s="134"/>
      <c r="C289" s="135"/>
      <c r="D289" s="357"/>
      <c r="E289" s="136" t="s">
        <v>210</v>
      </c>
      <c r="F289" s="196"/>
      <c r="G289" s="174"/>
      <c r="H289" s="174"/>
      <c r="I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81"/>
      <c r="AI289" s="181"/>
      <c r="AJ289" s="181"/>
      <c r="AK289" s="181"/>
      <c r="AL289" s="181"/>
      <c r="AM289" s="201"/>
      <c r="AN289" s="201"/>
      <c r="AO289" s="140"/>
    </row>
    <row r="290" spans="1:41" s="137" customFormat="1" ht="13.8" x14ac:dyDescent="0.3">
      <c r="A290" s="134"/>
      <c r="B290" s="134"/>
      <c r="C290" s="135"/>
      <c r="D290" s="357"/>
      <c r="E290" s="136" t="s">
        <v>212</v>
      </c>
      <c r="F290" s="196"/>
      <c r="G290" s="174"/>
      <c r="H290" s="174"/>
      <c r="I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81"/>
      <c r="AI290" s="181"/>
      <c r="AJ290" s="181"/>
      <c r="AK290" s="181"/>
      <c r="AL290" s="181"/>
      <c r="AM290" s="201"/>
      <c r="AN290" s="201"/>
      <c r="AO290" s="140"/>
    </row>
    <row r="291" spans="1:41" s="137" customFormat="1" ht="13.8" x14ac:dyDescent="0.3">
      <c r="A291" s="134"/>
      <c r="B291" s="134"/>
      <c r="C291" s="135"/>
      <c r="D291" s="357"/>
      <c r="E291" s="136" t="s">
        <v>213</v>
      </c>
      <c r="F291" s="196"/>
      <c r="G291" s="174"/>
      <c r="H291" s="174"/>
      <c r="I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81"/>
      <c r="AI291" s="181"/>
      <c r="AJ291" s="181"/>
      <c r="AK291" s="181"/>
      <c r="AL291" s="181"/>
      <c r="AM291" s="201"/>
      <c r="AN291" s="201"/>
      <c r="AO291" s="140"/>
    </row>
    <row r="292" spans="1:41" s="137" customFormat="1" ht="13.8" x14ac:dyDescent="0.3">
      <c r="A292" s="134"/>
      <c r="B292" s="134"/>
      <c r="C292" s="135"/>
      <c r="D292" s="357"/>
      <c r="E292" s="136" t="s">
        <v>221</v>
      </c>
      <c r="F292" s="196"/>
      <c r="G292" s="174"/>
      <c r="H292" s="174"/>
      <c r="I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81"/>
      <c r="AI292" s="181"/>
      <c r="AJ292" s="181"/>
      <c r="AK292" s="181"/>
      <c r="AL292" s="181"/>
      <c r="AM292" s="201"/>
      <c r="AN292" s="201"/>
      <c r="AO292" s="140"/>
    </row>
    <row r="293" spans="1:41" s="137" customFormat="1" ht="13.8" x14ac:dyDescent="0.3">
      <c r="A293" s="134"/>
      <c r="B293" s="134"/>
      <c r="C293" s="135"/>
      <c r="D293" s="357"/>
      <c r="E293" s="136" t="s">
        <v>223</v>
      </c>
      <c r="F293" s="196"/>
      <c r="G293" s="174"/>
      <c r="H293" s="174"/>
      <c r="I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81"/>
      <c r="AI293" s="181"/>
      <c r="AJ293" s="181"/>
      <c r="AK293" s="181"/>
      <c r="AL293" s="181"/>
      <c r="AM293" s="201"/>
      <c r="AN293" s="201"/>
      <c r="AO293" s="140"/>
    </row>
    <row r="294" spans="1:41" s="137" customFormat="1" ht="13.8" x14ac:dyDescent="0.3">
      <c r="A294" s="134"/>
      <c r="B294" s="134"/>
      <c r="C294" s="135"/>
      <c r="D294" s="357"/>
      <c r="E294" s="136" t="s">
        <v>224</v>
      </c>
      <c r="F294" s="196"/>
      <c r="G294" s="174"/>
      <c r="H294" s="174"/>
      <c r="I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81"/>
      <c r="AI294" s="181"/>
      <c r="AJ294" s="181"/>
      <c r="AK294" s="181"/>
      <c r="AL294" s="181"/>
      <c r="AM294" s="201"/>
      <c r="AN294" s="201"/>
      <c r="AO294" s="140"/>
    </row>
    <row r="295" spans="1:41" s="137" customFormat="1" ht="13.8" x14ac:dyDescent="0.3">
      <c r="A295" s="134"/>
      <c r="B295" s="134"/>
      <c r="C295" s="135"/>
      <c r="D295" s="357"/>
      <c r="E295" s="136" t="s">
        <v>226</v>
      </c>
      <c r="F295" s="196"/>
      <c r="G295" s="174"/>
      <c r="H295" s="174"/>
      <c r="I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81"/>
      <c r="AI295" s="181"/>
      <c r="AJ295" s="181"/>
      <c r="AK295" s="181"/>
      <c r="AL295" s="181"/>
      <c r="AM295" s="201"/>
      <c r="AN295" s="201"/>
      <c r="AO295" s="140"/>
    </row>
    <row r="296" spans="1:41" s="137" customFormat="1" ht="13.8" x14ac:dyDescent="0.3">
      <c r="A296" s="134"/>
      <c r="B296" s="134"/>
      <c r="C296" s="135"/>
      <c r="D296" s="357"/>
      <c r="E296" s="136" t="s">
        <v>228</v>
      </c>
      <c r="F296" s="196"/>
      <c r="G296" s="174"/>
      <c r="H296" s="174"/>
      <c r="I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81"/>
      <c r="AI296" s="181"/>
      <c r="AJ296" s="181"/>
      <c r="AK296" s="181"/>
      <c r="AL296" s="181"/>
      <c r="AM296" s="201"/>
      <c r="AN296" s="201"/>
      <c r="AO296" s="140"/>
    </row>
    <row r="297" spans="1:41" s="137" customFormat="1" ht="13.8" x14ac:dyDescent="0.3">
      <c r="A297" s="134"/>
      <c r="B297" s="134"/>
      <c r="C297" s="135"/>
      <c r="D297" s="357"/>
      <c r="E297" s="136" t="s">
        <v>229</v>
      </c>
      <c r="F297" s="196"/>
      <c r="G297" s="174"/>
      <c r="H297" s="174"/>
      <c r="I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81"/>
      <c r="AI297" s="181"/>
      <c r="AJ297" s="181"/>
      <c r="AK297" s="181"/>
      <c r="AL297" s="181"/>
      <c r="AM297" s="201"/>
      <c r="AN297" s="201"/>
      <c r="AO297" s="140"/>
    </row>
    <row r="298" spans="1:41" s="137" customFormat="1" ht="13.8" x14ac:dyDescent="0.3">
      <c r="A298" s="134"/>
      <c r="B298" s="134"/>
      <c r="C298" s="135"/>
      <c r="D298" s="357"/>
      <c r="E298" s="136" t="s">
        <v>235</v>
      </c>
      <c r="F298" s="196"/>
      <c r="G298" s="174"/>
      <c r="H298" s="174"/>
      <c r="I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81"/>
      <c r="AI298" s="181"/>
      <c r="AJ298" s="181"/>
      <c r="AK298" s="181"/>
      <c r="AL298" s="181"/>
      <c r="AM298" s="201"/>
      <c r="AN298" s="201"/>
      <c r="AO298" s="140"/>
    </row>
    <row r="299" spans="1:41" s="137" customFormat="1" ht="13.8" x14ac:dyDescent="0.3">
      <c r="A299" s="134"/>
      <c r="B299" s="134"/>
      <c r="C299" s="135"/>
      <c r="D299" s="357"/>
      <c r="E299" s="136" t="s">
        <v>238</v>
      </c>
      <c r="F299" s="136"/>
      <c r="G299" s="174"/>
      <c r="H299" s="174"/>
      <c r="I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81"/>
      <c r="AI299" s="181"/>
      <c r="AJ299" s="181"/>
      <c r="AK299" s="181"/>
      <c r="AL299" s="181"/>
      <c r="AM299" s="201"/>
      <c r="AN299" s="201"/>
      <c r="AO299" s="140"/>
    </row>
    <row r="300" spans="1:41" s="137" customFormat="1" ht="13.8" x14ac:dyDescent="0.3">
      <c r="A300" s="134"/>
      <c r="B300" s="134"/>
      <c r="C300" s="135"/>
      <c r="D300" s="357"/>
      <c r="E300" s="136" t="s">
        <v>239</v>
      </c>
      <c r="F300" s="196"/>
      <c r="G300" s="174"/>
      <c r="H300" s="174"/>
      <c r="I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81"/>
      <c r="AI300" s="181"/>
      <c r="AJ300" s="181"/>
      <c r="AK300" s="181"/>
      <c r="AL300" s="181"/>
      <c r="AM300" s="201"/>
      <c r="AN300" s="201"/>
      <c r="AO300" s="140"/>
    </row>
    <row r="301" spans="1:41" s="137" customFormat="1" ht="13.8" x14ac:dyDescent="0.3">
      <c r="A301" s="134"/>
      <c r="B301" s="134"/>
      <c r="C301" s="135"/>
      <c r="D301" s="357"/>
      <c r="E301" s="136" t="s">
        <v>240</v>
      </c>
      <c r="F301" s="196"/>
      <c r="G301" s="174"/>
      <c r="H301" s="174"/>
      <c r="I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81"/>
      <c r="AI301" s="181"/>
      <c r="AJ301" s="181"/>
      <c r="AK301" s="181"/>
      <c r="AL301" s="181"/>
      <c r="AM301" s="201"/>
      <c r="AN301" s="201"/>
      <c r="AO301" s="140"/>
    </row>
    <row r="302" spans="1:41" s="137" customFormat="1" ht="13.8" x14ac:dyDescent="0.3">
      <c r="A302" s="134"/>
      <c r="B302" s="134"/>
      <c r="C302" s="135"/>
      <c r="D302" s="357"/>
      <c r="E302" s="136" t="s">
        <v>243</v>
      </c>
      <c r="F302" s="196"/>
      <c r="G302" s="174"/>
      <c r="H302" s="174"/>
      <c r="I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81"/>
      <c r="AI302" s="181"/>
      <c r="AJ302" s="181"/>
      <c r="AK302" s="181"/>
      <c r="AL302" s="181"/>
      <c r="AM302" s="201"/>
      <c r="AN302" s="201"/>
      <c r="AO302" s="140"/>
    </row>
    <row r="303" spans="1:41" s="137" customFormat="1" ht="13.8" x14ac:dyDescent="0.3">
      <c r="A303" s="134"/>
      <c r="B303" s="134"/>
      <c r="C303" s="135"/>
      <c r="D303" s="357"/>
      <c r="E303" s="136" t="s">
        <v>245</v>
      </c>
      <c r="F303" s="196"/>
      <c r="G303" s="174"/>
      <c r="H303" s="174"/>
      <c r="I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81"/>
      <c r="AI303" s="181"/>
      <c r="AJ303" s="181"/>
      <c r="AK303" s="181"/>
      <c r="AL303" s="181"/>
      <c r="AM303" s="201"/>
      <c r="AN303" s="201"/>
      <c r="AO303" s="140"/>
    </row>
    <row r="304" spans="1:41" s="137" customFormat="1" ht="13.8" x14ac:dyDescent="0.3">
      <c r="A304" s="134"/>
      <c r="B304" s="134"/>
      <c r="C304" s="135"/>
      <c r="D304" s="357"/>
      <c r="E304" s="136" t="s">
        <v>254</v>
      </c>
      <c r="F304" s="187"/>
      <c r="G304" s="174"/>
      <c r="H304" s="174"/>
      <c r="I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81"/>
      <c r="AI304" s="181"/>
      <c r="AJ304" s="181"/>
      <c r="AK304" s="181"/>
      <c r="AL304" s="181"/>
      <c r="AM304" s="201"/>
      <c r="AN304" s="201"/>
      <c r="AO304" s="140"/>
    </row>
    <row r="305" spans="1:41" s="137" customFormat="1" ht="13.8" x14ac:dyDescent="0.3">
      <c r="A305" s="134"/>
      <c r="B305" s="134"/>
      <c r="C305" s="135"/>
      <c r="D305" s="357"/>
      <c r="E305" s="136" t="s">
        <v>255</v>
      </c>
      <c r="F305" s="174"/>
      <c r="G305" s="174"/>
      <c r="H305" s="174"/>
      <c r="I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81"/>
      <c r="AI305" s="181"/>
      <c r="AJ305" s="181"/>
      <c r="AK305" s="181"/>
      <c r="AL305" s="181"/>
      <c r="AM305" s="201"/>
      <c r="AN305" s="201"/>
      <c r="AO305" s="140"/>
    </row>
    <row r="306" spans="1:41" s="137" customFormat="1" ht="13.8" x14ac:dyDescent="0.3">
      <c r="A306" s="134"/>
      <c r="B306" s="134"/>
      <c r="C306" s="135"/>
      <c r="D306" s="357"/>
      <c r="E306" s="136" t="s">
        <v>259</v>
      </c>
      <c r="F306" s="174"/>
      <c r="G306" s="174"/>
      <c r="H306" s="174"/>
      <c r="I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81"/>
      <c r="AI306" s="181"/>
      <c r="AJ306" s="181"/>
      <c r="AK306" s="181"/>
      <c r="AL306" s="181"/>
      <c r="AM306" s="201"/>
      <c r="AN306" s="201"/>
      <c r="AO306" s="140"/>
    </row>
    <row r="307" spans="1:41" s="137" customFormat="1" ht="13.8" x14ac:dyDescent="0.3">
      <c r="A307" s="134"/>
      <c r="B307" s="134"/>
      <c r="C307" s="135"/>
      <c r="D307" s="357"/>
      <c r="E307" s="136" t="s">
        <v>260</v>
      </c>
      <c r="F307" s="174"/>
      <c r="G307" s="174"/>
      <c r="H307" s="174"/>
      <c r="I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81"/>
      <c r="AI307" s="181"/>
      <c r="AJ307" s="181"/>
      <c r="AK307" s="181"/>
      <c r="AL307" s="181"/>
      <c r="AM307" s="201"/>
      <c r="AN307" s="201"/>
      <c r="AO307" s="140"/>
    </row>
    <row r="308" spans="1:41" s="137" customFormat="1" ht="13.8" x14ac:dyDescent="0.3">
      <c r="A308" s="134"/>
      <c r="B308" s="134"/>
      <c r="C308" s="135"/>
      <c r="D308" s="357"/>
      <c r="E308" s="136" t="s">
        <v>262</v>
      </c>
      <c r="F308" s="174"/>
      <c r="G308" s="174"/>
      <c r="H308" s="174"/>
      <c r="I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81"/>
      <c r="AI308" s="181"/>
      <c r="AJ308" s="181"/>
      <c r="AK308" s="181"/>
      <c r="AL308" s="181"/>
      <c r="AM308" s="201"/>
      <c r="AN308" s="201"/>
      <c r="AO308" s="140"/>
    </row>
    <row r="309" spans="1:41" s="137" customFormat="1" ht="13.8" x14ac:dyDescent="0.3">
      <c r="A309" s="134"/>
      <c r="B309" s="134"/>
      <c r="C309" s="135"/>
      <c r="D309" s="357"/>
      <c r="E309" s="136" t="s">
        <v>265</v>
      </c>
      <c r="F309" s="136"/>
      <c r="G309" s="174"/>
      <c r="H309" s="174"/>
      <c r="I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81"/>
      <c r="AI309" s="181"/>
      <c r="AJ309" s="181"/>
      <c r="AK309" s="181"/>
      <c r="AL309" s="181"/>
      <c r="AM309" s="201"/>
      <c r="AN309" s="201"/>
      <c r="AO309" s="140"/>
    </row>
    <row r="310" spans="1:41" s="137" customFormat="1" ht="13.8" x14ac:dyDescent="0.3">
      <c r="A310" s="134"/>
      <c r="B310" s="134"/>
      <c r="C310" s="135"/>
      <c r="D310" s="357"/>
      <c r="E310" s="136" t="s">
        <v>275</v>
      </c>
      <c r="F310" s="174"/>
      <c r="G310" s="174"/>
      <c r="H310" s="174"/>
      <c r="I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81"/>
      <c r="AI310" s="181"/>
      <c r="AJ310" s="181"/>
      <c r="AK310" s="181"/>
      <c r="AL310" s="181"/>
      <c r="AM310" s="201"/>
      <c r="AN310" s="201"/>
      <c r="AO310" s="140"/>
    </row>
    <row r="311" spans="1:41" s="137" customFormat="1" ht="13.8" x14ac:dyDescent="0.3">
      <c r="A311" s="134"/>
      <c r="B311" s="134"/>
      <c r="C311" s="135"/>
      <c r="D311" s="357"/>
      <c r="E311" s="136" t="s">
        <v>278</v>
      </c>
      <c r="F311" s="187"/>
      <c r="G311" s="174"/>
      <c r="H311" s="174"/>
      <c r="I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81"/>
      <c r="AI311" s="181"/>
      <c r="AJ311" s="181"/>
      <c r="AK311" s="181"/>
      <c r="AL311" s="181"/>
      <c r="AM311" s="201"/>
      <c r="AN311" s="201"/>
      <c r="AO311" s="140"/>
    </row>
    <row r="312" spans="1:41" s="137" customFormat="1" ht="13.8" x14ac:dyDescent="0.3">
      <c r="A312" s="134"/>
      <c r="B312" s="134"/>
      <c r="C312" s="135"/>
      <c r="D312" s="357"/>
      <c r="E312" s="136" t="s">
        <v>281</v>
      </c>
      <c r="F312" s="174"/>
      <c r="G312" s="174"/>
      <c r="H312" s="174"/>
      <c r="I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81"/>
      <c r="AI312" s="181"/>
      <c r="AJ312" s="181"/>
      <c r="AK312" s="181"/>
      <c r="AL312" s="181"/>
      <c r="AM312" s="201"/>
      <c r="AN312" s="201"/>
      <c r="AO312" s="140"/>
    </row>
    <row r="313" spans="1:41" s="137" customFormat="1" ht="13.8" x14ac:dyDescent="0.3">
      <c r="A313" s="134"/>
      <c r="B313" s="134"/>
      <c r="C313" s="135"/>
      <c r="D313" s="357"/>
      <c r="E313" s="136" t="s">
        <v>296</v>
      </c>
      <c r="F313" s="174"/>
      <c r="G313" s="174"/>
      <c r="H313" s="174"/>
      <c r="I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81"/>
      <c r="AI313" s="181"/>
      <c r="AJ313" s="181"/>
      <c r="AK313" s="181"/>
      <c r="AL313" s="181"/>
      <c r="AM313" s="201"/>
      <c r="AN313" s="201"/>
      <c r="AO313" s="140"/>
    </row>
    <row r="314" spans="1:41" s="137" customFormat="1" ht="13.8" x14ac:dyDescent="0.3">
      <c r="A314" s="134"/>
      <c r="B314" s="134"/>
      <c r="C314" s="135"/>
      <c r="D314" s="357"/>
      <c r="E314" s="136" t="s">
        <v>298</v>
      </c>
      <c r="F314" s="174"/>
      <c r="G314" s="174"/>
      <c r="H314" s="174"/>
      <c r="I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81"/>
      <c r="AI314" s="181"/>
      <c r="AJ314" s="181"/>
      <c r="AK314" s="181"/>
      <c r="AL314" s="181"/>
      <c r="AM314" s="201"/>
      <c r="AN314" s="201"/>
      <c r="AO314" s="140"/>
    </row>
    <row r="315" spans="1:41" s="137" customFormat="1" ht="13.8" x14ac:dyDescent="0.3">
      <c r="A315" s="134"/>
      <c r="B315" s="134"/>
      <c r="C315" s="135"/>
      <c r="D315" s="357"/>
      <c r="E315" s="136" t="s">
        <v>299</v>
      </c>
      <c r="F315" s="174"/>
      <c r="G315" s="174"/>
      <c r="H315" s="174"/>
      <c r="I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81"/>
      <c r="AI315" s="181"/>
      <c r="AJ315" s="181"/>
      <c r="AK315" s="181"/>
      <c r="AL315" s="181"/>
      <c r="AM315" s="201"/>
      <c r="AN315" s="201"/>
      <c r="AO315" s="140"/>
    </row>
    <row r="316" spans="1:41" s="137" customFormat="1" ht="13.8" x14ac:dyDescent="0.3">
      <c r="A316" s="134"/>
      <c r="B316" s="134"/>
      <c r="C316" s="135"/>
      <c r="D316" s="357"/>
      <c r="E316" s="136" t="s">
        <v>300</v>
      </c>
      <c r="F316" s="174"/>
      <c r="G316" s="174"/>
      <c r="H316" s="174"/>
      <c r="I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81"/>
      <c r="AI316" s="181"/>
      <c r="AJ316" s="181"/>
      <c r="AK316" s="181"/>
      <c r="AL316" s="181"/>
      <c r="AM316" s="201"/>
      <c r="AN316" s="201"/>
      <c r="AO316" s="140"/>
    </row>
    <row r="317" spans="1:41" s="137" customFormat="1" ht="13.8" x14ac:dyDescent="0.3">
      <c r="A317" s="134"/>
      <c r="B317" s="134"/>
      <c r="C317" s="135"/>
      <c r="D317" s="357"/>
      <c r="E317" s="136" t="s">
        <v>301</v>
      </c>
      <c r="F317" s="174"/>
      <c r="G317" s="174"/>
      <c r="H317" s="174"/>
      <c r="I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81"/>
      <c r="AI317" s="181"/>
      <c r="AJ317" s="181"/>
      <c r="AK317" s="181"/>
      <c r="AL317" s="181"/>
      <c r="AM317" s="201"/>
      <c r="AN317" s="201"/>
      <c r="AO317" s="140"/>
    </row>
    <row r="318" spans="1:41" s="137" customFormat="1" ht="13.8" x14ac:dyDescent="0.3">
      <c r="A318" s="134"/>
      <c r="B318" s="134"/>
      <c r="C318" s="135"/>
      <c r="D318" s="357"/>
      <c r="E318" s="136" t="s">
        <v>305</v>
      </c>
      <c r="F318" s="174"/>
      <c r="G318" s="174"/>
      <c r="H318" s="174"/>
      <c r="I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81"/>
      <c r="AI318" s="181"/>
      <c r="AJ318" s="181"/>
      <c r="AK318" s="181"/>
      <c r="AL318" s="181"/>
      <c r="AM318" s="201"/>
      <c r="AN318" s="201"/>
      <c r="AO318" s="140"/>
    </row>
    <row r="319" spans="1:41" s="137" customFormat="1" ht="13.8" x14ac:dyDescent="0.3">
      <c r="A319" s="134"/>
      <c r="B319" s="134"/>
      <c r="C319" s="135"/>
      <c r="D319" s="357"/>
      <c r="E319" s="136" t="s">
        <v>307</v>
      </c>
      <c r="F319" s="174"/>
      <c r="G319" s="174"/>
      <c r="H319" s="174"/>
      <c r="I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81"/>
      <c r="AI319" s="181"/>
      <c r="AJ319" s="181"/>
      <c r="AK319" s="181"/>
      <c r="AL319" s="181"/>
      <c r="AM319" s="201"/>
      <c r="AN319" s="201"/>
      <c r="AO319" s="140"/>
    </row>
    <row r="320" spans="1:41" s="137" customFormat="1" ht="13.8" x14ac:dyDescent="0.3">
      <c r="A320" s="134"/>
      <c r="B320" s="134"/>
      <c r="C320" s="135"/>
      <c r="D320" s="357"/>
      <c r="E320" s="136" t="s">
        <v>310</v>
      </c>
      <c r="F320" s="174"/>
      <c r="G320" s="174"/>
      <c r="H320" s="174"/>
      <c r="I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81"/>
      <c r="AI320" s="181"/>
      <c r="AJ320" s="181"/>
      <c r="AK320" s="181"/>
      <c r="AL320" s="181"/>
      <c r="AM320" s="201"/>
      <c r="AN320" s="201"/>
      <c r="AO320" s="140"/>
    </row>
    <row r="321" spans="1:41" s="137" customFormat="1" ht="13.8" x14ac:dyDescent="0.3">
      <c r="A321" s="134"/>
      <c r="B321" s="134"/>
      <c r="C321" s="135"/>
      <c r="D321" s="357"/>
      <c r="E321" s="136" t="s">
        <v>313</v>
      </c>
      <c r="F321" s="174"/>
      <c r="G321" s="174"/>
      <c r="H321" s="174"/>
      <c r="I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81"/>
      <c r="AI321" s="181"/>
      <c r="AJ321" s="181"/>
      <c r="AK321" s="181"/>
      <c r="AL321" s="181"/>
      <c r="AM321" s="201"/>
      <c r="AN321" s="201"/>
      <c r="AO321" s="140"/>
    </row>
    <row r="322" spans="1:41" s="137" customFormat="1" ht="13.8" x14ac:dyDescent="0.3">
      <c r="A322" s="134"/>
      <c r="B322" s="134"/>
      <c r="C322" s="135"/>
      <c r="D322" s="357"/>
      <c r="E322" s="136" t="s">
        <v>314</v>
      </c>
      <c r="F322" s="174"/>
      <c r="G322" s="174"/>
      <c r="H322" s="174"/>
      <c r="I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81"/>
      <c r="AI322" s="181"/>
      <c r="AJ322" s="181"/>
      <c r="AK322" s="181"/>
      <c r="AL322" s="181"/>
      <c r="AM322" s="201"/>
      <c r="AN322" s="201"/>
      <c r="AO322" s="140"/>
    </row>
    <row r="323" spans="1:41" s="137" customFormat="1" ht="13.8" x14ac:dyDescent="0.3">
      <c r="A323" s="134"/>
      <c r="B323" s="134"/>
      <c r="C323" s="135"/>
      <c r="D323" s="357"/>
      <c r="E323" s="136" t="s">
        <v>315</v>
      </c>
      <c r="F323" s="174"/>
      <c r="G323" s="174"/>
      <c r="H323" s="174"/>
      <c r="I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81"/>
      <c r="AI323" s="181"/>
      <c r="AJ323" s="181"/>
      <c r="AK323" s="181"/>
      <c r="AL323" s="181"/>
      <c r="AM323" s="201"/>
      <c r="AN323" s="201"/>
      <c r="AO323" s="140"/>
    </row>
    <row r="324" spans="1:41" s="137" customFormat="1" ht="13.8" x14ac:dyDescent="0.3">
      <c r="A324" s="134"/>
      <c r="B324" s="134"/>
      <c r="C324" s="135"/>
      <c r="D324" s="357"/>
      <c r="E324" s="136" t="s">
        <v>316</v>
      </c>
      <c r="F324" s="174"/>
      <c r="G324" s="174"/>
      <c r="H324" s="174"/>
      <c r="I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81"/>
      <c r="AI324" s="181"/>
      <c r="AJ324" s="181"/>
      <c r="AK324" s="181"/>
      <c r="AL324" s="181"/>
      <c r="AM324" s="201"/>
      <c r="AN324" s="201"/>
      <c r="AO324" s="140"/>
    </row>
    <row r="325" spans="1:41" s="137" customFormat="1" ht="13.8" x14ac:dyDescent="0.3">
      <c r="A325" s="134"/>
      <c r="B325" s="134"/>
      <c r="C325" s="135"/>
      <c r="D325" s="357"/>
      <c r="E325" s="136" t="s">
        <v>317</v>
      </c>
      <c r="F325" s="174"/>
      <c r="G325" s="174"/>
      <c r="H325" s="174"/>
      <c r="I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81"/>
      <c r="AI325" s="181"/>
      <c r="AJ325" s="181"/>
      <c r="AK325" s="181"/>
      <c r="AL325" s="181"/>
      <c r="AM325" s="201"/>
      <c r="AN325" s="201"/>
      <c r="AO325" s="140"/>
    </row>
    <row r="326" spans="1:41" s="137" customFormat="1" ht="13.8" x14ac:dyDescent="0.3">
      <c r="A326" s="134"/>
      <c r="B326" s="134"/>
      <c r="C326" s="135"/>
      <c r="D326" s="357"/>
      <c r="E326" s="136" t="s">
        <v>322</v>
      </c>
      <c r="F326" s="174"/>
      <c r="G326" s="174"/>
      <c r="H326" s="174"/>
      <c r="I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81"/>
      <c r="AI326" s="181"/>
      <c r="AJ326" s="181"/>
      <c r="AK326" s="181"/>
      <c r="AL326" s="181"/>
      <c r="AM326" s="201"/>
      <c r="AN326" s="201"/>
      <c r="AO326" s="140"/>
    </row>
    <row r="327" spans="1:41" s="137" customFormat="1" ht="13.8" x14ac:dyDescent="0.3">
      <c r="A327" s="134"/>
      <c r="B327" s="134"/>
      <c r="C327" s="135"/>
      <c r="D327" s="357"/>
      <c r="E327" s="136" t="s">
        <v>328</v>
      </c>
      <c r="F327" s="174"/>
      <c r="G327" s="174"/>
      <c r="H327" s="174"/>
      <c r="I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81"/>
      <c r="AI327" s="181"/>
      <c r="AJ327" s="181"/>
      <c r="AK327" s="181"/>
      <c r="AL327" s="181"/>
      <c r="AM327" s="201"/>
      <c r="AN327" s="201"/>
      <c r="AO327" s="140"/>
    </row>
    <row r="328" spans="1:41" s="137" customFormat="1" ht="13.8" x14ac:dyDescent="0.3">
      <c r="A328" s="134"/>
      <c r="B328" s="134"/>
      <c r="C328" s="135"/>
      <c r="D328" s="357"/>
      <c r="E328" s="136" t="s">
        <v>329</v>
      </c>
      <c r="F328" s="174"/>
      <c r="G328" s="174"/>
      <c r="H328" s="174"/>
      <c r="I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81"/>
      <c r="AI328" s="181"/>
      <c r="AJ328" s="181"/>
      <c r="AK328" s="181"/>
      <c r="AL328" s="181"/>
      <c r="AM328" s="201"/>
      <c r="AN328" s="201"/>
      <c r="AO328" s="140"/>
    </row>
    <row r="329" spans="1:41" s="137" customFormat="1" ht="13.8" x14ac:dyDescent="0.3">
      <c r="A329" s="134"/>
      <c r="B329" s="134"/>
      <c r="C329" s="135"/>
      <c r="D329" s="357"/>
      <c r="E329" s="136" t="s">
        <v>338</v>
      </c>
      <c r="F329" s="174"/>
      <c r="G329" s="174"/>
      <c r="H329" s="174"/>
      <c r="I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81"/>
      <c r="AI329" s="181"/>
      <c r="AJ329" s="181"/>
      <c r="AK329" s="181"/>
      <c r="AL329" s="181"/>
      <c r="AM329" s="201"/>
      <c r="AN329" s="201"/>
      <c r="AO329" s="140"/>
    </row>
    <row r="330" spans="1:41" s="137" customFormat="1" ht="13.8" x14ac:dyDescent="0.3">
      <c r="A330" s="134"/>
      <c r="B330" s="134"/>
      <c r="C330" s="135"/>
      <c r="D330" s="357"/>
      <c r="E330" s="136" t="s">
        <v>342</v>
      </c>
      <c r="F330" s="174"/>
      <c r="G330" s="174"/>
      <c r="H330" s="174"/>
      <c r="I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81"/>
      <c r="AI330" s="181"/>
      <c r="AJ330" s="181"/>
      <c r="AK330" s="181"/>
      <c r="AL330" s="181"/>
      <c r="AM330" s="201"/>
      <c r="AN330" s="201"/>
      <c r="AO330" s="140"/>
    </row>
    <row r="331" spans="1:41" s="137" customFormat="1" ht="13.8" x14ac:dyDescent="0.3">
      <c r="A331" s="134"/>
      <c r="B331" s="134"/>
      <c r="C331" s="135"/>
      <c r="D331" s="357"/>
      <c r="E331" s="136" t="s">
        <v>346</v>
      </c>
      <c r="F331" s="174"/>
      <c r="G331" s="174"/>
      <c r="H331" s="174"/>
      <c r="I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81"/>
      <c r="AI331" s="181"/>
      <c r="AJ331" s="181"/>
      <c r="AK331" s="181"/>
      <c r="AL331" s="181"/>
      <c r="AM331" s="201"/>
      <c r="AN331" s="201"/>
      <c r="AO331" s="140"/>
    </row>
    <row r="332" spans="1:41" s="137" customFormat="1" ht="13.8" x14ac:dyDescent="0.3">
      <c r="A332" s="134"/>
      <c r="B332" s="134"/>
      <c r="C332" s="135"/>
      <c r="D332" s="357"/>
      <c r="E332" s="136" t="s">
        <v>347</v>
      </c>
      <c r="F332" s="174"/>
      <c r="G332" s="174"/>
      <c r="H332" s="174"/>
      <c r="I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81"/>
      <c r="AI332" s="181"/>
      <c r="AJ332" s="181"/>
      <c r="AK332" s="181"/>
      <c r="AL332" s="181"/>
      <c r="AM332" s="201"/>
      <c r="AN332" s="201"/>
      <c r="AO332" s="140"/>
    </row>
    <row r="333" spans="1:41" s="137" customFormat="1" ht="13.8" x14ac:dyDescent="0.3">
      <c r="A333" s="134"/>
      <c r="B333" s="134"/>
      <c r="C333" s="135"/>
      <c r="D333" s="357"/>
      <c r="E333" s="136" t="s">
        <v>351</v>
      </c>
      <c r="F333" s="174"/>
      <c r="G333" s="174"/>
      <c r="H333" s="174"/>
      <c r="I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81"/>
      <c r="AI333" s="181"/>
      <c r="AJ333" s="181"/>
      <c r="AK333" s="181"/>
      <c r="AL333" s="181"/>
      <c r="AM333" s="201"/>
      <c r="AN333" s="201"/>
      <c r="AO333" s="140"/>
    </row>
    <row r="334" spans="1:41" s="137" customFormat="1" ht="13.8" x14ac:dyDescent="0.3">
      <c r="A334" s="134"/>
      <c r="B334" s="134"/>
      <c r="C334" s="135"/>
      <c r="D334" s="357"/>
      <c r="E334" s="136" t="s">
        <v>353</v>
      </c>
      <c r="F334" s="174"/>
      <c r="G334" s="174"/>
      <c r="H334" s="174"/>
      <c r="I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81"/>
      <c r="AI334" s="181"/>
      <c r="AJ334" s="181"/>
      <c r="AK334" s="181"/>
      <c r="AL334" s="181"/>
      <c r="AM334" s="201"/>
      <c r="AN334" s="201"/>
      <c r="AO334" s="140"/>
    </row>
    <row r="335" spans="1:41" s="137" customFormat="1" ht="13.8" x14ac:dyDescent="0.3">
      <c r="A335" s="134"/>
      <c r="B335" s="134"/>
      <c r="C335" s="135"/>
      <c r="D335" s="357"/>
      <c r="E335" s="136" t="s">
        <v>355</v>
      </c>
      <c r="F335" s="174"/>
      <c r="G335" s="174"/>
      <c r="H335" s="174"/>
      <c r="I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81"/>
      <c r="AI335" s="181"/>
      <c r="AJ335" s="181"/>
      <c r="AK335" s="181"/>
      <c r="AL335" s="181"/>
      <c r="AM335" s="201"/>
      <c r="AN335" s="201"/>
      <c r="AO335" s="140"/>
    </row>
    <row r="336" spans="1:41" s="137" customFormat="1" ht="13.8" x14ac:dyDescent="0.3">
      <c r="A336" s="134"/>
      <c r="B336" s="134"/>
      <c r="C336" s="135"/>
      <c r="D336" s="357"/>
      <c r="E336" s="136" t="s">
        <v>356</v>
      </c>
      <c r="F336" s="174"/>
      <c r="G336" s="174"/>
      <c r="H336" s="174"/>
      <c r="I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81"/>
      <c r="AI336" s="181"/>
      <c r="AJ336" s="181"/>
      <c r="AK336" s="181"/>
      <c r="AL336" s="181"/>
      <c r="AM336" s="201"/>
      <c r="AN336" s="201"/>
      <c r="AO336" s="140"/>
    </row>
    <row r="337" spans="1:41" s="137" customFormat="1" ht="13.8" x14ac:dyDescent="0.3">
      <c r="A337" s="134"/>
      <c r="B337" s="134"/>
      <c r="C337" s="135"/>
      <c r="D337" s="357"/>
      <c r="E337" s="136" t="s">
        <v>359</v>
      </c>
      <c r="F337" s="174"/>
      <c r="G337" s="174"/>
      <c r="H337" s="174"/>
      <c r="I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81"/>
      <c r="AI337" s="181"/>
      <c r="AJ337" s="181"/>
      <c r="AK337" s="181"/>
      <c r="AL337" s="181"/>
      <c r="AM337" s="201"/>
      <c r="AN337" s="201"/>
      <c r="AO337" s="140"/>
    </row>
    <row r="338" spans="1:41" s="137" customFormat="1" ht="12.75" customHeight="1" x14ac:dyDescent="0.3">
      <c r="A338" s="134"/>
      <c r="B338" s="134"/>
      <c r="C338" s="135"/>
      <c r="D338" s="357"/>
      <c r="E338" s="136" t="s">
        <v>361</v>
      </c>
      <c r="F338" s="174"/>
      <c r="G338" s="174"/>
      <c r="H338" s="174"/>
      <c r="I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81"/>
      <c r="AI338" s="181"/>
      <c r="AJ338" s="181"/>
      <c r="AK338" s="181"/>
      <c r="AL338" s="181"/>
      <c r="AM338" s="201"/>
      <c r="AN338" s="201"/>
      <c r="AO338" s="140"/>
    </row>
    <row r="339" spans="1:41" s="137" customFormat="1" ht="12.75" customHeight="1" x14ac:dyDescent="0.3">
      <c r="A339" s="134"/>
      <c r="B339" s="134"/>
      <c r="C339" s="135"/>
      <c r="D339" s="357"/>
      <c r="E339" s="136" t="s">
        <v>362</v>
      </c>
      <c r="F339" s="174"/>
      <c r="G339" s="174"/>
      <c r="H339" s="174"/>
      <c r="I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81"/>
      <c r="AI339" s="181"/>
      <c r="AJ339" s="181"/>
      <c r="AK339" s="181"/>
      <c r="AL339" s="181"/>
      <c r="AM339" s="140"/>
      <c r="AN339" s="140"/>
      <c r="AO339" s="140"/>
    </row>
    <row r="340" spans="1:41" s="137" customFormat="1" ht="12.75" customHeight="1" x14ac:dyDescent="0.3">
      <c r="A340" s="134"/>
      <c r="B340" s="134"/>
      <c r="C340" s="135"/>
      <c r="D340" s="357"/>
      <c r="E340" s="136" t="s">
        <v>363</v>
      </c>
      <c r="F340" s="174"/>
      <c r="G340" s="174"/>
      <c r="H340" s="174"/>
      <c r="I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81"/>
      <c r="AI340" s="181"/>
      <c r="AJ340" s="181"/>
      <c r="AK340" s="181"/>
      <c r="AL340" s="181"/>
      <c r="AM340" s="140"/>
      <c r="AN340" s="140"/>
      <c r="AO340" s="140"/>
    </row>
    <row r="341" spans="1:41" s="137" customFormat="1" ht="12.75" customHeight="1" x14ac:dyDescent="0.3">
      <c r="A341" s="134"/>
      <c r="B341" s="134"/>
      <c r="C341" s="135"/>
      <c r="D341" s="357"/>
      <c r="E341" s="136" t="s">
        <v>369</v>
      </c>
      <c r="F341" s="174"/>
      <c r="G341" s="174"/>
      <c r="H341" s="174"/>
      <c r="I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81"/>
      <c r="AI341" s="181"/>
      <c r="AJ341" s="181"/>
      <c r="AK341" s="181"/>
      <c r="AL341" s="181"/>
      <c r="AM341" s="140"/>
      <c r="AN341" s="140"/>
      <c r="AO341" s="140"/>
    </row>
    <row r="342" spans="1:41" s="137" customFormat="1" ht="12.75" customHeight="1" x14ac:dyDescent="0.3">
      <c r="A342" s="134"/>
      <c r="B342" s="134"/>
      <c r="C342" s="135"/>
      <c r="D342" s="357"/>
      <c r="E342" s="136" t="s">
        <v>370</v>
      </c>
      <c r="F342" s="174"/>
      <c r="G342" s="174"/>
      <c r="H342" s="174"/>
      <c r="I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81"/>
      <c r="AI342" s="181"/>
      <c r="AJ342" s="181"/>
      <c r="AK342" s="181"/>
      <c r="AL342" s="181"/>
      <c r="AM342" s="140"/>
      <c r="AN342" s="140"/>
      <c r="AO342" s="140"/>
    </row>
    <row r="343" spans="1:41" s="137" customFormat="1" ht="12.75" customHeight="1" x14ac:dyDescent="0.3">
      <c r="A343" s="134"/>
      <c r="B343" s="134"/>
      <c r="C343" s="135"/>
      <c r="D343" s="357"/>
      <c r="E343" s="136" t="s">
        <v>372</v>
      </c>
      <c r="F343" s="174"/>
      <c r="G343" s="174"/>
      <c r="H343" s="174"/>
      <c r="I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81"/>
      <c r="AI343" s="181"/>
      <c r="AJ343" s="181"/>
      <c r="AK343" s="181"/>
      <c r="AL343" s="181"/>
      <c r="AM343" s="140"/>
      <c r="AN343" s="140"/>
      <c r="AO343" s="140"/>
    </row>
    <row r="344" spans="1:41" s="137" customFormat="1" ht="12.75" customHeight="1" x14ac:dyDescent="0.3">
      <c r="A344" s="134"/>
      <c r="B344" s="134"/>
      <c r="C344" s="135"/>
      <c r="D344" s="357"/>
      <c r="E344" s="136" t="s">
        <v>375</v>
      </c>
      <c r="F344" s="174"/>
      <c r="G344" s="174"/>
      <c r="H344" s="174"/>
      <c r="I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81"/>
      <c r="AI344" s="181"/>
      <c r="AJ344" s="181"/>
      <c r="AK344" s="181"/>
      <c r="AL344" s="181"/>
      <c r="AM344" s="140"/>
      <c r="AN344" s="140"/>
      <c r="AO344" s="140"/>
    </row>
    <row r="345" spans="1:41" s="137" customFormat="1" ht="12.75" customHeight="1" x14ac:dyDescent="0.3">
      <c r="A345" s="134"/>
      <c r="B345" s="134"/>
      <c r="C345" s="135"/>
      <c r="D345" s="357"/>
      <c r="E345" s="136" t="s">
        <v>377</v>
      </c>
      <c r="F345" s="136"/>
      <c r="G345" s="174"/>
      <c r="H345" s="174"/>
      <c r="I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81"/>
      <c r="AI345" s="181"/>
      <c r="AJ345" s="181"/>
      <c r="AK345" s="181"/>
      <c r="AL345" s="181"/>
      <c r="AM345" s="140"/>
      <c r="AN345" s="140"/>
      <c r="AO345" s="140"/>
    </row>
    <row r="346" spans="1:41" s="137" customFormat="1" ht="12.75" customHeight="1" x14ac:dyDescent="0.3">
      <c r="A346" s="134"/>
      <c r="B346" s="134"/>
      <c r="C346" s="135"/>
      <c r="D346" s="357"/>
      <c r="E346" s="136" t="s">
        <v>378</v>
      </c>
      <c r="F346" s="136"/>
      <c r="G346" s="174"/>
      <c r="H346" s="174"/>
      <c r="I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81"/>
      <c r="AI346" s="181"/>
      <c r="AJ346" s="181"/>
      <c r="AK346" s="181"/>
      <c r="AL346" s="181"/>
      <c r="AM346" s="140"/>
      <c r="AN346" s="140"/>
      <c r="AO346" s="140"/>
    </row>
    <row r="347" spans="1:41" s="137" customFormat="1" ht="12.75" customHeight="1" x14ac:dyDescent="0.3">
      <c r="A347" s="134"/>
      <c r="B347" s="134"/>
      <c r="C347" s="135"/>
      <c r="D347" s="357"/>
      <c r="E347" s="136" t="s">
        <v>390</v>
      </c>
      <c r="F347" s="136"/>
      <c r="G347" s="174"/>
      <c r="H347" s="174"/>
      <c r="I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81"/>
      <c r="AI347" s="181"/>
      <c r="AJ347" s="181"/>
      <c r="AK347" s="181"/>
      <c r="AL347" s="181"/>
      <c r="AM347" s="140"/>
      <c r="AN347" s="140"/>
      <c r="AO347" s="140"/>
    </row>
    <row r="348" spans="1:41" s="137" customFormat="1" ht="12.75" customHeight="1" x14ac:dyDescent="0.3">
      <c r="A348" s="134"/>
      <c r="B348" s="134"/>
      <c r="C348" s="135"/>
      <c r="D348" s="357"/>
      <c r="E348" s="136" t="s">
        <v>392</v>
      </c>
      <c r="F348" s="136"/>
      <c r="G348" s="174"/>
      <c r="H348" s="174"/>
      <c r="I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81"/>
      <c r="AI348" s="181"/>
      <c r="AJ348" s="181"/>
      <c r="AK348" s="181"/>
      <c r="AL348" s="181"/>
      <c r="AM348" s="140"/>
      <c r="AN348" s="140"/>
      <c r="AO348" s="140"/>
    </row>
    <row r="349" spans="1:41" s="137" customFormat="1" ht="12.75" customHeight="1" x14ac:dyDescent="0.3">
      <c r="A349" s="134"/>
      <c r="B349" s="134"/>
      <c r="C349" s="135"/>
      <c r="D349" s="357"/>
      <c r="E349" s="136" t="s">
        <v>397</v>
      </c>
      <c r="F349" s="136"/>
      <c r="G349" s="174"/>
      <c r="H349" s="174"/>
      <c r="I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81"/>
      <c r="AI349" s="181"/>
      <c r="AJ349" s="181"/>
      <c r="AK349" s="181"/>
      <c r="AL349" s="181"/>
      <c r="AM349" s="140"/>
      <c r="AN349" s="140"/>
      <c r="AO349" s="140"/>
    </row>
    <row r="350" spans="1:41" s="137" customFormat="1" ht="12.75" customHeight="1" x14ac:dyDescent="0.3">
      <c r="A350" s="134"/>
      <c r="B350" s="134"/>
      <c r="C350" s="135"/>
      <c r="D350" s="357"/>
      <c r="E350" s="136" t="s">
        <v>398</v>
      </c>
      <c r="F350" s="136"/>
      <c r="G350" s="174"/>
      <c r="H350" s="174"/>
      <c r="I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81"/>
      <c r="AI350" s="181"/>
      <c r="AJ350" s="181"/>
      <c r="AK350" s="181"/>
      <c r="AL350" s="181"/>
      <c r="AM350" s="140"/>
      <c r="AN350" s="140"/>
      <c r="AO350" s="140"/>
    </row>
    <row r="351" spans="1:41" s="137" customFormat="1" ht="12.75" customHeight="1" x14ac:dyDescent="0.3">
      <c r="A351" s="134"/>
      <c r="B351" s="134"/>
      <c r="C351" s="135"/>
      <c r="D351" s="357"/>
      <c r="E351" s="136" t="s">
        <v>400</v>
      </c>
      <c r="F351" s="136"/>
      <c r="G351" s="174"/>
      <c r="H351" s="174"/>
      <c r="I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81"/>
      <c r="AI351" s="181"/>
      <c r="AJ351" s="181"/>
      <c r="AK351" s="181"/>
      <c r="AL351" s="181"/>
      <c r="AM351" s="140"/>
      <c r="AN351" s="140"/>
      <c r="AO351" s="140"/>
    </row>
    <row r="352" spans="1:41" s="137" customFormat="1" ht="12.75" customHeight="1" x14ac:dyDescent="0.3">
      <c r="A352" s="134"/>
      <c r="B352" s="134"/>
      <c r="C352" s="135"/>
      <c r="D352" s="357"/>
      <c r="E352" s="136" t="s">
        <v>402</v>
      </c>
      <c r="F352" s="136"/>
      <c r="G352" s="174"/>
      <c r="H352" s="174"/>
      <c r="I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81"/>
      <c r="AI352" s="181"/>
      <c r="AJ352" s="181"/>
      <c r="AK352" s="181"/>
      <c r="AL352" s="181"/>
      <c r="AM352" s="140"/>
      <c r="AN352" s="140"/>
      <c r="AO352" s="140"/>
    </row>
    <row r="353" spans="1:41" s="137" customFormat="1" ht="12.75" customHeight="1" x14ac:dyDescent="0.3">
      <c r="A353" s="134"/>
      <c r="B353" s="134"/>
      <c r="C353" s="135"/>
      <c r="D353" s="357"/>
      <c r="E353" s="136" t="s">
        <v>403</v>
      </c>
      <c r="F353" s="174"/>
      <c r="G353" s="174"/>
      <c r="H353" s="174"/>
      <c r="I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81"/>
      <c r="AI353" s="181"/>
      <c r="AJ353" s="181"/>
      <c r="AK353" s="181"/>
      <c r="AL353" s="181"/>
      <c r="AM353" s="140"/>
      <c r="AN353" s="140"/>
      <c r="AO353" s="140"/>
    </row>
    <row r="354" spans="1:41" s="137" customFormat="1" ht="12.75" customHeight="1" x14ac:dyDescent="0.3">
      <c r="A354" s="134"/>
      <c r="B354" s="134"/>
      <c r="C354" s="135"/>
      <c r="D354" s="357"/>
      <c r="E354" s="136" t="s">
        <v>405</v>
      </c>
      <c r="F354" s="136"/>
      <c r="G354" s="174"/>
      <c r="H354" s="174"/>
      <c r="I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81"/>
      <c r="AI354" s="181"/>
      <c r="AJ354" s="181"/>
      <c r="AK354" s="181"/>
      <c r="AL354" s="181"/>
      <c r="AM354" s="140"/>
      <c r="AN354" s="140"/>
      <c r="AO354" s="140"/>
    </row>
    <row r="355" spans="1:41" s="137" customFormat="1" ht="12.75" customHeight="1" x14ac:dyDescent="0.3">
      <c r="A355" s="134"/>
      <c r="B355" s="134"/>
      <c r="C355" s="135"/>
      <c r="D355" s="357"/>
      <c r="E355" s="136" t="s">
        <v>410</v>
      </c>
      <c r="F355" s="136"/>
      <c r="G355" s="174"/>
      <c r="H355" s="174"/>
      <c r="I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81"/>
      <c r="AI355" s="181"/>
      <c r="AJ355" s="181"/>
      <c r="AK355" s="181"/>
      <c r="AL355" s="181"/>
      <c r="AM355" s="140"/>
      <c r="AN355" s="140"/>
      <c r="AO355" s="140"/>
    </row>
    <row r="356" spans="1:41" s="137" customFormat="1" ht="12.75" customHeight="1" x14ac:dyDescent="0.3">
      <c r="A356" s="134"/>
      <c r="B356" s="134"/>
      <c r="C356" s="135"/>
      <c r="D356" s="357"/>
      <c r="E356" s="136" t="s">
        <v>412</v>
      </c>
      <c r="F356" s="136"/>
      <c r="G356" s="174"/>
      <c r="H356" s="174"/>
      <c r="I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81"/>
      <c r="AI356" s="181"/>
      <c r="AJ356" s="181"/>
      <c r="AK356" s="181"/>
      <c r="AL356" s="181"/>
      <c r="AM356" s="140"/>
      <c r="AN356" s="140"/>
      <c r="AO356" s="140"/>
    </row>
    <row r="357" spans="1:41" s="137" customFormat="1" ht="12.75" customHeight="1" x14ac:dyDescent="0.3">
      <c r="A357" s="134"/>
      <c r="B357" s="134"/>
      <c r="C357" s="135"/>
      <c r="D357" s="357"/>
      <c r="E357" s="136" t="s">
        <v>413</v>
      </c>
      <c r="F357" s="136"/>
      <c r="G357" s="174"/>
      <c r="H357" s="174"/>
      <c r="I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81"/>
      <c r="AI357" s="181"/>
      <c r="AJ357" s="181"/>
      <c r="AK357" s="181"/>
      <c r="AL357" s="181"/>
      <c r="AM357" s="140"/>
      <c r="AN357" s="140"/>
      <c r="AO357" s="140"/>
    </row>
    <row r="358" spans="1:41" s="137" customFormat="1" ht="12.75" customHeight="1" x14ac:dyDescent="0.3">
      <c r="A358" s="134"/>
      <c r="B358" s="134"/>
      <c r="C358" s="135"/>
      <c r="D358" s="357"/>
      <c r="E358" s="136" t="s">
        <v>414</v>
      </c>
      <c r="F358" s="136"/>
      <c r="G358" s="174"/>
      <c r="H358" s="174"/>
      <c r="I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81"/>
      <c r="AI358" s="181"/>
      <c r="AJ358" s="181"/>
      <c r="AK358" s="181"/>
      <c r="AL358" s="181"/>
      <c r="AM358" s="140"/>
      <c r="AN358" s="140"/>
      <c r="AO358" s="140"/>
    </row>
    <row r="359" spans="1:41" s="137" customFormat="1" ht="12.75" customHeight="1" x14ac:dyDescent="0.3">
      <c r="A359" s="134"/>
      <c r="B359" s="134"/>
      <c r="C359" s="135"/>
      <c r="D359" s="357"/>
      <c r="E359" s="136" t="s">
        <v>418</v>
      </c>
      <c r="F359" s="136"/>
      <c r="G359" s="174"/>
      <c r="H359" s="174"/>
      <c r="I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81"/>
      <c r="AI359" s="181"/>
      <c r="AJ359" s="181"/>
      <c r="AK359" s="181"/>
      <c r="AL359" s="181"/>
      <c r="AM359" s="140"/>
      <c r="AN359" s="140"/>
      <c r="AO359" s="140"/>
    </row>
    <row r="360" spans="1:41" s="137" customFormat="1" ht="12.75" customHeight="1" x14ac:dyDescent="0.3">
      <c r="A360" s="134"/>
      <c r="B360" s="134"/>
      <c r="C360" s="135"/>
      <c r="D360" s="357"/>
      <c r="E360" s="136" t="s">
        <v>420</v>
      </c>
      <c r="F360" s="136"/>
      <c r="G360" s="174"/>
      <c r="H360" s="174"/>
      <c r="I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81"/>
      <c r="AI360" s="181"/>
      <c r="AJ360" s="181"/>
      <c r="AK360" s="181"/>
      <c r="AL360" s="181"/>
      <c r="AM360" s="140"/>
      <c r="AN360" s="140"/>
      <c r="AO360" s="140"/>
    </row>
    <row r="361" spans="1:41" s="137" customFormat="1" ht="12.75" customHeight="1" x14ac:dyDescent="0.3">
      <c r="A361" s="134"/>
      <c r="B361" s="134"/>
      <c r="C361" s="135"/>
      <c r="D361" s="357"/>
      <c r="E361" s="136" t="s">
        <v>421</v>
      </c>
      <c r="F361" s="136"/>
      <c r="G361" s="174"/>
      <c r="H361" s="174"/>
      <c r="I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81"/>
      <c r="AI361" s="181"/>
      <c r="AJ361" s="181"/>
      <c r="AK361" s="181"/>
      <c r="AL361" s="181"/>
      <c r="AM361" s="140"/>
      <c r="AN361" s="140"/>
      <c r="AO361" s="140"/>
    </row>
    <row r="362" spans="1:41" s="137" customFormat="1" ht="12.75" customHeight="1" x14ac:dyDescent="0.3">
      <c r="A362" s="134"/>
      <c r="B362" s="134"/>
      <c r="C362" s="135"/>
      <c r="D362" s="357"/>
      <c r="E362" s="136" t="s">
        <v>422</v>
      </c>
      <c r="F362" s="136"/>
      <c r="G362" s="174"/>
      <c r="H362" s="174"/>
      <c r="I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81"/>
      <c r="AI362" s="181"/>
      <c r="AJ362" s="181"/>
      <c r="AK362" s="181"/>
      <c r="AL362" s="181"/>
      <c r="AM362" s="140"/>
      <c r="AN362" s="140"/>
      <c r="AO362" s="140"/>
    </row>
    <row r="363" spans="1:41" s="137" customFormat="1" ht="12.75" customHeight="1" x14ac:dyDescent="0.3">
      <c r="A363" s="134"/>
      <c r="B363" s="134"/>
      <c r="C363" s="135"/>
      <c r="D363" s="357"/>
      <c r="E363" s="136" t="s">
        <v>426</v>
      </c>
      <c r="F363" s="136"/>
      <c r="G363" s="174"/>
      <c r="H363" s="174"/>
      <c r="I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  <c r="AA363" s="174"/>
      <c r="AB363" s="174"/>
      <c r="AC363" s="174"/>
      <c r="AD363" s="174"/>
      <c r="AE363" s="174"/>
      <c r="AF363" s="174"/>
      <c r="AG363" s="174"/>
      <c r="AH363" s="181"/>
      <c r="AI363" s="181"/>
      <c r="AJ363" s="181"/>
      <c r="AK363" s="181"/>
      <c r="AL363" s="181"/>
      <c r="AM363" s="140"/>
      <c r="AN363" s="140"/>
      <c r="AO363" s="140"/>
    </row>
    <row r="364" spans="1:41" s="137" customFormat="1" ht="12.75" customHeight="1" x14ac:dyDescent="0.3">
      <c r="A364" s="134"/>
      <c r="B364" s="134"/>
      <c r="C364" s="135"/>
      <c r="D364" s="357"/>
      <c r="E364" s="136" t="s">
        <v>427</v>
      </c>
      <c r="F364" s="196"/>
      <c r="G364" s="174"/>
      <c r="H364" s="174"/>
      <c r="I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81"/>
      <c r="AI364" s="181"/>
      <c r="AJ364" s="181"/>
      <c r="AK364" s="181"/>
      <c r="AL364" s="181"/>
      <c r="AM364" s="140"/>
      <c r="AN364" s="140"/>
      <c r="AO364" s="140"/>
    </row>
    <row r="365" spans="1:41" s="137" customFormat="1" ht="12.75" customHeight="1" x14ac:dyDescent="0.3">
      <c r="A365" s="134"/>
      <c r="B365" s="134"/>
      <c r="C365" s="135"/>
      <c r="D365" s="357"/>
      <c r="E365" s="136" t="s">
        <v>428</v>
      </c>
      <c r="F365" s="174"/>
      <c r="G365" s="174"/>
      <c r="H365" s="174"/>
      <c r="I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81"/>
      <c r="AI365" s="181"/>
      <c r="AJ365" s="181"/>
      <c r="AK365" s="181"/>
      <c r="AL365" s="181"/>
      <c r="AM365" s="140"/>
      <c r="AN365" s="140"/>
      <c r="AO365" s="140"/>
    </row>
    <row r="366" spans="1:41" s="137" customFormat="1" ht="12.75" customHeight="1" x14ac:dyDescent="0.3">
      <c r="A366" s="134"/>
      <c r="B366" s="134"/>
      <c r="C366" s="135"/>
      <c r="D366" s="357"/>
      <c r="E366" s="136" t="s">
        <v>429</v>
      </c>
      <c r="F366" s="136"/>
      <c r="G366" s="174"/>
      <c r="H366" s="174"/>
      <c r="I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  <c r="AA366" s="174"/>
      <c r="AB366" s="174"/>
      <c r="AC366" s="174"/>
      <c r="AD366" s="174"/>
      <c r="AE366" s="174"/>
      <c r="AF366" s="174"/>
      <c r="AG366" s="174"/>
      <c r="AH366" s="181"/>
      <c r="AI366" s="181"/>
      <c r="AJ366" s="181"/>
      <c r="AK366" s="181"/>
      <c r="AL366" s="181"/>
      <c r="AM366" s="140"/>
      <c r="AN366" s="140"/>
      <c r="AO366" s="140"/>
    </row>
    <row r="367" spans="1:41" s="137" customFormat="1" ht="12.75" customHeight="1" x14ac:dyDescent="0.3">
      <c r="A367" s="134"/>
      <c r="B367" s="134"/>
      <c r="C367" s="135"/>
      <c r="D367" s="357"/>
      <c r="E367" s="136" t="s">
        <v>432</v>
      </c>
      <c r="F367" s="136"/>
      <c r="G367" s="174"/>
      <c r="H367" s="174"/>
      <c r="I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  <c r="AA367" s="174"/>
      <c r="AB367" s="174"/>
      <c r="AC367" s="174"/>
      <c r="AD367" s="174"/>
      <c r="AE367" s="174"/>
      <c r="AF367" s="174"/>
      <c r="AG367" s="174"/>
      <c r="AH367" s="181"/>
      <c r="AI367" s="181"/>
      <c r="AJ367" s="181"/>
      <c r="AK367" s="181"/>
      <c r="AL367" s="181"/>
      <c r="AM367" s="140"/>
      <c r="AN367" s="140"/>
      <c r="AO367" s="140"/>
    </row>
    <row r="368" spans="1:41" s="137" customFormat="1" ht="12.75" customHeight="1" x14ac:dyDescent="0.3">
      <c r="A368" s="134"/>
      <c r="B368" s="134"/>
      <c r="C368" s="135"/>
      <c r="D368" s="357"/>
      <c r="E368" s="136" t="s">
        <v>434</v>
      </c>
      <c r="F368" s="136"/>
      <c r="G368" s="174"/>
      <c r="H368" s="174"/>
      <c r="I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81"/>
      <c r="AI368" s="181"/>
      <c r="AJ368" s="181"/>
      <c r="AK368" s="181"/>
      <c r="AL368" s="181"/>
      <c r="AM368" s="140"/>
      <c r="AN368" s="140"/>
      <c r="AO368" s="140"/>
    </row>
    <row r="369" spans="1:41" s="137" customFormat="1" ht="12.75" customHeight="1" x14ac:dyDescent="0.3">
      <c r="A369" s="134"/>
      <c r="B369" s="134"/>
      <c r="C369" s="135"/>
      <c r="D369" s="357"/>
      <c r="E369" s="136" t="s">
        <v>435</v>
      </c>
      <c r="F369" s="136"/>
      <c r="G369" s="174"/>
      <c r="H369" s="174"/>
      <c r="I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81"/>
      <c r="AI369" s="181"/>
      <c r="AJ369" s="181"/>
      <c r="AK369" s="181"/>
      <c r="AL369" s="181"/>
      <c r="AM369" s="140"/>
      <c r="AN369" s="140"/>
      <c r="AO369" s="140"/>
    </row>
    <row r="370" spans="1:41" s="137" customFormat="1" ht="12.75" customHeight="1" x14ac:dyDescent="0.3">
      <c r="A370" s="134"/>
      <c r="B370" s="134"/>
      <c r="C370" s="135"/>
      <c r="D370" s="357"/>
      <c r="E370" s="136" t="s">
        <v>440</v>
      </c>
      <c r="F370" s="136"/>
      <c r="G370" s="174"/>
      <c r="H370" s="174"/>
      <c r="I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  <c r="AA370" s="174"/>
      <c r="AB370" s="174"/>
      <c r="AC370" s="174"/>
      <c r="AD370" s="174"/>
      <c r="AE370" s="174"/>
      <c r="AF370" s="174"/>
      <c r="AG370" s="174"/>
      <c r="AH370" s="181"/>
      <c r="AI370" s="181"/>
      <c r="AJ370" s="181"/>
      <c r="AK370" s="181"/>
      <c r="AL370" s="181"/>
      <c r="AM370" s="140"/>
      <c r="AN370" s="140"/>
      <c r="AO370" s="140"/>
    </row>
    <row r="371" spans="1:41" s="137" customFormat="1" ht="12.75" customHeight="1" x14ac:dyDescent="0.3">
      <c r="A371" s="134"/>
      <c r="B371" s="134"/>
      <c r="C371" s="135"/>
      <c r="D371" s="357"/>
      <c r="E371" s="136" t="s">
        <v>441</v>
      </c>
      <c r="F371" s="136"/>
      <c r="G371" s="174"/>
      <c r="H371" s="174"/>
      <c r="I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  <c r="AA371" s="174"/>
      <c r="AB371" s="174"/>
      <c r="AC371" s="174"/>
      <c r="AD371" s="174"/>
      <c r="AE371" s="174"/>
      <c r="AF371" s="174"/>
      <c r="AG371" s="174"/>
      <c r="AH371" s="181"/>
      <c r="AI371" s="181"/>
      <c r="AJ371" s="181"/>
      <c r="AK371" s="181"/>
      <c r="AL371" s="181"/>
      <c r="AM371" s="140"/>
      <c r="AN371" s="140"/>
      <c r="AO371" s="140"/>
    </row>
    <row r="372" spans="1:41" s="137" customFormat="1" ht="12.75" customHeight="1" x14ac:dyDescent="0.3">
      <c r="A372" s="134"/>
      <c r="B372" s="134"/>
      <c r="C372" s="135"/>
      <c r="D372" s="357"/>
      <c r="E372" s="136" t="s">
        <v>442</v>
      </c>
      <c r="F372" s="136"/>
      <c r="G372" s="174"/>
      <c r="H372" s="174"/>
      <c r="I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  <c r="AA372" s="174"/>
      <c r="AB372" s="174"/>
      <c r="AC372" s="174"/>
      <c r="AD372" s="174"/>
      <c r="AE372" s="174"/>
      <c r="AF372" s="174"/>
      <c r="AG372" s="174"/>
      <c r="AH372" s="181"/>
      <c r="AI372" s="181"/>
      <c r="AJ372" s="181"/>
      <c r="AK372" s="181"/>
      <c r="AL372" s="181"/>
      <c r="AM372" s="140"/>
      <c r="AN372" s="140"/>
      <c r="AO372" s="140"/>
    </row>
    <row r="373" spans="1:41" s="137" customFormat="1" ht="12.75" customHeight="1" x14ac:dyDescent="0.3">
      <c r="A373" s="134"/>
      <c r="B373" s="134"/>
      <c r="C373" s="135"/>
      <c r="D373" s="357"/>
      <c r="E373" s="136"/>
      <c r="F373" s="136"/>
      <c r="G373" s="174"/>
      <c r="H373" s="174"/>
      <c r="I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  <c r="AA373" s="174"/>
      <c r="AB373" s="174"/>
      <c r="AC373" s="174"/>
      <c r="AD373" s="174"/>
      <c r="AE373" s="174"/>
      <c r="AF373" s="174"/>
      <c r="AG373" s="174"/>
      <c r="AH373" s="181"/>
      <c r="AI373" s="181"/>
      <c r="AJ373" s="181"/>
      <c r="AK373" s="181"/>
      <c r="AL373" s="181"/>
      <c r="AM373" s="140"/>
      <c r="AN373" s="140"/>
      <c r="AO373" s="140"/>
    </row>
  </sheetData>
  <sortState xmlns:xlrd2="http://schemas.microsoft.com/office/spreadsheetml/2017/richdata2" ref="E284:F372">
    <sortCondition ref="E284:E372"/>
  </sortState>
  <mergeCells count="13">
    <mergeCell ref="G25:L25"/>
    <mergeCell ref="M25:R25"/>
    <mergeCell ref="S25:X25"/>
    <mergeCell ref="P26:R26"/>
    <mergeCell ref="G26:I26"/>
    <mergeCell ref="J26:L26"/>
    <mergeCell ref="M26:O26"/>
    <mergeCell ref="AE25:AG25"/>
    <mergeCell ref="Y25:AD25"/>
    <mergeCell ref="S26:U26"/>
    <mergeCell ref="V26:X26"/>
    <mergeCell ref="Y26:AA26"/>
    <mergeCell ref="AB26:AD26"/>
  </mergeCells>
  <dataValidations count="4">
    <dataValidation type="list" allowBlank="1" showInputMessage="1" showErrorMessage="1" sqref="F5" xr:uid="{949C49D7-77AD-4178-BF8F-50323BC62C71}">
      <formula1>"GWP20,GWP100"</formula1>
    </dataValidation>
    <dataValidation type="list" allowBlank="1" showInputMessage="1" showErrorMessage="1" sqref="F12" xr:uid="{867478E9-98FB-4793-804B-9D6D7DDFC468}">
      <formula1>$E$283:$E$372</formula1>
    </dataValidation>
    <dataValidation type="list" allowBlank="1" showInputMessage="1" showErrorMessage="1" sqref="F6 F13" xr:uid="{F2B70FCC-6A4E-4224-B689-BDF4B8846B4A}">
      <formula1>"Low,Mid,High"</formula1>
    </dataValidation>
    <dataValidation type="list" allowBlank="1" showInputMessage="1" showErrorMessage="1" sqref="F7" xr:uid="{61A18FB7-A014-4B8D-B393-CA9FC47B28C7}">
      <formula1>"BP,EIA"</formula1>
    </dataValidation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BB0F-FB0A-4374-89AF-F9DD63FAAFCB}">
  <sheetPr>
    <outlinePr summaryBelow="0" summaryRight="0"/>
  </sheetPr>
  <dimension ref="A1:CH257"/>
  <sheetViews>
    <sheetView defaultGridColor="0" colorId="22" zoomScale="90" zoomScaleNormal="90" workbookViewId="0">
      <pane xSplit="7" ySplit="1" topLeftCell="H2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1.5546875" style="1" customWidth="1"/>
    <col min="6" max="6" width="20.5546875" style="1" customWidth="1"/>
    <col min="7" max="7" width="16.6640625" style="1" customWidth="1"/>
    <col min="8" max="8" width="0.77734375" style="1" customWidth="1"/>
    <col min="9" max="9" width="0.6640625" style="1" customWidth="1"/>
    <col min="10" max="27" width="10.21875" style="1" customWidth="1"/>
    <col min="28" max="28" width="11.88671875" style="1" customWidth="1"/>
    <col min="29" max="36" width="10.21875" style="1" customWidth="1"/>
    <col min="37" max="39" width="11.6640625" style="1" customWidth="1"/>
    <col min="40" max="86" width="0" style="81" hidden="1" customWidth="1"/>
    <col min="87" max="16384" width="9.109375" style="81" hidden="1"/>
  </cols>
  <sheetData>
    <row r="1" spans="1:39" ht="26.25" customHeight="1" x14ac:dyDescent="0.3">
      <c r="A1" s="3" t="str">
        <f ca="1" xml:space="preserve"> RIGHT(CELL("filename", $A$1), LEN(CELL("filename", $A$1)) - SEARCH("]", CELL("filename", $A$1)))</f>
        <v>BP</v>
      </c>
      <c r="B1" s="4"/>
      <c r="E1" s="71"/>
      <c r="F1" s="5"/>
      <c r="H1" s="172"/>
      <c r="I1" s="172"/>
    </row>
    <row r="2" spans="1:39" s="114" customFormat="1" ht="12.9" customHeight="1" thickBot="1" x14ac:dyDescent="0.35">
      <c r="B2" s="86"/>
      <c r="C2" s="103"/>
      <c r="H2" s="172"/>
      <c r="I2" s="172"/>
      <c r="AB2" s="86"/>
      <c r="AC2" s="86"/>
      <c r="AD2" s="86"/>
      <c r="AE2" s="86"/>
      <c r="AF2" s="86"/>
      <c r="AG2" s="86"/>
      <c r="AH2" s="86"/>
      <c r="AI2" s="86"/>
      <c r="AJ2" s="86"/>
    </row>
    <row r="3" spans="1:39" s="114" customFormat="1" ht="12.9" customHeight="1" thickBot="1" x14ac:dyDescent="0.35">
      <c r="B3" s="86"/>
      <c r="C3" s="103"/>
      <c r="E3" s="316"/>
      <c r="F3" s="316"/>
      <c r="G3" s="316"/>
      <c r="H3" s="172"/>
      <c r="I3" s="172"/>
      <c r="J3" s="700" t="s">
        <v>660</v>
      </c>
      <c r="K3" s="701"/>
      <c r="L3" s="701"/>
      <c r="M3" s="701"/>
      <c r="N3" s="701"/>
      <c r="O3" s="701"/>
      <c r="P3" s="701"/>
      <c r="Q3" s="701"/>
      <c r="R3" s="702"/>
      <c r="S3" s="700" t="s">
        <v>664</v>
      </c>
      <c r="T3" s="701"/>
      <c r="U3" s="701"/>
      <c r="V3" s="701"/>
      <c r="W3" s="701"/>
      <c r="X3" s="701"/>
      <c r="Y3" s="701"/>
      <c r="Z3" s="701"/>
      <c r="AA3" s="702"/>
      <c r="AB3" s="700" t="s">
        <v>742</v>
      </c>
      <c r="AC3" s="701"/>
      <c r="AD3" s="701"/>
      <c r="AE3" s="701"/>
      <c r="AF3" s="701"/>
      <c r="AG3" s="701"/>
      <c r="AH3" s="701"/>
      <c r="AI3" s="701"/>
      <c r="AJ3" s="701"/>
      <c r="AK3" s="405"/>
      <c r="AL3" s="405"/>
      <c r="AM3" s="406"/>
    </row>
    <row r="4" spans="1:39" s="114" customFormat="1" ht="12.9" customHeight="1" x14ac:dyDescent="0.3">
      <c r="B4" s="86"/>
      <c r="C4" s="103"/>
      <c r="E4" s="316"/>
      <c r="F4" s="316"/>
      <c r="G4" s="316"/>
      <c r="H4" s="172"/>
      <c r="I4" s="172"/>
      <c r="J4" s="697" t="s">
        <v>663</v>
      </c>
      <c r="K4" s="698"/>
      <c r="L4" s="699"/>
      <c r="M4" s="697" t="s">
        <v>711</v>
      </c>
      <c r="N4" s="698"/>
      <c r="O4" s="699"/>
      <c r="P4" s="697" t="s">
        <v>712</v>
      </c>
      <c r="Q4" s="698"/>
      <c r="R4" s="699"/>
      <c r="S4" s="697" t="s">
        <v>663</v>
      </c>
      <c r="T4" s="698"/>
      <c r="U4" s="699"/>
      <c r="V4" s="697" t="s">
        <v>711</v>
      </c>
      <c r="W4" s="698"/>
      <c r="X4" s="699"/>
      <c r="Y4" s="697" t="s">
        <v>712</v>
      </c>
      <c r="Z4" s="698"/>
      <c r="AA4" s="699"/>
      <c r="AB4" s="697" t="s">
        <v>663</v>
      </c>
      <c r="AC4" s="698"/>
      <c r="AD4" s="699"/>
      <c r="AE4" s="697" t="s">
        <v>711</v>
      </c>
      <c r="AF4" s="698"/>
      <c r="AG4" s="699"/>
      <c r="AH4" s="697" t="s">
        <v>712</v>
      </c>
      <c r="AI4" s="698"/>
      <c r="AJ4" s="699"/>
      <c r="AK4" s="697" t="s">
        <v>870</v>
      </c>
      <c r="AL4" s="698"/>
      <c r="AM4" s="699"/>
    </row>
    <row r="5" spans="1:39" s="114" customFormat="1" ht="12.9" customHeight="1" x14ac:dyDescent="0.3">
      <c r="B5" s="86"/>
      <c r="C5" s="103"/>
      <c r="E5" s="228" t="s">
        <v>44</v>
      </c>
      <c r="F5" s="228" t="s">
        <v>696</v>
      </c>
      <c r="G5" s="228" t="s">
        <v>93</v>
      </c>
      <c r="H5" s="172" t="s">
        <v>698</v>
      </c>
      <c r="I5" s="172" t="s">
        <v>699</v>
      </c>
      <c r="J5" s="247" t="s">
        <v>686</v>
      </c>
      <c r="K5" s="246" t="s">
        <v>687</v>
      </c>
      <c r="L5" s="248" t="s">
        <v>661</v>
      </c>
      <c r="M5" s="247" t="s">
        <v>686</v>
      </c>
      <c r="N5" s="246" t="s">
        <v>687</v>
      </c>
      <c r="O5" s="248" t="s">
        <v>661</v>
      </c>
      <c r="P5" s="247" t="s">
        <v>686</v>
      </c>
      <c r="Q5" s="246" t="s">
        <v>687</v>
      </c>
      <c r="R5" s="248" t="s">
        <v>661</v>
      </c>
      <c r="S5" s="247" t="s">
        <v>686</v>
      </c>
      <c r="T5" s="246" t="s">
        <v>687</v>
      </c>
      <c r="U5" s="248" t="s">
        <v>661</v>
      </c>
      <c r="V5" s="247" t="s">
        <v>686</v>
      </c>
      <c r="W5" s="246" t="s">
        <v>687</v>
      </c>
      <c r="X5" s="248" t="s">
        <v>661</v>
      </c>
      <c r="Y5" s="247" t="s">
        <v>686</v>
      </c>
      <c r="Z5" s="246" t="s">
        <v>687</v>
      </c>
      <c r="AA5" s="248" t="s">
        <v>661</v>
      </c>
      <c r="AB5" s="247" t="s">
        <v>686</v>
      </c>
      <c r="AC5" s="246" t="s">
        <v>687</v>
      </c>
      <c r="AD5" s="248" t="s">
        <v>661</v>
      </c>
      <c r="AE5" s="247" t="s">
        <v>686</v>
      </c>
      <c r="AF5" s="246" t="s">
        <v>687</v>
      </c>
      <c r="AG5" s="248" t="s">
        <v>661</v>
      </c>
      <c r="AH5" s="247" t="s">
        <v>686</v>
      </c>
      <c r="AI5" s="246" t="s">
        <v>687</v>
      </c>
      <c r="AJ5" s="248" t="s">
        <v>661</v>
      </c>
      <c r="AK5" s="247" t="s">
        <v>686</v>
      </c>
      <c r="AL5" s="246" t="s">
        <v>687</v>
      </c>
      <c r="AM5" s="248" t="s">
        <v>661</v>
      </c>
    </row>
    <row r="6" spans="1:39" s="82" customFormat="1" ht="12.9" customHeight="1" x14ac:dyDescent="0.3">
      <c r="A6" s="19"/>
      <c r="B6" s="19"/>
      <c r="C6" s="104"/>
      <c r="D6" s="441"/>
      <c r="E6" s="231" t="s">
        <v>195</v>
      </c>
      <c r="F6" s="231" t="s">
        <v>443</v>
      </c>
      <c r="G6" s="231" t="s">
        <v>646</v>
      </c>
      <c r="H6" s="175">
        <v>1</v>
      </c>
      <c r="I6" s="175">
        <v>1</v>
      </c>
      <c r="J6" s="508">
        <f ca="1" xml:space="preserve"> Oil_Calcs!M$39</f>
        <v>0</v>
      </c>
      <c r="K6" s="449">
        <f ca="1" xml:space="preserve"> Oil_Calcs!N$39</f>
        <v>0</v>
      </c>
      <c r="L6" s="509">
        <f ca="1" xml:space="preserve"> Oil_Calcs!O$39</f>
        <v>0</v>
      </c>
      <c r="M6" s="508">
        <f ca="1" xml:space="preserve"> Oil_Calcs!P$39</f>
        <v>0</v>
      </c>
      <c r="N6" s="449">
        <f ca="1" xml:space="preserve"> Oil_Calcs!Q$39</f>
        <v>0</v>
      </c>
      <c r="O6" s="509">
        <f ca="1" xml:space="preserve"> Oil_Calcs!R$39</f>
        <v>0</v>
      </c>
      <c r="P6" s="508">
        <f ca="1" xml:space="preserve"> Oil_Calcs!S$39</f>
        <v>0</v>
      </c>
      <c r="Q6" s="449">
        <f ca="1" xml:space="preserve"> Oil_Calcs!T$39</f>
        <v>0</v>
      </c>
      <c r="R6" s="509">
        <f ca="1" xml:space="preserve"> Oil_Calcs!U$39</f>
        <v>0</v>
      </c>
      <c r="S6" s="508">
        <f ca="1" xml:space="preserve"> Gas_Calcs!M$39</f>
        <v>0</v>
      </c>
      <c r="T6" s="449">
        <f ca="1" xml:space="preserve"> Gas_Calcs!N$39</f>
        <v>0</v>
      </c>
      <c r="U6" s="509">
        <f ca="1" xml:space="preserve"> Gas_Calcs!O$39</f>
        <v>0</v>
      </c>
      <c r="V6" s="508">
        <f ca="1" xml:space="preserve"> Gas_Calcs!P$39</f>
        <v>0</v>
      </c>
      <c r="W6" s="449">
        <f ca="1" xml:space="preserve"> Gas_Calcs!Q$39</f>
        <v>0</v>
      </c>
      <c r="X6" s="509">
        <f ca="1" xml:space="preserve"> Gas_Calcs!R$39</f>
        <v>0</v>
      </c>
      <c r="Y6" s="508">
        <f ca="1" xml:space="preserve"> Gas_Calcs!S$39</f>
        <v>0</v>
      </c>
      <c r="Z6" s="449">
        <f ca="1" xml:space="preserve"> Gas_Calcs!T$39</f>
        <v>0</v>
      </c>
      <c r="AA6" s="509">
        <f ca="1" xml:space="preserve"> Gas_Calcs!U$39</f>
        <v>0</v>
      </c>
      <c r="AB6" s="510">
        <f ca="1" xml:space="preserve"> Coal_Calcs!M$38</f>
        <v>0</v>
      </c>
      <c r="AC6" s="511">
        <f ca="1" xml:space="preserve"> Coal_Calcs!N$38</f>
        <v>0</v>
      </c>
      <c r="AD6" s="512">
        <f ca="1" xml:space="preserve"> Coal_Calcs!O$38</f>
        <v>0</v>
      </c>
      <c r="AE6" s="510">
        <f ca="1" xml:space="preserve"> Coal_Calcs!P$38</f>
        <v>0</v>
      </c>
      <c r="AF6" s="511">
        <f ca="1" xml:space="preserve"> Coal_Calcs!Q$38</f>
        <v>0</v>
      </c>
      <c r="AG6" s="512">
        <f ca="1" xml:space="preserve"> Coal_Calcs!R$38</f>
        <v>0</v>
      </c>
      <c r="AH6" s="510">
        <f ca="1" xml:space="preserve"> Coal_Calcs!S$38</f>
        <v>0</v>
      </c>
      <c r="AI6" s="511">
        <f ca="1" xml:space="preserve"> Coal_Calcs!T$38</f>
        <v>0</v>
      </c>
      <c r="AJ6" s="512">
        <f ca="1" xml:space="preserve"> Coal_Calcs!U$38</f>
        <v>0</v>
      </c>
      <c r="AK6" s="513">
        <f t="shared" ref="AK6:AM8" ca="1" si="0">P6+Y6+AH6</f>
        <v>0</v>
      </c>
      <c r="AL6" s="513">
        <f t="shared" ca="1" si="0"/>
        <v>0</v>
      </c>
      <c r="AM6" s="513">
        <f t="shared" ca="1" si="0"/>
        <v>0</v>
      </c>
    </row>
    <row r="7" spans="1:39" s="82" customFormat="1" ht="12.9" customHeight="1" x14ac:dyDescent="0.3">
      <c r="A7" s="19"/>
      <c r="B7" s="19"/>
      <c r="C7" s="104"/>
      <c r="D7" s="441"/>
      <c r="E7" s="231" t="s">
        <v>200</v>
      </c>
      <c r="F7" s="231" t="s">
        <v>447</v>
      </c>
      <c r="G7" s="231" t="s">
        <v>646</v>
      </c>
      <c r="H7" s="175"/>
      <c r="I7" s="175"/>
      <c r="J7" s="508">
        <f ca="1" xml:space="preserve"> Oil_Calcs!M$40</f>
        <v>0</v>
      </c>
      <c r="K7" s="449">
        <f ca="1" xml:space="preserve"> Oil_Calcs!N$40</f>
        <v>0</v>
      </c>
      <c r="L7" s="509">
        <f ca="1" xml:space="preserve"> Oil_Calcs!O$40</f>
        <v>0</v>
      </c>
      <c r="M7" s="508">
        <f ca="1" xml:space="preserve"> Oil_Calcs!P$40</f>
        <v>0</v>
      </c>
      <c r="N7" s="449">
        <f ca="1" xml:space="preserve"> Oil_Calcs!Q$40</f>
        <v>0</v>
      </c>
      <c r="O7" s="509">
        <f ca="1" xml:space="preserve"> Oil_Calcs!R$40</f>
        <v>0</v>
      </c>
      <c r="P7" s="508">
        <f ca="1" xml:space="preserve"> Oil_Calcs!S$40</f>
        <v>0</v>
      </c>
      <c r="Q7" s="449">
        <f ca="1" xml:space="preserve"> Oil_Calcs!T$40</f>
        <v>0</v>
      </c>
      <c r="R7" s="509">
        <f ca="1" xml:space="preserve"> Oil_Calcs!U$40</f>
        <v>0</v>
      </c>
      <c r="S7" s="508">
        <f ca="1" xml:space="preserve"> Gas_Calcs!M$40</f>
        <v>0</v>
      </c>
      <c r="T7" s="449">
        <f ca="1" xml:space="preserve"> Gas_Calcs!N$40</f>
        <v>0</v>
      </c>
      <c r="U7" s="509">
        <f ca="1" xml:space="preserve"> Gas_Calcs!O$40</f>
        <v>0</v>
      </c>
      <c r="V7" s="508">
        <f ca="1" xml:space="preserve"> Gas_Calcs!P$40</f>
        <v>0</v>
      </c>
      <c r="W7" s="449">
        <f ca="1" xml:space="preserve"> Gas_Calcs!Q$40</f>
        <v>0</v>
      </c>
      <c r="X7" s="509">
        <f ca="1" xml:space="preserve"> Gas_Calcs!R$40</f>
        <v>0</v>
      </c>
      <c r="Y7" s="508">
        <f ca="1" xml:space="preserve"> Gas_Calcs!S$40</f>
        <v>0</v>
      </c>
      <c r="Z7" s="449">
        <f ca="1" xml:space="preserve"> Gas_Calcs!T$40</f>
        <v>0</v>
      </c>
      <c r="AA7" s="509">
        <f ca="1" xml:space="preserve"> Gas_Calcs!U$40</f>
        <v>0</v>
      </c>
      <c r="AB7" s="510">
        <f ca="1" xml:space="preserve"> Coal_Calcs!M$39</f>
        <v>0</v>
      </c>
      <c r="AC7" s="511">
        <f ca="1" xml:space="preserve"> Coal_Calcs!N$39</f>
        <v>0</v>
      </c>
      <c r="AD7" s="512">
        <f ca="1" xml:space="preserve"> Coal_Calcs!O$39</f>
        <v>0</v>
      </c>
      <c r="AE7" s="510">
        <f ca="1" xml:space="preserve"> Coal_Calcs!P$39</f>
        <v>0</v>
      </c>
      <c r="AF7" s="511">
        <f ca="1" xml:space="preserve"> Coal_Calcs!Q$39</f>
        <v>0</v>
      </c>
      <c r="AG7" s="512">
        <f ca="1" xml:space="preserve"> Coal_Calcs!R$39</f>
        <v>0</v>
      </c>
      <c r="AH7" s="510">
        <f ca="1" xml:space="preserve"> Coal_Calcs!S$39</f>
        <v>0</v>
      </c>
      <c r="AI7" s="511">
        <f ca="1" xml:space="preserve"> Coal_Calcs!T$39</f>
        <v>0</v>
      </c>
      <c r="AJ7" s="512">
        <f ca="1" xml:space="preserve"> Coal_Calcs!U$39</f>
        <v>0</v>
      </c>
      <c r="AK7" s="513">
        <f t="shared" ca="1" si="0"/>
        <v>0</v>
      </c>
      <c r="AL7" s="513">
        <f t="shared" ca="1" si="0"/>
        <v>0</v>
      </c>
      <c r="AM7" s="513">
        <f t="shared" ca="1" si="0"/>
        <v>0</v>
      </c>
    </row>
    <row r="8" spans="1:39" s="82" customFormat="1" ht="12.9" customHeight="1" x14ac:dyDescent="0.3">
      <c r="A8" s="19"/>
      <c r="B8" s="19"/>
      <c r="C8" s="104"/>
      <c r="D8" s="441"/>
      <c r="E8" s="231" t="s">
        <v>427</v>
      </c>
      <c r="F8" s="231" t="s">
        <v>145</v>
      </c>
      <c r="G8" s="231" t="s">
        <v>646</v>
      </c>
      <c r="H8" s="175"/>
      <c r="I8" s="175"/>
      <c r="J8" s="508">
        <f ca="1" xml:space="preserve"> Oil_Calcs!M$41</f>
        <v>499491.7614664046</v>
      </c>
      <c r="K8" s="449">
        <f ca="1" xml:space="preserve"> Oil_Calcs!N$41</f>
        <v>543198.67023198667</v>
      </c>
      <c r="L8" s="509">
        <f ca="1" xml:space="preserve"> Oil_Calcs!O$41</f>
        <v>592569.53747276217</v>
      </c>
      <c r="M8" s="508">
        <f ca="1" xml:space="preserve"> Oil_Calcs!P$41</f>
        <v>45278.522915358699</v>
      </c>
      <c r="N8" s="449">
        <f ca="1" xml:space="preserve"> Oil_Calcs!Q$41</f>
        <v>60178.521244581665</v>
      </c>
      <c r="O8" s="509">
        <f ca="1" xml:space="preserve"> Oil_Calcs!R$41</f>
        <v>133272.90183925576</v>
      </c>
      <c r="P8" s="508">
        <f ca="1" xml:space="preserve"> Oil_Calcs!S$41</f>
        <v>544770.28438176331</v>
      </c>
      <c r="Q8" s="449">
        <f ca="1" xml:space="preserve"> Oil_Calcs!T$41</f>
        <v>603377.19147656835</v>
      </c>
      <c r="R8" s="509">
        <f ca="1" xml:space="preserve"> Oil_Calcs!U$41</f>
        <v>725842.43931201799</v>
      </c>
      <c r="S8" s="508">
        <f ca="1" xml:space="preserve"> Gas_Calcs!M$41</f>
        <v>117561.67199999999</v>
      </c>
      <c r="T8" s="449">
        <f ca="1" xml:space="preserve"> Gas_Calcs!N$41</f>
        <v>121458.74399999999</v>
      </c>
      <c r="U8" s="509">
        <f ca="1" xml:space="preserve"> Gas_Calcs!O$41</f>
        <v>126221.83199999999</v>
      </c>
      <c r="V8" s="508">
        <f ca="1" xml:space="preserve"> Gas_Calcs!P$41</f>
        <v>10737.05117759592</v>
      </c>
      <c r="W8" s="449">
        <f ca="1" xml:space="preserve"> Gas_Calcs!Q$41</f>
        <v>27576.639726627363</v>
      </c>
      <c r="X8" s="509">
        <f ca="1" xml:space="preserve"> Gas_Calcs!R$41</f>
        <v>46538.218028392381</v>
      </c>
      <c r="Y8" s="508">
        <f ca="1" xml:space="preserve"> Gas_Calcs!S$41</f>
        <v>128298.72317759591</v>
      </c>
      <c r="Z8" s="449">
        <f ca="1" xml:space="preserve"> Gas_Calcs!T$41</f>
        <v>149035.38372662736</v>
      </c>
      <c r="AA8" s="509">
        <f ca="1" xml:space="preserve"> Gas_Calcs!U$41</f>
        <v>172760.05002839238</v>
      </c>
      <c r="AB8" s="510">
        <f ca="1" xml:space="preserve"> Coal_Calcs!M$40</f>
        <v>0</v>
      </c>
      <c r="AC8" s="511">
        <f ca="1" xml:space="preserve"> Coal_Calcs!N$40</f>
        <v>0</v>
      </c>
      <c r="AD8" s="512">
        <f ca="1" xml:space="preserve"> Coal_Calcs!O$40</f>
        <v>0</v>
      </c>
      <c r="AE8" s="510">
        <f ca="1" xml:space="preserve"> Coal_Calcs!P$40</f>
        <v>0</v>
      </c>
      <c r="AF8" s="511">
        <f ca="1" xml:space="preserve"> Coal_Calcs!Q$40</f>
        <v>0</v>
      </c>
      <c r="AG8" s="512">
        <f ca="1" xml:space="preserve"> Coal_Calcs!R$40</f>
        <v>0</v>
      </c>
      <c r="AH8" s="510">
        <f ca="1" xml:space="preserve"> Coal_Calcs!S$40</f>
        <v>0</v>
      </c>
      <c r="AI8" s="511">
        <f ca="1" xml:space="preserve"> Coal_Calcs!T$40</f>
        <v>0</v>
      </c>
      <c r="AJ8" s="512">
        <f ca="1" xml:space="preserve"> Coal_Calcs!U$40</f>
        <v>0</v>
      </c>
      <c r="AK8" s="513">
        <f t="shared" ca="1" si="0"/>
        <v>673069.00755935919</v>
      </c>
      <c r="AL8" s="513">
        <f t="shared" ca="1" si="0"/>
        <v>752412.57520319568</v>
      </c>
      <c r="AM8" s="513">
        <f t="shared" ca="1" si="0"/>
        <v>898602.48934041033</v>
      </c>
    </row>
    <row r="9" spans="1:39" s="82" customFormat="1" ht="12.9" customHeight="1" x14ac:dyDescent="0.3">
      <c r="A9" s="19"/>
      <c r="B9" s="19"/>
      <c r="C9" s="104"/>
      <c r="D9" s="441"/>
      <c r="E9" s="231" t="s">
        <v>204</v>
      </c>
      <c r="F9" s="231" t="s">
        <v>450</v>
      </c>
      <c r="G9" s="231" t="s">
        <v>646</v>
      </c>
      <c r="H9" s="175"/>
      <c r="I9" s="175"/>
      <c r="J9" s="508">
        <f ca="1" xml:space="preserve"> Oil_Calcs!M$42</f>
        <v>0</v>
      </c>
      <c r="K9" s="449">
        <f ca="1" xml:space="preserve"> Oil_Calcs!N$42</f>
        <v>0</v>
      </c>
      <c r="L9" s="509">
        <f ca="1" xml:space="preserve"> Oil_Calcs!O$42</f>
        <v>0</v>
      </c>
      <c r="M9" s="508">
        <f ca="1" xml:space="preserve"> Oil_Calcs!P$42</f>
        <v>0</v>
      </c>
      <c r="N9" s="449">
        <f ca="1" xml:space="preserve"> Oil_Calcs!Q$42</f>
        <v>0</v>
      </c>
      <c r="O9" s="509">
        <f ca="1" xml:space="preserve"> Oil_Calcs!R$42</f>
        <v>0</v>
      </c>
      <c r="P9" s="508">
        <f ca="1" xml:space="preserve"> Oil_Calcs!S$42</f>
        <v>0</v>
      </c>
      <c r="Q9" s="449">
        <f ca="1" xml:space="preserve"> Oil_Calcs!T$42</f>
        <v>0</v>
      </c>
      <c r="R9" s="509">
        <f ca="1" xml:space="preserve"> Oil_Calcs!U$42</f>
        <v>0</v>
      </c>
      <c r="S9" s="508">
        <f ca="1" xml:space="preserve"> Gas_Calcs!M$42</f>
        <v>0</v>
      </c>
      <c r="T9" s="449">
        <f ca="1" xml:space="preserve"> Gas_Calcs!N$42</f>
        <v>0</v>
      </c>
      <c r="U9" s="509">
        <f ca="1" xml:space="preserve"> Gas_Calcs!O$42</f>
        <v>0</v>
      </c>
      <c r="V9" s="508">
        <f ca="1" xml:space="preserve"> Gas_Calcs!P$42</f>
        <v>0</v>
      </c>
      <c r="W9" s="449">
        <f ca="1" xml:space="preserve"> Gas_Calcs!Q$42</f>
        <v>0</v>
      </c>
      <c r="X9" s="509">
        <f ca="1" xml:space="preserve"> Gas_Calcs!R$42</f>
        <v>0</v>
      </c>
      <c r="Y9" s="508">
        <f ca="1" xml:space="preserve"> Gas_Calcs!S$42</f>
        <v>0</v>
      </c>
      <c r="Z9" s="449">
        <f ca="1" xml:space="preserve"> Gas_Calcs!T$42</f>
        <v>0</v>
      </c>
      <c r="AA9" s="509">
        <f ca="1" xml:space="preserve"> Gas_Calcs!U$42</f>
        <v>0</v>
      </c>
      <c r="AB9" s="510">
        <f ca="1" xml:space="preserve"> Coal_Calcs!M$41</f>
        <v>0</v>
      </c>
      <c r="AC9" s="511">
        <f ca="1" xml:space="preserve"> Coal_Calcs!N$41</f>
        <v>0</v>
      </c>
      <c r="AD9" s="512">
        <f ca="1" xml:space="preserve"> Coal_Calcs!O$41</f>
        <v>0</v>
      </c>
      <c r="AE9" s="510">
        <f ca="1" xml:space="preserve"> Coal_Calcs!P$41</f>
        <v>0</v>
      </c>
      <c r="AF9" s="511">
        <f ca="1" xml:space="preserve"> Coal_Calcs!Q$41</f>
        <v>0</v>
      </c>
      <c r="AG9" s="512">
        <f ca="1" xml:space="preserve"> Coal_Calcs!R$41</f>
        <v>0</v>
      </c>
      <c r="AH9" s="510">
        <f ca="1" xml:space="preserve"> Coal_Calcs!S$41</f>
        <v>0</v>
      </c>
      <c r="AI9" s="511">
        <f ca="1" xml:space="preserve"> Coal_Calcs!T$41</f>
        <v>0</v>
      </c>
      <c r="AJ9" s="512">
        <f ca="1" xml:space="preserve"> Coal_Calcs!U$41</f>
        <v>0</v>
      </c>
      <c r="AK9" s="513">
        <f t="shared" ref="AK9:AK72" ca="1" si="1">P9+Y9+AH9</f>
        <v>0</v>
      </c>
      <c r="AL9" s="513">
        <f t="shared" ref="AL9:AL72" ca="1" si="2">Q9+Z9+AI9</f>
        <v>0</v>
      </c>
      <c r="AM9" s="513">
        <f t="shared" ref="AM9:AM72" ca="1" si="3">R9+AA9+AJ9</f>
        <v>0</v>
      </c>
    </row>
    <row r="10" spans="1:39" s="82" customFormat="1" ht="12.9" customHeight="1" x14ac:dyDescent="0.3">
      <c r="A10" s="19"/>
      <c r="B10" s="19"/>
      <c r="C10" s="104"/>
      <c r="D10" s="441"/>
      <c r="E10" s="231" t="s">
        <v>202</v>
      </c>
      <c r="F10" s="231" t="s">
        <v>448</v>
      </c>
      <c r="G10" s="231" t="s">
        <v>646</v>
      </c>
      <c r="H10" s="175"/>
      <c r="I10" s="175"/>
      <c r="J10" s="510">
        <f ca="1" xml:space="preserve"> Oil_Calcs!M$43</f>
        <v>0</v>
      </c>
      <c r="K10" s="449">
        <f ca="1" xml:space="preserve"> Oil_Calcs!N$43</f>
        <v>0</v>
      </c>
      <c r="L10" s="509">
        <f ca="1" xml:space="preserve"> Oil_Calcs!O$43</f>
        <v>0</v>
      </c>
      <c r="M10" s="508">
        <f ca="1" xml:space="preserve"> Oil_Calcs!P$43</f>
        <v>0</v>
      </c>
      <c r="N10" s="449">
        <f ca="1" xml:space="preserve"> Oil_Calcs!Q$43</f>
        <v>0</v>
      </c>
      <c r="O10" s="509">
        <f ca="1" xml:space="preserve"> Oil_Calcs!R$43</f>
        <v>0</v>
      </c>
      <c r="P10" s="508">
        <f ca="1" xml:space="preserve"> Oil_Calcs!S$43</f>
        <v>0</v>
      </c>
      <c r="Q10" s="449">
        <f ca="1" xml:space="preserve"> Oil_Calcs!T$43</f>
        <v>0</v>
      </c>
      <c r="R10" s="509">
        <f ca="1" xml:space="preserve"> Oil_Calcs!U$43</f>
        <v>0</v>
      </c>
      <c r="S10" s="508">
        <f ca="1" xml:space="preserve"> Gas_Calcs!M$43</f>
        <v>0</v>
      </c>
      <c r="T10" s="449">
        <f ca="1" xml:space="preserve"> Gas_Calcs!N$43</f>
        <v>0</v>
      </c>
      <c r="U10" s="509">
        <f ca="1" xml:space="preserve"> Gas_Calcs!O$43</f>
        <v>0</v>
      </c>
      <c r="V10" s="508">
        <f ca="1" xml:space="preserve"> Gas_Calcs!P$43</f>
        <v>0</v>
      </c>
      <c r="W10" s="449">
        <f ca="1" xml:space="preserve"> Gas_Calcs!Q$43</f>
        <v>0</v>
      </c>
      <c r="X10" s="509">
        <f ca="1" xml:space="preserve"> Gas_Calcs!R$43</f>
        <v>0</v>
      </c>
      <c r="Y10" s="508">
        <f ca="1" xml:space="preserve"> Gas_Calcs!S$43</f>
        <v>0</v>
      </c>
      <c r="Z10" s="449">
        <f ca="1" xml:space="preserve"> Gas_Calcs!T$43</f>
        <v>0</v>
      </c>
      <c r="AA10" s="509">
        <f ca="1" xml:space="preserve"> Gas_Calcs!U$43</f>
        <v>0</v>
      </c>
      <c r="AB10" s="510">
        <f ca="1" xml:space="preserve"> Coal_Calcs!M$42</f>
        <v>0</v>
      </c>
      <c r="AC10" s="511">
        <f ca="1" xml:space="preserve"> Coal_Calcs!N$42</f>
        <v>0</v>
      </c>
      <c r="AD10" s="512">
        <f ca="1" xml:space="preserve"> Coal_Calcs!O$42</f>
        <v>0</v>
      </c>
      <c r="AE10" s="510">
        <f ca="1" xml:space="preserve"> Coal_Calcs!P$42</f>
        <v>0</v>
      </c>
      <c r="AF10" s="511">
        <f ca="1" xml:space="preserve"> Coal_Calcs!Q$42</f>
        <v>0</v>
      </c>
      <c r="AG10" s="512">
        <f ca="1" xml:space="preserve"> Coal_Calcs!R$42</f>
        <v>0</v>
      </c>
      <c r="AH10" s="510">
        <f ca="1" xml:space="preserve"> Coal_Calcs!S$42</f>
        <v>0</v>
      </c>
      <c r="AI10" s="511">
        <f ca="1" xml:space="preserve"> Coal_Calcs!T$42</f>
        <v>0</v>
      </c>
      <c r="AJ10" s="512">
        <f ca="1" xml:space="preserve"> Coal_Calcs!U$42</f>
        <v>0</v>
      </c>
      <c r="AK10" s="513">
        <f t="shared" ca="1" si="1"/>
        <v>0</v>
      </c>
      <c r="AL10" s="513">
        <f t="shared" ca="1" si="2"/>
        <v>0</v>
      </c>
      <c r="AM10" s="513">
        <f t="shared" ca="1" si="3"/>
        <v>0</v>
      </c>
    </row>
    <row r="11" spans="1:39" ht="12.9" customHeight="1" x14ac:dyDescent="0.3">
      <c r="E11" s="232" t="s">
        <v>197</v>
      </c>
      <c r="F11" s="232" t="s">
        <v>445</v>
      </c>
      <c r="G11" s="232" t="s">
        <v>646</v>
      </c>
      <c r="H11" s="172"/>
      <c r="I11" s="172"/>
      <c r="J11" s="508">
        <f ca="1" xml:space="preserve"> Oil_Calcs!M$44</f>
        <v>0</v>
      </c>
      <c r="K11" s="449">
        <f ca="1" xml:space="preserve"> Oil_Calcs!N$44</f>
        <v>0</v>
      </c>
      <c r="L11" s="509">
        <f ca="1" xml:space="preserve"> Oil_Calcs!O$44</f>
        <v>0</v>
      </c>
      <c r="M11" s="508">
        <f ca="1" xml:space="preserve"> Oil_Calcs!P$44</f>
        <v>0</v>
      </c>
      <c r="N11" s="449">
        <f ca="1" xml:space="preserve"> Oil_Calcs!Q$44</f>
        <v>0</v>
      </c>
      <c r="O11" s="509">
        <f ca="1" xml:space="preserve"> Oil_Calcs!R$44</f>
        <v>0</v>
      </c>
      <c r="P11" s="508">
        <f ca="1" xml:space="preserve"> Oil_Calcs!S$44</f>
        <v>0</v>
      </c>
      <c r="Q11" s="449">
        <f ca="1" xml:space="preserve"> Oil_Calcs!T$44</f>
        <v>0</v>
      </c>
      <c r="R11" s="509">
        <f ca="1" xml:space="preserve"> Oil_Calcs!U$44</f>
        <v>0</v>
      </c>
      <c r="S11" s="508">
        <f ca="1" xml:space="preserve"> Gas_Calcs!M$44</f>
        <v>0</v>
      </c>
      <c r="T11" s="449">
        <f ca="1" xml:space="preserve"> Gas_Calcs!N$44</f>
        <v>0</v>
      </c>
      <c r="U11" s="509">
        <f ca="1" xml:space="preserve"> Gas_Calcs!O$44</f>
        <v>0</v>
      </c>
      <c r="V11" s="508">
        <f ca="1" xml:space="preserve"> Gas_Calcs!P$44</f>
        <v>0</v>
      </c>
      <c r="W11" s="449">
        <f ca="1" xml:space="preserve"> Gas_Calcs!Q$44</f>
        <v>0</v>
      </c>
      <c r="X11" s="509">
        <f ca="1" xml:space="preserve"> Gas_Calcs!R$44</f>
        <v>0</v>
      </c>
      <c r="Y11" s="508">
        <f ca="1" xml:space="preserve"> Gas_Calcs!S$44</f>
        <v>0</v>
      </c>
      <c r="Z11" s="449">
        <f ca="1" xml:space="preserve"> Gas_Calcs!T$44</f>
        <v>0</v>
      </c>
      <c r="AA11" s="509">
        <f ca="1" xml:space="preserve"> Gas_Calcs!U$44</f>
        <v>0</v>
      </c>
      <c r="AB11" s="510">
        <f ca="1" xml:space="preserve"> Coal_Calcs!M$43</f>
        <v>0</v>
      </c>
      <c r="AC11" s="511">
        <f ca="1" xml:space="preserve"> Coal_Calcs!N$43</f>
        <v>0</v>
      </c>
      <c r="AD11" s="512">
        <f ca="1" xml:space="preserve"> Coal_Calcs!O$43</f>
        <v>0</v>
      </c>
      <c r="AE11" s="510">
        <f ca="1" xml:space="preserve"> Coal_Calcs!P$43</f>
        <v>0</v>
      </c>
      <c r="AF11" s="511">
        <f ca="1" xml:space="preserve"> Coal_Calcs!Q$43</f>
        <v>0</v>
      </c>
      <c r="AG11" s="512">
        <f ca="1" xml:space="preserve"> Coal_Calcs!R$43</f>
        <v>0</v>
      </c>
      <c r="AH11" s="510">
        <f ca="1" xml:space="preserve"> Coal_Calcs!S$43</f>
        <v>0</v>
      </c>
      <c r="AI11" s="511">
        <f ca="1" xml:space="preserve"> Coal_Calcs!T$43</f>
        <v>0</v>
      </c>
      <c r="AJ11" s="512">
        <f ca="1" xml:space="preserve"> Coal_Calcs!U$43</f>
        <v>0</v>
      </c>
      <c r="AK11" s="513">
        <f t="shared" ca="1" si="1"/>
        <v>0</v>
      </c>
      <c r="AL11" s="513">
        <f t="shared" ca="1" si="2"/>
        <v>0</v>
      </c>
      <c r="AM11" s="513">
        <f t="shared" ca="1" si="3"/>
        <v>0</v>
      </c>
    </row>
    <row r="12" spans="1:39" ht="12.9" customHeight="1" x14ac:dyDescent="0.3">
      <c r="E12" s="232" t="s">
        <v>206</v>
      </c>
      <c r="F12" s="232" t="s">
        <v>451</v>
      </c>
      <c r="G12" s="232" t="s">
        <v>646</v>
      </c>
      <c r="H12" s="172"/>
      <c r="I12" s="172"/>
      <c r="J12" s="440">
        <f ca="1" xml:space="preserve"> Oil_Calcs!M$45</f>
        <v>0</v>
      </c>
      <c r="K12" s="244">
        <f ca="1" xml:space="preserve"> Oil_Calcs!N$45</f>
        <v>0</v>
      </c>
      <c r="L12" s="447">
        <f ca="1" xml:space="preserve"> Oil_Calcs!O$45</f>
        <v>0</v>
      </c>
      <c r="M12" s="440">
        <f ca="1" xml:space="preserve"> Oil_Calcs!P$45</f>
        <v>0</v>
      </c>
      <c r="N12" s="244">
        <f ca="1" xml:space="preserve"> Oil_Calcs!Q$45</f>
        <v>0</v>
      </c>
      <c r="O12" s="447">
        <f ca="1" xml:space="preserve"> Oil_Calcs!R$45</f>
        <v>0</v>
      </c>
      <c r="P12" s="440">
        <f ca="1" xml:space="preserve"> Oil_Calcs!S$45</f>
        <v>0</v>
      </c>
      <c r="Q12" s="244">
        <f ca="1" xml:space="preserve"> Oil_Calcs!T$45</f>
        <v>0</v>
      </c>
      <c r="R12" s="447">
        <f ca="1" xml:space="preserve"> Oil_Calcs!U$45</f>
        <v>0</v>
      </c>
      <c r="S12" s="440">
        <f ca="1" xml:space="preserve"> Gas_Calcs!M$45</f>
        <v>0</v>
      </c>
      <c r="T12" s="244">
        <f ca="1" xml:space="preserve"> Gas_Calcs!N$45</f>
        <v>0</v>
      </c>
      <c r="U12" s="447">
        <f ca="1" xml:space="preserve"> Gas_Calcs!O$45</f>
        <v>0</v>
      </c>
      <c r="V12" s="440">
        <f ca="1" xml:space="preserve"> Gas_Calcs!P$45</f>
        <v>0</v>
      </c>
      <c r="W12" s="244">
        <f ca="1" xml:space="preserve"> Gas_Calcs!Q$45</f>
        <v>0</v>
      </c>
      <c r="X12" s="447">
        <f ca="1" xml:space="preserve"> Gas_Calcs!R$45</f>
        <v>0</v>
      </c>
      <c r="Y12" s="440">
        <f ca="1" xml:space="preserve"> Gas_Calcs!S$45</f>
        <v>0</v>
      </c>
      <c r="Z12" s="244">
        <f ca="1" xml:space="preserve"> Gas_Calcs!T$45</f>
        <v>0</v>
      </c>
      <c r="AA12" s="447">
        <f ca="1" xml:space="preserve"> Gas_Calcs!U$45</f>
        <v>0</v>
      </c>
      <c r="AB12" s="461">
        <f ca="1" xml:space="preserve"> Coal_Calcs!M$44</f>
        <v>0</v>
      </c>
      <c r="AC12" s="463">
        <f ca="1" xml:space="preserve"> Coal_Calcs!N$44</f>
        <v>0</v>
      </c>
      <c r="AD12" s="464">
        <f ca="1" xml:space="preserve"> Coal_Calcs!O$44</f>
        <v>0</v>
      </c>
      <c r="AE12" s="461">
        <f ca="1" xml:space="preserve"> Coal_Calcs!P$44</f>
        <v>0</v>
      </c>
      <c r="AF12" s="463">
        <f ca="1" xml:space="preserve"> Coal_Calcs!Q$44</f>
        <v>0</v>
      </c>
      <c r="AG12" s="464">
        <f ca="1" xml:space="preserve"> Coal_Calcs!R$44</f>
        <v>0</v>
      </c>
      <c r="AH12" s="461">
        <f ca="1" xml:space="preserve"> Coal_Calcs!S$44</f>
        <v>0</v>
      </c>
      <c r="AI12" s="463">
        <f ca="1" xml:space="preserve"> Coal_Calcs!T$44</f>
        <v>0</v>
      </c>
      <c r="AJ12" s="464">
        <f ca="1" xml:space="preserve"> Coal_Calcs!U$44</f>
        <v>0</v>
      </c>
      <c r="AK12" s="384">
        <f t="shared" ca="1" si="1"/>
        <v>0</v>
      </c>
      <c r="AL12" s="384">
        <f t="shared" ca="1" si="2"/>
        <v>0</v>
      </c>
      <c r="AM12" s="384">
        <f t="shared" ca="1" si="3"/>
        <v>0</v>
      </c>
    </row>
    <row r="13" spans="1:39" ht="12.9" customHeight="1" x14ac:dyDescent="0.3">
      <c r="E13" s="232" t="s">
        <v>201</v>
      </c>
      <c r="F13" s="232" t="s">
        <v>146</v>
      </c>
      <c r="G13" s="232" t="s">
        <v>646</v>
      </c>
      <c r="H13" s="172"/>
      <c r="I13" s="172"/>
      <c r="J13" s="440">
        <f ca="1" xml:space="preserve"> Oil_Calcs!M$46</f>
        <v>177033.47323609187</v>
      </c>
      <c r="K13" s="244">
        <f ca="1" xml:space="preserve"> Oil_Calcs!N$46</f>
        <v>192524.39112524386</v>
      </c>
      <c r="L13" s="447">
        <f ca="1" xml:space="preserve"> Oil_Calcs!O$46</f>
        <v>210022.77003474336</v>
      </c>
      <c r="M13" s="440">
        <f ca="1" xml:space="preserve"> Oil_Calcs!P$46</f>
        <v>18776.278097420465</v>
      </c>
      <c r="N13" s="244">
        <f ca="1" xml:space="preserve"> Oil_Calcs!Q$46</f>
        <v>22360.135203133301</v>
      </c>
      <c r="O13" s="447">
        <f ca="1" xml:space="preserve"> Oil_Calcs!R$46</f>
        <v>44646.826195000474</v>
      </c>
      <c r="P13" s="440">
        <f ca="1" xml:space="preserve"> Oil_Calcs!S$46</f>
        <v>195809.75133351234</v>
      </c>
      <c r="Q13" s="244">
        <f ca="1" xml:space="preserve"> Oil_Calcs!T$46</f>
        <v>214884.52632837716</v>
      </c>
      <c r="R13" s="447">
        <f ca="1" xml:space="preserve"> Oil_Calcs!U$46</f>
        <v>254669.59622974382</v>
      </c>
      <c r="S13" s="440">
        <f ca="1" xml:space="preserve"> Gas_Calcs!M$46</f>
        <v>0</v>
      </c>
      <c r="T13" s="244">
        <f ca="1" xml:space="preserve"> Gas_Calcs!N$46</f>
        <v>0</v>
      </c>
      <c r="U13" s="447">
        <f ca="1" xml:space="preserve"> Gas_Calcs!O$46</f>
        <v>0</v>
      </c>
      <c r="V13" s="440">
        <f ca="1" xml:space="preserve"> Gas_Calcs!P$46</f>
        <v>0</v>
      </c>
      <c r="W13" s="244">
        <f ca="1" xml:space="preserve"> Gas_Calcs!Q$46</f>
        <v>0</v>
      </c>
      <c r="X13" s="447">
        <f ca="1" xml:space="preserve"> Gas_Calcs!R$46</f>
        <v>0</v>
      </c>
      <c r="Y13" s="440">
        <f ca="1" xml:space="preserve"> Gas_Calcs!S$46</f>
        <v>0</v>
      </c>
      <c r="Z13" s="244">
        <f ca="1" xml:space="preserve"> Gas_Calcs!T$46</f>
        <v>0</v>
      </c>
      <c r="AA13" s="447">
        <f ca="1" xml:space="preserve"> Gas_Calcs!U$46</f>
        <v>0</v>
      </c>
      <c r="AB13" s="461">
        <f ca="1" xml:space="preserve"> Coal_Calcs!M$45</f>
        <v>0</v>
      </c>
      <c r="AC13" s="463">
        <f ca="1" xml:space="preserve"> Coal_Calcs!N$45</f>
        <v>0</v>
      </c>
      <c r="AD13" s="464">
        <f ca="1" xml:space="preserve"> Coal_Calcs!O$45</f>
        <v>0</v>
      </c>
      <c r="AE13" s="461">
        <f ca="1" xml:space="preserve"> Coal_Calcs!P$45</f>
        <v>0</v>
      </c>
      <c r="AF13" s="463">
        <f ca="1" xml:space="preserve"> Coal_Calcs!Q$45</f>
        <v>0</v>
      </c>
      <c r="AG13" s="464">
        <f ca="1" xml:space="preserve"> Coal_Calcs!R$45</f>
        <v>0</v>
      </c>
      <c r="AH13" s="461">
        <f ca="1" xml:space="preserve"> Coal_Calcs!S$45</f>
        <v>0</v>
      </c>
      <c r="AI13" s="463">
        <f ca="1" xml:space="preserve"> Coal_Calcs!T$45</f>
        <v>0</v>
      </c>
      <c r="AJ13" s="464">
        <f ca="1" xml:space="preserve"> Coal_Calcs!U$45</f>
        <v>0</v>
      </c>
      <c r="AK13" s="384">
        <f t="shared" ca="1" si="1"/>
        <v>195809.75133351234</v>
      </c>
      <c r="AL13" s="384">
        <f t="shared" ca="1" si="2"/>
        <v>214884.52632837716</v>
      </c>
      <c r="AM13" s="384">
        <f t="shared" ca="1" si="3"/>
        <v>254669.59622974382</v>
      </c>
    </row>
    <row r="14" spans="1:39" s="112" customFormat="1" ht="12.9" customHeight="1" x14ac:dyDescent="0.3">
      <c r="A14" s="42"/>
      <c r="B14" s="42"/>
      <c r="C14" s="100"/>
      <c r="D14" s="43"/>
      <c r="E14" s="233" t="s">
        <v>203</v>
      </c>
      <c r="F14" s="465" t="s">
        <v>449</v>
      </c>
      <c r="G14" s="233" t="s">
        <v>646</v>
      </c>
      <c r="H14" s="172"/>
      <c r="I14" s="172"/>
      <c r="J14" s="440">
        <f ca="1" xml:space="preserve"> Oil_Calcs!M$47</f>
        <v>0</v>
      </c>
      <c r="K14" s="244">
        <f ca="1" xml:space="preserve"> Oil_Calcs!N$47</f>
        <v>0</v>
      </c>
      <c r="L14" s="447">
        <f ca="1" xml:space="preserve"> Oil_Calcs!O$47</f>
        <v>0</v>
      </c>
      <c r="M14" s="440">
        <f ca="1" xml:space="preserve"> Oil_Calcs!P$47</f>
        <v>0</v>
      </c>
      <c r="N14" s="244">
        <f ca="1" xml:space="preserve"> Oil_Calcs!Q$47</f>
        <v>0</v>
      </c>
      <c r="O14" s="447">
        <f ca="1" xml:space="preserve"> Oil_Calcs!R$47</f>
        <v>0</v>
      </c>
      <c r="P14" s="440">
        <f ca="1" xml:space="preserve"> Oil_Calcs!S$47</f>
        <v>0</v>
      </c>
      <c r="Q14" s="244">
        <f ca="1" xml:space="preserve"> Oil_Calcs!T$47</f>
        <v>0</v>
      </c>
      <c r="R14" s="447">
        <f ca="1" xml:space="preserve"> Oil_Calcs!U$47</f>
        <v>0</v>
      </c>
      <c r="S14" s="440">
        <f ca="1" xml:space="preserve"> Gas_Calcs!M$47</f>
        <v>0</v>
      </c>
      <c r="T14" s="244">
        <f ca="1" xml:space="preserve"> Gas_Calcs!N$47</f>
        <v>0</v>
      </c>
      <c r="U14" s="447">
        <f ca="1" xml:space="preserve"> Gas_Calcs!O$47</f>
        <v>0</v>
      </c>
      <c r="V14" s="440">
        <f ca="1" xml:space="preserve"> Gas_Calcs!P$47</f>
        <v>0</v>
      </c>
      <c r="W14" s="244">
        <f ca="1" xml:space="preserve"> Gas_Calcs!Q$47</f>
        <v>0</v>
      </c>
      <c r="X14" s="447">
        <f ca="1" xml:space="preserve"> Gas_Calcs!R$47</f>
        <v>0</v>
      </c>
      <c r="Y14" s="440">
        <f ca="1" xml:space="preserve"> Gas_Calcs!S$47</f>
        <v>0</v>
      </c>
      <c r="Z14" s="244">
        <f ca="1" xml:space="preserve"> Gas_Calcs!T$47</f>
        <v>0</v>
      </c>
      <c r="AA14" s="447">
        <f ca="1" xml:space="preserve"> Gas_Calcs!U$47</f>
        <v>0</v>
      </c>
      <c r="AB14" s="461">
        <f ca="1" xml:space="preserve"> Coal_Calcs!M$46</f>
        <v>0</v>
      </c>
      <c r="AC14" s="463">
        <f ca="1" xml:space="preserve"> Coal_Calcs!N$46</f>
        <v>0</v>
      </c>
      <c r="AD14" s="464">
        <f ca="1" xml:space="preserve"> Coal_Calcs!O$46</f>
        <v>0</v>
      </c>
      <c r="AE14" s="461">
        <f ca="1" xml:space="preserve"> Coal_Calcs!P$46</f>
        <v>0</v>
      </c>
      <c r="AF14" s="463">
        <f ca="1" xml:space="preserve"> Coal_Calcs!Q$46</f>
        <v>0</v>
      </c>
      <c r="AG14" s="464">
        <f ca="1" xml:space="preserve"> Coal_Calcs!R$46</f>
        <v>0</v>
      </c>
      <c r="AH14" s="461">
        <f ca="1" xml:space="preserve"> Coal_Calcs!S$46</f>
        <v>0</v>
      </c>
      <c r="AI14" s="463">
        <f ca="1" xml:space="preserve"> Coal_Calcs!T$46</f>
        <v>0</v>
      </c>
      <c r="AJ14" s="464">
        <f ca="1" xml:space="preserve"> Coal_Calcs!U$46</f>
        <v>0</v>
      </c>
      <c r="AK14" s="384">
        <f t="shared" ca="1" si="1"/>
        <v>0</v>
      </c>
      <c r="AL14" s="384">
        <f t="shared" ca="1" si="2"/>
        <v>0</v>
      </c>
      <c r="AM14" s="384">
        <f t="shared" ca="1" si="3"/>
        <v>0</v>
      </c>
    </row>
    <row r="15" spans="1:39" s="112" customFormat="1" ht="12.9" customHeight="1" x14ac:dyDescent="0.3">
      <c r="A15" s="42"/>
      <c r="B15" s="42"/>
      <c r="C15" s="100"/>
      <c r="D15" s="43"/>
      <c r="E15" s="233" t="s">
        <v>205</v>
      </c>
      <c r="F15" s="233" t="s">
        <v>147</v>
      </c>
      <c r="G15" s="233" t="s">
        <v>646</v>
      </c>
      <c r="H15" s="172"/>
      <c r="I15" s="172"/>
      <c r="J15" s="440">
        <f ca="1" xml:space="preserve"> Oil_Calcs!M$48</f>
        <v>77459.953003794624</v>
      </c>
      <c r="K15" s="244">
        <f ca="1" xml:space="preserve"> Oil_Calcs!N$48</f>
        <v>84237.912842379112</v>
      </c>
      <c r="L15" s="447">
        <f ca="1" xml:space="preserve"> Oil_Calcs!O$48</f>
        <v>91894.225420988645</v>
      </c>
      <c r="M15" s="440">
        <f ca="1" xml:space="preserve"> Oil_Calcs!P$48</f>
        <v>8404.3063532354754</v>
      </c>
      <c r="N15" s="244">
        <f ca="1" xml:space="preserve"> Oil_Calcs!Q$48</f>
        <v>11932.789932866648</v>
      </c>
      <c r="O15" s="447">
        <f ca="1" xml:space="preserve"> Oil_Calcs!R$48</f>
        <v>27920.392101992707</v>
      </c>
      <c r="P15" s="440">
        <f ca="1" xml:space="preserve"> Oil_Calcs!S$48</f>
        <v>85864.259357030096</v>
      </c>
      <c r="Q15" s="244">
        <f ca="1" xml:space="preserve"> Oil_Calcs!T$48</f>
        <v>96170.702775245765</v>
      </c>
      <c r="R15" s="447">
        <f ca="1" xml:space="preserve"> Oil_Calcs!U$48</f>
        <v>119814.61752298135</v>
      </c>
      <c r="S15" s="440">
        <f ca="1" xml:space="preserve"> Gas_Calcs!M$48</f>
        <v>77742.396000000008</v>
      </c>
      <c r="T15" s="244">
        <f ca="1" xml:space="preserve"> Gas_Calcs!N$48</f>
        <v>80319.491999999998</v>
      </c>
      <c r="U15" s="447">
        <f ca="1" xml:space="preserve"> Gas_Calcs!O$48</f>
        <v>83469.275999999998</v>
      </c>
      <c r="V15" s="440">
        <f ca="1" xml:space="preserve"> Gas_Calcs!P$48</f>
        <v>7100.3080367973025</v>
      </c>
      <c r="W15" s="244">
        <f ca="1" xml:space="preserve"> Gas_Calcs!Q$48</f>
        <v>18236.164980511647</v>
      </c>
      <c r="X15" s="447">
        <f ca="1" xml:space="preserve"> Gas_Calcs!R$48</f>
        <v>30775.273212323995</v>
      </c>
      <c r="Y15" s="440">
        <f ca="1" xml:space="preserve"> Gas_Calcs!S$48</f>
        <v>84842.70403679731</v>
      </c>
      <c r="Z15" s="244">
        <f ca="1" xml:space="preserve"> Gas_Calcs!T$48</f>
        <v>98555.656980511645</v>
      </c>
      <c r="AA15" s="447">
        <f ca="1" xml:space="preserve"> Gas_Calcs!U$48</f>
        <v>114244.549212324</v>
      </c>
      <c r="AB15" s="461">
        <f ca="1" xml:space="preserve"> Coal_Calcs!M$47</f>
        <v>0</v>
      </c>
      <c r="AC15" s="463">
        <f ca="1" xml:space="preserve"> Coal_Calcs!N$47</f>
        <v>0</v>
      </c>
      <c r="AD15" s="464">
        <f ca="1" xml:space="preserve"> Coal_Calcs!O$47</f>
        <v>0</v>
      </c>
      <c r="AE15" s="461">
        <f ca="1" xml:space="preserve"> Coal_Calcs!P$47</f>
        <v>0</v>
      </c>
      <c r="AF15" s="463">
        <f ca="1" xml:space="preserve"> Coal_Calcs!Q$47</f>
        <v>0</v>
      </c>
      <c r="AG15" s="464">
        <f ca="1" xml:space="preserve"> Coal_Calcs!R$47</f>
        <v>0</v>
      </c>
      <c r="AH15" s="461">
        <f ca="1" xml:space="preserve"> Coal_Calcs!S$47</f>
        <v>0</v>
      </c>
      <c r="AI15" s="463">
        <f ca="1" xml:space="preserve"> Coal_Calcs!T$47</f>
        <v>0</v>
      </c>
      <c r="AJ15" s="464">
        <f ca="1" xml:space="preserve"> Coal_Calcs!U$47</f>
        <v>0</v>
      </c>
      <c r="AK15" s="384">
        <f t="shared" ca="1" si="1"/>
        <v>170706.96339382741</v>
      </c>
      <c r="AL15" s="384">
        <f t="shared" ca="1" si="2"/>
        <v>194726.35975575741</v>
      </c>
      <c r="AM15" s="384">
        <f t="shared" ca="1" si="3"/>
        <v>234059.16673530533</v>
      </c>
    </row>
    <row r="16" spans="1:39" ht="12.9" customHeight="1" x14ac:dyDescent="0.3">
      <c r="D16" s="54"/>
      <c r="E16" s="234" t="s">
        <v>199</v>
      </c>
      <c r="F16" s="233" t="s">
        <v>446</v>
      </c>
      <c r="G16" s="234" t="s">
        <v>646</v>
      </c>
      <c r="H16" s="172"/>
      <c r="I16" s="172"/>
      <c r="J16" s="440">
        <f ca="1" xml:space="preserve"> Oil_Calcs!M$49</f>
        <v>0</v>
      </c>
      <c r="K16" s="244">
        <f ca="1" xml:space="preserve"> Oil_Calcs!N$49</f>
        <v>0</v>
      </c>
      <c r="L16" s="447">
        <f ca="1" xml:space="preserve"> Oil_Calcs!O$49</f>
        <v>0</v>
      </c>
      <c r="M16" s="440">
        <f ca="1" xml:space="preserve"> Oil_Calcs!P$49</f>
        <v>0</v>
      </c>
      <c r="N16" s="244">
        <f ca="1" xml:space="preserve"> Oil_Calcs!Q$49</f>
        <v>0</v>
      </c>
      <c r="O16" s="447">
        <f ca="1" xml:space="preserve"> Oil_Calcs!R$49</f>
        <v>0</v>
      </c>
      <c r="P16" s="440">
        <f ca="1" xml:space="preserve"> Oil_Calcs!S$49</f>
        <v>0</v>
      </c>
      <c r="Q16" s="244">
        <f ca="1" xml:space="preserve"> Oil_Calcs!T$49</f>
        <v>0</v>
      </c>
      <c r="R16" s="447">
        <f ca="1" xml:space="preserve"> Oil_Calcs!U$49</f>
        <v>0</v>
      </c>
      <c r="S16" s="440">
        <f ca="1" xml:space="preserve"> Gas_Calcs!M$49</f>
        <v>0</v>
      </c>
      <c r="T16" s="244">
        <f ca="1" xml:space="preserve"> Gas_Calcs!N$49</f>
        <v>0</v>
      </c>
      <c r="U16" s="447">
        <f ca="1" xml:space="preserve"> Gas_Calcs!O$49</f>
        <v>0</v>
      </c>
      <c r="V16" s="440">
        <f ca="1" xml:space="preserve"> Gas_Calcs!P$49</f>
        <v>0</v>
      </c>
      <c r="W16" s="244">
        <f ca="1" xml:space="preserve"> Gas_Calcs!Q$49</f>
        <v>0</v>
      </c>
      <c r="X16" s="447">
        <f ca="1" xml:space="preserve"> Gas_Calcs!R$49</f>
        <v>0</v>
      </c>
      <c r="Y16" s="440">
        <f ca="1" xml:space="preserve"> Gas_Calcs!S$49</f>
        <v>0</v>
      </c>
      <c r="Z16" s="244">
        <f ca="1" xml:space="preserve"> Gas_Calcs!T$49</f>
        <v>0</v>
      </c>
      <c r="AA16" s="447">
        <f ca="1" xml:space="preserve"> Gas_Calcs!U$49</f>
        <v>0</v>
      </c>
      <c r="AB16" s="461">
        <f ca="1" xml:space="preserve"> Coal_Calcs!M$48</f>
        <v>0</v>
      </c>
      <c r="AC16" s="463">
        <f ca="1" xml:space="preserve"> Coal_Calcs!N$48</f>
        <v>0</v>
      </c>
      <c r="AD16" s="464">
        <f ca="1" xml:space="preserve"> Coal_Calcs!O$48</f>
        <v>0</v>
      </c>
      <c r="AE16" s="461">
        <f ca="1" xml:space="preserve"> Coal_Calcs!P$48</f>
        <v>0</v>
      </c>
      <c r="AF16" s="463">
        <f ca="1" xml:space="preserve"> Coal_Calcs!Q$48</f>
        <v>0</v>
      </c>
      <c r="AG16" s="464">
        <f ca="1" xml:space="preserve"> Coal_Calcs!R$48</f>
        <v>0</v>
      </c>
      <c r="AH16" s="461">
        <f ca="1" xml:space="preserve"> Coal_Calcs!S$48</f>
        <v>0</v>
      </c>
      <c r="AI16" s="463">
        <f ca="1" xml:space="preserve"> Coal_Calcs!T$48</f>
        <v>0</v>
      </c>
      <c r="AJ16" s="464">
        <f ca="1" xml:space="preserve"> Coal_Calcs!U$48</f>
        <v>0</v>
      </c>
      <c r="AK16" s="384">
        <f t="shared" ca="1" si="1"/>
        <v>0</v>
      </c>
      <c r="AL16" s="384">
        <f t="shared" ca="1" si="2"/>
        <v>0</v>
      </c>
      <c r="AM16" s="384">
        <f t="shared" ca="1" si="3"/>
        <v>0</v>
      </c>
    </row>
    <row r="17" spans="4:39" ht="12.9" customHeight="1" x14ac:dyDescent="0.3">
      <c r="D17" s="54"/>
      <c r="E17" s="234" t="s">
        <v>209</v>
      </c>
      <c r="F17" s="234" t="s">
        <v>453</v>
      </c>
      <c r="G17" s="234" t="s">
        <v>646</v>
      </c>
      <c r="H17" s="172"/>
      <c r="I17" s="172"/>
      <c r="J17" s="440">
        <f ca="1" xml:space="preserve"> Oil_Calcs!M$50</f>
        <v>0</v>
      </c>
      <c r="K17" s="244">
        <f ca="1" xml:space="preserve"> Oil_Calcs!N$50</f>
        <v>0</v>
      </c>
      <c r="L17" s="447">
        <f ca="1" xml:space="preserve"> Oil_Calcs!O$50</f>
        <v>0</v>
      </c>
      <c r="M17" s="440">
        <f ca="1" xml:space="preserve"> Oil_Calcs!P$50</f>
        <v>0</v>
      </c>
      <c r="N17" s="244">
        <f ca="1" xml:space="preserve"> Oil_Calcs!Q$50</f>
        <v>0</v>
      </c>
      <c r="O17" s="447">
        <f ca="1" xml:space="preserve"> Oil_Calcs!R$50</f>
        <v>0</v>
      </c>
      <c r="P17" s="440">
        <f ca="1" xml:space="preserve"> Oil_Calcs!S$50</f>
        <v>0</v>
      </c>
      <c r="Q17" s="244">
        <f ca="1" xml:space="preserve"> Oil_Calcs!T$50</f>
        <v>0</v>
      </c>
      <c r="R17" s="447">
        <f ca="1" xml:space="preserve"> Oil_Calcs!U$50</f>
        <v>0</v>
      </c>
      <c r="S17" s="440">
        <f ca="1" xml:space="preserve"> Gas_Calcs!M$50</f>
        <v>0</v>
      </c>
      <c r="T17" s="244">
        <f ca="1" xml:space="preserve"> Gas_Calcs!N$50</f>
        <v>0</v>
      </c>
      <c r="U17" s="447">
        <f ca="1" xml:space="preserve"> Gas_Calcs!O$50</f>
        <v>0</v>
      </c>
      <c r="V17" s="440">
        <f ca="1" xml:space="preserve"> Gas_Calcs!P$50</f>
        <v>0</v>
      </c>
      <c r="W17" s="244">
        <f ca="1" xml:space="preserve"> Gas_Calcs!Q$50</f>
        <v>0</v>
      </c>
      <c r="X17" s="447">
        <f ca="1" xml:space="preserve"> Gas_Calcs!R$50</f>
        <v>0</v>
      </c>
      <c r="Y17" s="440">
        <f ca="1" xml:space="preserve"> Gas_Calcs!S$50</f>
        <v>0</v>
      </c>
      <c r="Z17" s="244">
        <f ca="1" xml:space="preserve"> Gas_Calcs!T$50</f>
        <v>0</v>
      </c>
      <c r="AA17" s="447">
        <f ca="1" xml:space="preserve"> Gas_Calcs!U$50</f>
        <v>0</v>
      </c>
      <c r="AB17" s="461">
        <f ca="1" xml:space="preserve"> Coal_Calcs!M$49</f>
        <v>0</v>
      </c>
      <c r="AC17" s="463">
        <f ca="1" xml:space="preserve"> Coal_Calcs!N$49</f>
        <v>0</v>
      </c>
      <c r="AD17" s="464">
        <f ca="1" xml:space="preserve"> Coal_Calcs!O$49</f>
        <v>0</v>
      </c>
      <c r="AE17" s="461">
        <f ca="1" xml:space="preserve"> Coal_Calcs!P$49</f>
        <v>0</v>
      </c>
      <c r="AF17" s="463">
        <f ca="1" xml:space="preserve"> Coal_Calcs!Q$49</f>
        <v>0</v>
      </c>
      <c r="AG17" s="464">
        <f ca="1" xml:space="preserve"> Coal_Calcs!R$49</f>
        <v>0</v>
      </c>
      <c r="AH17" s="461">
        <f ca="1" xml:space="preserve"> Coal_Calcs!S$49</f>
        <v>0</v>
      </c>
      <c r="AI17" s="463">
        <f ca="1" xml:space="preserve"> Coal_Calcs!T$49</f>
        <v>0</v>
      </c>
      <c r="AJ17" s="464">
        <f ca="1" xml:space="preserve"> Coal_Calcs!U$49</f>
        <v>0</v>
      </c>
      <c r="AK17" s="384">
        <f t="shared" ca="1" si="1"/>
        <v>0</v>
      </c>
      <c r="AL17" s="384">
        <f t="shared" ca="1" si="2"/>
        <v>0</v>
      </c>
      <c r="AM17" s="384">
        <f t="shared" ca="1" si="3"/>
        <v>0</v>
      </c>
    </row>
    <row r="18" spans="4:39" ht="12.9" customHeight="1" x14ac:dyDescent="0.3">
      <c r="D18" s="54"/>
      <c r="E18" s="234" t="s">
        <v>208</v>
      </c>
      <c r="F18" s="234" t="s">
        <v>148</v>
      </c>
      <c r="G18" s="234" t="s">
        <v>646</v>
      </c>
      <c r="H18" s="172"/>
      <c r="I18" s="172"/>
      <c r="J18" s="440">
        <f ca="1" xml:space="preserve"> Oil_Calcs!M$51</f>
        <v>61218.349954611876</v>
      </c>
      <c r="K18" s="244">
        <f ca="1" xml:space="preserve"> Oil_Calcs!N$51</f>
        <v>66575.124665751238</v>
      </c>
      <c r="L18" s="447">
        <f ca="1" xml:space="preserve"> Oil_Calcs!O$51</f>
        <v>72626.081381103912</v>
      </c>
      <c r="M18" s="440">
        <f ca="1" xml:space="preserve"> Oil_Calcs!P$51</f>
        <v>7796.8616358222398</v>
      </c>
      <c r="N18" s="244">
        <f ca="1" xml:space="preserve"> Oil_Calcs!Q$51</f>
        <v>9380.7071924004922</v>
      </c>
      <c r="O18" s="447">
        <f ca="1" xml:space="preserve"> Oil_Calcs!R$51</f>
        <v>17759.222613163176</v>
      </c>
      <c r="P18" s="440">
        <f ca="1" xml:space="preserve"> Oil_Calcs!S$51</f>
        <v>69015.211590434119</v>
      </c>
      <c r="Q18" s="244">
        <f ca="1" xml:space="preserve"> Oil_Calcs!T$51</f>
        <v>75955.831858151738</v>
      </c>
      <c r="R18" s="447">
        <f ca="1" xml:space="preserve"> Oil_Calcs!U$51</f>
        <v>90385.303994267088</v>
      </c>
      <c r="S18" s="440">
        <f ca="1" xml:space="preserve"> Gas_Calcs!M$51</f>
        <v>290111.86799999996</v>
      </c>
      <c r="T18" s="244">
        <f ca="1" xml:space="preserve"> Gas_Calcs!N$51</f>
        <v>299728.83599999995</v>
      </c>
      <c r="U18" s="447">
        <f ca="1" xml:space="preserve"> Gas_Calcs!O$51</f>
        <v>311482.90799999994</v>
      </c>
      <c r="V18" s="440">
        <f ca="1" xml:space="preserve"> Gas_Calcs!P$51</f>
        <v>26496.271454389935</v>
      </c>
      <c r="W18" s="244">
        <f ca="1" xml:space="preserve"> Gas_Calcs!Q$51</f>
        <v>68052.030293128832</v>
      </c>
      <c r="X18" s="447">
        <f ca="1" xml:space="preserve"> Gas_Calcs!R$51</f>
        <v>114844.3122313554</v>
      </c>
      <c r="Y18" s="440">
        <f ca="1" xml:space="preserve"> Gas_Calcs!S$51</f>
        <v>316608.13945438992</v>
      </c>
      <c r="Z18" s="244">
        <f ca="1" xml:space="preserve"> Gas_Calcs!T$51</f>
        <v>367780.86629312881</v>
      </c>
      <c r="AA18" s="447">
        <f ca="1" xml:space="preserve"> Gas_Calcs!U$51</f>
        <v>426327.22023135534</v>
      </c>
      <c r="AB18" s="461">
        <f ca="1" xml:space="preserve"> Coal_Calcs!M$50</f>
        <v>1115935.5012673989</v>
      </c>
      <c r="AC18" s="463">
        <f ca="1" xml:space="preserve"> Coal_Calcs!N$50</f>
        <v>1157154.2198279942</v>
      </c>
      <c r="AD18" s="464">
        <f ca="1" xml:space="preserve"> Coal_Calcs!O$50</f>
        <v>1198195.9351843293</v>
      </c>
      <c r="AE18" s="461">
        <f ca="1" xml:space="preserve"> Coal_Calcs!P$50</f>
        <v>53300.086412322438</v>
      </c>
      <c r="AF18" s="463">
        <f ca="1" xml:space="preserve"> Coal_Calcs!Q$50</f>
        <v>57638.625298257946</v>
      </c>
      <c r="AG18" s="464">
        <f ca="1" xml:space="preserve"> Coal_Calcs!R$50</f>
        <v>61977.164184193425</v>
      </c>
      <c r="AH18" s="461">
        <f ca="1" xml:space="preserve"> Coal_Calcs!S$50</f>
        <v>1169235.5876797214</v>
      </c>
      <c r="AI18" s="463">
        <f ca="1" xml:space="preserve"> Coal_Calcs!T$50</f>
        <v>1214792.8451262522</v>
      </c>
      <c r="AJ18" s="464">
        <f ca="1" xml:space="preserve"> Coal_Calcs!U$50</f>
        <v>1260173.0993685226</v>
      </c>
      <c r="AK18" s="384">
        <f t="shared" ca="1" si="1"/>
        <v>1554858.9387245455</v>
      </c>
      <c r="AL18" s="384">
        <f t="shared" ca="1" si="2"/>
        <v>1658529.5432775328</v>
      </c>
      <c r="AM18" s="384">
        <f t="shared" ca="1" si="3"/>
        <v>1776885.6235941451</v>
      </c>
    </row>
    <row r="19" spans="4:39" ht="12.9" customHeight="1" x14ac:dyDescent="0.3">
      <c r="D19" s="54"/>
      <c r="E19" s="234" t="s">
        <v>207</v>
      </c>
      <c r="F19" s="234" t="s">
        <v>452</v>
      </c>
      <c r="G19" s="234" t="s">
        <v>646</v>
      </c>
      <c r="H19" s="172"/>
      <c r="I19" s="172"/>
      <c r="J19" s="440">
        <f ca="1" xml:space="preserve"> Oil_Calcs!M$52</f>
        <v>0</v>
      </c>
      <c r="K19" s="244">
        <f ca="1" xml:space="preserve"> Oil_Calcs!N$52</f>
        <v>0</v>
      </c>
      <c r="L19" s="447">
        <f ca="1" xml:space="preserve"> Oil_Calcs!O$52</f>
        <v>0</v>
      </c>
      <c r="M19" s="440">
        <f ca="1" xml:space="preserve"> Oil_Calcs!P$52</f>
        <v>0</v>
      </c>
      <c r="N19" s="244">
        <f ca="1" xml:space="preserve"> Oil_Calcs!Q$52</f>
        <v>0</v>
      </c>
      <c r="O19" s="447">
        <f ca="1" xml:space="preserve"> Oil_Calcs!R$52</f>
        <v>0</v>
      </c>
      <c r="P19" s="440">
        <f ca="1" xml:space="preserve"> Oil_Calcs!S$52</f>
        <v>0</v>
      </c>
      <c r="Q19" s="244">
        <f ca="1" xml:space="preserve"> Oil_Calcs!T$52</f>
        <v>0</v>
      </c>
      <c r="R19" s="447">
        <f ca="1" xml:space="preserve"> Oil_Calcs!U$52</f>
        <v>0</v>
      </c>
      <c r="S19" s="440">
        <f ca="1" xml:space="preserve"> Gas_Calcs!M$52</f>
        <v>0</v>
      </c>
      <c r="T19" s="244">
        <f ca="1" xml:space="preserve"> Gas_Calcs!N$52</f>
        <v>0</v>
      </c>
      <c r="U19" s="447">
        <f ca="1" xml:space="preserve"> Gas_Calcs!O$52</f>
        <v>0</v>
      </c>
      <c r="V19" s="440">
        <f ca="1" xml:space="preserve"> Gas_Calcs!P$52</f>
        <v>0</v>
      </c>
      <c r="W19" s="244">
        <f ca="1" xml:space="preserve"> Gas_Calcs!Q$52</f>
        <v>0</v>
      </c>
      <c r="X19" s="447">
        <f ca="1" xml:space="preserve"> Gas_Calcs!R$52</f>
        <v>0</v>
      </c>
      <c r="Y19" s="440">
        <f ca="1" xml:space="preserve"> Gas_Calcs!S$52</f>
        <v>0</v>
      </c>
      <c r="Z19" s="244">
        <f ca="1" xml:space="preserve"> Gas_Calcs!T$52</f>
        <v>0</v>
      </c>
      <c r="AA19" s="447">
        <f ca="1" xml:space="preserve"> Gas_Calcs!U$52</f>
        <v>0</v>
      </c>
      <c r="AB19" s="461">
        <f ca="1" xml:space="preserve"> Coal_Calcs!M$51</f>
        <v>0</v>
      </c>
      <c r="AC19" s="463">
        <f ca="1" xml:space="preserve"> Coal_Calcs!N$51</f>
        <v>0</v>
      </c>
      <c r="AD19" s="464">
        <f ca="1" xml:space="preserve"> Coal_Calcs!O$51</f>
        <v>0</v>
      </c>
      <c r="AE19" s="461">
        <f ca="1" xml:space="preserve"> Coal_Calcs!P$51</f>
        <v>0</v>
      </c>
      <c r="AF19" s="463">
        <f ca="1" xml:space="preserve"> Coal_Calcs!Q$51</f>
        <v>0</v>
      </c>
      <c r="AG19" s="464">
        <f ca="1" xml:space="preserve"> Coal_Calcs!R$51</f>
        <v>0</v>
      </c>
      <c r="AH19" s="461">
        <f ca="1" xml:space="preserve"> Coal_Calcs!S$51</f>
        <v>0</v>
      </c>
      <c r="AI19" s="463">
        <f ca="1" xml:space="preserve"> Coal_Calcs!T$51</f>
        <v>0</v>
      </c>
      <c r="AJ19" s="464">
        <f ca="1" xml:space="preserve"> Coal_Calcs!U$51</f>
        <v>0</v>
      </c>
      <c r="AK19" s="384">
        <f t="shared" ca="1" si="1"/>
        <v>0</v>
      </c>
      <c r="AL19" s="384">
        <f t="shared" ca="1" si="2"/>
        <v>0</v>
      </c>
      <c r="AM19" s="384">
        <f t="shared" ca="1" si="3"/>
        <v>0</v>
      </c>
    </row>
    <row r="20" spans="4:39" ht="12.9" customHeight="1" x14ac:dyDescent="0.3">
      <c r="D20" s="54"/>
      <c r="E20" s="234" t="s">
        <v>196</v>
      </c>
      <c r="F20" s="234" t="s">
        <v>444</v>
      </c>
      <c r="G20" s="234" t="s">
        <v>646</v>
      </c>
      <c r="H20" s="172"/>
      <c r="I20" s="172"/>
      <c r="J20" s="440">
        <f ca="1" xml:space="preserve"> Oil_Calcs!M$53</f>
        <v>0</v>
      </c>
      <c r="K20" s="244">
        <f ca="1" xml:space="preserve"> Oil_Calcs!N$53</f>
        <v>0</v>
      </c>
      <c r="L20" s="447">
        <f ca="1" xml:space="preserve"> Oil_Calcs!O$53</f>
        <v>0</v>
      </c>
      <c r="M20" s="440">
        <f ca="1" xml:space="preserve"> Oil_Calcs!P$53</f>
        <v>0</v>
      </c>
      <c r="N20" s="244">
        <f ca="1" xml:space="preserve"> Oil_Calcs!Q$53</f>
        <v>0</v>
      </c>
      <c r="O20" s="447">
        <f ca="1" xml:space="preserve"> Oil_Calcs!R$53</f>
        <v>0</v>
      </c>
      <c r="P20" s="440">
        <f ca="1" xml:space="preserve"> Oil_Calcs!S$53</f>
        <v>0</v>
      </c>
      <c r="Q20" s="244">
        <f ca="1" xml:space="preserve"> Oil_Calcs!T$53</f>
        <v>0</v>
      </c>
      <c r="R20" s="447">
        <f ca="1" xml:space="preserve"> Oil_Calcs!U$53</f>
        <v>0</v>
      </c>
      <c r="S20" s="440">
        <f ca="1" xml:space="preserve"> Gas_Calcs!M$53</f>
        <v>0</v>
      </c>
      <c r="T20" s="244">
        <f ca="1" xml:space="preserve"> Gas_Calcs!N$53</f>
        <v>0</v>
      </c>
      <c r="U20" s="447">
        <f ca="1" xml:space="preserve"> Gas_Calcs!O$53</f>
        <v>0</v>
      </c>
      <c r="V20" s="440">
        <f ca="1" xml:space="preserve"> Gas_Calcs!P$53</f>
        <v>0</v>
      </c>
      <c r="W20" s="244">
        <f ca="1" xml:space="preserve"> Gas_Calcs!Q$53</f>
        <v>0</v>
      </c>
      <c r="X20" s="447">
        <f ca="1" xml:space="preserve"> Gas_Calcs!R$53</f>
        <v>0</v>
      </c>
      <c r="Y20" s="440">
        <f ca="1" xml:space="preserve"> Gas_Calcs!S$53</f>
        <v>0</v>
      </c>
      <c r="Z20" s="244">
        <f ca="1" xml:space="preserve"> Gas_Calcs!T$53</f>
        <v>0</v>
      </c>
      <c r="AA20" s="447">
        <f ca="1" xml:space="preserve"> Gas_Calcs!U$53</f>
        <v>0</v>
      </c>
      <c r="AB20" s="461">
        <f ca="1" xml:space="preserve"> Coal_Calcs!M$52</f>
        <v>0</v>
      </c>
      <c r="AC20" s="463">
        <f ca="1" xml:space="preserve"> Coal_Calcs!N$52</f>
        <v>0</v>
      </c>
      <c r="AD20" s="464">
        <f ca="1" xml:space="preserve"> Coal_Calcs!O$52</f>
        <v>0</v>
      </c>
      <c r="AE20" s="461">
        <f ca="1" xml:space="preserve"> Coal_Calcs!P$52</f>
        <v>0</v>
      </c>
      <c r="AF20" s="463">
        <f ca="1" xml:space="preserve"> Coal_Calcs!Q$52</f>
        <v>0</v>
      </c>
      <c r="AG20" s="464">
        <f ca="1" xml:space="preserve"> Coal_Calcs!R$52</f>
        <v>0</v>
      </c>
      <c r="AH20" s="461">
        <f ca="1" xml:space="preserve"> Coal_Calcs!S$52</f>
        <v>0</v>
      </c>
      <c r="AI20" s="463">
        <f ca="1" xml:space="preserve"> Coal_Calcs!T$52</f>
        <v>0</v>
      </c>
      <c r="AJ20" s="464">
        <f ca="1" xml:space="preserve"> Coal_Calcs!U$52</f>
        <v>0</v>
      </c>
      <c r="AK20" s="384">
        <f t="shared" ca="1" si="1"/>
        <v>0</v>
      </c>
      <c r="AL20" s="384">
        <f t="shared" ca="1" si="2"/>
        <v>0</v>
      </c>
      <c r="AM20" s="384">
        <f t="shared" ca="1" si="3"/>
        <v>0</v>
      </c>
    </row>
    <row r="21" spans="4:39" ht="12.9" customHeight="1" x14ac:dyDescent="0.3">
      <c r="D21" s="54"/>
      <c r="E21" s="234" t="s">
        <v>210</v>
      </c>
      <c r="F21" s="234" t="s">
        <v>149</v>
      </c>
      <c r="G21" s="234" t="s">
        <v>646</v>
      </c>
      <c r="H21" s="172"/>
      <c r="I21" s="172"/>
      <c r="J21" s="440">
        <f ca="1" xml:space="preserve"> Oil_Calcs!M$54</f>
        <v>97324.682887025803</v>
      </c>
      <c r="K21" s="244">
        <f ca="1" xml:space="preserve"> Oil_Calcs!N$54</f>
        <v>105840.8614584086</v>
      </c>
      <c r="L21" s="447">
        <f ca="1" xml:space="preserve"> Oil_Calcs!O$54</f>
        <v>115460.64774669378</v>
      </c>
      <c r="M21" s="440">
        <f ca="1" xml:space="preserve"> Oil_Calcs!P$54</f>
        <v>7582.7185049569816</v>
      </c>
      <c r="N21" s="244">
        <f ca="1" xml:space="preserve"> Oil_Calcs!Q$54</f>
        <v>10374.698675155691</v>
      </c>
      <c r="O21" s="447">
        <f ca="1" xml:space="preserve"> Oil_Calcs!R$54</f>
        <v>16296.518647248782</v>
      </c>
      <c r="P21" s="440">
        <f ca="1" xml:space="preserve"> Oil_Calcs!S$54</f>
        <v>104907.40139198278</v>
      </c>
      <c r="Q21" s="244">
        <f ca="1" xml:space="preserve"> Oil_Calcs!T$54</f>
        <v>116215.56013356429</v>
      </c>
      <c r="R21" s="447">
        <f ca="1" xml:space="preserve"> Oil_Calcs!U$54</f>
        <v>131757.16639394255</v>
      </c>
      <c r="S21" s="440">
        <f ca="1" xml:space="preserve"> Gas_Calcs!M$54</f>
        <v>45507.743999999999</v>
      </c>
      <c r="T21" s="244">
        <f ca="1" xml:space="preserve"> Gas_Calcs!N$54</f>
        <v>47016.288</v>
      </c>
      <c r="U21" s="447">
        <f ca="1" xml:space="preserve"> Gas_Calcs!O$54</f>
        <v>48860.063999999998</v>
      </c>
      <c r="V21" s="440">
        <f ca="1" xml:space="preserve"> Gas_Calcs!P$54</f>
        <v>4156.2778751984215</v>
      </c>
      <c r="W21" s="244">
        <f ca="1" xml:space="preserve"> Gas_Calcs!Q$54</f>
        <v>10674.828281275109</v>
      </c>
      <c r="X21" s="447">
        <f ca="1" xml:space="preserve"> Gas_Calcs!R$54</f>
        <v>18014.794075506732</v>
      </c>
      <c r="Y21" s="440">
        <f ca="1" xml:space="preserve"> Gas_Calcs!S$54</f>
        <v>49664.021875198421</v>
      </c>
      <c r="Z21" s="244">
        <f ca="1" xml:space="preserve"> Gas_Calcs!T$54</f>
        <v>57691.116281275114</v>
      </c>
      <c r="AA21" s="447">
        <f ca="1" xml:space="preserve"> Gas_Calcs!U$54</f>
        <v>66874.858075506723</v>
      </c>
      <c r="AB21" s="461">
        <f ca="1" xml:space="preserve"> Coal_Calcs!M$53</f>
        <v>0</v>
      </c>
      <c r="AC21" s="463">
        <f ca="1" xml:space="preserve"> Coal_Calcs!N$53</f>
        <v>0</v>
      </c>
      <c r="AD21" s="464">
        <f ca="1" xml:space="preserve"> Coal_Calcs!O$53</f>
        <v>0</v>
      </c>
      <c r="AE21" s="461">
        <f ca="1" xml:space="preserve"> Coal_Calcs!P$53</f>
        <v>0</v>
      </c>
      <c r="AF21" s="463">
        <f ca="1" xml:space="preserve"> Coal_Calcs!Q$53</f>
        <v>0</v>
      </c>
      <c r="AG21" s="464">
        <f ca="1" xml:space="preserve"> Coal_Calcs!R$53</f>
        <v>0</v>
      </c>
      <c r="AH21" s="461">
        <f ca="1" xml:space="preserve"> Coal_Calcs!S$53</f>
        <v>0</v>
      </c>
      <c r="AI21" s="463">
        <f ca="1" xml:space="preserve"> Coal_Calcs!T$53</f>
        <v>0</v>
      </c>
      <c r="AJ21" s="464">
        <f ca="1" xml:space="preserve"> Coal_Calcs!U$53</f>
        <v>0</v>
      </c>
      <c r="AK21" s="384">
        <f t="shared" ca="1" si="1"/>
        <v>154571.42326718121</v>
      </c>
      <c r="AL21" s="384">
        <f t="shared" ca="1" si="2"/>
        <v>173906.6764148394</v>
      </c>
      <c r="AM21" s="384">
        <f t="shared" ca="1" si="3"/>
        <v>198632.02446944927</v>
      </c>
    </row>
    <row r="22" spans="4:39" ht="12.9" customHeight="1" x14ac:dyDescent="0.3">
      <c r="D22" s="54"/>
      <c r="E22" s="234" t="s">
        <v>223</v>
      </c>
      <c r="F22" s="234" t="s">
        <v>466</v>
      </c>
      <c r="G22" s="234" t="s">
        <v>646</v>
      </c>
      <c r="H22" s="172"/>
      <c r="I22" s="172"/>
      <c r="J22" s="440">
        <f ca="1" xml:space="preserve"> Oil_Calcs!M$55</f>
        <v>0</v>
      </c>
      <c r="K22" s="244">
        <f ca="1" xml:space="preserve"> Oil_Calcs!N$55</f>
        <v>0</v>
      </c>
      <c r="L22" s="447">
        <f ca="1" xml:space="preserve"> Oil_Calcs!O$55</f>
        <v>0</v>
      </c>
      <c r="M22" s="440">
        <f ca="1" xml:space="preserve"> Oil_Calcs!P$55</f>
        <v>0</v>
      </c>
      <c r="N22" s="244">
        <f ca="1" xml:space="preserve"> Oil_Calcs!Q$55</f>
        <v>0</v>
      </c>
      <c r="O22" s="447">
        <f ca="1" xml:space="preserve"> Oil_Calcs!R$55</f>
        <v>0</v>
      </c>
      <c r="P22" s="440">
        <f ca="1" xml:space="preserve"> Oil_Calcs!S$55</f>
        <v>0</v>
      </c>
      <c r="Q22" s="244">
        <f ca="1" xml:space="preserve"> Oil_Calcs!T$55</f>
        <v>0</v>
      </c>
      <c r="R22" s="447">
        <f ca="1" xml:space="preserve"> Oil_Calcs!U$55</f>
        <v>0</v>
      </c>
      <c r="S22" s="440">
        <f ca="1" xml:space="preserve"> Gas_Calcs!M$55</f>
        <v>0</v>
      </c>
      <c r="T22" s="244">
        <f ca="1" xml:space="preserve"> Gas_Calcs!N$55</f>
        <v>0</v>
      </c>
      <c r="U22" s="447">
        <f ca="1" xml:space="preserve"> Gas_Calcs!O$55</f>
        <v>0</v>
      </c>
      <c r="V22" s="440">
        <f ca="1" xml:space="preserve"> Gas_Calcs!P$55</f>
        <v>0</v>
      </c>
      <c r="W22" s="244">
        <f ca="1" xml:space="preserve"> Gas_Calcs!Q$55</f>
        <v>0</v>
      </c>
      <c r="X22" s="447">
        <f ca="1" xml:space="preserve"> Gas_Calcs!R$55</f>
        <v>0</v>
      </c>
      <c r="Y22" s="440">
        <f ca="1" xml:space="preserve"> Gas_Calcs!S$55</f>
        <v>0</v>
      </c>
      <c r="Z22" s="244">
        <f ca="1" xml:space="preserve"> Gas_Calcs!T$55</f>
        <v>0</v>
      </c>
      <c r="AA22" s="447">
        <f ca="1" xml:space="preserve"> Gas_Calcs!U$55</f>
        <v>0</v>
      </c>
      <c r="AB22" s="461">
        <f ca="1" xml:space="preserve"> Coal_Calcs!M$54</f>
        <v>0</v>
      </c>
      <c r="AC22" s="463">
        <f ca="1" xml:space="preserve"> Coal_Calcs!N$54</f>
        <v>0</v>
      </c>
      <c r="AD22" s="464">
        <f ca="1" xml:space="preserve"> Coal_Calcs!O$54</f>
        <v>0</v>
      </c>
      <c r="AE22" s="461">
        <f ca="1" xml:space="preserve"> Coal_Calcs!P$54</f>
        <v>0</v>
      </c>
      <c r="AF22" s="463">
        <f ca="1" xml:space="preserve"> Coal_Calcs!Q$54</f>
        <v>0</v>
      </c>
      <c r="AG22" s="464">
        <f ca="1" xml:space="preserve"> Coal_Calcs!R$54</f>
        <v>0</v>
      </c>
      <c r="AH22" s="461">
        <f ca="1" xml:space="preserve"> Coal_Calcs!S$54</f>
        <v>0</v>
      </c>
      <c r="AI22" s="463">
        <f ca="1" xml:space="preserve"> Coal_Calcs!T$54</f>
        <v>0</v>
      </c>
      <c r="AJ22" s="464">
        <f ca="1" xml:space="preserve"> Coal_Calcs!U$54</f>
        <v>0</v>
      </c>
      <c r="AK22" s="384">
        <f t="shared" ca="1" si="1"/>
        <v>0</v>
      </c>
      <c r="AL22" s="384">
        <f t="shared" ca="1" si="2"/>
        <v>0</v>
      </c>
      <c r="AM22" s="384">
        <f t="shared" ca="1" si="3"/>
        <v>0</v>
      </c>
    </row>
    <row r="23" spans="4:39" ht="12.9" customHeight="1" x14ac:dyDescent="0.3">
      <c r="D23" s="54"/>
      <c r="E23" s="234" t="s">
        <v>214</v>
      </c>
      <c r="F23" s="234" t="s">
        <v>457</v>
      </c>
      <c r="G23" s="234" t="s">
        <v>646</v>
      </c>
      <c r="H23" s="172"/>
      <c r="I23" s="172"/>
      <c r="J23" s="440">
        <f ca="1" xml:space="preserve"> Oil_Calcs!M$56</f>
        <v>0</v>
      </c>
      <c r="K23" s="244">
        <f ca="1" xml:space="preserve"> Oil_Calcs!N$56</f>
        <v>0</v>
      </c>
      <c r="L23" s="447">
        <f ca="1" xml:space="preserve"> Oil_Calcs!O$56</f>
        <v>0</v>
      </c>
      <c r="M23" s="440">
        <f ca="1" xml:space="preserve"> Oil_Calcs!P$56</f>
        <v>0</v>
      </c>
      <c r="N23" s="244">
        <f ca="1" xml:space="preserve"> Oil_Calcs!Q$56</f>
        <v>0</v>
      </c>
      <c r="O23" s="447">
        <f ca="1" xml:space="preserve"> Oil_Calcs!R$56</f>
        <v>0</v>
      </c>
      <c r="P23" s="440">
        <f ca="1" xml:space="preserve"> Oil_Calcs!S$56</f>
        <v>0</v>
      </c>
      <c r="Q23" s="244">
        <f ca="1" xml:space="preserve"> Oil_Calcs!T$56</f>
        <v>0</v>
      </c>
      <c r="R23" s="447">
        <f ca="1" xml:space="preserve"> Oil_Calcs!U$56</f>
        <v>0</v>
      </c>
      <c r="S23" s="440">
        <f ca="1" xml:space="preserve"> Gas_Calcs!M$56</f>
        <v>0</v>
      </c>
      <c r="T23" s="244">
        <f ca="1" xml:space="preserve"> Gas_Calcs!N$56</f>
        <v>0</v>
      </c>
      <c r="U23" s="447">
        <f ca="1" xml:space="preserve"> Gas_Calcs!O$56</f>
        <v>0</v>
      </c>
      <c r="V23" s="440">
        <f ca="1" xml:space="preserve"> Gas_Calcs!P$56</f>
        <v>0</v>
      </c>
      <c r="W23" s="244">
        <f ca="1" xml:space="preserve"> Gas_Calcs!Q$56</f>
        <v>0</v>
      </c>
      <c r="X23" s="447">
        <f ca="1" xml:space="preserve"> Gas_Calcs!R$56</f>
        <v>0</v>
      </c>
      <c r="Y23" s="440">
        <f ca="1" xml:space="preserve"> Gas_Calcs!S$56</f>
        <v>0</v>
      </c>
      <c r="Z23" s="244">
        <f ca="1" xml:space="preserve"> Gas_Calcs!T$56</f>
        <v>0</v>
      </c>
      <c r="AA23" s="447">
        <f ca="1" xml:space="preserve"> Gas_Calcs!U$56</f>
        <v>0</v>
      </c>
      <c r="AB23" s="461">
        <f ca="1" xml:space="preserve"> Coal_Calcs!M$55</f>
        <v>0</v>
      </c>
      <c r="AC23" s="463">
        <f ca="1" xml:space="preserve"> Coal_Calcs!N$55</f>
        <v>0</v>
      </c>
      <c r="AD23" s="464">
        <f ca="1" xml:space="preserve"> Coal_Calcs!O$55</f>
        <v>0</v>
      </c>
      <c r="AE23" s="461">
        <f ca="1" xml:space="preserve"> Coal_Calcs!P$55</f>
        <v>0</v>
      </c>
      <c r="AF23" s="463">
        <f ca="1" xml:space="preserve"> Coal_Calcs!Q$55</f>
        <v>0</v>
      </c>
      <c r="AG23" s="464">
        <f ca="1" xml:space="preserve"> Coal_Calcs!R$55</f>
        <v>0</v>
      </c>
      <c r="AH23" s="461">
        <f ca="1" xml:space="preserve"> Coal_Calcs!S$55</f>
        <v>0</v>
      </c>
      <c r="AI23" s="463">
        <f ca="1" xml:space="preserve"> Coal_Calcs!T$55</f>
        <v>0</v>
      </c>
      <c r="AJ23" s="464">
        <f ca="1" xml:space="preserve"> Coal_Calcs!U$55</f>
        <v>0</v>
      </c>
      <c r="AK23" s="384">
        <f t="shared" ca="1" si="1"/>
        <v>0</v>
      </c>
      <c r="AL23" s="384">
        <f t="shared" ca="1" si="2"/>
        <v>0</v>
      </c>
      <c r="AM23" s="384">
        <f t="shared" ca="1" si="3"/>
        <v>0</v>
      </c>
    </row>
    <row r="24" spans="4:39" ht="12.9" customHeight="1" x14ac:dyDescent="0.3">
      <c r="D24" s="54"/>
      <c r="E24" s="234" t="s">
        <v>213</v>
      </c>
      <c r="F24" s="234" t="s">
        <v>456</v>
      </c>
      <c r="G24" s="234" t="s">
        <v>646</v>
      </c>
      <c r="H24" s="172"/>
      <c r="I24" s="172"/>
      <c r="J24" s="440">
        <f ca="1" xml:space="preserve"> Oil_Calcs!M$57</f>
        <v>0</v>
      </c>
      <c r="K24" s="244">
        <f ca="1" xml:space="preserve"> Oil_Calcs!N$57</f>
        <v>0</v>
      </c>
      <c r="L24" s="447">
        <f ca="1" xml:space="preserve"> Oil_Calcs!O$57</f>
        <v>0</v>
      </c>
      <c r="M24" s="440">
        <f ca="1" xml:space="preserve"> Oil_Calcs!P$57</f>
        <v>0</v>
      </c>
      <c r="N24" s="244">
        <f ca="1" xml:space="preserve"> Oil_Calcs!Q$57</f>
        <v>0</v>
      </c>
      <c r="O24" s="447">
        <f ca="1" xml:space="preserve"> Oil_Calcs!R$57</f>
        <v>0</v>
      </c>
      <c r="P24" s="440">
        <f ca="1" xml:space="preserve"> Oil_Calcs!S$57</f>
        <v>0</v>
      </c>
      <c r="Q24" s="244">
        <f ca="1" xml:space="preserve"> Oil_Calcs!T$57</f>
        <v>0</v>
      </c>
      <c r="R24" s="447">
        <f ca="1" xml:space="preserve"> Oil_Calcs!U$57</f>
        <v>0</v>
      </c>
      <c r="S24" s="440">
        <f ca="1" xml:space="preserve"> Gas_Calcs!M$57</f>
        <v>53092.367999999995</v>
      </c>
      <c r="T24" s="244">
        <f ca="1" xml:space="preserve"> Gas_Calcs!N$57</f>
        <v>54852.336000000003</v>
      </c>
      <c r="U24" s="447">
        <f ca="1" xml:space="preserve"> Gas_Calcs!O$57</f>
        <v>57003.407999999996</v>
      </c>
      <c r="V24" s="440">
        <f ca="1" xml:space="preserve"> Gas_Calcs!P$57</f>
        <v>4848.9908543981574</v>
      </c>
      <c r="W24" s="244">
        <f ca="1" xml:space="preserve"> Gas_Calcs!Q$57</f>
        <v>12453.966328154293</v>
      </c>
      <c r="X24" s="447">
        <f ca="1" xml:space="preserve"> Gas_Calcs!R$57</f>
        <v>21017.259754757848</v>
      </c>
      <c r="Y24" s="440">
        <f ca="1" xml:space="preserve"> Gas_Calcs!S$57</f>
        <v>57941.358854398153</v>
      </c>
      <c r="Z24" s="244">
        <f ca="1" xml:space="preserve"> Gas_Calcs!T$57</f>
        <v>67306.302328154299</v>
      </c>
      <c r="AA24" s="447">
        <f ca="1" xml:space="preserve"> Gas_Calcs!U$57</f>
        <v>78020.667754757844</v>
      </c>
      <c r="AB24" s="461">
        <f ca="1" xml:space="preserve"> Coal_Calcs!M$56</f>
        <v>0</v>
      </c>
      <c r="AC24" s="463">
        <f ca="1" xml:space="preserve"> Coal_Calcs!N$56</f>
        <v>0</v>
      </c>
      <c r="AD24" s="464">
        <f ca="1" xml:space="preserve"> Coal_Calcs!O$56</f>
        <v>0</v>
      </c>
      <c r="AE24" s="461">
        <f ca="1" xml:space="preserve"> Coal_Calcs!P$56</f>
        <v>0</v>
      </c>
      <c r="AF24" s="463">
        <f ca="1" xml:space="preserve"> Coal_Calcs!Q$56</f>
        <v>0</v>
      </c>
      <c r="AG24" s="464">
        <f ca="1" xml:space="preserve"> Coal_Calcs!R$56</f>
        <v>0</v>
      </c>
      <c r="AH24" s="461">
        <f ca="1" xml:space="preserve"> Coal_Calcs!S$56</f>
        <v>0</v>
      </c>
      <c r="AI24" s="463">
        <f ca="1" xml:space="preserve"> Coal_Calcs!T$56</f>
        <v>0</v>
      </c>
      <c r="AJ24" s="464">
        <f ca="1" xml:space="preserve"> Coal_Calcs!U$56</f>
        <v>0</v>
      </c>
      <c r="AK24" s="384">
        <f t="shared" ca="1" si="1"/>
        <v>57941.358854398153</v>
      </c>
      <c r="AL24" s="384">
        <f t="shared" ca="1" si="2"/>
        <v>67306.302328154299</v>
      </c>
      <c r="AM24" s="384">
        <f t="shared" ca="1" si="3"/>
        <v>78020.667754757844</v>
      </c>
    </row>
    <row r="25" spans="4:39" ht="12.9" customHeight="1" x14ac:dyDescent="0.3">
      <c r="D25" s="54"/>
      <c r="E25" s="234" t="s">
        <v>216</v>
      </c>
      <c r="F25" s="234" t="s">
        <v>459</v>
      </c>
      <c r="G25" s="234" t="s">
        <v>646</v>
      </c>
      <c r="H25" s="172"/>
      <c r="I25" s="172"/>
      <c r="J25" s="440">
        <f ca="1" xml:space="preserve"> Oil_Calcs!M$58</f>
        <v>0</v>
      </c>
      <c r="K25" s="244">
        <f ca="1" xml:space="preserve"> Oil_Calcs!N$58</f>
        <v>0</v>
      </c>
      <c r="L25" s="447">
        <f ca="1" xml:space="preserve"> Oil_Calcs!O$58</f>
        <v>0</v>
      </c>
      <c r="M25" s="440">
        <f ca="1" xml:space="preserve"> Oil_Calcs!P$58</f>
        <v>0</v>
      </c>
      <c r="N25" s="244">
        <f ca="1" xml:space="preserve"> Oil_Calcs!Q$58</f>
        <v>0</v>
      </c>
      <c r="O25" s="447">
        <f ca="1" xml:space="preserve"> Oil_Calcs!R$58</f>
        <v>0</v>
      </c>
      <c r="P25" s="440">
        <f ca="1" xml:space="preserve"> Oil_Calcs!S$58</f>
        <v>0</v>
      </c>
      <c r="Q25" s="244">
        <f ca="1" xml:space="preserve"> Oil_Calcs!T$58</f>
        <v>0</v>
      </c>
      <c r="R25" s="447">
        <f ca="1" xml:space="preserve"> Oil_Calcs!U$58</f>
        <v>0</v>
      </c>
      <c r="S25" s="440">
        <f ca="1" xml:space="preserve"> Gas_Calcs!M$58</f>
        <v>0</v>
      </c>
      <c r="T25" s="244">
        <f ca="1" xml:space="preserve"> Gas_Calcs!N$58</f>
        <v>0</v>
      </c>
      <c r="U25" s="447">
        <f ca="1" xml:space="preserve"> Gas_Calcs!O$58</f>
        <v>0</v>
      </c>
      <c r="V25" s="440">
        <f ca="1" xml:space="preserve"> Gas_Calcs!P$58</f>
        <v>0</v>
      </c>
      <c r="W25" s="244">
        <f ca="1" xml:space="preserve"> Gas_Calcs!Q$58</f>
        <v>0</v>
      </c>
      <c r="X25" s="447">
        <f ca="1" xml:space="preserve"> Gas_Calcs!R$58</f>
        <v>0</v>
      </c>
      <c r="Y25" s="440">
        <f ca="1" xml:space="preserve"> Gas_Calcs!S$58</f>
        <v>0</v>
      </c>
      <c r="Z25" s="244">
        <f ca="1" xml:space="preserve"> Gas_Calcs!T$58</f>
        <v>0</v>
      </c>
      <c r="AA25" s="447">
        <f ca="1" xml:space="preserve"> Gas_Calcs!U$58</f>
        <v>0</v>
      </c>
      <c r="AB25" s="461">
        <f ca="1" xml:space="preserve"> Coal_Calcs!M$57</f>
        <v>0</v>
      </c>
      <c r="AC25" s="463">
        <f ca="1" xml:space="preserve"> Coal_Calcs!N$57</f>
        <v>0</v>
      </c>
      <c r="AD25" s="464">
        <f ca="1" xml:space="preserve"> Coal_Calcs!O$57</f>
        <v>0</v>
      </c>
      <c r="AE25" s="461">
        <f ca="1" xml:space="preserve"> Coal_Calcs!P$57</f>
        <v>0</v>
      </c>
      <c r="AF25" s="463">
        <f ca="1" xml:space="preserve"> Coal_Calcs!Q$57</f>
        <v>0</v>
      </c>
      <c r="AG25" s="464">
        <f ca="1" xml:space="preserve"> Coal_Calcs!R$57</f>
        <v>0</v>
      </c>
      <c r="AH25" s="461">
        <f ca="1" xml:space="preserve"> Coal_Calcs!S$57</f>
        <v>0</v>
      </c>
      <c r="AI25" s="463">
        <f ca="1" xml:space="preserve"> Coal_Calcs!T$57</f>
        <v>0</v>
      </c>
      <c r="AJ25" s="464">
        <f ca="1" xml:space="preserve"> Coal_Calcs!U$57</f>
        <v>0</v>
      </c>
      <c r="AK25" s="384">
        <f t="shared" ca="1" si="1"/>
        <v>0</v>
      </c>
      <c r="AL25" s="384">
        <f t="shared" ca="1" si="2"/>
        <v>0</v>
      </c>
      <c r="AM25" s="384">
        <f t="shared" ca="1" si="3"/>
        <v>0</v>
      </c>
    </row>
    <row r="26" spans="4:39" ht="12.9" customHeight="1" x14ac:dyDescent="0.3">
      <c r="D26" s="54"/>
      <c r="E26" s="234" t="s">
        <v>230</v>
      </c>
      <c r="F26" s="234" t="s">
        <v>471</v>
      </c>
      <c r="G26" s="234" t="s">
        <v>646</v>
      </c>
      <c r="H26" s="172"/>
      <c r="I26" s="172"/>
      <c r="J26" s="440">
        <f ca="1" xml:space="preserve"> Oil_Calcs!M$59</f>
        <v>0</v>
      </c>
      <c r="K26" s="244">
        <f ca="1" xml:space="preserve"> Oil_Calcs!N$59</f>
        <v>0</v>
      </c>
      <c r="L26" s="447">
        <f ca="1" xml:space="preserve"> Oil_Calcs!O$59</f>
        <v>0</v>
      </c>
      <c r="M26" s="440">
        <f ca="1" xml:space="preserve"> Oil_Calcs!P$59</f>
        <v>0</v>
      </c>
      <c r="N26" s="244">
        <f ca="1" xml:space="preserve"> Oil_Calcs!Q$59</f>
        <v>0</v>
      </c>
      <c r="O26" s="447">
        <f ca="1" xml:space="preserve"> Oil_Calcs!R$59</f>
        <v>0</v>
      </c>
      <c r="P26" s="440">
        <f ca="1" xml:space="preserve"> Oil_Calcs!S$59</f>
        <v>0</v>
      </c>
      <c r="Q26" s="244">
        <f ca="1" xml:space="preserve"> Oil_Calcs!T$59</f>
        <v>0</v>
      </c>
      <c r="R26" s="447">
        <f ca="1" xml:space="preserve"> Oil_Calcs!U$59</f>
        <v>0</v>
      </c>
      <c r="S26" s="440">
        <f ca="1" xml:space="preserve"> Gas_Calcs!M$59</f>
        <v>0</v>
      </c>
      <c r="T26" s="244">
        <f ca="1" xml:space="preserve"> Gas_Calcs!N$59</f>
        <v>0</v>
      </c>
      <c r="U26" s="447">
        <f ca="1" xml:space="preserve"> Gas_Calcs!O$59</f>
        <v>0</v>
      </c>
      <c r="V26" s="440">
        <f ca="1" xml:space="preserve"> Gas_Calcs!P$59</f>
        <v>0</v>
      </c>
      <c r="W26" s="244">
        <f ca="1" xml:space="preserve"> Gas_Calcs!Q$59</f>
        <v>0</v>
      </c>
      <c r="X26" s="447">
        <f ca="1" xml:space="preserve"> Gas_Calcs!R$59</f>
        <v>0</v>
      </c>
      <c r="Y26" s="440">
        <f ca="1" xml:space="preserve"> Gas_Calcs!S$59</f>
        <v>0</v>
      </c>
      <c r="Z26" s="244">
        <f ca="1" xml:space="preserve"> Gas_Calcs!T$59</f>
        <v>0</v>
      </c>
      <c r="AA26" s="447">
        <f ca="1" xml:space="preserve"> Gas_Calcs!U$59</f>
        <v>0</v>
      </c>
      <c r="AB26" s="461">
        <f ca="1" xml:space="preserve"> Coal_Calcs!M$58</f>
        <v>0</v>
      </c>
      <c r="AC26" s="463">
        <f ca="1" xml:space="preserve"> Coal_Calcs!N$58</f>
        <v>0</v>
      </c>
      <c r="AD26" s="464">
        <f ca="1" xml:space="preserve"> Coal_Calcs!O$58</f>
        <v>0</v>
      </c>
      <c r="AE26" s="461">
        <f ca="1" xml:space="preserve"> Coal_Calcs!P$58</f>
        <v>0</v>
      </c>
      <c r="AF26" s="463">
        <f ca="1" xml:space="preserve"> Coal_Calcs!Q$58</f>
        <v>0</v>
      </c>
      <c r="AG26" s="464">
        <f ca="1" xml:space="preserve"> Coal_Calcs!R$58</f>
        <v>0</v>
      </c>
      <c r="AH26" s="461">
        <f ca="1" xml:space="preserve"> Coal_Calcs!S$58</f>
        <v>0</v>
      </c>
      <c r="AI26" s="463">
        <f ca="1" xml:space="preserve"> Coal_Calcs!T$58</f>
        <v>0</v>
      </c>
      <c r="AJ26" s="464">
        <f ca="1" xml:space="preserve"> Coal_Calcs!U$58</f>
        <v>0</v>
      </c>
      <c r="AK26" s="384">
        <f t="shared" ca="1" si="1"/>
        <v>0</v>
      </c>
      <c r="AL26" s="384">
        <f t="shared" ca="1" si="2"/>
        <v>0</v>
      </c>
      <c r="AM26" s="384">
        <f t="shared" ca="1" si="3"/>
        <v>0</v>
      </c>
    </row>
    <row r="27" spans="4:39" ht="12.9" customHeight="1" x14ac:dyDescent="0.3">
      <c r="D27" s="54"/>
      <c r="E27" s="234" t="s">
        <v>229</v>
      </c>
      <c r="F27" s="234" t="s">
        <v>470</v>
      </c>
      <c r="G27" s="234" t="s">
        <v>646</v>
      </c>
      <c r="H27" s="172"/>
      <c r="I27" s="172"/>
      <c r="J27" s="440">
        <f ca="1" xml:space="preserve"> Oil_Calcs!M$60</f>
        <v>0</v>
      </c>
      <c r="K27" s="244">
        <f ca="1" xml:space="preserve"> Oil_Calcs!N$60</f>
        <v>0</v>
      </c>
      <c r="L27" s="447">
        <f ca="1" xml:space="preserve"> Oil_Calcs!O$60</f>
        <v>0</v>
      </c>
      <c r="M27" s="440">
        <f ca="1" xml:space="preserve"> Oil_Calcs!P$60</f>
        <v>0</v>
      </c>
      <c r="N27" s="244">
        <f ca="1" xml:space="preserve"> Oil_Calcs!Q$60</f>
        <v>0</v>
      </c>
      <c r="O27" s="447">
        <f ca="1" xml:space="preserve"> Oil_Calcs!R$60</f>
        <v>0</v>
      </c>
      <c r="P27" s="440">
        <f ca="1" xml:space="preserve"> Oil_Calcs!S$60</f>
        <v>0</v>
      </c>
      <c r="Q27" s="244">
        <f ca="1" xml:space="preserve"> Oil_Calcs!T$60</f>
        <v>0</v>
      </c>
      <c r="R27" s="447">
        <f ca="1" xml:space="preserve"> Oil_Calcs!U$60</f>
        <v>0</v>
      </c>
      <c r="S27" s="440">
        <f ca="1" xml:space="preserve"> Gas_Calcs!M$60</f>
        <v>0</v>
      </c>
      <c r="T27" s="244">
        <f ca="1" xml:space="preserve"> Gas_Calcs!N$60</f>
        <v>0</v>
      </c>
      <c r="U27" s="447">
        <f ca="1" xml:space="preserve"> Gas_Calcs!O$60</f>
        <v>0</v>
      </c>
      <c r="V27" s="440">
        <f ca="1" xml:space="preserve"> Gas_Calcs!P$60</f>
        <v>0</v>
      </c>
      <c r="W27" s="244">
        <f ca="1" xml:space="preserve"> Gas_Calcs!Q$60</f>
        <v>0</v>
      </c>
      <c r="X27" s="447">
        <f ca="1" xml:space="preserve"> Gas_Calcs!R$60</f>
        <v>0</v>
      </c>
      <c r="Y27" s="440">
        <f ca="1" xml:space="preserve"> Gas_Calcs!S$60</f>
        <v>0</v>
      </c>
      <c r="Z27" s="244">
        <f ca="1" xml:space="preserve"> Gas_Calcs!T$60</f>
        <v>0</v>
      </c>
      <c r="AA27" s="447">
        <f ca="1" xml:space="preserve"> Gas_Calcs!U$60</f>
        <v>0</v>
      </c>
      <c r="AB27" s="461">
        <f ca="1" xml:space="preserve"> Coal_Calcs!M$59</f>
        <v>24384.105959936787</v>
      </c>
      <c r="AC27" s="463">
        <f ca="1" xml:space="preserve"> Coal_Calcs!N$59</f>
        <v>27039.952133533992</v>
      </c>
      <c r="AD27" s="464">
        <f ca="1" xml:space="preserve"> Coal_Calcs!O$59</f>
        <v>29722.717328225732</v>
      </c>
      <c r="AE27" s="461">
        <f ca="1" xml:space="preserve"> Coal_Calcs!P$59</f>
        <v>1675.8463637820182</v>
      </c>
      <c r="AF27" s="463">
        <f ca="1" xml:space="preserve"> Coal_Calcs!Q$59</f>
        <v>1841.7403162685152</v>
      </c>
      <c r="AG27" s="464">
        <f ca="1" xml:space="preserve"> Coal_Calcs!R$59</f>
        <v>2007.634268755013</v>
      </c>
      <c r="AH27" s="461">
        <f ca="1" xml:space="preserve"> Coal_Calcs!S$59</f>
        <v>26059.952323718804</v>
      </c>
      <c r="AI27" s="463">
        <f ca="1" xml:space="preserve"> Coal_Calcs!T$59</f>
        <v>28881.692449802507</v>
      </c>
      <c r="AJ27" s="464">
        <f ca="1" xml:space="preserve"> Coal_Calcs!U$59</f>
        <v>31730.351596980745</v>
      </c>
      <c r="AK27" s="384">
        <f t="shared" ca="1" si="1"/>
        <v>26059.952323718804</v>
      </c>
      <c r="AL27" s="384">
        <f t="shared" ca="1" si="2"/>
        <v>28881.692449802507</v>
      </c>
      <c r="AM27" s="384">
        <f t="shared" ca="1" si="3"/>
        <v>31730.351596980745</v>
      </c>
    </row>
    <row r="28" spans="4:39" ht="12.9" customHeight="1" x14ac:dyDescent="0.3">
      <c r="D28" s="54"/>
      <c r="E28" s="234" t="s">
        <v>212</v>
      </c>
      <c r="F28" s="234" t="s">
        <v>455</v>
      </c>
      <c r="G28" s="234" t="s">
        <v>646</v>
      </c>
      <c r="H28" s="172"/>
      <c r="I28" s="172"/>
      <c r="J28" s="440">
        <f ca="1" xml:space="preserve"> Oil_Calcs!M$61</f>
        <v>0</v>
      </c>
      <c r="K28" s="244">
        <f ca="1" xml:space="preserve"> Oil_Calcs!N$61</f>
        <v>0</v>
      </c>
      <c r="L28" s="447">
        <f ca="1" xml:space="preserve"> Oil_Calcs!O$61</f>
        <v>0</v>
      </c>
      <c r="M28" s="440">
        <f ca="1" xml:space="preserve"> Oil_Calcs!P$61</f>
        <v>0</v>
      </c>
      <c r="N28" s="244">
        <f ca="1" xml:space="preserve"> Oil_Calcs!Q$61</f>
        <v>0</v>
      </c>
      <c r="O28" s="447">
        <f ca="1" xml:space="preserve"> Oil_Calcs!R$61</f>
        <v>0</v>
      </c>
      <c r="P28" s="440">
        <f ca="1" xml:space="preserve"> Oil_Calcs!S$61</f>
        <v>0</v>
      </c>
      <c r="Q28" s="244">
        <f ca="1" xml:space="preserve"> Oil_Calcs!T$61</f>
        <v>0</v>
      </c>
      <c r="R28" s="447">
        <f ca="1" xml:space="preserve"> Oil_Calcs!U$61</f>
        <v>0</v>
      </c>
      <c r="S28" s="440">
        <f ca="1" xml:space="preserve"> Gas_Calcs!M$61</f>
        <v>30338.495999999999</v>
      </c>
      <c r="T28" s="244">
        <f ca="1" xml:space="preserve"> Gas_Calcs!N$61</f>
        <v>31344.192000000003</v>
      </c>
      <c r="U28" s="447">
        <f ca="1" xml:space="preserve"> Gas_Calcs!O$61</f>
        <v>32573.375999999997</v>
      </c>
      <c r="V28" s="440">
        <f ca="1" xml:space="preserve"> Gas_Calcs!P$61</f>
        <v>2770.8519167989471</v>
      </c>
      <c r="W28" s="244">
        <f ca="1" xml:space="preserve"> Gas_Calcs!Q$61</f>
        <v>7116.5521875167397</v>
      </c>
      <c r="X28" s="447">
        <f ca="1" xml:space="preserve"> Gas_Calcs!R$61</f>
        <v>12009.862717004486</v>
      </c>
      <c r="Y28" s="440">
        <f ca="1" xml:space="preserve"> Gas_Calcs!S$61</f>
        <v>33109.347916798943</v>
      </c>
      <c r="Z28" s="244">
        <f ca="1" xml:space="preserve"> Gas_Calcs!T$61</f>
        <v>38460.744187516742</v>
      </c>
      <c r="AA28" s="447">
        <f ca="1" xml:space="preserve"> Gas_Calcs!U$61</f>
        <v>44583.238717004482</v>
      </c>
      <c r="AB28" s="461">
        <f ca="1" xml:space="preserve"> Coal_Calcs!M$60</f>
        <v>0</v>
      </c>
      <c r="AC28" s="463">
        <f ca="1" xml:space="preserve"> Coal_Calcs!N$60</f>
        <v>0</v>
      </c>
      <c r="AD28" s="464">
        <f ca="1" xml:space="preserve"> Coal_Calcs!O$60</f>
        <v>0</v>
      </c>
      <c r="AE28" s="461">
        <f ca="1" xml:space="preserve"> Coal_Calcs!P$60</f>
        <v>0</v>
      </c>
      <c r="AF28" s="463">
        <f ca="1" xml:space="preserve"> Coal_Calcs!Q$60</f>
        <v>0</v>
      </c>
      <c r="AG28" s="464">
        <f ca="1" xml:space="preserve"> Coal_Calcs!R$60</f>
        <v>0</v>
      </c>
      <c r="AH28" s="461">
        <f ca="1" xml:space="preserve"> Coal_Calcs!S$60</f>
        <v>0</v>
      </c>
      <c r="AI28" s="463">
        <f ca="1" xml:space="preserve"> Coal_Calcs!T$60</f>
        <v>0</v>
      </c>
      <c r="AJ28" s="464">
        <f ca="1" xml:space="preserve"> Coal_Calcs!U$60</f>
        <v>0</v>
      </c>
      <c r="AK28" s="384">
        <f t="shared" ca="1" si="1"/>
        <v>33109.347916798943</v>
      </c>
      <c r="AL28" s="384">
        <f t="shared" ca="1" si="2"/>
        <v>38460.744187516742</v>
      </c>
      <c r="AM28" s="384">
        <f t="shared" ca="1" si="3"/>
        <v>44583.238717004482</v>
      </c>
    </row>
    <row r="29" spans="4:39" ht="12.9" customHeight="1" x14ac:dyDescent="0.3">
      <c r="D29" s="54"/>
      <c r="E29" s="234" t="s">
        <v>231</v>
      </c>
      <c r="F29" s="234" t="s">
        <v>472</v>
      </c>
      <c r="G29" s="234" t="s">
        <v>646</v>
      </c>
      <c r="H29" s="172"/>
      <c r="I29" s="172"/>
      <c r="J29" s="440">
        <f ca="1" xml:space="preserve"> Oil_Calcs!M$62</f>
        <v>0</v>
      </c>
      <c r="K29" s="244">
        <f ca="1" xml:space="preserve"> Oil_Calcs!N$62</f>
        <v>0</v>
      </c>
      <c r="L29" s="447">
        <f ca="1" xml:space="preserve"> Oil_Calcs!O$62</f>
        <v>0</v>
      </c>
      <c r="M29" s="440">
        <f ca="1" xml:space="preserve"> Oil_Calcs!P$62</f>
        <v>0</v>
      </c>
      <c r="N29" s="244">
        <f ca="1" xml:space="preserve"> Oil_Calcs!Q$62</f>
        <v>0</v>
      </c>
      <c r="O29" s="447">
        <f ca="1" xml:space="preserve"> Oil_Calcs!R$62</f>
        <v>0</v>
      </c>
      <c r="P29" s="440">
        <f ca="1" xml:space="preserve"> Oil_Calcs!S$62</f>
        <v>0</v>
      </c>
      <c r="Q29" s="244">
        <f ca="1" xml:space="preserve"> Oil_Calcs!T$62</f>
        <v>0</v>
      </c>
      <c r="R29" s="447">
        <f ca="1" xml:space="preserve"> Oil_Calcs!U$62</f>
        <v>0</v>
      </c>
      <c r="S29" s="440">
        <f ca="1" xml:space="preserve"> Gas_Calcs!M$62</f>
        <v>0</v>
      </c>
      <c r="T29" s="244">
        <f ca="1" xml:space="preserve"> Gas_Calcs!N$62</f>
        <v>0</v>
      </c>
      <c r="U29" s="447">
        <f ca="1" xml:space="preserve"> Gas_Calcs!O$62</f>
        <v>0</v>
      </c>
      <c r="V29" s="440">
        <f ca="1" xml:space="preserve"> Gas_Calcs!P$62</f>
        <v>0</v>
      </c>
      <c r="W29" s="244">
        <f ca="1" xml:space="preserve"> Gas_Calcs!Q$62</f>
        <v>0</v>
      </c>
      <c r="X29" s="447">
        <f ca="1" xml:space="preserve"> Gas_Calcs!R$62</f>
        <v>0</v>
      </c>
      <c r="Y29" s="440">
        <f ca="1" xml:space="preserve"> Gas_Calcs!S$62</f>
        <v>0</v>
      </c>
      <c r="Z29" s="244">
        <f ca="1" xml:space="preserve"> Gas_Calcs!T$62</f>
        <v>0</v>
      </c>
      <c r="AA29" s="447">
        <f ca="1" xml:space="preserve"> Gas_Calcs!U$62</f>
        <v>0</v>
      </c>
      <c r="AB29" s="461">
        <f ca="1" xml:space="preserve"> Coal_Calcs!M$61</f>
        <v>0</v>
      </c>
      <c r="AC29" s="463">
        <f ca="1" xml:space="preserve"> Coal_Calcs!N$61</f>
        <v>0</v>
      </c>
      <c r="AD29" s="464">
        <f ca="1" xml:space="preserve"> Coal_Calcs!O$61</f>
        <v>0</v>
      </c>
      <c r="AE29" s="461">
        <f ca="1" xml:space="preserve"> Coal_Calcs!P$61</f>
        <v>0</v>
      </c>
      <c r="AF29" s="463">
        <f ca="1" xml:space="preserve"> Coal_Calcs!Q$61</f>
        <v>0</v>
      </c>
      <c r="AG29" s="464">
        <f ca="1" xml:space="preserve"> Coal_Calcs!R$61</f>
        <v>0</v>
      </c>
      <c r="AH29" s="461">
        <f ca="1" xml:space="preserve"> Coal_Calcs!S$61</f>
        <v>0</v>
      </c>
      <c r="AI29" s="463">
        <f ca="1" xml:space="preserve"> Coal_Calcs!T$61</f>
        <v>0</v>
      </c>
      <c r="AJ29" s="464">
        <f ca="1" xml:space="preserve"> Coal_Calcs!U$61</f>
        <v>0</v>
      </c>
      <c r="AK29" s="384">
        <f t="shared" ca="1" si="1"/>
        <v>0</v>
      </c>
      <c r="AL29" s="384">
        <f t="shared" ca="1" si="2"/>
        <v>0</v>
      </c>
      <c r="AM29" s="384">
        <f t="shared" ca="1" si="3"/>
        <v>0</v>
      </c>
    </row>
    <row r="30" spans="4:39" ht="12.9" customHeight="1" x14ac:dyDescent="0.3">
      <c r="D30" s="54"/>
      <c r="E30" s="234" t="s">
        <v>218</v>
      </c>
      <c r="F30" s="234" t="s">
        <v>461</v>
      </c>
      <c r="G30" s="234" t="s">
        <v>646</v>
      </c>
      <c r="H30" s="172"/>
      <c r="I30" s="172"/>
      <c r="J30" s="440">
        <f ca="1" xml:space="preserve"> Oil_Calcs!M$63</f>
        <v>0</v>
      </c>
      <c r="K30" s="244">
        <f ca="1" xml:space="preserve"> Oil_Calcs!N$63</f>
        <v>0</v>
      </c>
      <c r="L30" s="447">
        <f ca="1" xml:space="preserve"> Oil_Calcs!O$63</f>
        <v>0</v>
      </c>
      <c r="M30" s="440">
        <f ca="1" xml:space="preserve"> Oil_Calcs!P$63</f>
        <v>0</v>
      </c>
      <c r="N30" s="244">
        <f ca="1" xml:space="preserve"> Oil_Calcs!Q$63</f>
        <v>0</v>
      </c>
      <c r="O30" s="447">
        <f ca="1" xml:space="preserve"> Oil_Calcs!R$63</f>
        <v>0</v>
      </c>
      <c r="P30" s="440">
        <f ca="1" xml:space="preserve"> Oil_Calcs!S$63</f>
        <v>0</v>
      </c>
      <c r="Q30" s="244">
        <f ca="1" xml:space="preserve"> Oil_Calcs!T$63</f>
        <v>0</v>
      </c>
      <c r="R30" s="447">
        <f ca="1" xml:space="preserve"> Oil_Calcs!U$63</f>
        <v>0</v>
      </c>
      <c r="S30" s="440">
        <f ca="1" xml:space="preserve"> Gas_Calcs!M$63</f>
        <v>0</v>
      </c>
      <c r="T30" s="244">
        <f ca="1" xml:space="preserve"> Gas_Calcs!N$63</f>
        <v>0</v>
      </c>
      <c r="U30" s="447">
        <f ca="1" xml:space="preserve"> Gas_Calcs!O$63</f>
        <v>0</v>
      </c>
      <c r="V30" s="440">
        <f ca="1" xml:space="preserve"> Gas_Calcs!P$63</f>
        <v>0</v>
      </c>
      <c r="W30" s="244">
        <f ca="1" xml:space="preserve"> Gas_Calcs!Q$63</f>
        <v>0</v>
      </c>
      <c r="X30" s="447">
        <f ca="1" xml:space="preserve"> Gas_Calcs!R$63</f>
        <v>0</v>
      </c>
      <c r="Y30" s="440">
        <f ca="1" xml:space="preserve"> Gas_Calcs!S$63</f>
        <v>0</v>
      </c>
      <c r="Z30" s="244">
        <f ca="1" xml:space="preserve"> Gas_Calcs!T$63</f>
        <v>0</v>
      </c>
      <c r="AA30" s="447">
        <f ca="1" xml:space="preserve"> Gas_Calcs!U$63</f>
        <v>0</v>
      </c>
      <c r="AB30" s="461">
        <f ca="1" xml:space="preserve"> Coal_Calcs!M$62</f>
        <v>0</v>
      </c>
      <c r="AC30" s="463">
        <f ca="1" xml:space="preserve"> Coal_Calcs!N$62</f>
        <v>0</v>
      </c>
      <c r="AD30" s="464">
        <f ca="1" xml:space="preserve"> Coal_Calcs!O$62</f>
        <v>0</v>
      </c>
      <c r="AE30" s="461">
        <f ca="1" xml:space="preserve"> Coal_Calcs!P$62</f>
        <v>0</v>
      </c>
      <c r="AF30" s="463">
        <f ca="1" xml:space="preserve"> Coal_Calcs!Q$62</f>
        <v>0</v>
      </c>
      <c r="AG30" s="464">
        <f ca="1" xml:space="preserve"> Coal_Calcs!R$62</f>
        <v>0</v>
      </c>
      <c r="AH30" s="461">
        <f ca="1" xml:space="preserve"> Coal_Calcs!S$62</f>
        <v>0</v>
      </c>
      <c r="AI30" s="463">
        <f ca="1" xml:space="preserve"> Coal_Calcs!T$62</f>
        <v>0</v>
      </c>
      <c r="AJ30" s="464">
        <f ca="1" xml:space="preserve"> Coal_Calcs!U$62</f>
        <v>0</v>
      </c>
      <c r="AK30" s="384">
        <f t="shared" ca="1" si="1"/>
        <v>0</v>
      </c>
      <c r="AL30" s="384">
        <f t="shared" ca="1" si="2"/>
        <v>0</v>
      </c>
      <c r="AM30" s="384">
        <f t="shared" ca="1" si="3"/>
        <v>0</v>
      </c>
    </row>
    <row r="31" spans="4:39" ht="12.9" customHeight="1" x14ac:dyDescent="0.3">
      <c r="D31" s="54"/>
      <c r="E31" s="234" t="s">
        <v>380</v>
      </c>
      <c r="F31" s="234" t="s">
        <v>593</v>
      </c>
      <c r="G31" s="234" t="s">
        <v>646</v>
      </c>
      <c r="H31" s="172"/>
      <c r="I31" s="172"/>
      <c r="J31" s="440">
        <f ca="1" xml:space="preserve"> Oil_Calcs!M$64</f>
        <v>0</v>
      </c>
      <c r="K31" s="244">
        <f ca="1" xml:space="preserve"> Oil_Calcs!N$64</f>
        <v>0</v>
      </c>
      <c r="L31" s="447">
        <f ca="1" xml:space="preserve"> Oil_Calcs!O$64</f>
        <v>0</v>
      </c>
      <c r="M31" s="440">
        <f ca="1" xml:space="preserve"> Oil_Calcs!P$64</f>
        <v>0</v>
      </c>
      <c r="N31" s="244">
        <f ca="1" xml:space="preserve"> Oil_Calcs!Q$64</f>
        <v>0</v>
      </c>
      <c r="O31" s="447">
        <f ca="1" xml:space="preserve"> Oil_Calcs!R$64</f>
        <v>0</v>
      </c>
      <c r="P31" s="440">
        <f ca="1" xml:space="preserve"> Oil_Calcs!S$64</f>
        <v>0</v>
      </c>
      <c r="Q31" s="244">
        <f ca="1" xml:space="preserve"> Oil_Calcs!T$64</f>
        <v>0</v>
      </c>
      <c r="R31" s="447">
        <f ca="1" xml:space="preserve"> Oil_Calcs!U$64</f>
        <v>0</v>
      </c>
      <c r="S31" s="440">
        <f ca="1" xml:space="preserve"> Gas_Calcs!M$64</f>
        <v>0</v>
      </c>
      <c r="T31" s="244">
        <f ca="1" xml:space="preserve"> Gas_Calcs!N$64</f>
        <v>0</v>
      </c>
      <c r="U31" s="447">
        <f ca="1" xml:space="preserve"> Gas_Calcs!O$64</f>
        <v>0</v>
      </c>
      <c r="V31" s="440">
        <f ca="1" xml:space="preserve"> Gas_Calcs!P$64</f>
        <v>0</v>
      </c>
      <c r="W31" s="244">
        <f ca="1" xml:space="preserve"> Gas_Calcs!Q$64</f>
        <v>0</v>
      </c>
      <c r="X31" s="447">
        <f ca="1" xml:space="preserve"> Gas_Calcs!R$64</f>
        <v>0</v>
      </c>
      <c r="Y31" s="440">
        <f ca="1" xml:space="preserve"> Gas_Calcs!S$64</f>
        <v>0</v>
      </c>
      <c r="Z31" s="244">
        <f ca="1" xml:space="preserve"> Gas_Calcs!T$64</f>
        <v>0</v>
      </c>
      <c r="AA31" s="447">
        <f ca="1" xml:space="preserve"> Gas_Calcs!U$64</f>
        <v>0</v>
      </c>
      <c r="AB31" s="461">
        <f ca="1" xml:space="preserve"> Coal_Calcs!M$63</f>
        <v>0</v>
      </c>
      <c r="AC31" s="463">
        <f ca="1" xml:space="preserve"> Coal_Calcs!N$63</f>
        <v>0</v>
      </c>
      <c r="AD31" s="464">
        <f ca="1" xml:space="preserve"> Coal_Calcs!O$63</f>
        <v>0</v>
      </c>
      <c r="AE31" s="461">
        <f ca="1" xml:space="preserve"> Coal_Calcs!P$63</f>
        <v>0</v>
      </c>
      <c r="AF31" s="463">
        <f ca="1" xml:space="preserve"> Coal_Calcs!Q$63</f>
        <v>0</v>
      </c>
      <c r="AG31" s="464">
        <f ca="1" xml:space="preserve"> Coal_Calcs!R$63</f>
        <v>0</v>
      </c>
      <c r="AH31" s="461">
        <f ca="1" xml:space="preserve"> Coal_Calcs!S$63</f>
        <v>0</v>
      </c>
      <c r="AI31" s="463">
        <f ca="1" xml:space="preserve"> Coal_Calcs!T$63</f>
        <v>0</v>
      </c>
      <c r="AJ31" s="464">
        <f ca="1" xml:space="preserve"> Coal_Calcs!U$63</f>
        <v>0</v>
      </c>
      <c r="AK31" s="384">
        <f t="shared" ca="1" si="1"/>
        <v>0</v>
      </c>
      <c r="AL31" s="384">
        <f t="shared" ca="1" si="2"/>
        <v>0</v>
      </c>
      <c r="AM31" s="384">
        <f t="shared" ca="1" si="3"/>
        <v>0</v>
      </c>
    </row>
    <row r="32" spans="4:39" ht="12.9" customHeight="1" x14ac:dyDescent="0.3">
      <c r="D32" s="54"/>
      <c r="E32" s="234" t="s">
        <v>219</v>
      </c>
      <c r="F32" s="234" t="s">
        <v>462</v>
      </c>
      <c r="G32" s="234" t="s">
        <v>646</v>
      </c>
      <c r="H32" s="172"/>
      <c r="I32" s="172"/>
      <c r="J32" s="440">
        <f ca="1" xml:space="preserve"> Oil_Calcs!M$65</f>
        <v>0</v>
      </c>
      <c r="K32" s="244">
        <f ca="1" xml:space="preserve"> Oil_Calcs!N$65</f>
        <v>0</v>
      </c>
      <c r="L32" s="447">
        <f ca="1" xml:space="preserve"> Oil_Calcs!O$65</f>
        <v>0</v>
      </c>
      <c r="M32" s="440">
        <f ca="1" xml:space="preserve"> Oil_Calcs!P$65</f>
        <v>0</v>
      </c>
      <c r="N32" s="244">
        <f ca="1" xml:space="preserve"> Oil_Calcs!Q$65</f>
        <v>0</v>
      </c>
      <c r="O32" s="447">
        <f ca="1" xml:space="preserve"> Oil_Calcs!R$65</f>
        <v>0</v>
      </c>
      <c r="P32" s="440">
        <f ca="1" xml:space="preserve"> Oil_Calcs!S$65</f>
        <v>0</v>
      </c>
      <c r="Q32" s="244">
        <f ca="1" xml:space="preserve"> Oil_Calcs!T$65</f>
        <v>0</v>
      </c>
      <c r="R32" s="447">
        <f ca="1" xml:space="preserve"> Oil_Calcs!U$65</f>
        <v>0</v>
      </c>
      <c r="S32" s="440">
        <f ca="1" xml:space="preserve"> Gas_Calcs!M$65</f>
        <v>0</v>
      </c>
      <c r="T32" s="244">
        <f ca="1" xml:space="preserve"> Gas_Calcs!N$65</f>
        <v>0</v>
      </c>
      <c r="U32" s="447">
        <f ca="1" xml:space="preserve"> Gas_Calcs!O$65</f>
        <v>0</v>
      </c>
      <c r="V32" s="440">
        <f ca="1" xml:space="preserve"> Gas_Calcs!P$65</f>
        <v>0</v>
      </c>
      <c r="W32" s="244">
        <f ca="1" xml:space="preserve"> Gas_Calcs!Q$65</f>
        <v>0</v>
      </c>
      <c r="X32" s="447">
        <f ca="1" xml:space="preserve"> Gas_Calcs!R$65</f>
        <v>0</v>
      </c>
      <c r="Y32" s="440">
        <f ca="1" xml:space="preserve"> Gas_Calcs!S$65</f>
        <v>0</v>
      </c>
      <c r="Z32" s="244">
        <f ca="1" xml:space="preserve"> Gas_Calcs!T$65</f>
        <v>0</v>
      </c>
      <c r="AA32" s="447">
        <f ca="1" xml:space="preserve"> Gas_Calcs!U$65</f>
        <v>0</v>
      </c>
      <c r="AB32" s="461">
        <f ca="1" xml:space="preserve"> Coal_Calcs!M$64</f>
        <v>0</v>
      </c>
      <c r="AC32" s="463">
        <f ca="1" xml:space="preserve"> Coal_Calcs!N$64</f>
        <v>0</v>
      </c>
      <c r="AD32" s="464">
        <f ca="1" xml:space="preserve"> Coal_Calcs!O$64</f>
        <v>0</v>
      </c>
      <c r="AE32" s="461">
        <f ca="1" xml:space="preserve"> Coal_Calcs!P$64</f>
        <v>0</v>
      </c>
      <c r="AF32" s="463">
        <f ca="1" xml:space="preserve"> Coal_Calcs!Q$64</f>
        <v>0</v>
      </c>
      <c r="AG32" s="464">
        <f ca="1" xml:space="preserve"> Coal_Calcs!R$64</f>
        <v>0</v>
      </c>
      <c r="AH32" s="461">
        <f ca="1" xml:space="preserve"> Coal_Calcs!S$64</f>
        <v>0</v>
      </c>
      <c r="AI32" s="463">
        <f ca="1" xml:space="preserve"> Coal_Calcs!T$64</f>
        <v>0</v>
      </c>
      <c r="AJ32" s="464">
        <f ca="1" xml:space="preserve"> Coal_Calcs!U$64</f>
        <v>0</v>
      </c>
      <c r="AK32" s="384">
        <f t="shared" ca="1" si="1"/>
        <v>0</v>
      </c>
      <c r="AL32" s="384">
        <f t="shared" ca="1" si="2"/>
        <v>0</v>
      </c>
      <c r="AM32" s="384">
        <f t="shared" ca="1" si="3"/>
        <v>0</v>
      </c>
    </row>
    <row r="33" spans="4:39" ht="12.9" customHeight="1" x14ac:dyDescent="0.3">
      <c r="D33" s="54"/>
      <c r="E33" s="234" t="s">
        <v>228</v>
      </c>
      <c r="F33" s="234" t="s">
        <v>150</v>
      </c>
      <c r="G33" s="234" t="s">
        <v>646</v>
      </c>
      <c r="H33" s="172"/>
      <c r="I33" s="172"/>
      <c r="J33" s="440">
        <f ca="1" xml:space="preserve"> Oil_Calcs!M$66</f>
        <v>15117.184376547013</v>
      </c>
      <c r="K33" s="244">
        <f ca="1" xml:space="preserve"> Oil_Calcs!N$66</f>
        <v>16439.979764399795</v>
      </c>
      <c r="L33" s="447">
        <f ca="1" xml:space="preserve"> Oil_Calcs!O$66</f>
        <v>17934.195606354231</v>
      </c>
      <c r="M33" s="440">
        <f ca="1" xml:space="preserve"> Oil_Calcs!P$66</f>
        <v>890.68461041179091</v>
      </c>
      <c r="N33" s="244">
        <f ca="1" xml:space="preserve"> Oil_Calcs!Q$66</f>
        <v>1447.5902819926621</v>
      </c>
      <c r="O33" s="447">
        <f ca="1" xml:space="preserve"> Oil_Calcs!R$66</f>
        <v>3376.1886150179312</v>
      </c>
      <c r="P33" s="440">
        <f ca="1" xml:space="preserve"> Oil_Calcs!S$66</f>
        <v>16007.868986958803</v>
      </c>
      <c r="Q33" s="244">
        <f ca="1" xml:space="preserve"> Oil_Calcs!T$66</f>
        <v>17887.570046392459</v>
      </c>
      <c r="R33" s="447">
        <f ca="1" xml:space="preserve"> Oil_Calcs!U$66</f>
        <v>21310.384221372162</v>
      </c>
      <c r="S33" s="440">
        <f ca="1" xml:space="preserve"> Gas_Calcs!M$66</f>
        <v>22753.871999999999</v>
      </c>
      <c r="T33" s="244">
        <f ca="1" xml:space="preserve"> Gas_Calcs!N$66</f>
        <v>23508.144</v>
      </c>
      <c r="U33" s="447">
        <f ca="1" xml:space="preserve"> Gas_Calcs!O$66</f>
        <v>24430.031999999999</v>
      </c>
      <c r="V33" s="440">
        <f ca="1" xml:space="preserve"> Gas_Calcs!P$66</f>
        <v>2078.1389375992107</v>
      </c>
      <c r="W33" s="244">
        <f ca="1" xml:space="preserve"> Gas_Calcs!Q$66</f>
        <v>5337.4141406375547</v>
      </c>
      <c r="X33" s="447">
        <f ca="1" xml:space="preserve"> Gas_Calcs!R$66</f>
        <v>9007.397037753366</v>
      </c>
      <c r="Y33" s="440">
        <f ca="1" xml:space="preserve"> Gas_Calcs!S$66</f>
        <v>24832.010937599211</v>
      </c>
      <c r="Z33" s="244">
        <f ca="1" xml:space="preserve"> Gas_Calcs!T$66</f>
        <v>28845.558140637557</v>
      </c>
      <c r="AA33" s="447">
        <f ca="1" xml:space="preserve"> Gas_Calcs!U$66</f>
        <v>33437.429037753362</v>
      </c>
      <c r="AB33" s="461">
        <f ca="1" xml:space="preserve"> Coal_Calcs!M$65</f>
        <v>0</v>
      </c>
      <c r="AC33" s="463">
        <f ca="1" xml:space="preserve"> Coal_Calcs!N$65</f>
        <v>0</v>
      </c>
      <c r="AD33" s="464">
        <f ca="1" xml:space="preserve"> Coal_Calcs!O$65</f>
        <v>0</v>
      </c>
      <c r="AE33" s="461">
        <f ca="1" xml:space="preserve"> Coal_Calcs!P$65</f>
        <v>0</v>
      </c>
      <c r="AF33" s="463">
        <f ca="1" xml:space="preserve"> Coal_Calcs!Q$65</f>
        <v>0</v>
      </c>
      <c r="AG33" s="464">
        <f ca="1" xml:space="preserve"> Coal_Calcs!R$65</f>
        <v>0</v>
      </c>
      <c r="AH33" s="461">
        <f ca="1" xml:space="preserve"> Coal_Calcs!S$65</f>
        <v>0</v>
      </c>
      <c r="AI33" s="463">
        <f ca="1" xml:space="preserve"> Coal_Calcs!T$65</f>
        <v>0</v>
      </c>
      <c r="AJ33" s="464">
        <f ca="1" xml:space="preserve"> Coal_Calcs!U$65</f>
        <v>0</v>
      </c>
      <c r="AK33" s="384">
        <f t="shared" ca="1" si="1"/>
        <v>40839.879924558016</v>
      </c>
      <c r="AL33" s="384">
        <f t="shared" ca="1" si="2"/>
        <v>46733.128187030015</v>
      </c>
      <c r="AM33" s="384">
        <f t="shared" ca="1" si="3"/>
        <v>54747.813259125527</v>
      </c>
    </row>
    <row r="34" spans="4:39" ht="12.9" customHeight="1" x14ac:dyDescent="0.3">
      <c r="D34" s="54"/>
      <c r="E34" s="234" t="s">
        <v>221</v>
      </c>
      <c r="F34" s="234" t="s">
        <v>464</v>
      </c>
      <c r="G34" s="234" t="s">
        <v>646</v>
      </c>
      <c r="H34" s="172"/>
      <c r="I34" s="172"/>
      <c r="J34" s="440">
        <f ca="1" xml:space="preserve"> Oil_Calcs!M$67</f>
        <v>0</v>
      </c>
      <c r="K34" s="244">
        <f ca="1" xml:space="preserve"> Oil_Calcs!N$67</f>
        <v>0</v>
      </c>
      <c r="L34" s="447">
        <f ca="1" xml:space="preserve"> Oil_Calcs!O$67</f>
        <v>0</v>
      </c>
      <c r="M34" s="440">
        <f ca="1" xml:space="preserve"> Oil_Calcs!P$67</f>
        <v>0</v>
      </c>
      <c r="N34" s="244">
        <f ca="1" xml:space="preserve"> Oil_Calcs!Q$67</f>
        <v>0</v>
      </c>
      <c r="O34" s="447">
        <f ca="1" xml:space="preserve"> Oil_Calcs!R$67</f>
        <v>0</v>
      </c>
      <c r="P34" s="440">
        <f ca="1" xml:space="preserve"> Oil_Calcs!S$67</f>
        <v>0</v>
      </c>
      <c r="Q34" s="244">
        <f ca="1" xml:space="preserve"> Oil_Calcs!T$67</f>
        <v>0</v>
      </c>
      <c r="R34" s="447">
        <f ca="1" xml:space="preserve"> Oil_Calcs!U$67</f>
        <v>0</v>
      </c>
      <c r="S34" s="440">
        <f ca="1" xml:space="preserve"> Gas_Calcs!M$67</f>
        <v>26546.183999999997</v>
      </c>
      <c r="T34" s="244">
        <f ca="1" xml:space="preserve"> Gas_Calcs!N$67</f>
        <v>27426.168000000001</v>
      </c>
      <c r="U34" s="447">
        <f ca="1" xml:space="preserve"> Gas_Calcs!O$67</f>
        <v>28501.703999999998</v>
      </c>
      <c r="V34" s="440">
        <f ca="1" xml:space="preserve"> Gas_Calcs!P$67</f>
        <v>2424.4954271990787</v>
      </c>
      <c r="W34" s="244">
        <f ca="1" xml:space="preserve"> Gas_Calcs!Q$67</f>
        <v>6226.9831640771463</v>
      </c>
      <c r="X34" s="447">
        <f ca="1" xml:space="preserve"> Gas_Calcs!R$67</f>
        <v>10508.629877378924</v>
      </c>
      <c r="Y34" s="440">
        <f ca="1" xml:space="preserve"> Gas_Calcs!S$67</f>
        <v>28970.679427199077</v>
      </c>
      <c r="Z34" s="244">
        <f ca="1" xml:space="preserve"> Gas_Calcs!T$67</f>
        <v>33653.15116407715</v>
      </c>
      <c r="AA34" s="447">
        <f ca="1" xml:space="preserve"> Gas_Calcs!U$67</f>
        <v>39010.333877378922</v>
      </c>
      <c r="AB34" s="461">
        <f ca="1" xml:space="preserve"> Coal_Calcs!M$66</f>
        <v>0</v>
      </c>
      <c r="AC34" s="463">
        <f ca="1" xml:space="preserve"> Coal_Calcs!N$66</f>
        <v>0</v>
      </c>
      <c r="AD34" s="464">
        <f ca="1" xml:space="preserve"> Coal_Calcs!O$66</f>
        <v>0</v>
      </c>
      <c r="AE34" s="461">
        <f ca="1" xml:space="preserve"> Coal_Calcs!P$66</f>
        <v>0</v>
      </c>
      <c r="AF34" s="463">
        <f ca="1" xml:space="preserve"> Coal_Calcs!Q$66</f>
        <v>0</v>
      </c>
      <c r="AG34" s="464">
        <f ca="1" xml:space="preserve"> Coal_Calcs!R$66</f>
        <v>0</v>
      </c>
      <c r="AH34" s="461">
        <f ca="1" xml:space="preserve"> Coal_Calcs!S$66</f>
        <v>0</v>
      </c>
      <c r="AI34" s="463">
        <f ca="1" xml:space="preserve"> Coal_Calcs!T$66</f>
        <v>0</v>
      </c>
      <c r="AJ34" s="464">
        <f ca="1" xml:space="preserve"> Coal_Calcs!U$66</f>
        <v>0</v>
      </c>
      <c r="AK34" s="384">
        <f t="shared" ca="1" si="1"/>
        <v>28970.679427199077</v>
      </c>
      <c r="AL34" s="384">
        <f t="shared" ca="1" si="2"/>
        <v>33653.15116407715</v>
      </c>
      <c r="AM34" s="384">
        <f t="shared" ca="1" si="3"/>
        <v>39010.333877378922</v>
      </c>
    </row>
    <row r="35" spans="4:39" ht="12.9" customHeight="1" x14ac:dyDescent="0.3">
      <c r="D35" s="54"/>
      <c r="E35" s="234" t="s">
        <v>222</v>
      </c>
      <c r="F35" s="234" t="s">
        <v>465</v>
      </c>
      <c r="G35" s="234" t="s">
        <v>646</v>
      </c>
      <c r="H35" s="172"/>
      <c r="I35" s="172"/>
      <c r="J35" s="440">
        <f ca="1" xml:space="preserve"> Oil_Calcs!M$68</f>
        <v>0</v>
      </c>
      <c r="K35" s="244">
        <f ca="1" xml:space="preserve"> Oil_Calcs!N$68</f>
        <v>0</v>
      </c>
      <c r="L35" s="447">
        <f ca="1" xml:space="preserve"> Oil_Calcs!O$68</f>
        <v>0</v>
      </c>
      <c r="M35" s="440">
        <f ca="1" xml:space="preserve"> Oil_Calcs!P$68</f>
        <v>0</v>
      </c>
      <c r="N35" s="244">
        <f ca="1" xml:space="preserve"> Oil_Calcs!Q$68</f>
        <v>0</v>
      </c>
      <c r="O35" s="447">
        <f ca="1" xml:space="preserve"> Oil_Calcs!R$68</f>
        <v>0</v>
      </c>
      <c r="P35" s="440">
        <f ca="1" xml:space="preserve"> Oil_Calcs!S$68</f>
        <v>0</v>
      </c>
      <c r="Q35" s="244">
        <f ca="1" xml:space="preserve"> Oil_Calcs!T$68</f>
        <v>0</v>
      </c>
      <c r="R35" s="447">
        <f ca="1" xml:space="preserve"> Oil_Calcs!U$68</f>
        <v>0</v>
      </c>
      <c r="S35" s="440">
        <f ca="1" xml:space="preserve"> Gas_Calcs!M$68</f>
        <v>0</v>
      </c>
      <c r="T35" s="244">
        <f ca="1" xml:space="preserve"> Gas_Calcs!N$68</f>
        <v>0</v>
      </c>
      <c r="U35" s="447">
        <f ca="1" xml:space="preserve"> Gas_Calcs!O$68</f>
        <v>0</v>
      </c>
      <c r="V35" s="440">
        <f ca="1" xml:space="preserve"> Gas_Calcs!P$68</f>
        <v>0</v>
      </c>
      <c r="W35" s="244">
        <f ca="1" xml:space="preserve"> Gas_Calcs!Q$68</f>
        <v>0</v>
      </c>
      <c r="X35" s="447">
        <f ca="1" xml:space="preserve"> Gas_Calcs!R$68</f>
        <v>0</v>
      </c>
      <c r="Y35" s="440">
        <f ca="1" xml:space="preserve"> Gas_Calcs!S$68</f>
        <v>0</v>
      </c>
      <c r="Z35" s="244">
        <f ca="1" xml:space="preserve"> Gas_Calcs!T$68</f>
        <v>0</v>
      </c>
      <c r="AA35" s="447">
        <f ca="1" xml:space="preserve"> Gas_Calcs!U$68</f>
        <v>0</v>
      </c>
      <c r="AB35" s="461">
        <f ca="1" xml:space="preserve"> Coal_Calcs!M$67</f>
        <v>0</v>
      </c>
      <c r="AC35" s="463">
        <f ca="1" xml:space="preserve"> Coal_Calcs!N$67</f>
        <v>0</v>
      </c>
      <c r="AD35" s="464">
        <f ca="1" xml:space="preserve"> Coal_Calcs!O$67</f>
        <v>0</v>
      </c>
      <c r="AE35" s="461">
        <f ca="1" xml:space="preserve"> Coal_Calcs!P$67</f>
        <v>0</v>
      </c>
      <c r="AF35" s="463">
        <f ca="1" xml:space="preserve"> Coal_Calcs!Q$67</f>
        <v>0</v>
      </c>
      <c r="AG35" s="464">
        <f ca="1" xml:space="preserve"> Coal_Calcs!R$67</f>
        <v>0</v>
      </c>
      <c r="AH35" s="461">
        <f ca="1" xml:space="preserve"> Coal_Calcs!S$67</f>
        <v>0</v>
      </c>
      <c r="AI35" s="463">
        <f ca="1" xml:space="preserve"> Coal_Calcs!T$67</f>
        <v>0</v>
      </c>
      <c r="AJ35" s="464">
        <f ca="1" xml:space="preserve"> Coal_Calcs!U$67</f>
        <v>0</v>
      </c>
      <c r="AK35" s="384">
        <f t="shared" ca="1" si="1"/>
        <v>0</v>
      </c>
      <c r="AL35" s="384">
        <f t="shared" ca="1" si="2"/>
        <v>0</v>
      </c>
      <c r="AM35" s="384">
        <f t="shared" ca="1" si="3"/>
        <v>0</v>
      </c>
    </row>
    <row r="36" spans="4:39" ht="12.9" customHeight="1" x14ac:dyDescent="0.3">
      <c r="D36" s="54"/>
      <c r="E36" s="234" t="s">
        <v>226</v>
      </c>
      <c r="F36" s="234" t="s">
        <v>151</v>
      </c>
      <c r="G36" s="234" t="s">
        <v>646</v>
      </c>
      <c r="H36" s="172"/>
      <c r="I36" s="172"/>
      <c r="J36" s="440">
        <f ca="1" xml:space="preserve"> Oil_Calcs!M$69</f>
        <v>359439.16901922115</v>
      </c>
      <c r="K36" s="244">
        <f ca="1" xml:space="preserve"> Oil_Calcs!N$69</f>
        <v>390891.08910891082</v>
      </c>
      <c r="L36" s="447">
        <f ca="1" xml:space="preserve"> Oil_Calcs!O$69</f>
        <v>426418.84925191011</v>
      </c>
      <c r="M36" s="440">
        <f ca="1" xml:space="preserve"> Oil_Calcs!P$69</f>
        <v>42139.329249493669</v>
      </c>
      <c r="N36" s="244">
        <f ca="1" xml:space="preserve"> Oil_Calcs!Q$69</f>
        <v>62418.3882354163</v>
      </c>
      <c r="O36" s="447">
        <f ca="1" xml:space="preserve"> Oil_Calcs!R$69</f>
        <v>84477.150270239028</v>
      </c>
      <c r="P36" s="440">
        <f ca="1" xml:space="preserve"> Oil_Calcs!S$69</f>
        <v>401578.49826871481</v>
      </c>
      <c r="Q36" s="244">
        <f ca="1" xml:space="preserve"> Oil_Calcs!T$69</f>
        <v>453309.47734432714</v>
      </c>
      <c r="R36" s="447">
        <f ca="1" xml:space="preserve"> Oil_Calcs!U$69</f>
        <v>510895.99952214916</v>
      </c>
      <c r="S36" s="440">
        <f ca="1" xml:space="preserve"> Gas_Calcs!M$69</f>
        <v>47403.9</v>
      </c>
      <c r="T36" s="244">
        <f ca="1" xml:space="preserve"> Gas_Calcs!N$69</f>
        <v>48975.299999999996</v>
      </c>
      <c r="U36" s="447">
        <f ca="1" xml:space="preserve"> Gas_Calcs!O$69</f>
        <v>50895.9</v>
      </c>
      <c r="V36" s="440">
        <f ca="1" xml:space="preserve"> Gas_Calcs!P$69</f>
        <v>4329.4561199983546</v>
      </c>
      <c r="W36" s="244">
        <f ca="1" xml:space="preserve"> Gas_Calcs!Q$69</f>
        <v>11119.612792994905</v>
      </c>
      <c r="X36" s="447">
        <f ca="1" xml:space="preserve"> Gas_Calcs!R$69</f>
        <v>18765.410495319509</v>
      </c>
      <c r="Y36" s="440">
        <f ca="1" xml:space="preserve"> Gas_Calcs!S$69</f>
        <v>51733.356119998352</v>
      </c>
      <c r="Z36" s="244">
        <f ca="1" xml:space="preserve"> Gas_Calcs!T$69</f>
        <v>60094.912792994903</v>
      </c>
      <c r="AA36" s="447">
        <f ca="1" xml:space="preserve"> Gas_Calcs!U$69</f>
        <v>69661.310495319514</v>
      </c>
      <c r="AB36" s="461">
        <f ca="1" xml:space="preserve"> Coal_Calcs!M$68</f>
        <v>13004.856511966287</v>
      </c>
      <c r="AC36" s="463">
        <f ca="1" xml:space="preserve"> Coal_Calcs!N$68</f>
        <v>14421.307804551463</v>
      </c>
      <c r="AD36" s="464">
        <f ca="1" xml:space="preserve"> Coal_Calcs!O$68</f>
        <v>15852.115908387055</v>
      </c>
      <c r="AE36" s="461">
        <f ca="1" xml:space="preserve"> Coal_Calcs!P$68</f>
        <v>893.78472735040964</v>
      </c>
      <c r="AF36" s="463">
        <f ca="1" xml:space="preserve"> Coal_Calcs!Q$68</f>
        <v>982.2615020098749</v>
      </c>
      <c r="AG36" s="464">
        <f ca="1" xml:space="preserve"> Coal_Calcs!R$68</f>
        <v>1070.7382766693404</v>
      </c>
      <c r="AH36" s="461">
        <f ca="1" xml:space="preserve"> Coal_Calcs!S$68</f>
        <v>13898.641239316697</v>
      </c>
      <c r="AI36" s="463">
        <f ca="1" xml:space="preserve"> Coal_Calcs!T$68</f>
        <v>15403.569306561338</v>
      </c>
      <c r="AJ36" s="464">
        <f ca="1" xml:space="preserve"> Coal_Calcs!U$68</f>
        <v>16922.854185056396</v>
      </c>
      <c r="AK36" s="384">
        <f t="shared" ca="1" si="1"/>
        <v>467210.49562802981</v>
      </c>
      <c r="AL36" s="384">
        <f t="shared" ca="1" si="2"/>
        <v>528807.95944388339</v>
      </c>
      <c r="AM36" s="384">
        <f t="shared" ca="1" si="3"/>
        <v>597480.16420252505</v>
      </c>
    </row>
    <row r="37" spans="4:39" ht="12.9" customHeight="1" x14ac:dyDescent="0.3">
      <c r="D37" s="54"/>
      <c r="E37" s="234" t="s">
        <v>211</v>
      </c>
      <c r="F37" s="234" t="s">
        <v>454</v>
      </c>
      <c r="G37" s="234" t="s">
        <v>646</v>
      </c>
      <c r="H37" s="172"/>
      <c r="I37" s="172"/>
      <c r="J37" s="440">
        <f ca="1" xml:space="preserve"> Oil_Calcs!M$70</f>
        <v>0</v>
      </c>
      <c r="K37" s="244">
        <f ca="1" xml:space="preserve"> Oil_Calcs!N$70</f>
        <v>0</v>
      </c>
      <c r="L37" s="447">
        <f ca="1" xml:space="preserve"> Oil_Calcs!O$70</f>
        <v>0</v>
      </c>
      <c r="M37" s="440">
        <f ca="1" xml:space="preserve"> Oil_Calcs!P$70</f>
        <v>0</v>
      </c>
      <c r="N37" s="244">
        <f ca="1" xml:space="preserve"> Oil_Calcs!Q$70</f>
        <v>0</v>
      </c>
      <c r="O37" s="447">
        <f ca="1" xml:space="preserve"> Oil_Calcs!R$70</f>
        <v>0</v>
      </c>
      <c r="P37" s="440">
        <f ca="1" xml:space="preserve"> Oil_Calcs!S$70</f>
        <v>0</v>
      </c>
      <c r="Q37" s="244">
        <f ca="1" xml:space="preserve"> Oil_Calcs!T$70</f>
        <v>0</v>
      </c>
      <c r="R37" s="447">
        <f ca="1" xml:space="preserve"> Oil_Calcs!U$70</f>
        <v>0</v>
      </c>
      <c r="S37" s="440">
        <f ca="1" xml:space="preserve"> Gas_Calcs!M$70</f>
        <v>0</v>
      </c>
      <c r="T37" s="244">
        <f ca="1" xml:space="preserve"> Gas_Calcs!N$70</f>
        <v>0</v>
      </c>
      <c r="U37" s="447">
        <f ca="1" xml:space="preserve"> Gas_Calcs!O$70</f>
        <v>0</v>
      </c>
      <c r="V37" s="440">
        <f ca="1" xml:space="preserve"> Gas_Calcs!P$70</f>
        <v>0</v>
      </c>
      <c r="W37" s="244">
        <f ca="1" xml:space="preserve"> Gas_Calcs!Q$70</f>
        <v>0</v>
      </c>
      <c r="X37" s="447">
        <f ca="1" xml:space="preserve"> Gas_Calcs!R$70</f>
        <v>0</v>
      </c>
      <c r="Y37" s="440">
        <f ca="1" xml:space="preserve"> Gas_Calcs!S$70</f>
        <v>0</v>
      </c>
      <c r="Z37" s="244">
        <f ca="1" xml:space="preserve"> Gas_Calcs!T$70</f>
        <v>0</v>
      </c>
      <c r="AA37" s="447">
        <f ca="1" xml:space="preserve"> Gas_Calcs!U$70</f>
        <v>0</v>
      </c>
      <c r="AB37" s="461">
        <f ca="1" xml:space="preserve"> Coal_Calcs!M$69</f>
        <v>0</v>
      </c>
      <c r="AC37" s="463">
        <f ca="1" xml:space="preserve"> Coal_Calcs!N$69</f>
        <v>0</v>
      </c>
      <c r="AD37" s="464">
        <f ca="1" xml:space="preserve"> Coal_Calcs!O$69</f>
        <v>0</v>
      </c>
      <c r="AE37" s="461">
        <f ca="1" xml:space="preserve"> Coal_Calcs!P$69</f>
        <v>0</v>
      </c>
      <c r="AF37" s="463">
        <f ca="1" xml:space="preserve"> Coal_Calcs!Q$69</f>
        <v>0</v>
      </c>
      <c r="AG37" s="464">
        <f ca="1" xml:space="preserve"> Coal_Calcs!R$69</f>
        <v>0</v>
      </c>
      <c r="AH37" s="461">
        <f ca="1" xml:space="preserve"> Coal_Calcs!S$69</f>
        <v>0</v>
      </c>
      <c r="AI37" s="463">
        <f ca="1" xml:space="preserve"> Coal_Calcs!T$69</f>
        <v>0</v>
      </c>
      <c r="AJ37" s="464">
        <f ca="1" xml:space="preserve"> Coal_Calcs!U$69</f>
        <v>0</v>
      </c>
      <c r="AK37" s="384">
        <f t="shared" ca="1" si="1"/>
        <v>0</v>
      </c>
      <c r="AL37" s="384">
        <f t="shared" ca="1" si="2"/>
        <v>0</v>
      </c>
      <c r="AM37" s="384">
        <f t="shared" ca="1" si="3"/>
        <v>0</v>
      </c>
    </row>
    <row r="38" spans="4:39" ht="12.9" customHeight="1" x14ac:dyDescent="0.3">
      <c r="D38" s="54"/>
      <c r="E38" s="234" t="s">
        <v>220</v>
      </c>
      <c r="F38" s="234" t="s">
        <v>463</v>
      </c>
      <c r="G38" s="234" t="s">
        <v>646</v>
      </c>
      <c r="H38" s="172"/>
      <c r="I38" s="172"/>
      <c r="J38" s="440">
        <f ca="1" xml:space="preserve"> Oil_Calcs!M$71</f>
        <v>0</v>
      </c>
      <c r="K38" s="244">
        <f ca="1" xml:space="preserve"> Oil_Calcs!N$71</f>
        <v>0</v>
      </c>
      <c r="L38" s="447">
        <f ca="1" xml:space="preserve"> Oil_Calcs!O$71</f>
        <v>0</v>
      </c>
      <c r="M38" s="440">
        <f ca="1" xml:space="preserve"> Oil_Calcs!P$71</f>
        <v>0</v>
      </c>
      <c r="N38" s="244">
        <f ca="1" xml:space="preserve"> Oil_Calcs!Q$71</f>
        <v>0</v>
      </c>
      <c r="O38" s="447">
        <f ca="1" xml:space="preserve"> Oil_Calcs!R$71</f>
        <v>0</v>
      </c>
      <c r="P38" s="440">
        <f ca="1" xml:space="preserve"> Oil_Calcs!S$71</f>
        <v>0</v>
      </c>
      <c r="Q38" s="244">
        <f ca="1" xml:space="preserve"> Oil_Calcs!T$71</f>
        <v>0</v>
      </c>
      <c r="R38" s="447">
        <f ca="1" xml:space="preserve"> Oil_Calcs!U$71</f>
        <v>0</v>
      </c>
      <c r="S38" s="440">
        <f ca="1" xml:space="preserve"> Gas_Calcs!M$71</f>
        <v>0</v>
      </c>
      <c r="T38" s="244">
        <f ca="1" xml:space="preserve"> Gas_Calcs!N$71</f>
        <v>0</v>
      </c>
      <c r="U38" s="447">
        <f ca="1" xml:space="preserve"> Gas_Calcs!O$71</f>
        <v>0</v>
      </c>
      <c r="V38" s="440">
        <f ca="1" xml:space="preserve"> Gas_Calcs!P$71</f>
        <v>0</v>
      </c>
      <c r="W38" s="244">
        <f ca="1" xml:space="preserve"> Gas_Calcs!Q$71</f>
        <v>0</v>
      </c>
      <c r="X38" s="447">
        <f ca="1" xml:space="preserve"> Gas_Calcs!R$71</f>
        <v>0</v>
      </c>
      <c r="Y38" s="440">
        <f ca="1" xml:space="preserve"> Gas_Calcs!S$71</f>
        <v>0</v>
      </c>
      <c r="Z38" s="244">
        <f ca="1" xml:space="preserve"> Gas_Calcs!T$71</f>
        <v>0</v>
      </c>
      <c r="AA38" s="447">
        <f ca="1" xml:space="preserve"> Gas_Calcs!U$71</f>
        <v>0</v>
      </c>
      <c r="AB38" s="461">
        <f ca="1" xml:space="preserve"> Coal_Calcs!M$70</f>
        <v>0</v>
      </c>
      <c r="AC38" s="463">
        <f ca="1" xml:space="preserve"> Coal_Calcs!N$70</f>
        <v>0</v>
      </c>
      <c r="AD38" s="464">
        <f ca="1" xml:space="preserve"> Coal_Calcs!O$70</f>
        <v>0</v>
      </c>
      <c r="AE38" s="461">
        <f ca="1" xml:space="preserve"> Coal_Calcs!P$70</f>
        <v>0</v>
      </c>
      <c r="AF38" s="463">
        <f ca="1" xml:space="preserve"> Coal_Calcs!Q$70</f>
        <v>0</v>
      </c>
      <c r="AG38" s="464">
        <f ca="1" xml:space="preserve"> Coal_Calcs!R$70</f>
        <v>0</v>
      </c>
      <c r="AH38" s="461">
        <f ca="1" xml:space="preserve"> Coal_Calcs!S$70</f>
        <v>0</v>
      </c>
      <c r="AI38" s="463">
        <f ca="1" xml:space="preserve"> Coal_Calcs!T$70</f>
        <v>0</v>
      </c>
      <c r="AJ38" s="464">
        <f ca="1" xml:space="preserve"> Coal_Calcs!U$70</f>
        <v>0</v>
      </c>
      <c r="AK38" s="384">
        <f t="shared" ca="1" si="1"/>
        <v>0</v>
      </c>
      <c r="AL38" s="384">
        <f t="shared" ca="1" si="2"/>
        <v>0</v>
      </c>
      <c r="AM38" s="384">
        <f t="shared" ca="1" si="3"/>
        <v>0</v>
      </c>
    </row>
    <row r="39" spans="4:39" ht="12.9" customHeight="1" x14ac:dyDescent="0.3">
      <c r="D39" s="54"/>
      <c r="E39" s="234" t="s">
        <v>225</v>
      </c>
      <c r="F39" s="234" t="s">
        <v>468</v>
      </c>
      <c r="G39" s="234" t="s">
        <v>646</v>
      </c>
      <c r="H39" s="172"/>
      <c r="I39" s="172"/>
      <c r="J39" s="440">
        <f ca="1" xml:space="preserve"> Oil_Calcs!M$72</f>
        <v>0</v>
      </c>
      <c r="K39" s="244">
        <f ca="1" xml:space="preserve"> Oil_Calcs!N$72</f>
        <v>0</v>
      </c>
      <c r="L39" s="447">
        <f ca="1" xml:space="preserve"> Oil_Calcs!O$72</f>
        <v>0</v>
      </c>
      <c r="M39" s="440">
        <f ca="1" xml:space="preserve"> Oil_Calcs!P$72</f>
        <v>0</v>
      </c>
      <c r="N39" s="244">
        <f ca="1" xml:space="preserve"> Oil_Calcs!Q$72</f>
        <v>0</v>
      </c>
      <c r="O39" s="447">
        <f ca="1" xml:space="preserve"> Oil_Calcs!R$72</f>
        <v>0</v>
      </c>
      <c r="P39" s="440">
        <f ca="1" xml:space="preserve"> Oil_Calcs!S$72</f>
        <v>0</v>
      </c>
      <c r="Q39" s="244">
        <f ca="1" xml:space="preserve"> Oil_Calcs!T$72</f>
        <v>0</v>
      </c>
      <c r="R39" s="447">
        <f ca="1" xml:space="preserve"> Oil_Calcs!U$72</f>
        <v>0</v>
      </c>
      <c r="S39" s="440">
        <f ca="1" xml:space="preserve"> Gas_Calcs!M$72</f>
        <v>0</v>
      </c>
      <c r="T39" s="244">
        <f ca="1" xml:space="preserve"> Gas_Calcs!N$72</f>
        <v>0</v>
      </c>
      <c r="U39" s="447">
        <f ca="1" xml:space="preserve"> Gas_Calcs!O$72</f>
        <v>0</v>
      </c>
      <c r="V39" s="440">
        <f ca="1" xml:space="preserve"> Gas_Calcs!P$72</f>
        <v>0</v>
      </c>
      <c r="W39" s="244">
        <f ca="1" xml:space="preserve"> Gas_Calcs!Q$72</f>
        <v>0</v>
      </c>
      <c r="X39" s="447">
        <f ca="1" xml:space="preserve"> Gas_Calcs!R$72</f>
        <v>0</v>
      </c>
      <c r="Y39" s="440">
        <f ca="1" xml:space="preserve"> Gas_Calcs!S$72</f>
        <v>0</v>
      </c>
      <c r="Z39" s="244">
        <f ca="1" xml:space="preserve"> Gas_Calcs!T$72</f>
        <v>0</v>
      </c>
      <c r="AA39" s="447">
        <f ca="1" xml:space="preserve"> Gas_Calcs!U$72</f>
        <v>0</v>
      </c>
      <c r="AB39" s="461">
        <f ca="1" xml:space="preserve"> Coal_Calcs!M$71</f>
        <v>0</v>
      </c>
      <c r="AC39" s="463">
        <f ca="1" xml:space="preserve"> Coal_Calcs!N$71</f>
        <v>0</v>
      </c>
      <c r="AD39" s="464">
        <f ca="1" xml:space="preserve"> Coal_Calcs!O$71</f>
        <v>0</v>
      </c>
      <c r="AE39" s="461">
        <f ca="1" xml:space="preserve"> Coal_Calcs!P$71</f>
        <v>0</v>
      </c>
      <c r="AF39" s="463">
        <f ca="1" xml:space="preserve"> Coal_Calcs!Q$71</f>
        <v>0</v>
      </c>
      <c r="AG39" s="464">
        <f ca="1" xml:space="preserve"> Coal_Calcs!R$71</f>
        <v>0</v>
      </c>
      <c r="AH39" s="461">
        <f ca="1" xml:space="preserve"> Coal_Calcs!S$71</f>
        <v>0</v>
      </c>
      <c r="AI39" s="463">
        <f ca="1" xml:space="preserve"> Coal_Calcs!T$71</f>
        <v>0</v>
      </c>
      <c r="AJ39" s="464">
        <f ca="1" xml:space="preserve"> Coal_Calcs!U$71</f>
        <v>0</v>
      </c>
      <c r="AK39" s="384">
        <f t="shared" ca="1" si="1"/>
        <v>0</v>
      </c>
      <c r="AL39" s="384">
        <f t="shared" ca="1" si="2"/>
        <v>0</v>
      </c>
      <c r="AM39" s="384">
        <f t="shared" ca="1" si="3"/>
        <v>0</v>
      </c>
    </row>
    <row r="40" spans="4:39" ht="12.9" customHeight="1" x14ac:dyDescent="0.3">
      <c r="D40" s="54"/>
      <c r="E40" s="234" t="s">
        <v>224</v>
      </c>
      <c r="F40" s="234" t="s">
        <v>467</v>
      </c>
      <c r="G40" s="234" t="s">
        <v>646</v>
      </c>
      <c r="H40" s="172"/>
      <c r="I40" s="172"/>
      <c r="J40" s="440">
        <f ca="1" xml:space="preserve"> Oil_Calcs!M$73</f>
        <v>0</v>
      </c>
      <c r="K40" s="244">
        <f ca="1" xml:space="preserve"> Oil_Calcs!N$73</f>
        <v>0</v>
      </c>
      <c r="L40" s="447">
        <f ca="1" xml:space="preserve"> Oil_Calcs!O$73</f>
        <v>0</v>
      </c>
      <c r="M40" s="440">
        <f ca="1" xml:space="preserve"> Oil_Calcs!P$73</f>
        <v>0</v>
      </c>
      <c r="N40" s="244">
        <f ca="1" xml:space="preserve"> Oil_Calcs!Q$73</f>
        <v>0</v>
      </c>
      <c r="O40" s="447">
        <f ca="1" xml:space="preserve"> Oil_Calcs!R$73</f>
        <v>0</v>
      </c>
      <c r="P40" s="440">
        <f ca="1" xml:space="preserve"> Oil_Calcs!S$73</f>
        <v>0</v>
      </c>
      <c r="Q40" s="244">
        <f ca="1" xml:space="preserve"> Oil_Calcs!T$73</f>
        <v>0</v>
      </c>
      <c r="R40" s="447">
        <f ca="1" xml:space="preserve"> Oil_Calcs!U$73</f>
        <v>0</v>
      </c>
      <c r="S40" s="440">
        <f ca="1" xml:space="preserve"> Gas_Calcs!M$73</f>
        <v>0</v>
      </c>
      <c r="T40" s="244">
        <f ca="1" xml:space="preserve"> Gas_Calcs!N$73</f>
        <v>0</v>
      </c>
      <c r="U40" s="447">
        <f ca="1" xml:space="preserve"> Gas_Calcs!O$73</f>
        <v>0</v>
      </c>
      <c r="V40" s="440">
        <f ca="1" xml:space="preserve"> Gas_Calcs!P$73</f>
        <v>0</v>
      </c>
      <c r="W40" s="244">
        <f ca="1" xml:space="preserve"> Gas_Calcs!Q$73</f>
        <v>0</v>
      </c>
      <c r="X40" s="447">
        <f ca="1" xml:space="preserve"> Gas_Calcs!R$73</f>
        <v>0</v>
      </c>
      <c r="Y40" s="440">
        <f ca="1" xml:space="preserve"> Gas_Calcs!S$73</f>
        <v>0</v>
      </c>
      <c r="Z40" s="244">
        <f ca="1" xml:space="preserve"> Gas_Calcs!T$73</f>
        <v>0</v>
      </c>
      <c r="AA40" s="447">
        <f ca="1" xml:space="preserve"> Gas_Calcs!U$73</f>
        <v>0</v>
      </c>
      <c r="AB40" s="461">
        <f ca="1" xml:space="preserve"> Coal_Calcs!M$72</f>
        <v>0</v>
      </c>
      <c r="AC40" s="463">
        <f ca="1" xml:space="preserve"> Coal_Calcs!N$72</f>
        <v>0</v>
      </c>
      <c r="AD40" s="464">
        <f ca="1" xml:space="preserve"> Coal_Calcs!O$72</f>
        <v>0</v>
      </c>
      <c r="AE40" s="461">
        <f ca="1" xml:space="preserve"> Coal_Calcs!P$72</f>
        <v>0</v>
      </c>
      <c r="AF40" s="463">
        <f ca="1" xml:space="preserve"> Coal_Calcs!Q$72</f>
        <v>0</v>
      </c>
      <c r="AG40" s="464">
        <f ca="1" xml:space="preserve"> Coal_Calcs!R$72</f>
        <v>0</v>
      </c>
      <c r="AH40" s="461">
        <f ca="1" xml:space="preserve"> Coal_Calcs!S$72</f>
        <v>0</v>
      </c>
      <c r="AI40" s="463">
        <f ca="1" xml:space="preserve"> Coal_Calcs!T$72</f>
        <v>0</v>
      </c>
      <c r="AJ40" s="464">
        <f ca="1" xml:space="preserve"> Coal_Calcs!U$72</f>
        <v>0</v>
      </c>
      <c r="AK40" s="384">
        <f t="shared" ca="1" si="1"/>
        <v>0</v>
      </c>
      <c r="AL40" s="384">
        <f t="shared" ca="1" si="2"/>
        <v>0</v>
      </c>
      <c r="AM40" s="384">
        <f t="shared" ca="1" si="3"/>
        <v>0</v>
      </c>
    </row>
    <row r="41" spans="4:39" ht="12.9" customHeight="1" x14ac:dyDescent="0.3">
      <c r="D41" s="54"/>
      <c r="E41" s="234" t="s">
        <v>215</v>
      </c>
      <c r="F41" s="234" t="s">
        <v>458</v>
      </c>
      <c r="G41" s="234" t="s">
        <v>646</v>
      </c>
      <c r="H41" s="172"/>
      <c r="I41" s="172"/>
      <c r="J41" s="440">
        <f ca="1" xml:space="preserve"> Oil_Calcs!M$74</f>
        <v>0</v>
      </c>
      <c r="K41" s="244">
        <f ca="1" xml:space="preserve"> Oil_Calcs!N$74</f>
        <v>0</v>
      </c>
      <c r="L41" s="447">
        <f ca="1" xml:space="preserve"> Oil_Calcs!O$74</f>
        <v>0</v>
      </c>
      <c r="M41" s="440">
        <f ca="1" xml:space="preserve"> Oil_Calcs!P$74</f>
        <v>0</v>
      </c>
      <c r="N41" s="244">
        <f ca="1" xml:space="preserve"> Oil_Calcs!Q$74</f>
        <v>0</v>
      </c>
      <c r="O41" s="447">
        <f ca="1" xml:space="preserve"> Oil_Calcs!R$74</f>
        <v>0</v>
      </c>
      <c r="P41" s="440">
        <f ca="1" xml:space="preserve"> Oil_Calcs!S$74</f>
        <v>0</v>
      </c>
      <c r="Q41" s="244">
        <f ca="1" xml:space="preserve"> Oil_Calcs!T$74</f>
        <v>0</v>
      </c>
      <c r="R41" s="447">
        <f ca="1" xml:space="preserve"> Oil_Calcs!U$74</f>
        <v>0</v>
      </c>
      <c r="S41" s="440">
        <f ca="1" xml:space="preserve"> Gas_Calcs!M$74</f>
        <v>0</v>
      </c>
      <c r="T41" s="244">
        <f ca="1" xml:space="preserve"> Gas_Calcs!N$74</f>
        <v>0</v>
      </c>
      <c r="U41" s="447">
        <f ca="1" xml:space="preserve"> Gas_Calcs!O$74</f>
        <v>0</v>
      </c>
      <c r="V41" s="440">
        <f ca="1" xml:space="preserve"> Gas_Calcs!P$74</f>
        <v>0</v>
      </c>
      <c r="W41" s="244">
        <f ca="1" xml:space="preserve"> Gas_Calcs!Q$74</f>
        <v>0</v>
      </c>
      <c r="X41" s="447">
        <f ca="1" xml:space="preserve"> Gas_Calcs!R$74</f>
        <v>0</v>
      </c>
      <c r="Y41" s="440">
        <f ca="1" xml:space="preserve"> Gas_Calcs!S$74</f>
        <v>0</v>
      </c>
      <c r="Z41" s="244">
        <f ca="1" xml:space="preserve"> Gas_Calcs!T$74</f>
        <v>0</v>
      </c>
      <c r="AA41" s="447">
        <f ca="1" xml:space="preserve"> Gas_Calcs!U$74</f>
        <v>0</v>
      </c>
      <c r="AB41" s="461">
        <f ca="1" xml:space="preserve"> Coal_Calcs!M$73</f>
        <v>0</v>
      </c>
      <c r="AC41" s="463">
        <f ca="1" xml:space="preserve"> Coal_Calcs!N$73</f>
        <v>0</v>
      </c>
      <c r="AD41" s="464">
        <f ca="1" xml:space="preserve"> Coal_Calcs!O$73</f>
        <v>0</v>
      </c>
      <c r="AE41" s="461">
        <f ca="1" xml:space="preserve"> Coal_Calcs!P$73</f>
        <v>0</v>
      </c>
      <c r="AF41" s="463">
        <f ca="1" xml:space="preserve"> Coal_Calcs!Q$73</f>
        <v>0</v>
      </c>
      <c r="AG41" s="464">
        <f ca="1" xml:space="preserve"> Coal_Calcs!R$73</f>
        <v>0</v>
      </c>
      <c r="AH41" s="461">
        <f ca="1" xml:space="preserve"> Coal_Calcs!S$73</f>
        <v>0</v>
      </c>
      <c r="AI41" s="463">
        <f ca="1" xml:space="preserve"> Coal_Calcs!T$73</f>
        <v>0</v>
      </c>
      <c r="AJ41" s="464">
        <f ca="1" xml:space="preserve"> Coal_Calcs!U$73</f>
        <v>0</v>
      </c>
      <c r="AK41" s="384">
        <f t="shared" ca="1" si="1"/>
        <v>0</v>
      </c>
      <c r="AL41" s="384">
        <f t="shared" ca="1" si="2"/>
        <v>0</v>
      </c>
      <c r="AM41" s="384">
        <f t="shared" ca="1" si="3"/>
        <v>0</v>
      </c>
    </row>
    <row r="42" spans="4:39" ht="12.9" customHeight="1" x14ac:dyDescent="0.3">
      <c r="D42" s="54"/>
      <c r="E42" s="234" t="s">
        <v>217</v>
      </c>
      <c r="F42" s="234" t="s">
        <v>460</v>
      </c>
      <c r="G42" s="234" t="s">
        <v>646</v>
      </c>
      <c r="H42" s="172"/>
      <c r="I42" s="172"/>
      <c r="J42" s="440">
        <f ca="1" xml:space="preserve"> Oil_Calcs!M$75</f>
        <v>0</v>
      </c>
      <c r="K42" s="244">
        <f ca="1" xml:space="preserve"> Oil_Calcs!N$75</f>
        <v>0</v>
      </c>
      <c r="L42" s="447">
        <f ca="1" xml:space="preserve"> Oil_Calcs!O$75</f>
        <v>0</v>
      </c>
      <c r="M42" s="440">
        <f ca="1" xml:space="preserve"> Oil_Calcs!P$75</f>
        <v>0</v>
      </c>
      <c r="N42" s="244">
        <f ca="1" xml:space="preserve"> Oil_Calcs!Q$75</f>
        <v>0</v>
      </c>
      <c r="O42" s="447">
        <f ca="1" xml:space="preserve"> Oil_Calcs!R$75</f>
        <v>0</v>
      </c>
      <c r="P42" s="440">
        <f ca="1" xml:space="preserve"> Oil_Calcs!S$75</f>
        <v>0</v>
      </c>
      <c r="Q42" s="244">
        <f ca="1" xml:space="preserve"> Oil_Calcs!T$75</f>
        <v>0</v>
      </c>
      <c r="R42" s="447">
        <f ca="1" xml:space="preserve"> Oil_Calcs!U$75</f>
        <v>0</v>
      </c>
      <c r="S42" s="440">
        <f ca="1" xml:space="preserve"> Gas_Calcs!M$75</f>
        <v>0</v>
      </c>
      <c r="T42" s="244">
        <f ca="1" xml:space="preserve"> Gas_Calcs!N$75</f>
        <v>0</v>
      </c>
      <c r="U42" s="447">
        <f ca="1" xml:space="preserve"> Gas_Calcs!O$75</f>
        <v>0</v>
      </c>
      <c r="V42" s="440">
        <f ca="1" xml:space="preserve"> Gas_Calcs!P$75</f>
        <v>0</v>
      </c>
      <c r="W42" s="244">
        <f ca="1" xml:space="preserve"> Gas_Calcs!Q$75</f>
        <v>0</v>
      </c>
      <c r="X42" s="447">
        <f ca="1" xml:space="preserve"> Gas_Calcs!R$75</f>
        <v>0</v>
      </c>
      <c r="Y42" s="440">
        <f ca="1" xml:space="preserve"> Gas_Calcs!S$75</f>
        <v>0</v>
      </c>
      <c r="Z42" s="244">
        <f ca="1" xml:space="preserve"> Gas_Calcs!T$75</f>
        <v>0</v>
      </c>
      <c r="AA42" s="447">
        <f ca="1" xml:space="preserve"> Gas_Calcs!U$75</f>
        <v>0</v>
      </c>
      <c r="AB42" s="461">
        <f ca="1" xml:space="preserve"> Coal_Calcs!M$74</f>
        <v>0</v>
      </c>
      <c r="AC42" s="463">
        <f ca="1" xml:space="preserve"> Coal_Calcs!N$74</f>
        <v>0</v>
      </c>
      <c r="AD42" s="464">
        <f ca="1" xml:space="preserve"> Coal_Calcs!O$74</f>
        <v>0</v>
      </c>
      <c r="AE42" s="461">
        <f ca="1" xml:space="preserve"> Coal_Calcs!P$74</f>
        <v>0</v>
      </c>
      <c r="AF42" s="463">
        <f ca="1" xml:space="preserve"> Coal_Calcs!Q$74</f>
        <v>0</v>
      </c>
      <c r="AG42" s="464">
        <f ca="1" xml:space="preserve"> Coal_Calcs!R$74</f>
        <v>0</v>
      </c>
      <c r="AH42" s="461">
        <f ca="1" xml:space="preserve"> Coal_Calcs!S$74</f>
        <v>0</v>
      </c>
      <c r="AI42" s="463">
        <f ca="1" xml:space="preserve"> Coal_Calcs!T$74</f>
        <v>0</v>
      </c>
      <c r="AJ42" s="464">
        <f ca="1" xml:space="preserve"> Coal_Calcs!U$74</f>
        <v>0</v>
      </c>
      <c r="AK42" s="384">
        <f t="shared" ca="1" si="1"/>
        <v>0</v>
      </c>
      <c r="AL42" s="384">
        <f t="shared" ca="1" si="2"/>
        <v>0</v>
      </c>
      <c r="AM42" s="384">
        <f t="shared" ca="1" si="3"/>
        <v>0</v>
      </c>
    </row>
    <row r="43" spans="4:39" ht="12.9" customHeight="1" x14ac:dyDescent="0.3">
      <c r="D43" s="54"/>
      <c r="E43" s="234" t="s">
        <v>235</v>
      </c>
      <c r="F43" s="234" t="s">
        <v>152</v>
      </c>
      <c r="G43" s="234" t="s">
        <v>646</v>
      </c>
      <c r="H43" s="172"/>
      <c r="I43" s="172"/>
      <c r="J43" s="440">
        <f ca="1" xml:space="preserve"> Oil_Calcs!M$76</f>
        <v>706009.99100716668</v>
      </c>
      <c r="K43" s="244">
        <f ca="1" xml:space="preserve"> Oil_Calcs!N$76</f>
        <v>767787.81527787796</v>
      </c>
      <c r="L43" s="447">
        <f ca="1" xml:space="preserve"> Oil_Calcs!O$76</f>
        <v>837571.39976452687</v>
      </c>
      <c r="M43" s="440">
        <f ca="1" xml:space="preserve"> Oil_Calcs!P$76</f>
        <v>175588.26510572058</v>
      </c>
      <c r="N43" s="244">
        <f ca="1" xml:space="preserve"> Oil_Calcs!Q$76</f>
        <v>209004.53849431299</v>
      </c>
      <c r="O43" s="447">
        <f ca="1" xml:space="preserve"> Oil_Calcs!R$76</f>
        <v>280697.41441875265</v>
      </c>
      <c r="P43" s="440">
        <f ca="1" xml:space="preserve"> Oil_Calcs!S$76</f>
        <v>881598.25611288729</v>
      </c>
      <c r="Q43" s="244">
        <f ca="1" xml:space="preserve"> Oil_Calcs!T$76</f>
        <v>976792.35377219098</v>
      </c>
      <c r="R43" s="447">
        <f ca="1" xml:space="preserve"> Oil_Calcs!U$76</f>
        <v>1118268.8141832794</v>
      </c>
      <c r="S43" s="440">
        <f ca="1" xml:space="preserve"> Gas_Calcs!M$76</f>
        <v>328034.98799999995</v>
      </c>
      <c r="T43" s="244">
        <f ca="1" xml:space="preserve"> Gas_Calcs!N$76</f>
        <v>338909.076</v>
      </c>
      <c r="U43" s="447">
        <f ca="1" xml:space="preserve"> Gas_Calcs!O$76</f>
        <v>352199.62799999997</v>
      </c>
      <c r="V43" s="440">
        <f ca="1" xml:space="preserve"> Gas_Calcs!P$76</f>
        <v>29959.836350388618</v>
      </c>
      <c r="W43" s="244">
        <f ca="1" xml:space="preserve"> Gas_Calcs!Q$76</f>
        <v>76947.720527524754</v>
      </c>
      <c r="X43" s="447">
        <f ca="1" xml:space="preserve"> Gas_Calcs!R$76</f>
        <v>129856.64062761101</v>
      </c>
      <c r="Y43" s="440">
        <f ca="1" xml:space="preserve"> Gas_Calcs!S$76</f>
        <v>357994.82435038855</v>
      </c>
      <c r="Z43" s="244">
        <f ca="1" xml:space="preserve"> Gas_Calcs!T$76</f>
        <v>415856.79652752477</v>
      </c>
      <c r="AA43" s="447">
        <f ca="1" xml:space="preserve"> Gas_Calcs!U$76</f>
        <v>482056.26862761099</v>
      </c>
      <c r="AB43" s="461">
        <f ca="1" xml:space="preserve"> Coal_Calcs!M$75</f>
        <v>100753.42166921899</v>
      </c>
      <c r="AC43" s="463">
        <f ca="1" xml:space="preserve"> Coal_Calcs!N$75</f>
        <v>109233.08619219007</v>
      </c>
      <c r="AD43" s="464">
        <f ca="1" xml:space="preserve"> Coal_Calcs!O$75</f>
        <v>117855.30382848393</v>
      </c>
      <c r="AE43" s="461">
        <f ca="1" xml:space="preserve"> Coal_Calcs!P$75</f>
        <v>3388.2760102483926</v>
      </c>
      <c r="AF43" s="463">
        <f ca="1" xml:space="preserve"> Coal_Calcs!Q$75</f>
        <v>3764.7511224982145</v>
      </c>
      <c r="AG43" s="464">
        <f ca="1" xml:space="preserve"> Coal_Calcs!R$75</f>
        <v>4141.2262347480355</v>
      </c>
      <c r="AH43" s="461">
        <f ca="1" xml:space="preserve"> Coal_Calcs!S$75</f>
        <v>104141.69767946738</v>
      </c>
      <c r="AI43" s="463">
        <f ca="1" xml:space="preserve"> Coal_Calcs!T$75</f>
        <v>112997.83731468828</v>
      </c>
      <c r="AJ43" s="464">
        <f ca="1" xml:space="preserve"> Coal_Calcs!U$75</f>
        <v>121996.53006323197</v>
      </c>
      <c r="AK43" s="384">
        <f t="shared" ca="1" si="1"/>
        <v>1343734.7781427433</v>
      </c>
      <c r="AL43" s="384">
        <f t="shared" ca="1" si="2"/>
        <v>1505646.9876144042</v>
      </c>
      <c r="AM43" s="384">
        <f t="shared" ca="1" si="3"/>
        <v>1722321.6128741223</v>
      </c>
    </row>
    <row r="44" spans="4:39" ht="12.9" customHeight="1" x14ac:dyDescent="0.3">
      <c r="D44" s="54"/>
      <c r="E44" s="234" t="s">
        <v>242</v>
      </c>
      <c r="F44" s="234" t="s">
        <v>480</v>
      </c>
      <c r="G44" s="234" t="s">
        <v>646</v>
      </c>
      <c r="H44" s="172"/>
      <c r="I44" s="172"/>
      <c r="J44" s="440">
        <f ca="1" xml:space="preserve"> Oil_Calcs!M$77</f>
        <v>0</v>
      </c>
      <c r="K44" s="244">
        <f ca="1" xml:space="preserve"> Oil_Calcs!N$77</f>
        <v>0</v>
      </c>
      <c r="L44" s="447">
        <f ca="1" xml:space="preserve"> Oil_Calcs!O$77</f>
        <v>0</v>
      </c>
      <c r="M44" s="440">
        <f ca="1" xml:space="preserve"> Oil_Calcs!P$77</f>
        <v>0</v>
      </c>
      <c r="N44" s="244">
        <f ca="1" xml:space="preserve"> Oil_Calcs!Q$77</f>
        <v>0</v>
      </c>
      <c r="O44" s="447">
        <f ca="1" xml:space="preserve"> Oil_Calcs!R$77</f>
        <v>0</v>
      </c>
      <c r="P44" s="440">
        <f ca="1" xml:space="preserve"> Oil_Calcs!S$77</f>
        <v>0</v>
      </c>
      <c r="Q44" s="244">
        <f ca="1" xml:space="preserve"> Oil_Calcs!T$77</f>
        <v>0</v>
      </c>
      <c r="R44" s="447">
        <f ca="1" xml:space="preserve"> Oil_Calcs!U$77</f>
        <v>0</v>
      </c>
      <c r="S44" s="440">
        <f ca="1" xml:space="preserve"> Gas_Calcs!M$77</f>
        <v>0</v>
      </c>
      <c r="T44" s="244">
        <f ca="1" xml:space="preserve"> Gas_Calcs!N$77</f>
        <v>0</v>
      </c>
      <c r="U44" s="447">
        <f ca="1" xml:space="preserve"> Gas_Calcs!O$77</f>
        <v>0</v>
      </c>
      <c r="V44" s="440">
        <f ca="1" xml:space="preserve"> Gas_Calcs!P$77</f>
        <v>0</v>
      </c>
      <c r="W44" s="244">
        <f ca="1" xml:space="preserve"> Gas_Calcs!Q$77</f>
        <v>0</v>
      </c>
      <c r="X44" s="447">
        <f ca="1" xml:space="preserve"> Gas_Calcs!R$77</f>
        <v>0</v>
      </c>
      <c r="Y44" s="440">
        <f ca="1" xml:space="preserve"> Gas_Calcs!S$77</f>
        <v>0</v>
      </c>
      <c r="Z44" s="244">
        <f ca="1" xml:space="preserve"> Gas_Calcs!T$77</f>
        <v>0</v>
      </c>
      <c r="AA44" s="447">
        <f ca="1" xml:space="preserve"> Gas_Calcs!U$77</f>
        <v>0</v>
      </c>
      <c r="AB44" s="461">
        <f ca="1" xml:space="preserve"> Coal_Calcs!M$76</f>
        <v>0</v>
      </c>
      <c r="AC44" s="463">
        <f ca="1" xml:space="preserve"> Coal_Calcs!N$76</f>
        <v>0</v>
      </c>
      <c r="AD44" s="464">
        <f ca="1" xml:space="preserve"> Coal_Calcs!O$76</f>
        <v>0</v>
      </c>
      <c r="AE44" s="461">
        <f ca="1" xml:space="preserve"> Coal_Calcs!P$76</f>
        <v>0</v>
      </c>
      <c r="AF44" s="463">
        <f ca="1" xml:space="preserve"> Coal_Calcs!Q$76</f>
        <v>0</v>
      </c>
      <c r="AG44" s="464">
        <f ca="1" xml:space="preserve"> Coal_Calcs!R$76</f>
        <v>0</v>
      </c>
      <c r="AH44" s="461">
        <f ca="1" xml:space="preserve"> Coal_Calcs!S$76</f>
        <v>0</v>
      </c>
      <c r="AI44" s="463">
        <f ca="1" xml:space="preserve"> Coal_Calcs!T$76</f>
        <v>0</v>
      </c>
      <c r="AJ44" s="464">
        <f ca="1" xml:space="preserve"> Coal_Calcs!U$76</f>
        <v>0</v>
      </c>
      <c r="AK44" s="384">
        <f t="shared" ca="1" si="1"/>
        <v>0</v>
      </c>
      <c r="AL44" s="384">
        <f t="shared" ca="1" si="2"/>
        <v>0</v>
      </c>
      <c r="AM44" s="384">
        <f t="shared" ca="1" si="3"/>
        <v>0</v>
      </c>
    </row>
    <row r="45" spans="4:39" ht="12.9" customHeight="1" x14ac:dyDescent="0.3">
      <c r="D45" s="54"/>
      <c r="E45" s="234" t="s">
        <v>246</v>
      </c>
      <c r="F45" s="234" t="s">
        <v>482</v>
      </c>
      <c r="G45" s="234" t="s">
        <v>646</v>
      </c>
      <c r="H45" s="172"/>
      <c r="I45" s="172"/>
      <c r="J45" s="440">
        <f ca="1" xml:space="preserve"> Oil_Calcs!M$78</f>
        <v>0</v>
      </c>
      <c r="K45" s="244">
        <f ca="1" xml:space="preserve"> Oil_Calcs!N$78</f>
        <v>0</v>
      </c>
      <c r="L45" s="447">
        <f ca="1" xml:space="preserve"> Oil_Calcs!O$78</f>
        <v>0</v>
      </c>
      <c r="M45" s="440">
        <f ca="1" xml:space="preserve"> Oil_Calcs!P$78</f>
        <v>0</v>
      </c>
      <c r="N45" s="244">
        <f ca="1" xml:space="preserve"> Oil_Calcs!Q$78</f>
        <v>0</v>
      </c>
      <c r="O45" s="447">
        <f ca="1" xml:space="preserve"> Oil_Calcs!R$78</f>
        <v>0</v>
      </c>
      <c r="P45" s="440">
        <f ca="1" xml:space="preserve"> Oil_Calcs!S$78</f>
        <v>0</v>
      </c>
      <c r="Q45" s="244">
        <f ca="1" xml:space="preserve"> Oil_Calcs!T$78</f>
        <v>0</v>
      </c>
      <c r="R45" s="447">
        <f ca="1" xml:space="preserve"> Oil_Calcs!U$78</f>
        <v>0</v>
      </c>
      <c r="S45" s="440">
        <f ca="1" xml:space="preserve"> Gas_Calcs!M$78</f>
        <v>0</v>
      </c>
      <c r="T45" s="244">
        <f ca="1" xml:space="preserve"> Gas_Calcs!N$78</f>
        <v>0</v>
      </c>
      <c r="U45" s="447">
        <f ca="1" xml:space="preserve"> Gas_Calcs!O$78</f>
        <v>0</v>
      </c>
      <c r="V45" s="440">
        <f ca="1" xml:space="preserve"> Gas_Calcs!P$78</f>
        <v>0</v>
      </c>
      <c r="W45" s="244">
        <f ca="1" xml:space="preserve"> Gas_Calcs!Q$78</f>
        <v>0</v>
      </c>
      <c r="X45" s="447">
        <f ca="1" xml:space="preserve"> Gas_Calcs!R$78</f>
        <v>0</v>
      </c>
      <c r="Y45" s="440">
        <f ca="1" xml:space="preserve"> Gas_Calcs!S$78</f>
        <v>0</v>
      </c>
      <c r="Z45" s="244">
        <f ca="1" xml:space="preserve"> Gas_Calcs!T$78</f>
        <v>0</v>
      </c>
      <c r="AA45" s="447">
        <f ca="1" xml:space="preserve"> Gas_Calcs!U$78</f>
        <v>0</v>
      </c>
      <c r="AB45" s="461">
        <f ca="1" xml:space="preserve"> Coal_Calcs!M$77</f>
        <v>0</v>
      </c>
      <c r="AC45" s="463">
        <f ca="1" xml:space="preserve"> Coal_Calcs!N$77</f>
        <v>0</v>
      </c>
      <c r="AD45" s="464">
        <f ca="1" xml:space="preserve"> Coal_Calcs!O$77</f>
        <v>0</v>
      </c>
      <c r="AE45" s="461">
        <f ca="1" xml:space="preserve"> Coal_Calcs!P$77</f>
        <v>0</v>
      </c>
      <c r="AF45" s="463">
        <f ca="1" xml:space="preserve"> Coal_Calcs!Q$77</f>
        <v>0</v>
      </c>
      <c r="AG45" s="464">
        <f ca="1" xml:space="preserve"> Coal_Calcs!R$77</f>
        <v>0</v>
      </c>
      <c r="AH45" s="461">
        <f ca="1" xml:space="preserve"> Coal_Calcs!S$77</f>
        <v>0</v>
      </c>
      <c r="AI45" s="463">
        <f ca="1" xml:space="preserve"> Coal_Calcs!T$77</f>
        <v>0</v>
      </c>
      <c r="AJ45" s="464">
        <f ca="1" xml:space="preserve"> Coal_Calcs!U$77</f>
        <v>0</v>
      </c>
      <c r="AK45" s="384">
        <f t="shared" ca="1" si="1"/>
        <v>0</v>
      </c>
      <c r="AL45" s="384">
        <f t="shared" ca="1" si="2"/>
        <v>0</v>
      </c>
      <c r="AM45" s="384">
        <f t="shared" ca="1" si="3"/>
        <v>0</v>
      </c>
    </row>
    <row r="46" spans="4:39" ht="12.9" customHeight="1" x14ac:dyDescent="0.3">
      <c r="D46" s="54"/>
      <c r="E46" s="234" t="s">
        <v>237</v>
      </c>
      <c r="F46" s="234" t="s">
        <v>477</v>
      </c>
      <c r="G46" s="234" t="s">
        <v>646</v>
      </c>
      <c r="H46" s="172"/>
      <c r="I46" s="172"/>
      <c r="J46" s="440">
        <f ca="1" xml:space="preserve"> Oil_Calcs!M$79</f>
        <v>0</v>
      </c>
      <c r="K46" s="244">
        <f ca="1" xml:space="preserve"> Oil_Calcs!N$79</f>
        <v>0</v>
      </c>
      <c r="L46" s="447">
        <f ca="1" xml:space="preserve"> Oil_Calcs!O$79</f>
        <v>0</v>
      </c>
      <c r="M46" s="440">
        <f ca="1" xml:space="preserve"> Oil_Calcs!P$79</f>
        <v>0</v>
      </c>
      <c r="N46" s="244">
        <f ca="1" xml:space="preserve"> Oil_Calcs!Q$79</f>
        <v>0</v>
      </c>
      <c r="O46" s="447">
        <f ca="1" xml:space="preserve"> Oil_Calcs!R$79</f>
        <v>0</v>
      </c>
      <c r="P46" s="440">
        <f ca="1" xml:space="preserve"> Oil_Calcs!S$79</f>
        <v>0</v>
      </c>
      <c r="Q46" s="244">
        <f ca="1" xml:space="preserve"> Oil_Calcs!T$79</f>
        <v>0</v>
      </c>
      <c r="R46" s="447">
        <f ca="1" xml:space="preserve"> Oil_Calcs!U$79</f>
        <v>0</v>
      </c>
      <c r="S46" s="440">
        <f ca="1" xml:space="preserve"> Gas_Calcs!M$79</f>
        <v>0</v>
      </c>
      <c r="T46" s="244">
        <f ca="1" xml:space="preserve"> Gas_Calcs!N$79</f>
        <v>0</v>
      </c>
      <c r="U46" s="447">
        <f ca="1" xml:space="preserve"> Gas_Calcs!O$79</f>
        <v>0</v>
      </c>
      <c r="V46" s="440">
        <f ca="1" xml:space="preserve"> Gas_Calcs!P$79</f>
        <v>0</v>
      </c>
      <c r="W46" s="244">
        <f ca="1" xml:space="preserve"> Gas_Calcs!Q$79</f>
        <v>0</v>
      </c>
      <c r="X46" s="447">
        <f ca="1" xml:space="preserve"> Gas_Calcs!R$79</f>
        <v>0</v>
      </c>
      <c r="Y46" s="440">
        <f ca="1" xml:space="preserve"> Gas_Calcs!S$79</f>
        <v>0</v>
      </c>
      <c r="Z46" s="244">
        <f ca="1" xml:space="preserve"> Gas_Calcs!T$79</f>
        <v>0</v>
      </c>
      <c r="AA46" s="447">
        <f ca="1" xml:space="preserve"> Gas_Calcs!U$79</f>
        <v>0</v>
      </c>
      <c r="AB46" s="461">
        <f ca="1" xml:space="preserve"> Coal_Calcs!M$78</f>
        <v>0</v>
      </c>
      <c r="AC46" s="463">
        <f ca="1" xml:space="preserve"> Coal_Calcs!N$78</f>
        <v>0</v>
      </c>
      <c r="AD46" s="464">
        <f ca="1" xml:space="preserve"> Coal_Calcs!O$78</f>
        <v>0</v>
      </c>
      <c r="AE46" s="461">
        <f ca="1" xml:space="preserve"> Coal_Calcs!P$78</f>
        <v>0</v>
      </c>
      <c r="AF46" s="463">
        <f ca="1" xml:space="preserve"> Coal_Calcs!Q$78</f>
        <v>0</v>
      </c>
      <c r="AG46" s="464">
        <f ca="1" xml:space="preserve"> Coal_Calcs!R$78</f>
        <v>0</v>
      </c>
      <c r="AH46" s="461">
        <f ca="1" xml:space="preserve"> Coal_Calcs!S$78</f>
        <v>0</v>
      </c>
      <c r="AI46" s="463">
        <f ca="1" xml:space="preserve"> Coal_Calcs!T$78</f>
        <v>0</v>
      </c>
      <c r="AJ46" s="464">
        <f ca="1" xml:space="preserve"> Coal_Calcs!U$78</f>
        <v>0</v>
      </c>
      <c r="AK46" s="384">
        <f t="shared" ca="1" si="1"/>
        <v>0</v>
      </c>
      <c r="AL46" s="384">
        <f t="shared" ca="1" si="2"/>
        <v>0</v>
      </c>
      <c r="AM46" s="384">
        <f t="shared" ca="1" si="3"/>
        <v>0</v>
      </c>
    </row>
    <row r="47" spans="4:39" ht="12.9" customHeight="1" x14ac:dyDescent="0.3">
      <c r="D47" s="54"/>
      <c r="E47" s="234" t="s">
        <v>245</v>
      </c>
      <c r="F47" s="234" t="s">
        <v>153</v>
      </c>
      <c r="G47" s="234" t="s">
        <v>646</v>
      </c>
      <c r="H47" s="172"/>
      <c r="I47" s="172"/>
      <c r="J47" s="440">
        <f ca="1" xml:space="preserve"> Oil_Calcs!M$80</f>
        <v>42353.103335945758</v>
      </c>
      <c r="K47" s="244">
        <f ca="1" xml:space="preserve"> Oil_Calcs!N$80</f>
        <v>46059.116860591152</v>
      </c>
      <c r="L47" s="447">
        <f ca="1" xml:space="preserve"> Oil_Calcs!O$80</f>
        <v>50245.390996314745</v>
      </c>
      <c r="M47" s="440">
        <f ca="1" xml:space="preserve"> Oil_Calcs!P$80</f>
        <v>5122.0816765722875</v>
      </c>
      <c r="N47" s="244">
        <f ca="1" xml:space="preserve"> Oil_Calcs!Q$80</f>
        <v>7546.9744334337138</v>
      </c>
      <c r="O47" s="447">
        <f ca="1" xml:space="preserve"> Oil_Calcs!R$80</f>
        <v>11634.966289541995</v>
      </c>
      <c r="P47" s="440">
        <f ca="1" xml:space="preserve"> Oil_Calcs!S$80</f>
        <v>47475.185012518043</v>
      </c>
      <c r="Q47" s="244">
        <f ca="1" xml:space="preserve"> Oil_Calcs!T$80</f>
        <v>53606.091294024867</v>
      </c>
      <c r="R47" s="447">
        <f ca="1" xml:space="preserve"> Oil_Calcs!U$80</f>
        <v>61880.357285856742</v>
      </c>
      <c r="S47" s="440">
        <f ca="1" xml:space="preserve"> Gas_Calcs!M$80</f>
        <v>0</v>
      </c>
      <c r="T47" s="244">
        <f ca="1" xml:space="preserve"> Gas_Calcs!N$80</f>
        <v>0</v>
      </c>
      <c r="U47" s="447">
        <f ca="1" xml:space="preserve"> Gas_Calcs!O$80</f>
        <v>0</v>
      </c>
      <c r="V47" s="440">
        <f ca="1" xml:space="preserve"> Gas_Calcs!P$80</f>
        <v>0</v>
      </c>
      <c r="W47" s="244">
        <f ca="1" xml:space="preserve"> Gas_Calcs!Q$80</f>
        <v>0</v>
      </c>
      <c r="X47" s="447">
        <f ca="1" xml:space="preserve"> Gas_Calcs!R$80</f>
        <v>0</v>
      </c>
      <c r="Y47" s="440">
        <f ca="1" xml:space="preserve"> Gas_Calcs!S$80</f>
        <v>0</v>
      </c>
      <c r="Z47" s="244">
        <f ca="1" xml:space="preserve"> Gas_Calcs!T$80</f>
        <v>0</v>
      </c>
      <c r="AA47" s="447">
        <f ca="1" xml:space="preserve"> Gas_Calcs!U$80</f>
        <v>0</v>
      </c>
      <c r="AB47" s="461">
        <f ca="1" xml:space="preserve"> Coal_Calcs!M$79</f>
        <v>0</v>
      </c>
      <c r="AC47" s="463">
        <f ca="1" xml:space="preserve"> Coal_Calcs!N$79</f>
        <v>0</v>
      </c>
      <c r="AD47" s="464">
        <f ca="1" xml:space="preserve"> Coal_Calcs!O$79</f>
        <v>0</v>
      </c>
      <c r="AE47" s="461">
        <f ca="1" xml:space="preserve"> Coal_Calcs!P$79</f>
        <v>0</v>
      </c>
      <c r="AF47" s="463">
        <f ca="1" xml:space="preserve"> Coal_Calcs!Q$79</f>
        <v>0</v>
      </c>
      <c r="AG47" s="464">
        <f ca="1" xml:space="preserve"> Coal_Calcs!R$79</f>
        <v>0</v>
      </c>
      <c r="AH47" s="461">
        <f ca="1" xml:space="preserve"> Coal_Calcs!S$79</f>
        <v>0</v>
      </c>
      <c r="AI47" s="463">
        <f ca="1" xml:space="preserve"> Coal_Calcs!T$79</f>
        <v>0</v>
      </c>
      <c r="AJ47" s="464">
        <f ca="1" xml:space="preserve"> Coal_Calcs!U$79</f>
        <v>0</v>
      </c>
      <c r="AK47" s="384">
        <f t="shared" ca="1" si="1"/>
        <v>47475.185012518043</v>
      </c>
      <c r="AL47" s="384">
        <f t="shared" ca="1" si="2"/>
        <v>53606.091294024867</v>
      </c>
      <c r="AM47" s="384">
        <f t="shared" ca="1" si="3"/>
        <v>61880.357285856742</v>
      </c>
    </row>
    <row r="48" spans="4:39" ht="12.9" customHeight="1" x14ac:dyDescent="0.3">
      <c r="D48" s="54"/>
      <c r="E48" s="234" t="s">
        <v>409</v>
      </c>
      <c r="F48" s="234" t="s">
        <v>620</v>
      </c>
      <c r="G48" s="234" t="s">
        <v>646</v>
      </c>
      <c r="H48" s="172"/>
      <c r="I48" s="172"/>
      <c r="J48" s="440">
        <f ca="1" xml:space="preserve"> Oil_Calcs!M$81</f>
        <v>0</v>
      </c>
      <c r="K48" s="244">
        <f ca="1" xml:space="preserve"> Oil_Calcs!N$81</f>
        <v>0</v>
      </c>
      <c r="L48" s="447">
        <f ca="1" xml:space="preserve"> Oil_Calcs!O$81</f>
        <v>0</v>
      </c>
      <c r="M48" s="440">
        <f ca="1" xml:space="preserve"> Oil_Calcs!P$81</f>
        <v>0</v>
      </c>
      <c r="N48" s="244">
        <f ca="1" xml:space="preserve"> Oil_Calcs!Q$81</f>
        <v>0</v>
      </c>
      <c r="O48" s="447">
        <f ca="1" xml:space="preserve"> Oil_Calcs!R$81</f>
        <v>0</v>
      </c>
      <c r="P48" s="440">
        <f ca="1" xml:space="preserve"> Oil_Calcs!S$81</f>
        <v>0</v>
      </c>
      <c r="Q48" s="244">
        <f ca="1" xml:space="preserve"> Oil_Calcs!T$81</f>
        <v>0</v>
      </c>
      <c r="R48" s="447">
        <f ca="1" xml:space="preserve"> Oil_Calcs!U$81</f>
        <v>0</v>
      </c>
      <c r="S48" s="440">
        <f ca="1" xml:space="preserve"> Gas_Calcs!M$81</f>
        <v>0</v>
      </c>
      <c r="T48" s="244">
        <f ca="1" xml:space="preserve"> Gas_Calcs!N$81</f>
        <v>0</v>
      </c>
      <c r="U48" s="447">
        <f ca="1" xml:space="preserve"> Gas_Calcs!O$81</f>
        <v>0</v>
      </c>
      <c r="V48" s="440">
        <f ca="1" xml:space="preserve"> Gas_Calcs!P$81</f>
        <v>0</v>
      </c>
      <c r="W48" s="244">
        <f ca="1" xml:space="preserve"> Gas_Calcs!Q$81</f>
        <v>0</v>
      </c>
      <c r="X48" s="447">
        <f ca="1" xml:space="preserve"> Gas_Calcs!R$81</f>
        <v>0</v>
      </c>
      <c r="Y48" s="440">
        <f ca="1" xml:space="preserve"> Gas_Calcs!S$81</f>
        <v>0</v>
      </c>
      <c r="Z48" s="244">
        <f ca="1" xml:space="preserve"> Gas_Calcs!T$81</f>
        <v>0</v>
      </c>
      <c r="AA48" s="447">
        <f ca="1" xml:space="preserve"> Gas_Calcs!U$81</f>
        <v>0</v>
      </c>
      <c r="AB48" s="461">
        <f ca="1" xml:space="preserve"> Coal_Calcs!M$80</f>
        <v>0</v>
      </c>
      <c r="AC48" s="463">
        <f ca="1" xml:space="preserve"> Coal_Calcs!N$80</f>
        <v>0</v>
      </c>
      <c r="AD48" s="464">
        <f ca="1" xml:space="preserve"> Coal_Calcs!O$80</f>
        <v>0</v>
      </c>
      <c r="AE48" s="461">
        <f ca="1" xml:space="preserve"> Coal_Calcs!P$80</f>
        <v>0</v>
      </c>
      <c r="AF48" s="463">
        <f ca="1" xml:space="preserve"> Coal_Calcs!Q$80</f>
        <v>0</v>
      </c>
      <c r="AG48" s="464">
        <f ca="1" xml:space="preserve"> Coal_Calcs!R$80</f>
        <v>0</v>
      </c>
      <c r="AH48" s="461">
        <f ca="1" xml:space="preserve"> Coal_Calcs!S$80</f>
        <v>0</v>
      </c>
      <c r="AI48" s="463">
        <f ca="1" xml:space="preserve"> Coal_Calcs!T$80</f>
        <v>0</v>
      </c>
      <c r="AJ48" s="464">
        <f ca="1" xml:space="preserve"> Coal_Calcs!U$80</f>
        <v>0</v>
      </c>
      <c r="AK48" s="384">
        <f t="shared" ca="1" si="1"/>
        <v>0</v>
      </c>
      <c r="AL48" s="384">
        <f t="shared" ca="1" si="2"/>
        <v>0</v>
      </c>
      <c r="AM48" s="384">
        <f t="shared" ca="1" si="3"/>
        <v>0</v>
      </c>
    </row>
    <row r="49" spans="4:39" ht="12.9" customHeight="1" x14ac:dyDescent="0.3">
      <c r="D49" s="54"/>
      <c r="E49" s="234" t="s">
        <v>249</v>
      </c>
      <c r="F49" s="234" t="s">
        <v>485</v>
      </c>
      <c r="G49" s="234" t="s">
        <v>646</v>
      </c>
      <c r="H49" s="172"/>
      <c r="I49" s="172"/>
      <c r="J49" s="440">
        <f ca="1" xml:space="preserve"> Oil_Calcs!M$82</f>
        <v>0</v>
      </c>
      <c r="K49" s="244">
        <f ca="1" xml:space="preserve"> Oil_Calcs!N$82</f>
        <v>0</v>
      </c>
      <c r="L49" s="447">
        <f ca="1" xml:space="preserve"> Oil_Calcs!O$82</f>
        <v>0</v>
      </c>
      <c r="M49" s="440">
        <f ca="1" xml:space="preserve"> Oil_Calcs!P$82</f>
        <v>0</v>
      </c>
      <c r="N49" s="244">
        <f ca="1" xml:space="preserve"> Oil_Calcs!Q$82</f>
        <v>0</v>
      </c>
      <c r="O49" s="447">
        <f ca="1" xml:space="preserve"> Oil_Calcs!R$82</f>
        <v>0</v>
      </c>
      <c r="P49" s="440">
        <f ca="1" xml:space="preserve"> Oil_Calcs!S$82</f>
        <v>0</v>
      </c>
      <c r="Q49" s="244">
        <f ca="1" xml:space="preserve"> Oil_Calcs!T$82</f>
        <v>0</v>
      </c>
      <c r="R49" s="447">
        <f ca="1" xml:space="preserve"> Oil_Calcs!U$82</f>
        <v>0</v>
      </c>
      <c r="S49" s="440">
        <f ca="1" xml:space="preserve"> Gas_Calcs!M$82</f>
        <v>0</v>
      </c>
      <c r="T49" s="244">
        <f ca="1" xml:space="preserve"> Gas_Calcs!N$82</f>
        <v>0</v>
      </c>
      <c r="U49" s="447">
        <f ca="1" xml:space="preserve"> Gas_Calcs!O$82</f>
        <v>0</v>
      </c>
      <c r="V49" s="440">
        <f ca="1" xml:space="preserve"> Gas_Calcs!P$82</f>
        <v>0</v>
      </c>
      <c r="W49" s="244">
        <f ca="1" xml:space="preserve"> Gas_Calcs!Q$82</f>
        <v>0</v>
      </c>
      <c r="X49" s="447">
        <f ca="1" xml:space="preserve"> Gas_Calcs!R$82</f>
        <v>0</v>
      </c>
      <c r="Y49" s="440">
        <f ca="1" xml:space="preserve"> Gas_Calcs!S$82</f>
        <v>0</v>
      </c>
      <c r="Z49" s="244">
        <f ca="1" xml:space="preserve"> Gas_Calcs!T$82</f>
        <v>0</v>
      </c>
      <c r="AA49" s="447">
        <f ca="1" xml:space="preserve"> Gas_Calcs!U$82</f>
        <v>0</v>
      </c>
      <c r="AB49" s="461">
        <f ca="1" xml:space="preserve"> Coal_Calcs!M$81</f>
        <v>0</v>
      </c>
      <c r="AC49" s="463">
        <f ca="1" xml:space="preserve"> Coal_Calcs!N$81</f>
        <v>0</v>
      </c>
      <c r="AD49" s="464">
        <f ca="1" xml:space="preserve"> Coal_Calcs!O$81</f>
        <v>0</v>
      </c>
      <c r="AE49" s="461">
        <f ca="1" xml:space="preserve"> Coal_Calcs!P$81</f>
        <v>0</v>
      </c>
      <c r="AF49" s="463">
        <f ca="1" xml:space="preserve"> Coal_Calcs!Q$81</f>
        <v>0</v>
      </c>
      <c r="AG49" s="464">
        <f ca="1" xml:space="preserve"> Coal_Calcs!R$81</f>
        <v>0</v>
      </c>
      <c r="AH49" s="461">
        <f ca="1" xml:space="preserve"> Coal_Calcs!S$81</f>
        <v>0</v>
      </c>
      <c r="AI49" s="463">
        <f ca="1" xml:space="preserve"> Coal_Calcs!T$81</f>
        <v>0</v>
      </c>
      <c r="AJ49" s="464">
        <f ca="1" xml:space="preserve"> Coal_Calcs!U$81</f>
        <v>0</v>
      </c>
      <c r="AK49" s="384">
        <f t="shared" ca="1" si="1"/>
        <v>0</v>
      </c>
      <c r="AL49" s="384">
        <f t="shared" ca="1" si="2"/>
        <v>0</v>
      </c>
      <c r="AM49" s="384">
        <f t="shared" ca="1" si="3"/>
        <v>0</v>
      </c>
    </row>
    <row r="50" spans="4:39" ht="12.9" customHeight="1" x14ac:dyDescent="0.3">
      <c r="D50" s="54"/>
      <c r="E50" s="234" t="s">
        <v>247</v>
      </c>
      <c r="F50" s="234" t="s">
        <v>483</v>
      </c>
      <c r="G50" s="234" t="s">
        <v>646</v>
      </c>
      <c r="H50" s="172"/>
      <c r="I50" s="172"/>
      <c r="J50" s="440">
        <f ca="1" xml:space="preserve"> Oil_Calcs!M$83</f>
        <v>0</v>
      </c>
      <c r="K50" s="244">
        <f ca="1" xml:space="preserve"> Oil_Calcs!N$83</f>
        <v>0</v>
      </c>
      <c r="L50" s="447">
        <f ca="1" xml:space="preserve"> Oil_Calcs!O$83</f>
        <v>0</v>
      </c>
      <c r="M50" s="440">
        <f ca="1" xml:space="preserve"> Oil_Calcs!P$83</f>
        <v>0</v>
      </c>
      <c r="N50" s="244">
        <f ca="1" xml:space="preserve"> Oil_Calcs!Q$83</f>
        <v>0</v>
      </c>
      <c r="O50" s="447">
        <f ca="1" xml:space="preserve"> Oil_Calcs!R$83</f>
        <v>0</v>
      </c>
      <c r="P50" s="440">
        <f ca="1" xml:space="preserve"> Oil_Calcs!S$83</f>
        <v>0</v>
      </c>
      <c r="Q50" s="244">
        <f ca="1" xml:space="preserve"> Oil_Calcs!T$83</f>
        <v>0</v>
      </c>
      <c r="R50" s="447">
        <f ca="1" xml:space="preserve"> Oil_Calcs!U$83</f>
        <v>0</v>
      </c>
      <c r="S50" s="440">
        <f ca="1" xml:space="preserve"> Gas_Calcs!M$83</f>
        <v>0</v>
      </c>
      <c r="T50" s="244">
        <f ca="1" xml:space="preserve"> Gas_Calcs!N$83</f>
        <v>0</v>
      </c>
      <c r="U50" s="447">
        <f ca="1" xml:space="preserve"> Gas_Calcs!O$83</f>
        <v>0</v>
      </c>
      <c r="V50" s="440">
        <f ca="1" xml:space="preserve"> Gas_Calcs!P$83</f>
        <v>0</v>
      </c>
      <c r="W50" s="244">
        <f ca="1" xml:space="preserve"> Gas_Calcs!Q$83</f>
        <v>0</v>
      </c>
      <c r="X50" s="447">
        <f ca="1" xml:space="preserve"> Gas_Calcs!R$83</f>
        <v>0</v>
      </c>
      <c r="Y50" s="440">
        <f ca="1" xml:space="preserve"> Gas_Calcs!S$83</f>
        <v>0</v>
      </c>
      <c r="Z50" s="244">
        <f ca="1" xml:space="preserve"> Gas_Calcs!T$83</f>
        <v>0</v>
      </c>
      <c r="AA50" s="447">
        <f ca="1" xml:space="preserve"> Gas_Calcs!U$83</f>
        <v>0</v>
      </c>
      <c r="AB50" s="461">
        <f ca="1" xml:space="preserve"> Coal_Calcs!M$82</f>
        <v>0</v>
      </c>
      <c r="AC50" s="463">
        <f ca="1" xml:space="preserve"> Coal_Calcs!N$82</f>
        <v>0</v>
      </c>
      <c r="AD50" s="464">
        <f ca="1" xml:space="preserve"> Coal_Calcs!O$82</f>
        <v>0</v>
      </c>
      <c r="AE50" s="461">
        <f ca="1" xml:space="preserve"> Coal_Calcs!P$82</f>
        <v>0</v>
      </c>
      <c r="AF50" s="463">
        <f ca="1" xml:space="preserve"> Coal_Calcs!Q$82</f>
        <v>0</v>
      </c>
      <c r="AG50" s="464">
        <f ca="1" xml:space="preserve"> Coal_Calcs!R$82</f>
        <v>0</v>
      </c>
      <c r="AH50" s="461">
        <f ca="1" xml:space="preserve"> Coal_Calcs!S$82</f>
        <v>0</v>
      </c>
      <c r="AI50" s="463">
        <f ca="1" xml:space="preserve"> Coal_Calcs!T$82</f>
        <v>0</v>
      </c>
      <c r="AJ50" s="464">
        <f ca="1" xml:space="preserve"> Coal_Calcs!U$82</f>
        <v>0</v>
      </c>
      <c r="AK50" s="384">
        <f t="shared" ca="1" si="1"/>
        <v>0</v>
      </c>
      <c r="AL50" s="384">
        <f t="shared" ca="1" si="2"/>
        <v>0</v>
      </c>
      <c r="AM50" s="384">
        <f t="shared" ca="1" si="3"/>
        <v>0</v>
      </c>
    </row>
    <row r="51" spans="4:39" ht="12.9" customHeight="1" x14ac:dyDescent="0.3">
      <c r="D51" s="54"/>
      <c r="E51" s="234" t="s">
        <v>239</v>
      </c>
      <c r="F51" s="234" t="s">
        <v>478</v>
      </c>
      <c r="G51" s="234" t="s">
        <v>646</v>
      </c>
      <c r="H51" s="172"/>
      <c r="I51" s="172"/>
      <c r="J51" s="440">
        <f ca="1" xml:space="preserve"> Oil_Calcs!M$84</f>
        <v>0</v>
      </c>
      <c r="K51" s="244">
        <f ca="1" xml:space="preserve"> Oil_Calcs!N$84</f>
        <v>0</v>
      </c>
      <c r="L51" s="447">
        <f ca="1" xml:space="preserve"> Oil_Calcs!O$84</f>
        <v>0</v>
      </c>
      <c r="M51" s="440">
        <f ca="1" xml:space="preserve"> Oil_Calcs!P$84</f>
        <v>0</v>
      </c>
      <c r="N51" s="244">
        <f ca="1" xml:space="preserve"> Oil_Calcs!Q$84</f>
        <v>0</v>
      </c>
      <c r="O51" s="447">
        <f ca="1" xml:space="preserve"> Oil_Calcs!R$84</f>
        <v>0</v>
      </c>
      <c r="P51" s="440">
        <f ca="1" xml:space="preserve"> Oil_Calcs!S$84</f>
        <v>0</v>
      </c>
      <c r="Q51" s="244">
        <f ca="1" xml:space="preserve"> Oil_Calcs!T$84</f>
        <v>0</v>
      </c>
      <c r="R51" s="447">
        <f ca="1" xml:space="preserve"> Oil_Calcs!U$84</f>
        <v>0</v>
      </c>
      <c r="S51" s="440">
        <f ca="1" xml:space="preserve"> Gas_Calcs!M$84</f>
        <v>0</v>
      </c>
      <c r="T51" s="244">
        <f ca="1" xml:space="preserve"> Gas_Calcs!N$84</f>
        <v>0</v>
      </c>
      <c r="U51" s="447">
        <f ca="1" xml:space="preserve"> Gas_Calcs!O$84</f>
        <v>0</v>
      </c>
      <c r="V51" s="440">
        <f ca="1" xml:space="preserve"> Gas_Calcs!P$84</f>
        <v>0</v>
      </c>
      <c r="W51" s="244">
        <f ca="1" xml:space="preserve"> Gas_Calcs!Q$84</f>
        <v>0</v>
      </c>
      <c r="X51" s="447">
        <f ca="1" xml:space="preserve"> Gas_Calcs!R$84</f>
        <v>0</v>
      </c>
      <c r="Y51" s="440">
        <f ca="1" xml:space="preserve"> Gas_Calcs!S$84</f>
        <v>0</v>
      </c>
      <c r="Z51" s="244">
        <f ca="1" xml:space="preserve"> Gas_Calcs!T$84</f>
        <v>0</v>
      </c>
      <c r="AA51" s="447">
        <f ca="1" xml:space="preserve"> Gas_Calcs!U$84</f>
        <v>0</v>
      </c>
      <c r="AB51" s="461">
        <f ca="1" xml:space="preserve"> Coal_Calcs!M$83</f>
        <v>0</v>
      </c>
      <c r="AC51" s="463">
        <f ca="1" xml:space="preserve"> Coal_Calcs!N$83</f>
        <v>0</v>
      </c>
      <c r="AD51" s="464">
        <f ca="1" xml:space="preserve"> Coal_Calcs!O$83</f>
        <v>0</v>
      </c>
      <c r="AE51" s="461">
        <f ca="1" xml:space="preserve"> Coal_Calcs!P$83</f>
        <v>0</v>
      </c>
      <c r="AF51" s="463">
        <f ca="1" xml:space="preserve"> Coal_Calcs!Q$83</f>
        <v>0</v>
      </c>
      <c r="AG51" s="464">
        <f ca="1" xml:space="preserve"> Coal_Calcs!R$83</f>
        <v>0</v>
      </c>
      <c r="AH51" s="461">
        <f ca="1" xml:space="preserve"> Coal_Calcs!S$83</f>
        <v>0</v>
      </c>
      <c r="AI51" s="463">
        <f ca="1" xml:space="preserve"> Coal_Calcs!T$83</f>
        <v>0</v>
      </c>
      <c r="AJ51" s="464">
        <f ca="1" xml:space="preserve"> Coal_Calcs!U$83</f>
        <v>0</v>
      </c>
      <c r="AK51" s="384">
        <f t="shared" ca="1" si="1"/>
        <v>0</v>
      </c>
      <c r="AL51" s="384">
        <f t="shared" ca="1" si="2"/>
        <v>0</v>
      </c>
      <c r="AM51" s="384">
        <f t="shared" ca="1" si="3"/>
        <v>0</v>
      </c>
    </row>
    <row r="52" spans="4:39" ht="12.9" customHeight="1" x14ac:dyDescent="0.3">
      <c r="D52" s="54"/>
      <c r="E52" s="234" t="s">
        <v>234</v>
      </c>
      <c r="F52" s="234" t="s">
        <v>475</v>
      </c>
      <c r="G52" s="234" t="s">
        <v>646</v>
      </c>
      <c r="H52" s="172"/>
      <c r="I52" s="172"/>
      <c r="J52" s="440">
        <f ca="1" xml:space="preserve"> Oil_Calcs!M$85</f>
        <v>0</v>
      </c>
      <c r="K52" s="244">
        <f ca="1" xml:space="preserve"> Oil_Calcs!N$85</f>
        <v>0</v>
      </c>
      <c r="L52" s="447">
        <f ca="1" xml:space="preserve"> Oil_Calcs!O$85</f>
        <v>0</v>
      </c>
      <c r="M52" s="440">
        <f ca="1" xml:space="preserve"> Oil_Calcs!P$85</f>
        <v>0</v>
      </c>
      <c r="N52" s="244">
        <f ca="1" xml:space="preserve"> Oil_Calcs!Q$85</f>
        <v>0</v>
      </c>
      <c r="O52" s="447">
        <f ca="1" xml:space="preserve"> Oil_Calcs!R$85</f>
        <v>0</v>
      </c>
      <c r="P52" s="440">
        <f ca="1" xml:space="preserve"> Oil_Calcs!S$85</f>
        <v>0</v>
      </c>
      <c r="Q52" s="244">
        <f ca="1" xml:space="preserve"> Oil_Calcs!T$85</f>
        <v>0</v>
      </c>
      <c r="R52" s="447">
        <f ca="1" xml:space="preserve"> Oil_Calcs!U$85</f>
        <v>0</v>
      </c>
      <c r="S52" s="440">
        <f ca="1" xml:space="preserve"> Gas_Calcs!M$85</f>
        <v>0</v>
      </c>
      <c r="T52" s="244">
        <f ca="1" xml:space="preserve"> Gas_Calcs!N$85</f>
        <v>0</v>
      </c>
      <c r="U52" s="447">
        <f ca="1" xml:space="preserve"> Gas_Calcs!O$85</f>
        <v>0</v>
      </c>
      <c r="V52" s="440">
        <f ca="1" xml:space="preserve"> Gas_Calcs!P$85</f>
        <v>0</v>
      </c>
      <c r="W52" s="244">
        <f ca="1" xml:space="preserve"> Gas_Calcs!Q$85</f>
        <v>0</v>
      </c>
      <c r="X52" s="447">
        <f ca="1" xml:space="preserve"> Gas_Calcs!R$85</f>
        <v>0</v>
      </c>
      <c r="Y52" s="440">
        <f ca="1" xml:space="preserve"> Gas_Calcs!S$85</f>
        <v>0</v>
      </c>
      <c r="Z52" s="244">
        <f ca="1" xml:space="preserve"> Gas_Calcs!T$85</f>
        <v>0</v>
      </c>
      <c r="AA52" s="447">
        <f ca="1" xml:space="preserve"> Gas_Calcs!U$85</f>
        <v>0</v>
      </c>
      <c r="AB52" s="461">
        <f ca="1" xml:space="preserve"> Coal_Calcs!M$84</f>
        <v>0</v>
      </c>
      <c r="AC52" s="463">
        <f ca="1" xml:space="preserve"> Coal_Calcs!N$84</f>
        <v>0</v>
      </c>
      <c r="AD52" s="464">
        <f ca="1" xml:space="preserve"> Coal_Calcs!O$84</f>
        <v>0</v>
      </c>
      <c r="AE52" s="461">
        <f ca="1" xml:space="preserve"> Coal_Calcs!P$84</f>
        <v>0</v>
      </c>
      <c r="AF52" s="463">
        <f ca="1" xml:space="preserve"> Coal_Calcs!Q$84</f>
        <v>0</v>
      </c>
      <c r="AG52" s="464">
        <f ca="1" xml:space="preserve"> Coal_Calcs!R$84</f>
        <v>0</v>
      </c>
      <c r="AH52" s="461">
        <f ca="1" xml:space="preserve"> Coal_Calcs!S$84</f>
        <v>0</v>
      </c>
      <c r="AI52" s="463">
        <f ca="1" xml:space="preserve"> Coal_Calcs!T$84</f>
        <v>0</v>
      </c>
      <c r="AJ52" s="464">
        <f ca="1" xml:space="preserve"> Coal_Calcs!U$84</f>
        <v>0</v>
      </c>
      <c r="AK52" s="384">
        <f t="shared" ca="1" si="1"/>
        <v>0</v>
      </c>
      <c r="AL52" s="384">
        <f t="shared" ca="1" si="2"/>
        <v>0</v>
      </c>
      <c r="AM52" s="384">
        <f t="shared" ca="1" si="3"/>
        <v>0</v>
      </c>
    </row>
    <row r="53" spans="4:39" ht="12.9" customHeight="1" x14ac:dyDescent="0.3">
      <c r="D53" s="54"/>
      <c r="E53" s="234" t="s">
        <v>240</v>
      </c>
      <c r="F53" s="234" t="s">
        <v>154</v>
      </c>
      <c r="G53" s="234" t="s">
        <v>646</v>
      </c>
      <c r="H53" s="172"/>
      <c r="I53" s="172"/>
      <c r="J53" s="440">
        <f ca="1" xml:space="preserve"> Oil_Calcs!M$86</f>
        <v>479252.22535896138</v>
      </c>
      <c r="K53" s="244">
        <f ca="1" xml:space="preserve"> Oil_Calcs!N$86</f>
        <v>521188.118811881</v>
      </c>
      <c r="L53" s="447">
        <f ca="1" xml:space="preserve"> Oil_Calcs!O$86</f>
        <v>568558.46566921344</v>
      </c>
      <c r="M53" s="440">
        <f ca="1" xml:space="preserve"> Oil_Calcs!P$86</f>
        <v>42891.949227053425</v>
      </c>
      <c r="N53" s="244">
        <f ca="1" xml:space="preserve"> Oil_Calcs!Q$86</f>
        <v>56439.777731784248</v>
      </c>
      <c r="O53" s="447">
        <f ca="1" xml:space="preserve"> Oil_Calcs!R$86</f>
        <v>119812.71072683162</v>
      </c>
      <c r="P53" s="440">
        <f ca="1" xml:space="preserve"> Oil_Calcs!S$86</f>
        <v>522144.17458601482</v>
      </c>
      <c r="Q53" s="244">
        <f ca="1" xml:space="preserve"> Oil_Calcs!T$86</f>
        <v>577627.89654366521</v>
      </c>
      <c r="R53" s="447">
        <f ca="1" xml:space="preserve"> Oil_Calcs!U$86</f>
        <v>688371.17639604502</v>
      </c>
      <c r="S53" s="440">
        <f ca="1" xml:space="preserve"> Gas_Calcs!M$86</f>
        <v>335619.61199999996</v>
      </c>
      <c r="T53" s="244">
        <f ca="1" xml:space="preserve"> Gas_Calcs!N$86</f>
        <v>346745.12400000001</v>
      </c>
      <c r="U53" s="447">
        <f ca="1" xml:space="preserve"> Gas_Calcs!O$86</f>
        <v>360342.97199999995</v>
      </c>
      <c r="V53" s="440">
        <f ca="1" xml:space="preserve"> Gas_Calcs!P$86</f>
        <v>30652.549329588353</v>
      </c>
      <c r="W53" s="244">
        <f ca="1" xml:space="preserve"> Gas_Calcs!Q$86</f>
        <v>78726.85857440393</v>
      </c>
      <c r="X53" s="447">
        <f ca="1" xml:space="preserve"> Gas_Calcs!R$86</f>
        <v>132859.10630686212</v>
      </c>
      <c r="Y53" s="440">
        <f ca="1" xml:space="preserve"> Gas_Calcs!S$86</f>
        <v>366272.16132958833</v>
      </c>
      <c r="Z53" s="244">
        <f ca="1" xml:space="preserve"> Gas_Calcs!T$86</f>
        <v>425471.98257440393</v>
      </c>
      <c r="AA53" s="447">
        <f ca="1" xml:space="preserve"> Gas_Calcs!U$86</f>
        <v>493202.07830686204</v>
      </c>
      <c r="AB53" s="461">
        <f ca="1" xml:space="preserve"> Coal_Calcs!M$85</f>
        <v>8375563.2639150405</v>
      </c>
      <c r="AC53" s="463">
        <f ca="1" xml:space="preserve"> Coal_Calcs!N$85</f>
        <v>8548315.0254772063</v>
      </c>
      <c r="AD53" s="464">
        <f ca="1" xml:space="preserve"> Coal_Calcs!O$85</f>
        <v>8722544.6171647161</v>
      </c>
      <c r="AE53" s="461">
        <f ca="1" xml:space="preserve"> Coal_Calcs!P$85</f>
        <v>1107331.4028644727</v>
      </c>
      <c r="AF53" s="463">
        <f ca="1" xml:space="preserve"> Coal_Calcs!Q$85</f>
        <v>1217287.8858158437</v>
      </c>
      <c r="AG53" s="464">
        <f ca="1" xml:space="preserve"> Coal_Calcs!R$85</f>
        <v>1327244.3687672128</v>
      </c>
      <c r="AH53" s="461">
        <f ca="1" xml:space="preserve"> Coal_Calcs!S$85</f>
        <v>9482894.6667795125</v>
      </c>
      <c r="AI53" s="463">
        <f ca="1" xml:space="preserve"> Coal_Calcs!T$85</f>
        <v>9765602.9112930503</v>
      </c>
      <c r="AJ53" s="464">
        <f ca="1" xml:space="preserve"> Coal_Calcs!U$85</f>
        <v>10049788.985931929</v>
      </c>
      <c r="AK53" s="384">
        <f t="shared" ca="1" si="1"/>
        <v>10371311.002695115</v>
      </c>
      <c r="AL53" s="384">
        <f t="shared" ca="1" si="2"/>
        <v>10768702.790411118</v>
      </c>
      <c r="AM53" s="384">
        <f t="shared" ca="1" si="3"/>
        <v>11231362.240634836</v>
      </c>
    </row>
    <row r="54" spans="4:39" ht="12.9" customHeight="1" x14ac:dyDescent="0.3">
      <c r="D54" s="54"/>
      <c r="E54" s="234" t="s">
        <v>243</v>
      </c>
      <c r="F54" s="234" t="s">
        <v>155</v>
      </c>
      <c r="G54" s="234" t="s">
        <v>646</v>
      </c>
      <c r="H54" s="172"/>
      <c r="I54" s="172"/>
      <c r="J54" s="440">
        <f ca="1" xml:space="preserve"> Oil_Calcs!M$87</f>
        <v>110692.77155058392</v>
      </c>
      <c r="K54" s="244">
        <f ca="1" xml:space="preserve"> Oil_Calcs!N$87</f>
        <v>120378.69480378693</v>
      </c>
      <c r="L54" s="447">
        <f ca="1" xml:space="preserve"> Oil_Calcs!O$87</f>
        <v>131319.81245644504</v>
      </c>
      <c r="M54" s="440">
        <f ca="1" xml:space="preserve"> Oil_Calcs!P$87</f>
        <v>10482.537540483634</v>
      </c>
      <c r="N54" s="244">
        <f ca="1" xml:space="preserve"> Oil_Calcs!Q$87</f>
        <v>15437.037537170259</v>
      </c>
      <c r="O54" s="447">
        <f ca="1" xml:space="preserve"> Oil_Calcs!R$87</f>
        <v>31378.625953412564</v>
      </c>
      <c r="P54" s="440">
        <f ca="1" xml:space="preserve"> Oil_Calcs!S$87</f>
        <v>121175.30909106755</v>
      </c>
      <c r="Q54" s="244">
        <f ca="1" xml:space="preserve"> Oil_Calcs!T$87</f>
        <v>135815.73234095718</v>
      </c>
      <c r="R54" s="447">
        <f ca="1" xml:space="preserve"> Oil_Calcs!U$87</f>
        <v>162698.4384098576</v>
      </c>
      <c r="S54" s="440">
        <f ca="1" xml:space="preserve"> Gas_Calcs!M$87</f>
        <v>24650.027999999998</v>
      </c>
      <c r="T54" s="244">
        <f ca="1" xml:space="preserve"> Gas_Calcs!N$87</f>
        <v>25467.155999999999</v>
      </c>
      <c r="U54" s="447">
        <f ca="1" xml:space="preserve"> Gas_Calcs!O$87</f>
        <v>26465.867999999999</v>
      </c>
      <c r="V54" s="440">
        <f ca="1" xml:space="preserve"> Gas_Calcs!P$87</f>
        <v>2251.3171823991447</v>
      </c>
      <c r="W54" s="244">
        <f ca="1" xml:space="preserve"> Gas_Calcs!Q$87</f>
        <v>5782.1986523573505</v>
      </c>
      <c r="X54" s="447">
        <f ca="1" xml:space="preserve"> Gas_Calcs!R$87</f>
        <v>9758.013457566145</v>
      </c>
      <c r="Y54" s="440">
        <f ca="1" xml:space="preserve"> Gas_Calcs!S$87</f>
        <v>26901.345182399142</v>
      </c>
      <c r="Z54" s="244">
        <f ca="1" xml:space="preserve"> Gas_Calcs!T$87</f>
        <v>31249.35465235735</v>
      </c>
      <c r="AA54" s="447">
        <f ca="1" xml:space="preserve"> Gas_Calcs!U$87</f>
        <v>36223.881457566145</v>
      </c>
      <c r="AB54" s="461">
        <f ca="1" xml:space="preserve"> Coal_Calcs!M$86</f>
        <v>133299.77924765443</v>
      </c>
      <c r="AC54" s="463">
        <f ca="1" xml:space="preserve"> Coal_Calcs!N$86</f>
        <v>147818.40499665251</v>
      </c>
      <c r="AD54" s="464">
        <f ca="1" xml:space="preserve"> Coal_Calcs!O$86</f>
        <v>162484.18806096731</v>
      </c>
      <c r="AE54" s="461">
        <f ca="1" xml:space="preserve"> Coal_Calcs!P$86</f>
        <v>9161.2934553416999</v>
      </c>
      <c r="AF54" s="463">
        <f ca="1" xml:space="preserve"> Coal_Calcs!Q$86</f>
        <v>10068.180395601219</v>
      </c>
      <c r="AG54" s="464">
        <f ca="1" xml:space="preserve"> Coal_Calcs!R$86</f>
        <v>10975.067335860738</v>
      </c>
      <c r="AH54" s="461">
        <f ca="1" xml:space="preserve"> Coal_Calcs!S$86</f>
        <v>142461.07270299614</v>
      </c>
      <c r="AI54" s="463">
        <f ca="1" xml:space="preserve"> Coal_Calcs!T$86</f>
        <v>157886.58539225374</v>
      </c>
      <c r="AJ54" s="464">
        <f ca="1" xml:space="preserve"> Coal_Calcs!U$86</f>
        <v>173459.25539682806</v>
      </c>
      <c r="AK54" s="384">
        <f t="shared" ca="1" si="1"/>
        <v>290537.72697646287</v>
      </c>
      <c r="AL54" s="384">
        <f t="shared" ca="1" si="2"/>
        <v>324951.67238556826</v>
      </c>
      <c r="AM54" s="384">
        <f t="shared" ca="1" si="3"/>
        <v>372381.57526425179</v>
      </c>
    </row>
    <row r="55" spans="4:39" ht="12.9" customHeight="1" x14ac:dyDescent="0.3">
      <c r="D55" s="54"/>
      <c r="E55" s="234" t="s">
        <v>248</v>
      </c>
      <c r="F55" s="234" t="s">
        <v>484</v>
      </c>
      <c r="G55" s="234" t="s">
        <v>646</v>
      </c>
      <c r="H55" s="172"/>
      <c r="I55" s="172"/>
      <c r="J55" s="440">
        <f ca="1" xml:space="preserve"> Oil_Calcs!M$88</f>
        <v>0</v>
      </c>
      <c r="K55" s="244">
        <f ca="1" xml:space="preserve"> Oil_Calcs!N$88</f>
        <v>0</v>
      </c>
      <c r="L55" s="447">
        <f ca="1" xml:space="preserve"> Oil_Calcs!O$88</f>
        <v>0</v>
      </c>
      <c r="M55" s="440">
        <f ca="1" xml:space="preserve"> Oil_Calcs!P$88</f>
        <v>0</v>
      </c>
      <c r="N55" s="244">
        <f ca="1" xml:space="preserve"> Oil_Calcs!Q$88</f>
        <v>0</v>
      </c>
      <c r="O55" s="447">
        <f ca="1" xml:space="preserve"> Oil_Calcs!R$88</f>
        <v>0</v>
      </c>
      <c r="P55" s="440">
        <f ca="1" xml:space="preserve"> Oil_Calcs!S$88</f>
        <v>0</v>
      </c>
      <c r="Q55" s="244">
        <f ca="1" xml:space="preserve"> Oil_Calcs!T$88</f>
        <v>0</v>
      </c>
      <c r="R55" s="447">
        <f ca="1" xml:space="preserve"> Oil_Calcs!U$88</f>
        <v>0</v>
      </c>
      <c r="S55" s="440">
        <f ca="1" xml:space="preserve"> Gas_Calcs!M$88</f>
        <v>0</v>
      </c>
      <c r="T55" s="244">
        <f ca="1" xml:space="preserve"> Gas_Calcs!N$88</f>
        <v>0</v>
      </c>
      <c r="U55" s="447">
        <f ca="1" xml:space="preserve"> Gas_Calcs!O$88</f>
        <v>0</v>
      </c>
      <c r="V55" s="440">
        <f ca="1" xml:space="preserve"> Gas_Calcs!P$88</f>
        <v>0</v>
      </c>
      <c r="W55" s="244">
        <f ca="1" xml:space="preserve"> Gas_Calcs!Q$88</f>
        <v>0</v>
      </c>
      <c r="X55" s="447">
        <f ca="1" xml:space="preserve"> Gas_Calcs!R$88</f>
        <v>0</v>
      </c>
      <c r="Y55" s="440">
        <f ca="1" xml:space="preserve"> Gas_Calcs!S$88</f>
        <v>0</v>
      </c>
      <c r="Z55" s="244">
        <f ca="1" xml:space="preserve"> Gas_Calcs!T$88</f>
        <v>0</v>
      </c>
      <c r="AA55" s="447">
        <f ca="1" xml:space="preserve"> Gas_Calcs!U$88</f>
        <v>0</v>
      </c>
      <c r="AB55" s="461">
        <f ca="1" xml:space="preserve"> Coal_Calcs!M$87</f>
        <v>0</v>
      </c>
      <c r="AC55" s="463">
        <f ca="1" xml:space="preserve"> Coal_Calcs!N$87</f>
        <v>0</v>
      </c>
      <c r="AD55" s="464">
        <f ca="1" xml:space="preserve"> Coal_Calcs!O$87</f>
        <v>0</v>
      </c>
      <c r="AE55" s="461">
        <f ca="1" xml:space="preserve"> Coal_Calcs!P$87</f>
        <v>0</v>
      </c>
      <c r="AF55" s="463">
        <f ca="1" xml:space="preserve"> Coal_Calcs!Q$87</f>
        <v>0</v>
      </c>
      <c r="AG55" s="464">
        <f ca="1" xml:space="preserve"> Coal_Calcs!R$87</f>
        <v>0</v>
      </c>
      <c r="AH55" s="461">
        <f ca="1" xml:space="preserve"> Coal_Calcs!S$87</f>
        <v>0</v>
      </c>
      <c r="AI55" s="463">
        <f ca="1" xml:space="preserve"> Coal_Calcs!T$87</f>
        <v>0</v>
      </c>
      <c r="AJ55" s="464">
        <f ca="1" xml:space="preserve"> Coal_Calcs!U$87</f>
        <v>0</v>
      </c>
      <c r="AK55" s="384">
        <f t="shared" ca="1" si="1"/>
        <v>0</v>
      </c>
      <c r="AL55" s="384">
        <f t="shared" ca="1" si="2"/>
        <v>0</v>
      </c>
      <c r="AM55" s="384">
        <f t="shared" ca="1" si="3"/>
        <v>0</v>
      </c>
    </row>
    <row r="56" spans="4:39" ht="12.9" customHeight="1" x14ac:dyDescent="0.3">
      <c r="D56" s="54"/>
      <c r="E56" s="234" t="s">
        <v>251</v>
      </c>
      <c r="F56" s="234" t="s">
        <v>487</v>
      </c>
      <c r="G56" s="234" t="s">
        <v>646</v>
      </c>
      <c r="H56" s="172"/>
      <c r="I56" s="172"/>
      <c r="J56" s="440">
        <f ca="1" xml:space="preserve"> Oil_Calcs!M$89</f>
        <v>0</v>
      </c>
      <c r="K56" s="244">
        <f ca="1" xml:space="preserve"> Oil_Calcs!N$89</f>
        <v>0</v>
      </c>
      <c r="L56" s="447">
        <f ca="1" xml:space="preserve"> Oil_Calcs!O$89</f>
        <v>0</v>
      </c>
      <c r="M56" s="440">
        <f ca="1" xml:space="preserve"> Oil_Calcs!P$89</f>
        <v>0</v>
      </c>
      <c r="N56" s="244">
        <f ca="1" xml:space="preserve"> Oil_Calcs!Q$89</f>
        <v>0</v>
      </c>
      <c r="O56" s="447">
        <f ca="1" xml:space="preserve"> Oil_Calcs!R$89</f>
        <v>0</v>
      </c>
      <c r="P56" s="440">
        <f ca="1" xml:space="preserve"> Oil_Calcs!S$89</f>
        <v>0</v>
      </c>
      <c r="Q56" s="244">
        <f ca="1" xml:space="preserve"> Oil_Calcs!T$89</f>
        <v>0</v>
      </c>
      <c r="R56" s="447">
        <f ca="1" xml:space="preserve"> Oil_Calcs!U$89</f>
        <v>0</v>
      </c>
      <c r="S56" s="440">
        <f ca="1" xml:space="preserve"> Gas_Calcs!M$89</f>
        <v>0</v>
      </c>
      <c r="T56" s="244">
        <f ca="1" xml:space="preserve"> Gas_Calcs!N$89</f>
        <v>0</v>
      </c>
      <c r="U56" s="447">
        <f ca="1" xml:space="preserve"> Gas_Calcs!O$89</f>
        <v>0</v>
      </c>
      <c r="V56" s="440">
        <f ca="1" xml:space="preserve"> Gas_Calcs!P$89</f>
        <v>0</v>
      </c>
      <c r="W56" s="244">
        <f ca="1" xml:space="preserve"> Gas_Calcs!Q$89</f>
        <v>0</v>
      </c>
      <c r="X56" s="447">
        <f ca="1" xml:space="preserve"> Gas_Calcs!R$89</f>
        <v>0</v>
      </c>
      <c r="Y56" s="440">
        <f ca="1" xml:space="preserve"> Gas_Calcs!S$89</f>
        <v>0</v>
      </c>
      <c r="Z56" s="244">
        <f ca="1" xml:space="preserve"> Gas_Calcs!T$89</f>
        <v>0</v>
      </c>
      <c r="AA56" s="447">
        <f ca="1" xml:space="preserve"> Gas_Calcs!U$89</f>
        <v>0</v>
      </c>
      <c r="AB56" s="461">
        <f ca="1" xml:space="preserve"> Coal_Calcs!M$88</f>
        <v>0</v>
      </c>
      <c r="AC56" s="463">
        <f ca="1" xml:space="preserve"> Coal_Calcs!N$88</f>
        <v>0</v>
      </c>
      <c r="AD56" s="464">
        <f ca="1" xml:space="preserve"> Coal_Calcs!O$88</f>
        <v>0</v>
      </c>
      <c r="AE56" s="461">
        <f ca="1" xml:space="preserve"> Coal_Calcs!P$88</f>
        <v>0</v>
      </c>
      <c r="AF56" s="463">
        <f ca="1" xml:space="preserve"> Coal_Calcs!Q$88</f>
        <v>0</v>
      </c>
      <c r="AG56" s="464">
        <f ca="1" xml:space="preserve"> Coal_Calcs!R$88</f>
        <v>0</v>
      </c>
      <c r="AH56" s="461">
        <f ca="1" xml:space="preserve"> Coal_Calcs!S$88</f>
        <v>0</v>
      </c>
      <c r="AI56" s="463">
        <f ca="1" xml:space="preserve"> Coal_Calcs!T$88</f>
        <v>0</v>
      </c>
      <c r="AJ56" s="464">
        <f ca="1" xml:space="preserve"> Coal_Calcs!U$88</f>
        <v>0</v>
      </c>
      <c r="AK56" s="384">
        <f t="shared" ca="1" si="1"/>
        <v>0</v>
      </c>
      <c r="AL56" s="384">
        <f t="shared" ca="1" si="2"/>
        <v>0</v>
      </c>
      <c r="AM56" s="384">
        <f t="shared" ca="1" si="3"/>
        <v>0</v>
      </c>
    </row>
    <row r="57" spans="4:39" ht="12.9" customHeight="1" x14ac:dyDescent="0.3">
      <c r="D57" s="54"/>
      <c r="E57" s="234" t="s">
        <v>232</v>
      </c>
      <c r="F57" s="234" t="s">
        <v>473</v>
      </c>
      <c r="G57" s="234" t="s">
        <v>646</v>
      </c>
      <c r="H57" s="172"/>
      <c r="I57" s="172"/>
      <c r="J57" s="440">
        <f ca="1" xml:space="preserve"> Oil_Calcs!M$90</f>
        <v>0</v>
      </c>
      <c r="K57" s="244">
        <f ca="1" xml:space="preserve"> Oil_Calcs!N$90</f>
        <v>0</v>
      </c>
      <c r="L57" s="447">
        <f ca="1" xml:space="preserve"> Oil_Calcs!O$90</f>
        <v>0</v>
      </c>
      <c r="M57" s="440">
        <f ca="1" xml:space="preserve"> Oil_Calcs!P$90</f>
        <v>0</v>
      </c>
      <c r="N57" s="244">
        <f ca="1" xml:space="preserve"> Oil_Calcs!Q$90</f>
        <v>0</v>
      </c>
      <c r="O57" s="447">
        <f ca="1" xml:space="preserve"> Oil_Calcs!R$90</f>
        <v>0</v>
      </c>
      <c r="P57" s="440">
        <f ca="1" xml:space="preserve"> Oil_Calcs!S$90</f>
        <v>0</v>
      </c>
      <c r="Q57" s="244">
        <f ca="1" xml:space="preserve"> Oil_Calcs!T$90</f>
        <v>0</v>
      </c>
      <c r="R57" s="447">
        <f ca="1" xml:space="preserve"> Oil_Calcs!U$90</f>
        <v>0</v>
      </c>
      <c r="S57" s="440">
        <f ca="1" xml:space="preserve"> Gas_Calcs!M$90</f>
        <v>0</v>
      </c>
      <c r="T57" s="244">
        <f ca="1" xml:space="preserve"> Gas_Calcs!N$90</f>
        <v>0</v>
      </c>
      <c r="U57" s="447">
        <f ca="1" xml:space="preserve"> Gas_Calcs!O$90</f>
        <v>0</v>
      </c>
      <c r="V57" s="440">
        <f ca="1" xml:space="preserve"> Gas_Calcs!P$90</f>
        <v>0</v>
      </c>
      <c r="W57" s="244">
        <f ca="1" xml:space="preserve"> Gas_Calcs!Q$90</f>
        <v>0</v>
      </c>
      <c r="X57" s="447">
        <f ca="1" xml:space="preserve"> Gas_Calcs!R$90</f>
        <v>0</v>
      </c>
      <c r="Y57" s="440">
        <f ca="1" xml:space="preserve"> Gas_Calcs!S$90</f>
        <v>0</v>
      </c>
      <c r="Z57" s="244">
        <f ca="1" xml:space="preserve"> Gas_Calcs!T$90</f>
        <v>0</v>
      </c>
      <c r="AA57" s="447">
        <f ca="1" xml:space="preserve"> Gas_Calcs!U$90</f>
        <v>0</v>
      </c>
      <c r="AB57" s="461">
        <f ca="1" xml:space="preserve"> Coal_Calcs!M$89</f>
        <v>0</v>
      </c>
      <c r="AC57" s="463">
        <f ca="1" xml:space="preserve"> Coal_Calcs!N$89</f>
        <v>0</v>
      </c>
      <c r="AD57" s="464">
        <f ca="1" xml:space="preserve"> Coal_Calcs!O$89</f>
        <v>0</v>
      </c>
      <c r="AE57" s="461">
        <f ca="1" xml:space="preserve"> Coal_Calcs!P$89</f>
        <v>0</v>
      </c>
      <c r="AF57" s="463">
        <f ca="1" xml:space="preserve"> Coal_Calcs!Q$89</f>
        <v>0</v>
      </c>
      <c r="AG57" s="464">
        <f ca="1" xml:space="preserve"> Coal_Calcs!R$89</f>
        <v>0</v>
      </c>
      <c r="AH57" s="461">
        <f ca="1" xml:space="preserve"> Coal_Calcs!S$89</f>
        <v>0</v>
      </c>
      <c r="AI57" s="463">
        <f ca="1" xml:space="preserve"> Coal_Calcs!T$89</f>
        <v>0</v>
      </c>
      <c r="AJ57" s="464">
        <f ca="1" xml:space="preserve"> Coal_Calcs!U$89</f>
        <v>0</v>
      </c>
      <c r="AK57" s="384">
        <f t="shared" ca="1" si="1"/>
        <v>0</v>
      </c>
      <c r="AL57" s="384">
        <f t="shared" ca="1" si="2"/>
        <v>0</v>
      </c>
      <c r="AM57" s="384">
        <f t="shared" ca="1" si="3"/>
        <v>0</v>
      </c>
    </row>
    <row r="58" spans="4:39" ht="12.9" customHeight="1" x14ac:dyDescent="0.3">
      <c r="D58" s="54"/>
      <c r="E58" s="234" t="s">
        <v>252</v>
      </c>
      <c r="F58" s="234" t="s">
        <v>488</v>
      </c>
      <c r="G58" s="234" t="s">
        <v>646</v>
      </c>
      <c r="H58" s="172"/>
      <c r="I58" s="172"/>
      <c r="J58" s="440">
        <f ca="1" xml:space="preserve"> Oil_Calcs!M$91</f>
        <v>0</v>
      </c>
      <c r="K58" s="244">
        <f ca="1" xml:space="preserve"> Oil_Calcs!N$91</f>
        <v>0</v>
      </c>
      <c r="L58" s="447">
        <f ca="1" xml:space="preserve"> Oil_Calcs!O$91</f>
        <v>0</v>
      </c>
      <c r="M58" s="440">
        <f ca="1" xml:space="preserve"> Oil_Calcs!P$91</f>
        <v>0</v>
      </c>
      <c r="N58" s="244">
        <f ca="1" xml:space="preserve"> Oil_Calcs!Q$91</f>
        <v>0</v>
      </c>
      <c r="O58" s="447">
        <f ca="1" xml:space="preserve"> Oil_Calcs!R$91</f>
        <v>0</v>
      </c>
      <c r="P58" s="440">
        <f ca="1" xml:space="preserve"> Oil_Calcs!S$91</f>
        <v>0</v>
      </c>
      <c r="Q58" s="244">
        <f ca="1" xml:space="preserve"> Oil_Calcs!T$91</f>
        <v>0</v>
      </c>
      <c r="R58" s="447">
        <f ca="1" xml:space="preserve"> Oil_Calcs!U$91</f>
        <v>0</v>
      </c>
      <c r="S58" s="440">
        <f ca="1" xml:space="preserve"> Gas_Calcs!M$91</f>
        <v>0</v>
      </c>
      <c r="T58" s="244">
        <f ca="1" xml:space="preserve"> Gas_Calcs!N$91</f>
        <v>0</v>
      </c>
      <c r="U58" s="447">
        <f ca="1" xml:space="preserve"> Gas_Calcs!O$91</f>
        <v>0</v>
      </c>
      <c r="V58" s="440">
        <f ca="1" xml:space="preserve"> Gas_Calcs!P$91</f>
        <v>0</v>
      </c>
      <c r="W58" s="244">
        <f ca="1" xml:space="preserve"> Gas_Calcs!Q$91</f>
        <v>0</v>
      </c>
      <c r="X58" s="447">
        <f ca="1" xml:space="preserve"> Gas_Calcs!R$91</f>
        <v>0</v>
      </c>
      <c r="Y58" s="440">
        <f ca="1" xml:space="preserve"> Gas_Calcs!S$91</f>
        <v>0</v>
      </c>
      <c r="Z58" s="244">
        <f ca="1" xml:space="preserve"> Gas_Calcs!T$91</f>
        <v>0</v>
      </c>
      <c r="AA58" s="447">
        <f ca="1" xml:space="preserve"> Gas_Calcs!U$91</f>
        <v>0</v>
      </c>
      <c r="AB58" s="461">
        <f ca="1" xml:space="preserve"> Coal_Calcs!M$90</f>
        <v>0</v>
      </c>
      <c r="AC58" s="463">
        <f ca="1" xml:space="preserve"> Coal_Calcs!N$90</f>
        <v>0</v>
      </c>
      <c r="AD58" s="464">
        <f ca="1" xml:space="preserve"> Coal_Calcs!O$90</f>
        <v>0</v>
      </c>
      <c r="AE58" s="461">
        <f ca="1" xml:space="preserve"> Coal_Calcs!P$90</f>
        <v>0</v>
      </c>
      <c r="AF58" s="463">
        <f ca="1" xml:space="preserve"> Coal_Calcs!Q$90</f>
        <v>0</v>
      </c>
      <c r="AG58" s="464">
        <f ca="1" xml:space="preserve"> Coal_Calcs!R$90</f>
        <v>0</v>
      </c>
      <c r="AH58" s="461">
        <f ca="1" xml:space="preserve"> Coal_Calcs!S$90</f>
        <v>0</v>
      </c>
      <c r="AI58" s="463">
        <f ca="1" xml:space="preserve"> Coal_Calcs!T$90</f>
        <v>0</v>
      </c>
      <c r="AJ58" s="464">
        <f ca="1" xml:space="preserve"> Coal_Calcs!U$90</f>
        <v>0</v>
      </c>
      <c r="AK58" s="384">
        <f t="shared" ca="1" si="1"/>
        <v>0</v>
      </c>
      <c r="AL58" s="384">
        <f t="shared" ca="1" si="2"/>
        <v>0</v>
      </c>
      <c r="AM58" s="384">
        <f t="shared" ca="1" si="3"/>
        <v>0</v>
      </c>
    </row>
    <row r="59" spans="4:39" ht="12.9" customHeight="1" x14ac:dyDescent="0.3">
      <c r="D59" s="54"/>
      <c r="E59" s="234" t="s">
        <v>241</v>
      </c>
      <c r="F59" s="234" t="s">
        <v>479</v>
      </c>
      <c r="G59" s="234" t="s">
        <v>646</v>
      </c>
      <c r="H59" s="172"/>
      <c r="I59" s="172"/>
      <c r="J59" s="440">
        <f ca="1" xml:space="preserve"> Oil_Calcs!M$92</f>
        <v>0</v>
      </c>
      <c r="K59" s="244">
        <f ca="1" xml:space="preserve"> Oil_Calcs!N$92</f>
        <v>0</v>
      </c>
      <c r="L59" s="447">
        <f ca="1" xml:space="preserve"> Oil_Calcs!O$92</f>
        <v>0</v>
      </c>
      <c r="M59" s="440">
        <f ca="1" xml:space="preserve"> Oil_Calcs!P$92</f>
        <v>0</v>
      </c>
      <c r="N59" s="244">
        <f ca="1" xml:space="preserve"> Oil_Calcs!Q$92</f>
        <v>0</v>
      </c>
      <c r="O59" s="447">
        <f ca="1" xml:space="preserve"> Oil_Calcs!R$92</f>
        <v>0</v>
      </c>
      <c r="P59" s="440">
        <f ca="1" xml:space="preserve"> Oil_Calcs!S$92</f>
        <v>0</v>
      </c>
      <c r="Q59" s="244">
        <f ca="1" xml:space="preserve"> Oil_Calcs!T$92</f>
        <v>0</v>
      </c>
      <c r="R59" s="447">
        <f ca="1" xml:space="preserve"> Oil_Calcs!U$92</f>
        <v>0</v>
      </c>
      <c r="S59" s="440">
        <f ca="1" xml:space="preserve"> Gas_Calcs!M$92</f>
        <v>0</v>
      </c>
      <c r="T59" s="244">
        <f ca="1" xml:space="preserve"> Gas_Calcs!N$92</f>
        <v>0</v>
      </c>
      <c r="U59" s="447">
        <f ca="1" xml:space="preserve"> Gas_Calcs!O$92</f>
        <v>0</v>
      </c>
      <c r="V59" s="440">
        <f ca="1" xml:space="preserve"> Gas_Calcs!P$92</f>
        <v>0</v>
      </c>
      <c r="W59" s="244">
        <f ca="1" xml:space="preserve"> Gas_Calcs!Q$92</f>
        <v>0</v>
      </c>
      <c r="X59" s="447">
        <f ca="1" xml:space="preserve"> Gas_Calcs!R$92</f>
        <v>0</v>
      </c>
      <c r="Y59" s="440">
        <f ca="1" xml:space="preserve"> Gas_Calcs!S$92</f>
        <v>0</v>
      </c>
      <c r="Z59" s="244">
        <f ca="1" xml:space="preserve"> Gas_Calcs!T$92</f>
        <v>0</v>
      </c>
      <c r="AA59" s="447">
        <f ca="1" xml:space="preserve"> Gas_Calcs!U$92</f>
        <v>0</v>
      </c>
      <c r="AB59" s="461">
        <f ca="1" xml:space="preserve"> Coal_Calcs!M$91</f>
        <v>0</v>
      </c>
      <c r="AC59" s="463">
        <f ca="1" xml:space="preserve"> Coal_Calcs!N$91</f>
        <v>0</v>
      </c>
      <c r="AD59" s="464">
        <f ca="1" xml:space="preserve"> Coal_Calcs!O$91</f>
        <v>0</v>
      </c>
      <c r="AE59" s="461">
        <f ca="1" xml:space="preserve"> Coal_Calcs!P$91</f>
        <v>0</v>
      </c>
      <c r="AF59" s="463">
        <f ca="1" xml:space="preserve"> Coal_Calcs!Q$91</f>
        <v>0</v>
      </c>
      <c r="AG59" s="464">
        <f ca="1" xml:space="preserve"> Coal_Calcs!R$91</f>
        <v>0</v>
      </c>
      <c r="AH59" s="461">
        <f ca="1" xml:space="preserve"> Coal_Calcs!S$91</f>
        <v>0</v>
      </c>
      <c r="AI59" s="463">
        <f ca="1" xml:space="preserve"> Coal_Calcs!T$91</f>
        <v>0</v>
      </c>
      <c r="AJ59" s="464">
        <f ca="1" xml:space="preserve"> Coal_Calcs!U$91</f>
        <v>0</v>
      </c>
      <c r="AK59" s="384">
        <f t="shared" ca="1" si="1"/>
        <v>0</v>
      </c>
      <c r="AL59" s="384">
        <f t="shared" ca="1" si="2"/>
        <v>0</v>
      </c>
      <c r="AM59" s="384">
        <f t="shared" ca="1" si="3"/>
        <v>0</v>
      </c>
    </row>
    <row r="60" spans="4:39" ht="12.9" customHeight="1" x14ac:dyDescent="0.3">
      <c r="D60" s="54"/>
      <c r="E60" s="234" t="s">
        <v>253</v>
      </c>
      <c r="F60" s="234" t="s">
        <v>489</v>
      </c>
      <c r="G60" s="234" t="s">
        <v>646</v>
      </c>
      <c r="H60" s="172"/>
      <c r="I60" s="172"/>
      <c r="J60" s="440">
        <f ca="1" xml:space="preserve"> Oil_Calcs!M$93</f>
        <v>0</v>
      </c>
      <c r="K60" s="244">
        <f ca="1" xml:space="preserve"> Oil_Calcs!N$93</f>
        <v>0</v>
      </c>
      <c r="L60" s="447">
        <f ca="1" xml:space="preserve"> Oil_Calcs!O$93</f>
        <v>0</v>
      </c>
      <c r="M60" s="440">
        <f ca="1" xml:space="preserve"> Oil_Calcs!P$93</f>
        <v>0</v>
      </c>
      <c r="N60" s="244">
        <f ca="1" xml:space="preserve"> Oil_Calcs!Q$93</f>
        <v>0</v>
      </c>
      <c r="O60" s="447">
        <f ca="1" xml:space="preserve"> Oil_Calcs!R$93</f>
        <v>0</v>
      </c>
      <c r="P60" s="440">
        <f ca="1" xml:space="preserve"> Oil_Calcs!S$93</f>
        <v>0</v>
      </c>
      <c r="Q60" s="244">
        <f ca="1" xml:space="preserve"> Oil_Calcs!T$93</f>
        <v>0</v>
      </c>
      <c r="R60" s="447">
        <f ca="1" xml:space="preserve"> Oil_Calcs!U$93</f>
        <v>0</v>
      </c>
      <c r="S60" s="440">
        <f ca="1" xml:space="preserve"> Gas_Calcs!M$93</f>
        <v>0</v>
      </c>
      <c r="T60" s="244">
        <f ca="1" xml:space="preserve"> Gas_Calcs!N$93</f>
        <v>0</v>
      </c>
      <c r="U60" s="447">
        <f ca="1" xml:space="preserve"> Gas_Calcs!O$93</f>
        <v>0</v>
      </c>
      <c r="V60" s="440">
        <f ca="1" xml:space="preserve"> Gas_Calcs!P$93</f>
        <v>0</v>
      </c>
      <c r="W60" s="244">
        <f ca="1" xml:space="preserve"> Gas_Calcs!Q$93</f>
        <v>0</v>
      </c>
      <c r="X60" s="447">
        <f ca="1" xml:space="preserve"> Gas_Calcs!R$93</f>
        <v>0</v>
      </c>
      <c r="Y60" s="440">
        <f ca="1" xml:space="preserve"> Gas_Calcs!S$93</f>
        <v>0</v>
      </c>
      <c r="Z60" s="244">
        <f ca="1" xml:space="preserve"> Gas_Calcs!T$93</f>
        <v>0</v>
      </c>
      <c r="AA60" s="447">
        <f ca="1" xml:space="preserve"> Gas_Calcs!U$93</f>
        <v>0</v>
      </c>
      <c r="AB60" s="461">
        <f ca="1" xml:space="preserve"> Coal_Calcs!M$92</f>
        <v>0</v>
      </c>
      <c r="AC60" s="463">
        <f ca="1" xml:space="preserve"> Coal_Calcs!N$92</f>
        <v>0</v>
      </c>
      <c r="AD60" s="464">
        <f ca="1" xml:space="preserve"> Coal_Calcs!O$92</f>
        <v>0</v>
      </c>
      <c r="AE60" s="461">
        <f ca="1" xml:space="preserve"> Coal_Calcs!P$92</f>
        <v>0</v>
      </c>
      <c r="AF60" s="463">
        <f ca="1" xml:space="preserve"> Coal_Calcs!Q$92</f>
        <v>0</v>
      </c>
      <c r="AG60" s="464">
        <f ca="1" xml:space="preserve"> Coal_Calcs!R$92</f>
        <v>0</v>
      </c>
      <c r="AH60" s="461">
        <f ca="1" xml:space="preserve"> Coal_Calcs!S$92</f>
        <v>0</v>
      </c>
      <c r="AI60" s="463">
        <f ca="1" xml:space="preserve"> Coal_Calcs!T$92</f>
        <v>0</v>
      </c>
      <c r="AJ60" s="464">
        <f ca="1" xml:space="preserve"> Coal_Calcs!U$92</f>
        <v>0</v>
      </c>
      <c r="AK60" s="384">
        <f t="shared" ca="1" si="1"/>
        <v>0</v>
      </c>
      <c r="AL60" s="384">
        <f t="shared" ca="1" si="2"/>
        <v>0</v>
      </c>
      <c r="AM60" s="384">
        <f t="shared" ca="1" si="3"/>
        <v>0</v>
      </c>
    </row>
    <row r="61" spans="4:39" ht="12.9" customHeight="1" x14ac:dyDescent="0.3">
      <c r="D61" s="54"/>
      <c r="E61" s="234" t="s">
        <v>254</v>
      </c>
      <c r="F61" s="234" t="s">
        <v>490</v>
      </c>
      <c r="G61" s="234" t="s">
        <v>646</v>
      </c>
      <c r="H61" s="172"/>
      <c r="I61" s="172"/>
      <c r="J61" s="440">
        <f ca="1" xml:space="preserve"> Oil_Calcs!M$94</f>
        <v>0</v>
      </c>
      <c r="K61" s="244">
        <f ca="1" xml:space="preserve"> Oil_Calcs!N$94</f>
        <v>0</v>
      </c>
      <c r="L61" s="447">
        <f ca="1" xml:space="preserve"> Oil_Calcs!O$94</f>
        <v>0</v>
      </c>
      <c r="M61" s="440">
        <f ca="1" xml:space="preserve"> Oil_Calcs!P$94</f>
        <v>0</v>
      </c>
      <c r="N61" s="244">
        <f ca="1" xml:space="preserve"> Oil_Calcs!Q$94</f>
        <v>0</v>
      </c>
      <c r="O61" s="447">
        <f ca="1" xml:space="preserve"> Oil_Calcs!R$94</f>
        <v>0</v>
      </c>
      <c r="P61" s="440">
        <f ca="1" xml:space="preserve"> Oil_Calcs!S$94</f>
        <v>0</v>
      </c>
      <c r="Q61" s="244">
        <f ca="1" xml:space="preserve"> Oil_Calcs!T$94</f>
        <v>0</v>
      </c>
      <c r="R61" s="447">
        <f ca="1" xml:space="preserve"> Oil_Calcs!U$94</f>
        <v>0</v>
      </c>
      <c r="S61" s="440">
        <f ca="1" xml:space="preserve"> Gas_Calcs!M$94</f>
        <v>0</v>
      </c>
      <c r="T61" s="244">
        <f ca="1" xml:space="preserve"> Gas_Calcs!N$94</f>
        <v>0</v>
      </c>
      <c r="U61" s="447">
        <f ca="1" xml:space="preserve"> Gas_Calcs!O$94</f>
        <v>0</v>
      </c>
      <c r="V61" s="440">
        <f ca="1" xml:space="preserve"> Gas_Calcs!P$94</f>
        <v>0</v>
      </c>
      <c r="W61" s="244">
        <f ca="1" xml:space="preserve"> Gas_Calcs!Q$94</f>
        <v>0</v>
      </c>
      <c r="X61" s="447">
        <f ca="1" xml:space="preserve"> Gas_Calcs!R$94</f>
        <v>0</v>
      </c>
      <c r="Y61" s="440">
        <f ca="1" xml:space="preserve"> Gas_Calcs!S$94</f>
        <v>0</v>
      </c>
      <c r="Z61" s="244">
        <f ca="1" xml:space="preserve"> Gas_Calcs!T$94</f>
        <v>0</v>
      </c>
      <c r="AA61" s="447">
        <f ca="1" xml:space="preserve"> Gas_Calcs!U$94</f>
        <v>0</v>
      </c>
      <c r="AB61" s="461">
        <f ca="1" xml:space="preserve"> Coal_Calcs!M$93</f>
        <v>66649.889623827214</v>
      </c>
      <c r="AC61" s="463">
        <f ca="1" xml:space="preserve"> Coal_Calcs!N$93</f>
        <v>73909.202498326253</v>
      </c>
      <c r="AD61" s="464">
        <f ca="1" xml:space="preserve"> Coal_Calcs!O$93</f>
        <v>81242.094030483655</v>
      </c>
      <c r="AE61" s="461">
        <f ca="1" xml:space="preserve"> Coal_Calcs!P$93</f>
        <v>4580.6467276708499</v>
      </c>
      <c r="AF61" s="463">
        <f ca="1" xml:space="preserve"> Coal_Calcs!Q$93</f>
        <v>5034.0901978006095</v>
      </c>
      <c r="AG61" s="464">
        <f ca="1" xml:space="preserve"> Coal_Calcs!R$93</f>
        <v>5487.5336679303691</v>
      </c>
      <c r="AH61" s="461">
        <f ca="1" xml:space="preserve"> Coal_Calcs!S$93</f>
        <v>71230.536351498071</v>
      </c>
      <c r="AI61" s="463">
        <f ca="1" xml:space="preserve"> Coal_Calcs!T$93</f>
        <v>78943.292696126868</v>
      </c>
      <c r="AJ61" s="464">
        <f ca="1" xml:space="preserve"> Coal_Calcs!U$93</f>
        <v>86729.627698414028</v>
      </c>
      <c r="AK61" s="384">
        <f t="shared" ca="1" si="1"/>
        <v>71230.536351498071</v>
      </c>
      <c r="AL61" s="384">
        <f t="shared" ca="1" si="2"/>
        <v>78943.292696126868</v>
      </c>
      <c r="AM61" s="384">
        <f t="shared" ca="1" si="3"/>
        <v>86729.627698414028</v>
      </c>
    </row>
    <row r="62" spans="4:39" ht="12.9" customHeight="1" x14ac:dyDescent="0.3">
      <c r="D62" s="54"/>
      <c r="E62" s="234" t="s">
        <v>278</v>
      </c>
      <c r="F62" s="234" t="s">
        <v>509</v>
      </c>
      <c r="G62" s="234" t="s">
        <v>646</v>
      </c>
      <c r="H62" s="172"/>
      <c r="I62" s="172"/>
      <c r="J62" s="440">
        <f ca="1" xml:space="preserve"> Oil_Calcs!M$95</f>
        <v>0</v>
      </c>
      <c r="K62" s="244">
        <f ca="1" xml:space="preserve"> Oil_Calcs!N$95</f>
        <v>0</v>
      </c>
      <c r="L62" s="447">
        <f ca="1" xml:space="preserve"> Oil_Calcs!O$95</f>
        <v>0</v>
      </c>
      <c r="M62" s="440">
        <f ca="1" xml:space="preserve"> Oil_Calcs!P$95</f>
        <v>0</v>
      </c>
      <c r="N62" s="244">
        <f ca="1" xml:space="preserve"> Oil_Calcs!Q$95</f>
        <v>0</v>
      </c>
      <c r="O62" s="447">
        <f ca="1" xml:space="preserve"> Oil_Calcs!R$95</f>
        <v>0</v>
      </c>
      <c r="P62" s="440">
        <f ca="1" xml:space="preserve"> Oil_Calcs!S$95</f>
        <v>0</v>
      </c>
      <c r="Q62" s="244">
        <f ca="1" xml:space="preserve"> Oil_Calcs!T$95</f>
        <v>0</v>
      </c>
      <c r="R62" s="447">
        <f ca="1" xml:space="preserve"> Oil_Calcs!U$95</f>
        <v>0</v>
      </c>
      <c r="S62" s="440">
        <f ca="1" xml:space="preserve"> Gas_Calcs!M$95</f>
        <v>9480.7799999999988</v>
      </c>
      <c r="T62" s="244">
        <f ca="1" xml:space="preserve"> Gas_Calcs!N$95</f>
        <v>9795.06</v>
      </c>
      <c r="U62" s="447">
        <f ca="1" xml:space="preserve"> Gas_Calcs!O$95</f>
        <v>10179.18</v>
      </c>
      <c r="V62" s="440">
        <f ca="1" xml:space="preserve"> Gas_Calcs!P$95</f>
        <v>865.89122399967096</v>
      </c>
      <c r="W62" s="244">
        <f ca="1" xml:space="preserve"> Gas_Calcs!Q$95</f>
        <v>2223.9225585989811</v>
      </c>
      <c r="X62" s="447">
        <f ca="1" xml:space="preserve"> Gas_Calcs!R$95</f>
        <v>3753.0820990639018</v>
      </c>
      <c r="Y62" s="440">
        <f ca="1" xml:space="preserve"> Gas_Calcs!S$95</f>
        <v>10346.67122399967</v>
      </c>
      <c r="Z62" s="244">
        <f ca="1" xml:space="preserve"> Gas_Calcs!T$95</f>
        <v>12018.98255859898</v>
      </c>
      <c r="AA62" s="447">
        <f ca="1" xml:space="preserve"> Gas_Calcs!U$95</f>
        <v>13932.262099063902</v>
      </c>
      <c r="AB62" s="461">
        <f ca="1" xml:space="preserve"> Coal_Calcs!M$94</f>
        <v>130577.80172841516</v>
      </c>
      <c r="AC62" s="463">
        <f ca="1" xml:space="preserve"> Coal_Calcs!N$94</f>
        <v>177343.54109427947</v>
      </c>
      <c r="AD62" s="464">
        <f ca="1" xml:space="preserve"> Coal_Calcs!O$94</f>
        <v>225234.5518507871</v>
      </c>
      <c r="AE62" s="461">
        <f ca="1" xml:space="preserve"> Coal_Calcs!P$94</f>
        <v>5552.8840236398064</v>
      </c>
      <c r="AF62" s="463">
        <f ca="1" xml:space="preserve"> Coal_Calcs!Q$94</f>
        <v>5661.8513405903559</v>
      </c>
      <c r="AG62" s="464">
        <f ca="1" xml:space="preserve"> Coal_Calcs!R$94</f>
        <v>5770.8186575409072</v>
      </c>
      <c r="AH62" s="461">
        <f ca="1" xml:space="preserve"> Coal_Calcs!S$94</f>
        <v>136130.68575205497</v>
      </c>
      <c r="AI62" s="463">
        <f ca="1" xml:space="preserve"> Coal_Calcs!T$94</f>
        <v>183005.39243486983</v>
      </c>
      <c r="AJ62" s="464">
        <f ca="1" xml:space="preserve"> Coal_Calcs!U$94</f>
        <v>231005.37050832802</v>
      </c>
      <c r="AK62" s="384">
        <f t="shared" ca="1" si="1"/>
        <v>146477.35697605464</v>
      </c>
      <c r="AL62" s="384">
        <f t="shared" ca="1" si="2"/>
        <v>195024.37499346881</v>
      </c>
      <c r="AM62" s="384">
        <f t="shared" ca="1" si="3"/>
        <v>244937.63260739192</v>
      </c>
    </row>
    <row r="63" spans="4:39" ht="12.9" customHeight="1" x14ac:dyDescent="0.3">
      <c r="D63" s="54"/>
      <c r="E63" s="234" t="s">
        <v>256</v>
      </c>
      <c r="F63" s="234" t="s">
        <v>491</v>
      </c>
      <c r="G63" s="234" t="s">
        <v>646</v>
      </c>
      <c r="H63" s="172"/>
      <c r="I63" s="172"/>
      <c r="J63" s="440">
        <f ca="1" xml:space="preserve"> Oil_Calcs!M$96</f>
        <v>0</v>
      </c>
      <c r="K63" s="244">
        <f ca="1" xml:space="preserve"> Oil_Calcs!N$96</f>
        <v>0</v>
      </c>
      <c r="L63" s="447">
        <f ca="1" xml:space="preserve"> Oil_Calcs!O$96</f>
        <v>0</v>
      </c>
      <c r="M63" s="440">
        <f ca="1" xml:space="preserve"> Oil_Calcs!P$96</f>
        <v>0</v>
      </c>
      <c r="N63" s="244">
        <f ca="1" xml:space="preserve"> Oil_Calcs!Q$96</f>
        <v>0</v>
      </c>
      <c r="O63" s="447">
        <f ca="1" xml:space="preserve"> Oil_Calcs!R$96</f>
        <v>0</v>
      </c>
      <c r="P63" s="440">
        <f ca="1" xml:space="preserve"> Oil_Calcs!S$96</f>
        <v>0</v>
      </c>
      <c r="Q63" s="244">
        <f ca="1" xml:space="preserve"> Oil_Calcs!T$96</f>
        <v>0</v>
      </c>
      <c r="R63" s="447">
        <f ca="1" xml:space="preserve"> Oil_Calcs!U$96</f>
        <v>0</v>
      </c>
      <c r="S63" s="440">
        <f ca="1" xml:space="preserve"> Gas_Calcs!M$96</f>
        <v>0</v>
      </c>
      <c r="T63" s="244">
        <f ca="1" xml:space="preserve"> Gas_Calcs!N$96</f>
        <v>0</v>
      </c>
      <c r="U63" s="447">
        <f ca="1" xml:space="preserve"> Gas_Calcs!O$96</f>
        <v>0</v>
      </c>
      <c r="V63" s="440">
        <f ca="1" xml:space="preserve"> Gas_Calcs!P$96</f>
        <v>0</v>
      </c>
      <c r="W63" s="244">
        <f ca="1" xml:space="preserve"> Gas_Calcs!Q$96</f>
        <v>0</v>
      </c>
      <c r="X63" s="447">
        <f ca="1" xml:space="preserve"> Gas_Calcs!R$96</f>
        <v>0</v>
      </c>
      <c r="Y63" s="440">
        <f ca="1" xml:space="preserve"> Gas_Calcs!S$96</f>
        <v>0</v>
      </c>
      <c r="Z63" s="244">
        <f ca="1" xml:space="preserve"> Gas_Calcs!T$96</f>
        <v>0</v>
      </c>
      <c r="AA63" s="447">
        <f ca="1" xml:space="preserve"> Gas_Calcs!U$96</f>
        <v>0</v>
      </c>
      <c r="AB63" s="461">
        <f ca="1" xml:space="preserve"> Coal_Calcs!M$95</f>
        <v>0</v>
      </c>
      <c r="AC63" s="463">
        <f ca="1" xml:space="preserve"> Coal_Calcs!N$95</f>
        <v>0</v>
      </c>
      <c r="AD63" s="464">
        <f ca="1" xml:space="preserve"> Coal_Calcs!O$95</f>
        <v>0</v>
      </c>
      <c r="AE63" s="461">
        <f ca="1" xml:space="preserve"> Coal_Calcs!P$95</f>
        <v>0</v>
      </c>
      <c r="AF63" s="463">
        <f ca="1" xml:space="preserve"> Coal_Calcs!Q$95</f>
        <v>0</v>
      </c>
      <c r="AG63" s="464">
        <f ca="1" xml:space="preserve"> Coal_Calcs!R$95</f>
        <v>0</v>
      </c>
      <c r="AH63" s="461">
        <f ca="1" xml:space="preserve"> Coal_Calcs!S$95</f>
        <v>0</v>
      </c>
      <c r="AI63" s="463">
        <f ca="1" xml:space="preserve"> Coal_Calcs!T$95</f>
        <v>0</v>
      </c>
      <c r="AJ63" s="464">
        <f ca="1" xml:space="preserve"> Coal_Calcs!U$95</f>
        <v>0</v>
      </c>
      <c r="AK63" s="384">
        <f t="shared" ca="1" si="1"/>
        <v>0</v>
      </c>
      <c r="AL63" s="384">
        <f t="shared" ca="1" si="2"/>
        <v>0</v>
      </c>
      <c r="AM63" s="384">
        <f t="shared" ca="1" si="3"/>
        <v>0</v>
      </c>
    </row>
    <row r="64" spans="4:39" ht="12.9" customHeight="1" x14ac:dyDescent="0.3">
      <c r="D64" s="54"/>
      <c r="E64" s="234" t="s">
        <v>255</v>
      </c>
      <c r="F64" s="234" t="s">
        <v>156</v>
      </c>
      <c r="G64" s="234" t="s">
        <v>646</v>
      </c>
      <c r="H64" s="172"/>
      <c r="I64" s="172"/>
      <c r="J64" s="440">
        <f ca="1" xml:space="preserve"> Oil_Calcs!M$97</f>
        <v>12862.899847483677</v>
      </c>
      <c r="K64" s="244">
        <f ca="1" xml:space="preserve"> Oil_Calcs!N$97</f>
        <v>13988.439112524391</v>
      </c>
      <c r="L64" s="447">
        <f ca="1" xml:space="preserve"> Oil_Calcs!O$97</f>
        <v>15259.83650021528</v>
      </c>
      <c r="M64" s="440">
        <f ca="1" xml:space="preserve"> Oil_Calcs!P$97</f>
        <v>642.77196959795992</v>
      </c>
      <c r="N64" s="244">
        <f ca="1" xml:space="preserve"> Oil_Calcs!Q$97</f>
        <v>710.56550361495647</v>
      </c>
      <c r="O64" s="447">
        <f ca="1" xml:space="preserve"> Oil_Calcs!R$97</f>
        <v>1600.0436445821977</v>
      </c>
      <c r="P64" s="440">
        <f ca="1" xml:space="preserve"> Oil_Calcs!S$97</f>
        <v>13505.671817081637</v>
      </c>
      <c r="Q64" s="244">
        <f ca="1" xml:space="preserve"> Oil_Calcs!T$97</f>
        <v>14699.004616139347</v>
      </c>
      <c r="R64" s="447">
        <f ca="1" xml:space="preserve"> Oil_Calcs!U$97</f>
        <v>16859.880144797477</v>
      </c>
      <c r="S64" s="440">
        <f ca="1" xml:space="preserve"> Gas_Calcs!M$97</f>
        <v>6072.6292055999993</v>
      </c>
      <c r="T64" s="244">
        <f ca="1" xml:space="preserve"> Gas_Calcs!N$97</f>
        <v>6273.9318311999996</v>
      </c>
      <c r="U64" s="447">
        <f ca="1" xml:space="preserve"> Gas_Calcs!O$97</f>
        <v>6519.9683735999997</v>
      </c>
      <c r="V64" s="440">
        <f ca="1" xml:space="preserve"> Gas_Calcs!P$97</f>
        <v>554.62064679626928</v>
      </c>
      <c r="W64" s="244">
        <f ca="1" xml:space="preserve"> Gas_Calcs!Q$97</f>
        <v>1424.4668772338193</v>
      </c>
      <c r="X64" s="447">
        <f ca="1" xml:space="preserve"> Gas_Calcs!R$97</f>
        <v>2403.9241460924104</v>
      </c>
      <c r="Y64" s="440">
        <f ca="1" xml:space="preserve"> Gas_Calcs!S$97</f>
        <v>6627.2498523962686</v>
      </c>
      <c r="Z64" s="244">
        <f ca="1" xml:space="preserve"> Gas_Calcs!T$97</f>
        <v>7698.3987084338187</v>
      </c>
      <c r="AA64" s="447">
        <f ca="1" xml:space="preserve"> Gas_Calcs!U$97</f>
        <v>8923.8925196924101</v>
      </c>
      <c r="AB64" s="461">
        <f ca="1" xml:space="preserve"> Coal_Calcs!M$96</f>
        <v>0</v>
      </c>
      <c r="AC64" s="463">
        <f ca="1" xml:space="preserve"> Coal_Calcs!N$96</f>
        <v>0</v>
      </c>
      <c r="AD64" s="464">
        <f ca="1" xml:space="preserve"> Coal_Calcs!O$96</f>
        <v>0</v>
      </c>
      <c r="AE64" s="461">
        <f ca="1" xml:space="preserve"> Coal_Calcs!P$96</f>
        <v>0</v>
      </c>
      <c r="AF64" s="463">
        <f ca="1" xml:space="preserve"> Coal_Calcs!Q$96</f>
        <v>0</v>
      </c>
      <c r="AG64" s="464">
        <f ca="1" xml:space="preserve"> Coal_Calcs!R$96</f>
        <v>0</v>
      </c>
      <c r="AH64" s="461">
        <f ca="1" xml:space="preserve"> Coal_Calcs!S$96</f>
        <v>0</v>
      </c>
      <c r="AI64" s="463">
        <f ca="1" xml:space="preserve"> Coal_Calcs!T$96</f>
        <v>0</v>
      </c>
      <c r="AJ64" s="464">
        <f ca="1" xml:space="preserve"> Coal_Calcs!U$96</f>
        <v>0</v>
      </c>
      <c r="AK64" s="384">
        <f t="shared" ca="1" si="1"/>
        <v>20132.921669477906</v>
      </c>
      <c r="AL64" s="384">
        <f t="shared" ca="1" si="2"/>
        <v>22397.403324573166</v>
      </c>
      <c r="AM64" s="384">
        <f t="shared" ca="1" si="3"/>
        <v>25783.772664489887</v>
      </c>
    </row>
    <row r="65" spans="4:39" ht="12.9" customHeight="1" x14ac:dyDescent="0.3">
      <c r="D65" s="54"/>
      <c r="E65" s="234" t="s">
        <v>257</v>
      </c>
      <c r="F65" s="234" t="s">
        <v>492</v>
      </c>
      <c r="G65" s="234" t="s">
        <v>646</v>
      </c>
      <c r="H65" s="172"/>
      <c r="I65" s="172"/>
      <c r="J65" s="440">
        <f ca="1" xml:space="preserve"> Oil_Calcs!M$98</f>
        <v>0</v>
      </c>
      <c r="K65" s="244">
        <f ca="1" xml:space="preserve"> Oil_Calcs!N$98</f>
        <v>0</v>
      </c>
      <c r="L65" s="447">
        <f ca="1" xml:space="preserve"> Oil_Calcs!O$98</f>
        <v>0</v>
      </c>
      <c r="M65" s="440">
        <f ca="1" xml:space="preserve"> Oil_Calcs!P$98</f>
        <v>0</v>
      </c>
      <c r="N65" s="244">
        <f ca="1" xml:space="preserve"> Oil_Calcs!Q$98</f>
        <v>0</v>
      </c>
      <c r="O65" s="447">
        <f ca="1" xml:space="preserve"> Oil_Calcs!R$98</f>
        <v>0</v>
      </c>
      <c r="P65" s="440">
        <f ca="1" xml:space="preserve"> Oil_Calcs!S$98</f>
        <v>0</v>
      </c>
      <c r="Q65" s="244">
        <f ca="1" xml:space="preserve"> Oil_Calcs!T$98</f>
        <v>0</v>
      </c>
      <c r="R65" s="447">
        <f ca="1" xml:space="preserve"> Oil_Calcs!U$98</f>
        <v>0</v>
      </c>
      <c r="S65" s="440">
        <f ca="1" xml:space="preserve"> Gas_Calcs!M$98</f>
        <v>0</v>
      </c>
      <c r="T65" s="244">
        <f ca="1" xml:space="preserve"> Gas_Calcs!N$98</f>
        <v>0</v>
      </c>
      <c r="U65" s="447">
        <f ca="1" xml:space="preserve"> Gas_Calcs!O$98</f>
        <v>0</v>
      </c>
      <c r="V65" s="440">
        <f ca="1" xml:space="preserve"> Gas_Calcs!P$98</f>
        <v>0</v>
      </c>
      <c r="W65" s="244">
        <f ca="1" xml:space="preserve"> Gas_Calcs!Q$98</f>
        <v>0</v>
      </c>
      <c r="X65" s="447">
        <f ca="1" xml:space="preserve"> Gas_Calcs!R$98</f>
        <v>0</v>
      </c>
      <c r="Y65" s="440">
        <f ca="1" xml:space="preserve"> Gas_Calcs!S$98</f>
        <v>0</v>
      </c>
      <c r="Z65" s="244">
        <f ca="1" xml:space="preserve"> Gas_Calcs!T$98</f>
        <v>0</v>
      </c>
      <c r="AA65" s="447">
        <f ca="1" xml:space="preserve"> Gas_Calcs!U$98</f>
        <v>0</v>
      </c>
      <c r="AB65" s="461">
        <f ca="1" xml:space="preserve"> Coal_Calcs!M$97</f>
        <v>0</v>
      </c>
      <c r="AC65" s="463">
        <f ca="1" xml:space="preserve"> Coal_Calcs!N$97</f>
        <v>0</v>
      </c>
      <c r="AD65" s="464">
        <f ca="1" xml:space="preserve"> Coal_Calcs!O$97</f>
        <v>0</v>
      </c>
      <c r="AE65" s="461">
        <f ca="1" xml:space="preserve"> Coal_Calcs!P$97</f>
        <v>0</v>
      </c>
      <c r="AF65" s="463">
        <f ca="1" xml:space="preserve"> Coal_Calcs!Q$97</f>
        <v>0</v>
      </c>
      <c r="AG65" s="464">
        <f ca="1" xml:space="preserve"> Coal_Calcs!R$97</f>
        <v>0</v>
      </c>
      <c r="AH65" s="461">
        <f ca="1" xml:space="preserve"> Coal_Calcs!S$97</f>
        <v>0</v>
      </c>
      <c r="AI65" s="463">
        <f ca="1" xml:space="preserve"> Coal_Calcs!T$97</f>
        <v>0</v>
      </c>
      <c r="AJ65" s="464">
        <f ca="1" xml:space="preserve"> Coal_Calcs!U$97</f>
        <v>0</v>
      </c>
      <c r="AK65" s="384">
        <f t="shared" ca="1" si="1"/>
        <v>0</v>
      </c>
      <c r="AL65" s="384">
        <f t="shared" ca="1" si="2"/>
        <v>0</v>
      </c>
      <c r="AM65" s="384">
        <f t="shared" ca="1" si="3"/>
        <v>0</v>
      </c>
    </row>
    <row r="66" spans="4:39" ht="12.9" customHeight="1" x14ac:dyDescent="0.3">
      <c r="D66" s="54"/>
      <c r="E66" s="234" t="s">
        <v>258</v>
      </c>
      <c r="F66" s="234" t="s">
        <v>493</v>
      </c>
      <c r="G66" s="234" t="s">
        <v>646</v>
      </c>
      <c r="H66" s="172"/>
      <c r="I66" s="172"/>
      <c r="J66" s="440">
        <f ca="1" xml:space="preserve"> Oil_Calcs!M$99</f>
        <v>0</v>
      </c>
      <c r="K66" s="244">
        <f ca="1" xml:space="preserve"> Oil_Calcs!N$99</f>
        <v>0</v>
      </c>
      <c r="L66" s="447">
        <f ca="1" xml:space="preserve"> Oil_Calcs!O$99</f>
        <v>0</v>
      </c>
      <c r="M66" s="440">
        <f ca="1" xml:space="preserve"> Oil_Calcs!P$99</f>
        <v>0</v>
      </c>
      <c r="N66" s="244">
        <f ca="1" xml:space="preserve"> Oil_Calcs!Q$99</f>
        <v>0</v>
      </c>
      <c r="O66" s="447">
        <f ca="1" xml:space="preserve"> Oil_Calcs!R$99</f>
        <v>0</v>
      </c>
      <c r="P66" s="440">
        <f ca="1" xml:space="preserve"> Oil_Calcs!S$99</f>
        <v>0</v>
      </c>
      <c r="Q66" s="244">
        <f ca="1" xml:space="preserve"> Oil_Calcs!T$99</f>
        <v>0</v>
      </c>
      <c r="R66" s="447">
        <f ca="1" xml:space="preserve"> Oil_Calcs!U$99</f>
        <v>0</v>
      </c>
      <c r="S66" s="440">
        <f ca="1" xml:space="preserve"> Gas_Calcs!M$99</f>
        <v>0</v>
      </c>
      <c r="T66" s="244">
        <f ca="1" xml:space="preserve"> Gas_Calcs!N$99</f>
        <v>0</v>
      </c>
      <c r="U66" s="447">
        <f ca="1" xml:space="preserve"> Gas_Calcs!O$99</f>
        <v>0</v>
      </c>
      <c r="V66" s="440">
        <f ca="1" xml:space="preserve"> Gas_Calcs!P$99</f>
        <v>0</v>
      </c>
      <c r="W66" s="244">
        <f ca="1" xml:space="preserve"> Gas_Calcs!Q$99</f>
        <v>0</v>
      </c>
      <c r="X66" s="447">
        <f ca="1" xml:space="preserve"> Gas_Calcs!R$99</f>
        <v>0</v>
      </c>
      <c r="Y66" s="440">
        <f ca="1" xml:space="preserve"> Gas_Calcs!S$99</f>
        <v>0</v>
      </c>
      <c r="Z66" s="244">
        <f ca="1" xml:space="preserve"> Gas_Calcs!T$99</f>
        <v>0</v>
      </c>
      <c r="AA66" s="447">
        <f ca="1" xml:space="preserve"> Gas_Calcs!U$99</f>
        <v>0</v>
      </c>
      <c r="AB66" s="461">
        <f ca="1" xml:space="preserve"> Coal_Calcs!M$98</f>
        <v>0</v>
      </c>
      <c r="AC66" s="463">
        <f ca="1" xml:space="preserve"> Coal_Calcs!N$98</f>
        <v>0</v>
      </c>
      <c r="AD66" s="464">
        <f ca="1" xml:space="preserve"> Coal_Calcs!O$98</f>
        <v>0</v>
      </c>
      <c r="AE66" s="461">
        <f ca="1" xml:space="preserve"> Coal_Calcs!P$98</f>
        <v>0</v>
      </c>
      <c r="AF66" s="463">
        <f ca="1" xml:space="preserve"> Coal_Calcs!Q$98</f>
        <v>0</v>
      </c>
      <c r="AG66" s="464">
        <f ca="1" xml:space="preserve"> Coal_Calcs!R$98</f>
        <v>0</v>
      </c>
      <c r="AH66" s="461">
        <f ca="1" xml:space="preserve"> Coal_Calcs!S$98</f>
        <v>0</v>
      </c>
      <c r="AI66" s="463">
        <f ca="1" xml:space="preserve"> Coal_Calcs!T$98</f>
        <v>0</v>
      </c>
      <c r="AJ66" s="464">
        <f ca="1" xml:space="preserve"> Coal_Calcs!U$98</f>
        <v>0</v>
      </c>
      <c r="AK66" s="384">
        <f t="shared" ca="1" si="1"/>
        <v>0</v>
      </c>
      <c r="AL66" s="384">
        <f t="shared" ca="1" si="2"/>
        <v>0</v>
      </c>
      <c r="AM66" s="384">
        <f t="shared" ca="1" si="3"/>
        <v>0</v>
      </c>
    </row>
    <row r="67" spans="4:39" ht="12.9" customHeight="1" x14ac:dyDescent="0.3">
      <c r="D67" s="54"/>
      <c r="E67" s="234" t="s">
        <v>198</v>
      </c>
      <c r="F67" s="234" t="s">
        <v>157</v>
      </c>
      <c r="G67" s="234" t="s">
        <v>646</v>
      </c>
      <c r="H67" s="172"/>
      <c r="I67" s="172"/>
      <c r="J67" s="440">
        <f ca="1" xml:space="preserve"> Oil_Calcs!M$100</f>
        <v>185654.0163929658</v>
      </c>
      <c r="K67" s="244">
        <f ca="1" xml:space="preserve"> Oil_Calcs!N$100</f>
        <v>201899.25561899255</v>
      </c>
      <c r="L67" s="447">
        <f ca="1" xml:space="preserve"> Oil_Calcs!O$100</f>
        <v>220249.70802514371</v>
      </c>
      <c r="M67" s="440">
        <f ca="1" xml:space="preserve"> Oil_Calcs!P$100</f>
        <v>52592.10599219054</v>
      </c>
      <c r="N67" s="244">
        <f ca="1" xml:space="preserve"> Oil_Calcs!Q$100</f>
        <v>63477.010256807072</v>
      </c>
      <c r="O67" s="447">
        <f ca="1" xml:space="preserve"> Oil_Calcs!R$100</f>
        <v>100528.76301223705</v>
      </c>
      <c r="P67" s="440">
        <f ca="1" xml:space="preserve"> Oil_Calcs!S$100</f>
        <v>238246.12238515634</v>
      </c>
      <c r="Q67" s="244">
        <f ca="1" xml:space="preserve"> Oil_Calcs!T$100</f>
        <v>265376.26587579964</v>
      </c>
      <c r="R67" s="447">
        <f ca="1" xml:space="preserve"> Oil_Calcs!U$100</f>
        <v>320778.47103738075</v>
      </c>
      <c r="S67" s="440">
        <f ca="1" xml:space="preserve"> Gas_Calcs!M$100</f>
        <v>163069.416</v>
      </c>
      <c r="T67" s="244">
        <f ca="1" xml:space="preserve"> Gas_Calcs!N$100</f>
        <v>168475.03200000001</v>
      </c>
      <c r="U67" s="447">
        <f ca="1" xml:space="preserve"> Gas_Calcs!O$100</f>
        <v>175081.89599999998</v>
      </c>
      <c r="V67" s="440">
        <f ca="1" xml:space="preserve"> Gas_Calcs!P$100</f>
        <v>14893.329052794341</v>
      </c>
      <c r="W67" s="244">
        <f ca="1" xml:space="preserve"> Gas_Calcs!Q$100</f>
        <v>38251.468007902477</v>
      </c>
      <c r="X67" s="447">
        <f ca="1" xml:space="preserve"> Gas_Calcs!R$100</f>
        <v>64553.012103899113</v>
      </c>
      <c r="Y67" s="440">
        <f ca="1" xml:space="preserve"> Gas_Calcs!S$100</f>
        <v>177962.74505279434</v>
      </c>
      <c r="Z67" s="244">
        <f ca="1" xml:space="preserve"> Gas_Calcs!T$100</f>
        <v>206726.50000790248</v>
      </c>
      <c r="AA67" s="447">
        <f ca="1" xml:space="preserve"> Gas_Calcs!U$100</f>
        <v>239634.9081038991</v>
      </c>
      <c r="AB67" s="461">
        <f ca="1" xml:space="preserve"> Coal_Calcs!M$99</f>
        <v>0</v>
      </c>
      <c r="AC67" s="463">
        <f ca="1" xml:space="preserve"> Coal_Calcs!N$99</f>
        <v>0</v>
      </c>
      <c r="AD67" s="464">
        <f ca="1" xml:space="preserve"> Coal_Calcs!O$99</f>
        <v>0</v>
      </c>
      <c r="AE67" s="461">
        <f ca="1" xml:space="preserve"> Coal_Calcs!P$99</f>
        <v>0</v>
      </c>
      <c r="AF67" s="463">
        <f ca="1" xml:space="preserve"> Coal_Calcs!Q$99</f>
        <v>0</v>
      </c>
      <c r="AG67" s="464">
        <f ca="1" xml:space="preserve"> Coal_Calcs!R$99</f>
        <v>0</v>
      </c>
      <c r="AH67" s="461">
        <f ca="1" xml:space="preserve"> Coal_Calcs!S$99</f>
        <v>0</v>
      </c>
      <c r="AI67" s="463">
        <f ca="1" xml:space="preserve"> Coal_Calcs!T$99</f>
        <v>0</v>
      </c>
      <c r="AJ67" s="464">
        <f ca="1" xml:space="preserve"> Coal_Calcs!U$99</f>
        <v>0</v>
      </c>
      <c r="AK67" s="384">
        <f t="shared" ca="1" si="1"/>
        <v>416208.86743795068</v>
      </c>
      <c r="AL67" s="384">
        <f t="shared" ca="1" si="2"/>
        <v>472102.76588370209</v>
      </c>
      <c r="AM67" s="384">
        <f t="shared" ca="1" si="3"/>
        <v>560413.37914127985</v>
      </c>
    </row>
    <row r="68" spans="4:39" ht="12.9" customHeight="1" x14ac:dyDescent="0.3">
      <c r="D68" s="54"/>
      <c r="E68" s="234" t="s">
        <v>259</v>
      </c>
      <c r="F68" s="234" t="s">
        <v>158</v>
      </c>
      <c r="G68" s="234" t="s">
        <v>646</v>
      </c>
      <c r="H68" s="172"/>
      <c r="I68" s="172"/>
      <c r="J68" s="440">
        <f ca="1" xml:space="preserve"> Oil_Calcs!M$101</f>
        <v>66340.701685507971</v>
      </c>
      <c r="K68" s="244">
        <f ca="1" xml:space="preserve"> Oil_Calcs!N$101</f>
        <v>72145.696321456955</v>
      </c>
      <c r="L68" s="447">
        <f ca="1" xml:space="preserve"> Oil_Calcs!O$101</f>
        <v>78702.95757829833</v>
      </c>
      <c r="M68" s="440">
        <f ca="1" xml:space="preserve"> Oil_Calcs!P$101</f>
        <v>7618.7369759496951</v>
      </c>
      <c r="N68" s="244">
        <f ca="1" xml:space="preserve"> Oil_Calcs!Q$101</f>
        <v>10420.642993943648</v>
      </c>
      <c r="O68" s="447">
        <f ca="1" xml:space="preserve"> Oil_Calcs!R$101</f>
        <v>19826.992564764168</v>
      </c>
      <c r="P68" s="440">
        <f ca="1" xml:space="preserve"> Oil_Calcs!S$101</f>
        <v>73959.438661457665</v>
      </c>
      <c r="Q68" s="244">
        <f ca="1" xml:space="preserve"> Oil_Calcs!T$101</f>
        <v>82566.339315400604</v>
      </c>
      <c r="R68" s="447">
        <f ca="1" xml:space="preserve"> Oil_Calcs!U$101</f>
        <v>98529.950143062495</v>
      </c>
      <c r="S68" s="440">
        <f ca="1" xml:space="preserve"> Gas_Calcs!M$101</f>
        <v>0</v>
      </c>
      <c r="T68" s="244">
        <f ca="1" xml:space="preserve"> Gas_Calcs!N$101</f>
        <v>0</v>
      </c>
      <c r="U68" s="447">
        <f ca="1" xml:space="preserve"> Gas_Calcs!O$101</f>
        <v>0</v>
      </c>
      <c r="V68" s="440">
        <f ca="1" xml:space="preserve"> Gas_Calcs!P$101</f>
        <v>0</v>
      </c>
      <c r="W68" s="244">
        <f ca="1" xml:space="preserve"> Gas_Calcs!Q$101</f>
        <v>0</v>
      </c>
      <c r="X68" s="447">
        <f ca="1" xml:space="preserve"> Gas_Calcs!R$101</f>
        <v>0</v>
      </c>
      <c r="Y68" s="440">
        <f ca="1" xml:space="preserve"> Gas_Calcs!S$101</f>
        <v>0</v>
      </c>
      <c r="Z68" s="244">
        <f ca="1" xml:space="preserve"> Gas_Calcs!T$101</f>
        <v>0</v>
      </c>
      <c r="AA68" s="447">
        <f ca="1" xml:space="preserve"> Gas_Calcs!U$101</f>
        <v>0</v>
      </c>
      <c r="AB68" s="461">
        <f ca="1" xml:space="preserve"> Coal_Calcs!M$100</f>
        <v>0</v>
      </c>
      <c r="AC68" s="463">
        <f ca="1" xml:space="preserve"> Coal_Calcs!N$100</f>
        <v>0</v>
      </c>
      <c r="AD68" s="464">
        <f ca="1" xml:space="preserve"> Coal_Calcs!O$100</f>
        <v>0</v>
      </c>
      <c r="AE68" s="461">
        <f ca="1" xml:space="preserve"> Coal_Calcs!P$100</f>
        <v>0</v>
      </c>
      <c r="AF68" s="463">
        <f ca="1" xml:space="preserve"> Coal_Calcs!Q$100</f>
        <v>0</v>
      </c>
      <c r="AG68" s="464">
        <f ca="1" xml:space="preserve"> Coal_Calcs!R$100</f>
        <v>0</v>
      </c>
      <c r="AH68" s="461">
        <f ca="1" xml:space="preserve"> Coal_Calcs!S$100</f>
        <v>0</v>
      </c>
      <c r="AI68" s="463">
        <f ca="1" xml:space="preserve"> Coal_Calcs!T$100</f>
        <v>0</v>
      </c>
      <c r="AJ68" s="464">
        <f ca="1" xml:space="preserve"> Coal_Calcs!U$100</f>
        <v>0</v>
      </c>
      <c r="AK68" s="384">
        <f t="shared" ca="1" si="1"/>
        <v>73959.438661457665</v>
      </c>
      <c r="AL68" s="384">
        <f t="shared" ca="1" si="2"/>
        <v>82566.339315400604</v>
      </c>
      <c r="AM68" s="384">
        <f t="shared" ca="1" si="3"/>
        <v>98529.950143062495</v>
      </c>
    </row>
    <row r="69" spans="4:39" ht="12.9" customHeight="1" x14ac:dyDescent="0.3">
      <c r="D69" s="54"/>
      <c r="E69" s="234" t="s">
        <v>264</v>
      </c>
      <c r="F69" s="234" t="s">
        <v>496</v>
      </c>
      <c r="G69" s="234" t="s">
        <v>646</v>
      </c>
      <c r="H69" s="172"/>
      <c r="I69" s="172"/>
      <c r="J69" s="440">
        <f ca="1" xml:space="preserve"> Oil_Calcs!M$102</f>
        <v>0</v>
      </c>
      <c r="K69" s="244">
        <f ca="1" xml:space="preserve"> Oil_Calcs!N$102</f>
        <v>0</v>
      </c>
      <c r="L69" s="447">
        <f ca="1" xml:space="preserve"> Oil_Calcs!O$102</f>
        <v>0</v>
      </c>
      <c r="M69" s="440">
        <f ca="1" xml:space="preserve"> Oil_Calcs!P$102</f>
        <v>0</v>
      </c>
      <c r="N69" s="244">
        <f ca="1" xml:space="preserve"> Oil_Calcs!Q$102</f>
        <v>0</v>
      </c>
      <c r="O69" s="447">
        <f ca="1" xml:space="preserve"> Oil_Calcs!R$102</f>
        <v>0</v>
      </c>
      <c r="P69" s="440">
        <f ca="1" xml:space="preserve"> Oil_Calcs!S$102</f>
        <v>0</v>
      </c>
      <c r="Q69" s="244">
        <f ca="1" xml:space="preserve"> Oil_Calcs!T$102</f>
        <v>0</v>
      </c>
      <c r="R69" s="447">
        <f ca="1" xml:space="preserve"> Oil_Calcs!U$102</f>
        <v>0</v>
      </c>
      <c r="S69" s="440">
        <f ca="1" xml:space="preserve"> Gas_Calcs!M$102</f>
        <v>0</v>
      </c>
      <c r="T69" s="244">
        <f ca="1" xml:space="preserve"> Gas_Calcs!N$102</f>
        <v>0</v>
      </c>
      <c r="U69" s="447">
        <f ca="1" xml:space="preserve"> Gas_Calcs!O$102</f>
        <v>0</v>
      </c>
      <c r="V69" s="440">
        <f ca="1" xml:space="preserve"> Gas_Calcs!P$102</f>
        <v>0</v>
      </c>
      <c r="W69" s="244">
        <f ca="1" xml:space="preserve"> Gas_Calcs!Q$102</f>
        <v>0</v>
      </c>
      <c r="X69" s="447">
        <f ca="1" xml:space="preserve"> Gas_Calcs!R$102</f>
        <v>0</v>
      </c>
      <c r="Y69" s="440">
        <f ca="1" xml:space="preserve"> Gas_Calcs!S$102</f>
        <v>0</v>
      </c>
      <c r="Z69" s="244">
        <f ca="1" xml:space="preserve"> Gas_Calcs!T$102</f>
        <v>0</v>
      </c>
      <c r="AA69" s="447">
        <f ca="1" xml:space="preserve"> Gas_Calcs!U$102</f>
        <v>0</v>
      </c>
      <c r="AB69" s="461">
        <f ca="1" xml:space="preserve"> Coal_Calcs!M$101</f>
        <v>0</v>
      </c>
      <c r="AC69" s="463">
        <f ca="1" xml:space="preserve"> Coal_Calcs!N$101</f>
        <v>0</v>
      </c>
      <c r="AD69" s="464">
        <f ca="1" xml:space="preserve"> Coal_Calcs!O$101</f>
        <v>0</v>
      </c>
      <c r="AE69" s="461">
        <f ca="1" xml:space="preserve"> Coal_Calcs!P$101</f>
        <v>0</v>
      </c>
      <c r="AF69" s="463">
        <f ca="1" xml:space="preserve"> Coal_Calcs!Q$101</f>
        <v>0</v>
      </c>
      <c r="AG69" s="464">
        <f ca="1" xml:space="preserve"> Coal_Calcs!R$101</f>
        <v>0</v>
      </c>
      <c r="AH69" s="461">
        <f ca="1" xml:space="preserve"> Coal_Calcs!S$101</f>
        <v>0</v>
      </c>
      <c r="AI69" s="463">
        <f ca="1" xml:space="preserve"> Coal_Calcs!T$101</f>
        <v>0</v>
      </c>
      <c r="AJ69" s="464">
        <f ca="1" xml:space="preserve"> Coal_Calcs!U$101</f>
        <v>0</v>
      </c>
      <c r="AK69" s="384">
        <f t="shared" ca="1" si="1"/>
        <v>0</v>
      </c>
      <c r="AL69" s="384">
        <f t="shared" ca="1" si="2"/>
        <v>0</v>
      </c>
      <c r="AM69" s="384">
        <f t="shared" ca="1" si="3"/>
        <v>0</v>
      </c>
    </row>
    <row r="70" spans="4:39" ht="12.9" customHeight="1" x14ac:dyDescent="0.3">
      <c r="D70" s="54"/>
      <c r="E70" s="234" t="s">
        <v>260</v>
      </c>
      <c r="F70" s="234" t="s">
        <v>159</v>
      </c>
      <c r="G70" s="234" t="s">
        <v>646</v>
      </c>
      <c r="H70" s="172"/>
      <c r="I70" s="172"/>
      <c r="J70" s="440">
        <f ca="1" xml:space="preserve"> Oil_Calcs!M$103</f>
        <v>85705.689936456605</v>
      </c>
      <c r="K70" s="244">
        <f ca="1" xml:space="preserve"> Oil_Calcs!N$103</f>
        <v>93205.174532051722</v>
      </c>
      <c r="L70" s="447">
        <f ca="1" xml:space="preserve"> Oil_Calcs!O$103</f>
        <v>101676.51393354546</v>
      </c>
      <c r="M70" s="440">
        <f ca="1" xml:space="preserve"> Oil_Calcs!P$103</f>
        <v>11974.20998776166</v>
      </c>
      <c r="N70" s="244">
        <f ca="1" xml:space="preserve"> Oil_Calcs!Q$103</f>
        <v>15260.589013071192</v>
      </c>
      <c r="O70" s="447">
        <f ca="1" xml:space="preserve"> Oil_Calcs!R$103</f>
        <v>27057.447036749367</v>
      </c>
      <c r="P70" s="440">
        <f ca="1" xml:space="preserve"> Oil_Calcs!S$103</f>
        <v>97679.899924218262</v>
      </c>
      <c r="Q70" s="244">
        <f ca="1" xml:space="preserve"> Oil_Calcs!T$103</f>
        <v>108465.76354512291</v>
      </c>
      <c r="R70" s="447">
        <f ca="1" xml:space="preserve"> Oil_Calcs!U$103</f>
        <v>128733.96097029482</v>
      </c>
      <c r="S70" s="440">
        <f ca="1" xml:space="preserve"> Gas_Calcs!M$103</f>
        <v>121353.984</v>
      </c>
      <c r="T70" s="244">
        <f ca="1" xml:space="preserve"> Gas_Calcs!N$103</f>
        <v>125376.76800000001</v>
      </c>
      <c r="U70" s="447">
        <f ca="1" xml:space="preserve"> Gas_Calcs!O$103</f>
        <v>130293.50399999999</v>
      </c>
      <c r="V70" s="440">
        <f ca="1" xml:space="preserve"> Gas_Calcs!P$103</f>
        <v>11083.407667195788</v>
      </c>
      <c r="W70" s="244">
        <f ca="1" xml:space="preserve"> Gas_Calcs!Q$103</f>
        <v>28466.208750066959</v>
      </c>
      <c r="X70" s="447">
        <f ca="1" xml:space="preserve"> Gas_Calcs!R$103</f>
        <v>48039.450868017942</v>
      </c>
      <c r="Y70" s="440">
        <f ca="1" xml:space="preserve"> Gas_Calcs!S$103</f>
        <v>132437.39166719577</v>
      </c>
      <c r="Z70" s="244">
        <f ca="1" xml:space="preserve"> Gas_Calcs!T$103</f>
        <v>153842.97675006697</v>
      </c>
      <c r="AA70" s="447">
        <f ca="1" xml:space="preserve"> Gas_Calcs!U$103</f>
        <v>178332.95486801793</v>
      </c>
      <c r="AB70" s="461">
        <f ca="1" xml:space="preserve"> Coal_Calcs!M$102</f>
        <v>0</v>
      </c>
      <c r="AC70" s="463">
        <f ca="1" xml:space="preserve"> Coal_Calcs!N$102</f>
        <v>0</v>
      </c>
      <c r="AD70" s="464">
        <f ca="1" xml:space="preserve"> Coal_Calcs!O$102</f>
        <v>0</v>
      </c>
      <c r="AE70" s="461">
        <f ca="1" xml:space="preserve"> Coal_Calcs!P$102</f>
        <v>0</v>
      </c>
      <c r="AF70" s="463">
        <f ca="1" xml:space="preserve"> Coal_Calcs!Q$102</f>
        <v>0</v>
      </c>
      <c r="AG70" s="464">
        <f ca="1" xml:space="preserve"> Coal_Calcs!R$102</f>
        <v>0</v>
      </c>
      <c r="AH70" s="461">
        <f ca="1" xml:space="preserve"> Coal_Calcs!S$102</f>
        <v>0</v>
      </c>
      <c r="AI70" s="463">
        <f ca="1" xml:space="preserve"> Coal_Calcs!T$102</f>
        <v>0</v>
      </c>
      <c r="AJ70" s="464">
        <f ca="1" xml:space="preserve"> Coal_Calcs!U$102</f>
        <v>0</v>
      </c>
      <c r="AK70" s="384">
        <f t="shared" ca="1" si="1"/>
        <v>230117.29159141402</v>
      </c>
      <c r="AL70" s="384">
        <f t="shared" ca="1" si="2"/>
        <v>262308.7402951899</v>
      </c>
      <c r="AM70" s="384">
        <f t="shared" ca="1" si="3"/>
        <v>307066.91583831277</v>
      </c>
    </row>
    <row r="71" spans="4:39" ht="12.9" customHeight="1" x14ac:dyDescent="0.3">
      <c r="D71" s="54"/>
      <c r="E71" s="234" t="s">
        <v>439</v>
      </c>
      <c r="F71" s="234" t="s">
        <v>639</v>
      </c>
      <c r="G71" s="234" t="s">
        <v>646</v>
      </c>
      <c r="H71" s="172"/>
      <c r="I71" s="172"/>
      <c r="J71" s="440">
        <f ca="1" xml:space="preserve"> Oil_Calcs!M$104</f>
        <v>0</v>
      </c>
      <c r="K71" s="244">
        <f ca="1" xml:space="preserve"> Oil_Calcs!N$104</f>
        <v>0</v>
      </c>
      <c r="L71" s="447">
        <f ca="1" xml:space="preserve"> Oil_Calcs!O$104</f>
        <v>0</v>
      </c>
      <c r="M71" s="440">
        <f ca="1" xml:space="preserve"> Oil_Calcs!P$104</f>
        <v>0</v>
      </c>
      <c r="N71" s="244">
        <f ca="1" xml:space="preserve"> Oil_Calcs!Q$104</f>
        <v>0</v>
      </c>
      <c r="O71" s="447">
        <f ca="1" xml:space="preserve"> Oil_Calcs!R$104</f>
        <v>0</v>
      </c>
      <c r="P71" s="440">
        <f ca="1" xml:space="preserve"> Oil_Calcs!S$104</f>
        <v>0</v>
      </c>
      <c r="Q71" s="244">
        <f ca="1" xml:space="preserve"> Oil_Calcs!T$104</f>
        <v>0</v>
      </c>
      <c r="R71" s="447">
        <f ca="1" xml:space="preserve"> Oil_Calcs!U$104</f>
        <v>0</v>
      </c>
      <c r="S71" s="440">
        <f ca="1" xml:space="preserve"> Gas_Calcs!M$104</f>
        <v>0</v>
      </c>
      <c r="T71" s="244">
        <f ca="1" xml:space="preserve"> Gas_Calcs!N$104</f>
        <v>0</v>
      </c>
      <c r="U71" s="447">
        <f ca="1" xml:space="preserve"> Gas_Calcs!O$104</f>
        <v>0</v>
      </c>
      <c r="V71" s="440">
        <f ca="1" xml:space="preserve"> Gas_Calcs!P$104</f>
        <v>0</v>
      </c>
      <c r="W71" s="244">
        <f ca="1" xml:space="preserve"> Gas_Calcs!Q$104</f>
        <v>0</v>
      </c>
      <c r="X71" s="447">
        <f ca="1" xml:space="preserve"> Gas_Calcs!R$104</f>
        <v>0</v>
      </c>
      <c r="Y71" s="440">
        <f ca="1" xml:space="preserve"> Gas_Calcs!S$104</f>
        <v>0</v>
      </c>
      <c r="Z71" s="244">
        <f ca="1" xml:space="preserve"> Gas_Calcs!T$104</f>
        <v>0</v>
      </c>
      <c r="AA71" s="447">
        <f ca="1" xml:space="preserve"> Gas_Calcs!U$104</f>
        <v>0</v>
      </c>
      <c r="AB71" s="461">
        <f ca="1" xml:space="preserve"> Coal_Calcs!M$103</f>
        <v>0</v>
      </c>
      <c r="AC71" s="463">
        <f ca="1" xml:space="preserve"> Coal_Calcs!N$103</f>
        <v>0</v>
      </c>
      <c r="AD71" s="464">
        <f ca="1" xml:space="preserve"> Coal_Calcs!O$103</f>
        <v>0</v>
      </c>
      <c r="AE71" s="461">
        <f ca="1" xml:space="preserve"> Coal_Calcs!P$103</f>
        <v>0</v>
      </c>
      <c r="AF71" s="463">
        <f ca="1" xml:space="preserve"> Coal_Calcs!Q$103</f>
        <v>0</v>
      </c>
      <c r="AG71" s="464">
        <f ca="1" xml:space="preserve"> Coal_Calcs!R$103</f>
        <v>0</v>
      </c>
      <c r="AH71" s="461">
        <f ca="1" xml:space="preserve"> Coal_Calcs!S$103</f>
        <v>0</v>
      </c>
      <c r="AI71" s="463">
        <f ca="1" xml:space="preserve"> Coal_Calcs!T$103</f>
        <v>0</v>
      </c>
      <c r="AJ71" s="464">
        <f ca="1" xml:space="preserve"> Coal_Calcs!U$103</f>
        <v>0</v>
      </c>
      <c r="AK71" s="384">
        <f t="shared" ca="1" si="1"/>
        <v>0</v>
      </c>
      <c r="AL71" s="384">
        <f t="shared" ca="1" si="2"/>
        <v>0</v>
      </c>
      <c r="AM71" s="384">
        <f t="shared" ca="1" si="3"/>
        <v>0</v>
      </c>
    </row>
    <row r="72" spans="4:39" ht="12.9" customHeight="1" x14ac:dyDescent="0.3">
      <c r="D72" s="54"/>
      <c r="E72" s="234" t="s">
        <v>263</v>
      </c>
      <c r="F72" s="234" t="s">
        <v>495</v>
      </c>
      <c r="G72" s="234" t="s">
        <v>646</v>
      </c>
      <c r="H72" s="172"/>
      <c r="I72" s="172"/>
      <c r="J72" s="440">
        <f ca="1" xml:space="preserve"> Oil_Calcs!M$105</f>
        <v>0</v>
      </c>
      <c r="K72" s="244">
        <f ca="1" xml:space="preserve"> Oil_Calcs!N$105</f>
        <v>0</v>
      </c>
      <c r="L72" s="447">
        <f ca="1" xml:space="preserve"> Oil_Calcs!O$105</f>
        <v>0</v>
      </c>
      <c r="M72" s="440">
        <f ca="1" xml:space="preserve"> Oil_Calcs!P$105</f>
        <v>0</v>
      </c>
      <c r="N72" s="244">
        <f ca="1" xml:space="preserve"> Oil_Calcs!Q$105</f>
        <v>0</v>
      </c>
      <c r="O72" s="447">
        <f ca="1" xml:space="preserve"> Oil_Calcs!R$105</f>
        <v>0</v>
      </c>
      <c r="P72" s="440">
        <f ca="1" xml:space="preserve"> Oil_Calcs!S$105</f>
        <v>0</v>
      </c>
      <c r="Q72" s="244">
        <f ca="1" xml:space="preserve"> Oil_Calcs!T$105</f>
        <v>0</v>
      </c>
      <c r="R72" s="447">
        <f ca="1" xml:space="preserve"> Oil_Calcs!U$105</f>
        <v>0</v>
      </c>
      <c r="S72" s="440">
        <f ca="1" xml:space="preserve"> Gas_Calcs!M$105</f>
        <v>0</v>
      </c>
      <c r="T72" s="244">
        <f ca="1" xml:space="preserve"> Gas_Calcs!N$105</f>
        <v>0</v>
      </c>
      <c r="U72" s="447">
        <f ca="1" xml:space="preserve"> Gas_Calcs!O$105</f>
        <v>0</v>
      </c>
      <c r="V72" s="440">
        <f ca="1" xml:space="preserve"> Gas_Calcs!P$105</f>
        <v>0</v>
      </c>
      <c r="W72" s="244">
        <f ca="1" xml:space="preserve"> Gas_Calcs!Q$105</f>
        <v>0</v>
      </c>
      <c r="X72" s="447">
        <f ca="1" xml:space="preserve"> Gas_Calcs!R$105</f>
        <v>0</v>
      </c>
      <c r="Y72" s="440">
        <f ca="1" xml:space="preserve"> Gas_Calcs!S$105</f>
        <v>0</v>
      </c>
      <c r="Z72" s="244">
        <f ca="1" xml:space="preserve"> Gas_Calcs!T$105</f>
        <v>0</v>
      </c>
      <c r="AA72" s="447">
        <f ca="1" xml:space="preserve"> Gas_Calcs!U$105</f>
        <v>0</v>
      </c>
      <c r="AB72" s="461">
        <f ca="1" xml:space="preserve"> Coal_Calcs!M$104</f>
        <v>0</v>
      </c>
      <c r="AC72" s="463">
        <f ca="1" xml:space="preserve"> Coal_Calcs!N$104</f>
        <v>0</v>
      </c>
      <c r="AD72" s="464">
        <f ca="1" xml:space="preserve"> Coal_Calcs!O$104</f>
        <v>0</v>
      </c>
      <c r="AE72" s="461">
        <f ca="1" xml:space="preserve"> Coal_Calcs!P$104</f>
        <v>0</v>
      </c>
      <c r="AF72" s="463">
        <f ca="1" xml:space="preserve"> Coal_Calcs!Q$104</f>
        <v>0</v>
      </c>
      <c r="AG72" s="464">
        <f ca="1" xml:space="preserve"> Coal_Calcs!R$104</f>
        <v>0</v>
      </c>
      <c r="AH72" s="461">
        <f ca="1" xml:space="preserve"> Coal_Calcs!S$104</f>
        <v>0</v>
      </c>
      <c r="AI72" s="463">
        <f ca="1" xml:space="preserve"> Coal_Calcs!T$104</f>
        <v>0</v>
      </c>
      <c r="AJ72" s="464">
        <f ca="1" xml:space="preserve"> Coal_Calcs!U$104</f>
        <v>0</v>
      </c>
      <c r="AK72" s="384">
        <f t="shared" ca="1" si="1"/>
        <v>0</v>
      </c>
      <c r="AL72" s="384">
        <f t="shared" ca="1" si="2"/>
        <v>0</v>
      </c>
      <c r="AM72" s="384">
        <f t="shared" ca="1" si="3"/>
        <v>0</v>
      </c>
    </row>
    <row r="73" spans="4:39" ht="12.9" customHeight="1" x14ac:dyDescent="0.3">
      <c r="D73" s="54"/>
      <c r="E73" s="234" t="s">
        <v>403</v>
      </c>
      <c r="F73" s="234" t="s">
        <v>615</v>
      </c>
      <c r="G73" s="234" t="s">
        <v>646</v>
      </c>
      <c r="H73" s="172"/>
      <c r="I73" s="172"/>
      <c r="J73" s="440">
        <f ca="1" xml:space="preserve"> Oil_Calcs!M$106</f>
        <v>0</v>
      </c>
      <c r="K73" s="244">
        <f ca="1" xml:space="preserve"> Oil_Calcs!N$106</f>
        <v>0</v>
      </c>
      <c r="L73" s="447">
        <f ca="1" xml:space="preserve"> Oil_Calcs!O$106</f>
        <v>0</v>
      </c>
      <c r="M73" s="440">
        <f ca="1" xml:space="preserve"> Oil_Calcs!P$106</f>
        <v>0</v>
      </c>
      <c r="N73" s="244">
        <f ca="1" xml:space="preserve"> Oil_Calcs!Q$106</f>
        <v>0</v>
      </c>
      <c r="O73" s="447">
        <f ca="1" xml:space="preserve"> Oil_Calcs!R$106</f>
        <v>0</v>
      </c>
      <c r="P73" s="440">
        <f ca="1" xml:space="preserve"> Oil_Calcs!S$106</f>
        <v>0</v>
      </c>
      <c r="Q73" s="244">
        <f ca="1" xml:space="preserve"> Oil_Calcs!T$106</f>
        <v>0</v>
      </c>
      <c r="R73" s="447">
        <f ca="1" xml:space="preserve"> Oil_Calcs!U$106</f>
        <v>0</v>
      </c>
      <c r="S73" s="440">
        <f ca="1" xml:space="preserve"> Gas_Calcs!M$106</f>
        <v>0</v>
      </c>
      <c r="T73" s="244">
        <f ca="1" xml:space="preserve"> Gas_Calcs!N$106</f>
        <v>0</v>
      </c>
      <c r="U73" s="447">
        <f ca="1" xml:space="preserve"> Gas_Calcs!O$106</f>
        <v>0</v>
      </c>
      <c r="V73" s="440">
        <f ca="1" xml:space="preserve"> Gas_Calcs!P$106</f>
        <v>0</v>
      </c>
      <c r="W73" s="244">
        <f ca="1" xml:space="preserve"> Gas_Calcs!Q$106</f>
        <v>0</v>
      </c>
      <c r="X73" s="447">
        <f ca="1" xml:space="preserve"> Gas_Calcs!R$106</f>
        <v>0</v>
      </c>
      <c r="Y73" s="440">
        <f ca="1" xml:space="preserve"> Gas_Calcs!S$106</f>
        <v>0</v>
      </c>
      <c r="Z73" s="244">
        <f ca="1" xml:space="preserve"> Gas_Calcs!T$106</f>
        <v>0</v>
      </c>
      <c r="AA73" s="447">
        <f ca="1" xml:space="preserve"> Gas_Calcs!U$106</f>
        <v>0</v>
      </c>
      <c r="AB73" s="461">
        <f ca="1" xml:space="preserve"> Coal_Calcs!M$105</f>
        <v>0</v>
      </c>
      <c r="AC73" s="463">
        <f ca="1" xml:space="preserve"> Coal_Calcs!N$105</f>
        <v>0</v>
      </c>
      <c r="AD73" s="464">
        <f ca="1" xml:space="preserve"> Coal_Calcs!O$105</f>
        <v>0</v>
      </c>
      <c r="AE73" s="461">
        <f ca="1" xml:space="preserve"> Coal_Calcs!P$105</f>
        <v>0</v>
      </c>
      <c r="AF73" s="463">
        <f ca="1" xml:space="preserve"> Coal_Calcs!Q$105</f>
        <v>0</v>
      </c>
      <c r="AG73" s="464">
        <f ca="1" xml:space="preserve"> Coal_Calcs!R$105</f>
        <v>0</v>
      </c>
      <c r="AH73" s="461">
        <f ca="1" xml:space="preserve"> Coal_Calcs!S$105</f>
        <v>0</v>
      </c>
      <c r="AI73" s="463">
        <f ca="1" xml:space="preserve"> Coal_Calcs!T$105</f>
        <v>0</v>
      </c>
      <c r="AJ73" s="464">
        <f ca="1" xml:space="preserve"> Coal_Calcs!U$105</f>
        <v>0</v>
      </c>
      <c r="AK73" s="384">
        <f t="shared" ref="AK73:AK136" ca="1" si="4">P73+Y73+AH73</f>
        <v>0</v>
      </c>
      <c r="AL73" s="384">
        <f t="shared" ref="AL73:AL136" ca="1" si="5">Q73+Z73+AI73</f>
        <v>0</v>
      </c>
      <c r="AM73" s="384">
        <f t="shared" ref="AM73:AM136" ca="1" si="6">R73+AA73+AJ73</f>
        <v>0</v>
      </c>
    </row>
    <row r="74" spans="4:39" ht="12.9" customHeight="1" x14ac:dyDescent="0.3">
      <c r="D74" s="54"/>
      <c r="E74" s="234" t="s">
        <v>266</v>
      </c>
      <c r="F74" s="234" t="s">
        <v>498</v>
      </c>
      <c r="G74" s="234" t="s">
        <v>646</v>
      </c>
      <c r="H74" s="172"/>
      <c r="I74" s="172"/>
      <c r="J74" s="440">
        <f ca="1" xml:space="preserve"> Oil_Calcs!M$107</f>
        <v>0</v>
      </c>
      <c r="K74" s="244">
        <f ca="1" xml:space="preserve"> Oil_Calcs!N$107</f>
        <v>0</v>
      </c>
      <c r="L74" s="447">
        <f ca="1" xml:space="preserve"> Oil_Calcs!O$107</f>
        <v>0</v>
      </c>
      <c r="M74" s="440">
        <f ca="1" xml:space="preserve"> Oil_Calcs!P$107</f>
        <v>0</v>
      </c>
      <c r="N74" s="244">
        <f ca="1" xml:space="preserve"> Oil_Calcs!Q$107</f>
        <v>0</v>
      </c>
      <c r="O74" s="447">
        <f ca="1" xml:space="preserve"> Oil_Calcs!R$107</f>
        <v>0</v>
      </c>
      <c r="P74" s="440">
        <f ca="1" xml:space="preserve"> Oil_Calcs!S$107</f>
        <v>0</v>
      </c>
      <c r="Q74" s="244">
        <f ca="1" xml:space="preserve"> Oil_Calcs!T$107</f>
        <v>0</v>
      </c>
      <c r="R74" s="447">
        <f ca="1" xml:space="preserve"> Oil_Calcs!U$107</f>
        <v>0</v>
      </c>
      <c r="S74" s="440">
        <f ca="1" xml:space="preserve"> Gas_Calcs!M$107</f>
        <v>0</v>
      </c>
      <c r="T74" s="244">
        <f ca="1" xml:space="preserve"> Gas_Calcs!N$107</f>
        <v>0</v>
      </c>
      <c r="U74" s="447">
        <f ca="1" xml:space="preserve"> Gas_Calcs!O$107</f>
        <v>0</v>
      </c>
      <c r="V74" s="440">
        <f ca="1" xml:space="preserve"> Gas_Calcs!P$107</f>
        <v>0</v>
      </c>
      <c r="W74" s="244">
        <f ca="1" xml:space="preserve"> Gas_Calcs!Q$107</f>
        <v>0</v>
      </c>
      <c r="X74" s="447">
        <f ca="1" xml:space="preserve"> Gas_Calcs!R$107</f>
        <v>0</v>
      </c>
      <c r="Y74" s="440">
        <f ca="1" xml:space="preserve"> Gas_Calcs!S$107</f>
        <v>0</v>
      </c>
      <c r="Z74" s="244">
        <f ca="1" xml:space="preserve"> Gas_Calcs!T$107</f>
        <v>0</v>
      </c>
      <c r="AA74" s="447">
        <f ca="1" xml:space="preserve"> Gas_Calcs!U$107</f>
        <v>0</v>
      </c>
      <c r="AB74" s="461">
        <f ca="1" xml:space="preserve"> Coal_Calcs!M$106</f>
        <v>0</v>
      </c>
      <c r="AC74" s="463">
        <f ca="1" xml:space="preserve"> Coal_Calcs!N$106</f>
        <v>0</v>
      </c>
      <c r="AD74" s="464">
        <f ca="1" xml:space="preserve"> Coal_Calcs!O$106</f>
        <v>0</v>
      </c>
      <c r="AE74" s="461">
        <f ca="1" xml:space="preserve"> Coal_Calcs!P$106</f>
        <v>0</v>
      </c>
      <c r="AF74" s="463">
        <f ca="1" xml:space="preserve"> Coal_Calcs!Q$106</f>
        <v>0</v>
      </c>
      <c r="AG74" s="464">
        <f ca="1" xml:space="preserve"> Coal_Calcs!R$106</f>
        <v>0</v>
      </c>
      <c r="AH74" s="461">
        <f ca="1" xml:space="preserve"> Coal_Calcs!S$106</f>
        <v>0</v>
      </c>
      <c r="AI74" s="463">
        <f ca="1" xml:space="preserve"> Coal_Calcs!T$106</f>
        <v>0</v>
      </c>
      <c r="AJ74" s="464">
        <f ca="1" xml:space="preserve"> Coal_Calcs!U$106</f>
        <v>0</v>
      </c>
      <c r="AK74" s="384">
        <f t="shared" ca="1" si="4"/>
        <v>0</v>
      </c>
      <c r="AL74" s="384">
        <f t="shared" ca="1" si="5"/>
        <v>0</v>
      </c>
      <c r="AM74" s="384">
        <f t="shared" ca="1" si="6"/>
        <v>0</v>
      </c>
    </row>
    <row r="75" spans="4:39" ht="12.9" customHeight="1" x14ac:dyDescent="0.3">
      <c r="D75" s="54"/>
      <c r="E75" s="234" t="s">
        <v>270</v>
      </c>
      <c r="F75" s="234" t="s">
        <v>502</v>
      </c>
      <c r="G75" s="234" t="s">
        <v>646</v>
      </c>
      <c r="H75" s="172"/>
      <c r="I75" s="172"/>
      <c r="J75" s="440">
        <f ca="1" xml:space="preserve"> Oil_Calcs!M$108</f>
        <v>0</v>
      </c>
      <c r="K75" s="244">
        <f ca="1" xml:space="preserve"> Oil_Calcs!N$108</f>
        <v>0</v>
      </c>
      <c r="L75" s="447">
        <f ca="1" xml:space="preserve"> Oil_Calcs!O$108</f>
        <v>0</v>
      </c>
      <c r="M75" s="440">
        <f ca="1" xml:space="preserve"> Oil_Calcs!P$108</f>
        <v>0</v>
      </c>
      <c r="N75" s="244">
        <f ca="1" xml:space="preserve"> Oil_Calcs!Q$108</f>
        <v>0</v>
      </c>
      <c r="O75" s="447">
        <f ca="1" xml:space="preserve"> Oil_Calcs!R$108</f>
        <v>0</v>
      </c>
      <c r="P75" s="440">
        <f ca="1" xml:space="preserve"> Oil_Calcs!S$108</f>
        <v>0</v>
      </c>
      <c r="Q75" s="244">
        <f ca="1" xml:space="preserve"> Oil_Calcs!T$108</f>
        <v>0</v>
      </c>
      <c r="R75" s="447">
        <f ca="1" xml:space="preserve"> Oil_Calcs!U$108</f>
        <v>0</v>
      </c>
      <c r="S75" s="440">
        <f ca="1" xml:space="preserve"> Gas_Calcs!M$108</f>
        <v>0</v>
      </c>
      <c r="T75" s="244">
        <f ca="1" xml:space="preserve"> Gas_Calcs!N$108</f>
        <v>0</v>
      </c>
      <c r="U75" s="447">
        <f ca="1" xml:space="preserve"> Gas_Calcs!O$108</f>
        <v>0</v>
      </c>
      <c r="V75" s="440">
        <f ca="1" xml:space="preserve"> Gas_Calcs!P$108</f>
        <v>0</v>
      </c>
      <c r="W75" s="244">
        <f ca="1" xml:space="preserve"> Gas_Calcs!Q$108</f>
        <v>0</v>
      </c>
      <c r="X75" s="447">
        <f ca="1" xml:space="preserve"> Gas_Calcs!R$108</f>
        <v>0</v>
      </c>
      <c r="Y75" s="440">
        <f ca="1" xml:space="preserve"> Gas_Calcs!S$108</f>
        <v>0</v>
      </c>
      <c r="Z75" s="244">
        <f ca="1" xml:space="preserve"> Gas_Calcs!T$108</f>
        <v>0</v>
      </c>
      <c r="AA75" s="447">
        <f ca="1" xml:space="preserve"> Gas_Calcs!U$108</f>
        <v>0</v>
      </c>
      <c r="AB75" s="461">
        <f ca="1" xml:space="preserve"> Coal_Calcs!M$107</f>
        <v>0</v>
      </c>
      <c r="AC75" s="463">
        <f ca="1" xml:space="preserve"> Coal_Calcs!N$107</f>
        <v>0</v>
      </c>
      <c r="AD75" s="464">
        <f ca="1" xml:space="preserve"> Coal_Calcs!O$107</f>
        <v>0</v>
      </c>
      <c r="AE75" s="461">
        <f ca="1" xml:space="preserve"> Coal_Calcs!P$107</f>
        <v>0</v>
      </c>
      <c r="AF75" s="463">
        <f ca="1" xml:space="preserve"> Coal_Calcs!Q$107</f>
        <v>0</v>
      </c>
      <c r="AG75" s="464">
        <f ca="1" xml:space="preserve"> Coal_Calcs!R$107</f>
        <v>0</v>
      </c>
      <c r="AH75" s="461">
        <f ca="1" xml:space="preserve"> Coal_Calcs!S$107</f>
        <v>0</v>
      </c>
      <c r="AI75" s="463">
        <f ca="1" xml:space="preserve"> Coal_Calcs!T$107</f>
        <v>0</v>
      </c>
      <c r="AJ75" s="464">
        <f ca="1" xml:space="preserve"> Coal_Calcs!U$107</f>
        <v>0</v>
      </c>
      <c r="AK75" s="384">
        <f t="shared" ca="1" si="4"/>
        <v>0</v>
      </c>
      <c r="AL75" s="384">
        <f t="shared" ca="1" si="5"/>
        <v>0</v>
      </c>
      <c r="AM75" s="384">
        <f t="shared" ca="1" si="6"/>
        <v>0</v>
      </c>
    </row>
    <row r="76" spans="4:39" ht="12.9" customHeight="1" x14ac:dyDescent="0.3">
      <c r="D76" s="54"/>
      <c r="E76" s="234" t="s">
        <v>269</v>
      </c>
      <c r="F76" s="234" t="s">
        <v>501</v>
      </c>
      <c r="G76" s="234" t="s">
        <v>646</v>
      </c>
      <c r="H76" s="172"/>
      <c r="I76" s="172"/>
      <c r="J76" s="440">
        <f ca="1" xml:space="preserve"> Oil_Calcs!M$109</f>
        <v>0</v>
      </c>
      <c r="K76" s="244">
        <f ca="1" xml:space="preserve"> Oil_Calcs!N$109</f>
        <v>0</v>
      </c>
      <c r="L76" s="447">
        <f ca="1" xml:space="preserve"> Oil_Calcs!O$109</f>
        <v>0</v>
      </c>
      <c r="M76" s="440">
        <f ca="1" xml:space="preserve"> Oil_Calcs!P$109</f>
        <v>0</v>
      </c>
      <c r="N76" s="244">
        <f ca="1" xml:space="preserve"> Oil_Calcs!Q$109</f>
        <v>0</v>
      </c>
      <c r="O76" s="447">
        <f ca="1" xml:space="preserve"> Oil_Calcs!R$109</f>
        <v>0</v>
      </c>
      <c r="P76" s="440">
        <f ca="1" xml:space="preserve"> Oil_Calcs!S$109</f>
        <v>0</v>
      </c>
      <c r="Q76" s="244">
        <f ca="1" xml:space="preserve"> Oil_Calcs!T$109</f>
        <v>0</v>
      </c>
      <c r="R76" s="447">
        <f ca="1" xml:space="preserve"> Oil_Calcs!U$109</f>
        <v>0</v>
      </c>
      <c r="S76" s="440">
        <f ca="1" xml:space="preserve"> Gas_Calcs!M$109</f>
        <v>0</v>
      </c>
      <c r="T76" s="244">
        <f ca="1" xml:space="preserve"> Gas_Calcs!N$109</f>
        <v>0</v>
      </c>
      <c r="U76" s="447">
        <f ca="1" xml:space="preserve"> Gas_Calcs!O$109</f>
        <v>0</v>
      </c>
      <c r="V76" s="440">
        <f ca="1" xml:space="preserve"> Gas_Calcs!P$109</f>
        <v>0</v>
      </c>
      <c r="W76" s="244">
        <f ca="1" xml:space="preserve"> Gas_Calcs!Q$109</f>
        <v>0</v>
      </c>
      <c r="X76" s="447">
        <f ca="1" xml:space="preserve"> Gas_Calcs!R$109</f>
        <v>0</v>
      </c>
      <c r="Y76" s="440">
        <f ca="1" xml:space="preserve"> Gas_Calcs!S$109</f>
        <v>0</v>
      </c>
      <c r="Z76" s="244">
        <f ca="1" xml:space="preserve"> Gas_Calcs!T$109</f>
        <v>0</v>
      </c>
      <c r="AA76" s="447">
        <f ca="1" xml:space="preserve"> Gas_Calcs!U$109</f>
        <v>0</v>
      </c>
      <c r="AB76" s="461">
        <f ca="1" xml:space="preserve"> Coal_Calcs!M$108</f>
        <v>0</v>
      </c>
      <c r="AC76" s="463">
        <f ca="1" xml:space="preserve"> Coal_Calcs!N$108</f>
        <v>0</v>
      </c>
      <c r="AD76" s="464">
        <f ca="1" xml:space="preserve"> Coal_Calcs!O$108</f>
        <v>0</v>
      </c>
      <c r="AE76" s="461">
        <f ca="1" xml:space="preserve"> Coal_Calcs!P$108</f>
        <v>0</v>
      </c>
      <c r="AF76" s="463">
        <f ca="1" xml:space="preserve"> Coal_Calcs!Q$108</f>
        <v>0</v>
      </c>
      <c r="AG76" s="464">
        <f ca="1" xml:space="preserve"> Coal_Calcs!R$108</f>
        <v>0</v>
      </c>
      <c r="AH76" s="461">
        <f ca="1" xml:space="preserve"> Coal_Calcs!S$108</f>
        <v>0</v>
      </c>
      <c r="AI76" s="463">
        <f ca="1" xml:space="preserve"> Coal_Calcs!T$108</f>
        <v>0</v>
      </c>
      <c r="AJ76" s="464">
        <f ca="1" xml:space="preserve"> Coal_Calcs!U$108</f>
        <v>0</v>
      </c>
      <c r="AK76" s="384">
        <f t="shared" ca="1" si="4"/>
        <v>0</v>
      </c>
      <c r="AL76" s="384">
        <f t="shared" ca="1" si="5"/>
        <v>0</v>
      </c>
      <c r="AM76" s="384">
        <f t="shared" ca="1" si="6"/>
        <v>0</v>
      </c>
    </row>
    <row r="77" spans="4:39" ht="12.9" customHeight="1" x14ac:dyDescent="0.3">
      <c r="D77" s="54"/>
      <c r="E77" s="234" t="s">
        <v>267</v>
      </c>
      <c r="F77" s="234" t="s">
        <v>499</v>
      </c>
      <c r="G77" s="234" t="s">
        <v>646</v>
      </c>
      <c r="H77" s="172"/>
      <c r="I77" s="172"/>
      <c r="J77" s="440">
        <f ca="1" xml:space="preserve"> Oil_Calcs!M$110</f>
        <v>0</v>
      </c>
      <c r="K77" s="244">
        <f ca="1" xml:space="preserve"> Oil_Calcs!N$110</f>
        <v>0</v>
      </c>
      <c r="L77" s="447">
        <f ca="1" xml:space="preserve"> Oil_Calcs!O$110</f>
        <v>0</v>
      </c>
      <c r="M77" s="440">
        <f ca="1" xml:space="preserve"> Oil_Calcs!P$110</f>
        <v>0</v>
      </c>
      <c r="N77" s="244">
        <f ca="1" xml:space="preserve"> Oil_Calcs!Q$110</f>
        <v>0</v>
      </c>
      <c r="O77" s="447">
        <f ca="1" xml:space="preserve"> Oil_Calcs!R$110</f>
        <v>0</v>
      </c>
      <c r="P77" s="440">
        <f ca="1" xml:space="preserve"> Oil_Calcs!S$110</f>
        <v>0</v>
      </c>
      <c r="Q77" s="244">
        <f ca="1" xml:space="preserve"> Oil_Calcs!T$110</f>
        <v>0</v>
      </c>
      <c r="R77" s="447">
        <f ca="1" xml:space="preserve"> Oil_Calcs!U$110</f>
        <v>0</v>
      </c>
      <c r="S77" s="440">
        <f ca="1" xml:space="preserve"> Gas_Calcs!M$110</f>
        <v>0</v>
      </c>
      <c r="T77" s="244">
        <f ca="1" xml:space="preserve"> Gas_Calcs!N$110</f>
        <v>0</v>
      </c>
      <c r="U77" s="447">
        <f ca="1" xml:space="preserve"> Gas_Calcs!O$110</f>
        <v>0</v>
      </c>
      <c r="V77" s="440">
        <f ca="1" xml:space="preserve"> Gas_Calcs!P$110</f>
        <v>0</v>
      </c>
      <c r="W77" s="244">
        <f ca="1" xml:space="preserve"> Gas_Calcs!Q$110</f>
        <v>0</v>
      </c>
      <c r="X77" s="447">
        <f ca="1" xml:space="preserve"> Gas_Calcs!R$110</f>
        <v>0</v>
      </c>
      <c r="Y77" s="440">
        <f ca="1" xml:space="preserve"> Gas_Calcs!S$110</f>
        <v>0</v>
      </c>
      <c r="Z77" s="244">
        <f ca="1" xml:space="preserve"> Gas_Calcs!T$110</f>
        <v>0</v>
      </c>
      <c r="AA77" s="447">
        <f ca="1" xml:space="preserve"> Gas_Calcs!U$110</f>
        <v>0</v>
      </c>
      <c r="AB77" s="461">
        <f ca="1" xml:space="preserve"> Coal_Calcs!M$109</f>
        <v>0</v>
      </c>
      <c r="AC77" s="463">
        <f ca="1" xml:space="preserve"> Coal_Calcs!N$109</f>
        <v>0</v>
      </c>
      <c r="AD77" s="464">
        <f ca="1" xml:space="preserve"> Coal_Calcs!O$109</f>
        <v>0</v>
      </c>
      <c r="AE77" s="461">
        <f ca="1" xml:space="preserve"> Coal_Calcs!P$109</f>
        <v>0</v>
      </c>
      <c r="AF77" s="463">
        <f ca="1" xml:space="preserve"> Coal_Calcs!Q$109</f>
        <v>0</v>
      </c>
      <c r="AG77" s="464">
        <f ca="1" xml:space="preserve"> Coal_Calcs!R$109</f>
        <v>0</v>
      </c>
      <c r="AH77" s="461">
        <f ca="1" xml:space="preserve"> Coal_Calcs!S$109</f>
        <v>0</v>
      </c>
      <c r="AI77" s="463">
        <f ca="1" xml:space="preserve"> Coal_Calcs!T$109</f>
        <v>0</v>
      </c>
      <c r="AJ77" s="464">
        <f ca="1" xml:space="preserve"> Coal_Calcs!U$109</f>
        <v>0</v>
      </c>
      <c r="AK77" s="384">
        <f t="shared" ca="1" si="4"/>
        <v>0</v>
      </c>
      <c r="AL77" s="384">
        <f t="shared" ca="1" si="5"/>
        <v>0</v>
      </c>
      <c r="AM77" s="384">
        <f t="shared" ca="1" si="6"/>
        <v>0</v>
      </c>
    </row>
    <row r="78" spans="4:39" ht="12.9" customHeight="1" x14ac:dyDescent="0.3">
      <c r="D78" s="54"/>
      <c r="E78" s="234" t="s">
        <v>339</v>
      </c>
      <c r="F78" s="234" t="s">
        <v>560</v>
      </c>
      <c r="G78" s="234" t="s">
        <v>646</v>
      </c>
      <c r="H78" s="172"/>
      <c r="I78" s="172"/>
      <c r="J78" s="440">
        <f ca="1" xml:space="preserve"> Oil_Calcs!M$111</f>
        <v>0</v>
      </c>
      <c r="K78" s="244">
        <f ca="1" xml:space="preserve"> Oil_Calcs!N$111</f>
        <v>0</v>
      </c>
      <c r="L78" s="447">
        <f ca="1" xml:space="preserve"> Oil_Calcs!O$111</f>
        <v>0</v>
      </c>
      <c r="M78" s="440">
        <f ca="1" xml:space="preserve"> Oil_Calcs!P$111</f>
        <v>0</v>
      </c>
      <c r="N78" s="244">
        <f ca="1" xml:space="preserve"> Oil_Calcs!Q$111</f>
        <v>0</v>
      </c>
      <c r="O78" s="447">
        <f ca="1" xml:space="preserve"> Oil_Calcs!R$111</f>
        <v>0</v>
      </c>
      <c r="P78" s="440">
        <f ca="1" xml:space="preserve"> Oil_Calcs!S$111</f>
        <v>0</v>
      </c>
      <c r="Q78" s="244">
        <f ca="1" xml:space="preserve"> Oil_Calcs!T$111</f>
        <v>0</v>
      </c>
      <c r="R78" s="447">
        <f ca="1" xml:space="preserve"> Oil_Calcs!U$111</f>
        <v>0</v>
      </c>
      <c r="S78" s="440">
        <f ca="1" xml:space="preserve"> Gas_Calcs!M$111</f>
        <v>0</v>
      </c>
      <c r="T78" s="244">
        <f ca="1" xml:space="preserve"> Gas_Calcs!N$111</f>
        <v>0</v>
      </c>
      <c r="U78" s="447">
        <f ca="1" xml:space="preserve"> Gas_Calcs!O$111</f>
        <v>0</v>
      </c>
      <c r="V78" s="440">
        <f ca="1" xml:space="preserve"> Gas_Calcs!P$111</f>
        <v>0</v>
      </c>
      <c r="W78" s="244">
        <f ca="1" xml:space="preserve"> Gas_Calcs!Q$111</f>
        <v>0</v>
      </c>
      <c r="X78" s="447">
        <f ca="1" xml:space="preserve"> Gas_Calcs!R$111</f>
        <v>0</v>
      </c>
      <c r="Y78" s="440">
        <f ca="1" xml:space="preserve"> Gas_Calcs!S$111</f>
        <v>0</v>
      </c>
      <c r="Z78" s="244">
        <f ca="1" xml:space="preserve"> Gas_Calcs!T$111</f>
        <v>0</v>
      </c>
      <c r="AA78" s="447">
        <f ca="1" xml:space="preserve"> Gas_Calcs!U$111</f>
        <v>0</v>
      </c>
      <c r="AB78" s="461">
        <f ca="1" xml:space="preserve"> Coal_Calcs!M$110</f>
        <v>0</v>
      </c>
      <c r="AC78" s="463">
        <f ca="1" xml:space="preserve"> Coal_Calcs!N$110</f>
        <v>0</v>
      </c>
      <c r="AD78" s="464">
        <f ca="1" xml:space="preserve"> Coal_Calcs!O$110</f>
        <v>0</v>
      </c>
      <c r="AE78" s="461">
        <f ca="1" xml:space="preserve"> Coal_Calcs!P$110</f>
        <v>0</v>
      </c>
      <c r="AF78" s="463">
        <f ca="1" xml:space="preserve"> Coal_Calcs!Q$110</f>
        <v>0</v>
      </c>
      <c r="AG78" s="464">
        <f ca="1" xml:space="preserve"> Coal_Calcs!R$110</f>
        <v>0</v>
      </c>
      <c r="AH78" s="461">
        <f ca="1" xml:space="preserve"> Coal_Calcs!S$110</f>
        <v>0</v>
      </c>
      <c r="AI78" s="463">
        <f ca="1" xml:space="preserve"> Coal_Calcs!T$110</f>
        <v>0</v>
      </c>
      <c r="AJ78" s="464">
        <f ca="1" xml:space="preserve"> Coal_Calcs!U$110</f>
        <v>0</v>
      </c>
      <c r="AK78" s="384">
        <f t="shared" ca="1" si="4"/>
        <v>0</v>
      </c>
      <c r="AL78" s="384">
        <f t="shared" ca="1" si="5"/>
        <v>0</v>
      </c>
      <c r="AM78" s="384">
        <f t="shared" ca="1" si="6"/>
        <v>0</v>
      </c>
    </row>
    <row r="79" spans="4:39" ht="12.9" customHeight="1" x14ac:dyDescent="0.3">
      <c r="D79" s="54"/>
      <c r="E79" s="234" t="s">
        <v>268</v>
      </c>
      <c r="F79" s="234" t="s">
        <v>500</v>
      </c>
      <c r="G79" s="234" t="s">
        <v>646</v>
      </c>
      <c r="H79" s="172"/>
      <c r="I79" s="172"/>
      <c r="J79" s="440">
        <f ca="1" xml:space="preserve"> Oil_Calcs!M$112</f>
        <v>0</v>
      </c>
      <c r="K79" s="244">
        <f ca="1" xml:space="preserve"> Oil_Calcs!N$112</f>
        <v>0</v>
      </c>
      <c r="L79" s="447">
        <f ca="1" xml:space="preserve"> Oil_Calcs!O$112</f>
        <v>0</v>
      </c>
      <c r="M79" s="440">
        <f ca="1" xml:space="preserve"> Oil_Calcs!P$112</f>
        <v>0</v>
      </c>
      <c r="N79" s="244">
        <f ca="1" xml:space="preserve"> Oil_Calcs!Q$112</f>
        <v>0</v>
      </c>
      <c r="O79" s="447">
        <f ca="1" xml:space="preserve"> Oil_Calcs!R$112</f>
        <v>0</v>
      </c>
      <c r="P79" s="440">
        <f ca="1" xml:space="preserve"> Oil_Calcs!S$112</f>
        <v>0</v>
      </c>
      <c r="Q79" s="244">
        <f ca="1" xml:space="preserve"> Oil_Calcs!T$112</f>
        <v>0</v>
      </c>
      <c r="R79" s="447">
        <f ca="1" xml:space="preserve"> Oil_Calcs!U$112</f>
        <v>0</v>
      </c>
      <c r="S79" s="440">
        <f ca="1" xml:space="preserve"> Gas_Calcs!M$112</f>
        <v>0</v>
      </c>
      <c r="T79" s="244">
        <f ca="1" xml:space="preserve"> Gas_Calcs!N$112</f>
        <v>0</v>
      </c>
      <c r="U79" s="447">
        <f ca="1" xml:space="preserve"> Gas_Calcs!O$112</f>
        <v>0</v>
      </c>
      <c r="V79" s="440">
        <f ca="1" xml:space="preserve"> Gas_Calcs!P$112</f>
        <v>0</v>
      </c>
      <c r="W79" s="244">
        <f ca="1" xml:space="preserve"> Gas_Calcs!Q$112</f>
        <v>0</v>
      </c>
      <c r="X79" s="447">
        <f ca="1" xml:space="preserve"> Gas_Calcs!R$112</f>
        <v>0</v>
      </c>
      <c r="Y79" s="440">
        <f ca="1" xml:space="preserve"> Gas_Calcs!S$112</f>
        <v>0</v>
      </c>
      <c r="Z79" s="244">
        <f ca="1" xml:space="preserve"> Gas_Calcs!T$112</f>
        <v>0</v>
      </c>
      <c r="AA79" s="447">
        <f ca="1" xml:space="preserve"> Gas_Calcs!U$112</f>
        <v>0</v>
      </c>
      <c r="AB79" s="461">
        <f ca="1" xml:space="preserve"> Coal_Calcs!M$111</f>
        <v>0</v>
      </c>
      <c r="AC79" s="463">
        <f ca="1" xml:space="preserve"> Coal_Calcs!N$111</f>
        <v>0</v>
      </c>
      <c r="AD79" s="464">
        <f ca="1" xml:space="preserve"> Coal_Calcs!O$111</f>
        <v>0</v>
      </c>
      <c r="AE79" s="461">
        <f ca="1" xml:space="preserve"> Coal_Calcs!P$111</f>
        <v>0</v>
      </c>
      <c r="AF79" s="463">
        <f ca="1" xml:space="preserve"> Coal_Calcs!Q$111</f>
        <v>0</v>
      </c>
      <c r="AG79" s="464">
        <f ca="1" xml:space="preserve"> Coal_Calcs!R$111</f>
        <v>0</v>
      </c>
      <c r="AH79" s="461">
        <f ca="1" xml:space="preserve"> Coal_Calcs!S$111</f>
        <v>0</v>
      </c>
      <c r="AI79" s="463">
        <f ca="1" xml:space="preserve"> Coal_Calcs!T$111</f>
        <v>0</v>
      </c>
      <c r="AJ79" s="464">
        <f ca="1" xml:space="preserve"> Coal_Calcs!U$111</f>
        <v>0</v>
      </c>
      <c r="AK79" s="384">
        <f t="shared" ca="1" si="4"/>
        <v>0</v>
      </c>
      <c r="AL79" s="384">
        <f t="shared" ca="1" si="5"/>
        <v>0</v>
      </c>
      <c r="AM79" s="384">
        <f t="shared" ca="1" si="6"/>
        <v>0</v>
      </c>
    </row>
    <row r="80" spans="4:39" ht="12.9" customHeight="1" x14ac:dyDescent="0.3">
      <c r="D80" s="54"/>
      <c r="E80" s="234" t="s">
        <v>271</v>
      </c>
      <c r="F80" s="234" t="s">
        <v>503</v>
      </c>
      <c r="G80" s="234" t="s">
        <v>646</v>
      </c>
      <c r="H80" s="172"/>
      <c r="I80" s="172"/>
      <c r="J80" s="440">
        <f ca="1" xml:space="preserve"> Oil_Calcs!M$113</f>
        <v>0</v>
      </c>
      <c r="K80" s="244">
        <f ca="1" xml:space="preserve"> Oil_Calcs!N$113</f>
        <v>0</v>
      </c>
      <c r="L80" s="447">
        <f ca="1" xml:space="preserve"> Oil_Calcs!O$113</f>
        <v>0</v>
      </c>
      <c r="M80" s="440">
        <f ca="1" xml:space="preserve"> Oil_Calcs!P$113</f>
        <v>0</v>
      </c>
      <c r="N80" s="244">
        <f ca="1" xml:space="preserve"> Oil_Calcs!Q$113</f>
        <v>0</v>
      </c>
      <c r="O80" s="447">
        <f ca="1" xml:space="preserve"> Oil_Calcs!R$113</f>
        <v>0</v>
      </c>
      <c r="P80" s="440">
        <f ca="1" xml:space="preserve"> Oil_Calcs!S$113</f>
        <v>0</v>
      </c>
      <c r="Q80" s="244">
        <f ca="1" xml:space="preserve"> Oil_Calcs!T$113</f>
        <v>0</v>
      </c>
      <c r="R80" s="447">
        <f ca="1" xml:space="preserve"> Oil_Calcs!U$113</f>
        <v>0</v>
      </c>
      <c r="S80" s="440">
        <f ca="1" xml:space="preserve"> Gas_Calcs!M$113</f>
        <v>0</v>
      </c>
      <c r="T80" s="244">
        <f ca="1" xml:space="preserve"> Gas_Calcs!N$113</f>
        <v>0</v>
      </c>
      <c r="U80" s="447">
        <f ca="1" xml:space="preserve"> Gas_Calcs!O$113</f>
        <v>0</v>
      </c>
      <c r="V80" s="440">
        <f ca="1" xml:space="preserve"> Gas_Calcs!P$113</f>
        <v>0</v>
      </c>
      <c r="W80" s="244">
        <f ca="1" xml:space="preserve"> Gas_Calcs!Q$113</f>
        <v>0</v>
      </c>
      <c r="X80" s="447">
        <f ca="1" xml:space="preserve"> Gas_Calcs!R$113</f>
        <v>0</v>
      </c>
      <c r="Y80" s="440">
        <f ca="1" xml:space="preserve"> Gas_Calcs!S$113</f>
        <v>0</v>
      </c>
      <c r="Z80" s="244">
        <f ca="1" xml:space="preserve"> Gas_Calcs!T$113</f>
        <v>0</v>
      </c>
      <c r="AA80" s="447">
        <f ca="1" xml:space="preserve"> Gas_Calcs!U$113</f>
        <v>0</v>
      </c>
      <c r="AB80" s="461">
        <f ca="1" xml:space="preserve"> Coal_Calcs!M$112</f>
        <v>0</v>
      </c>
      <c r="AC80" s="463">
        <f ca="1" xml:space="preserve"> Coal_Calcs!N$112</f>
        <v>0</v>
      </c>
      <c r="AD80" s="464">
        <f ca="1" xml:space="preserve"> Coal_Calcs!O$112</f>
        <v>0</v>
      </c>
      <c r="AE80" s="461">
        <f ca="1" xml:space="preserve"> Coal_Calcs!P$112</f>
        <v>0</v>
      </c>
      <c r="AF80" s="463">
        <f ca="1" xml:space="preserve"> Coal_Calcs!Q$112</f>
        <v>0</v>
      </c>
      <c r="AG80" s="464">
        <f ca="1" xml:space="preserve"> Coal_Calcs!R$112</f>
        <v>0</v>
      </c>
      <c r="AH80" s="461">
        <f ca="1" xml:space="preserve"> Coal_Calcs!S$112</f>
        <v>0</v>
      </c>
      <c r="AI80" s="463">
        <f ca="1" xml:space="preserve"> Coal_Calcs!T$112</f>
        <v>0</v>
      </c>
      <c r="AJ80" s="464">
        <f ca="1" xml:space="preserve"> Coal_Calcs!U$112</f>
        <v>0</v>
      </c>
      <c r="AK80" s="384">
        <f t="shared" ca="1" si="4"/>
        <v>0</v>
      </c>
      <c r="AL80" s="384">
        <f t="shared" ca="1" si="5"/>
        <v>0</v>
      </c>
      <c r="AM80" s="384">
        <f t="shared" ca="1" si="6"/>
        <v>0</v>
      </c>
    </row>
    <row r="81" spans="4:39" ht="12.9" customHeight="1" x14ac:dyDescent="0.3">
      <c r="D81" s="54"/>
      <c r="E81" s="234" t="s">
        <v>275</v>
      </c>
      <c r="F81" s="234" t="s">
        <v>160</v>
      </c>
      <c r="G81" s="234" t="s">
        <v>646</v>
      </c>
      <c r="H81" s="172"/>
      <c r="I81" s="172"/>
      <c r="J81" s="440">
        <f ca="1" xml:space="preserve"> Oil_Calcs!M$114</f>
        <v>27235.918959398747</v>
      </c>
      <c r="K81" s="244">
        <f ca="1" xml:space="preserve"> Oil_Calcs!N$114</f>
        <v>29619.137096191364</v>
      </c>
      <c r="L81" s="447">
        <f ca="1" xml:space="preserve"> Oil_Calcs!O$114</f>
        <v>32311.195389960514</v>
      </c>
      <c r="M81" s="440">
        <f ca="1" xml:space="preserve"> Oil_Calcs!P$114</f>
        <v>4855.37441873022</v>
      </c>
      <c r="N81" s="244">
        <f ca="1" xml:space="preserve"> Oil_Calcs!Q$114</f>
        <v>6060.3898531955047</v>
      </c>
      <c r="O81" s="447">
        <f ca="1" xml:space="preserve"> Oil_Calcs!R$114</f>
        <v>10026.489189835955</v>
      </c>
      <c r="P81" s="440">
        <f ca="1" xml:space="preserve"> Oil_Calcs!S$114</f>
        <v>32091.293378128968</v>
      </c>
      <c r="Q81" s="244">
        <f ca="1" xml:space="preserve"> Oil_Calcs!T$114</f>
        <v>35679.526949386869</v>
      </c>
      <c r="R81" s="447">
        <f ca="1" xml:space="preserve"> Oil_Calcs!U$114</f>
        <v>42337.684579796471</v>
      </c>
      <c r="S81" s="440">
        <f ca="1" xml:space="preserve"> Gas_Calcs!M$114</f>
        <v>0</v>
      </c>
      <c r="T81" s="244">
        <f ca="1" xml:space="preserve"> Gas_Calcs!N$114</f>
        <v>0</v>
      </c>
      <c r="U81" s="447">
        <f ca="1" xml:space="preserve"> Gas_Calcs!O$114</f>
        <v>0</v>
      </c>
      <c r="V81" s="440">
        <f ca="1" xml:space="preserve"> Gas_Calcs!P$114</f>
        <v>0</v>
      </c>
      <c r="W81" s="244">
        <f ca="1" xml:space="preserve"> Gas_Calcs!Q$114</f>
        <v>0</v>
      </c>
      <c r="X81" s="447">
        <f ca="1" xml:space="preserve"> Gas_Calcs!R$114</f>
        <v>0</v>
      </c>
      <c r="Y81" s="440">
        <f ca="1" xml:space="preserve"> Gas_Calcs!S$114</f>
        <v>0</v>
      </c>
      <c r="Z81" s="244">
        <f ca="1" xml:space="preserve"> Gas_Calcs!T$114</f>
        <v>0</v>
      </c>
      <c r="AA81" s="447">
        <f ca="1" xml:space="preserve"> Gas_Calcs!U$114</f>
        <v>0</v>
      </c>
      <c r="AB81" s="461">
        <f ca="1" xml:space="preserve"> Coal_Calcs!M$113</f>
        <v>0</v>
      </c>
      <c r="AC81" s="463">
        <f ca="1" xml:space="preserve"> Coal_Calcs!N$113</f>
        <v>0</v>
      </c>
      <c r="AD81" s="464">
        <f ca="1" xml:space="preserve"> Coal_Calcs!O$113</f>
        <v>0</v>
      </c>
      <c r="AE81" s="461">
        <f ca="1" xml:space="preserve"> Coal_Calcs!P$113</f>
        <v>0</v>
      </c>
      <c r="AF81" s="463">
        <f ca="1" xml:space="preserve"> Coal_Calcs!Q$113</f>
        <v>0</v>
      </c>
      <c r="AG81" s="464">
        <f ca="1" xml:space="preserve"> Coal_Calcs!R$113</f>
        <v>0</v>
      </c>
      <c r="AH81" s="461">
        <f ca="1" xml:space="preserve"> Coal_Calcs!S$113</f>
        <v>0</v>
      </c>
      <c r="AI81" s="463">
        <f ca="1" xml:space="preserve"> Coal_Calcs!T$113</f>
        <v>0</v>
      </c>
      <c r="AJ81" s="464">
        <f ca="1" xml:space="preserve"> Coal_Calcs!U$113</f>
        <v>0</v>
      </c>
      <c r="AK81" s="384">
        <f t="shared" ca="1" si="4"/>
        <v>32091.293378128968</v>
      </c>
      <c r="AL81" s="384">
        <f t="shared" ca="1" si="5"/>
        <v>35679.526949386869</v>
      </c>
      <c r="AM81" s="384">
        <f t="shared" ca="1" si="6"/>
        <v>42337.684579796471</v>
      </c>
    </row>
    <row r="82" spans="4:39" ht="12.9" customHeight="1" x14ac:dyDescent="0.3">
      <c r="D82" s="54"/>
      <c r="E82" s="234" t="s">
        <v>682</v>
      </c>
      <c r="F82" s="234" t="s">
        <v>161</v>
      </c>
      <c r="G82" s="234" t="s">
        <v>646</v>
      </c>
      <c r="H82" s="172"/>
      <c r="I82" s="172"/>
      <c r="J82" s="440">
        <f ca="1" xml:space="preserve"> Oil_Calcs!M$115</f>
        <v>139677.78622297157</v>
      </c>
      <c r="K82" s="244">
        <f ca="1" xml:space="preserve"> Oil_Calcs!N$115</f>
        <v>151899.97831899973</v>
      </c>
      <c r="L82" s="447">
        <f ca="1" xml:space="preserve"> Oil_Calcs!O$115</f>
        <v>165706.03874300851</v>
      </c>
      <c r="M82" s="440">
        <f ca="1" xml:space="preserve"> Oil_Calcs!P$115</f>
        <v>16519.87626342522</v>
      </c>
      <c r="N82" s="244">
        <f ca="1" xml:space="preserve"> Oil_Calcs!Q$115</f>
        <v>18721.090307743321</v>
      </c>
      <c r="O82" s="447">
        <f ca="1" xml:space="preserve"> Oil_Calcs!R$115</f>
        <v>26807.571802821956</v>
      </c>
      <c r="P82" s="440">
        <f ca="1" xml:space="preserve"> Oil_Calcs!S$115</f>
        <v>156197.66248639679</v>
      </c>
      <c r="Q82" s="244">
        <f ca="1" xml:space="preserve"> Oil_Calcs!T$115</f>
        <v>170621.06862674304</v>
      </c>
      <c r="R82" s="447">
        <f ca="1" xml:space="preserve"> Oil_Calcs!U$115</f>
        <v>192513.61054583045</v>
      </c>
      <c r="S82" s="440">
        <f ca="1" xml:space="preserve"> Gas_Calcs!M$115</f>
        <v>73950.083999999988</v>
      </c>
      <c r="T82" s="244">
        <f ca="1" xml:space="preserve"> Gas_Calcs!N$115</f>
        <v>76401.468000000008</v>
      </c>
      <c r="U82" s="447">
        <f ca="1" xml:space="preserve"> Gas_Calcs!O$115</f>
        <v>79397.603999999992</v>
      </c>
      <c r="V82" s="440">
        <f ca="1" xml:space="preserve"> Gas_Calcs!P$115</f>
        <v>6753.9515471974346</v>
      </c>
      <c r="W82" s="244">
        <f ca="1" xml:space="preserve"> Gas_Calcs!Q$115</f>
        <v>17346.595957072055</v>
      </c>
      <c r="X82" s="447">
        <f ca="1" xml:space="preserve"> Gas_Calcs!R$115</f>
        <v>29274.040372698437</v>
      </c>
      <c r="Y82" s="440">
        <f ca="1" xml:space="preserve"> Gas_Calcs!S$115</f>
        <v>80704.035547197418</v>
      </c>
      <c r="Z82" s="244">
        <f ca="1" xml:space="preserve"> Gas_Calcs!T$115</f>
        <v>93748.063957072067</v>
      </c>
      <c r="AA82" s="447">
        <f ca="1" xml:space="preserve"> Gas_Calcs!U$115</f>
        <v>108671.64437269843</v>
      </c>
      <c r="AB82" s="461">
        <f ca="1" xml:space="preserve"> Coal_Calcs!M$114</f>
        <v>3251.2141279915718</v>
      </c>
      <c r="AC82" s="463">
        <f ca="1" xml:space="preserve"> Coal_Calcs!N$114</f>
        <v>3605.3269511378658</v>
      </c>
      <c r="AD82" s="464">
        <f ca="1" xml:space="preserve"> Coal_Calcs!O$114</f>
        <v>3963.0289770967638</v>
      </c>
      <c r="AE82" s="461">
        <f ca="1" xml:space="preserve"> Coal_Calcs!P$114</f>
        <v>223.44618183760241</v>
      </c>
      <c r="AF82" s="463">
        <f ca="1" xml:space="preserve"> Coal_Calcs!Q$114</f>
        <v>245.56537550246873</v>
      </c>
      <c r="AG82" s="464">
        <f ca="1" xml:space="preserve"> Coal_Calcs!R$114</f>
        <v>267.6845691673351</v>
      </c>
      <c r="AH82" s="461">
        <f ca="1" xml:space="preserve"> Coal_Calcs!S$114</f>
        <v>3474.6603098291744</v>
      </c>
      <c r="AI82" s="463">
        <f ca="1" xml:space="preserve"> Coal_Calcs!T$114</f>
        <v>3850.8923266403344</v>
      </c>
      <c r="AJ82" s="464">
        <f ca="1" xml:space="preserve"> Coal_Calcs!U$114</f>
        <v>4230.713546264099</v>
      </c>
      <c r="AK82" s="384">
        <f t="shared" ca="1" si="4"/>
        <v>240376.35834342337</v>
      </c>
      <c r="AL82" s="384">
        <f t="shared" ca="1" si="5"/>
        <v>268220.02491045545</v>
      </c>
      <c r="AM82" s="384">
        <f t="shared" ca="1" si="6"/>
        <v>305415.968464793</v>
      </c>
    </row>
    <row r="83" spans="4:39" ht="12.9" customHeight="1" x14ac:dyDescent="0.3">
      <c r="D83" s="54"/>
      <c r="E83" s="234" t="s">
        <v>283</v>
      </c>
      <c r="F83" s="234" t="s">
        <v>514</v>
      </c>
      <c r="G83" s="234" t="s">
        <v>646</v>
      </c>
      <c r="H83" s="172"/>
      <c r="I83" s="172"/>
      <c r="J83" s="440">
        <f ca="1" xml:space="preserve"> Oil_Calcs!M$116</f>
        <v>0</v>
      </c>
      <c r="K83" s="244">
        <f ca="1" xml:space="preserve"> Oil_Calcs!N$116</f>
        <v>0</v>
      </c>
      <c r="L83" s="447">
        <f ca="1" xml:space="preserve"> Oil_Calcs!O$116</f>
        <v>0</v>
      </c>
      <c r="M83" s="440">
        <f ca="1" xml:space="preserve"> Oil_Calcs!P$116</f>
        <v>0</v>
      </c>
      <c r="N83" s="244">
        <f ca="1" xml:space="preserve"> Oil_Calcs!Q$116</f>
        <v>0</v>
      </c>
      <c r="O83" s="447">
        <f ca="1" xml:space="preserve"> Oil_Calcs!R$116</f>
        <v>0</v>
      </c>
      <c r="P83" s="440">
        <f ca="1" xml:space="preserve"> Oil_Calcs!S$116</f>
        <v>0</v>
      </c>
      <c r="Q83" s="244">
        <f ca="1" xml:space="preserve"> Oil_Calcs!T$116</f>
        <v>0</v>
      </c>
      <c r="R83" s="447">
        <f ca="1" xml:space="preserve"> Oil_Calcs!U$116</f>
        <v>0</v>
      </c>
      <c r="S83" s="440">
        <f ca="1" xml:space="preserve"> Gas_Calcs!M$116</f>
        <v>0</v>
      </c>
      <c r="T83" s="244">
        <f ca="1" xml:space="preserve"> Gas_Calcs!N$116</f>
        <v>0</v>
      </c>
      <c r="U83" s="447">
        <f ca="1" xml:space="preserve"> Gas_Calcs!O$116</f>
        <v>0</v>
      </c>
      <c r="V83" s="440">
        <f ca="1" xml:space="preserve"> Gas_Calcs!P$116</f>
        <v>0</v>
      </c>
      <c r="W83" s="244">
        <f ca="1" xml:space="preserve"> Gas_Calcs!Q$116</f>
        <v>0</v>
      </c>
      <c r="X83" s="447">
        <f ca="1" xml:space="preserve"> Gas_Calcs!R$116</f>
        <v>0</v>
      </c>
      <c r="Y83" s="440">
        <f ca="1" xml:space="preserve"> Gas_Calcs!S$116</f>
        <v>0</v>
      </c>
      <c r="Z83" s="244">
        <f ca="1" xml:space="preserve"> Gas_Calcs!T$116</f>
        <v>0</v>
      </c>
      <c r="AA83" s="447">
        <f ca="1" xml:space="preserve"> Gas_Calcs!U$116</f>
        <v>0</v>
      </c>
      <c r="AB83" s="461">
        <f ca="1" xml:space="preserve"> Coal_Calcs!M$115</f>
        <v>0</v>
      </c>
      <c r="AC83" s="463">
        <f ca="1" xml:space="preserve"> Coal_Calcs!N$115</f>
        <v>0</v>
      </c>
      <c r="AD83" s="464">
        <f ca="1" xml:space="preserve"> Coal_Calcs!O$115</f>
        <v>0</v>
      </c>
      <c r="AE83" s="461">
        <f ca="1" xml:space="preserve"> Coal_Calcs!P$115</f>
        <v>0</v>
      </c>
      <c r="AF83" s="463">
        <f ca="1" xml:space="preserve"> Coal_Calcs!Q$115</f>
        <v>0</v>
      </c>
      <c r="AG83" s="464">
        <f ca="1" xml:space="preserve"> Coal_Calcs!R$115</f>
        <v>0</v>
      </c>
      <c r="AH83" s="461">
        <f ca="1" xml:space="preserve"> Coal_Calcs!S$115</f>
        <v>0</v>
      </c>
      <c r="AI83" s="463">
        <f ca="1" xml:space="preserve"> Coal_Calcs!T$115</f>
        <v>0</v>
      </c>
      <c r="AJ83" s="464">
        <f ca="1" xml:space="preserve"> Coal_Calcs!U$115</f>
        <v>0</v>
      </c>
      <c r="AK83" s="384">
        <f t="shared" ca="1" si="4"/>
        <v>0</v>
      </c>
      <c r="AL83" s="384">
        <f t="shared" ca="1" si="5"/>
        <v>0</v>
      </c>
      <c r="AM83" s="384">
        <f t="shared" ca="1" si="6"/>
        <v>0</v>
      </c>
    </row>
    <row r="84" spans="4:39" ht="12.9" customHeight="1" x14ac:dyDescent="0.3">
      <c r="D84" s="54"/>
      <c r="E84" s="234" t="s">
        <v>277</v>
      </c>
      <c r="F84" s="234" t="s">
        <v>508</v>
      </c>
      <c r="G84" s="234" t="s">
        <v>646</v>
      </c>
      <c r="H84" s="172"/>
      <c r="I84" s="172"/>
      <c r="J84" s="440">
        <f ca="1" xml:space="preserve"> Oil_Calcs!M$117</f>
        <v>0</v>
      </c>
      <c r="K84" s="244">
        <f ca="1" xml:space="preserve"> Oil_Calcs!N$117</f>
        <v>0</v>
      </c>
      <c r="L84" s="447">
        <f ca="1" xml:space="preserve"> Oil_Calcs!O$117</f>
        <v>0</v>
      </c>
      <c r="M84" s="440">
        <f ca="1" xml:space="preserve"> Oil_Calcs!P$117</f>
        <v>0</v>
      </c>
      <c r="N84" s="244">
        <f ca="1" xml:space="preserve"> Oil_Calcs!Q$117</f>
        <v>0</v>
      </c>
      <c r="O84" s="447">
        <f ca="1" xml:space="preserve"> Oil_Calcs!R$117</f>
        <v>0</v>
      </c>
      <c r="P84" s="440">
        <f ca="1" xml:space="preserve"> Oil_Calcs!S$117</f>
        <v>0</v>
      </c>
      <c r="Q84" s="244">
        <f ca="1" xml:space="preserve"> Oil_Calcs!T$117</f>
        <v>0</v>
      </c>
      <c r="R84" s="447">
        <f ca="1" xml:space="preserve"> Oil_Calcs!U$117</f>
        <v>0</v>
      </c>
      <c r="S84" s="440">
        <f ca="1" xml:space="preserve"> Gas_Calcs!M$117</f>
        <v>0</v>
      </c>
      <c r="T84" s="244">
        <f ca="1" xml:space="preserve"> Gas_Calcs!N$117</f>
        <v>0</v>
      </c>
      <c r="U84" s="447">
        <f ca="1" xml:space="preserve"> Gas_Calcs!O$117</f>
        <v>0</v>
      </c>
      <c r="V84" s="440">
        <f ca="1" xml:space="preserve"> Gas_Calcs!P$117</f>
        <v>0</v>
      </c>
      <c r="W84" s="244">
        <f ca="1" xml:space="preserve"> Gas_Calcs!Q$117</f>
        <v>0</v>
      </c>
      <c r="X84" s="447">
        <f ca="1" xml:space="preserve"> Gas_Calcs!R$117</f>
        <v>0</v>
      </c>
      <c r="Y84" s="440">
        <f ca="1" xml:space="preserve"> Gas_Calcs!S$117</f>
        <v>0</v>
      </c>
      <c r="Z84" s="244">
        <f ca="1" xml:space="preserve"> Gas_Calcs!T$117</f>
        <v>0</v>
      </c>
      <c r="AA84" s="447">
        <f ca="1" xml:space="preserve"> Gas_Calcs!U$117</f>
        <v>0</v>
      </c>
      <c r="AB84" s="461">
        <f ca="1" xml:space="preserve"> Coal_Calcs!M$116</f>
        <v>0</v>
      </c>
      <c r="AC84" s="463">
        <f ca="1" xml:space="preserve"> Coal_Calcs!N$116</f>
        <v>0</v>
      </c>
      <c r="AD84" s="464">
        <f ca="1" xml:space="preserve"> Coal_Calcs!O$116</f>
        <v>0</v>
      </c>
      <c r="AE84" s="461">
        <f ca="1" xml:space="preserve"> Coal_Calcs!P$116</f>
        <v>0</v>
      </c>
      <c r="AF84" s="463">
        <f ca="1" xml:space="preserve"> Coal_Calcs!Q$116</f>
        <v>0</v>
      </c>
      <c r="AG84" s="464">
        <f ca="1" xml:space="preserve"> Coal_Calcs!R$116</f>
        <v>0</v>
      </c>
      <c r="AH84" s="461">
        <f ca="1" xml:space="preserve"> Coal_Calcs!S$116</f>
        <v>0</v>
      </c>
      <c r="AI84" s="463">
        <f ca="1" xml:space="preserve"> Coal_Calcs!T$116</f>
        <v>0</v>
      </c>
      <c r="AJ84" s="464">
        <f ca="1" xml:space="preserve"> Coal_Calcs!U$116</f>
        <v>0</v>
      </c>
      <c r="AK84" s="384">
        <f t="shared" ca="1" si="4"/>
        <v>0</v>
      </c>
      <c r="AL84" s="384">
        <f t="shared" ca="1" si="5"/>
        <v>0</v>
      </c>
      <c r="AM84" s="384">
        <f t="shared" ca="1" si="6"/>
        <v>0</v>
      </c>
    </row>
    <row r="85" spans="4:39" ht="12.9" customHeight="1" x14ac:dyDescent="0.3">
      <c r="D85" s="54"/>
      <c r="E85" s="234" t="s">
        <v>272</v>
      </c>
      <c r="F85" s="234" t="s">
        <v>504</v>
      </c>
      <c r="G85" s="234" t="s">
        <v>646</v>
      </c>
      <c r="H85" s="172"/>
      <c r="I85" s="172"/>
      <c r="J85" s="440">
        <f ca="1" xml:space="preserve"> Oil_Calcs!M$118</f>
        <v>0</v>
      </c>
      <c r="K85" s="244">
        <f ca="1" xml:space="preserve"> Oil_Calcs!N$118</f>
        <v>0</v>
      </c>
      <c r="L85" s="447">
        <f ca="1" xml:space="preserve"> Oil_Calcs!O$118</f>
        <v>0</v>
      </c>
      <c r="M85" s="440">
        <f ca="1" xml:space="preserve"> Oil_Calcs!P$118</f>
        <v>0</v>
      </c>
      <c r="N85" s="244">
        <f ca="1" xml:space="preserve"> Oil_Calcs!Q$118</f>
        <v>0</v>
      </c>
      <c r="O85" s="447">
        <f ca="1" xml:space="preserve"> Oil_Calcs!R$118</f>
        <v>0</v>
      </c>
      <c r="P85" s="440">
        <f ca="1" xml:space="preserve"> Oil_Calcs!S$118</f>
        <v>0</v>
      </c>
      <c r="Q85" s="244">
        <f ca="1" xml:space="preserve"> Oil_Calcs!T$118</f>
        <v>0</v>
      </c>
      <c r="R85" s="447">
        <f ca="1" xml:space="preserve"> Oil_Calcs!U$118</f>
        <v>0</v>
      </c>
      <c r="S85" s="440">
        <f ca="1" xml:space="preserve"> Gas_Calcs!M$118</f>
        <v>0</v>
      </c>
      <c r="T85" s="244">
        <f ca="1" xml:space="preserve"> Gas_Calcs!N$118</f>
        <v>0</v>
      </c>
      <c r="U85" s="447">
        <f ca="1" xml:space="preserve"> Gas_Calcs!O$118</f>
        <v>0</v>
      </c>
      <c r="V85" s="440">
        <f ca="1" xml:space="preserve"> Gas_Calcs!P$118</f>
        <v>0</v>
      </c>
      <c r="W85" s="244">
        <f ca="1" xml:space="preserve"> Gas_Calcs!Q$118</f>
        <v>0</v>
      </c>
      <c r="X85" s="447">
        <f ca="1" xml:space="preserve"> Gas_Calcs!R$118</f>
        <v>0</v>
      </c>
      <c r="Y85" s="440">
        <f ca="1" xml:space="preserve"> Gas_Calcs!S$118</f>
        <v>0</v>
      </c>
      <c r="Z85" s="244">
        <f ca="1" xml:space="preserve"> Gas_Calcs!T$118</f>
        <v>0</v>
      </c>
      <c r="AA85" s="447">
        <f ca="1" xml:space="preserve"> Gas_Calcs!U$118</f>
        <v>0</v>
      </c>
      <c r="AB85" s="461">
        <f ca="1" xml:space="preserve"> Coal_Calcs!M$117</f>
        <v>0</v>
      </c>
      <c r="AC85" s="463">
        <f ca="1" xml:space="preserve"> Coal_Calcs!N$117</f>
        <v>0</v>
      </c>
      <c r="AD85" s="464">
        <f ca="1" xml:space="preserve"> Coal_Calcs!O$117</f>
        <v>0</v>
      </c>
      <c r="AE85" s="461">
        <f ca="1" xml:space="preserve"> Coal_Calcs!P$117</f>
        <v>0</v>
      </c>
      <c r="AF85" s="463">
        <f ca="1" xml:space="preserve"> Coal_Calcs!Q$117</f>
        <v>0</v>
      </c>
      <c r="AG85" s="464">
        <f ca="1" xml:space="preserve"> Coal_Calcs!R$117</f>
        <v>0</v>
      </c>
      <c r="AH85" s="461">
        <f ca="1" xml:space="preserve"> Coal_Calcs!S$117</f>
        <v>0</v>
      </c>
      <c r="AI85" s="463">
        <f ca="1" xml:space="preserve"> Coal_Calcs!T$117</f>
        <v>0</v>
      </c>
      <c r="AJ85" s="464">
        <f ca="1" xml:space="preserve"> Coal_Calcs!U$117</f>
        <v>0</v>
      </c>
      <c r="AK85" s="384">
        <f t="shared" ca="1" si="4"/>
        <v>0</v>
      </c>
      <c r="AL85" s="384">
        <f t="shared" ca="1" si="5"/>
        <v>0</v>
      </c>
      <c r="AM85" s="384">
        <f t="shared" ca="1" si="6"/>
        <v>0</v>
      </c>
    </row>
    <row r="86" spans="4:39" ht="12.9" customHeight="1" x14ac:dyDescent="0.3">
      <c r="D86" s="54"/>
      <c r="E86" s="234" t="s">
        <v>287</v>
      </c>
      <c r="F86" s="234" t="s">
        <v>518</v>
      </c>
      <c r="G86" s="234" t="s">
        <v>646</v>
      </c>
      <c r="H86" s="172"/>
      <c r="I86" s="172"/>
      <c r="J86" s="440">
        <f ca="1" xml:space="preserve"> Oil_Calcs!M$119</f>
        <v>0</v>
      </c>
      <c r="K86" s="244">
        <f ca="1" xml:space="preserve"> Oil_Calcs!N$119</f>
        <v>0</v>
      </c>
      <c r="L86" s="447">
        <f ca="1" xml:space="preserve"> Oil_Calcs!O$119</f>
        <v>0</v>
      </c>
      <c r="M86" s="440">
        <f ca="1" xml:space="preserve"> Oil_Calcs!P$119</f>
        <v>0</v>
      </c>
      <c r="N86" s="244">
        <f ca="1" xml:space="preserve"> Oil_Calcs!Q$119</f>
        <v>0</v>
      </c>
      <c r="O86" s="447">
        <f ca="1" xml:space="preserve"> Oil_Calcs!R$119</f>
        <v>0</v>
      </c>
      <c r="P86" s="440">
        <f ca="1" xml:space="preserve"> Oil_Calcs!S$119</f>
        <v>0</v>
      </c>
      <c r="Q86" s="244">
        <f ca="1" xml:space="preserve"> Oil_Calcs!T$119</f>
        <v>0</v>
      </c>
      <c r="R86" s="447">
        <f ca="1" xml:space="preserve"> Oil_Calcs!U$119</f>
        <v>0</v>
      </c>
      <c r="S86" s="440">
        <f ca="1" xml:space="preserve"> Gas_Calcs!M$119</f>
        <v>0</v>
      </c>
      <c r="T86" s="244">
        <f ca="1" xml:space="preserve"> Gas_Calcs!N$119</f>
        <v>0</v>
      </c>
      <c r="U86" s="447">
        <f ca="1" xml:space="preserve"> Gas_Calcs!O$119</f>
        <v>0</v>
      </c>
      <c r="V86" s="440">
        <f ca="1" xml:space="preserve"> Gas_Calcs!P$119</f>
        <v>0</v>
      </c>
      <c r="W86" s="244">
        <f ca="1" xml:space="preserve"> Gas_Calcs!Q$119</f>
        <v>0</v>
      </c>
      <c r="X86" s="447">
        <f ca="1" xml:space="preserve"> Gas_Calcs!R$119</f>
        <v>0</v>
      </c>
      <c r="Y86" s="440">
        <f ca="1" xml:space="preserve"> Gas_Calcs!S$119</f>
        <v>0</v>
      </c>
      <c r="Z86" s="244">
        <f ca="1" xml:space="preserve"> Gas_Calcs!T$119</f>
        <v>0</v>
      </c>
      <c r="AA86" s="447">
        <f ca="1" xml:space="preserve"> Gas_Calcs!U$119</f>
        <v>0</v>
      </c>
      <c r="AB86" s="461">
        <f ca="1" xml:space="preserve"> Coal_Calcs!M$118</f>
        <v>0</v>
      </c>
      <c r="AC86" s="463">
        <f ca="1" xml:space="preserve"> Coal_Calcs!N$118</f>
        <v>0</v>
      </c>
      <c r="AD86" s="464">
        <f ca="1" xml:space="preserve"> Coal_Calcs!O$118</f>
        <v>0</v>
      </c>
      <c r="AE86" s="461">
        <f ca="1" xml:space="preserve"> Coal_Calcs!P$118</f>
        <v>0</v>
      </c>
      <c r="AF86" s="463">
        <f ca="1" xml:space="preserve"> Coal_Calcs!Q$118</f>
        <v>0</v>
      </c>
      <c r="AG86" s="464">
        <f ca="1" xml:space="preserve"> Coal_Calcs!R$118</f>
        <v>0</v>
      </c>
      <c r="AH86" s="461">
        <f ca="1" xml:space="preserve"> Coal_Calcs!S$118</f>
        <v>0</v>
      </c>
      <c r="AI86" s="463">
        <f ca="1" xml:space="preserve"> Coal_Calcs!T$118</f>
        <v>0</v>
      </c>
      <c r="AJ86" s="464">
        <f ca="1" xml:space="preserve"> Coal_Calcs!U$118</f>
        <v>0</v>
      </c>
      <c r="AK86" s="384">
        <f t="shared" ca="1" si="4"/>
        <v>0</v>
      </c>
      <c r="AL86" s="384">
        <f t="shared" ca="1" si="5"/>
        <v>0</v>
      </c>
      <c r="AM86" s="384">
        <f t="shared" ca="1" si="6"/>
        <v>0</v>
      </c>
    </row>
    <row r="87" spans="4:39" ht="12.9" customHeight="1" x14ac:dyDescent="0.3">
      <c r="D87" s="54"/>
      <c r="E87" s="234" t="s">
        <v>279</v>
      </c>
      <c r="F87" s="234" t="s">
        <v>510</v>
      </c>
      <c r="G87" s="234" t="s">
        <v>646</v>
      </c>
      <c r="H87" s="172"/>
      <c r="I87" s="172"/>
      <c r="J87" s="440">
        <f ca="1" xml:space="preserve"> Oil_Calcs!M$120</f>
        <v>0</v>
      </c>
      <c r="K87" s="244">
        <f ca="1" xml:space="preserve"> Oil_Calcs!N$120</f>
        <v>0</v>
      </c>
      <c r="L87" s="447">
        <f ca="1" xml:space="preserve"> Oil_Calcs!O$120</f>
        <v>0</v>
      </c>
      <c r="M87" s="440">
        <f ca="1" xml:space="preserve"> Oil_Calcs!P$120</f>
        <v>0</v>
      </c>
      <c r="N87" s="244">
        <f ca="1" xml:space="preserve"> Oil_Calcs!Q$120</f>
        <v>0</v>
      </c>
      <c r="O87" s="447">
        <f ca="1" xml:space="preserve"> Oil_Calcs!R$120</f>
        <v>0</v>
      </c>
      <c r="P87" s="440">
        <f ca="1" xml:space="preserve"> Oil_Calcs!S$120</f>
        <v>0</v>
      </c>
      <c r="Q87" s="244">
        <f ca="1" xml:space="preserve"> Oil_Calcs!T$120</f>
        <v>0</v>
      </c>
      <c r="R87" s="447">
        <f ca="1" xml:space="preserve"> Oil_Calcs!U$120</f>
        <v>0</v>
      </c>
      <c r="S87" s="440">
        <f ca="1" xml:space="preserve"> Gas_Calcs!M$120</f>
        <v>0</v>
      </c>
      <c r="T87" s="244">
        <f ca="1" xml:space="preserve"> Gas_Calcs!N$120</f>
        <v>0</v>
      </c>
      <c r="U87" s="447">
        <f ca="1" xml:space="preserve"> Gas_Calcs!O$120</f>
        <v>0</v>
      </c>
      <c r="V87" s="440">
        <f ca="1" xml:space="preserve"> Gas_Calcs!P$120</f>
        <v>0</v>
      </c>
      <c r="W87" s="244">
        <f ca="1" xml:space="preserve"> Gas_Calcs!Q$120</f>
        <v>0</v>
      </c>
      <c r="X87" s="447">
        <f ca="1" xml:space="preserve"> Gas_Calcs!R$120</f>
        <v>0</v>
      </c>
      <c r="Y87" s="440">
        <f ca="1" xml:space="preserve"> Gas_Calcs!S$120</f>
        <v>0</v>
      </c>
      <c r="Z87" s="244">
        <f ca="1" xml:space="preserve"> Gas_Calcs!T$120</f>
        <v>0</v>
      </c>
      <c r="AA87" s="447">
        <f ca="1" xml:space="preserve"> Gas_Calcs!U$120</f>
        <v>0</v>
      </c>
      <c r="AB87" s="461">
        <f ca="1" xml:space="preserve"> Coal_Calcs!M$119</f>
        <v>0</v>
      </c>
      <c r="AC87" s="463">
        <f ca="1" xml:space="preserve"> Coal_Calcs!N$119</f>
        <v>0</v>
      </c>
      <c r="AD87" s="464">
        <f ca="1" xml:space="preserve"> Coal_Calcs!O$119</f>
        <v>0</v>
      </c>
      <c r="AE87" s="461">
        <f ca="1" xml:space="preserve"> Coal_Calcs!P$119</f>
        <v>0</v>
      </c>
      <c r="AF87" s="463">
        <f ca="1" xml:space="preserve"> Coal_Calcs!Q$119</f>
        <v>0</v>
      </c>
      <c r="AG87" s="464">
        <f ca="1" xml:space="preserve"> Coal_Calcs!R$119</f>
        <v>0</v>
      </c>
      <c r="AH87" s="461">
        <f ca="1" xml:space="preserve"> Coal_Calcs!S$119</f>
        <v>0</v>
      </c>
      <c r="AI87" s="463">
        <f ca="1" xml:space="preserve"> Coal_Calcs!T$119</f>
        <v>0</v>
      </c>
      <c r="AJ87" s="464">
        <f ca="1" xml:space="preserve"> Coal_Calcs!U$119</f>
        <v>0</v>
      </c>
      <c r="AK87" s="384">
        <f t="shared" ca="1" si="4"/>
        <v>0</v>
      </c>
      <c r="AL87" s="384">
        <f t="shared" ca="1" si="5"/>
        <v>0</v>
      </c>
      <c r="AM87" s="384">
        <f t="shared" ca="1" si="6"/>
        <v>0</v>
      </c>
    </row>
    <row r="88" spans="4:39" ht="12.9" customHeight="1" x14ac:dyDescent="0.3">
      <c r="D88" s="54"/>
      <c r="E88" s="234" t="s">
        <v>280</v>
      </c>
      <c r="F88" s="234" t="s">
        <v>511</v>
      </c>
      <c r="G88" s="234" t="s">
        <v>646</v>
      </c>
      <c r="H88" s="172"/>
      <c r="I88" s="172"/>
      <c r="J88" s="440">
        <f ca="1" xml:space="preserve"> Oil_Calcs!M$121</f>
        <v>0</v>
      </c>
      <c r="K88" s="244">
        <f ca="1" xml:space="preserve"> Oil_Calcs!N$121</f>
        <v>0</v>
      </c>
      <c r="L88" s="447">
        <f ca="1" xml:space="preserve"> Oil_Calcs!O$121</f>
        <v>0</v>
      </c>
      <c r="M88" s="440">
        <f ca="1" xml:space="preserve"> Oil_Calcs!P$121</f>
        <v>0</v>
      </c>
      <c r="N88" s="244">
        <f ca="1" xml:space="preserve"> Oil_Calcs!Q$121</f>
        <v>0</v>
      </c>
      <c r="O88" s="447">
        <f ca="1" xml:space="preserve"> Oil_Calcs!R$121</f>
        <v>0</v>
      </c>
      <c r="P88" s="440">
        <f ca="1" xml:space="preserve"> Oil_Calcs!S$121</f>
        <v>0</v>
      </c>
      <c r="Q88" s="244">
        <f ca="1" xml:space="preserve"> Oil_Calcs!T$121</f>
        <v>0</v>
      </c>
      <c r="R88" s="447">
        <f ca="1" xml:space="preserve"> Oil_Calcs!U$121</f>
        <v>0</v>
      </c>
      <c r="S88" s="440">
        <f ca="1" xml:space="preserve"> Gas_Calcs!M$121</f>
        <v>0</v>
      </c>
      <c r="T88" s="244">
        <f ca="1" xml:space="preserve"> Gas_Calcs!N$121</f>
        <v>0</v>
      </c>
      <c r="U88" s="447">
        <f ca="1" xml:space="preserve"> Gas_Calcs!O$121</f>
        <v>0</v>
      </c>
      <c r="V88" s="440">
        <f ca="1" xml:space="preserve"> Gas_Calcs!P$121</f>
        <v>0</v>
      </c>
      <c r="W88" s="244">
        <f ca="1" xml:space="preserve"> Gas_Calcs!Q$121</f>
        <v>0</v>
      </c>
      <c r="X88" s="447">
        <f ca="1" xml:space="preserve"> Gas_Calcs!R$121</f>
        <v>0</v>
      </c>
      <c r="Y88" s="440">
        <f ca="1" xml:space="preserve"> Gas_Calcs!S$121</f>
        <v>0</v>
      </c>
      <c r="Z88" s="244">
        <f ca="1" xml:space="preserve"> Gas_Calcs!T$121</f>
        <v>0</v>
      </c>
      <c r="AA88" s="447">
        <f ca="1" xml:space="preserve"> Gas_Calcs!U$121</f>
        <v>0</v>
      </c>
      <c r="AB88" s="461">
        <f ca="1" xml:space="preserve"> Coal_Calcs!M$120</f>
        <v>0</v>
      </c>
      <c r="AC88" s="463">
        <f ca="1" xml:space="preserve"> Coal_Calcs!N$120</f>
        <v>0</v>
      </c>
      <c r="AD88" s="464">
        <f ca="1" xml:space="preserve"> Coal_Calcs!O$120</f>
        <v>0</v>
      </c>
      <c r="AE88" s="461">
        <f ca="1" xml:space="preserve"> Coal_Calcs!P$120</f>
        <v>0</v>
      </c>
      <c r="AF88" s="463">
        <f ca="1" xml:space="preserve"> Coal_Calcs!Q$120</f>
        <v>0</v>
      </c>
      <c r="AG88" s="464">
        <f ca="1" xml:space="preserve"> Coal_Calcs!R$120</f>
        <v>0</v>
      </c>
      <c r="AH88" s="461">
        <f ca="1" xml:space="preserve"> Coal_Calcs!S$120</f>
        <v>0</v>
      </c>
      <c r="AI88" s="463">
        <f ca="1" xml:space="preserve"> Coal_Calcs!T$120</f>
        <v>0</v>
      </c>
      <c r="AJ88" s="464">
        <f ca="1" xml:space="preserve"> Coal_Calcs!U$120</f>
        <v>0</v>
      </c>
      <c r="AK88" s="384">
        <f t="shared" ca="1" si="4"/>
        <v>0</v>
      </c>
      <c r="AL88" s="384">
        <f t="shared" ca="1" si="5"/>
        <v>0</v>
      </c>
      <c r="AM88" s="384">
        <f t="shared" ca="1" si="6"/>
        <v>0</v>
      </c>
    </row>
    <row r="89" spans="4:39" ht="12.9" customHeight="1" x14ac:dyDescent="0.3">
      <c r="D89" s="54"/>
      <c r="E89" s="234" t="s">
        <v>282</v>
      </c>
      <c r="F89" s="234" t="s">
        <v>513</v>
      </c>
      <c r="G89" s="234" t="s">
        <v>646</v>
      </c>
      <c r="H89" s="172"/>
      <c r="I89" s="172"/>
      <c r="J89" s="440">
        <f ca="1" xml:space="preserve"> Oil_Calcs!M$122</f>
        <v>0</v>
      </c>
      <c r="K89" s="244">
        <f ca="1" xml:space="preserve"> Oil_Calcs!N$122</f>
        <v>0</v>
      </c>
      <c r="L89" s="447">
        <f ca="1" xml:space="preserve"> Oil_Calcs!O$122</f>
        <v>0</v>
      </c>
      <c r="M89" s="440">
        <f ca="1" xml:space="preserve"> Oil_Calcs!P$122</f>
        <v>0</v>
      </c>
      <c r="N89" s="244">
        <f ca="1" xml:space="preserve"> Oil_Calcs!Q$122</f>
        <v>0</v>
      </c>
      <c r="O89" s="447">
        <f ca="1" xml:space="preserve"> Oil_Calcs!R$122</f>
        <v>0</v>
      </c>
      <c r="P89" s="440">
        <f ca="1" xml:space="preserve"> Oil_Calcs!S$122</f>
        <v>0</v>
      </c>
      <c r="Q89" s="244">
        <f ca="1" xml:space="preserve"> Oil_Calcs!T$122</f>
        <v>0</v>
      </c>
      <c r="R89" s="447">
        <f ca="1" xml:space="preserve"> Oil_Calcs!U$122</f>
        <v>0</v>
      </c>
      <c r="S89" s="440">
        <f ca="1" xml:space="preserve"> Gas_Calcs!M$122</f>
        <v>0</v>
      </c>
      <c r="T89" s="244">
        <f ca="1" xml:space="preserve"> Gas_Calcs!N$122</f>
        <v>0</v>
      </c>
      <c r="U89" s="447">
        <f ca="1" xml:space="preserve"> Gas_Calcs!O$122</f>
        <v>0</v>
      </c>
      <c r="V89" s="440">
        <f ca="1" xml:space="preserve"> Gas_Calcs!P$122</f>
        <v>0</v>
      </c>
      <c r="W89" s="244">
        <f ca="1" xml:space="preserve"> Gas_Calcs!Q$122</f>
        <v>0</v>
      </c>
      <c r="X89" s="447">
        <f ca="1" xml:space="preserve"> Gas_Calcs!R$122</f>
        <v>0</v>
      </c>
      <c r="Y89" s="440">
        <f ca="1" xml:space="preserve"> Gas_Calcs!S$122</f>
        <v>0</v>
      </c>
      <c r="Z89" s="244">
        <f ca="1" xml:space="preserve"> Gas_Calcs!T$122</f>
        <v>0</v>
      </c>
      <c r="AA89" s="447">
        <f ca="1" xml:space="preserve"> Gas_Calcs!U$122</f>
        <v>0</v>
      </c>
      <c r="AB89" s="461">
        <f ca="1" xml:space="preserve"> Coal_Calcs!M$121</f>
        <v>0</v>
      </c>
      <c r="AC89" s="463">
        <f ca="1" xml:space="preserve"> Coal_Calcs!N$121</f>
        <v>0</v>
      </c>
      <c r="AD89" s="464">
        <f ca="1" xml:space="preserve"> Coal_Calcs!O$121</f>
        <v>0</v>
      </c>
      <c r="AE89" s="461">
        <f ca="1" xml:space="preserve"> Coal_Calcs!P$121</f>
        <v>0</v>
      </c>
      <c r="AF89" s="463">
        <f ca="1" xml:space="preserve"> Coal_Calcs!Q$121</f>
        <v>0</v>
      </c>
      <c r="AG89" s="464">
        <f ca="1" xml:space="preserve"> Coal_Calcs!R$121</f>
        <v>0</v>
      </c>
      <c r="AH89" s="461">
        <f ca="1" xml:space="preserve"> Coal_Calcs!S$121</f>
        <v>0</v>
      </c>
      <c r="AI89" s="463">
        <f ca="1" xml:space="preserve"> Coal_Calcs!T$121</f>
        <v>0</v>
      </c>
      <c r="AJ89" s="464">
        <f ca="1" xml:space="preserve"> Coal_Calcs!U$121</f>
        <v>0</v>
      </c>
      <c r="AK89" s="384">
        <f t="shared" ca="1" si="4"/>
        <v>0</v>
      </c>
      <c r="AL89" s="384">
        <f t="shared" ca="1" si="5"/>
        <v>0</v>
      </c>
      <c r="AM89" s="384">
        <f t="shared" ca="1" si="6"/>
        <v>0</v>
      </c>
    </row>
    <row r="90" spans="4:39" ht="12.9" customHeight="1" x14ac:dyDescent="0.3">
      <c r="D90" s="54"/>
      <c r="E90" s="234" t="s">
        <v>276</v>
      </c>
      <c r="F90" s="234" t="s">
        <v>507</v>
      </c>
      <c r="G90" s="234" t="s">
        <v>646</v>
      </c>
      <c r="H90" s="172"/>
      <c r="I90" s="172"/>
      <c r="J90" s="440">
        <f ca="1" xml:space="preserve"> Oil_Calcs!M$123</f>
        <v>0</v>
      </c>
      <c r="K90" s="244">
        <f ca="1" xml:space="preserve"> Oil_Calcs!N$123</f>
        <v>0</v>
      </c>
      <c r="L90" s="447">
        <f ca="1" xml:space="preserve"> Oil_Calcs!O$123</f>
        <v>0</v>
      </c>
      <c r="M90" s="440">
        <f ca="1" xml:space="preserve"> Oil_Calcs!P$123</f>
        <v>0</v>
      </c>
      <c r="N90" s="244">
        <f ca="1" xml:space="preserve"> Oil_Calcs!Q$123</f>
        <v>0</v>
      </c>
      <c r="O90" s="447">
        <f ca="1" xml:space="preserve"> Oil_Calcs!R$123</f>
        <v>0</v>
      </c>
      <c r="P90" s="440">
        <f ca="1" xml:space="preserve"> Oil_Calcs!S$123</f>
        <v>0</v>
      </c>
      <c r="Q90" s="244">
        <f ca="1" xml:space="preserve"> Oil_Calcs!T$123</f>
        <v>0</v>
      </c>
      <c r="R90" s="447">
        <f ca="1" xml:space="preserve"> Oil_Calcs!U$123</f>
        <v>0</v>
      </c>
      <c r="S90" s="440">
        <f ca="1" xml:space="preserve"> Gas_Calcs!M$123</f>
        <v>0</v>
      </c>
      <c r="T90" s="244">
        <f ca="1" xml:space="preserve"> Gas_Calcs!N$123</f>
        <v>0</v>
      </c>
      <c r="U90" s="447">
        <f ca="1" xml:space="preserve"> Gas_Calcs!O$123</f>
        <v>0</v>
      </c>
      <c r="V90" s="440">
        <f ca="1" xml:space="preserve"> Gas_Calcs!P$123</f>
        <v>0</v>
      </c>
      <c r="W90" s="244">
        <f ca="1" xml:space="preserve"> Gas_Calcs!Q$123</f>
        <v>0</v>
      </c>
      <c r="X90" s="447">
        <f ca="1" xml:space="preserve"> Gas_Calcs!R$123</f>
        <v>0</v>
      </c>
      <c r="Y90" s="440">
        <f ca="1" xml:space="preserve"> Gas_Calcs!S$123</f>
        <v>0</v>
      </c>
      <c r="Z90" s="244">
        <f ca="1" xml:space="preserve"> Gas_Calcs!T$123</f>
        <v>0</v>
      </c>
      <c r="AA90" s="447">
        <f ca="1" xml:space="preserve"> Gas_Calcs!U$123</f>
        <v>0</v>
      </c>
      <c r="AB90" s="461">
        <f ca="1" xml:space="preserve"> Coal_Calcs!M$122</f>
        <v>0</v>
      </c>
      <c r="AC90" s="463">
        <f ca="1" xml:space="preserve"> Coal_Calcs!N$122</f>
        <v>0</v>
      </c>
      <c r="AD90" s="464">
        <f ca="1" xml:space="preserve"> Coal_Calcs!O$122</f>
        <v>0</v>
      </c>
      <c r="AE90" s="461">
        <f ca="1" xml:space="preserve"> Coal_Calcs!P$122</f>
        <v>0</v>
      </c>
      <c r="AF90" s="463">
        <f ca="1" xml:space="preserve"> Coal_Calcs!Q$122</f>
        <v>0</v>
      </c>
      <c r="AG90" s="464">
        <f ca="1" xml:space="preserve"> Coal_Calcs!R$122</f>
        <v>0</v>
      </c>
      <c r="AH90" s="461">
        <f ca="1" xml:space="preserve"> Coal_Calcs!S$122</f>
        <v>0</v>
      </c>
      <c r="AI90" s="463">
        <f ca="1" xml:space="preserve"> Coal_Calcs!T$122</f>
        <v>0</v>
      </c>
      <c r="AJ90" s="464">
        <f ca="1" xml:space="preserve"> Coal_Calcs!U$122</f>
        <v>0</v>
      </c>
      <c r="AK90" s="384">
        <f t="shared" ca="1" si="4"/>
        <v>0</v>
      </c>
      <c r="AL90" s="384">
        <f t="shared" ca="1" si="5"/>
        <v>0</v>
      </c>
      <c r="AM90" s="384">
        <f t="shared" ca="1" si="6"/>
        <v>0</v>
      </c>
    </row>
    <row r="91" spans="4:39" ht="12.9" customHeight="1" x14ac:dyDescent="0.3">
      <c r="D91" s="54"/>
      <c r="E91" s="234" t="s">
        <v>288</v>
      </c>
      <c r="F91" s="234" t="s">
        <v>519</v>
      </c>
      <c r="G91" s="234" t="s">
        <v>646</v>
      </c>
      <c r="H91" s="172"/>
      <c r="I91" s="172"/>
      <c r="J91" s="440">
        <f ca="1" xml:space="preserve"> Oil_Calcs!M$124</f>
        <v>0</v>
      </c>
      <c r="K91" s="244">
        <f ca="1" xml:space="preserve"> Oil_Calcs!N$124</f>
        <v>0</v>
      </c>
      <c r="L91" s="447">
        <f ca="1" xml:space="preserve"> Oil_Calcs!O$124</f>
        <v>0</v>
      </c>
      <c r="M91" s="440">
        <f ca="1" xml:space="preserve"> Oil_Calcs!P$124</f>
        <v>0</v>
      </c>
      <c r="N91" s="244">
        <f ca="1" xml:space="preserve"> Oil_Calcs!Q$124</f>
        <v>0</v>
      </c>
      <c r="O91" s="447">
        <f ca="1" xml:space="preserve"> Oil_Calcs!R$124</f>
        <v>0</v>
      </c>
      <c r="P91" s="440">
        <f ca="1" xml:space="preserve"> Oil_Calcs!S$124</f>
        <v>0</v>
      </c>
      <c r="Q91" s="244">
        <f ca="1" xml:space="preserve"> Oil_Calcs!T$124</f>
        <v>0</v>
      </c>
      <c r="R91" s="447">
        <f ca="1" xml:space="preserve"> Oil_Calcs!U$124</f>
        <v>0</v>
      </c>
      <c r="S91" s="440">
        <f ca="1" xml:space="preserve"> Gas_Calcs!M$124</f>
        <v>0</v>
      </c>
      <c r="T91" s="244">
        <f ca="1" xml:space="preserve"> Gas_Calcs!N$124</f>
        <v>0</v>
      </c>
      <c r="U91" s="447">
        <f ca="1" xml:space="preserve"> Gas_Calcs!O$124</f>
        <v>0</v>
      </c>
      <c r="V91" s="440">
        <f ca="1" xml:space="preserve"> Gas_Calcs!P$124</f>
        <v>0</v>
      </c>
      <c r="W91" s="244">
        <f ca="1" xml:space="preserve"> Gas_Calcs!Q$124</f>
        <v>0</v>
      </c>
      <c r="X91" s="447">
        <f ca="1" xml:space="preserve"> Gas_Calcs!R$124</f>
        <v>0</v>
      </c>
      <c r="Y91" s="440">
        <f ca="1" xml:space="preserve"> Gas_Calcs!S$124</f>
        <v>0</v>
      </c>
      <c r="Z91" s="244">
        <f ca="1" xml:space="preserve"> Gas_Calcs!T$124</f>
        <v>0</v>
      </c>
      <c r="AA91" s="447">
        <f ca="1" xml:space="preserve"> Gas_Calcs!U$124</f>
        <v>0</v>
      </c>
      <c r="AB91" s="461">
        <f ca="1" xml:space="preserve"> Coal_Calcs!M$123</f>
        <v>0</v>
      </c>
      <c r="AC91" s="463">
        <f ca="1" xml:space="preserve"> Coal_Calcs!N$123</f>
        <v>0</v>
      </c>
      <c r="AD91" s="464">
        <f ca="1" xml:space="preserve"> Coal_Calcs!O$123</f>
        <v>0</v>
      </c>
      <c r="AE91" s="461">
        <f ca="1" xml:space="preserve"> Coal_Calcs!P$123</f>
        <v>0</v>
      </c>
      <c r="AF91" s="463">
        <f ca="1" xml:space="preserve"> Coal_Calcs!Q$123</f>
        <v>0</v>
      </c>
      <c r="AG91" s="464">
        <f ca="1" xml:space="preserve"> Coal_Calcs!R$123</f>
        <v>0</v>
      </c>
      <c r="AH91" s="461">
        <f ca="1" xml:space="preserve"> Coal_Calcs!S$123</f>
        <v>0</v>
      </c>
      <c r="AI91" s="463">
        <f ca="1" xml:space="preserve"> Coal_Calcs!T$123</f>
        <v>0</v>
      </c>
      <c r="AJ91" s="464">
        <f ca="1" xml:space="preserve"> Coal_Calcs!U$123</f>
        <v>0</v>
      </c>
      <c r="AK91" s="384">
        <f t="shared" ca="1" si="4"/>
        <v>0</v>
      </c>
      <c r="AL91" s="384">
        <f t="shared" ca="1" si="5"/>
        <v>0</v>
      </c>
      <c r="AM91" s="384">
        <f t="shared" ca="1" si="6"/>
        <v>0</v>
      </c>
    </row>
    <row r="92" spans="4:39" ht="12.9" customHeight="1" x14ac:dyDescent="0.3">
      <c r="D92" s="54"/>
      <c r="E92" s="234" t="s">
        <v>284</v>
      </c>
      <c r="F92" s="234" t="s">
        <v>515</v>
      </c>
      <c r="G92" s="234" t="s">
        <v>646</v>
      </c>
      <c r="H92" s="172"/>
      <c r="I92" s="172"/>
      <c r="J92" s="440">
        <f ca="1" xml:space="preserve"> Oil_Calcs!M$125</f>
        <v>0</v>
      </c>
      <c r="K92" s="244">
        <f ca="1" xml:space="preserve"> Oil_Calcs!N$125</f>
        <v>0</v>
      </c>
      <c r="L92" s="447">
        <f ca="1" xml:space="preserve"> Oil_Calcs!O$125</f>
        <v>0</v>
      </c>
      <c r="M92" s="440">
        <f ca="1" xml:space="preserve"> Oil_Calcs!P$125</f>
        <v>0</v>
      </c>
      <c r="N92" s="244">
        <f ca="1" xml:space="preserve"> Oil_Calcs!Q$125</f>
        <v>0</v>
      </c>
      <c r="O92" s="447">
        <f ca="1" xml:space="preserve"> Oil_Calcs!R$125</f>
        <v>0</v>
      </c>
      <c r="P92" s="440">
        <f ca="1" xml:space="preserve"> Oil_Calcs!S$125</f>
        <v>0</v>
      </c>
      <c r="Q92" s="244">
        <f ca="1" xml:space="preserve"> Oil_Calcs!T$125</f>
        <v>0</v>
      </c>
      <c r="R92" s="447">
        <f ca="1" xml:space="preserve"> Oil_Calcs!U$125</f>
        <v>0</v>
      </c>
      <c r="S92" s="440">
        <f ca="1" xml:space="preserve"> Gas_Calcs!M$125</f>
        <v>0</v>
      </c>
      <c r="T92" s="244">
        <f ca="1" xml:space="preserve"> Gas_Calcs!N$125</f>
        <v>0</v>
      </c>
      <c r="U92" s="447">
        <f ca="1" xml:space="preserve"> Gas_Calcs!O$125</f>
        <v>0</v>
      </c>
      <c r="V92" s="440">
        <f ca="1" xml:space="preserve"> Gas_Calcs!P$125</f>
        <v>0</v>
      </c>
      <c r="W92" s="244">
        <f ca="1" xml:space="preserve"> Gas_Calcs!Q$125</f>
        <v>0</v>
      </c>
      <c r="X92" s="447">
        <f ca="1" xml:space="preserve"> Gas_Calcs!R$125</f>
        <v>0</v>
      </c>
      <c r="Y92" s="440">
        <f ca="1" xml:space="preserve"> Gas_Calcs!S$125</f>
        <v>0</v>
      </c>
      <c r="Z92" s="244">
        <f ca="1" xml:space="preserve"> Gas_Calcs!T$125</f>
        <v>0</v>
      </c>
      <c r="AA92" s="447">
        <f ca="1" xml:space="preserve"> Gas_Calcs!U$125</f>
        <v>0</v>
      </c>
      <c r="AB92" s="461">
        <f ca="1" xml:space="preserve"> Coal_Calcs!M$124</f>
        <v>0</v>
      </c>
      <c r="AC92" s="463">
        <f ca="1" xml:space="preserve"> Coal_Calcs!N$124</f>
        <v>0</v>
      </c>
      <c r="AD92" s="464">
        <f ca="1" xml:space="preserve"> Coal_Calcs!O$124</f>
        <v>0</v>
      </c>
      <c r="AE92" s="461">
        <f ca="1" xml:space="preserve"> Coal_Calcs!P$124</f>
        <v>0</v>
      </c>
      <c r="AF92" s="463">
        <f ca="1" xml:space="preserve"> Coal_Calcs!Q$124</f>
        <v>0</v>
      </c>
      <c r="AG92" s="464">
        <f ca="1" xml:space="preserve"> Coal_Calcs!R$124</f>
        <v>0</v>
      </c>
      <c r="AH92" s="461">
        <f ca="1" xml:space="preserve"> Coal_Calcs!S$124</f>
        <v>0</v>
      </c>
      <c r="AI92" s="463">
        <f ca="1" xml:space="preserve"> Coal_Calcs!T$124</f>
        <v>0</v>
      </c>
      <c r="AJ92" s="464">
        <f ca="1" xml:space="preserve"> Coal_Calcs!U$124</f>
        <v>0</v>
      </c>
      <c r="AK92" s="384">
        <f t="shared" ca="1" si="4"/>
        <v>0</v>
      </c>
      <c r="AL92" s="384">
        <f t="shared" ca="1" si="5"/>
        <v>0</v>
      </c>
      <c r="AM92" s="384">
        <f t="shared" ca="1" si="6"/>
        <v>0</v>
      </c>
    </row>
    <row r="93" spans="4:39" ht="12.9" customHeight="1" x14ac:dyDescent="0.3">
      <c r="D93" s="54"/>
      <c r="E93" s="234" t="s">
        <v>262</v>
      </c>
      <c r="F93" s="234" t="s">
        <v>162</v>
      </c>
      <c r="G93" s="234" t="s">
        <v>646</v>
      </c>
      <c r="H93" s="172"/>
      <c r="I93" s="172"/>
      <c r="J93" s="440">
        <f ca="1" xml:space="preserve"> Oil_Calcs!M$126</f>
        <v>22488.373452714568</v>
      </c>
      <c r="K93" s="244">
        <f ca="1" xml:space="preserve"> Oil_Calcs!N$126</f>
        <v>24456.168244561679</v>
      </c>
      <c r="L93" s="447">
        <f ca="1" xml:space="preserve"> Oil_Calcs!O$126</f>
        <v>26678.968670609604</v>
      </c>
      <c r="M93" s="440">
        <f ca="1" xml:space="preserve"> Oil_Calcs!P$126</f>
        <v>1616.8627435185122</v>
      </c>
      <c r="N93" s="244">
        <f ca="1" xml:space="preserve"> Oil_Calcs!Q$126</f>
        <v>2427.2219155385205</v>
      </c>
      <c r="O93" s="447">
        <f ca="1" xml:space="preserve"> Oil_Calcs!R$126</f>
        <v>3779.0028793142219</v>
      </c>
      <c r="P93" s="440">
        <f ca="1" xml:space="preserve"> Oil_Calcs!S$126</f>
        <v>24105.23619623308</v>
      </c>
      <c r="Q93" s="244">
        <f ca="1" xml:space="preserve"> Oil_Calcs!T$126</f>
        <v>26883.3901601002</v>
      </c>
      <c r="R93" s="447">
        <f ca="1" xml:space="preserve"> Oil_Calcs!U$126</f>
        <v>30457.971549923826</v>
      </c>
      <c r="S93" s="440">
        <f ca="1" xml:space="preserve"> Gas_Calcs!M$126</f>
        <v>0</v>
      </c>
      <c r="T93" s="244">
        <f ca="1" xml:space="preserve"> Gas_Calcs!N$126</f>
        <v>0</v>
      </c>
      <c r="U93" s="447">
        <f ca="1" xml:space="preserve"> Gas_Calcs!O$126</f>
        <v>0</v>
      </c>
      <c r="V93" s="440">
        <f ca="1" xml:space="preserve"> Gas_Calcs!P$126</f>
        <v>0</v>
      </c>
      <c r="W93" s="244">
        <f ca="1" xml:space="preserve"> Gas_Calcs!Q$126</f>
        <v>0</v>
      </c>
      <c r="X93" s="447">
        <f ca="1" xml:space="preserve"> Gas_Calcs!R$126</f>
        <v>0</v>
      </c>
      <c r="Y93" s="440">
        <f ca="1" xml:space="preserve"> Gas_Calcs!S$126</f>
        <v>0</v>
      </c>
      <c r="Z93" s="244">
        <f ca="1" xml:space="preserve"> Gas_Calcs!T$126</f>
        <v>0</v>
      </c>
      <c r="AA93" s="447">
        <f ca="1" xml:space="preserve"> Gas_Calcs!U$126</f>
        <v>0</v>
      </c>
      <c r="AB93" s="461">
        <f ca="1" xml:space="preserve"> Coal_Calcs!M$125</f>
        <v>0</v>
      </c>
      <c r="AC93" s="463">
        <f ca="1" xml:space="preserve"> Coal_Calcs!N$125</f>
        <v>0</v>
      </c>
      <c r="AD93" s="464">
        <f ca="1" xml:space="preserve"> Coal_Calcs!O$125</f>
        <v>0</v>
      </c>
      <c r="AE93" s="461">
        <f ca="1" xml:space="preserve"> Coal_Calcs!P$125</f>
        <v>0</v>
      </c>
      <c r="AF93" s="463">
        <f ca="1" xml:space="preserve"> Coal_Calcs!Q$125</f>
        <v>0</v>
      </c>
      <c r="AG93" s="464">
        <f ca="1" xml:space="preserve"> Coal_Calcs!R$125</f>
        <v>0</v>
      </c>
      <c r="AH93" s="461">
        <f ca="1" xml:space="preserve"> Coal_Calcs!S$125</f>
        <v>0</v>
      </c>
      <c r="AI93" s="463">
        <f ca="1" xml:space="preserve"> Coal_Calcs!T$125</f>
        <v>0</v>
      </c>
      <c r="AJ93" s="464">
        <f ca="1" xml:space="preserve"> Coal_Calcs!U$125</f>
        <v>0</v>
      </c>
      <c r="AK93" s="384">
        <f t="shared" ca="1" si="4"/>
        <v>24105.23619623308</v>
      </c>
      <c r="AL93" s="384">
        <f t="shared" ca="1" si="5"/>
        <v>26883.3901601002</v>
      </c>
      <c r="AM93" s="384">
        <f t="shared" ca="1" si="6"/>
        <v>30457.971549923826</v>
      </c>
    </row>
    <row r="94" spans="4:39" ht="12.9" customHeight="1" x14ac:dyDescent="0.3">
      <c r="D94" s="54"/>
      <c r="E94" s="234" t="s">
        <v>281</v>
      </c>
      <c r="F94" s="234" t="s">
        <v>512</v>
      </c>
      <c r="G94" s="234" t="s">
        <v>646</v>
      </c>
      <c r="H94" s="172"/>
      <c r="I94" s="172"/>
      <c r="J94" s="440">
        <f ca="1" xml:space="preserve"> Oil_Calcs!M$127</f>
        <v>0</v>
      </c>
      <c r="K94" s="244">
        <f ca="1" xml:space="preserve"> Oil_Calcs!N$127</f>
        <v>0</v>
      </c>
      <c r="L94" s="447">
        <f ca="1" xml:space="preserve"> Oil_Calcs!O$127</f>
        <v>0</v>
      </c>
      <c r="M94" s="440">
        <f ca="1" xml:space="preserve"> Oil_Calcs!P$127</f>
        <v>0</v>
      </c>
      <c r="N94" s="244">
        <f ca="1" xml:space="preserve"> Oil_Calcs!Q$127</f>
        <v>0</v>
      </c>
      <c r="O94" s="447">
        <f ca="1" xml:space="preserve"> Oil_Calcs!R$127</f>
        <v>0</v>
      </c>
      <c r="P94" s="440">
        <f ca="1" xml:space="preserve"> Oil_Calcs!S$127</f>
        <v>0</v>
      </c>
      <c r="Q94" s="244">
        <f ca="1" xml:space="preserve"> Oil_Calcs!T$127</f>
        <v>0</v>
      </c>
      <c r="R94" s="447">
        <f ca="1" xml:space="preserve"> Oil_Calcs!U$127</f>
        <v>0</v>
      </c>
      <c r="S94" s="440">
        <f ca="1" xml:space="preserve"> Gas_Calcs!M$127</f>
        <v>0</v>
      </c>
      <c r="T94" s="244">
        <f ca="1" xml:space="preserve"> Gas_Calcs!N$127</f>
        <v>0</v>
      </c>
      <c r="U94" s="447">
        <f ca="1" xml:space="preserve"> Gas_Calcs!O$127</f>
        <v>0</v>
      </c>
      <c r="V94" s="440">
        <f ca="1" xml:space="preserve"> Gas_Calcs!P$127</f>
        <v>0</v>
      </c>
      <c r="W94" s="244">
        <f ca="1" xml:space="preserve"> Gas_Calcs!Q$127</f>
        <v>0</v>
      </c>
      <c r="X94" s="447">
        <f ca="1" xml:space="preserve"> Gas_Calcs!R$127</f>
        <v>0</v>
      </c>
      <c r="Y94" s="440">
        <f ca="1" xml:space="preserve"> Gas_Calcs!S$127</f>
        <v>0</v>
      </c>
      <c r="Z94" s="244">
        <f ca="1" xml:space="preserve"> Gas_Calcs!T$127</f>
        <v>0</v>
      </c>
      <c r="AA94" s="447">
        <f ca="1" xml:space="preserve"> Gas_Calcs!U$127</f>
        <v>0</v>
      </c>
      <c r="AB94" s="461">
        <f ca="1" xml:space="preserve"> Coal_Calcs!M$126</f>
        <v>43891.390727886217</v>
      </c>
      <c r="AC94" s="463">
        <f ca="1" xml:space="preserve"> Coal_Calcs!N$126</f>
        <v>48671.913840361187</v>
      </c>
      <c r="AD94" s="464">
        <f ca="1" xml:space="preserve"> Coal_Calcs!O$126</f>
        <v>53500.891190806316</v>
      </c>
      <c r="AE94" s="461">
        <f ca="1" xml:space="preserve"> Coal_Calcs!P$126</f>
        <v>3016.5234548076328</v>
      </c>
      <c r="AF94" s="463">
        <f ca="1" xml:space="preserve"> Coal_Calcs!Q$126</f>
        <v>3315.1325692833275</v>
      </c>
      <c r="AG94" s="464">
        <f ca="1" xml:space="preserve"> Coal_Calcs!R$126</f>
        <v>3613.7416837590235</v>
      </c>
      <c r="AH94" s="461">
        <f ca="1" xml:space="preserve"> Coal_Calcs!S$126</f>
        <v>46907.91418269385</v>
      </c>
      <c r="AI94" s="463">
        <f ca="1" xml:space="preserve"> Coal_Calcs!T$126</f>
        <v>51987.046409644514</v>
      </c>
      <c r="AJ94" s="464">
        <f ca="1" xml:space="preserve"> Coal_Calcs!U$126</f>
        <v>57114.632874565337</v>
      </c>
      <c r="AK94" s="384">
        <f t="shared" ca="1" si="4"/>
        <v>46907.91418269385</v>
      </c>
      <c r="AL94" s="384">
        <f t="shared" ca="1" si="5"/>
        <v>51987.046409644514</v>
      </c>
      <c r="AM94" s="384">
        <f t="shared" ca="1" si="6"/>
        <v>57114.632874565337</v>
      </c>
    </row>
    <row r="95" spans="4:39" ht="12.9" customHeight="1" x14ac:dyDescent="0.3">
      <c r="D95" s="54"/>
      <c r="E95" s="234" t="s">
        <v>401</v>
      </c>
      <c r="F95" s="234" t="s">
        <v>614</v>
      </c>
      <c r="G95" s="234" t="s">
        <v>646</v>
      </c>
      <c r="H95" s="172"/>
      <c r="I95" s="172"/>
      <c r="J95" s="440">
        <f ca="1" xml:space="preserve"> Oil_Calcs!M$128</f>
        <v>0</v>
      </c>
      <c r="K95" s="244">
        <f ca="1" xml:space="preserve"> Oil_Calcs!N$128</f>
        <v>0</v>
      </c>
      <c r="L95" s="447">
        <f ca="1" xml:space="preserve"> Oil_Calcs!O$128</f>
        <v>0</v>
      </c>
      <c r="M95" s="440">
        <f ca="1" xml:space="preserve"> Oil_Calcs!P$128</f>
        <v>0</v>
      </c>
      <c r="N95" s="244">
        <f ca="1" xml:space="preserve"> Oil_Calcs!Q$128</f>
        <v>0</v>
      </c>
      <c r="O95" s="447">
        <f ca="1" xml:space="preserve"> Oil_Calcs!R$128</f>
        <v>0</v>
      </c>
      <c r="P95" s="440">
        <f ca="1" xml:space="preserve"> Oil_Calcs!S$128</f>
        <v>0</v>
      </c>
      <c r="Q95" s="244">
        <f ca="1" xml:space="preserve"> Oil_Calcs!T$128</f>
        <v>0</v>
      </c>
      <c r="R95" s="447">
        <f ca="1" xml:space="preserve"> Oil_Calcs!U$128</f>
        <v>0</v>
      </c>
      <c r="S95" s="440">
        <f ca="1" xml:space="preserve"> Gas_Calcs!M$128</f>
        <v>0</v>
      </c>
      <c r="T95" s="244">
        <f ca="1" xml:space="preserve"> Gas_Calcs!N$128</f>
        <v>0</v>
      </c>
      <c r="U95" s="447">
        <f ca="1" xml:space="preserve"> Gas_Calcs!O$128</f>
        <v>0</v>
      </c>
      <c r="V95" s="440">
        <f ca="1" xml:space="preserve"> Gas_Calcs!P$128</f>
        <v>0</v>
      </c>
      <c r="W95" s="244">
        <f ca="1" xml:space="preserve"> Gas_Calcs!Q$128</f>
        <v>0</v>
      </c>
      <c r="X95" s="447">
        <f ca="1" xml:space="preserve"> Gas_Calcs!R$128</f>
        <v>0</v>
      </c>
      <c r="Y95" s="440">
        <f ca="1" xml:space="preserve"> Gas_Calcs!S$128</f>
        <v>0</v>
      </c>
      <c r="Z95" s="244">
        <f ca="1" xml:space="preserve"> Gas_Calcs!T$128</f>
        <v>0</v>
      </c>
      <c r="AA95" s="447">
        <f ca="1" xml:space="preserve"> Gas_Calcs!U$128</f>
        <v>0</v>
      </c>
      <c r="AB95" s="461">
        <f ca="1" xml:space="preserve"> Coal_Calcs!M$127</f>
        <v>0</v>
      </c>
      <c r="AC95" s="463">
        <f ca="1" xml:space="preserve"> Coal_Calcs!N$127</f>
        <v>0</v>
      </c>
      <c r="AD95" s="464">
        <f ca="1" xml:space="preserve"> Coal_Calcs!O$127</f>
        <v>0</v>
      </c>
      <c r="AE95" s="461">
        <f ca="1" xml:space="preserve"> Coal_Calcs!P$127</f>
        <v>0</v>
      </c>
      <c r="AF95" s="463">
        <f ca="1" xml:space="preserve"> Coal_Calcs!Q$127</f>
        <v>0</v>
      </c>
      <c r="AG95" s="464">
        <f ca="1" xml:space="preserve"> Coal_Calcs!R$127</f>
        <v>0</v>
      </c>
      <c r="AH95" s="461">
        <f ca="1" xml:space="preserve"> Coal_Calcs!S$127</f>
        <v>0</v>
      </c>
      <c r="AI95" s="463">
        <f ca="1" xml:space="preserve"> Coal_Calcs!T$127</f>
        <v>0</v>
      </c>
      <c r="AJ95" s="464">
        <f ca="1" xml:space="preserve"> Coal_Calcs!U$127</f>
        <v>0</v>
      </c>
      <c r="AK95" s="384">
        <f t="shared" ca="1" si="4"/>
        <v>0</v>
      </c>
      <c r="AL95" s="384">
        <f t="shared" ca="1" si="5"/>
        <v>0</v>
      </c>
      <c r="AM95" s="384">
        <f t="shared" ca="1" si="6"/>
        <v>0</v>
      </c>
    </row>
    <row r="96" spans="4:39" ht="12.9" customHeight="1" x14ac:dyDescent="0.3">
      <c r="D96" s="54"/>
      <c r="E96" s="234" t="s">
        <v>286</v>
      </c>
      <c r="F96" s="234" t="s">
        <v>517</v>
      </c>
      <c r="G96" s="234" t="s">
        <v>646</v>
      </c>
      <c r="H96" s="172"/>
      <c r="I96" s="172"/>
      <c r="J96" s="440">
        <f ca="1" xml:space="preserve"> Oil_Calcs!M$129</f>
        <v>0</v>
      </c>
      <c r="K96" s="244">
        <f ca="1" xml:space="preserve"> Oil_Calcs!N$129</f>
        <v>0</v>
      </c>
      <c r="L96" s="447">
        <f ca="1" xml:space="preserve"> Oil_Calcs!O$129</f>
        <v>0</v>
      </c>
      <c r="M96" s="440">
        <f ca="1" xml:space="preserve"> Oil_Calcs!P$129</f>
        <v>0</v>
      </c>
      <c r="N96" s="244">
        <f ca="1" xml:space="preserve"> Oil_Calcs!Q$129</f>
        <v>0</v>
      </c>
      <c r="O96" s="447">
        <f ca="1" xml:space="preserve"> Oil_Calcs!R$129</f>
        <v>0</v>
      </c>
      <c r="P96" s="440">
        <f ca="1" xml:space="preserve"> Oil_Calcs!S$129</f>
        <v>0</v>
      </c>
      <c r="Q96" s="244">
        <f ca="1" xml:space="preserve"> Oil_Calcs!T$129</f>
        <v>0</v>
      </c>
      <c r="R96" s="447">
        <f ca="1" xml:space="preserve"> Oil_Calcs!U$129</f>
        <v>0</v>
      </c>
      <c r="S96" s="440">
        <f ca="1" xml:space="preserve"> Gas_Calcs!M$129</f>
        <v>0</v>
      </c>
      <c r="T96" s="244">
        <f ca="1" xml:space="preserve"> Gas_Calcs!N$129</f>
        <v>0</v>
      </c>
      <c r="U96" s="447">
        <f ca="1" xml:space="preserve"> Gas_Calcs!O$129</f>
        <v>0</v>
      </c>
      <c r="V96" s="440">
        <f ca="1" xml:space="preserve"> Gas_Calcs!P$129</f>
        <v>0</v>
      </c>
      <c r="W96" s="244">
        <f ca="1" xml:space="preserve"> Gas_Calcs!Q$129</f>
        <v>0</v>
      </c>
      <c r="X96" s="447">
        <f ca="1" xml:space="preserve"> Gas_Calcs!R$129</f>
        <v>0</v>
      </c>
      <c r="Y96" s="440">
        <f ca="1" xml:space="preserve"> Gas_Calcs!S$129</f>
        <v>0</v>
      </c>
      <c r="Z96" s="244">
        <f ca="1" xml:space="preserve"> Gas_Calcs!T$129</f>
        <v>0</v>
      </c>
      <c r="AA96" s="447">
        <f ca="1" xml:space="preserve"> Gas_Calcs!U$129</f>
        <v>0</v>
      </c>
      <c r="AB96" s="461">
        <f ca="1" xml:space="preserve"> Coal_Calcs!M$128</f>
        <v>0</v>
      </c>
      <c r="AC96" s="463">
        <f ca="1" xml:space="preserve"> Coal_Calcs!N$128</f>
        <v>0</v>
      </c>
      <c r="AD96" s="464">
        <f ca="1" xml:space="preserve"> Coal_Calcs!O$128</f>
        <v>0</v>
      </c>
      <c r="AE96" s="461">
        <f ca="1" xml:space="preserve"> Coal_Calcs!P$128</f>
        <v>0</v>
      </c>
      <c r="AF96" s="463">
        <f ca="1" xml:space="preserve"> Coal_Calcs!Q$128</f>
        <v>0</v>
      </c>
      <c r="AG96" s="464">
        <f ca="1" xml:space="preserve"> Coal_Calcs!R$128</f>
        <v>0</v>
      </c>
      <c r="AH96" s="461">
        <f ca="1" xml:space="preserve"> Coal_Calcs!S$128</f>
        <v>0</v>
      </c>
      <c r="AI96" s="463">
        <f ca="1" xml:space="preserve"> Coal_Calcs!T$128</f>
        <v>0</v>
      </c>
      <c r="AJ96" s="464">
        <f ca="1" xml:space="preserve"> Coal_Calcs!U$128</f>
        <v>0</v>
      </c>
      <c r="AK96" s="384">
        <f t="shared" ca="1" si="4"/>
        <v>0</v>
      </c>
      <c r="AL96" s="384">
        <f t="shared" ca="1" si="5"/>
        <v>0</v>
      </c>
      <c r="AM96" s="384">
        <f t="shared" ca="1" si="6"/>
        <v>0</v>
      </c>
    </row>
    <row r="97" spans="4:39" ht="12.9" customHeight="1" x14ac:dyDescent="0.3">
      <c r="D97" s="54"/>
      <c r="E97" s="234" t="s">
        <v>285</v>
      </c>
      <c r="F97" s="234" t="s">
        <v>516</v>
      </c>
      <c r="G97" s="234" t="s">
        <v>646</v>
      </c>
      <c r="H97" s="172"/>
      <c r="I97" s="172"/>
      <c r="J97" s="440">
        <f ca="1" xml:space="preserve"> Oil_Calcs!M$130</f>
        <v>0</v>
      </c>
      <c r="K97" s="244">
        <f ca="1" xml:space="preserve"> Oil_Calcs!N$130</f>
        <v>0</v>
      </c>
      <c r="L97" s="447">
        <f ca="1" xml:space="preserve"> Oil_Calcs!O$130</f>
        <v>0</v>
      </c>
      <c r="M97" s="440">
        <f ca="1" xml:space="preserve"> Oil_Calcs!P$130</f>
        <v>0</v>
      </c>
      <c r="N97" s="244">
        <f ca="1" xml:space="preserve"> Oil_Calcs!Q$130</f>
        <v>0</v>
      </c>
      <c r="O97" s="447">
        <f ca="1" xml:space="preserve"> Oil_Calcs!R$130</f>
        <v>0</v>
      </c>
      <c r="P97" s="440">
        <f ca="1" xml:space="preserve"> Oil_Calcs!S$130</f>
        <v>0</v>
      </c>
      <c r="Q97" s="244">
        <f ca="1" xml:space="preserve"> Oil_Calcs!T$130</f>
        <v>0</v>
      </c>
      <c r="R97" s="447">
        <f ca="1" xml:space="preserve"> Oil_Calcs!U$130</f>
        <v>0</v>
      </c>
      <c r="S97" s="440">
        <f ca="1" xml:space="preserve"> Gas_Calcs!M$130</f>
        <v>0</v>
      </c>
      <c r="T97" s="244">
        <f ca="1" xml:space="preserve"> Gas_Calcs!N$130</f>
        <v>0</v>
      </c>
      <c r="U97" s="447">
        <f ca="1" xml:space="preserve"> Gas_Calcs!O$130</f>
        <v>0</v>
      </c>
      <c r="V97" s="440">
        <f ca="1" xml:space="preserve"> Gas_Calcs!P$130</f>
        <v>0</v>
      </c>
      <c r="W97" s="244">
        <f ca="1" xml:space="preserve"> Gas_Calcs!Q$130</f>
        <v>0</v>
      </c>
      <c r="X97" s="447">
        <f ca="1" xml:space="preserve"> Gas_Calcs!R$130</f>
        <v>0</v>
      </c>
      <c r="Y97" s="440">
        <f ca="1" xml:space="preserve"> Gas_Calcs!S$130</f>
        <v>0</v>
      </c>
      <c r="Z97" s="244">
        <f ca="1" xml:space="preserve"> Gas_Calcs!T$130</f>
        <v>0</v>
      </c>
      <c r="AA97" s="447">
        <f ca="1" xml:space="preserve"> Gas_Calcs!U$130</f>
        <v>0</v>
      </c>
      <c r="AB97" s="461">
        <f ca="1" xml:space="preserve"> Coal_Calcs!M$129</f>
        <v>0</v>
      </c>
      <c r="AC97" s="463">
        <f ca="1" xml:space="preserve"> Coal_Calcs!N$129</f>
        <v>0</v>
      </c>
      <c r="AD97" s="464">
        <f ca="1" xml:space="preserve"> Coal_Calcs!O$129</f>
        <v>0</v>
      </c>
      <c r="AE97" s="461">
        <f ca="1" xml:space="preserve"> Coal_Calcs!P$129</f>
        <v>0</v>
      </c>
      <c r="AF97" s="463">
        <f ca="1" xml:space="preserve"> Coal_Calcs!Q$129</f>
        <v>0</v>
      </c>
      <c r="AG97" s="464">
        <f ca="1" xml:space="preserve"> Coal_Calcs!R$129</f>
        <v>0</v>
      </c>
      <c r="AH97" s="461">
        <f ca="1" xml:space="preserve"> Coal_Calcs!S$129</f>
        <v>0</v>
      </c>
      <c r="AI97" s="463">
        <f ca="1" xml:space="preserve"> Coal_Calcs!T$129</f>
        <v>0</v>
      </c>
      <c r="AJ97" s="464">
        <f ca="1" xml:space="preserve"> Coal_Calcs!U$129</f>
        <v>0</v>
      </c>
      <c r="AK97" s="384">
        <f t="shared" ca="1" si="4"/>
        <v>0</v>
      </c>
      <c r="AL97" s="384">
        <f t="shared" ca="1" si="5"/>
        <v>0</v>
      </c>
      <c r="AM97" s="384">
        <f t="shared" ca="1" si="6"/>
        <v>0</v>
      </c>
    </row>
    <row r="98" spans="4:39" ht="12.9" customHeight="1" x14ac:dyDescent="0.3">
      <c r="D98" s="54"/>
      <c r="E98" s="234" t="s">
        <v>289</v>
      </c>
      <c r="F98" s="234" t="s">
        <v>520</v>
      </c>
      <c r="G98" s="234" t="s">
        <v>646</v>
      </c>
      <c r="H98" s="172"/>
      <c r="I98" s="172"/>
      <c r="J98" s="440">
        <f ca="1" xml:space="preserve"> Oil_Calcs!M$131</f>
        <v>0</v>
      </c>
      <c r="K98" s="244">
        <f ca="1" xml:space="preserve"> Oil_Calcs!N$131</f>
        <v>0</v>
      </c>
      <c r="L98" s="447">
        <f ca="1" xml:space="preserve"> Oil_Calcs!O$131</f>
        <v>0</v>
      </c>
      <c r="M98" s="440">
        <f ca="1" xml:space="preserve"> Oil_Calcs!P$131</f>
        <v>0</v>
      </c>
      <c r="N98" s="244">
        <f ca="1" xml:space="preserve"> Oil_Calcs!Q$131</f>
        <v>0</v>
      </c>
      <c r="O98" s="447">
        <f ca="1" xml:space="preserve"> Oil_Calcs!R$131</f>
        <v>0</v>
      </c>
      <c r="P98" s="440">
        <f ca="1" xml:space="preserve"> Oil_Calcs!S$131</f>
        <v>0</v>
      </c>
      <c r="Q98" s="244">
        <f ca="1" xml:space="preserve"> Oil_Calcs!T$131</f>
        <v>0</v>
      </c>
      <c r="R98" s="447">
        <f ca="1" xml:space="preserve"> Oil_Calcs!U$131</f>
        <v>0</v>
      </c>
      <c r="S98" s="440">
        <f ca="1" xml:space="preserve"> Gas_Calcs!M$131</f>
        <v>0</v>
      </c>
      <c r="T98" s="244">
        <f ca="1" xml:space="preserve"> Gas_Calcs!N$131</f>
        <v>0</v>
      </c>
      <c r="U98" s="447">
        <f ca="1" xml:space="preserve"> Gas_Calcs!O$131</f>
        <v>0</v>
      </c>
      <c r="V98" s="440">
        <f ca="1" xml:space="preserve"> Gas_Calcs!P$131</f>
        <v>0</v>
      </c>
      <c r="W98" s="244">
        <f ca="1" xml:space="preserve"> Gas_Calcs!Q$131</f>
        <v>0</v>
      </c>
      <c r="X98" s="447">
        <f ca="1" xml:space="preserve"> Gas_Calcs!R$131</f>
        <v>0</v>
      </c>
      <c r="Y98" s="440">
        <f ca="1" xml:space="preserve"> Gas_Calcs!S$131</f>
        <v>0</v>
      </c>
      <c r="Z98" s="244">
        <f ca="1" xml:space="preserve"> Gas_Calcs!T$131</f>
        <v>0</v>
      </c>
      <c r="AA98" s="447">
        <f ca="1" xml:space="preserve"> Gas_Calcs!U$131</f>
        <v>0</v>
      </c>
      <c r="AB98" s="461">
        <f ca="1" xml:space="preserve"> Coal_Calcs!M$130</f>
        <v>0</v>
      </c>
      <c r="AC98" s="463">
        <f ca="1" xml:space="preserve"> Coal_Calcs!N$130</f>
        <v>0</v>
      </c>
      <c r="AD98" s="464">
        <f ca="1" xml:space="preserve"> Coal_Calcs!O$130</f>
        <v>0</v>
      </c>
      <c r="AE98" s="461">
        <f ca="1" xml:space="preserve"> Coal_Calcs!P$130</f>
        <v>0</v>
      </c>
      <c r="AF98" s="463">
        <f ca="1" xml:space="preserve"> Coal_Calcs!Q$130</f>
        <v>0</v>
      </c>
      <c r="AG98" s="464">
        <f ca="1" xml:space="preserve"> Coal_Calcs!R$130</f>
        <v>0</v>
      </c>
      <c r="AH98" s="461">
        <f ca="1" xml:space="preserve"> Coal_Calcs!S$130</f>
        <v>0</v>
      </c>
      <c r="AI98" s="463">
        <f ca="1" xml:space="preserve"> Coal_Calcs!T$130</f>
        <v>0</v>
      </c>
      <c r="AJ98" s="464">
        <f ca="1" xml:space="preserve"> Coal_Calcs!U$130</f>
        <v>0</v>
      </c>
      <c r="AK98" s="384">
        <f t="shared" ca="1" si="4"/>
        <v>0</v>
      </c>
      <c r="AL98" s="384">
        <f t="shared" ca="1" si="5"/>
        <v>0</v>
      </c>
      <c r="AM98" s="384">
        <f t="shared" ca="1" si="6"/>
        <v>0</v>
      </c>
    </row>
    <row r="99" spans="4:39" ht="12.9" customHeight="1" x14ac:dyDescent="0.3">
      <c r="D99" s="54"/>
      <c r="E99" s="234" t="s">
        <v>290</v>
      </c>
      <c r="F99" s="234" t="s">
        <v>521</v>
      </c>
      <c r="G99" s="234" t="s">
        <v>646</v>
      </c>
      <c r="H99" s="172"/>
      <c r="I99" s="172"/>
      <c r="J99" s="440">
        <f ca="1" xml:space="preserve"> Oil_Calcs!M$132</f>
        <v>0</v>
      </c>
      <c r="K99" s="244">
        <f ca="1" xml:space="preserve"> Oil_Calcs!N$132</f>
        <v>0</v>
      </c>
      <c r="L99" s="447">
        <f ca="1" xml:space="preserve"> Oil_Calcs!O$132</f>
        <v>0</v>
      </c>
      <c r="M99" s="440">
        <f ca="1" xml:space="preserve"> Oil_Calcs!P$132</f>
        <v>0</v>
      </c>
      <c r="N99" s="244">
        <f ca="1" xml:space="preserve"> Oil_Calcs!Q$132</f>
        <v>0</v>
      </c>
      <c r="O99" s="447">
        <f ca="1" xml:space="preserve"> Oil_Calcs!R$132</f>
        <v>0</v>
      </c>
      <c r="P99" s="440">
        <f ca="1" xml:space="preserve"> Oil_Calcs!S$132</f>
        <v>0</v>
      </c>
      <c r="Q99" s="244">
        <f ca="1" xml:space="preserve"> Oil_Calcs!T$132</f>
        <v>0</v>
      </c>
      <c r="R99" s="447">
        <f ca="1" xml:space="preserve"> Oil_Calcs!U$132</f>
        <v>0</v>
      </c>
      <c r="S99" s="440">
        <f ca="1" xml:space="preserve"> Gas_Calcs!M$132</f>
        <v>0</v>
      </c>
      <c r="T99" s="244">
        <f ca="1" xml:space="preserve"> Gas_Calcs!N$132</f>
        <v>0</v>
      </c>
      <c r="U99" s="447">
        <f ca="1" xml:space="preserve"> Gas_Calcs!O$132</f>
        <v>0</v>
      </c>
      <c r="V99" s="440">
        <f ca="1" xml:space="preserve"> Gas_Calcs!P$132</f>
        <v>0</v>
      </c>
      <c r="W99" s="244">
        <f ca="1" xml:space="preserve"> Gas_Calcs!Q$132</f>
        <v>0</v>
      </c>
      <c r="X99" s="447">
        <f ca="1" xml:space="preserve"> Gas_Calcs!R$132</f>
        <v>0</v>
      </c>
      <c r="Y99" s="440">
        <f ca="1" xml:space="preserve"> Gas_Calcs!S$132</f>
        <v>0</v>
      </c>
      <c r="Z99" s="244">
        <f ca="1" xml:space="preserve"> Gas_Calcs!T$132</f>
        <v>0</v>
      </c>
      <c r="AA99" s="447">
        <f ca="1" xml:space="preserve"> Gas_Calcs!U$132</f>
        <v>0</v>
      </c>
      <c r="AB99" s="461">
        <f ca="1" xml:space="preserve"> Coal_Calcs!M$131</f>
        <v>0</v>
      </c>
      <c r="AC99" s="463">
        <f ca="1" xml:space="preserve"> Coal_Calcs!N$131</f>
        <v>0</v>
      </c>
      <c r="AD99" s="464">
        <f ca="1" xml:space="preserve"> Coal_Calcs!O$131</f>
        <v>0</v>
      </c>
      <c r="AE99" s="461">
        <f ca="1" xml:space="preserve"> Coal_Calcs!P$131</f>
        <v>0</v>
      </c>
      <c r="AF99" s="463">
        <f ca="1" xml:space="preserve"> Coal_Calcs!Q$131</f>
        <v>0</v>
      </c>
      <c r="AG99" s="464">
        <f ca="1" xml:space="preserve"> Coal_Calcs!R$131</f>
        <v>0</v>
      </c>
      <c r="AH99" s="461">
        <f ca="1" xml:space="preserve"> Coal_Calcs!S$131</f>
        <v>0</v>
      </c>
      <c r="AI99" s="463">
        <f ca="1" xml:space="preserve"> Coal_Calcs!T$131</f>
        <v>0</v>
      </c>
      <c r="AJ99" s="464">
        <f ca="1" xml:space="preserve"> Coal_Calcs!U$131</f>
        <v>0</v>
      </c>
      <c r="AK99" s="384">
        <f t="shared" ca="1" si="4"/>
        <v>0</v>
      </c>
      <c r="AL99" s="384">
        <f t="shared" ca="1" si="5"/>
        <v>0</v>
      </c>
      <c r="AM99" s="384">
        <f t="shared" ca="1" si="6"/>
        <v>0</v>
      </c>
    </row>
    <row r="100" spans="4:39" ht="12.9" customHeight="1" x14ac:dyDescent="0.3">
      <c r="D100" s="54"/>
      <c r="E100" s="234" t="s">
        <v>295</v>
      </c>
      <c r="F100" s="234" t="s">
        <v>526</v>
      </c>
      <c r="G100" s="234" t="s">
        <v>646</v>
      </c>
      <c r="H100" s="172"/>
      <c r="I100" s="172"/>
      <c r="J100" s="440">
        <f ca="1" xml:space="preserve"> Oil_Calcs!M$133</f>
        <v>0</v>
      </c>
      <c r="K100" s="244">
        <f ca="1" xml:space="preserve"> Oil_Calcs!N$133</f>
        <v>0</v>
      </c>
      <c r="L100" s="447">
        <f ca="1" xml:space="preserve"> Oil_Calcs!O$133</f>
        <v>0</v>
      </c>
      <c r="M100" s="440">
        <f ca="1" xml:space="preserve"> Oil_Calcs!P$133</f>
        <v>0</v>
      </c>
      <c r="N100" s="244">
        <f ca="1" xml:space="preserve"> Oil_Calcs!Q$133</f>
        <v>0</v>
      </c>
      <c r="O100" s="447">
        <f ca="1" xml:space="preserve"> Oil_Calcs!R$133</f>
        <v>0</v>
      </c>
      <c r="P100" s="440">
        <f ca="1" xml:space="preserve"> Oil_Calcs!S$133</f>
        <v>0</v>
      </c>
      <c r="Q100" s="244">
        <f ca="1" xml:space="preserve"> Oil_Calcs!T$133</f>
        <v>0</v>
      </c>
      <c r="R100" s="447">
        <f ca="1" xml:space="preserve"> Oil_Calcs!U$133</f>
        <v>0</v>
      </c>
      <c r="S100" s="440">
        <f ca="1" xml:space="preserve"> Gas_Calcs!M$133</f>
        <v>0</v>
      </c>
      <c r="T100" s="244">
        <f ca="1" xml:space="preserve"> Gas_Calcs!N$133</f>
        <v>0</v>
      </c>
      <c r="U100" s="447">
        <f ca="1" xml:space="preserve"> Gas_Calcs!O$133</f>
        <v>0</v>
      </c>
      <c r="V100" s="440">
        <f ca="1" xml:space="preserve"> Gas_Calcs!P$133</f>
        <v>0</v>
      </c>
      <c r="W100" s="244">
        <f ca="1" xml:space="preserve"> Gas_Calcs!Q$133</f>
        <v>0</v>
      </c>
      <c r="X100" s="447">
        <f ca="1" xml:space="preserve"> Gas_Calcs!R$133</f>
        <v>0</v>
      </c>
      <c r="Y100" s="440">
        <f ca="1" xml:space="preserve"> Gas_Calcs!S$133</f>
        <v>0</v>
      </c>
      <c r="Z100" s="244">
        <f ca="1" xml:space="preserve"> Gas_Calcs!T$133</f>
        <v>0</v>
      </c>
      <c r="AA100" s="447">
        <f ca="1" xml:space="preserve"> Gas_Calcs!U$133</f>
        <v>0</v>
      </c>
      <c r="AB100" s="461">
        <f ca="1" xml:space="preserve"> Coal_Calcs!M$132</f>
        <v>0</v>
      </c>
      <c r="AC100" s="463">
        <f ca="1" xml:space="preserve"> Coal_Calcs!N$132</f>
        <v>0</v>
      </c>
      <c r="AD100" s="464">
        <f ca="1" xml:space="preserve"> Coal_Calcs!O$132</f>
        <v>0</v>
      </c>
      <c r="AE100" s="461">
        <f ca="1" xml:space="preserve"> Coal_Calcs!P$132</f>
        <v>0</v>
      </c>
      <c r="AF100" s="463">
        <f ca="1" xml:space="preserve"> Coal_Calcs!Q$132</f>
        <v>0</v>
      </c>
      <c r="AG100" s="464">
        <f ca="1" xml:space="preserve"> Coal_Calcs!R$132</f>
        <v>0</v>
      </c>
      <c r="AH100" s="461">
        <f ca="1" xml:space="preserve"> Coal_Calcs!S$132</f>
        <v>0</v>
      </c>
      <c r="AI100" s="463">
        <f ca="1" xml:space="preserve"> Coal_Calcs!T$132</f>
        <v>0</v>
      </c>
      <c r="AJ100" s="464">
        <f ca="1" xml:space="preserve"> Coal_Calcs!U$132</f>
        <v>0</v>
      </c>
      <c r="AK100" s="384">
        <f t="shared" ca="1" si="4"/>
        <v>0</v>
      </c>
      <c r="AL100" s="384">
        <f t="shared" ca="1" si="5"/>
        <v>0</v>
      </c>
      <c r="AM100" s="384">
        <f t="shared" ca="1" si="6"/>
        <v>0</v>
      </c>
    </row>
    <row r="101" spans="4:39" ht="12.9" customHeight="1" x14ac:dyDescent="0.3">
      <c r="D101" s="54"/>
      <c r="E101" s="234" t="s">
        <v>292</v>
      </c>
      <c r="F101" s="234" t="s">
        <v>523</v>
      </c>
      <c r="G101" s="234" t="s">
        <v>646</v>
      </c>
      <c r="H101" s="172"/>
      <c r="I101" s="172"/>
      <c r="J101" s="440">
        <f ca="1" xml:space="preserve"> Oil_Calcs!M$134</f>
        <v>0</v>
      </c>
      <c r="K101" s="244">
        <f ca="1" xml:space="preserve"> Oil_Calcs!N$134</f>
        <v>0</v>
      </c>
      <c r="L101" s="447">
        <f ca="1" xml:space="preserve"> Oil_Calcs!O$134</f>
        <v>0</v>
      </c>
      <c r="M101" s="440">
        <f ca="1" xml:space="preserve"> Oil_Calcs!P$134</f>
        <v>0</v>
      </c>
      <c r="N101" s="244">
        <f ca="1" xml:space="preserve"> Oil_Calcs!Q$134</f>
        <v>0</v>
      </c>
      <c r="O101" s="447">
        <f ca="1" xml:space="preserve"> Oil_Calcs!R$134</f>
        <v>0</v>
      </c>
      <c r="P101" s="440">
        <f ca="1" xml:space="preserve"> Oil_Calcs!S$134</f>
        <v>0</v>
      </c>
      <c r="Q101" s="244">
        <f ca="1" xml:space="preserve"> Oil_Calcs!T$134</f>
        <v>0</v>
      </c>
      <c r="R101" s="447">
        <f ca="1" xml:space="preserve"> Oil_Calcs!U$134</f>
        <v>0</v>
      </c>
      <c r="S101" s="440">
        <f ca="1" xml:space="preserve"> Gas_Calcs!M$134</f>
        <v>0</v>
      </c>
      <c r="T101" s="244">
        <f ca="1" xml:space="preserve"> Gas_Calcs!N$134</f>
        <v>0</v>
      </c>
      <c r="U101" s="447">
        <f ca="1" xml:space="preserve"> Gas_Calcs!O$134</f>
        <v>0</v>
      </c>
      <c r="V101" s="440">
        <f ca="1" xml:space="preserve"> Gas_Calcs!P$134</f>
        <v>0</v>
      </c>
      <c r="W101" s="244">
        <f ca="1" xml:space="preserve"> Gas_Calcs!Q$134</f>
        <v>0</v>
      </c>
      <c r="X101" s="447">
        <f ca="1" xml:space="preserve"> Gas_Calcs!R$134</f>
        <v>0</v>
      </c>
      <c r="Y101" s="440">
        <f ca="1" xml:space="preserve"> Gas_Calcs!S$134</f>
        <v>0</v>
      </c>
      <c r="Z101" s="244">
        <f ca="1" xml:space="preserve"> Gas_Calcs!T$134</f>
        <v>0</v>
      </c>
      <c r="AA101" s="447">
        <f ca="1" xml:space="preserve"> Gas_Calcs!U$134</f>
        <v>0</v>
      </c>
      <c r="AB101" s="461">
        <f ca="1" xml:space="preserve"> Coal_Calcs!M$133</f>
        <v>0</v>
      </c>
      <c r="AC101" s="463">
        <f ca="1" xml:space="preserve"> Coal_Calcs!N$133</f>
        <v>0</v>
      </c>
      <c r="AD101" s="464">
        <f ca="1" xml:space="preserve"> Coal_Calcs!O$133</f>
        <v>0</v>
      </c>
      <c r="AE101" s="461">
        <f ca="1" xml:space="preserve"> Coal_Calcs!P$133</f>
        <v>0</v>
      </c>
      <c r="AF101" s="463">
        <f ca="1" xml:space="preserve"> Coal_Calcs!Q$133</f>
        <v>0</v>
      </c>
      <c r="AG101" s="464">
        <f ca="1" xml:space="preserve"> Coal_Calcs!R$133</f>
        <v>0</v>
      </c>
      <c r="AH101" s="461">
        <f ca="1" xml:space="preserve"> Coal_Calcs!S$133</f>
        <v>0</v>
      </c>
      <c r="AI101" s="463">
        <f ca="1" xml:space="preserve"> Coal_Calcs!T$133</f>
        <v>0</v>
      </c>
      <c r="AJ101" s="464">
        <f ca="1" xml:space="preserve"> Coal_Calcs!U$133</f>
        <v>0</v>
      </c>
      <c r="AK101" s="384">
        <f t="shared" ca="1" si="4"/>
        <v>0</v>
      </c>
      <c r="AL101" s="384">
        <f t="shared" ca="1" si="5"/>
        <v>0</v>
      </c>
      <c r="AM101" s="384">
        <f t="shared" ca="1" si="6"/>
        <v>0</v>
      </c>
    </row>
    <row r="102" spans="4:39" ht="12.9" customHeight="1" x14ac:dyDescent="0.3">
      <c r="D102" s="54"/>
      <c r="E102" s="234" t="s">
        <v>294</v>
      </c>
      <c r="F102" s="234" t="s">
        <v>525</v>
      </c>
      <c r="G102" s="234" t="s">
        <v>646</v>
      </c>
      <c r="H102" s="172"/>
      <c r="I102" s="172"/>
      <c r="J102" s="440">
        <f ca="1" xml:space="preserve"> Oil_Calcs!M$135</f>
        <v>0</v>
      </c>
      <c r="K102" s="244">
        <f ca="1" xml:space="preserve"> Oil_Calcs!N$135</f>
        <v>0</v>
      </c>
      <c r="L102" s="447">
        <f ca="1" xml:space="preserve"> Oil_Calcs!O$135</f>
        <v>0</v>
      </c>
      <c r="M102" s="440">
        <f ca="1" xml:space="preserve"> Oil_Calcs!P$135</f>
        <v>0</v>
      </c>
      <c r="N102" s="244">
        <f ca="1" xml:space="preserve"> Oil_Calcs!Q$135</f>
        <v>0</v>
      </c>
      <c r="O102" s="447">
        <f ca="1" xml:space="preserve"> Oil_Calcs!R$135</f>
        <v>0</v>
      </c>
      <c r="P102" s="440">
        <f ca="1" xml:space="preserve"> Oil_Calcs!S$135</f>
        <v>0</v>
      </c>
      <c r="Q102" s="244">
        <f ca="1" xml:space="preserve"> Oil_Calcs!T$135</f>
        <v>0</v>
      </c>
      <c r="R102" s="447">
        <f ca="1" xml:space="preserve"> Oil_Calcs!U$135</f>
        <v>0</v>
      </c>
      <c r="S102" s="440">
        <f ca="1" xml:space="preserve"> Gas_Calcs!M$135</f>
        <v>0</v>
      </c>
      <c r="T102" s="244">
        <f ca="1" xml:space="preserve"> Gas_Calcs!N$135</f>
        <v>0</v>
      </c>
      <c r="U102" s="447">
        <f ca="1" xml:space="preserve"> Gas_Calcs!O$135</f>
        <v>0</v>
      </c>
      <c r="V102" s="440">
        <f ca="1" xml:space="preserve"> Gas_Calcs!P$135</f>
        <v>0</v>
      </c>
      <c r="W102" s="244">
        <f ca="1" xml:space="preserve"> Gas_Calcs!Q$135</f>
        <v>0</v>
      </c>
      <c r="X102" s="447">
        <f ca="1" xml:space="preserve"> Gas_Calcs!R$135</f>
        <v>0</v>
      </c>
      <c r="Y102" s="440">
        <f ca="1" xml:space="preserve"> Gas_Calcs!S$135</f>
        <v>0</v>
      </c>
      <c r="Z102" s="244">
        <f ca="1" xml:space="preserve"> Gas_Calcs!T$135</f>
        <v>0</v>
      </c>
      <c r="AA102" s="447">
        <f ca="1" xml:space="preserve"> Gas_Calcs!U$135</f>
        <v>0</v>
      </c>
      <c r="AB102" s="461">
        <f ca="1" xml:space="preserve"> Coal_Calcs!M$134</f>
        <v>0</v>
      </c>
      <c r="AC102" s="463">
        <f ca="1" xml:space="preserve"> Coal_Calcs!N$134</f>
        <v>0</v>
      </c>
      <c r="AD102" s="464">
        <f ca="1" xml:space="preserve"> Coal_Calcs!O$134</f>
        <v>0</v>
      </c>
      <c r="AE102" s="461">
        <f ca="1" xml:space="preserve"> Coal_Calcs!P$134</f>
        <v>0</v>
      </c>
      <c r="AF102" s="463">
        <f ca="1" xml:space="preserve"> Coal_Calcs!Q$134</f>
        <v>0</v>
      </c>
      <c r="AG102" s="464">
        <f ca="1" xml:space="preserve"> Coal_Calcs!R$134</f>
        <v>0</v>
      </c>
      <c r="AH102" s="461">
        <f ca="1" xml:space="preserve"> Coal_Calcs!S$134</f>
        <v>0</v>
      </c>
      <c r="AI102" s="463">
        <f ca="1" xml:space="preserve"> Coal_Calcs!T$134</f>
        <v>0</v>
      </c>
      <c r="AJ102" s="464">
        <f ca="1" xml:space="preserve"> Coal_Calcs!U$134</f>
        <v>0</v>
      </c>
      <c r="AK102" s="384">
        <f t="shared" ca="1" si="4"/>
        <v>0</v>
      </c>
      <c r="AL102" s="384">
        <f t="shared" ca="1" si="5"/>
        <v>0</v>
      </c>
      <c r="AM102" s="384">
        <f t="shared" ca="1" si="6"/>
        <v>0</v>
      </c>
    </row>
    <row r="103" spans="4:39" ht="12.9" customHeight="1" x14ac:dyDescent="0.3">
      <c r="D103" s="54"/>
      <c r="E103" s="234" t="s">
        <v>250</v>
      </c>
      <c r="F103" s="234" t="s">
        <v>486</v>
      </c>
      <c r="G103" s="234" t="s">
        <v>646</v>
      </c>
      <c r="H103" s="172"/>
      <c r="I103" s="172"/>
      <c r="J103" s="440">
        <f ca="1" xml:space="preserve"> Oil_Calcs!M$136</f>
        <v>0</v>
      </c>
      <c r="K103" s="244">
        <f ca="1" xml:space="preserve"> Oil_Calcs!N$136</f>
        <v>0</v>
      </c>
      <c r="L103" s="447">
        <f ca="1" xml:space="preserve"> Oil_Calcs!O$136</f>
        <v>0</v>
      </c>
      <c r="M103" s="440">
        <f ca="1" xml:space="preserve"> Oil_Calcs!P$136</f>
        <v>0</v>
      </c>
      <c r="N103" s="244">
        <f ca="1" xml:space="preserve"> Oil_Calcs!Q$136</f>
        <v>0</v>
      </c>
      <c r="O103" s="447">
        <f ca="1" xml:space="preserve"> Oil_Calcs!R$136</f>
        <v>0</v>
      </c>
      <c r="P103" s="440">
        <f ca="1" xml:space="preserve"> Oil_Calcs!S$136</f>
        <v>0</v>
      </c>
      <c r="Q103" s="244">
        <f ca="1" xml:space="preserve"> Oil_Calcs!T$136</f>
        <v>0</v>
      </c>
      <c r="R103" s="447">
        <f ca="1" xml:space="preserve"> Oil_Calcs!U$136</f>
        <v>0</v>
      </c>
      <c r="S103" s="440">
        <f ca="1" xml:space="preserve"> Gas_Calcs!M$136</f>
        <v>0</v>
      </c>
      <c r="T103" s="244">
        <f ca="1" xml:space="preserve"> Gas_Calcs!N$136</f>
        <v>0</v>
      </c>
      <c r="U103" s="447">
        <f ca="1" xml:space="preserve"> Gas_Calcs!O$136</f>
        <v>0</v>
      </c>
      <c r="V103" s="440">
        <f ca="1" xml:space="preserve"> Gas_Calcs!P$136</f>
        <v>0</v>
      </c>
      <c r="W103" s="244">
        <f ca="1" xml:space="preserve"> Gas_Calcs!Q$136</f>
        <v>0</v>
      </c>
      <c r="X103" s="447">
        <f ca="1" xml:space="preserve"> Gas_Calcs!R$136</f>
        <v>0</v>
      </c>
      <c r="Y103" s="440">
        <f ca="1" xml:space="preserve"> Gas_Calcs!S$136</f>
        <v>0</v>
      </c>
      <c r="Z103" s="244">
        <f ca="1" xml:space="preserve"> Gas_Calcs!T$136</f>
        <v>0</v>
      </c>
      <c r="AA103" s="447">
        <f ca="1" xml:space="preserve"> Gas_Calcs!U$136</f>
        <v>0</v>
      </c>
      <c r="AB103" s="461">
        <f ca="1" xml:space="preserve"> Coal_Calcs!M$135</f>
        <v>0</v>
      </c>
      <c r="AC103" s="463">
        <f ca="1" xml:space="preserve"> Coal_Calcs!N$135</f>
        <v>0</v>
      </c>
      <c r="AD103" s="464">
        <f ca="1" xml:space="preserve"> Coal_Calcs!O$135</f>
        <v>0</v>
      </c>
      <c r="AE103" s="461">
        <f ca="1" xml:space="preserve"> Coal_Calcs!P$135</f>
        <v>0</v>
      </c>
      <c r="AF103" s="463">
        <f ca="1" xml:space="preserve"> Coal_Calcs!Q$135</f>
        <v>0</v>
      </c>
      <c r="AG103" s="464">
        <f ca="1" xml:space="preserve"> Coal_Calcs!R$135</f>
        <v>0</v>
      </c>
      <c r="AH103" s="461">
        <f ca="1" xml:space="preserve"> Coal_Calcs!S$135</f>
        <v>0</v>
      </c>
      <c r="AI103" s="463">
        <f ca="1" xml:space="preserve"> Coal_Calcs!T$135</f>
        <v>0</v>
      </c>
      <c r="AJ103" s="464">
        <f ca="1" xml:space="preserve"> Coal_Calcs!U$135</f>
        <v>0</v>
      </c>
      <c r="AK103" s="384">
        <f t="shared" ca="1" si="4"/>
        <v>0</v>
      </c>
      <c r="AL103" s="384">
        <f t="shared" ca="1" si="5"/>
        <v>0</v>
      </c>
      <c r="AM103" s="384">
        <f t="shared" ca="1" si="6"/>
        <v>0</v>
      </c>
    </row>
    <row r="104" spans="4:39" ht="12.9" customHeight="1" x14ac:dyDescent="0.3">
      <c r="D104" s="54"/>
      <c r="E104" s="234" t="s">
        <v>291</v>
      </c>
      <c r="F104" s="234" t="s">
        <v>522</v>
      </c>
      <c r="G104" s="234" t="s">
        <v>646</v>
      </c>
      <c r="H104" s="172"/>
      <c r="I104" s="172"/>
      <c r="J104" s="440">
        <f ca="1" xml:space="preserve"> Oil_Calcs!M$137</f>
        <v>0</v>
      </c>
      <c r="K104" s="244">
        <f ca="1" xml:space="preserve"> Oil_Calcs!N$137</f>
        <v>0</v>
      </c>
      <c r="L104" s="447">
        <f ca="1" xml:space="preserve"> Oil_Calcs!O$137</f>
        <v>0</v>
      </c>
      <c r="M104" s="440">
        <f ca="1" xml:space="preserve"> Oil_Calcs!P$137</f>
        <v>0</v>
      </c>
      <c r="N104" s="244">
        <f ca="1" xml:space="preserve"> Oil_Calcs!Q$137</f>
        <v>0</v>
      </c>
      <c r="O104" s="447">
        <f ca="1" xml:space="preserve"> Oil_Calcs!R$137</f>
        <v>0</v>
      </c>
      <c r="P104" s="440">
        <f ca="1" xml:space="preserve"> Oil_Calcs!S$137</f>
        <v>0</v>
      </c>
      <c r="Q104" s="244">
        <f ca="1" xml:space="preserve"> Oil_Calcs!T$137</f>
        <v>0</v>
      </c>
      <c r="R104" s="447">
        <f ca="1" xml:space="preserve"> Oil_Calcs!U$137</f>
        <v>0</v>
      </c>
      <c r="S104" s="440">
        <f ca="1" xml:space="preserve"> Gas_Calcs!M$137</f>
        <v>0</v>
      </c>
      <c r="T104" s="244">
        <f ca="1" xml:space="preserve"> Gas_Calcs!N$137</f>
        <v>0</v>
      </c>
      <c r="U104" s="447">
        <f ca="1" xml:space="preserve"> Gas_Calcs!O$137</f>
        <v>0</v>
      </c>
      <c r="V104" s="440">
        <f ca="1" xml:space="preserve"> Gas_Calcs!P$137</f>
        <v>0</v>
      </c>
      <c r="W104" s="244">
        <f ca="1" xml:space="preserve"> Gas_Calcs!Q$137</f>
        <v>0</v>
      </c>
      <c r="X104" s="447">
        <f ca="1" xml:space="preserve"> Gas_Calcs!R$137</f>
        <v>0</v>
      </c>
      <c r="Y104" s="440">
        <f ca="1" xml:space="preserve"> Gas_Calcs!S$137</f>
        <v>0</v>
      </c>
      <c r="Z104" s="244">
        <f ca="1" xml:space="preserve"> Gas_Calcs!T$137</f>
        <v>0</v>
      </c>
      <c r="AA104" s="447">
        <f ca="1" xml:space="preserve"> Gas_Calcs!U$137</f>
        <v>0</v>
      </c>
      <c r="AB104" s="461">
        <f ca="1" xml:space="preserve"> Coal_Calcs!M$136</f>
        <v>0</v>
      </c>
      <c r="AC104" s="463">
        <f ca="1" xml:space="preserve"> Coal_Calcs!N$136</f>
        <v>0</v>
      </c>
      <c r="AD104" s="464">
        <f ca="1" xml:space="preserve"> Coal_Calcs!O$136</f>
        <v>0</v>
      </c>
      <c r="AE104" s="461">
        <f ca="1" xml:space="preserve"> Coal_Calcs!P$136</f>
        <v>0</v>
      </c>
      <c r="AF104" s="463">
        <f ca="1" xml:space="preserve"> Coal_Calcs!Q$136</f>
        <v>0</v>
      </c>
      <c r="AG104" s="464">
        <f ca="1" xml:space="preserve"> Coal_Calcs!R$136</f>
        <v>0</v>
      </c>
      <c r="AH104" s="461">
        <f ca="1" xml:space="preserve"> Coal_Calcs!S$136</f>
        <v>0</v>
      </c>
      <c r="AI104" s="463">
        <f ca="1" xml:space="preserve"> Coal_Calcs!T$136</f>
        <v>0</v>
      </c>
      <c r="AJ104" s="464">
        <f ca="1" xml:space="preserve"> Coal_Calcs!U$136</f>
        <v>0</v>
      </c>
      <c r="AK104" s="384">
        <f t="shared" ca="1" si="4"/>
        <v>0</v>
      </c>
      <c r="AL104" s="384">
        <f t="shared" ca="1" si="5"/>
        <v>0</v>
      </c>
      <c r="AM104" s="384">
        <f t="shared" ca="1" si="6"/>
        <v>0</v>
      </c>
    </row>
    <row r="105" spans="4:39" ht="12.9" customHeight="1" x14ac:dyDescent="0.3">
      <c r="D105" s="54"/>
      <c r="E105" s="234" t="s">
        <v>296</v>
      </c>
      <c r="F105" s="234" t="s">
        <v>527</v>
      </c>
      <c r="G105" s="234" t="s">
        <v>646</v>
      </c>
      <c r="H105" s="172"/>
      <c r="I105" s="172"/>
      <c r="J105" s="440">
        <f ca="1" xml:space="preserve"> Oil_Calcs!M$138</f>
        <v>0</v>
      </c>
      <c r="K105" s="244">
        <f ca="1" xml:space="preserve"> Oil_Calcs!N$138</f>
        <v>0</v>
      </c>
      <c r="L105" s="447">
        <f ca="1" xml:space="preserve"> Oil_Calcs!O$138</f>
        <v>0</v>
      </c>
      <c r="M105" s="440">
        <f ca="1" xml:space="preserve"> Oil_Calcs!P$138</f>
        <v>0</v>
      </c>
      <c r="N105" s="244">
        <f ca="1" xml:space="preserve"> Oil_Calcs!Q$138</f>
        <v>0</v>
      </c>
      <c r="O105" s="447">
        <f ca="1" xml:space="preserve"> Oil_Calcs!R$138</f>
        <v>0</v>
      </c>
      <c r="P105" s="440">
        <f ca="1" xml:space="preserve"> Oil_Calcs!S$138</f>
        <v>0</v>
      </c>
      <c r="Q105" s="244">
        <f ca="1" xml:space="preserve"> Oil_Calcs!T$138</f>
        <v>0</v>
      </c>
      <c r="R105" s="447">
        <f ca="1" xml:space="preserve"> Oil_Calcs!U$138</f>
        <v>0</v>
      </c>
      <c r="S105" s="440">
        <f ca="1" xml:space="preserve"> Gas_Calcs!M$138</f>
        <v>0</v>
      </c>
      <c r="T105" s="244">
        <f ca="1" xml:space="preserve"> Gas_Calcs!N$138</f>
        <v>0</v>
      </c>
      <c r="U105" s="447">
        <f ca="1" xml:space="preserve"> Gas_Calcs!O$138</f>
        <v>0</v>
      </c>
      <c r="V105" s="440">
        <f ca="1" xml:space="preserve"> Gas_Calcs!P$138</f>
        <v>0</v>
      </c>
      <c r="W105" s="244">
        <f ca="1" xml:space="preserve"> Gas_Calcs!Q$138</f>
        <v>0</v>
      </c>
      <c r="X105" s="447">
        <f ca="1" xml:space="preserve"> Gas_Calcs!R$138</f>
        <v>0</v>
      </c>
      <c r="Y105" s="440">
        <f ca="1" xml:space="preserve"> Gas_Calcs!S$138</f>
        <v>0</v>
      </c>
      <c r="Z105" s="244">
        <f ca="1" xml:space="preserve"> Gas_Calcs!T$138</f>
        <v>0</v>
      </c>
      <c r="AA105" s="447">
        <f ca="1" xml:space="preserve"> Gas_Calcs!U$138</f>
        <v>0</v>
      </c>
      <c r="AB105" s="461">
        <f ca="1" xml:space="preserve"> Coal_Calcs!M$137</f>
        <v>11379.249447970502</v>
      </c>
      <c r="AC105" s="463">
        <f ca="1" xml:space="preserve"> Coal_Calcs!N$137</f>
        <v>12618.644328982529</v>
      </c>
      <c r="AD105" s="464">
        <f ca="1" xml:space="preserve"> Coal_Calcs!O$137</f>
        <v>13870.601419838675</v>
      </c>
      <c r="AE105" s="461">
        <f ca="1" xml:space="preserve"> Coal_Calcs!P$137</f>
        <v>782.06163643160846</v>
      </c>
      <c r="AF105" s="463">
        <f ca="1" xml:space="preserve"> Coal_Calcs!Q$137</f>
        <v>859.47881425864057</v>
      </c>
      <c r="AG105" s="464">
        <f ca="1" xml:space="preserve"> Coal_Calcs!R$137</f>
        <v>936.89599208567279</v>
      </c>
      <c r="AH105" s="461">
        <f ca="1" xml:space="preserve"> Coal_Calcs!S$137</f>
        <v>12161.31108440211</v>
      </c>
      <c r="AI105" s="463">
        <f ca="1" xml:space="preserve"> Coal_Calcs!T$137</f>
        <v>13478.12314324117</v>
      </c>
      <c r="AJ105" s="464">
        <f ca="1" xml:space="preserve"> Coal_Calcs!U$137</f>
        <v>14807.497411924347</v>
      </c>
      <c r="AK105" s="384">
        <f t="shared" ca="1" si="4"/>
        <v>12161.31108440211</v>
      </c>
      <c r="AL105" s="384">
        <f t="shared" ca="1" si="5"/>
        <v>13478.12314324117</v>
      </c>
      <c r="AM105" s="384">
        <f t="shared" ca="1" si="6"/>
        <v>14807.497411924347</v>
      </c>
    </row>
    <row r="106" spans="4:39" ht="12.9" customHeight="1" x14ac:dyDescent="0.3">
      <c r="D106" s="54"/>
      <c r="E106" s="234" t="s">
        <v>299</v>
      </c>
      <c r="F106" s="234" t="s">
        <v>163</v>
      </c>
      <c r="G106" s="234" t="s">
        <v>646</v>
      </c>
      <c r="H106" s="172"/>
      <c r="I106" s="172"/>
      <c r="J106" s="440">
        <f ca="1" xml:space="preserve"> Oil_Calcs!M$139</f>
        <v>97574.553703167083</v>
      </c>
      <c r="K106" s="244">
        <f ca="1" xml:space="preserve"> Oil_Calcs!N$139</f>
        <v>106112.59666112595</v>
      </c>
      <c r="L106" s="447">
        <f ca="1" xml:space="preserve"> Oil_Calcs!O$139</f>
        <v>115757.08073192276</v>
      </c>
      <c r="M106" s="440">
        <f ca="1" xml:space="preserve"> Oil_Calcs!P$139</f>
        <v>18671.733453234559</v>
      </c>
      <c r="N106" s="244">
        <f ca="1" xml:space="preserve"> Oil_Calcs!Q$139</f>
        <v>25153.710314178359</v>
      </c>
      <c r="O106" s="447">
        <f ca="1" xml:space="preserve"> Oil_Calcs!R$139</f>
        <v>143712.63172795912</v>
      </c>
      <c r="P106" s="440">
        <f ca="1" xml:space="preserve"> Oil_Calcs!S$139</f>
        <v>116246.28715640164</v>
      </c>
      <c r="Q106" s="244">
        <f ca="1" xml:space="preserve"> Oil_Calcs!T$139</f>
        <v>131266.30697530432</v>
      </c>
      <c r="R106" s="447">
        <f ca="1" xml:space="preserve"> Oil_Calcs!U$139</f>
        <v>259469.71245988188</v>
      </c>
      <c r="S106" s="440">
        <f ca="1" xml:space="preserve"> Gas_Calcs!M$139</f>
        <v>127042.45199999999</v>
      </c>
      <c r="T106" s="244">
        <f ca="1" xml:space="preserve"> Gas_Calcs!N$139</f>
        <v>131253.804</v>
      </c>
      <c r="U106" s="447">
        <f ca="1" xml:space="preserve"> Gas_Calcs!O$139</f>
        <v>136401.01199999999</v>
      </c>
      <c r="V106" s="440">
        <f ca="1" xml:space="preserve"> Gas_Calcs!P$139</f>
        <v>11602.942401595592</v>
      </c>
      <c r="W106" s="244">
        <f ca="1" xml:space="preserve"> Gas_Calcs!Q$139</f>
        <v>29800.562285226348</v>
      </c>
      <c r="X106" s="447">
        <f ca="1" xml:space="preserve"> Gas_Calcs!R$139</f>
        <v>50291.300127456285</v>
      </c>
      <c r="Y106" s="440">
        <f ca="1" xml:space="preserve"> Gas_Calcs!S$139</f>
        <v>138645.39440159558</v>
      </c>
      <c r="Z106" s="244">
        <f ca="1" xml:space="preserve"> Gas_Calcs!T$139</f>
        <v>161054.36628522637</v>
      </c>
      <c r="AA106" s="447">
        <f ca="1" xml:space="preserve"> Gas_Calcs!U$139</f>
        <v>186692.31212745627</v>
      </c>
      <c r="AB106" s="461">
        <f ca="1" xml:space="preserve"> Coal_Calcs!M$138</f>
        <v>1083907.2194605181</v>
      </c>
      <c r="AC106" s="463">
        <f ca="1" xml:space="preserve"> Coal_Calcs!N$138</f>
        <v>1169152.6240678062</v>
      </c>
      <c r="AD106" s="464">
        <f ca="1" xml:space="preserve"> Coal_Calcs!O$138</f>
        <v>1252161.5092868737</v>
      </c>
      <c r="AE106" s="461">
        <f ca="1" xml:space="preserve"> Coal_Calcs!P$138</f>
        <v>22404.796648975222</v>
      </c>
      <c r="AF106" s="463">
        <f ca="1" xml:space="preserve"> Coal_Calcs!Q$138</f>
        <v>24689.81199246645</v>
      </c>
      <c r="AG106" s="464">
        <f ca="1" xml:space="preserve"> Coal_Calcs!R$138</f>
        <v>26974.827335957696</v>
      </c>
      <c r="AH106" s="461">
        <f ca="1" xml:space="preserve"> Coal_Calcs!S$138</f>
        <v>1106312.0161094933</v>
      </c>
      <c r="AI106" s="463">
        <f ca="1" xml:space="preserve"> Coal_Calcs!T$138</f>
        <v>1193842.4360602726</v>
      </c>
      <c r="AJ106" s="464">
        <f ca="1" xml:space="preserve"> Coal_Calcs!U$138</f>
        <v>1279136.3366228314</v>
      </c>
      <c r="AK106" s="384">
        <f t="shared" ca="1" si="4"/>
        <v>1361203.6976674905</v>
      </c>
      <c r="AL106" s="384">
        <f t="shared" ca="1" si="5"/>
        <v>1486163.1093208033</v>
      </c>
      <c r="AM106" s="384">
        <f t="shared" ca="1" si="6"/>
        <v>1725298.3612101695</v>
      </c>
    </row>
    <row r="107" spans="4:39" ht="12.9" customHeight="1" x14ac:dyDescent="0.3">
      <c r="D107" s="54"/>
      <c r="E107" s="234" t="s">
        <v>302</v>
      </c>
      <c r="F107" s="234" t="s">
        <v>529</v>
      </c>
      <c r="G107" s="234" t="s">
        <v>646</v>
      </c>
      <c r="H107" s="172"/>
      <c r="I107" s="172"/>
      <c r="J107" s="440">
        <f ca="1" xml:space="preserve"> Oil_Calcs!M$140</f>
        <v>0</v>
      </c>
      <c r="K107" s="244">
        <f ca="1" xml:space="preserve"> Oil_Calcs!N$140</f>
        <v>0</v>
      </c>
      <c r="L107" s="447">
        <f ca="1" xml:space="preserve"> Oil_Calcs!O$140</f>
        <v>0</v>
      </c>
      <c r="M107" s="440">
        <f ca="1" xml:space="preserve"> Oil_Calcs!P$140</f>
        <v>0</v>
      </c>
      <c r="N107" s="244">
        <f ca="1" xml:space="preserve"> Oil_Calcs!Q$140</f>
        <v>0</v>
      </c>
      <c r="O107" s="447">
        <f ca="1" xml:space="preserve"> Oil_Calcs!R$140</f>
        <v>0</v>
      </c>
      <c r="P107" s="440">
        <f ca="1" xml:space="preserve"> Oil_Calcs!S$140</f>
        <v>0</v>
      </c>
      <c r="Q107" s="244">
        <f ca="1" xml:space="preserve"> Oil_Calcs!T$140</f>
        <v>0</v>
      </c>
      <c r="R107" s="447">
        <f ca="1" xml:space="preserve"> Oil_Calcs!U$140</f>
        <v>0</v>
      </c>
      <c r="S107" s="440">
        <f ca="1" xml:space="preserve"> Gas_Calcs!M$140</f>
        <v>0</v>
      </c>
      <c r="T107" s="244">
        <f ca="1" xml:space="preserve"> Gas_Calcs!N$140</f>
        <v>0</v>
      </c>
      <c r="U107" s="447">
        <f ca="1" xml:space="preserve"> Gas_Calcs!O$140</f>
        <v>0</v>
      </c>
      <c r="V107" s="440">
        <f ca="1" xml:space="preserve"> Gas_Calcs!P$140</f>
        <v>0</v>
      </c>
      <c r="W107" s="244">
        <f ca="1" xml:space="preserve"> Gas_Calcs!Q$140</f>
        <v>0</v>
      </c>
      <c r="X107" s="447">
        <f ca="1" xml:space="preserve"> Gas_Calcs!R$140</f>
        <v>0</v>
      </c>
      <c r="Y107" s="440">
        <f ca="1" xml:space="preserve"> Gas_Calcs!S$140</f>
        <v>0</v>
      </c>
      <c r="Z107" s="244">
        <f ca="1" xml:space="preserve"> Gas_Calcs!T$140</f>
        <v>0</v>
      </c>
      <c r="AA107" s="447">
        <f ca="1" xml:space="preserve"> Gas_Calcs!U$140</f>
        <v>0</v>
      </c>
      <c r="AB107" s="461">
        <f ca="1" xml:space="preserve"> Coal_Calcs!M$139</f>
        <v>0</v>
      </c>
      <c r="AC107" s="463">
        <f ca="1" xml:space="preserve"> Coal_Calcs!N$139</f>
        <v>0</v>
      </c>
      <c r="AD107" s="464">
        <f ca="1" xml:space="preserve"> Coal_Calcs!O$139</f>
        <v>0</v>
      </c>
      <c r="AE107" s="461">
        <f ca="1" xml:space="preserve"> Coal_Calcs!P$139</f>
        <v>0</v>
      </c>
      <c r="AF107" s="463">
        <f ca="1" xml:space="preserve"> Coal_Calcs!Q$139</f>
        <v>0</v>
      </c>
      <c r="AG107" s="464">
        <f ca="1" xml:space="preserve"> Coal_Calcs!R$139</f>
        <v>0</v>
      </c>
      <c r="AH107" s="461">
        <f ca="1" xml:space="preserve"> Coal_Calcs!S$139</f>
        <v>0</v>
      </c>
      <c r="AI107" s="463">
        <f ca="1" xml:space="preserve"> Coal_Calcs!T$139</f>
        <v>0</v>
      </c>
      <c r="AJ107" s="464">
        <f ca="1" xml:space="preserve"> Coal_Calcs!U$139</f>
        <v>0</v>
      </c>
      <c r="AK107" s="384">
        <f t="shared" ca="1" si="4"/>
        <v>0</v>
      </c>
      <c r="AL107" s="384">
        <f t="shared" ca="1" si="5"/>
        <v>0</v>
      </c>
      <c r="AM107" s="384">
        <f t="shared" ca="1" si="6"/>
        <v>0</v>
      </c>
    </row>
    <row r="108" spans="4:39" ht="12.9" customHeight="1" x14ac:dyDescent="0.3">
      <c r="D108" s="54"/>
      <c r="E108" s="234" t="s">
        <v>304</v>
      </c>
      <c r="F108" s="234" t="s">
        <v>531</v>
      </c>
      <c r="G108" s="234" t="s">
        <v>646</v>
      </c>
      <c r="H108" s="172"/>
      <c r="I108" s="172"/>
      <c r="J108" s="440">
        <f ca="1" xml:space="preserve"> Oil_Calcs!M$141</f>
        <v>0</v>
      </c>
      <c r="K108" s="244">
        <f ca="1" xml:space="preserve"> Oil_Calcs!N$141</f>
        <v>0</v>
      </c>
      <c r="L108" s="447">
        <f ca="1" xml:space="preserve"> Oil_Calcs!O$141</f>
        <v>0</v>
      </c>
      <c r="M108" s="440">
        <f ca="1" xml:space="preserve"> Oil_Calcs!P$141</f>
        <v>0</v>
      </c>
      <c r="N108" s="244">
        <f ca="1" xml:space="preserve"> Oil_Calcs!Q$141</f>
        <v>0</v>
      </c>
      <c r="O108" s="447">
        <f ca="1" xml:space="preserve"> Oil_Calcs!R$141</f>
        <v>0</v>
      </c>
      <c r="P108" s="440">
        <f ca="1" xml:space="preserve"> Oil_Calcs!S$141</f>
        <v>0</v>
      </c>
      <c r="Q108" s="244">
        <f ca="1" xml:space="preserve"> Oil_Calcs!T$141</f>
        <v>0</v>
      </c>
      <c r="R108" s="447">
        <f ca="1" xml:space="preserve"> Oil_Calcs!U$141</f>
        <v>0</v>
      </c>
      <c r="S108" s="440">
        <f ca="1" xml:space="preserve"> Gas_Calcs!M$141</f>
        <v>0</v>
      </c>
      <c r="T108" s="244">
        <f ca="1" xml:space="preserve"> Gas_Calcs!N$141</f>
        <v>0</v>
      </c>
      <c r="U108" s="447">
        <f ca="1" xml:space="preserve"> Gas_Calcs!O$141</f>
        <v>0</v>
      </c>
      <c r="V108" s="440">
        <f ca="1" xml:space="preserve"> Gas_Calcs!P$141</f>
        <v>0</v>
      </c>
      <c r="W108" s="244">
        <f ca="1" xml:space="preserve"> Gas_Calcs!Q$141</f>
        <v>0</v>
      </c>
      <c r="X108" s="447">
        <f ca="1" xml:space="preserve"> Gas_Calcs!R$141</f>
        <v>0</v>
      </c>
      <c r="Y108" s="440">
        <f ca="1" xml:space="preserve"> Gas_Calcs!S$141</f>
        <v>0</v>
      </c>
      <c r="Z108" s="244">
        <f ca="1" xml:space="preserve"> Gas_Calcs!T$141</f>
        <v>0</v>
      </c>
      <c r="AA108" s="447">
        <f ca="1" xml:space="preserve"> Gas_Calcs!U$141</f>
        <v>0</v>
      </c>
      <c r="AB108" s="461">
        <f ca="1" xml:space="preserve"> Coal_Calcs!M$140</f>
        <v>0</v>
      </c>
      <c r="AC108" s="463">
        <f ca="1" xml:space="preserve"> Coal_Calcs!N$140</f>
        <v>0</v>
      </c>
      <c r="AD108" s="464">
        <f ca="1" xml:space="preserve"> Coal_Calcs!O$140</f>
        <v>0</v>
      </c>
      <c r="AE108" s="461">
        <f ca="1" xml:space="preserve"> Coal_Calcs!P$140</f>
        <v>0</v>
      </c>
      <c r="AF108" s="463">
        <f ca="1" xml:space="preserve"> Coal_Calcs!Q$140</f>
        <v>0</v>
      </c>
      <c r="AG108" s="464">
        <f ca="1" xml:space="preserve"> Coal_Calcs!R$140</f>
        <v>0</v>
      </c>
      <c r="AH108" s="461">
        <f ca="1" xml:space="preserve"> Coal_Calcs!S$140</f>
        <v>0</v>
      </c>
      <c r="AI108" s="463">
        <f ca="1" xml:space="preserve"> Coal_Calcs!T$140</f>
        <v>0</v>
      </c>
      <c r="AJ108" s="464">
        <f ca="1" xml:space="preserve"> Coal_Calcs!U$140</f>
        <v>0</v>
      </c>
      <c r="AK108" s="384">
        <f t="shared" ca="1" si="4"/>
        <v>0</v>
      </c>
      <c r="AL108" s="384">
        <f t="shared" ca="1" si="5"/>
        <v>0</v>
      </c>
      <c r="AM108" s="384">
        <f t="shared" ca="1" si="6"/>
        <v>0</v>
      </c>
    </row>
    <row r="109" spans="4:39" ht="12.9" customHeight="1" x14ac:dyDescent="0.3">
      <c r="D109" s="54"/>
      <c r="E109" s="234" t="s">
        <v>303</v>
      </c>
      <c r="F109" s="234" t="s">
        <v>530</v>
      </c>
      <c r="G109" s="234" t="s">
        <v>646</v>
      </c>
      <c r="H109" s="172"/>
      <c r="I109" s="172"/>
      <c r="J109" s="440">
        <f ca="1" xml:space="preserve"> Oil_Calcs!M$142</f>
        <v>0</v>
      </c>
      <c r="K109" s="244">
        <f ca="1" xml:space="preserve"> Oil_Calcs!N$142</f>
        <v>0</v>
      </c>
      <c r="L109" s="447">
        <f ca="1" xml:space="preserve"> Oil_Calcs!O$142</f>
        <v>0</v>
      </c>
      <c r="M109" s="440">
        <f ca="1" xml:space="preserve"> Oil_Calcs!P$142</f>
        <v>0</v>
      </c>
      <c r="N109" s="244">
        <f ca="1" xml:space="preserve"> Oil_Calcs!Q$142</f>
        <v>0</v>
      </c>
      <c r="O109" s="447">
        <f ca="1" xml:space="preserve"> Oil_Calcs!R$142</f>
        <v>0</v>
      </c>
      <c r="P109" s="440">
        <f ca="1" xml:space="preserve"> Oil_Calcs!S$142</f>
        <v>0</v>
      </c>
      <c r="Q109" s="244">
        <f ca="1" xml:space="preserve"> Oil_Calcs!T$142</f>
        <v>0</v>
      </c>
      <c r="R109" s="447">
        <f ca="1" xml:space="preserve"> Oil_Calcs!U$142</f>
        <v>0</v>
      </c>
      <c r="S109" s="440">
        <f ca="1" xml:space="preserve"> Gas_Calcs!M$142</f>
        <v>0</v>
      </c>
      <c r="T109" s="244">
        <f ca="1" xml:space="preserve"> Gas_Calcs!N$142</f>
        <v>0</v>
      </c>
      <c r="U109" s="447">
        <f ca="1" xml:space="preserve"> Gas_Calcs!O$142</f>
        <v>0</v>
      </c>
      <c r="V109" s="440">
        <f ca="1" xml:space="preserve"> Gas_Calcs!P$142</f>
        <v>0</v>
      </c>
      <c r="W109" s="244">
        <f ca="1" xml:space="preserve"> Gas_Calcs!Q$142</f>
        <v>0</v>
      </c>
      <c r="X109" s="447">
        <f ca="1" xml:space="preserve"> Gas_Calcs!R$142</f>
        <v>0</v>
      </c>
      <c r="Y109" s="440">
        <f ca="1" xml:space="preserve"> Gas_Calcs!S$142</f>
        <v>0</v>
      </c>
      <c r="Z109" s="244">
        <f ca="1" xml:space="preserve"> Gas_Calcs!T$142</f>
        <v>0</v>
      </c>
      <c r="AA109" s="447">
        <f ca="1" xml:space="preserve"> Gas_Calcs!U$142</f>
        <v>0</v>
      </c>
      <c r="AB109" s="461">
        <f ca="1" xml:space="preserve"> Coal_Calcs!M$141</f>
        <v>0</v>
      </c>
      <c r="AC109" s="463">
        <f ca="1" xml:space="preserve"> Coal_Calcs!N$141</f>
        <v>0</v>
      </c>
      <c r="AD109" s="464">
        <f ca="1" xml:space="preserve"> Coal_Calcs!O$141</f>
        <v>0</v>
      </c>
      <c r="AE109" s="461">
        <f ca="1" xml:space="preserve"> Coal_Calcs!P$141</f>
        <v>0</v>
      </c>
      <c r="AF109" s="463">
        <f ca="1" xml:space="preserve"> Coal_Calcs!Q$141</f>
        <v>0</v>
      </c>
      <c r="AG109" s="464">
        <f ca="1" xml:space="preserve"> Coal_Calcs!R$141</f>
        <v>0</v>
      </c>
      <c r="AH109" s="461">
        <f ca="1" xml:space="preserve"> Coal_Calcs!S$141</f>
        <v>0</v>
      </c>
      <c r="AI109" s="463">
        <f ca="1" xml:space="preserve"> Coal_Calcs!T$141</f>
        <v>0</v>
      </c>
      <c r="AJ109" s="464">
        <f ca="1" xml:space="preserve"> Coal_Calcs!U$141</f>
        <v>0</v>
      </c>
      <c r="AK109" s="384">
        <f t="shared" ca="1" si="4"/>
        <v>0</v>
      </c>
      <c r="AL109" s="384">
        <f t="shared" ca="1" si="5"/>
        <v>0</v>
      </c>
      <c r="AM109" s="384">
        <f t="shared" ca="1" si="6"/>
        <v>0</v>
      </c>
    </row>
    <row r="110" spans="4:39" ht="12.9" customHeight="1" x14ac:dyDescent="0.3">
      <c r="D110" s="54"/>
      <c r="E110" s="234" t="s">
        <v>298</v>
      </c>
      <c r="F110" s="234" t="s">
        <v>164</v>
      </c>
      <c r="G110" s="234" t="s">
        <v>646</v>
      </c>
      <c r="H110" s="172"/>
      <c r="I110" s="172"/>
      <c r="J110" s="440">
        <f ca="1" xml:space="preserve"> Oil_Calcs!M$143</f>
        <v>103196.64706634574</v>
      </c>
      <c r="K110" s="244">
        <f ca="1" xml:space="preserve"> Oil_Calcs!N$143</f>
        <v>112226.63872226639</v>
      </c>
      <c r="L110" s="447">
        <f ca="1" xml:space="preserve"> Oil_Calcs!O$143</f>
        <v>122426.82289957519</v>
      </c>
      <c r="M110" s="440">
        <f ca="1" xml:space="preserve"> Oil_Calcs!P$143</f>
        <v>11545.463007678361</v>
      </c>
      <c r="N110" s="244">
        <f ca="1" xml:space="preserve"> Oil_Calcs!Q$143</f>
        <v>14941.497067052111</v>
      </c>
      <c r="O110" s="447">
        <f ca="1" xml:space="preserve"> Oil_Calcs!R$143</f>
        <v>29406.525247971746</v>
      </c>
      <c r="P110" s="440">
        <f ca="1" xml:space="preserve"> Oil_Calcs!S$143</f>
        <v>114742.11007402411</v>
      </c>
      <c r="Q110" s="244">
        <f ca="1" xml:space="preserve"> Oil_Calcs!T$143</f>
        <v>127168.1357893185</v>
      </c>
      <c r="R110" s="447">
        <f ca="1" xml:space="preserve"> Oil_Calcs!U$143</f>
        <v>151833.34814754693</v>
      </c>
      <c r="S110" s="440">
        <f ca="1" xml:space="preserve"> Gas_Calcs!M$143</f>
        <v>49300.055999999997</v>
      </c>
      <c r="T110" s="244">
        <f ca="1" xml:space="preserve"> Gas_Calcs!N$143</f>
        <v>50934.311999999998</v>
      </c>
      <c r="U110" s="447">
        <f ca="1" xml:space="preserve"> Gas_Calcs!O$143</f>
        <v>52931.735999999997</v>
      </c>
      <c r="V110" s="440">
        <f ca="1" xml:space="preserve"> Gas_Calcs!P$143</f>
        <v>4502.6343647982894</v>
      </c>
      <c r="W110" s="244">
        <f ca="1" xml:space="preserve"> Gas_Calcs!Q$143</f>
        <v>11564.397304714701</v>
      </c>
      <c r="X110" s="447">
        <f ca="1" xml:space="preserve"> Gas_Calcs!R$143</f>
        <v>19516.02691513229</v>
      </c>
      <c r="Y110" s="440">
        <f ca="1" xml:space="preserve"> Gas_Calcs!S$143</f>
        <v>53802.690364798284</v>
      </c>
      <c r="Z110" s="244">
        <f ca="1" xml:space="preserve"> Gas_Calcs!T$143</f>
        <v>62498.709304714699</v>
      </c>
      <c r="AA110" s="447">
        <f ca="1" xml:space="preserve"> Gas_Calcs!U$143</f>
        <v>72447.762915132291</v>
      </c>
      <c r="AB110" s="461">
        <f ca="1" xml:space="preserve"> Coal_Calcs!M$142</f>
        <v>671102.70168378844</v>
      </c>
      <c r="AC110" s="463">
        <f ca="1" xml:space="preserve"> Coal_Calcs!N$142</f>
        <v>784296.76076666033</v>
      </c>
      <c r="AD110" s="464">
        <f ca="1" xml:space="preserve"> Coal_Calcs!O$142</f>
        <v>1170690.0049862075</v>
      </c>
      <c r="AE110" s="461">
        <f ca="1" xml:space="preserve"> Coal_Calcs!P$142</f>
        <v>23532.806885087462</v>
      </c>
      <c r="AF110" s="463">
        <f ca="1" xml:space="preserve"> Coal_Calcs!Q$142</f>
        <v>25069.233095545147</v>
      </c>
      <c r="AG110" s="464">
        <f ca="1" xml:space="preserve"> Coal_Calcs!R$142</f>
        <v>26605.659306002832</v>
      </c>
      <c r="AH110" s="461">
        <f ca="1" xml:space="preserve"> Coal_Calcs!S$142</f>
        <v>694635.50856887596</v>
      </c>
      <c r="AI110" s="463">
        <f ca="1" xml:space="preserve"> Coal_Calcs!T$142</f>
        <v>809365.99386220542</v>
      </c>
      <c r="AJ110" s="464">
        <f ca="1" xml:space="preserve"> Coal_Calcs!U$142</f>
        <v>1197295.6642922102</v>
      </c>
      <c r="AK110" s="384">
        <f t="shared" ca="1" si="4"/>
        <v>863180.30900769832</v>
      </c>
      <c r="AL110" s="384">
        <f t="shared" ca="1" si="5"/>
        <v>999032.83895623859</v>
      </c>
      <c r="AM110" s="384">
        <f t="shared" ca="1" si="6"/>
        <v>1421576.7753548895</v>
      </c>
    </row>
    <row r="111" spans="4:39" ht="12.9" customHeight="1" x14ac:dyDescent="0.3">
      <c r="D111" s="54"/>
      <c r="E111" s="234" t="s">
        <v>227</v>
      </c>
      <c r="F111" s="234" t="s">
        <v>469</v>
      </c>
      <c r="G111" s="234" t="s">
        <v>646</v>
      </c>
      <c r="H111" s="172"/>
      <c r="I111" s="172"/>
      <c r="J111" s="440">
        <f ca="1" xml:space="preserve"> Oil_Calcs!M$144</f>
        <v>0</v>
      </c>
      <c r="K111" s="244">
        <f ca="1" xml:space="preserve"> Oil_Calcs!N$144</f>
        <v>0</v>
      </c>
      <c r="L111" s="447">
        <f ca="1" xml:space="preserve"> Oil_Calcs!O$144</f>
        <v>0</v>
      </c>
      <c r="M111" s="440">
        <f ca="1" xml:space="preserve"> Oil_Calcs!P$144</f>
        <v>0</v>
      </c>
      <c r="N111" s="244">
        <f ca="1" xml:space="preserve"> Oil_Calcs!Q$144</f>
        <v>0</v>
      </c>
      <c r="O111" s="447">
        <f ca="1" xml:space="preserve"> Oil_Calcs!R$144</f>
        <v>0</v>
      </c>
      <c r="P111" s="440">
        <f ca="1" xml:space="preserve"> Oil_Calcs!S$144</f>
        <v>0</v>
      </c>
      <c r="Q111" s="244">
        <f ca="1" xml:space="preserve"> Oil_Calcs!T$144</f>
        <v>0</v>
      </c>
      <c r="R111" s="447">
        <f ca="1" xml:space="preserve"> Oil_Calcs!U$144</f>
        <v>0</v>
      </c>
      <c r="S111" s="440">
        <f ca="1" xml:space="preserve"> Gas_Calcs!M$144</f>
        <v>0</v>
      </c>
      <c r="T111" s="244">
        <f ca="1" xml:space="preserve"> Gas_Calcs!N$144</f>
        <v>0</v>
      </c>
      <c r="U111" s="447">
        <f ca="1" xml:space="preserve"> Gas_Calcs!O$144</f>
        <v>0</v>
      </c>
      <c r="V111" s="440">
        <f ca="1" xml:space="preserve"> Gas_Calcs!P$144</f>
        <v>0</v>
      </c>
      <c r="W111" s="244">
        <f ca="1" xml:space="preserve"> Gas_Calcs!Q$144</f>
        <v>0</v>
      </c>
      <c r="X111" s="447">
        <f ca="1" xml:space="preserve"> Gas_Calcs!R$144</f>
        <v>0</v>
      </c>
      <c r="Y111" s="440">
        <f ca="1" xml:space="preserve"> Gas_Calcs!S$144</f>
        <v>0</v>
      </c>
      <c r="Z111" s="244">
        <f ca="1" xml:space="preserve"> Gas_Calcs!T$144</f>
        <v>0</v>
      </c>
      <c r="AA111" s="447">
        <f ca="1" xml:space="preserve"> Gas_Calcs!U$144</f>
        <v>0</v>
      </c>
      <c r="AB111" s="461">
        <f ca="1" xml:space="preserve"> Coal_Calcs!M$143</f>
        <v>0</v>
      </c>
      <c r="AC111" s="463">
        <f ca="1" xml:space="preserve"> Coal_Calcs!N$143</f>
        <v>0</v>
      </c>
      <c r="AD111" s="464">
        <f ca="1" xml:space="preserve"> Coal_Calcs!O$143</f>
        <v>0</v>
      </c>
      <c r="AE111" s="461">
        <f ca="1" xml:space="preserve"> Coal_Calcs!P$143</f>
        <v>0</v>
      </c>
      <c r="AF111" s="463">
        <f ca="1" xml:space="preserve"> Coal_Calcs!Q$143</f>
        <v>0</v>
      </c>
      <c r="AG111" s="464">
        <f ca="1" xml:space="preserve"> Coal_Calcs!R$143</f>
        <v>0</v>
      </c>
      <c r="AH111" s="461">
        <f ca="1" xml:space="preserve"> Coal_Calcs!S$143</f>
        <v>0</v>
      </c>
      <c r="AI111" s="463">
        <f ca="1" xml:space="preserve"> Coal_Calcs!T$143</f>
        <v>0</v>
      </c>
      <c r="AJ111" s="464">
        <f ca="1" xml:space="preserve"> Coal_Calcs!U$143</f>
        <v>0</v>
      </c>
      <c r="AK111" s="384">
        <f t="shared" ca="1" si="4"/>
        <v>0</v>
      </c>
      <c r="AL111" s="384">
        <f t="shared" ca="1" si="5"/>
        <v>0</v>
      </c>
      <c r="AM111" s="384">
        <f t="shared" ca="1" si="6"/>
        <v>0</v>
      </c>
    </row>
    <row r="112" spans="4:39" ht="12.9" customHeight="1" x14ac:dyDescent="0.3">
      <c r="D112" s="54"/>
      <c r="E112" s="234" t="s">
        <v>301</v>
      </c>
      <c r="F112" s="234" t="s">
        <v>165</v>
      </c>
      <c r="G112" s="234" t="s">
        <v>646</v>
      </c>
      <c r="H112" s="172"/>
      <c r="I112" s="172"/>
      <c r="J112" s="440">
        <f ca="1" xml:space="preserve"> Oil_Calcs!M$145</f>
        <v>597066.31516957167</v>
      </c>
      <c r="K112" s="244">
        <f ca="1" xml:space="preserve"> Oil_Calcs!N$145</f>
        <v>649311.26689311257</v>
      </c>
      <c r="L112" s="447">
        <f ca="1" xml:space="preserve"> Oil_Calcs!O$145</f>
        <v>708326.61820468504</v>
      </c>
      <c r="M112" s="440">
        <f ca="1" xml:space="preserve"> Oil_Calcs!P$145</f>
        <v>125006.68586055233</v>
      </c>
      <c r="N112" s="244">
        <f ca="1" xml:space="preserve"> Oil_Calcs!Q$145</f>
        <v>141734.56361467013</v>
      </c>
      <c r="O112" s="447">
        <f ca="1" xml:space="preserve"> Oil_Calcs!R$145</f>
        <v>196780.39548904682</v>
      </c>
      <c r="P112" s="440">
        <f ca="1" xml:space="preserve"> Oil_Calcs!S$145</f>
        <v>722073.00103012403</v>
      </c>
      <c r="Q112" s="244">
        <f ca="1" xml:space="preserve"> Oil_Calcs!T$145</f>
        <v>791045.83050778275</v>
      </c>
      <c r="R112" s="447">
        <f ca="1" xml:space="preserve"> Oil_Calcs!U$145</f>
        <v>905107.01369373186</v>
      </c>
      <c r="S112" s="440">
        <f ca="1" xml:space="preserve"> Gas_Calcs!M$145</f>
        <v>18961.559999999998</v>
      </c>
      <c r="T112" s="244">
        <f ca="1" xml:space="preserve"> Gas_Calcs!N$145</f>
        <v>19590.12</v>
      </c>
      <c r="U112" s="447">
        <f ca="1" xml:space="preserve"> Gas_Calcs!O$145</f>
        <v>20358.36</v>
      </c>
      <c r="V112" s="440">
        <f ca="1" xml:space="preserve"> Gas_Calcs!P$145</f>
        <v>1731.7824479993419</v>
      </c>
      <c r="W112" s="244">
        <f ca="1" xml:space="preserve"> Gas_Calcs!Q$145</f>
        <v>4447.8451171979623</v>
      </c>
      <c r="X112" s="447">
        <f ca="1" xml:space="preserve"> Gas_Calcs!R$145</f>
        <v>7506.1641981278035</v>
      </c>
      <c r="Y112" s="440">
        <f ca="1" xml:space="preserve"> Gas_Calcs!S$145</f>
        <v>20693.342447999341</v>
      </c>
      <c r="Z112" s="244">
        <f ca="1" xml:space="preserve"> Gas_Calcs!T$145</f>
        <v>24037.96511719796</v>
      </c>
      <c r="AA112" s="447">
        <f ca="1" xml:space="preserve"> Gas_Calcs!U$145</f>
        <v>27864.524198127805</v>
      </c>
      <c r="AB112" s="461">
        <f ca="1" xml:space="preserve"> Coal_Calcs!M$144</f>
        <v>0</v>
      </c>
      <c r="AC112" s="463">
        <f ca="1" xml:space="preserve"> Coal_Calcs!N$144</f>
        <v>0</v>
      </c>
      <c r="AD112" s="464">
        <f ca="1" xml:space="preserve"> Coal_Calcs!O$144</f>
        <v>0</v>
      </c>
      <c r="AE112" s="461">
        <f ca="1" xml:space="preserve"> Coal_Calcs!P$144</f>
        <v>0</v>
      </c>
      <c r="AF112" s="463">
        <f ca="1" xml:space="preserve"> Coal_Calcs!Q$144</f>
        <v>0</v>
      </c>
      <c r="AG112" s="464">
        <f ca="1" xml:space="preserve"> Coal_Calcs!R$144</f>
        <v>0</v>
      </c>
      <c r="AH112" s="461">
        <f ca="1" xml:space="preserve"> Coal_Calcs!S$144</f>
        <v>0</v>
      </c>
      <c r="AI112" s="463">
        <f ca="1" xml:space="preserve"> Coal_Calcs!T$144</f>
        <v>0</v>
      </c>
      <c r="AJ112" s="464">
        <f ca="1" xml:space="preserve"> Coal_Calcs!U$144</f>
        <v>0</v>
      </c>
      <c r="AK112" s="384">
        <f t="shared" ca="1" si="4"/>
        <v>742766.34347812342</v>
      </c>
      <c r="AL112" s="384">
        <f t="shared" ca="1" si="5"/>
        <v>815083.7956249807</v>
      </c>
      <c r="AM112" s="384">
        <f t="shared" ca="1" si="6"/>
        <v>932971.53789185965</v>
      </c>
    </row>
    <row r="113" spans="4:39" ht="12.9" customHeight="1" x14ac:dyDescent="0.3">
      <c r="D113" s="54"/>
      <c r="E113" s="234" t="s">
        <v>300</v>
      </c>
      <c r="F113" s="234" t="s">
        <v>166</v>
      </c>
      <c r="G113" s="234" t="s">
        <v>646</v>
      </c>
      <c r="H113" s="172"/>
      <c r="I113" s="172"/>
      <c r="J113" s="440">
        <f ca="1" xml:space="preserve"> Oil_Calcs!M$146</f>
        <v>441646.66752969986</v>
      </c>
      <c r="K113" s="244">
        <f ca="1" xml:space="preserve"> Oil_Calcs!N$146</f>
        <v>480291.97080291959</v>
      </c>
      <c r="L113" s="447">
        <f ca="1" xml:space="preserve"> Oil_Calcs!O$146</f>
        <v>523945.30139224965</v>
      </c>
      <c r="M113" s="440">
        <f ca="1" xml:space="preserve"> Oil_Calcs!P$146</f>
        <v>99020.212601884457</v>
      </c>
      <c r="N113" s="244">
        <f ca="1" xml:space="preserve"> Oil_Calcs!Q$146</f>
        <v>127065.5386232445</v>
      </c>
      <c r="O113" s="447">
        <f ca="1" xml:space="preserve"> Oil_Calcs!R$146</f>
        <v>182128.41819800157</v>
      </c>
      <c r="P113" s="440">
        <f ca="1" xml:space="preserve"> Oil_Calcs!S$146</f>
        <v>540666.88013158436</v>
      </c>
      <c r="Q113" s="244">
        <f ca="1" xml:space="preserve"> Oil_Calcs!T$146</f>
        <v>607357.50942616409</v>
      </c>
      <c r="R113" s="447">
        <f ca="1" xml:space="preserve"> Oil_Calcs!U$146</f>
        <v>706073.71959025122</v>
      </c>
      <c r="S113" s="440">
        <f ca="1" xml:space="preserve"> Gas_Calcs!M$146</f>
        <v>462662.06399999995</v>
      </c>
      <c r="T113" s="244">
        <f ca="1" xml:space="preserve"> Gas_Calcs!N$146</f>
        <v>477998.92800000001</v>
      </c>
      <c r="U113" s="447">
        <f ca="1" xml:space="preserve"> Gas_Calcs!O$146</f>
        <v>496743.98399999994</v>
      </c>
      <c r="V113" s="440">
        <f ca="1" xml:space="preserve"> Gas_Calcs!P$146</f>
        <v>42255.491731183945</v>
      </c>
      <c r="W113" s="244">
        <f ca="1" xml:space="preserve"> Gas_Calcs!Q$146</f>
        <v>108527.42085963028</v>
      </c>
      <c r="X113" s="447">
        <f ca="1" xml:space="preserve"> Gas_Calcs!R$146</f>
        <v>183150.40643431843</v>
      </c>
      <c r="Y113" s="440">
        <f ca="1" xml:space="preserve"> Gas_Calcs!S$146</f>
        <v>504917.55573118391</v>
      </c>
      <c r="Z113" s="244">
        <f ca="1" xml:space="preserve"> Gas_Calcs!T$146</f>
        <v>586526.34885963029</v>
      </c>
      <c r="AA113" s="447">
        <f ca="1" xml:space="preserve"> Gas_Calcs!U$146</f>
        <v>679894.39043431834</v>
      </c>
      <c r="AB113" s="461">
        <f ca="1" xml:space="preserve"> Coal_Calcs!M$145</f>
        <v>0</v>
      </c>
      <c r="AC113" s="463">
        <f ca="1" xml:space="preserve"> Coal_Calcs!N$145</f>
        <v>0</v>
      </c>
      <c r="AD113" s="464">
        <f ca="1" xml:space="preserve"> Coal_Calcs!O$145</f>
        <v>0</v>
      </c>
      <c r="AE113" s="461">
        <f ca="1" xml:space="preserve"> Coal_Calcs!P$145</f>
        <v>0</v>
      </c>
      <c r="AF113" s="463">
        <f ca="1" xml:space="preserve"> Coal_Calcs!Q$145</f>
        <v>0</v>
      </c>
      <c r="AG113" s="464">
        <f ca="1" xml:space="preserve"> Coal_Calcs!R$145</f>
        <v>0</v>
      </c>
      <c r="AH113" s="461">
        <f ca="1" xml:space="preserve"> Coal_Calcs!S$145</f>
        <v>0</v>
      </c>
      <c r="AI113" s="463">
        <f ca="1" xml:space="preserve"> Coal_Calcs!T$145</f>
        <v>0</v>
      </c>
      <c r="AJ113" s="464">
        <f ca="1" xml:space="preserve"> Coal_Calcs!U$145</f>
        <v>0</v>
      </c>
      <c r="AK113" s="384">
        <f t="shared" ca="1" si="4"/>
        <v>1045584.4358627682</v>
      </c>
      <c r="AL113" s="384">
        <f t="shared" ca="1" si="5"/>
        <v>1193883.8582857945</v>
      </c>
      <c r="AM113" s="384">
        <f t="shared" ca="1" si="6"/>
        <v>1385968.1100245696</v>
      </c>
    </row>
    <row r="114" spans="4:39" ht="12.9" customHeight="1" x14ac:dyDescent="0.3">
      <c r="D114" s="54"/>
      <c r="E114" s="234" t="s">
        <v>297</v>
      </c>
      <c r="F114" s="234" t="s">
        <v>528</v>
      </c>
      <c r="G114" s="234" t="s">
        <v>646</v>
      </c>
      <c r="H114" s="172"/>
      <c r="I114" s="172"/>
      <c r="J114" s="440">
        <f ca="1" xml:space="preserve"> Oil_Calcs!M$147</f>
        <v>0</v>
      </c>
      <c r="K114" s="244">
        <f ca="1" xml:space="preserve"> Oil_Calcs!N$147</f>
        <v>0</v>
      </c>
      <c r="L114" s="447">
        <f ca="1" xml:space="preserve"> Oil_Calcs!O$147</f>
        <v>0</v>
      </c>
      <c r="M114" s="440">
        <f ca="1" xml:space="preserve"> Oil_Calcs!P$147</f>
        <v>0</v>
      </c>
      <c r="N114" s="244">
        <f ca="1" xml:space="preserve"> Oil_Calcs!Q$147</f>
        <v>0</v>
      </c>
      <c r="O114" s="447">
        <f ca="1" xml:space="preserve"> Oil_Calcs!R$147</f>
        <v>0</v>
      </c>
      <c r="P114" s="440">
        <f ca="1" xml:space="preserve"> Oil_Calcs!S$147</f>
        <v>0</v>
      </c>
      <c r="Q114" s="244">
        <f ca="1" xml:space="preserve"> Oil_Calcs!T$147</f>
        <v>0</v>
      </c>
      <c r="R114" s="447">
        <f ca="1" xml:space="preserve"> Oil_Calcs!U$147</f>
        <v>0</v>
      </c>
      <c r="S114" s="440">
        <f ca="1" xml:space="preserve"> Gas_Calcs!M$147</f>
        <v>0</v>
      </c>
      <c r="T114" s="244">
        <f ca="1" xml:space="preserve"> Gas_Calcs!N$147</f>
        <v>0</v>
      </c>
      <c r="U114" s="447">
        <f ca="1" xml:space="preserve"> Gas_Calcs!O$147</f>
        <v>0</v>
      </c>
      <c r="V114" s="440">
        <f ca="1" xml:space="preserve"> Gas_Calcs!P$147</f>
        <v>0</v>
      </c>
      <c r="W114" s="244">
        <f ca="1" xml:space="preserve"> Gas_Calcs!Q$147</f>
        <v>0</v>
      </c>
      <c r="X114" s="447">
        <f ca="1" xml:space="preserve"> Gas_Calcs!R$147</f>
        <v>0</v>
      </c>
      <c r="Y114" s="440">
        <f ca="1" xml:space="preserve"> Gas_Calcs!S$147</f>
        <v>0</v>
      </c>
      <c r="Z114" s="244">
        <f ca="1" xml:space="preserve"> Gas_Calcs!T$147</f>
        <v>0</v>
      </c>
      <c r="AA114" s="447">
        <f ca="1" xml:space="preserve"> Gas_Calcs!U$147</f>
        <v>0</v>
      </c>
      <c r="AB114" s="461">
        <f ca="1" xml:space="preserve"> Coal_Calcs!M$146</f>
        <v>0</v>
      </c>
      <c r="AC114" s="463">
        <f ca="1" xml:space="preserve"> Coal_Calcs!N$146</f>
        <v>0</v>
      </c>
      <c r="AD114" s="464">
        <f ca="1" xml:space="preserve"> Coal_Calcs!O$146</f>
        <v>0</v>
      </c>
      <c r="AE114" s="461">
        <f ca="1" xml:space="preserve"> Coal_Calcs!P$146</f>
        <v>0</v>
      </c>
      <c r="AF114" s="463">
        <f ca="1" xml:space="preserve"> Coal_Calcs!Q$146</f>
        <v>0</v>
      </c>
      <c r="AG114" s="464">
        <f ca="1" xml:space="preserve"> Coal_Calcs!R$146</f>
        <v>0</v>
      </c>
      <c r="AH114" s="461">
        <f ca="1" xml:space="preserve"> Coal_Calcs!S$146</f>
        <v>0</v>
      </c>
      <c r="AI114" s="463">
        <f ca="1" xml:space="preserve"> Coal_Calcs!T$146</f>
        <v>0</v>
      </c>
      <c r="AJ114" s="464">
        <f ca="1" xml:space="preserve"> Coal_Calcs!U$146</f>
        <v>0</v>
      </c>
      <c r="AK114" s="384">
        <f t="shared" ca="1" si="4"/>
        <v>0</v>
      </c>
      <c r="AL114" s="384">
        <f t="shared" ca="1" si="5"/>
        <v>0</v>
      </c>
      <c r="AM114" s="384">
        <f t="shared" ca="1" si="6"/>
        <v>0</v>
      </c>
    </row>
    <row r="115" spans="4:39" ht="12.9" customHeight="1" x14ac:dyDescent="0.3">
      <c r="D115" s="54"/>
      <c r="E115" s="234" t="s">
        <v>305</v>
      </c>
      <c r="F115" s="234" t="s">
        <v>167</v>
      </c>
      <c r="G115" s="234" t="s">
        <v>646</v>
      </c>
      <c r="H115" s="172"/>
      <c r="I115" s="172"/>
      <c r="J115" s="440">
        <f ca="1" xml:space="preserve"> Oil_Calcs!M$148</f>
        <v>11119.251318286644</v>
      </c>
      <c r="K115" s="244">
        <f ca="1" xml:space="preserve"> Oil_Calcs!N$148</f>
        <v>12092.216520922164</v>
      </c>
      <c r="L115" s="447">
        <f ca="1" xml:space="preserve"> Oil_Calcs!O$148</f>
        <v>13191.267842690302</v>
      </c>
      <c r="M115" s="440">
        <f ca="1" xml:space="preserve"> Oil_Calcs!P$148</f>
        <v>978.31389017661888</v>
      </c>
      <c r="N115" s="244">
        <f ca="1" xml:space="preserve"> Oil_Calcs!Q$148</f>
        <v>1141.9626727377574</v>
      </c>
      <c r="O115" s="447">
        <f ca="1" xml:space="preserve"> Oil_Calcs!R$148</f>
        <v>2761.6765357892755</v>
      </c>
      <c r="P115" s="440">
        <f ca="1" xml:space="preserve"> Oil_Calcs!S$148</f>
        <v>12097.565208463264</v>
      </c>
      <c r="Q115" s="244">
        <f ca="1" xml:space="preserve"> Oil_Calcs!T$148</f>
        <v>13234.179193659922</v>
      </c>
      <c r="R115" s="447">
        <f ca="1" xml:space="preserve"> Oil_Calcs!U$148</f>
        <v>15952.944378479577</v>
      </c>
      <c r="S115" s="440">
        <f ca="1" xml:space="preserve"> Gas_Calcs!M$148</f>
        <v>7584.6239999999998</v>
      </c>
      <c r="T115" s="244">
        <f ca="1" xml:space="preserve"> Gas_Calcs!N$148</f>
        <v>7836.0480000000007</v>
      </c>
      <c r="U115" s="447">
        <f ca="1" xml:space="preserve"> Gas_Calcs!O$148</f>
        <v>8143.3439999999991</v>
      </c>
      <c r="V115" s="440">
        <f ca="1" xml:space="preserve"> Gas_Calcs!P$148</f>
        <v>692.71297919973676</v>
      </c>
      <c r="W115" s="244">
        <f ca="1" xml:space="preserve"> Gas_Calcs!Q$148</f>
        <v>1779.1380468791849</v>
      </c>
      <c r="X115" s="447">
        <f ca="1" xml:space="preserve"> Gas_Calcs!R$148</f>
        <v>3002.4656792511214</v>
      </c>
      <c r="Y115" s="440">
        <f ca="1" xml:space="preserve"> Gas_Calcs!S$148</f>
        <v>8277.3369791997357</v>
      </c>
      <c r="Z115" s="244">
        <f ca="1" xml:space="preserve"> Gas_Calcs!T$148</f>
        <v>9615.1860468791856</v>
      </c>
      <c r="AA115" s="447">
        <f ca="1" xml:space="preserve"> Gas_Calcs!U$148</f>
        <v>11145.809679251121</v>
      </c>
      <c r="AB115" s="461">
        <f ca="1" xml:space="preserve"> Coal_Calcs!M$147</f>
        <v>0</v>
      </c>
      <c r="AC115" s="463">
        <f ca="1" xml:space="preserve"> Coal_Calcs!N$147</f>
        <v>0</v>
      </c>
      <c r="AD115" s="464">
        <f ca="1" xml:space="preserve"> Coal_Calcs!O$147</f>
        <v>0</v>
      </c>
      <c r="AE115" s="461">
        <f ca="1" xml:space="preserve"> Coal_Calcs!P$147</f>
        <v>0</v>
      </c>
      <c r="AF115" s="463">
        <f ca="1" xml:space="preserve"> Coal_Calcs!Q$147</f>
        <v>0</v>
      </c>
      <c r="AG115" s="464">
        <f ca="1" xml:space="preserve"> Coal_Calcs!R$147</f>
        <v>0</v>
      </c>
      <c r="AH115" s="461">
        <f ca="1" xml:space="preserve"> Coal_Calcs!S$147</f>
        <v>0</v>
      </c>
      <c r="AI115" s="463">
        <f ca="1" xml:space="preserve"> Coal_Calcs!T$147</f>
        <v>0</v>
      </c>
      <c r="AJ115" s="464">
        <f ca="1" xml:space="preserve"> Coal_Calcs!U$147</f>
        <v>0</v>
      </c>
      <c r="AK115" s="384">
        <f t="shared" ca="1" si="4"/>
        <v>20374.902187662999</v>
      </c>
      <c r="AL115" s="384">
        <f t="shared" ca="1" si="5"/>
        <v>22849.365240539108</v>
      </c>
      <c r="AM115" s="384">
        <f t="shared" ca="1" si="6"/>
        <v>27098.754057730697</v>
      </c>
    </row>
    <row r="116" spans="4:39" ht="12.9" customHeight="1" x14ac:dyDescent="0.3">
      <c r="D116" s="54"/>
      <c r="E116" s="234" t="s">
        <v>308</v>
      </c>
      <c r="F116" s="234" t="s">
        <v>534</v>
      </c>
      <c r="G116" s="234" t="s">
        <v>646</v>
      </c>
      <c r="H116" s="172"/>
      <c r="I116" s="172"/>
      <c r="J116" s="440">
        <f ca="1" xml:space="preserve"> Oil_Calcs!M$149</f>
        <v>0</v>
      </c>
      <c r="K116" s="244">
        <f ca="1" xml:space="preserve"> Oil_Calcs!N$149</f>
        <v>0</v>
      </c>
      <c r="L116" s="447">
        <f ca="1" xml:space="preserve"> Oil_Calcs!O$149</f>
        <v>0</v>
      </c>
      <c r="M116" s="440">
        <f ca="1" xml:space="preserve"> Oil_Calcs!P$149</f>
        <v>0</v>
      </c>
      <c r="N116" s="244">
        <f ca="1" xml:space="preserve"> Oil_Calcs!Q$149</f>
        <v>0</v>
      </c>
      <c r="O116" s="447">
        <f ca="1" xml:space="preserve"> Oil_Calcs!R$149</f>
        <v>0</v>
      </c>
      <c r="P116" s="440">
        <f ca="1" xml:space="preserve"> Oil_Calcs!S$149</f>
        <v>0</v>
      </c>
      <c r="Q116" s="244">
        <f ca="1" xml:space="preserve"> Oil_Calcs!T$149</f>
        <v>0</v>
      </c>
      <c r="R116" s="447">
        <f ca="1" xml:space="preserve"> Oil_Calcs!U$149</f>
        <v>0</v>
      </c>
      <c r="S116" s="440">
        <f ca="1" xml:space="preserve"> Gas_Calcs!M$149</f>
        <v>0</v>
      </c>
      <c r="T116" s="244">
        <f ca="1" xml:space="preserve"> Gas_Calcs!N$149</f>
        <v>0</v>
      </c>
      <c r="U116" s="447">
        <f ca="1" xml:space="preserve"> Gas_Calcs!O$149</f>
        <v>0</v>
      </c>
      <c r="V116" s="440">
        <f ca="1" xml:space="preserve"> Gas_Calcs!P$149</f>
        <v>0</v>
      </c>
      <c r="W116" s="244">
        <f ca="1" xml:space="preserve"> Gas_Calcs!Q$149</f>
        <v>0</v>
      </c>
      <c r="X116" s="447">
        <f ca="1" xml:space="preserve"> Gas_Calcs!R$149</f>
        <v>0</v>
      </c>
      <c r="Y116" s="440">
        <f ca="1" xml:space="preserve"> Gas_Calcs!S$149</f>
        <v>0</v>
      </c>
      <c r="Z116" s="244">
        <f ca="1" xml:space="preserve"> Gas_Calcs!T$149</f>
        <v>0</v>
      </c>
      <c r="AA116" s="447">
        <f ca="1" xml:space="preserve"> Gas_Calcs!U$149</f>
        <v>0</v>
      </c>
      <c r="AB116" s="461">
        <f ca="1" xml:space="preserve"> Coal_Calcs!M$148</f>
        <v>0</v>
      </c>
      <c r="AC116" s="463">
        <f ca="1" xml:space="preserve"> Coal_Calcs!N$148</f>
        <v>0</v>
      </c>
      <c r="AD116" s="464">
        <f ca="1" xml:space="preserve"> Coal_Calcs!O$148</f>
        <v>0</v>
      </c>
      <c r="AE116" s="461">
        <f ca="1" xml:space="preserve"> Coal_Calcs!P$148</f>
        <v>0</v>
      </c>
      <c r="AF116" s="463">
        <f ca="1" xml:space="preserve"> Coal_Calcs!Q$148</f>
        <v>0</v>
      </c>
      <c r="AG116" s="464">
        <f ca="1" xml:space="preserve"> Coal_Calcs!R$148</f>
        <v>0</v>
      </c>
      <c r="AH116" s="461">
        <f ca="1" xml:space="preserve"> Coal_Calcs!S$148</f>
        <v>0</v>
      </c>
      <c r="AI116" s="463">
        <f ca="1" xml:space="preserve"> Coal_Calcs!T$148</f>
        <v>0</v>
      </c>
      <c r="AJ116" s="464">
        <f ca="1" xml:space="preserve"> Coal_Calcs!U$148</f>
        <v>0</v>
      </c>
      <c r="AK116" s="384">
        <f t="shared" ca="1" si="4"/>
        <v>0</v>
      </c>
      <c r="AL116" s="384">
        <f t="shared" ca="1" si="5"/>
        <v>0</v>
      </c>
      <c r="AM116" s="384">
        <f t="shared" ca="1" si="6"/>
        <v>0</v>
      </c>
    </row>
    <row r="117" spans="4:39" ht="12.9" customHeight="1" x14ac:dyDescent="0.3">
      <c r="D117" s="54"/>
      <c r="E117" s="234" t="s">
        <v>306</v>
      </c>
      <c r="F117" s="234" t="s">
        <v>532</v>
      </c>
      <c r="G117" s="234" t="s">
        <v>646</v>
      </c>
      <c r="H117" s="172"/>
      <c r="I117" s="172"/>
      <c r="J117" s="440">
        <f ca="1" xml:space="preserve"> Oil_Calcs!M$150</f>
        <v>0</v>
      </c>
      <c r="K117" s="244">
        <f ca="1" xml:space="preserve"> Oil_Calcs!N$150</f>
        <v>0</v>
      </c>
      <c r="L117" s="447">
        <f ca="1" xml:space="preserve"> Oil_Calcs!O$150</f>
        <v>0</v>
      </c>
      <c r="M117" s="440">
        <f ca="1" xml:space="preserve"> Oil_Calcs!P$150</f>
        <v>0</v>
      </c>
      <c r="N117" s="244">
        <f ca="1" xml:space="preserve"> Oil_Calcs!Q$150</f>
        <v>0</v>
      </c>
      <c r="O117" s="447">
        <f ca="1" xml:space="preserve"> Oil_Calcs!R$150</f>
        <v>0</v>
      </c>
      <c r="P117" s="440">
        <f ca="1" xml:space="preserve"> Oil_Calcs!S$150</f>
        <v>0</v>
      </c>
      <c r="Q117" s="244">
        <f ca="1" xml:space="preserve"> Oil_Calcs!T$150</f>
        <v>0</v>
      </c>
      <c r="R117" s="447">
        <f ca="1" xml:space="preserve"> Oil_Calcs!U$150</f>
        <v>0</v>
      </c>
      <c r="S117" s="440">
        <f ca="1" xml:space="preserve"> Gas_Calcs!M$150</f>
        <v>0</v>
      </c>
      <c r="T117" s="244">
        <f ca="1" xml:space="preserve"> Gas_Calcs!N$150</f>
        <v>0</v>
      </c>
      <c r="U117" s="447">
        <f ca="1" xml:space="preserve"> Gas_Calcs!O$150</f>
        <v>0</v>
      </c>
      <c r="V117" s="440">
        <f ca="1" xml:space="preserve"> Gas_Calcs!P$150</f>
        <v>0</v>
      </c>
      <c r="W117" s="244">
        <f ca="1" xml:space="preserve"> Gas_Calcs!Q$150</f>
        <v>0</v>
      </c>
      <c r="X117" s="447">
        <f ca="1" xml:space="preserve"> Gas_Calcs!R$150</f>
        <v>0</v>
      </c>
      <c r="Y117" s="440">
        <f ca="1" xml:space="preserve"> Gas_Calcs!S$150</f>
        <v>0</v>
      </c>
      <c r="Z117" s="244">
        <f ca="1" xml:space="preserve"> Gas_Calcs!T$150</f>
        <v>0</v>
      </c>
      <c r="AA117" s="447">
        <f ca="1" xml:space="preserve"> Gas_Calcs!U$150</f>
        <v>0</v>
      </c>
      <c r="AB117" s="461">
        <f ca="1" xml:space="preserve"> Coal_Calcs!M$149</f>
        <v>0</v>
      </c>
      <c r="AC117" s="463">
        <f ca="1" xml:space="preserve"> Coal_Calcs!N$149</f>
        <v>0</v>
      </c>
      <c r="AD117" s="464">
        <f ca="1" xml:space="preserve"> Coal_Calcs!O$149</f>
        <v>0</v>
      </c>
      <c r="AE117" s="461">
        <f ca="1" xml:space="preserve"> Coal_Calcs!P$149</f>
        <v>0</v>
      </c>
      <c r="AF117" s="463">
        <f ca="1" xml:space="preserve"> Coal_Calcs!Q$149</f>
        <v>0</v>
      </c>
      <c r="AG117" s="464">
        <f ca="1" xml:space="preserve"> Coal_Calcs!R$149</f>
        <v>0</v>
      </c>
      <c r="AH117" s="461">
        <f ca="1" xml:space="preserve"> Coal_Calcs!S$149</f>
        <v>0</v>
      </c>
      <c r="AI117" s="463">
        <f ca="1" xml:space="preserve"> Coal_Calcs!T$149</f>
        <v>0</v>
      </c>
      <c r="AJ117" s="464">
        <f ca="1" xml:space="preserve"> Coal_Calcs!U$149</f>
        <v>0</v>
      </c>
      <c r="AK117" s="384">
        <f t="shared" ca="1" si="4"/>
        <v>0</v>
      </c>
      <c r="AL117" s="384">
        <f t="shared" ca="1" si="5"/>
        <v>0</v>
      </c>
      <c r="AM117" s="384">
        <f t="shared" ca="1" si="6"/>
        <v>0</v>
      </c>
    </row>
    <row r="118" spans="4:39" ht="12.9" customHeight="1" x14ac:dyDescent="0.3">
      <c r="D118" s="54"/>
      <c r="E118" s="234" t="s">
        <v>309</v>
      </c>
      <c r="F118" s="234" t="s">
        <v>535</v>
      </c>
      <c r="G118" s="234" t="s">
        <v>646</v>
      </c>
      <c r="H118" s="172"/>
      <c r="I118" s="172"/>
      <c r="J118" s="440">
        <f ca="1" xml:space="preserve"> Oil_Calcs!M$151</f>
        <v>0</v>
      </c>
      <c r="K118" s="244">
        <f ca="1" xml:space="preserve"> Oil_Calcs!N$151</f>
        <v>0</v>
      </c>
      <c r="L118" s="447">
        <f ca="1" xml:space="preserve"> Oil_Calcs!O$151</f>
        <v>0</v>
      </c>
      <c r="M118" s="440">
        <f ca="1" xml:space="preserve"> Oil_Calcs!P$151</f>
        <v>0</v>
      </c>
      <c r="N118" s="244">
        <f ca="1" xml:space="preserve"> Oil_Calcs!Q$151</f>
        <v>0</v>
      </c>
      <c r="O118" s="447">
        <f ca="1" xml:space="preserve"> Oil_Calcs!R$151</f>
        <v>0</v>
      </c>
      <c r="P118" s="440">
        <f ca="1" xml:space="preserve"> Oil_Calcs!S$151</f>
        <v>0</v>
      </c>
      <c r="Q118" s="244">
        <f ca="1" xml:space="preserve"> Oil_Calcs!T$151</f>
        <v>0</v>
      </c>
      <c r="R118" s="447">
        <f ca="1" xml:space="preserve"> Oil_Calcs!U$151</f>
        <v>0</v>
      </c>
      <c r="S118" s="440">
        <f ca="1" xml:space="preserve"> Gas_Calcs!M$151</f>
        <v>0</v>
      </c>
      <c r="T118" s="244">
        <f ca="1" xml:space="preserve"> Gas_Calcs!N$151</f>
        <v>0</v>
      </c>
      <c r="U118" s="447">
        <f ca="1" xml:space="preserve"> Gas_Calcs!O$151</f>
        <v>0</v>
      </c>
      <c r="V118" s="440">
        <f ca="1" xml:space="preserve"> Gas_Calcs!P$151</f>
        <v>0</v>
      </c>
      <c r="W118" s="244">
        <f ca="1" xml:space="preserve"> Gas_Calcs!Q$151</f>
        <v>0</v>
      </c>
      <c r="X118" s="447">
        <f ca="1" xml:space="preserve"> Gas_Calcs!R$151</f>
        <v>0</v>
      </c>
      <c r="Y118" s="440">
        <f ca="1" xml:space="preserve"> Gas_Calcs!S$151</f>
        <v>0</v>
      </c>
      <c r="Z118" s="244">
        <f ca="1" xml:space="preserve"> Gas_Calcs!T$151</f>
        <v>0</v>
      </c>
      <c r="AA118" s="447">
        <f ca="1" xml:space="preserve"> Gas_Calcs!U$151</f>
        <v>0</v>
      </c>
      <c r="AB118" s="461">
        <f ca="1" xml:space="preserve"> Coal_Calcs!M$150</f>
        <v>0</v>
      </c>
      <c r="AC118" s="463">
        <f ca="1" xml:space="preserve"> Coal_Calcs!N$150</f>
        <v>0</v>
      </c>
      <c r="AD118" s="464">
        <f ca="1" xml:space="preserve"> Coal_Calcs!O$150</f>
        <v>0</v>
      </c>
      <c r="AE118" s="461">
        <f ca="1" xml:space="preserve"> Coal_Calcs!P$150</f>
        <v>0</v>
      </c>
      <c r="AF118" s="463">
        <f ca="1" xml:space="preserve"> Coal_Calcs!Q$150</f>
        <v>0</v>
      </c>
      <c r="AG118" s="464">
        <f ca="1" xml:space="preserve"> Coal_Calcs!R$150</f>
        <v>0</v>
      </c>
      <c r="AH118" s="461">
        <f ca="1" xml:space="preserve"> Coal_Calcs!S$150</f>
        <v>0</v>
      </c>
      <c r="AI118" s="463">
        <f ca="1" xml:space="preserve"> Coal_Calcs!T$150</f>
        <v>0</v>
      </c>
      <c r="AJ118" s="464">
        <f ca="1" xml:space="preserve"> Coal_Calcs!U$150</f>
        <v>0</v>
      </c>
      <c r="AK118" s="384">
        <f t="shared" ca="1" si="4"/>
        <v>0</v>
      </c>
      <c r="AL118" s="384">
        <f t="shared" ca="1" si="5"/>
        <v>0</v>
      </c>
      <c r="AM118" s="384">
        <f t="shared" ca="1" si="6"/>
        <v>0</v>
      </c>
    </row>
    <row r="119" spans="4:39" ht="12.9" customHeight="1" x14ac:dyDescent="0.3">
      <c r="D119" s="54"/>
      <c r="E119" s="234" t="s">
        <v>307</v>
      </c>
      <c r="F119" s="234" t="s">
        <v>533</v>
      </c>
      <c r="G119" s="234" t="s">
        <v>646</v>
      </c>
      <c r="H119" s="172"/>
      <c r="I119" s="172"/>
      <c r="J119" s="440">
        <f ca="1" xml:space="preserve"> Oil_Calcs!M$152</f>
        <v>0</v>
      </c>
      <c r="K119" s="244">
        <f ca="1" xml:space="preserve"> Oil_Calcs!N$152</f>
        <v>0</v>
      </c>
      <c r="L119" s="447">
        <f ca="1" xml:space="preserve"> Oil_Calcs!O$152</f>
        <v>0</v>
      </c>
      <c r="M119" s="440">
        <f ca="1" xml:space="preserve"> Oil_Calcs!P$152</f>
        <v>0</v>
      </c>
      <c r="N119" s="244">
        <f ca="1" xml:space="preserve"> Oil_Calcs!Q$152</f>
        <v>0</v>
      </c>
      <c r="O119" s="447">
        <f ca="1" xml:space="preserve"> Oil_Calcs!R$152</f>
        <v>0</v>
      </c>
      <c r="P119" s="440">
        <f ca="1" xml:space="preserve"> Oil_Calcs!S$152</f>
        <v>0</v>
      </c>
      <c r="Q119" s="244">
        <f ca="1" xml:space="preserve"> Oil_Calcs!T$152</f>
        <v>0</v>
      </c>
      <c r="R119" s="447">
        <f ca="1" xml:space="preserve"> Oil_Calcs!U$152</f>
        <v>0</v>
      </c>
      <c r="S119" s="440">
        <f ca="1" xml:space="preserve"> Gas_Calcs!M$152</f>
        <v>0</v>
      </c>
      <c r="T119" s="244">
        <f ca="1" xml:space="preserve"> Gas_Calcs!N$152</f>
        <v>0</v>
      </c>
      <c r="U119" s="447">
        <f ca="1" xml:space="preserve"> Gas_Calcs!O$152</f>
        <v>0</v>
      </c>
      <c r="V119" s="440">
        <f ca="1" xml:space="preserve"> Gas_Calcs!P$152</f>
        <v>0</v>
      </c>
      <c r="W119" s="244">
        <f ca="1" xml:space="preserve"> Gas_Calcs!Q$152</f>
        <v>0</v>
      </c>
      <c r="X119" s="447">
        <f ca="1" xml:space="preserve"> Gas_Calcs!R$152</f>
        <v>0</v>
      </c>
      <c r="Y119" s="440">
        <f ca="1" xml:space="preserve"> Gas_Calcs!S$152</f>
        <v>0</v>
      </c>
      <c r="Z119" s="244">
        <f ca="1" xml:space="preserve"> Gas_Calcs!T$152</f>
        <v>0</v>
      </c>
      <c r="AA119" s="447">
        <f ca="1" xml:space="preserve"> Gas_Calcs!U$152</f>
        <v>0</v>
      </c>
      <c r="AB119" s="461">
        <f ca="1" xml:space="preserve"> Coal_Calcs!M$151</f>
        <v>1625.6070639957859</v>
      </c>
      <c r="AC119" s="463">
        <f ca="1" xml:space="preserve"> Coal_Calcs!N$151</f>
        <v>1802.6634755689329</v>
      </c>
      <c r="AD119" s="464">
        <f ca="1" xml:space="preserve"> Coal_Calcs!O$151</f>
        <v>1981.5144885483819</v>
      </c>
      <c r="AE119" s="461">
        <f ca="1" xml:space="preserve"> Coal_Calcs!P$151</f>
        <v>111.7230909188012</v>
      </c>
      <c r="AF119" s="463">
        <f ca="1" xml:space="preserve"> Coal_Calcs!Q$151</f>
        <v>122.78268775123436</v>
      </c>
      <c r="AG119" s="464">
        <f ca="1" xml:space="preserve"> Coal_Calcs!R$151</f>
        <v>133.84228458366755</v>
      </c>
      <c r="AH119" s="461">
        <f ca="1" xml:space="preserve"> Coal_Calcs!S$151</f>
        <v>1737.3301549145872</v>
      </c>
      <c r="AI119" s="463">
        <f ca="1" xml:space="preserve"> Coal_Calcs!T$151</f>
        <v>1925.4461633201672</v>
      </c>
      <c r="AJ119" s="464">
        <f ca="1" xml:space="preserve"> Coal_Calcs!U$151</f>
        <v>2115.3567731320495</v>
      </c>
      <c r="AK119" s="384">
        <f t="shared" ca="1" si="4"/>
        <v>1737.3301549145872</v>
      </c>
      <c r="AL119" s="384">
        <f t="shared" ca="1" si="5"/>
        <v>1925.4461633201672</v>
      </c>
      <c r="AM119" s="384">
        <f t="shared" ca="1" si="6"/>
        <v>2115.3567731320495</v>
      </c>
    </row>
    <row r="120" spans="4:39" ht="12.9" customHeight="1" x14ac:dyDescent="0.3">
      <c r="D120" s="54"/>
      <c r="E120" s="234" t="s">
        <v>311</v>
      </c>
      <c r="F120" s="234" t="s">
        <v>536</v>
      </c>
      <c r="G120" s="234" t="s">
        <v>646</v>
      </c>
      <c r="H120" s="172"/>
      <c r="I120" s="172"/>
      <c r="J120" s="440">
        <f ca="1" xml:space="preserve"> Oil_Calcs!M$153</f>
        <v>0</v>
      </c>
      <c r="K120" s="244">
        <f ca="1" xml:space="preserve"> Oil_Calcs!N$153</f>
        <v>0</v>
      </c>
      <c r="L120" s="447">
        <f ca="1" xml:space="preserve"> Oil_Calcs!O$153</f>
        <v>0</v>
      </c>
      <c r="M120" s="440">
        <f ca="1" xml:space="preserve"> Oil_Calcs!P$153</f>
        <v>0</v>
      </c>
      <c r="N120" s="244">
        <f ca="1" xml:space="preserve"> Oil_Calcs!Q$153</f>
        <v>0</v>
      </c>
      <c r="O120" s="447">
        <f ca="1" xml:space="preserve"> Oil_Calcs!R$153</f>
        <v>0</v>
      </c>
      <c r="P120" s="440">
        <f ca="1" xml:space="preserve"> Oil_Calcs!S$153</f>
        <v>0</v>
      </c>
      <c r="Q120" s="244">
        <f ca="1" xml:space="preserve"> Oil_Calcs!T$153</f>
        <v>0</v>
      </c>
      <c r="R120" s="447">
        <f ca="1" xml:space="preserve"> Oil_Calcs!U$153</f>
        <v>0</v>
      </c>
      <c r="S120" s="440">
        <f ca="1" xml:space="preserve"> Gas_Calcs!M$153</f>
        <v>0</v>
      </c>
      <c r="T120" s="244">
        <f ca="1" xml:space="preserve"> Gas_Calcs!N$153</f>
        <v>0</v>
      </c>
      <c r="U120" s="447">
        <f ca="1" xml:space="preserve"> Gas_Calcs!O$153</f>
        <v>0</v>
      </c>
      <c r="V120" s="440">
        <f ca="1" xml:space="preserve"> Gas_Calcs!P$153</f>
        <v>0</v>
      </c>
      <c r="W120" s="244">
        <f ca="1" xml:space="preserve"> Gas_Calcs!Q$153</f>
        <v>0</v>
      </c>
      <c r="X120" s="447">
        <f ca="1" xml:space="preserve"> Gas_Calcs!R$153</f>
        <v>0</v>
      </c>
      <c r="Y120" s="440">
        <f ca="1" xml:space="preserve"> Gas_Calcs!S$153</f>
        <v>0</v>
      </c>
      <c r="Z120" s="244">
        <f ca="1" xml:space="preserve"> Gas_Calcs!T$153</f>
        <v>0</v>
      </c>
      <c r="AA120" s="447">
        <f ca="1" xml:space="preserve"> Gas_Calcs!U$153</f>
        <v>0</v>
      </c>
      <c r="AB120" s="461">
        <f ca="1" xml:space="preserve"> Coal_Calcs!M$152</f>
        <v>0</v>
      </c>
      <c r="AC120" s="463">
        <f ca="1" xml:space="preserve"> Coal_Calcs!N$152</f>
        <v>0</v>
      </c>
      <c r="AD120" s="464">
        <f ca="1" xml:space="preserve"> Coal_Calcs!O$152</f>
        <v>0</v>
      </c>
      <c r="AE120" s="461">
        <f ca="1" xml:space="preserve"> Coal_Calcs!P$152</f>
        <v>0</v>
      </c>
      <c r="AF120" s="463">
        <f ca="1" xml:space="preserve"> Coal_Calcs!Q$152</f>
        <v>0</v>
      </c>
      <c r="AG120" s="464">
        <f ca="1" xml:space="preserve"> Coal_Calcs!R$152</f>
        <v>0</v>
      </c>
      <c r="AH120" s="461">
        <f ca="1" xml:space="preserve"> Coal_Calcs!S$152</f>
        <v>0</v>
      </c>
      <c r="AI120" s="463">
        <f ca="1" xml:space="preserve"> Coal_Calcs!T$152</f>
        <v>0</v>
      </c>
      <c r="AJ120" s="464">
        <f ca="1" xml:space="preserve"> Coal_Calcs!U$152</f>
        <v>0</v>
      </c>
      <c r="AK120" s="384">
        <f t="shared" ca="1" si="4"/>
        <v>0</v>
      </c>
      <c r="AL120" s="384">
        <f t="shared" ca="1" si="5"/>
        <v>0</v>
      </c>
      <c r="AM120" s="384">
        <f t="shared" ca="1" si="6"/>
        <v>0</v>
      </c>
    </row>
    <row r="121" spans="4:39" ht="12.9" customHeight="1" x14ac:dyDescent="0.3">
      <c r="D121" s="54"/>
      <c r="E121" s="234" t="s">
        <v>316</v>
      </c>
      <c r="F121" s="234" t="s">
        <v>540</v>
      </c>
      <c r="G121" s="234" t="s">
        <v>646</v>
      </c>
      <c r="H121" s="172"/>
      <c r="I121" s="172"/>
      <c r="J121" s="440">
        <f ca="1" xml:space="preserve"> Oil_Calcs!M$154</f>
        <v>0</v>
      </c>
      <c r="K121" s="244">
        <f ca="1" xml:space="preserve"> Oil_Calcs!N$154</f>
        <v>0</v>
      </c>
      <c r="L121" s="447">
        <f ca="1" xml:space="preserve"> Oil_Calcs!O$154</f>
        <v>0</v>
      </c>
      <c r="M121" s="440">
        <f ca="1" xml:space="preserve"> Oil_Calcs!P$154</f>
        <v>0</v>
      </c>
      <c r="N121" s="244">
        <f ca="1" xml:space="preserve"> Oil_Calcs!Q$154</f>
        <v>0</v>
      </c>
      <c r="O121" s="447">
        <f ca="1" xml:space="preserve"> Oil_Calcs!R$154</f>
        <v>0</v>
      </c>
      <c r="P121" s="440">
        <f ca="1" xml:space="preserve"> Oil_Calcs!S$154</f>
        <v>0</v>
      </c>
      <c r="Q121" s="244">
        <f ca="1" xml:space="preserve"> Oil_Calcs!T$154</f>
        <v>0</v>
      </c>
      <c r="R121" s="447">
        <f ca="1" xml:space="preserve"> Oil_Calcs!U$154</f>
        <v>0</v>
      </c>
      <c r="S121" s="440">
        <f ca="1" xml:space="preserve"> Gas_Calcs!M$154</f>
        <v>0</v>
      </c>
      <c r="T121" s="244">
        <f ca="1" xml:space="preserve"> Gas_Calcs!N$154</f>
        <v>0</v>
      </c>
      <c r="U121" s="447">
        <f ca="1" xml:space="preserve"> Gas_Calcs!O$154</f>
        <v>0</v>
      </c>
      <c r="V121" s="440">
        <f ca="1" xml:space="preserve"> Gas_Calcs!P$154</f>
        <v>0</v>
      </c>
      <c r="W121" s="244">
        <f ca="1" xml:space="preserve"> Gas_Calcs!Q$154</f>
        <v>0</v>
      </c>
      <c r="X121" s="447">
        <f ca="1" xml:space="preserve"> Gas_Calcs!R$154</f>
        <v>0</v>
      </c>
      <c r="Y121" s="440">
        <f ca="1" xml:space="preserve"> Gas_Calcs!S$154</f>
        <v>0</v>
      </c>
      <c r="Z121" s="244">
        <f ca="1" xml:space="preserve"> Gas_Calcs!T$154</f>
        <v>0</v>
      </c>
      <c r="AA121" s="447">
        <f ca="1" xml:space="preserve"> Gas_Calcs!U$154</f>
        <v>0</v>
      </c>
      <c r="AB121" s="461">
        <f ca="1" xml:space="preserve"> Coal_Calcs!M$153</f>
        <v>0</v>
      </c>
      <c r="AC121" s="463">
        <f ca="1" xml:space="preserve"> Coal_Calcs!N$153</f>
        <v>0</v>
      </c>
      <c r="AD121" s="464">
        <f ca="1" xml:space="preserve"> Coal_Calcs!O$153</f>
        <v>0</v>
      </c>
      <c r="AE121" s="461">
        <f ca="1" xml:space="preserve"> Coal_Calcs!P$153</f>
        <v>0</v>
      </c>
      <c r="AF121" s="463">
        <f ca="1" xml:space="preserve"> Coal_Calcs!Q$153</f>
        <v>0</v>
      </c>
      <c r="AG121" s="464">
        <f ca="1" xml:space="preserve"> Coal_Calcs!R$153</f>
        <v>0</v>
      </c>
      <c r="AH121" s="461">
        <f ca="1" xml:space="preserve"> Coal_Calcs!S$153</f>
        <v>0</v>
      </c>
      <c r="AI121" s="463">
        <f ca="1" xml:space="preserve"> Coal_Calcs!T$153</f>
        <v>0</v>
      </c>
      <c r="AJ121" s="464">
        <f ca="1" xml:space="preserve"> Coal_Calcs!U$153</f>
        <v>0</v>
      </c>
      <c r="AK121" s="384">
        <f t="shared" ca="1" si="4"/>
        <v>0</v>
      </c>
      <c r="AL121" s="384">
        <f t="shared" ca="1" si="5"/>
        <v>0</v>
      </c>
      <c r="AM121" s="384">
        <f t="shared" ca="1" si="6"/>
        <v>0</v>
      </c>
    </row>
    <row r="122" spans="4:39" ht="12.9" customHeight="1" x14ac:dyDescent="0.3">
      <c r="D122" s="54"/>
      <c r="E122" s="234" t="s">
        <v>233</v>
      </c>
      <c r="F122" s="234" t="s">
        <v>474</v>
      </c>
      <c r="G122" s="234" t="s">
        <v>646</v>
      </c>
      <c r="H122" s="172"/>
      <c r="I122" s="172"/>
      <c r="J122" s="440">
        <f ca="1" xml:space="preserve"> Oil_Calcs!M$155</f>
        <v>0</v>
      </c>
      <c r="K122" s="244">
        <f ca="1" xml:space="preserve"> Oil_Calcs!N$155</f>
        <v>0</v>
      </c>
      <c r="L122" s="447">
        <f ca="1" xml:space="preserve"> Oil_Calcs!O$155</f>
        <v>0</v>
      </c>
      <c r="M122" s="440">
        <f ca="1" xml:space="preserve"> Oil_Calcs!P$155</f>
        <v>0</v>
      </c>
      <c r="N122" s="244">
        <f ca="1" xml:space="preserve"> Oil_Calcs!Q$155</f>
        <v>0</v>
      </c>
      <c r="O122" s="447">
        <f ca="1" xml:space="preserve"> Oil_Calcs!R$155</f>
        <v>0</v>
      </c>
      <c r="P122" s="440">
        <f ca="1" xml:space="preserve"> Oil_Calcs!S$155</f>
        <v>0</v>
      </c>
      <c r="Q122" s="244">
        <f ca="1" xml:space="preserve"> Oil_Calcs!T$155</f>
        <v>0</v>
      </c>
      <c r="R122" s="447">
        <f ca="1" xml:space="preserve"> Oil_Calcs!U$155</f>
        <v>0</v>
      </c>
      <c r="S122" s="440">
        <f ca="1" xml:space="preserve"> Gas_Calcs!M$155</f>
        <v>0</v>
      </c>
      <c r="T122" s="244">
        <f ca="1" xml:space="preserve"> Gas_Calcs!N$155</f>
        <v>0</v>
      </c>
      <c r="U122" s="447">
        <f ca="1" xml:space="preserve"> Gas_Calcs!O$155</f>
        <v>0</v>
      </c>
      <c r="V122" s="440">
        <f ca="1" xml:space="preserve"> Gas_Calcs!P$155</f>
        <v>0</v>
      </c>
      <c r="W122" s="244">
        <f ca="1" xml:space="preserve"> Gas_Calcs!Q$155</f>
        <v>0</v>
      </c>
      <c r="X122" s="447">
        <f ca="1" xml:space="preserve"> Gas_Calcs!R$155</f>
        <v>0</v>
      </c>
      <c r="Y122" s="440">
        <f ca="1" xml:space="preserve"> Gas_Calcs!S$155</f>
        <v>0</v>
      </c>
      <c r="Z122" s="244">
        <f ca="1" xml:space="preserve"> Gas_Calcs!T$155</f>
        <v>0</v>
      </c>
      <c r="AA122" s="447">
        <f ca="1" xml:space="preserve"> Gas_Calcs!U$155</f>
        <v>0</v>
      </c>
      <c r="AB122" s="461">
        <f ca="1" xml:space="preserve"> Coal_Calcs!M$154</f>
        <v>0</v>
      </c>
      <c r="AC122" s="463">
        <f ca="1" xml:space="preserve"> Coal_Calcs!N$154</f>
        <v>0</v>
      </c>
      <c r="AD122" s="464">
        <f ca="1" xml:space="preserve"> Coal_Calcs!O$154</f>
        <v>0</v>
      </c>
      <c r="AE122" s="461">
        <f ca="1" xml:space="preserve"> Coal_Calcs!P$154</f>
        <v>0</v>
      </c>
      <c r="AF122" s="463">
        <f ca="1" xml:space="preserve"> Coal_Calcs!Q$154</f>
        <v>0</v>
      </c>
      <c r="AG122" s="464">
        <f ca="1" xml:space="preserve"> Coal_Calcs!R$154</f>
        <v>0</v>
      </c>
      <c r="AH122" s="461">
        <f ca="1" xml:space="preserve"> Coal_Calcs!S$154</f>
        <v>0</v>
      </c>
      <c r="AI122" s="463">
        <f ca="1" xml:space="preserve"> Coal_Calcs!T$154</f>
        <v>0</v>
      </c>
      <c r="AJ122" s="464">
        <f ca="1" xml:space="preserve"> Coal_Calcs!U$154</f>
        <v>0</v>
      </c>
      <c r="AK122" s="384">
        <f t="shared" ca="1" si="4"/>
        <v>0</v>
      </c>
      <c r="AL122" s="384">
        <f t="shared" ca="1" si="5"/>
        <v>0</v>
      </c>
      <c r="AM122" s="384">
        <f t="shared" ca="1" si="6"/>
        <v>0</v>
      </c>
    </row>
    <row r="123" spans="4:39" ht="12.9" customHeight="1" x14ac:dyDescent="0.3">
      <c r="D123" s="54"/>
      <c r="E123" s="234" t="s">
        <v>312</v>
      </c>
      <c r="F123" s="234" t="s">
        <v>537</v>
      </c>
      <c r="G123" s="234" t="s">
        <v>646</v>
      </c>
      <c r="H123" s="172"/>
      <c r="I123" s="172"/>
      <c r="J123" s="440">
        <f ca="1" xml:space="preserve"> Oil_Calcs!M$156</f>
        <v>0</v>
      </c>
      <c r="K123" s="244">
        <f ca="1" xml:space="preserve"> Oil_Calcs!N$156</f>
        <v>0</v>
      </c>
      <c r="L123" s="447">
        <f ca="1" xml:space="preserve"> Oil_Calcs!O$156</f>
        <v>0</v>
      </c>
      <c r="M123" s="440">
        <f ca="1" xml:space="preserve"> Oil_Calcs!P$156</f>
        <v>0</v>
      </c>
      <c r="N123" s="244">
        <f ca="1" xml:space="preserve"> Oil_Calcs!Q$156</f>
        <v>0</v>
      </c>
      <c r="O123" s="447">
        <f ca="1" xml:space="preserve"> Oil_Calcs!R$156</f>
        <v>0</v>
      </c>
      <c r="P123" s="440">
        <f ca="1" xml:space="preserve"> Oil_Calcs!S$156</f>
        <v>0</v>
      </c>
      <c r="Q123" s="244">
        <f ca="1" xml:space="preserve"> Oil_Calcs!T$156</f>
        <v>0</v>
      </c>
      <c r="R123" s="447">
        <f ca="1" xml:space="preserve"> Oil_Calcs!U$156</f>
        <v>0</v>
      </c>
      <c r="S123" s="440">
        <f ca="1" xml:space="preserve"> Gas_Calcs!M$156</f>
        <v>0</v>
      </c>
      <c r="T123" s="244">
        <f ca="1" xml:space="preserve"> Gas_Calcs!N$156</f>
        <v>0</v>
      </c>
      <c r="U123" s="447">
        <f ca="1" xml:space="preserve"> Gas_Calcs!O$156</f>
        <v>0</v>
      </c>
      <c r="V123" s="440">
        <f ca="1" xml:space="preserve"> Gas_Calcs!P$156</f>
        <v>0</v>
      </c>
      <c r="W123" s="244">
        <f ca="1" xml:space="preserve"> Gas_Calcs!Q$156</f>
        <v>0</v>
      </c>
      <c r="X123" s="447">
        <f ca="1" xml:space="preserve"> Gas_Calcs!R$156</f>
        <v>0</v>
      </c>
      <c r="Y123" s="440">
        <f ca="1" xml:space="preserve"> Gas_Calcs!S$156</f>
        <v>0</v>
      </c>
      <c r="Z123" s="244">
        <f ca="1" xml:space="preserve"> Gas_Calcs!T$156</f>
        <v>0</v>
      </c>
      <c r="AA123" s="447">
        <f ca="1" xml:space="preserve"> Gas_Calcs!U$156</f>
        <v>0</v>
      </c>
      <c r="AB123" s="461">
        <f ca="1" xml:space="preserve"> Coal_Calcs!M$155</f>
        <v>0</v>
      </c>
      <c r="AC123" s="463">
        <f ca="1" xml:space="preserve"> Coal_Calcs!N$155</f>
        <v>0</v>
      </c>
      <c r="AD123" s="464">
        <f ca="1" xml:space="preserve"> Coal_Calcs!O$155</f>
        <v>0</v>
      </c>
      <c r="AE123" s="461">
        <f ca="1" xml:space="preserve"> Coal_Calcs!P$155</f>
        <v>0</v>
      </c>
      <c r="AF123" s="463">
        <f ca="1" xml:space="preserve"> Coal_Calcs!Q$155</f>
        <v>0</v>
      </c>
      <c r="AG123" s="464">
        <f ca="1" xml:space="preserve"> Coal_Calcs!R$155</f>
        <v>0</v>
      </c>
      <c r="AH123" s="461">
        <f ca="1" xml:space="preserve"> Coal_Calcs!S$155</f>
        <v>0</v>
      </c>
      <c r="AI123" s="463">
        <f ca="1" xml:space="preserve"> Coal_Calcs!T$155</f>
        <v>0</v>
      </c>
      <c r="AJ123" s="464">
        <f ca="1" xml:space="preserve"> Coal_Calcs!U$155</f>
        <v>0</v>
      </c>
      <c r="AK123" s="384">
        <f t="shared" ca="1" si="4"/>
        <v>0</v>
      </c>
      <c r="AL123" s="384">
        <f t="shared" ca="1" si="5"/>
        <v>0</v>
      </c>
      <c r="AM123" s="384">
        <f t="shared" ca="1" si="6"/>
        <v>0</v>
      </c>
    </row>
    <row r="124" spans="4:39" ht="12.9" customHeight="1" x14ac:dyDescent="0.3">
      <c r="D124" s="54"/>
      <c r="E124" s="234" t="s">
        <v>244</v>
      </c>
      <c r="F124" s="234" t="s">
        <v>481</v>
      </c>
      <c r="G124" s="234" t="s">
        <v>646</v>
      </c>
      <c r="H124" s="172"/>
      <c r="I124" s="172"/>
      <c r="J124" s="440">
        <f ca="1" xml:space="preserve"> Oil_Calcs!M$157</f>
        <v>0</v>
      </c>
      <c r="K124" s="244">
        <f ca="1" xml:space="preserve"> Oil_Calcs!N$157</f>
        <v>0</v>
      </c>
      <c r="L124" s="447">
        <f ca="1" xml:space="preserve"> Oil_Calcs!O$157</f>
        <v>0</v>
      </c>
      <c r="M124" s="440">
        <f ca="1" xml:space="preserve"> Oil_Calcs!P$157</f>
        <v>0</v>
      </c>
      <c r="N124" s="244">
        <f ca="1" xml:space="preserve"> Oil_Calcs!Q$157</f>
        <v>0</v>
      </c>
      <c r="O124" s="447">
        <f ca="1" xml:space="preserve"> Oil_Calcs!R$157</f>
        <v>0</v>
      </c>
      <c r="P124" s="440">
        <f ca="1" xml:space="preserve"> Oil_Calcs!S$157</f>
        <v>0</v>
      </c>
      <c r="Q124" s="244">
        <f ca="1" xml:space="preserve"> Oil_Calcs!T$157</f>
        <v>0</v>
      </c>
      <c r="R124" s="447">
        <f ca="1" xml:space="preserve"> Oil_Calcs!U$157</f>
        <v>0</v>
      </c>
      <c r="S124" s="440">
        <f ca="1" xml:space="preserve"> Gas_Calcs!M$157</f>
        <v>0</v>
      </c>
      <c r="T124" s="244">
        <f ca="1" xml:space="preserve"> Gas_Calcs!N$157</f>
        <v>0</v>
      </c>
      <c r="U124" s="447">
        <f ca="1" xml:space="preserve"> Gas_Calcs!O$157</f>
        <v>0</v>
      </c>
      <c r="V124" s="440">
        <f ca="1" xml:space="preserve"> Gas_Calcs!P$157</f>
        <v>0</v>
      </c>
      <c r="W124" s="244">
        <f ca="1" xml:space="preserve"> Gas_Calcs!Q$157</f>
        <v>0</v>
      </c>
      <c r="X124" s="447">
        <f ca="1" xml:space="preserve"> Gas_Calcs!R$157</f>
        <v>0</v>
      </c>
      <c r="Y124" s="440">
        <f ca="1" xml:space="preserve"> Gas_Calcs!S$157</f>
        <v>0</v>
      </c>
      <c r="Z124" s="244">
        <f ca="1" xml:space="preserve"> Gas_Calcs!T$157</f>
        <v>0</v>
      </c>
      <c r="AA124" s="447">
        <f ca="1" xml:space="preserve"> Gas_Calcs!U$157</f>
        <v>0</v>
      </c>
      <c r="AB124" s="461">
        <f ca="1" xml:space="preserve"> Coal_Calcs!M$156</f>
        <v>0</v>
      </c>
      <c r="AC124" s="463">
        <f ca="1" xml:space="preserve"> Coal_Calcs!N$156</f>
        <v>0</v>
      </c>
      <c r="AD124" s="464">
        <f ca="1" xml:space="preserve"> Coal_Calcs!O$156</f>
        <v>0</v>
      </c>
      <c r="AE124" s="461">
        <f ca="1" xml:space="preserve"> Coal_Calcs!P$156</f>
        <v>0</v>
      </c>
      <c r="AF124" s="463">
        <f ca="1" xml:space="preserve"> Coal_Calcs!Q$156</f>
        <v>0</v>
      </c>
      <c r="AG124" s="464">
        <f ca="1" xml:space="preserve"> Coal_Calcs!R$156</f>
        <v>0</v>
      </c>
      <c r="AH124" s="461">
        <f ca="1" xml:space="preserve"> Coal_Calcs!S$156</f>
        <v>0</v>
      </c>
      <c r="AI124" s="463">
        <f ca="1" xml:space="preserve"> Coal_Calcs!T$156</f>
        <v>0</v>
      </c>
      <c r="AJ124" s="464">
        <f ca="1" xml:space="preserve"> Coal_Calcs!U$156</f>
        <v>0</v>
      </c>
      <c r="AK124" s="384">
        <f t="shared" ca="1" si="4"/>
        <v>0</v>
      </c>
      <c r="AL124" s="384">
        <f t="shared" ca="1" si="5"/>
        <v>0</v>
      </c>
      <c r="AM124" s="384">
        <f t="shared" ca="1" si="6"/>
        <v>0</v>
      </c>
    </row>
    <row r="125" spans="4:39" ht="12.9" customHeight="1" x14ac:dyDescent="0.3">
      <c r="D125" s="54"/>
      <c r="E125" s="234" t="s">
        <v>382</v>
      </c>
      <c r="F125" s="234" t="s">
        <v>595</v>
      </c>
      <c r="G125" s="234" t="s">
        <v>646</v>
      </c>
      <c r="H125" s="172"/>
      <c r="I125" s="172"/>
      <c r="J125" s="440">
        <f ca="1" xml:space="preserve"> Oil_Calcs!M$158</f>
        <v>0</v>
      </c>
      <c r="K125" s="244">
        <f ca="1" xml:space="preserve"> Oil_Calcs!N$158</f>
        <v>0</v>
      </c>
      <c r="L125" s="447">
        <f ca="1" xml:space="preserve"> Oil_Calcs!O$158</f>
        <v>0</v>
      </c>
      <c r="M125" s="440">
        <f ca="1" xml:space="preserve"> Oil_Calcs!P$158</f>
        <v>0</v>
      </c>
      <c r="N125" s="244">
        <f ca="1" xml:space="preserve"> Oil_Calcs!Q$158</f>
        <v>0</v>
      </c>
      <c r="O125" s="447">
        <f ca="1" xml:space="preserve"> Oil_Calcs!R$158</f>
        <v>0</v>
      </c>
      <c r="P125" s="440">
        <f ca="1" xml:space="preserve"> Oil_Calcs!S$158</f>
        <v>0</v>
      </c>
      <c r="Q125" s="244">
        <f ca="1" xml:space="preserve"> Oil_Calcs!T$158</f>
        <v>0</v>
      </c>
      <c r="R125" s="447">
        <f ca="1" xml:space="preserve"> Oil_Calcs!U$158</f>
        <v>0</v>
      </c>
      <c r="S125" s="440">
        <f ca="1" xml:space="preserve"> Gas_Calcs!M$158</f>
        <v>0</v>
      </c>
      <c r="T125" s="244">
        <f ca="1" xml:space="preserve"> Gas_Calcs!N$158</f>
        <v>0</v>
      </c>
      <c r="U125" s="447">
        <f ca="1" xml:space="preserve"> Gas_Calcs!O$158</f>
        <v>0</v>
      </c>
      <c r="V125" s="440">
        <f ca="1" xml:space="preserve"> Gas_Calcs!P$158</f>
        <v>0</v>
      </c>
      <c r="W125" s="244">
        <f ca="1" xml:space="preserve"> Gas_Calcs!Q$158</f>
        <v>0</v>
      </c>
      <c r="X125" s="447">
        <f ca="1" xml:space="preserve"> Gas_Calcs!R$158</f>
        <v>0</v>
      </c>
      <c r="Y125" s="440">
        <f ca="1" xml:space="preserve"> Gas_Calcs!S$158</f>
        <v>0</v>
      </c>
      <c r="Z125" s="244">
        <f ca="1" xml:space="preserve"> Gas_Calcs!T$158</f>
        <v>0</v>
      </c>
      <c r="AA125" s="447">
        <f ca="1" xml:space="preserve"> Gas_Calcs!U$158</f>
        <v>0</v>
      </c>
      <c r="AB125" s="461">
        <f ca="1" xml:space="preserve"> Coal_Calcs!M$157</f>
        <v>0</v>
      </c>
      <c r="AC125" s="463">
        <f ca="1" xml:space="preserve"> Coal_Calcs!N$157</f>
        <v>0</v>
      </c>
      <c r="AD125" s="464">
        <f ca="1" xml:space="preserve"> Coal_Calcs!O$157</f>
        <v>0</v>
      </c>
      <c r="AE125" s="461">
        <f ca="1" xml:space="preserve"> Coal_Calcs!P$157</f>
        <v>0</v>
      </c>
      <c r="AF125" s="463">
        <f ca="1" xml:space="preserve"> Coal_Calcs!Q$157</f>
        <v>0</v>
      </c>
      <c r="AG125" s="464">
        <f ca="1" xml:space="preserve"> Coal_Calcs!R$157</f>
        <v>0</v>
      </c>
      <c r="AH125" s="461">
        <f ca="1" xml:space="preserve"> Coal_Calcs!S$157</f>
        <v>0</v>
      </c>
      <c r="AI125" s="463">
        <f ca="1" xml:space="preserve"> Coal_Calcs!T$157</f>
        <v>0</v>
      </c>
      <c r="AJ125" s="464">
        <f ca="1" xml:space="preserve"> Coal_Calcs!U$157</f>
        <v>0</v>
      </c>
      <c r="AK125" s="384">
        <f t="shared" ca="1" si="4"/>
        <v>0</v>
      </c>
      <c r="AL125" s="384">
        <f t="shared" ca="1" si="5"/>
        <v>0</v>
      </c>
      <c r="AM125" s="384">
        <f t="shared" ca="1" si="6"/>
        <v>0</v>
      </c>
    </row>
    <row r="126" spans="4:39" ht="12.9" customHeight="1" x14ac:dyDescent="0.3">
      <c r="D126" s="54"/>
      <c r="E126" s="234" t="s">
        <v>313</v>
      </c>
      <c r="F126" s="234" t="s">
        <v>538</v>
      </c>
      <c r="G126" s="234" t="s">
        <v>646</v>
      </c>
      <c r="H126" s="172"/>
      <c r="I126" s="172"/>
      <c r="J126" s="440">
        <f ca="1" xml:space="preserve"> Oil_Calcs!M$159</f>
        <v>0</v>
      </c>
      <c r="K126" s="244">
        <f ca="1" xml:space="preserve"> Oil_Calcs!N$159</f>
        <v>0</v>
      </c>
      <c r="L126" s="447">
        <f ca="1" xml:space="preserve"> Oil_Calcs!O$159</f>
        <v>0</v>
      </c>
      <c r="M126" s="440">
        <f ca="1" xml:space="preserve"> Oil_Calcs!P$159</f>
        <v>0</v>
      </c>
      <c r="N126" s="244">
        <f ca="1" xml:space="preserve"> Oil_Calcs!Q$159</f>
        <v>0</v>
      </c>
      <c r="O126" s="447">
        <f ca="1" xml:space="preserve"> Oil_Calcs!R$159</f>
        <v>0</v>
      </c>
      <c r="P126" s="440">
        <f ca="1" xml:space="preserve"> Oil_Calcs!S$159</f>
        <v>0</v>
      </c>
      <c r="Q126" s="244">
        <f ca="1" xml:space="preserve"> Oil_Calcs!T$159</f>
        <v>0</v>
      </c>
      <c r="R126" s="447">
        <f ca="1" xml:space="preserve"> Oil_Calcs!U$159</f>
        <v>0</v>
      </c>
      <c r="S126" s="440">
        <f ca="1" xml:space="preserve"> Gas_Calcs!M$159</f>
        <v>0</v>
      </c>
      <c r="T126" s="244">
        <f ca="1" xml:space="preserve"> Gas_Calcs!N$159</f>
        <v>0</v>
      </c>
      <c r="U126" s="447">
        <f ca="1" xml:space="preserve"> Gas_Calcs!O$159</f>
        <v>0</v>
      </c>
      <c r="V126" s="440">
        <f ca="1" xml:space="preserve"> Gas_Calcs!P$159</f>
        <v>0</v>
      </c>
      <c r="W126" s="244">
        <f ca="1" xml:space="preserve"> Gas_Calcs!Q$159</f>
        <v>0</v>
      </c>
      <c r="X126" s="447">
        <f ca="1" xml:space="preserve"> Gas_Calcs!R$159</f>
        <v>0</v>
      </c>
      <c r="Y126" s="440">
        <f ca="1" xml:space="preserve"> Gas_Calcs!S$159</f>
        <v>0</v>
      </c>
      <c r="Z126" s="244">
        <f ca="1" xml:space="preserve"> Gas_Calcs!T$159</f>
        <v>0</v>
      </c>
      <c r="AA126" s="447">
        <f ca="1" xml:space="preserve"> Gas_Calcs!U$159</f>
        <v>0</v>
      </c>
      <c r="AB126" s="461">
        <f ca="1" xml:space="preserve"> Coal_Calcs!M$158</f>
        <v>0</v>
      </c>
      <c r="AC126" s="463">
        <f ca="1" xml:space="preserve"> Coal_Calcs!N$158</f>
        <v>0</v>
      </c>
      <c r="AD126" s="464">
        <f ca="1" xml:space="preserve"> Coal_Calcs!O$158</f>
        <v>0</v>
      </c>
      <c r="AE126" s="461">
        <f ca="1" xml:space="preserve"> Coal_Calcs!P$158</f>
        <v>0</v>
      </c>
      <c r="AF126" s="463">
        <f ca="1" xml:space="preserve"> Coal_Calcs!Q$158</f>
        <v>0</v>
      </c>
      <c r="AG126" s="464">
        <f ca="1" xml:space="preserve"> Coal_Calcs!R$158</f>
        <v>0</v>
      </c>
      <c r="AH126" s="461">
        <f ca="1" xml:space="preserve"> Coal_Calcs!S$158</f>
        <v>0</v>
      </c>
      <c r="AI126" s="463">
        <f ca="1" xml:space="preserve"> Coal_Calcs!T$158</f>
        <v>0</v>
      </c>
      <c r="AJ126" s="464">
        <f ca="1" xml:space="preserve"> Coal_Calcs!U$158</f>
        <v>0</v>
      </c>
      <c r="AK126" s="384">
        <f t="shared" ca="1" si="4"/>
        <v>0</v>
      </c>
      <c r="AL126" s="384">
        <f t="shared" ca="1" si="5"/>
        <v>0</v>
      </c>
      <c r="AM126" s="384">
        <f t="shared" ca="1" si="6"/>
        <v>0</v>
      </c>
    </row>
    <row r="127" spans="4:39" ht="12.9" customHeight="1" x14ac:dyDescent="0.3">
      <c r="D127" s="54"/>
      <c r="E127" s="234" t="s">
        <v>314</v>
      </c>
      <c r="F127" s="234" t="s">
        <v>539</v>
      </c>
      <c r="G127" s="234" t="s">
        <v>646</v>
      </c>
      <c r="H127" s="172"/>
      <c r="I127" s="172"/>
      <c r="J127" s="440">
        <f ca="1" xml:space="preserve"> Oil_Calcs!M$160</f>
        <v>0</v>
      </c>
      <c r="K127" s="244">
        <f ca="1" xml:space="preserve"> Oil_Calcs!N$160</f>
        <v>0</v>
      </c>
      <c r="L127" s="447">
        <f ca="1" xml:space="preserve"> Oil_Calcs!O$160</f>
        <v>0</v>
      </c>
      <c r="M127" s="440">
        <f ca="1" xml:space="preserve"> Oil_Calcs!P$160</f>
        <v>0</v>
      </c>
      <c r="N127" s="244">
        <f ca="1" xml:space="preserve"> Oil_Calcs!Q$160</f>
        <v>0</v>
      </c>
      <c r="O127" s="447">
        <f ca="1" xml:space="preserve"> Oil_Calcs!R$160</f>
        <v>0</v>
      </c>
      <c r="P127" s="440">
        <f ca="1" xml:space="preserve"> Oil_Calcs!S$160</f>
        <v>0</v>
      </c>
      <c r="Q127" s="244">
        <f ca="1" xml:space="preserve"> Oil_Calcs!T$160</f>
        <v>0</v>
      </c>
      <c r="R127" s="447">
        <f ca="1" xml:space="preserve"> Oil_Calcs!U$160</f>
        <v>0</v>
      </c>
      <c r="S127" s="440">
        <f ca="1" xml:space="preserve"> Gas_Calcs!M$160</f>
        <v>0</v>
      </c>
      <c r="T127" s="244">
        <f ca="1" xml:space="preserve"> Gas_Calcs!N$160</f>
        <v>0</v>
      </c>
      <c r="U127" s="447">
        <f ca="1" xml:space="preserve"> Gas_Calcs!O$160</f>
        <v>0</v>
      </c>
      <c r="V127" s="440">
        <f ca="1" xml:space="preserve"> Gas_Calcs!P$160</f>
        <v>0</v>
      </c>
      <c r="W127" s="244">
        <f ca="1" xml:space="preserve"> Gas_Calcs!Q$160</f>
        <v>0</v>
      </c>
      <c r="X127" s="447">
        <f ca="1" xml:space="preserve"> Gas_Calcs!R$160</f>
        <v>0</v>
      </c>
      <c r="Y127" s="440">
        <f ca="1" xml:space="preserve"> Gas_Calcs!S$160</f>
        <v>0</v>
      </c>
      <c r="Z127" s="244">
        <f ca="1" xml:space="preserve"> Gas_Calcs!T$160</f>
        <v>0</v>
      </c>
      <c r="AA127" s="447">
        <f ca="1" xml:space="preserve"> Gas_Calcs!U$160</f>
        <v>0</v>
      </c>
      <c r="AB127" s="461">
        <f ca="1" xml:space="preserve"> Coal_Calcs!M$159</f>
        <v>1625.6070639957859</v>
      </c>
      <c r="AC127" s="463">
        <f ca="1" xml:space="preserve"> Coal_Calcs!N$159</f>
        <v>1802.6634755689329</v>
      </c>
      <c r="AD127" s="464">
        <f ca="1" xml:space="preserve"> Coal_Calcs!O$159</f>
        <v>1981.5144885483819</v>
      </c>
      <c r="AE127" s="461">
        <f ca="1" xml:space="preserve"> Coal_Calcs!P$159</f>
        <v>111.7230909188012</v>
      </c>
      <c r="AF127" s="463">
        <f ca="1" xml:space="preserve"> Coal_Calcs!Q$159</f>
        <v>122.78268775123436</v>
      </c>
      <c r="AG127" s="464">
        <f ca="1" xml:space="preserve"> Coal_Calcs!R$159</f>
        <v>133.84228458366755</v>
      </c>
      <c r="AH127" s="461">
        <f ca="1" xml:space="preserve"> Coal_Calcs!S$159</f>
        <v>1737.3301549145872</v>
      </c>
      <c r="AI127" s="463">
        <f ca="1" xml:space="preserve"> Coal_Calcs!T$159</f>
        <v>1925.4461633201672</v>
      </c>
      <c r="AJ127" s="464">
        <f ca="1" xml:space="preserve"> Coal_Calcs!U$159</f>
        <v>2115.3567731320495</v>
      </c>
      <c r="AK127" s="384">
        <f t="shared" ca="1" si="4"/>
        <v>1737.3301549145872</v>
      </c>
      <c r="AL127" s="384">
        <f t="shared" ca="1" si="5"/>
        <v>1925.4461633201672</v>
      </c>
      <c r="AM127" s="384">
        <f t="shared" ca="1" si="6"/>
        <v>2115.3567731320495</v>
      </c>
    </row>
    <row r="128" spans="4:39" ht="12.9" customHeight="1" x14ac:dyDescent="0.3">
      <c r="D128" s="54"/>
      <c r="E128" s="234" t="s">
        <v>315</v>
      </c>
      <c r="F128" s="234" t="s">
        <v>168</v>
      </c>
      <c r="G128" s="234" t="s">
        <v>646</v>
      </c>
      <c r="H128" s="172"/>
      <c r="I128" s="172"/>
      <c r="J128" s="440">
        <f ca="1" xml:space="preserve"> Oil_Calcs!M$161</f>
        <v>374306.48257962678</v>
      </c>
      <c r="K128" s="244">
        <f ca="1" xml:space="preserve"> Oil_Calcs!N$161</f>
        <v>407059.33367059322</v>
      </c>
      <c r="L128" s="447">
        <f ca="1" xml:space="preserve"> Oil_Calcs!O$161</f>
        <v>444056.61187303526</v>
      </c>
      <c r="M128" s="440">
        <f ca="1" xml:space="preserve"> Oil_Calcs!P$161</f>
        <v>35183.467464977395</v>
      </c>
      <c r="N128" s="244">
        <f ca="1" xml:space="preserve"> Oil_Calcs!Q$161</f>
        <v>43626.147885819679</v>
      </c>
      <c r="O128" s="447">
        <f ca="1" xml:space="preserve"> Oil_Calcs!R$161</f>
        <v>92924.948161953012</v>
      </c>
      <c r="P128" s="440">
        <f ca="1" xml:space="preserve"> Oil_Calcs!S$161</f>
        <v>409489.95004460419</v>
      </c>
      <c r="Q128" s="244">
        <f ca="1" xml:space="preserve"> Oil_Calcs!T$161</f>
        <v>450685.48155641288</v>
      </c>
      <c r="R128" s="447">
        <f ca="1" xml:space="preserve"> Oil_Calcs!U$161</f>
        <v>536981.56003498822</v>
      </c>
      <c r="S128" s="440">
        <f ca="1" xml:space="preserve"> Gas_Calcs!M$161</f>
        <v>34130.807999999997</v>
      </c>
      <c r="T128" s="244">
        <f ca="1" xml:space="preserve"> Gas_Calcs!N$161</f>
        <v>35262.216</v>
      </c>
      <c r="U128" s="447">
        <f ca="1" xml:space="preserve"> Gas_Calcs!O$161</f>
        <v>36645.048000000003</v>
      </c>
      <c r="V128" s="440">
        <f ca="1" xml:space="preserve"> Gas_Calcs!P$161</f>
        <v>3117.2084063988159</v>
      </c>
      <c r="W128" s="244">
        <f ca="1" xml:space="preserve"> Gas_Calcs!Q$161</f>
        <v>8006.1212109563321</v>
      </c>
      <c r="X128" s="447">
        <f ca="1" xml:space="preserve"> Gas_Calcs!R$161</f>
        <v>13511.095556630047</v>
      </c>
      <c r="Y128" s="440">
        <f ca="1" xml:space="preserve"> Gas_Calcs!S$161</f>
        <v>37248.016406398812</v>
      </c>
      <c r="Z128" s="244">
        <f ca="1" xml:space="preserve"> Gas_Calcs!T$161</f>
        <v>43268.337210956335</v>
      </c>
      <c r="AA128" s="447">
        <f ca="1" xml:space="preserve"> Gas_Calcs!U$161</f>
        <v>50156.14355663005</v>
      </c>
      <c r="AB128" s="461">
        <f ca="1" xml:space="preserve"> Coal_Calcs!M$160</f>
        <v>0</v>
      </c>
      <c r="AC128" s="463">
        <f ca="1" xml:space="preserve"> Coal_Calcs!N$160</f>
        <v>0</v>
      </c>
      <c r="AD128" s="464">
        <f ca="1" xml:space="preserve"> Coal_Calcs!O$160</f>
        <v>0</v>
      </c>
      <c r="AE128" s="461">
        <f ca="1" xml:space="preserve"> Coal_Calcs!P$160</f>
        <v>0</v>
      </c>
      <c r="AF128" s="463">
        <f ca="1" xml:space="preserve"> Coal_Calcs!Q$160</f>
        <v>0</v>
      </c>
      <c r="AG128" s="464">
        <f ca="1" xml:space="preserve"> Coal_Calcs!R$160</f>
        <v>0</v>
      </c>
      <c r="AH128" s="461">
        <f ca="1" xml:space="preserve"> Coal_Calcs!S$160</f>
        <v>0</v>
      </c>
      <c r="AI128" s="463">
        <f ca="1" xml:space="preserve"> Coal_Calcs!T$160</f>
        <v>0</v>
      </c>
      <c r="AJ128" s="464">
        <f ca="1" xml:space="preserve"> Coal_Calcs!U$160</f>
        <v>0</v>
      </c>
      <c r="AK128" s="384">
        <f t="shared" ca="1" si="4"/>
        <v>446737.96645100298</v>
      </c>
      <c r="AL128" s="384">
        <f t="shared" ca="1" si="5"/>
        <v>493953.8187673692</v>
      </c>
      <c r="AM128" s="384">
        <f t="shared" ca="1" si="6"/>
        <v>587137.70359161822</v>
      </c>
    </row>
    <row r="129" spans="4:39" ht="12.9" customHeight="1" x14ac:dyDescent="0.3">
      <c r="D129" s="54"/>
      <c r="E129" s="234" t="s">
        <v>236</v>
      </c>
      <c r="F129" s="234" t="s">
        <v>476</v>
      </c>
      <c r="G129" s="234" t="s">
        <v>646</v>
      </c>
      <c r="H129" s="172"/>
      <c r="I129" s="172"/>
      <c r="J129" s="440">
        <f ca="1" xml:space="preserve"> Oil_Calcs!M$162</f>
        <v>0</v>
      </c>
      <c r="K129" s="244">
        <f ca="1" xml:space="preserve"> Oil_Calcs!N$162</f>
        <v>0</v>
      </c>
      <c r="L129" s="447">
        <f ca="1" xml:space="preserve"> Oil_Calcs!O$162</f>
        <v>0</v>
      </c>
      <c r="M129" s="440">
        <f ca="1" xml:space="preserve"> Oil_Calcs!P$162</f>
        <v>0</v>
      </c>
      <c r="N129" s="244">
        <f ca="1" xml:space="preserve"> Oil_Calcs!Q$162</f>
        <v>0</v>
      </c>
      <c r="O129" s="447">
        <f ca="1" xml:space="preserve"> Oil_Calcs!R$162</f>
        <v>0</v>
      </c>
      <c r="P129" s="440">
        <f ca="1" xml:space="preserve"> Oil_Calcs!S$162</f>
        <v>0</v>
      </c>
      <c r="Q129" s="244">
        <f ca="1" xml:space="preserve"> Oil_Calcs!T$162</f>
        <v>0</v>
      </c>
      <c r="R129" s="447">
        <f ca="1" xml:space="preserve"> Oil_Calcs!U$162</f>
        <v>0</v>
      </c>
      <c r="S129" s="440">
        <f ca="1" xml:space="preserve"> Gas_Calcs!M$162</f>
        <v>0</v>
      </c>
      <c r="T129" s="244">
        <f ca="1" xml:space="preserve"> Gas_Calcs!N$162</f>
        <v>0</v>
      </c>
      <c r="U129" s="447">
        <f ca="1" xml:space="preserve"> Gas_Calcs!O$162</f>
        <v>0</v>
      </c>
      <c r="V129" s="440">
        <f ca="1" xml:space="preserve"> Gas_Calcs!P$162</f>
        <v>0</v>
      </c>
      <c r="W129" s="244">
        <f ca="1" xml:space="preserve"> Gas_Calcs!Q$162</f>
        <v>0</v>
      </c>
      <c r="X129" s="447">
        <f ca="1" xml:space="preserve"> Gas_Calcs!R$162</f>
        <v>0</v>
      </c>
      <c r="Y129" s="440">
        <f ca="1" xml:space="preserve"> Gas_Calcs!S$162</f>
        <v>0</v>
      </c>
      <c r="Z129" s="244">
        <f ca="1" xml:space="preserve"> Gas_Calcs!T$162</f>
        <v>0</v>
      </c>
      <c r="AA129" s="447">
        <f ca="1" xml:space="preserve"> Gas_Calcs!U$162</f>
        <v>0</v>
      </c>
      <c r="AB129" s="461">
        <f ca="1" xml:space="preserve"> Coal_Calcs!M$161</f>
        <v>0</v>
      </c>
      <c r="AC129" s="463">
        <f ca="1" xml:space="preserve"> Coal_Calcs!N$161</f>
        <v>0</v>
      </c>
      <c r="AD129" s="464">
        <f ca="1" xml:space="preserve"> Coal_Calcs!O$161</f>
        <v>0</v>
      </c>
      <c r="AE129" s="461">
        <f ca="1" xml:space="preserve"> Coal_Calcs!P$161</f>
        <v>0</v>
      </c>
      <c r="AF129" s="463">
        <f ca="1" xml:space="preserve"> Coal_Calcs!Q$161</f>
        <v>0</v>
      </c>
      <c r="AG129" s="464">
        <f ca="1" xml:space="preserve"> Coal_Calcs!R$161</f>
        <v>0</v>
      </c>
      <c r="AH129" s="461">
        <f ca="1" xml:space="preserve"> Coal_Calcs!S$161</f>
        <v>0</v>
      </c>
      <c r="AI129" s="463">
        <f ca="1" xml:space="preserve"> Coal_Calcs!T$161</f>
        <v>0</v>
      </c>
      <c r="AJ129" s="464">
        <f ca="1" xml:space="preserve"> Coal_Calcs!U$161</f>
        <v>0</v>
      </c>
      <c r="AK129" s="384">
        <f t="shared" ca="1" si="4"/>
        <v>0</v>
      </c>
      <c r="AL129" s="384">
        <f t="shared" ca="1" si="5"/>
        <v>0</v>
      </c>
      <c r="AM129" s="384">
        <f t="shared" ca="1" si="6"/>
        <v>0</v>
      </c>
    </row>
    <row r="130" spans="4:39" ht="12.9" customHeight="1" x14ac:dyDescent="0.3">
      <c r="D130" s="54"/>
      <c r="E130" s="234" t="s">
        <v>310</v>
      </c>
      <c r="F130" s="234" t="s">
        <v>169</v>
      </c>
      <c r="G130" s="234" t="s">
        <v>646</v>
      </c>
      <c r="H130" s="172"/>
      <c r="I130" s="172"/>
      <c r="J130" s="440">
        <f ca="1" xml:space="preserve"> Oil_Calcs!M$163</f>
        <v>241250.27298439902</v>
      </c>
      <c r="K130" s="244">
        <f ca="1" xml:space="preserve"> Oil_Calcs!N$163</f>
        <v>262360.33822360332</v>
      </c>
      <c r="L130" s="447">
        <f ca="1" xml:space="preserve"> Oil_Calcs!O$163</f>
        <v>286206.0472385952</v>
      </c>
      <c r="M130" s="440">
        <f ca="1" xml:space="preserve"> Oil_Calcs!P$163</f>
        <v>31461.584048802797</v>
      </c>
      <c r="N130" s="244">
        <f ca="1" xml:space="preserve"> Oil_Calcs!Q$163</f>
        <v>39425.753247062385</v>
      </c>
      <c r="O130" s="447">
        <f ca="1" xml:space="preserve"> Oil_Calcs!R$163</f>
        <v>72171.864669242059</v>
      </c>
      <c r="P130" s="440">
        <f ca="1" xml:space="preserve"> Oil_Calcs!S$163</f>
        <v>272711.85703320184</v>
      </c>
      <c r="Q130" s="244">
        <f ca="1" xml:space="preserve"> Oil_Calcs!T$163</f>
        <v>301786.09147066571</v>
      </c>
      <c r="R130" s="447">
        <f ca="1" xml:space="preserve"> Oil_Calcs!U$163</f>
        <v>358377.91190783726</v>
      </c>
      <c r="S130" s="440">
        <f ca="1" xml:space="preserve"> Gas_Calcs!M$163</f>
        <v>43611.587999999996</v>
      </c>
      <c r="T130" s="244">
        <f ca="1" xml:space="preserve"> Gas_Calcs!N$163</f>
        <v>45057.275999999998</v>
      </c>
      <c r="U130" s="447">
        <f ca="1" xml:space="preserve"> Gas_Calcs!O$163</f>
        <v>46824.227999999996</v>
      </c>
      <c r="V130" s="440">
        <f ca="1" xml:space="preserve"> Gas_Calcs!P$163</f>
        <v>3983.0996303984866</v>
      </c>
      <c r="W130" s="244">
        <f ca="1" xml:space="preserve"> Gas_Calcs!Q$163</f>
        <v>10230.043769555314</v>
      </c>
      <c r="X130" s="447">
        <f ca="1" xml:space="preserve"> Gas_Calcs!R$163</f>
        <v>17264.177655693948</v>
      </c>
      <c r="Y130" s="440">
        <f ca="1" xml:space="preserve"> Gas_Calcs!S$163</f>
        <v>47594.687630398483</v>
      </c>
      <c r="Z130" s="244">
        <f ca="1" xml:space="preserve"> Gas_Calcs!T$163</f>
        <v>55287.31976955531</v>
      </c>
      <c r="AA130" s="447">
        <f ca="1" xml:space="preserve"> Gas_Calcs!U$163</f>
        <v>64088.405655693947</v>
      </c>
      <c r="AB130" s="461">
        <f ca="1" xml:space="preserve"> Coal_Calcs!M$162</f>
        <v>244808.29005979764</v>
      </c>
      <c r="AC130" s="463">
        <f ca="1" xml:space="preserve"> Coal_Calcs!N$162</f>
        <v>270156.62938344933</v>
      </c>
      <c r="AD130" s="464">
        <f ca="1" xml:space="preserve"> Coal_Calcs!O$162</f>
        <v>295269.38910303602</v>
      </c>
      <c r="AE130" s="461">
        <f ca="1" xml:space="preserve"> Coal_Calcs!P$162</f>
        <v>16027.980741168241</v>
      </c>
      <c r="AF130" s="463">
        <f ca="1" xml:space="preserve"> Coal_Calcs!Q$162</f>
        <v>17577.475196798663</v>
      </c>
      <c r="AG130" s="464">
        <f ca="1" xml:space="preserve"> Coal_Calcs!R$162</f>
        <v>19126.969652429081</v>
      </c>
      <c r="AH130" s="461">
        <f ca="1" xml:space="preserve"> Coal_Calcs!S$162</f>
        <v>260836.2708009659</v>
      </c>
      <c r="AI130" s="463">
        <f ca="1" xml:space="preserve"> Coal_Calcs!T$162</f>
        <v>287734.10458024801</v>
      </c>
      <c r="AJ130" s="464">
        <f ca="1" xml:space="preserve"> Coal_Calcs!U$162</f>
        <v>314396.35875546513</v>
      </c>
      <c r="AK130" s="384">
        <f t="shared" ca="1" si="4"/>
        <v>581142.81546456623</v>
      </c>
      <c r="AL130" s="384">
        <f t="shared" ca="1" si="5"/>
        <v>644807.51582046901</v>
      </c>
      <c r="AM130" s="384">
        <f t="shared" ca="1" si="6"/>
        <v>736862.67631899635</v>
      </c>
    </row>
    <row r="131" spans="4:39" ht="12.9" customHeight="1" x14ac:dyDescent="0.3">
      <c r="D131" s="54"/>
      <c r="E131" s="234" t="s">
        <v>317</v>
      </c>
      <c r="F131" s="234" t="s">
        <v>541</v>
      </c>
      <c r="G131" s="234" t="s">
        <v>646</v>
      </c>
      <c r="H131" s="172"/>
      <c r="I131" s="172"/>
      <c r="J131" s="440">
        <f ca="1" xml:space="preserve"> Oil_Calcs!M$164</f>
        <v>0</v>
      </c>
      <c r="K131" s="244">
        <f ca="1" xml:space="preserve"> Oil_Calcs!N$164</f>
        <v>0</v>
      </c>
      <c r="L131" s="447">
        <f ca="1" xml:space="preserve"> Oil_Calcs!O$164</f>
        <v>0</v>
      </c>
      <c r="M131" s="440">
        <f ca="1" xml:space="preserve"> Oil_Calcs!P$164</f>
        <v>0</v>
      </c>
      <c r="N131" s="244">
        <f ca="1" xml:space="preserve"> Oil_Calcs!Q$164</f>
        <v>0</v>
      </c>
      <c r="O131" s="447">
        <f ca="1" xml:space="preserve"> Oil_Calcs!R$164</f>
        <v>0</v>
      </c>
      <c r="P131" s="440">
        <f ca="1" xml:space="preserve"> Oil_Calcs!S$164</f>
        <v>0</v>
      </c>
      <c r="Q131" s="244">
        <f ca="1" xml:space="preserve"> Oil_Calcs!T$164</f>
        <v>0</v>
      </c>
      <c r="R131" s="447">
        <f ca="1" xml:space="preserve"> Oil_Calcs!U$164</f>
        <v>0</v>
      </c>
      <c r="S131" s="440">
        <f ca="1" xml:space="preserve"> Gas_Calcs!M$164</f>
        <v>0</v>
      </c>
      <c r="T131" s="244">
        <f ca="1" xml:space="preserve"> Gas_Calcs!N$164</f>
        <v>0</v>
      </c>
      <c r="U131" s="447">
        <f ca="1" xml:space="preserve"> Gas_Calcs!O$164</f>
        <v>0</v>
      </c>
      <c r="V131" s="440">
        <f ca="1" xml:space="preserve"> Gas_Calcs!P$164</f>
        <v>0</v>
      </c>
      <c r="W131" s="244">
        <f ca="1" xml:space="preserve"> Gas_Calcs!Q$164</f>
        <v>0</v>
      </c>
      <c r="X131" s="447">
        <f ca="1" xml:space="preserve"> Gas_Calcs!R$164</f>
        <v>0</v>
      </c>
      <c r="Y131" s="440">
        <f ca="1" xml:space="preserve"> Gas_Calcs!S$164</f>
        <v>0</v>
      </c>
      <c r="Z131" s="244">
        <f ca="1" xml:space="preserve"> Gas_Calcs!T$164</f>
        <v>0</v>
      </c>
      <c r="AA131" s="447">
        <f ca="1" xml:space="preserve"> Gas_Calcs!U$164</f>
        <v>0</v>
      </c>
      <c r="AB131" s="461">
        <f ca="1" xml:space="preserve"> Coal_Calcs!M$163</f>
        <v>0</v>
      </c>
      <c r="AC131" s="463">
        <f ca="1" xml:space="preserve"> Coal_Calcs!N$163</f>
        <v>0</v>
      </c>
      <c r="AD131" s="464">
        <f ca="1" xml:space="preserve"> Coal_Calcs!O$163</f>
        <v>0</v>
      </c>
      <c r="AE131" s="461">
        <f ca="1" xml:space="preserve"> Coal_Calcs!P$163</f>
        <v>0</v>
      </c>
      <c r="AF131" s="463">
        <f ca="1" xml:space="preserve"> Coal_Calcs!Q$163</f>
        <v>0</v>
      </c>
      <c r="AG131" s="464">
        <f ca="1" xml:space="preserve"> Coal_Calcs!R$163</f>
        <v>0</v>
      </c>
      <c r="AH131" s="461">
        <f ca="1" xml:space="preserve"> Coal_Calcs!S$163</f>
        <v>0</v>
      </c>
      <c r="AI131" s="463">
        <f ca="1" xml:space="preserve"> Coal_Calcs!T$163</f>
        <v>0</v>
      </c>
      <c r="AJ131" s="464">
        <f ca="1" xml:space="preserve"> Coal_Calcs!U$163</f>
        <v>0</v>
      </c>
      <c r="AK131" s="384">
        <f t="shared" ca="1" si="4"/>
        <v>0</v>
      </c>
      <c r="AL131" s="384">
        <f t="shared" ca="1" si="5"/>
        <v>0</v>
      </c>
      <c r="AM131" s="384">
        <f t="shared" ca="1" si="6"/>
        <v>0</v>
      </c>
    </row>
    <row r="132" spans="4:39" ht="12.9" customHeight="1" x14ac:dyDescent="0.3">
      <c r="D132" s="54"/>
      <c r="E132" s="234" t="s">
        <v>319</v>
      </c>
      <c r="F132" s="234" t="s">
        <v>543</v>
      </c>
      <c r="G132" s="234" t="s">
        <v>646</v>
      </c>
      <c r="H132" s="172"/>
      <c r="I132" s="172"/>
      <c r="J132" s="440">
        <f ca="1" xml:space="preserve"> Oil_Calcs!M$165</f>
        <v>0</v>
      </c>
      <c r="K132" s="244">
        <f ca="1" xml:space="preserve"> Oil_Calcs!N$165</f>
        <v>0</v>
      </c>
      <c r="L132" s="447">
        <f ca="1" xml:space="preserve"> Oil_Calcs!O$165</f>
        <v>0</v>
      </c>
      <c r="M132" s="440">
        <f ca="1" xml:space="preserve"> Oil_Calcs!P$165</f>
        <v>0</v>
      </c>
      <c r="N132" s="244">
        <f ca="1" xml:space="preserve"> Oil_Calcs!Q$165</f>
        <v>0</v>
      </c>
      <c r="O132" s="447">
        <f ca="1" xml:space="preserve"> Oil_Calcs!R$165</f>
        <v>0</v>
      </c>
      <c r="P132" s="440">
        <f ca="1" xml:space="preserve"> Oil_Calcs!S$165</f>
        <v>0</v>
      </c>
      <c r="Q132" s="244">
        <f ca="1" xml:space="preserve"> Oil_Calcs!T$165</f>
        <v>0</v>
      </c>
      <c r="R132" s="447">
        <f ca="1" xml:space="preserve"> Oil_Calcs!U$165</f>
        <v>0</v>
      </c>
      <c r="S132" s="440">
        <f ca="1" xml:space="preserve"> Gas_Calcs!M$165</f>
        <v>0</v>
      </c>
      <c r="T132" s="244">
        <f ca="1" xml:space="preserve"> Gas_Calcs!N$165</f>
        <v>0</v>
      </c>
      <c r="U132" s="447">
        <f ca="1" xml:space="preserve"> Gas_Calcs!O$165</f>
        <v>0</v>
      </c>
      <c r="V132" s="440">
        <f ca="1" xml:space="preserve"> Gas_Calcs!P$165</f>
        <v>0</v>
      </c>
      <c r="W132" s="244">
        <f ca="1" xml:space="preserve"> Gas_Calcs!Q$165</f>
        <v>0</v>
      </c>
      <c r="X132" s="447">
        <f ca="1" xml:space="preserve"> Gas_Calcs!R$165</f>
        <v>0</v>
      </c>
      <c r="Y132" s="440">
        <f ca="1" xml:space="preserve"> Gas_Calcs!S$165</f>
        <v>0</v>
      </c>
      <c r="Z132" s="244">
        <f ca="1" xml:space="preserve"> Gas_Calcs!T$165</f>
        <v>0</v>
      </c>
      <c r="AA132" s="447">
        <f ca="1" xml:space="preserve"> Gas_Calcs!U$165</f>
        <v>0</v>
      </c>
      <c r="AB132" s="461">
        <f ca="1" xml:space="preserve"> Coal_Calcs!M$164</f>
        <v>0</v>
      </c>
      <c r="AC132" s="463">
        <f ca="1" xml:space="preserve"> Coal_Calcs!N$164</f>
        <v>0</v>
      </c>
      <c r="AD132" s="464">
        <f ca="1" xml:space="preserve"> Coal_Calcs!O$164</f>
        <v>0</v>
      </c>
      <c r="AE132" s="461">
        <f ca="1" xml:space="preserve"> Coal_Calcs!P$164</f>
        <v>0</v>
      </c>
      <c r="AF132" s="463">
        <f ca="1" xml:space="preserve"> Coal_Calcs!Q$164</f>
        <v>0</v>
      </c>
      <c r="AG132" s="464">
        <f ca="1" xml:space="preserve"> Coal_Calcs!R$164</f>
        <v>0</v>
      </c>
      <c r="AH132" s="461">
        <f ca="1" xml:space="preserve"> Coal_Calcs!S$164</f>
        <v>0</v>
      </c>
      <c r="AI132" s="463">
        <f ca="1" xml:space="preserve"> Coal_Calcs!T$164</f>
        <v>0</v>
      </c>
      <c r="AJ132" s="464">
        <f ca="1" xml:space="preserve"> Coal_Calcs!U$164</f>
        <v>0</v>
      </c>
      <c r="AK132" s="384">
        <f t="shared" ca="1" si="4"/>
        <v>0</v>
      </c>
      <c r="AL132" s="384">
        <f t="shared" ca="1" si="5"/>
        <v>0</v>
      </c>
      <c r="AM132" s="384">
        <f t="shared" ca="1" si="6"/>
        <v>0</v>
      </c>
    </row>
    <row r="133" spans="4:39" ht="12.9" customHeight="1" x14ac:dyDescent="0.3">
      <c r="D133" s="54"/>
      <c r="E133" s="234" t="s">
        <v>383</v>
      </c>
      <c r="F133" s="234" t="s">
        <v>596</v>
      </c>
      <c r="G133" s="234" t="s">
        <v>646</v>
      </c>
      <c r="H133" s="172"/>
      <c r="I133" s="172"/>
      <c r="J133" s="440">
        <f ca="1" xml:space="preserve"> Oil_Calcs!M$166</f>
        <v>0</v>
      </c>
      <c r="K133" s="244">
        <f ca="1" xml:space="preserve"> Oil_Calcs!N$166</f>
        <v>0</v>
      </c>
      <c r="L133" s="447">
        <f ca="1" xml:space="preserve"> Oil_Calcs!O$166</f>
        <v>0</v>
      </c>
      <c r="M133" s="440">
        <f ca="1" xml:space="preserve"> Oil_Calcs!P$166</f>
        <v>0</v>
      </c>
      <c r="N133" s="244">
        <f ca="1" xml:space="preserve"> Oil_Calcs!Q$166</f>
        <v>0</v>
      </c>
      <c r="O133" s="447">
        <f ca="1" xml:space="preserve"> Oil_Calcs!R$166</f>
        <v>0</v>
      </c>
      <c r="P133" s="440">
        <f ca="1" xml:space="preserve"> Oil_Calcs!S$166</f>
        <v>0</v>
      </c>
      <c r="Q133" s="244">
        <f ca="1" xml:space="preserve"> Oil_Calcs!T$166</f>
        <v>0</v>
      </c>
      <c r="R133" s="447">
        <f ca="1" xml:space="preserve"> Oil_Calcs!U$166</f>
        <v>0</v>
      </c>
      <c r="S133" s="440">
        <f ca="1" xml:space="preserve"> Gas_Calcs!M$166</f>
        <v>0</v>
      </c>
      <c r="T133" s="244">
        <f ca="1" xml:space="preserve"> Gas_Calcs!N$166</f>
        <v>0</v>
      </c>
      <c r="U133" s="447">
        <f ca="1" xml:space="preserve"> Gas_Calcs!O$166</f>
        <v>0</v>
      </c>
      <c r="V133" s="440">
        <f ca="1" xml:space="preserve"> Gas_Calcs!P$166</f>
        <v>0</v>
      </c>
      <c r="W133" s="244">
        <f ca="1" xml:space="preserve"> Gas_Calcs!Q$166</f>
        <v>0</v>
      </c>
      <c r="X133" s="447">
        <f ca="1" xml:space="preserve"> Gas_Calcs!R$166</f>
        <v>0</v>
      </c>
      <c r="Y133" s="440">
        <f ca="1" xml:space="preserve"> Gas_Calcs!S$166</f>
        <v>0</v>
      </c>
      <c r="Z133" s="244">
        <f ca="1" xml:space="preserve"> Gas_Calcs!T$166</f>
        <v>0</v>
      </c>
      <c r="AA133" s="447">
        <f ca="1" xml:space="preserve"> Gas_Calcs!U$166</f>
        <v>0</v>
      </c>
      <c r="AB133" s="461">
        <f ca="1" xml:space="preserve"> Coal_Calcs!M$165</f>
        <v>0</v>
      </c>
      <c r="AC133" s="463">
        <f ca="1" xml:space="preserve"> Coal_Calcs!N$165</f>
        <v>0</v>
      </c>
      <c r="AD133" s="464">
        <f ca="1" xml:space="preserve"> Coal_Calcs!O$165</f>
        <v>0</v>
      </c>
      <c r="AE133" s="461">
        <f ca="1" xml:space="preserve"> Coal_Calcs!P$165</f>
        <v>0</v>
      </c>
      <c r="AF133" s="463">
        <f ca="1" xml:space="preserve"> Coal_Calcs!Q$165</f>
        <v>0</v>
      </c>
      <c r="AG133" s="464">
        <f ca="1" xml:space="preserve"> Coal_Calcs!R$165</f>
        <v>0</v>
      </c>
      <c r="AH133" s="461">
        <f ca="1" xml:space="preserve"> Coal_Calcs!S$165</f>
        <v>0</v>
      </c>
      <c r="AI133" s="463">
        <f ca="1" xml:space="preserve"> Coal_Calcs!T$165</f>
        <v>0</v>
      </c>
      <c r="AJ133" s="464">
        <f ca="1" xml:space="preserve"> Coal_Calcs!U$165</f>
        <v>0</v>
      </c>
      <c r="AK133" s="384">
        <f t="shared" ca="1" si="4"/>
        <v>0</v>
      </c>
      <c r="AL133" s="384">
        <f t="shared" ca="1" si="5"/>
        <v>0</v>
      </c>
      <c r="AM133" s="384">
        <f t="shared" ca="1" si="6"/>
        <v>0</v>
      </c>
    </row>
    <row r="134" spans="4:39" ht="12.9" customHeight="1" x14ac:dyDescent="0.3">
      <c r="D134" s="54"/>
      <c r="E134" s="234" t="s">
        <v>323</v>
      </c>
      <c r="F134" s="234" t="s">
        <v>546</v>
      </c>
      <c r="G134" s="234" t="s">
        <v>646</v>
      </c>
      <c r="H134" s="172"/>
      <c r="I134" s="172"/>
      <c r="J134" s="440">
        <f ca="1" xml:space="preserve"> Oil_Calcs!M$167</f>
        <v>0</v>
      </c>
      <c r="K134" s="244">
        <f ca="1" xml:space="preserve"> Oil_Calcs!N$167</f>
        <v>0</v>
      </c>
      <c r="L134" s="447">
        <f ca="1" xml:space="preserve"> Oil_Calcs!O$167</f>
        <v>0</v>
      </c>
      <c r="M134" s="440">
        <f ca="1" xml:space="preserve"> Oil_Calcs!P$167</f>
        <v>0</v>
      </c>
      <c r="N134" s="244">
        <f ca="1" xml:space="preserve"> Oil_Calcs!Q$167</f>
        <v>0</v>
      </c>
      <c r="O134" s="447">
        <f ca="1" xml:space="preserve"> Oil_Calcs!R$167</f>
        <v>0</v>
      </c>
      <c r="P134" s="440">
        <f ca="1" xml:space="preserve"> Oil_Calcs!S$167</f>
        <v>0</v>
      </c>
      <c r="Q134" s="244">
        <f ca="1" xml:space="preserve"> Oil_Calcs!T$167</f>
        <v>0</v>
      </c>
      <c r="R134" s="447">
        <f ca="1" xml:space="preserve"> Oil_Calcs!U$167</f>
        <v>0</v>
      </c>
      <c r="S134" s="440">
        <f ca="1" xml:space="preserve"> Gas_Calcs!M$167</f>
        <v>0</v>
      </c>
      <c r="T134" s="244">
        <f ca="1" xml:space="preserve"> Gas_Calcs!N$167</f>
        <v>0</v>
      </c>
      <c r="U134" s="447">
        <f ca="1" xml:space="preserve"> Gas_Calcs!O$167</f>
        <v>0</v>
      </c>
      <c r="V134" s="440">
        <f ca="1" xml:space="preserve"> Gas_Calcs!P$167</f>
        <v>0</v>
      </c>
      <c r="W134" s="244">
        <f ca="1" xml:space="preserve"> Gas_Calcs!Q$167</f>
        <v>0</v>
      </c>
      <c r="X134" s="447">
        <f ca="1" xml:space="preserve"> Gas_Calcs!R$167</f>
        <v>0</v>
      </c>
      <c r="Y134" s="440">
        <f ca="1" xml:space="preserve"> Gas_Calcs!S$167</f>
        <v>0</v>
      </c>
      <c r="Z134" s="244">
        <f ca="1" xml:space="preserve"> Gas_Calcs!T$167</f>
        <v>0</v>
      </c>
      <c r="AA134" s="447">
        <f ca="1" xml:space="preserve"> Gas_Calcs!U$167</f>
        <v>0</v>
      </c>
      <c r="AB134" s="461">
        <f ca="1" xml:space="preserve"> Coal_Calcs!M$166</f>
        <v>0</v>
      </c>
      <c r="AC134" s="463">
        <f ca="1" xml:space="preserve"> Coal_Calcs!N$166</f>
        <v>0</v>
      </c>
      <c r="AD134" s="464">
        <f ca="1" xml:space="preserve"> Coal_Calcs!O$166</f>
        <v>0</v>
      </c>
      <c r="AE134" s="461">
        <f ca="1" xml:space="preserve"> Coal_Calcs!P$166</f>
        <v>0</v>
      </c>
      <c r="AF134" s="463">
        <f ca="1" xml:space="preserve"> Coal_Calcs!Q$166</f>
        <v>0</v>
      </c>
      <c r="AG134" s="464">
        <f ca="1" xml:space="preserve"> Coal_Calcs!R$166</f>
        <v>0</v>
      </c>
      <c r="AH134" s="461">
        <f ca="1" xml:space="preserve"> Coal_Calcs!S$166</f>
        <v>0</v>
      </c>
      <c r="AI134" s="463">
        <f ca="1" xml:space="preserve"> Coal_Calcs!T$166</f>
        <v>0</v>
      </c>
      <c r="AJ134" s="464">
        <f ca="1" xml:space="preserve"> Coal_Calcs!U$166</f>
        <v>0</v>
      </c>
      <c r="AK134" s="384">
        <f t="shared" ca="1" si="4"/>
        <v>0</v>
      </c>
      <c r="AL134" s="384">
        <f t="shared" ca="1" si="5"/>
        <v>0</v>
      </c>
      <c r="AM134" s="384">
        <f t="shared" ca="1" si="6"/>
        <v>0</v>
      </c>
    </row>
    <row r="135" spans="4:39" ht="12.9" customHeight="1" x14ac:dyDescent="0.3">
      <c r="D135" s="54"/>
      <c r="E135" s="234" t="s">
        <v>404</v>
      </c>
      <c r="F135" s="234" t="s">
        <v>616</v>
      </c>
      <c r="G135" s="234" t="s">
        <v>646</v>
      </c>
      <c r="H135" s="172"/>
      <c r="I135" s="172"/>
      <c r="J135" s="440">
        <f ca="1" xml:space="preserve"> Oil_Calcs!M$168</f>
        <v>0</v>
      </c>
      <c r="K135" s="244">
        <f ca="1" xml:space="preserve"> Oil_Calcs!N$168</f>
        <v>0</v>
      </c>
      <c r="L135" s="447">
        <f ca="1" xml:space="preserve"> Oil_Calcs!O$168</f>
        <v>0</v>
      </c>
      <c r="M135" s="440">
        <f ca="1" xml:space="preserve"> Oil_Calcs!P$168</f>
        <v>0</v>
      </c>
      <c r="N135" s="244">
        <f ca="1" xml:space="preserve"> Oil_Calcs!Q$168</f>
        <v>0</v>
      </c>
      <c r="O135" s="447">
        <f ca="1" xml:space="preserve"> Oil_Calcs!R$168</f>
        <v>0</v>
      </c>
      <c r="P135" s="440">
        <f ca="1" xml:space="preserve"> Oil_Calcs!S$168</f>
        <v>0</v>
      </c>
      <c r="Q135" s="244">
        <f ca="1" xml:space="preserve"> Oil_Calcs!T$168</f>
        <v>0</v>
      </c>
      <c r="R135" s="447">
        <f ca="1" xml:space="preserve"> Oil_Calcs!U$168</f>
        <v>0</v>
      </c>
      <c r="S135" s="440">
        <f ca="1" xml:space="preserve"> Gas_Calcs!M$168</f>
        <v>0</v>
      </c>
      <c r="T135" s="244">
        <f ca="1" xml:space="preserve"> Gas_Calcs!N$168</f>
        <v>0</v>
      </c>
      <c r="U135" s="447">
        <f ca="1" xml:space="preserve"> Gas_Calcs!O$168</f>
        <v>0</v>
      </c>
      <c r="V135" s="440">
        <f ca="1" xml:space="preserve"> Gas_Calcs!P$168</f>
        <v>0</v>
      </c>
      <c r="W135" s="244">
        <f ca="1" xml:space="preserve"> Gas_Calcs!Q$168</f>
        <v>0</v>
      </c>
      <c r="X135" s="447">
        <f ca="1" xml:space="preserve"> Gas_Calcs!R$168</f>
        <v>0</v>
      </c>
      <c r="Y135" s="440">
        <f ca="1" xml:space="preserve"> Gas_Calcs!S$168</f>
        <v>0</v>
      </c>
      <c r="Z135" s="244">
        <f ca="1" xml:space="preserve"> Gas_Calcs!T$168</f>
        <v>0</v>
      </c>
      <c r="AA135" s="447">
        <f ca="1" xml:space="preserve"> Gas_Calcs!U$168</f>
        <v>0</v>
      </c>
      <c r="AB135" s="461">
        <f ca="1" xml:space="preserve"> Coal_Calcs!M$167</f>
        <v>0</v>
      </c>
      <c r="AC135" s="463">
        <f ca="1" xml:space="preserve"> Coal_Calcs!N$167</f>
        <v>0</v>
      </c>
      <c r="AD135" s="464">
        <f ca="1" xml:space="preserve"> Coal_Calcs!O$167</f>
        <v>0</v>
      </c>
      <c r="AE135" s="461">
        <f ca="1" xml:space="preserve"> Coal_Calcs!P$167</f>
        <v>0</v>
      </c>
      <c r="AF135" s="463">
        <f ca="1" xml:space="preserve"> Coal_Calcs!Q$167</f>
        <v>0</v>
      </c>
      <c r="AG135" s="464">
        <f ca="1" xml:space="preserve"> Coal_Calcs!R$167</f>
        <v>0</v>
      </c>
      <c r="AH135" s="461">
        <f ca="1" xml:space="preserve"> Coal_Calcs!S$167</f>
        <v>0</v>
      </c>
      <c r="AI135" s="463">
        <f ca="1" xml:space="preserve"> Coal_Calcs!T$167</f>
        <v>0</v>
      </c>
      <c r="AJ135" s="464">
        <f ca="1" xml:space="preserve"> Coal_Calcs!U$167</f>
        <v>0</v>
      </c>
      <c r="AK135" s="384">
        <f t="shared" ca="1" si="4"/>
        <v>0</v>
      </c>
      <c r="AL135" s="384">
        <f t="shared" ca="1" si="5"/>
        <v>0</v>
      </c>
      <c r="AM135" s="384">
        <f t="shared" ca="1" si="6"/>
        <v>0</v>
      </c>
    </row>
    <row r="136" spans="4:39" ht="12.9" customHeight="1" x14ac:dyDescent="0.3">
      <c r="D136" s="54"/>
      <c r="E136" s="234" t="s">
        <v>321</v>
      </c>
      <c r="F136" s="234" t="s">
        <v>545</v>
      </c>
      <c r="G136" s="234" t="s">
        <v>646</v>
      </c>
      <c r="H136" s="172"/>
      <c r="I136" s="172"/>
      <c r="J136" s="440">
        <f ca="1" xml:space="preserve"> Oil_Calcs!M$169</f>
        <v>0</v>
      </c>
      <c r="K136" s="244">
        <f ca="1" xml:space="preserve"> Oil_Calcs!N$169</f>
        <v>0</v>
      </c>
      <c r="L136" s="447">
        <f ca="1" xml:space="preserve"> Oil_Calcs!O$169</f>
        <v>0</v>
      </c>
      <c r="M136" s="440">
        <f ca="1" xml:space="preserve"> Oil_Calcs!P$169</f>
        <v>0</v>
      </c>
      <c r="N136" s="244">
        <f ca="1" xml:space="preserve"> Oil_Calcs!Q$169</f>
        <v>0</v>
      </c>
      <c r="O136" s="447">
        <f ca="1" xml:space="preserve"> Oil_Calcs!R$169</f>
        <v>0</v>
      </c>
      <c r="P136" s="440">
        <f ca="1" xml:space="preserve"> Oil_Calcs!S$169</f>
        <v>0</v>
      </c>
      <c r="Q136" s="244">
        <f ca="1" xml:space="preserve"> Oil_Calcs!T$169</f>
        <v>0</v>
      </c>
      <c r="R136" s="447">
        <f ca="1" xml:space="preserve"> Oil_Calcs!U$169</f>
        <v>0</v>
      </c>
      <c r="S136" s="440">
        <f ca="1" xml:space="preserve"> Gas_Calcs!M$169</f>
        <v>0</v>
      </c>
      <c r="T136" s="244">
        <f ca="1" xml:space="preserve"> Gas_Calcs!N$169</f>
        <v>0</v>
      </c>
      <c r="U136" s="447">
        <f ca="1" xml:space="preserve"> Gas_Calcs!O$169</f>
        <v>0</v>
      </c>
      <c r="V136" s="440">
        <f ca="1" xml:space="preserve"> Gas_Calcs!P$169</f>
        <v>0</v>
      </c>
      <c r="W136" s="244">
        <f ca="1" xml:space="preserve"> Gas_Calcs!Q$169</f>
        <v>0</v>
      </c>
      <c r="X136" s="447">
        <f ca="1" xml:space="preserve"> Gas_Calcs!R$169</f>
        <v>0</v>
      </c>
      <c r="Y136" s="440">
        <f ca="1" xml:space="preserve"> Gas_Calcs!S$169</f>
        <v>0</v>
      </c>
      <c r="Z136" s="244">
        <f ca="1" xml:space="preserve"> Gas_Calcs!T$169</f>
        <v>0</v>
      </c>
      <c r="AA136" s="447">
        <f ca="1" xml:space="preserve"> Gas_Calcs!U$169</f>
        <v>0</v>
      </c>
      <c r="AB136" s="461">
        <f ca="1" xml:space="preserve"> Coal_Calcs!M$168</f>
        <v>0</v>
      </c>
      <c r="AC136" s="463">
        <f ca="1" xml:space="preserve"> Coal_Calcs!N$168</f>
        <v>0</v>
      </c>
      <c r="AD136" s="464">
        <f ca="1" xml:space="preserve"> Coal_Calcs!O$168</f>
        <v>0</v>
      </c>
      <c r="AE136" s="461">
        <f ca="1" xml:space="preserve"> Coal_Calcs!P$168</f>
        <v>0</v>
      </c>
      <c r="AF136" s="463">
        <f ca="1" xml:space="preserve"> Coal_Calcs!Q$168</f>
        <v>0</v>
      </c>
      <c r="AG136" s="464">
        <f ca="1" xml:space="preserve"> Coal_Calcs!R$168</f>
        <v>0</v>
      </c>
      <c r="AH136" s="461">
        <f ca="1" xml:space="preserve"> Coal_Calcs!S$168</f>
        <v>0</v>
      </c>
      <c r="AI136" s="463">
        <f ca="1" xml:space="preserve"> Coal_Calcs!T$168</f>
        <v>0</v>
      </c>
      <c r="AJ136" s="464">
        <f ca="1" xml:space="preserve"> Coal_Calcs!U$168</f>
        <v>0</v>
      </c>
      <c r="AK136" s="384">
        <f t="shared" ca="1" si="4"/>
        <v>0</v>
      </c>
      <c r="AL136" s="384">
        <f t="shared" ca="1" si="5"/>
        <v>0</v>
      </c>
      <c r="AM136" s="384">
        <f t="shared" ca="1" si="6"/>
        <v>0</v>
      </c>
    </row>
    <row r="137" spans="4:39" ht="12.9" customHeight="1" x14ac:dyDescent="0.3">
      <c r="D137" s="54"/>
      <c r="E137" s="234" t="s">
        <v>320</v>
      </c>
      <c r="F137" s="234" t="s">
        <v>544</v>
      </c>
      <c r="G137" s="234" t="s">
        <v>646</v>
      </c>
      <c r="H137" s="172"/>
      <c r="I137" s="172"/>
      <c r="J137" s="440">
        <f ca="1" xml:space="preserve"> Oil_Calcs!M$170</f>
        <v>0</v>
      </c>
      <c r="K137" s="244">
        <f ca="1" xml:space="preserve"> Oil_Calcs!N$170</f>
        <v>0</v>
      </c>
      <c r="L137" s="447">
        <f ca="1" xml:space="preserve"> Oil_Calcs!O$170</f>
        <v>0</v>
      </c>
      <c r="M137" s="440">
        <f ca="1" xml:space="preserve"> Oil_Calcs!P$170</f>
        <v>0</v>
      </c>
      <c r="N137" s="244">
        <f ca="1" xml:space="preserve"> Oil_Calcs!Q$170</f>
        <v>0</v>
      </c>
      <c r="O137" s="447">
        <f ca="1" xml:space="preserve"> Oil_Calcs!R$170</f>
        <v>0</v>
      </c>
      <c r="P137" s="440">
        <f ca="1" xml:space="preserve"> Oil_Calcs!S$170</f>
        <v>0</v>
      </c>
      <c r="Q137" s="244">
        <f ca="1" xml:space="preserve"> Oil_Calcs!T$170</f>
        <v>0</v>
      </c>
      <c r="R137" s="447">
        <f ca="1" xml:space="preserve"> Oil_Calcs!U$170</f>
        <v>0</v>
      </c>
      <c r="S137" s="440">
        <f ca="1" xml:space="preserve"> Gas_Calcs!M$170</f>
        <v>0</v>
      </c>
      <c r="T137" s="244">
        <f ca="1" xml:space="preserve"> Gas_Calcs!N$170</f>
        <v>0</v>
      </c>
      <c r="U137" s="447">
        <f ca="1" xml:space="preserve"> Gas_Calcs!O$170</f>
        <v>0</v>
      </c>
      <c r="V137" s="440">
        <f ca="1" xml:space="preserve"> Gas_Calcs!P$170</f>
        <v>0</v>
      </c>
      <c r="W137" s="244">
        <f ca="1" xml:space="preserve"> Gas_Calcs!Q$170</f>
        <v>0</v>
      </c>
      <c r="X137" s="447">
        <f ca="1" xml:space="preserve"> Gas_Calcs!R$170</f>
        <v>0</v>
      </c>
      <c r="Y137" s="440">
        <f ca="1" xml:space="preserve"> Gas_Calcs!S$170</f>
        <v>0</v>
      </c>
      <c r="Z137" s="244">
        <f ca="1" xml:space="preserve"> Gas_Calcs!T$170</f>
        <v>0</v>
      </c>
      <c r="AA137" s="447">
        <f ca="1" xml:space="preserve"> Gas_Calcs!U$170</f>
        <v>0</v>
      </c>
      <c r="AB137" s="461">
        <f ca="1" xml:space="preserve"> Coal_Calcs!M$169</f>
        <v>0</v>
      </c>
      <c r="AC137" s="463">
        <f ca="1" xml:space="preserve"> Coal_Calcs!N$169</f>
        <v>0</v>
      </c>
      <c r="AD137" s="464">
        <f ca="1" xml:space="preserve"> Coal_Calcs!O$169</f>
        <v>0</v>
      </c>
      <c r="AE137" s="461">
        <f ca="1" xml:space="preserve"> Coal_Calcs!P$169</f>
        <v>0</v>
      </c>
      <c r="AF137" s="463">
        <f ca="1" xml:space="preserve"> Coal_Calcs!Q$169</f>
        <v>0</v>
      </c>
      <c r="AG137" s="464">
        <f ca="1" xml:space="preserve"> Coal_Calcs!R$169</f>
        <v>0</v>
      </c>
      <c r="AH137" s="461">
        <f ca="1" xml:space="preserve"> Coal_Calcs!S$169</f>
        <v>0</v>
      </c>
      <c r="AI137" s="463">
        <f ca="1" xml:space="preserve"> Coal_Calcs!T$169</f>
        <v>0</v>
      </c>
      <c r="AJ137" s="464">
        <f ca="1" xml:space="preserve"> Coal_Calcs!U$169</f>
        <v>0</v>
      </c>
      <c r="AK137" s="384">
        <f t="shared" ref="AK137:AK200" ca="1" si="7">P137+Y137+AH137</f>
        <v>0</v>
      </c>
      <c r="AL137" s="384">
        <f t="shared" ref="AL137:AL200" ca="1" si="8">Q137+Z137+AI137</f>
        <v>0</v>
      </c>
      <c r="AM137" s="384">
        <f t="shared" ref="AM137:AM200" ca="1" si="9">R137+AA137+AJ137</f>
        <v>0</v>
      </c>
    </row>
    <row r="138" spans="4:39" ht="12.9" customHeight="1" x14ac:dyDescent="0.3">
      <c r="D138" s="54"/>
      <c r="E138" s="234" t="s">
        <v>324</v>
      </c>
      <c r="F138" s="234" t="s">
        <v>547</v>
      </c>
      <c r="G138" s="234" t="s">
        <v>646</v>
      </c>
      <c r="H138" s="172"/>
      <c r="I138" s="172"/>
      <c r="J138" s="440">
        <f ca="1" xml:space="preserve"> Oil_Calcs!M$171</f>
        <v>0</v>
      </c>
      <c r="K138" s="244">
        <f ca="1" xml:space="preserve"> Oil_Calcs!N$171</f>
        <v>0</v>
      </c>
      <c r="L138" s="447">
        <f ca="1" xml:space="preserve"> Oil_Calcs!O$171</f>
        <v>0</v>
      </c>
      <c r="M138" s="440">
        <f ca="1" xml:space="preserve"> Oil_Calcs!P$171</f>
        <v>0</v>
      </c>
      <c r="N138" s="244">
        <f ca="1" xml:space="preserve"> Oil_Calcs!Q$171</f>
        <v>0</v>
      </c>
      <c r="O138" s="447">
        <f ca="1" xml:space="preserve"> Oil_Calcs!R$171</f>
        <v>0</v>
      </c>
      <c r="P138" s="440">
        <f ca="1" xml:space="preserve"> Oil_Calcs!S$171</f>
        <v>0</v>
      </c>
      <c r="Q138" s="244">
        <f ca="1" xml:space="preserve"> Oil_Calcs!T$171</f>
        <v>0</v>
      </c>
      <c r="R138" s="447">
        <f ca="1" xml:space="preserve"> Oil_Calcs!U$171</f>
        <v>0</v>
      </c>
      <c r="S138" s="440">
        <f ca="1" xml:space="preserve"> Gas_Calcs!M$171</f>
        <v>0</v>
      </c>
      <c r="T138" s="244">
        <f ca="1" xml:space="preserve"> Gas_Calcs!N$171</f>
        <v>0</v>
      </c>
      <c r="U138" s="447">
        <f ca="1" xml:space="preserve"> Gas_Calcs!O$171</f>
        <v>0</v>
      </c>
      <c r="V138" s="440">
        <f ca="1" xml:space="preserve"> Gas_Calcs!P$171</f>
        <v>0</v>
      </c>
      <c r="W138" s="244">
        <f ca="1" xml:space="preserve"> Gas_Calcs!Q$171</f>
        <v>0</v>
      </c>
      <c r="X138" s="447">
        <f ca="1" xml:space="preserve"> Gas_Calcs!R$171</f>
        <v>0</v>
      </c>
      <c r="Y138" s="440">
        <f ca="1" xml:space="preserve"> Gas_Calcs!S$171</f>
        <v>0</v>
      </c>
      <c r="Z138" s="244">
        <f ca="1" xml:space="preserve"> Gas_Calcs!T$171</f>
        <v>0</v>
      </c>
      <c r="AA138" s="447">
        <f ca="1" xml:space="preserve"> Gas_Calcs!U$171</f>
        <v>0</v>
      </c>
      <c r="AB138" s="461">
        <f ca="1" xml:space="preserve"> Coal_Calcs!M$170</f>
        <v>0</v>
      </c>
      <c r="AC138" s="463">
        <f ca="1" xml:space="preserve"> Coal_Calcs!N$170</f>
        <v>0</v>
      </c>
      <c r="AD138" s="464">
        <f ca="1" xml:space="preserve"> Coal_Calcs!O$170</f>
        <v>0</v>
      </c>
      <c r="AE138" s="461">
        <f ca="1" xml:space="preserve"> Coal_Calcs!P$170</f>
        <v>0</v>
      </c>
      <c r="AF138" s="463">
        <f ca="1" xml:space="preserve"> Coal_Calcs!Q$170</f>
        <v>0</v>
      </c>
      <c r="AG138" s="464">
        <f ca="1" xml:space="preserve"> Coal_Calcs!R$170</f>
        <v>0</v>
      </c>
      <c r="AH138" s="461">
        <f ca="1" xml:space="preserve"> Coal_Calcs!S$170</f>
        <v>0</v>
      </c>
      <c r="AI138" s="463">
        <f ca="1" xml:space="preserve"> Coal_Calcs!T$170</f>
        <v>0</v>
      </c>
      <c r="AJ138" s="464">
        <f ca="1" xml:space="preserve"> Coal_Calcs!U$170</f>
        <v>0</v>
      </c>
      <c r="AK138" s="384">
        <f t="shared" ca="1" si="7"/>
        <v>0</v>
      </c>
      <c r="AL138" s="384">
        <f t="shared" ca="1" si="8"/>
        <v>0</v>
      </c>
      <c r="AM138" s="384">
        <f t="shared" ca="1" si="9"/>
        <v>0</v>
      </c>
    </row>
    <row r="139" spans="4:39" ht="12.9" customHeight="1" x14ac:dyDescent="0.3">
      <c r="D139" s="54"/>
      <c r="E139" s="234" t="s">
        <v>325</v>
      </c>
      <c r="F139" s="234" t="s">
        <v>548</v>
      </c>
      <c r="G139" s="234" t="s">
        <v>646</v>
      </c>
      <c r="H139" s="172"/>
      <c r="I139" s="172"/>
      <c r="J139" s="440">
        <f ca="1" xml:space="preserve"> Oil_Calcs!M$172</f>
        <v>0</v>
      </c>
      <c r="K139" s="244">
        <f ca="1" xml:space="preserve"> Oil_Calcs!N$172</f>
        <v>0</v>
      </c>
      <c r="L139" s="447">
        <f ca="1" xml:space="preserve"> Oil_Calcs!O$172</f>
        <v>0</v>
      </c>
      <c r="M139" s="440">
        <f ca="1" xml:space="preserve"> Oil_Calcs!P$172</f>
        <v>0</v>
      </c>
      <c r="N139" s="244">
        <f ca="1" xml:space="preserve"> Oil_Calcs!Q$172</f>
        <v>0</v>
      </c>
      <c r="O139" s="447">
        <f ca="1" xml:space="preserve"> Oil_Calcs!R$172</f>
        <v>0</v>
      </c>
      <c r="P139" s="440">
        <f ca="1" xml:space="preserve"> Oil_Calcs!S$172</f>
        <v>0</v>
      </c>
      <c r="Q139" s="244">
        <f ca="1" xml:space="preserve"> Oil_Calcs!T$172</f>
        <v>0</v>
      </c>
      <c r="R139" s="447">
        <f ca="1" xml:space="preserve"> Oil_Calcs!U$172</f>
        <v>0</v>
      </c>
      <c r="S139" s="440">
        <f ca="1" xml:space="preserve"> Gas_Calcs!M$172</f>
        <v>0</v>
      </c>
      <c r="T139" s="244">
        <f ca="1" xml:space="preserve"> Gas_Calcs!N$172</f>
        <v>0</v>
      </c>
      <c r="U139" s="447">
        <f ca="1" xml:space="preserve"> Gas_Calcs!O$172</f>
        <v>0</v>
      </c>
      <c r="V139" s="440">
        <f ca="1" xml:space="preserve"> Gas_Calcs!P$172</f>
        <v>0</v>
      </c>
      <c r="W139" s="244">
        <f ca="1" xml:space="preserve"> Gas_Calcs!Q$172</f>
        <v>0</v>
      </c>
      <c r="X139" s="447">
        <f ca="1" xml:space="preserve"> Gas_Calcs!R$172</f>
        <v>0</v>
      </c>
      <c r="Y139" s="440">
        <f ca="1" xml:space="preserve"> Gas_Calcs!S$172</f>
        <v>0</v>
      </c>
      <c r="Z139" s="244">
        <f ca="1" xml:space="preserve"> Gas_Calcs!T$172</f>
        <v>0</v>
      </c>
      <c r="AA139" s="447">
        <f ca="1" xml:space="preserve"> Gas_Calcs!U$172</f>
        <v>0</v>
      </c>
      <c r="AB139" s="461">
        <f ca="1" xml:space="preserve"> Coal_Calcs!M$171</f>
        <v>0</v>
      </c>
      <c r="AC139" s="463">
        <f ca="1" xml:space="preserve"> Coal_Calcs!N$171</f>
        <v>0</v>
      </c>
      <c r="AD139" s="464">
        <f ca="1" xml:space="preserve"> Coal_Calcs!O$171</f>
        <v>0</v>
      </c>
      <c r="AE139" s="461">
        <f ca="1" xml:space="preserve"> Coal_Calcs!P$171</f>
        <v>0</v>
      </c>
      <c r="AF139" s="463">
        <f ca="1" xml:space="preserve"> Coal_Calcs!Q$171</f>
        <v>0</v>
      </c>
      <c r="AG139" s="464">
        <f ca="1" xml:space="preserve"> Coal_Calcs!R$171</f>
        <v>0</v>
      </c>
      <c r="AH139" s="461">
        <f ca="1" xml:space="preserve"> Coal_Calcs!S$171</f>
        <v>0</v>
      </c>
      <c r="AI139" s="463">
        <f ca="1" xml:space="preserve"> Coal_Calcs!T$171</f>
        <v>0</v>
      </c>
      <c r="AJ139" s="464">
        <f ca="1" xml:space="preserve"> Coal_Calcs!U$171</f>
        <v>0</v>
      </c>
      <c r="AK139" s="384">
        <f t="shared" ca="1" si="7"/>
        <v>0</v>
      </c>
      <c r="AL139" s="384">
        <f t="shared" ca="1" si="8"/>
        <v>0</v>
      </c>
      <c r="AM139" s="384">
        <f t="shared" ca="1" si="9"/>
        <v>0</v>
      </c>
    </row>
    <row r="140" spans="4:39" ht="12.9" customHeight="1" x14ac:dyDescent="0.3">
      <c r="D140" s="54"/>
      <c r="E140" s="234" t="s">
        <v>318</v>
      </c>
      <c r="F140" s="234" t="s">
        <v>542</v>
      </c>
      <c r="G140" s="234" t="s">
        <v>646</v>
      </c>
      <c r="H140" s="172"/>
      <c r="I140" s="172"/>
      <c r="J140" s="440">
        <f ca="1" xml:space="preserve"> Oil_Calcs!M$173</f>
        <v>0</v>
      </c>
      <c r="K140" s="244">
        <f ca="1" xml:space="preserve"> Oil_Calcs!N$173</f>
        <v>0</v>
      </c>
      <c r="L140" s="447">
        <f ca="1" xml:space="preserve"> Oil_Calcs!O$173</f>
        <v>0</v>
      </c>
      <c r="M140" s="440">
        <f ca="1" xml:space="preserve"> Oil_Calcs!P$173</f>
        <v>0</v>
      </c>
      <c r="N140" s="244">
        <f ca="1" xml:space="preserve"> Oil_Calcs!Q$173</f>
        <v>0</v>
      </c>
      <c r="O140" s="447">
        <f ca="1" xml:space="preserve"> Oil_Calcs!R$173</f>
        <v>0</v>
      </c>
      <c r="P140" s="440">
        <f ca="1" xml:space="preserve"> Oil_Calcs!S$173</f>
        <v>0</v>
      </c>
      <c r="Q140" s="244">
        <f ca="1" xml:space="preserve"> Oil_Calcs!T$173</f>
        <v>0</v>
      </c>
      <c r="R140" s="447">
        <f ca="1" xml:space="preserve"> Oil_Calcs!U$173</f>
        <v>0</v>
      </c>
      <c r="S140" s="440">
        <f ca="1" xml:space="preserve"> Gas_Calcs!M$173</f>
        <v>0</v>
      </c>
      <c r="T140" s="244">
        <f ca="1" xml:space="preserve"> Gas_Calcs!N$173</f>
        <v>0</v>
      </c>
      <c r="U140" s="447">
        <f ca="1" xml:space="preserve"> Gas_Calcs!O$173</f>
        <v>0</v>
      </c>
      <c r="V140" s="440">
        <f ca="1" xml:space="preserve"> Gas_Calcs!P$173</f>
        <v>0</v>
      </c>
      <c r="W140" s="244">
        <f ca="1" xml:space="preserve"> Gas_Calcs!Q$173</f>
        <v>0</v>
      </c>
      <c r="X140" s="447">
        <f ca="1" xml:space="preserve"> Gas_Calcs!R$173</f>
        <v>0</v>
      </c>
      <c r="Y140" s="440">
        <f ca="1" xml:space="preserve"> Gas_Calcs!S$173</f>
        <v>0</v>
      </c>
      <c r="Z140" s="244">
        <f ca="1" xml:space="preserve"> Gas_Calcs!T$173</f>
        <v>0</v>
      </c>
      <c r="AA140" s="447">
        <f ca="1" xml:space="preserve"> Gas_Calcs!U$173</f>
        <v>0</v>
      </c>
      <c r="AB140" s="461">
        <f ca="1" xml:space="preserve"> Coal_Calcs!M$172</f>
        <v>0</v>
      </c>
      <c r="AC140" s="463">
        <f ca="1" xml:space="preserve"> Coal_Calcs!N$172</f>
        <v>0</v>
      </c>
      <c r="AD140" s="464">
        <f ca="1" xml:space="preserve"> Coal_Calcs!O$172</f>
        <v>0</v>
      </c>
      <c r="AE140" s="461">
        <f ca="1" xml:space="preserve"> Coal_Calcs!P$172</f>
        <v>0</v>
      </c>
      <c r="AF140" s="463">
        <f ca="1" xml:space="preserve"> Coal_Calcs!Q$172</f>
        <v>0</v>
      </c>
      <c r="AG140" s="464">
        <f ca="1" xml:space="preserve"> Coal_Calcs!R$172</f>
        <v>0</v>
      </c>
      <c r="AH140" s="461">
        <f ca="1" xml:space="preserve"> Coal_Calcs!S$172</f>
        <v>0</v>
      </c>
      <c r="AI140" s="463">
        <f ca="1" xml:space="preserve"> Coal_Calcs!T$172</f>
        <v>0</v>
      </c>
      <c r="AJ140" s="464">
        <f ca="1" xml:space="preserve"> Coal_Calcs!U$172</f>
        <v>0</v>
      </c>
      <c r="AK140" s="384">
        <f t="shared" ca="1" si="7"/>
        <v>0</v>
      </c>
      <c r="AL140" s="384">
        <f t="shared" ca="1" si="8"/>
        <v>0</v>
      </c>
      <c r="AM140" s="384">
        <f t="shared" ca="1" si="9"/>
        <v>0</v>
      </c>
    </row>
    <row r="141" spans="4:39" ht="12.9" customHeight="1" x14ac:dyDescent="0.3">
      <c r="D141" s="54"/>
      <c r="E141" s="234" t="s">
        <v>322</v>
      </c>
      <c r="F141" s="234" t="s">
        <v>170</v>
      </c>
      <c r="G141" s="234" t="s">
        <v>646</v>
      </c>
      <c r="H141" s="172"/>
      <c r="I141" s="172"/>
      <c r="J141" s="440">
        <f ca="1" xml:space="preserve"> Oil_Calcs!M$174</f>
        <v>153295.74570267095</v>
      </c>
      <c r="K141" s="244">
        <f ca="1" xml:space="preserve"> Oil_Calcs!N$174</f>
        <v>166709.54686709546</v>
      </c>
      <c r="L141" s="447">
        <f ca="1" xml:space="preserve"> Oil_Calcs!O$174</f>
        <v>181861.63643798881</v>
      </c>
      <c r="M141" s="440">
        <f ca="1" xml:space="preserve"> Oil_Calcs!P$174</f>
        <v>21218.724383834913</v>
      </c>
      <c r="N141" s="244">
        <f ca="1" xml:space="preserve"> Oil_Calcs!Q$174</f>
        <v>28440.568021579711</v>
      </c>
      <c r="O141" s="447">
        <f ca="1" xml:space="preserve"> Oil_Calcs!R$174</f>
        <v>53076.413375235337</v>
      </c>
      <c r="P141" s="440">
        <f ca="1" xml:space="preserve"> Oil_Calcs!S$174</f>
        <v>174514.47008650587</v>
      </c>
      <c r="Q141" s="244">
        <f ca="1" xml:space="preserve"> Oil_Calcs!T$174</f>
        <v>195150.11488867516</v>
      </c>
      <c r="R141" s="447">
        <f ca="1" xml:space="preserve"> Oil_Calcs!U$174</f>
        <v>234938.04981322415</v>
      </c>
      <c r="S141" s="440">
        <f ca="1" xml:space="preserve"> Gas_Calcs!M$174</f>
        <v>17065.403999999999</v>
      </c>
      <c r="T141" s="244">
        <f ca="1" xml:space="preserve"> Gas_Calcs!N$174</f>
        <v>17631.108</v>
      </c>
      <c r="U141" s="447">
        <f ca="1" xml:space="preserve"> Gas_Calcs!O$174</f>
        <v>18322.524000000001</v>
      </c>
      <c r="V141" s="440">
        <f ca="1" xml:space="preserve"> Gas_Calcs!P$174</f>
        <v>1558.6042031994079</v>
      </c>
      <c r="W141" s="244">
        <f ca="1" xml:space="preserve"> Gas_Calcs!Q$174</f>
        <v>4003.0606054781661</v>
      </c>
      <c r="X141" s="447">
        <f ca="1" xml:space="preserve"> Gas_Calcs!R$174</f>
        <v>6755.5477783150236</v>
      </c>
      <c r="Y141" s="440">
        <f ca="1" xml:space="preserve"> Gas_Calcs!S$174</f>
        <v>18624.008203199406</v>
      </c>
      <c r="Z141" s="244">
        <f ca="1" xml:space="preserve"> Gas_Calcs!T$174</f>
        <v>21634.168605478168</v>
      </c>
      <c r="AA141" s="447">
        <f ca="1" xml:space="preserve"> Gas_Calcs!U$174</f>
        <v>25078.071778315025</v>
      </c>
      <c r="AB141" s="461">
        <f ca="1" xml:space="preserve"> Coal_Calcs!M$173</f>
        <v>0</v>
      </c>
      <c r="AC141" s="463">
        <f ca="1" xml:space="preserve"> Coal_Calcs!N$173</f>
        <v>0</v>
      </c>
      <c r="AD141" s="464">
        <f ca="1" xml:space="preserve"> Coal_Calcs!O$173</f>
        <v>0</v>
      </c>
      <c r="AE141" s="461">
        <f ca="1" xml:space="preserve"> Coal_Calcs!P$173</f>
        <v>0</v>
      </c>
      <c r="AF141" s="463">
        <f ca="1" xml:space="preserve"> Coal_Calcs!Q$173</f>
        <v>0</v>
      </c>
      <c r="AG141" s="464">
        <f ca="1" xml:space="preserve"> Coal_Calcs!R$173</f>
        <v>0</v>
      </c>
      <c r="AH141" s="461">
        <f ca="1" xml:space="preserve"> Coal_Calcs!S$173</f>
        <v>0</v>
      </c>
      <c r="AI141" s="463">
        <f ca="1" xml:space="preserve"> Coal_Calcs!T$173</f>
        <v>0</v>
      </c>
      <c r="AJ141" s="464">
        <f ca="1" xml:space="preserve"> Coal_Calcs!U$173</f>
        <v>0</v>
      </c>
      <c r="AK141" s="384">
        <f t="shared" ca="1" si="7"/>
        <v>193138.47828970526</v>
      </c>
      <c r="AL141" s="384">
        <f t="shared" ca="1" si="8"/>
        <v>216784.28349415332</v>
      </c>
      <c r="AM141" s="384">
        <f t="shared" ca="1" si="9"/>
        <v>260016.12159153918</v>
      </c>
    </row>
    <row r="142" spans="4:39" ht="12.9" customHeight="1" x14ac:dyDescent="0.3">
      <c r="D142" s="54"/>
      <c r="E142" s="234" t="s">
        <v>345</v>
      </c>
      <c r="F142" s="234" t="s">
        <v>565</v>
      </c>
      <c r="G142" s="234" t="s">
        <v>646</v>
      </c>
      <c r="H142" s="172"/>
      <c r="I142" s="172"/>
      <c r="J142" s="440">
        <f ca="1" xml:space="preserve"> Oil_Calcs!M$175</f>
        <v>0</v>
      </c>
      <c r="K142" s="244">
        <f ca="1" xml:space="preserve"> Oil_Calcs!N$175</f>
        <v>0</v>
      </c>
      <c r="L142" s="447">
        <f ca="1" xml:space="preserve"> Oil_Calcs!O$175</f>
        <v>0</v>
      </c>
      <c r="M142" s="440">
        <f ca="1" xml:space="preserve"> Oil_Calcs!P$175</f>
        <v>0</v>
      </c>
      <c r="N142" s="244">
        <f ca="1" xml:space="preserve"> Oil_Calcs!Q$175</f>
        <v>0</v>
      </c>
      <c r="O142" s="447">
        <f ca="1" xml:space="preserve"> Oil_Calcs!R$175</f>
        <v>0</v>
      </c>
      <c r="P142" s="440">
        <f ca="1" xml:space="preserve"> Oil_Calcs!S$175</f>
        <v>0</v>
      </c>
      <c r="Q142" s="244">
        <f ca="1" xml:space="preserve"> Oil_Calcs!T$175</f>
        <v>0</v>
      </c>
      <c r="R142" s="447">
        <f ca="1" xml:space="preserve"> Oil_Calcs!U$175</f>
        <v>0</v>
      </c>
      <c r="S142" s="440">
        <f ca="1" xml:space="preserve"> Gas_Calcs!M$175</f>
        <v>0</v>
      </c>
      <c r="T142" s="244">
        <f ca="1" xml:space="preserve"> Gas_Calcs!N$175</f>
        <v>0</v>
      </c>
      <c r="U142" s="447">
        <f ca="1" xml:space="preserve"> Gas_Calcs!O$175</f>
        <v>0</v>
      </c>
      <c r="V142" s="440">
        <f ca="1" xml:space="preserve"> Gas_Calcs!P$175</f>
        <v>0</v>
      </c>
      <c r="W142" s="244">
        <f ca="1" xml:space="preserve"> Gas_Calcs!Q$175</f>
        <v>0</v>
      </c>
      <c r="X142" s="447">
        <f ca="1" xml:space="preserve"> Gas_Calcs!R$175</f>
        <v>0</v>
      </c>
      <c r="Y142" s="440">
        <f ca="1" xml:space="preserve"> Gas_Calcs!S$175</f>
        <v>0</v>
      </c>
      <c r="Z142" s="244">
        <f ca="1" xml:space="preserve"> Gas_Calcs!T$175</f>
        <v>0</v>
      </c>
      <c r="AA142" s="447">
        <f ca="1" xml:space="preserve"> Gas_Calcs!U$175</f>
        <v>0</v>
      </c>
      <c r="AB142" s="461">
        <f ca="1" xml:space="preserve"> Coal_Calcs!M$174</f>
        <v>0</v>
      </c>
      <c r="AC142" s="463">
        <f ca="1" xml:space="preserve"> Coal_Calcs!N$174</f>
        <v>0</v>
      </c>
      <c r="AD142" s="464">
        <f ca="1" xml:space="preserve"> Coal_Calcs!O$174</f>
        <v>0</v>
      </c>
      <c r="AE142" s="461">
        <f ca="1" xml:space="preserve"> Coal_Calcs!P$174</f>
        <v>0</v>
      </c>
      <c r="AF142" s="463">
        <f ca="1" xml:space="preserve"> Coal_Calcs!Q$174</f>
        <v>0</v>
      </c>
      <c r="AG142" s="464">
        <f ca="1" xml:space="preserve"> Coal_Calcs!R$174</f>
        <v>0</v>
      </c>
      <c r="AH142" s="461">
        <f ca="1" xml:space="preserve"> Coal_Calcs!S$174</f>
        <v>0</v>
      </c>
      <c r="AI142" s="463">
        <f ca="1" xml:space="preserve"> Coal_Calcs!T$174</f>
        <v>0</v>
      </c>
      <c r="AJ142" s="464">
        <f ca="1" xml:space="preserve"> Coal_Calcs!U$174</f>
        <v>0</v>
      </c>
      <c r="AK142" s="384">
        <f t="shared" ca="1" si="7"/>
        <v>0</v>
      </c>
      <c r="AL142" s="384">
        <f t="shared" ca="1" si="8"/>
        <v>0</v>
      </c>
      <c r="AM142" s="384">
        <f t="shared" ca="1" si="9"/>
        <v>0</v>
      </c>
    </row>
    <row r="143" spans="4:39" ht="12.9" customHeight="1" x14ac:dyDescent="0.3">
      <c r="D143" s="54"/>
      <c r="E143" s="234" t="s">
        <v>341</v>
      </c>
      <c r="F143" s="234" t="s">
        <v>562</v>
      </c>
      <c r="G143" s="234" t="s">
        <v>646</v>
      </c>
      <c r="H143" s="172"/>
      <c r="I143" s="172"/>
      <c r="J143" s="440">
        <f ca="1" xml:space="preserve"> Oil_Calcs!M$176</f>
        <v>0</v>
      </c>
      <c r="K143" s="244">
        <f ca="1" xml:space="preserve"> Oil_Calcs!N$176</f>
        <v>0</v>
      </c>
      <c r="L143" s="447">
        <f ca="1" xml:space="preserve"> Oil_Calcs!O$176</f>
        <v>0</v>
      </c>
      <c r="M143" s="440">
        <f ca="1" xml:space="preserve"> Oil_Calcs!P$176</f>
        <v>0</v>
      </c>
      <c r="N143" s="244">
        <f ca="1" xml:space="preserve"> Oil_Calcs!Q$176</f>
        <v>0</v>
      </c>
      <c r="O143" s="447">
        <f ca="1" xml:space="preserve"> Oil_Calcs!R$176</f>
        <v>0</v>
      </c>
      <c r="P143" s="440">
        <f ca="1" xml:space="preserve"> Oil_Calcs!S$176</f>
        <v>0</v>
      </c>
      <c r="Q143" s="244">
        <f ca="1" xml:space="preserve"> Oil_Calcs!T$176</f>
        <v>0</v>
      </c>
      <c r="R143" s="447">
        <f ca="1" xml:space="preserve"> Oil_Calcs!U$176</f>
        <v>0</v>
      </c>
      <c r="S143" s="440">
        <f ca="1" xml:space="preserve"> Gas_Calcs!M$176</f>
        <v>0</v>
      </c>
      <c r="T143" s="244">
        <f ca="1" xml:space="preserve"> Gas_Calcs!N$176</f>
        <v>0</v>
      </c>
      <c r="U143" s="447">
        <f ca="1" xml:space="preserve"> Gas_Calcs!O$176</f>
        <v>0</v>
      </c>
      <c r="V143" s="440">
        <f ca="1" xml:space="preserve"> Gas_Calcs!P$176</f>
        <v>0</v>
      </c>
      <c r="W143" s="244">
        <f ca="1" xml:space="preserve"> Gas_Calcs!Q$176</f>
        <v>0</v>
      </c>
      <c r="X143" s="447">
        <f ca="1" xml:space="preserve"> Gas_Calcs!R$176</f>
        <v>0</v>
      </c>
      <c r="Y143" s="440">
        <f ca="1" xml:space="preserve"> Gas_Calcs!S$176</f>
        <v>0</v>
      </c>
      <c r="Z143" s="244">
        <f ca="1" xml:space="preserve"> Gas_Calcs!T$176</f>
        <v>0</v>
      </c>
      <c r="AA143" s="447">
        <f ca="1" xml:space="preserve"> Gas_Calcs!U$176</f>
        <v>0</v>
      </c>
      <c r="AB143" s="461">
        <f ca="1" xml:space="preserve"> Coal_Calcs!M$175</f>
        <v>0</v>
      </c>
      <c r="AC143" s="463">
        <f ca="1" xml:space="preserve"> Coal_Calcs!N$175</f>
        <v>0</v>
      </c>
      <c r="AD143" s="464">
        <f ca="1" xml:space="preserve"> Coal_Calcs!O$175</f>
        <v>0</v>
      </c>
      <c r="AE143" s="461">
        <f ca="1" xml:space="preserve"> Coal_Calcs!P$175</f>
        <v>0</v>
      </c>
      <c r="AF143" s="463">
        <f ca="1" xml:space="preserve"> Coal_Calcs!Q$175</f>
        <v>0</v>
      </c>
      <c r="AG143" s="464">
        <f ca="1" xml:space="preserve"> Coal_Calcs!R$175</f>
        <v>0</v>
      </c>
      <c r="AH143" s="461">
        <f ca="1" xml:space="preserve"> Coal_Calcs!S$175</f>
        <v>0</v>
      </c>
      <c r="AI143" s="463">
        <f ca="1" xml:space="preserve"> Coal_Calcs!T$175</f>
        <v>0</v>
      </c>
      <c r="AJ143" s="464">
        <f ca="1" xml:space="preserve"> Coal_Calcs!U$175</f>
        <v>0</v>
      </c>
      <c r="AK143" s="384">
        <f t="shared" ca="1" si="7"/>
        <v>0</v>
      </c>
      <c r="AL143" s="384">
        <f t="shared" ca="1" si="8"/>
        <v>0</v>
      </c>
      <c r="AM143" s="384">
        <f t="shared" ca="1" si="9"/>
        <v>0</v>
      </c>
    </row>
    <row r="144" spans="4:39" ht="12.9" customHeight="1" x14ac:dyDescent="0.3">
      <c r="D144" s="54"/>
      <c r="E144" s="234" t="s">
        <v>340</v>
      </c>
      <c r="F144" s="234" t="s">
        <v>561</v>
      </c>
      <c r="G144" s="234" t="s">
        <v>646</v>
      </c>
      <c r="H144" s="172"/>
      <c r="I144" s="172"/>
      <c r="J144" s="440">
        <f ca="1" xml:space="preserve"> Oil_Calcs!M$177</f>
        <v>0</v>
      </c>
      <c r="K144" s="244">
        <f ca="1" xml:space="preserve"> Oil_Calcs!N$177</f>
        <v>0</v>
      </c>
      <c r="L144" s="447">
        <f ca="1" xml:space="preserve"> Oil_Calcs!O$177</f>
        <v>0</v>
      </c>
      <c r="M144" s="440">
        <f ca="1" xml:space="preserve"> Oil_Calcs!P$177</f>
        <v>0</v>
      </c>
      <c r="N144" s="244">
        <f ca="1" xml:space="preserve"> Oil_Calcs!Q$177</f>
        <v>0</v>
      </c>
      <c r="O144" s="447">
        <f ca="1" xml:space="preserve"> Oil_Calcs!R$177</f>
        <v>0</v>
      </c>
      <c r="P144" s="440">
        <f ca="1" xml:space="preserve"> Oil_Calcs!S$177</f>
        <v>0</v>
      </c>
      <c r="Q144" s="244">
        <f ca="1" xml:space="preserve"> Oil_Calcs!T$177</f>
        <v>0</v>
      </c>
      <c r="R144" s="447">
        <f ca="1" xml:space="preserve"> Oil_Calcs!U$177</f>
        <v>0</v>
      </c>
      <c r="S144" s="440">
        <f ca="1" xml:space="preserve"> Gas_Calcs!M$177</f>
        <v>0</v>
      </c>
      <c r="T144" s="244">
        <f ca="1" xml:space="preserve"> Gas_Calcs!N$177</f>
        <v>0</v>
      </c>
      <c r="U144" s="447">
        <f ca="1" xml:space="preserve"> Gas_Calcs!O$177</f>
        <v>0</v>
      </c>
      <c r="V144" s="440">
        <f ca="1" xml:space="preserve"> Gas_Calcs!P$177</f>
        <v>0</v>
      </c>
      <c r="W144" s="244">
        <f ca="1" xml:space="preserve"> Gas_Calcs!Q$177</f>
        <v>0</v>
      </c>
      <c r="X144" s="447">
        <f ca="1" xml:space="preserve"> Gas_Calcs!R$177</f>
        <v>0</v>
      </c>
      <c r="Y144" s="440">
        <f ca="1" xml:space="preserve"> Gas_Calcs!S$177</f>
        <v>0</v>
      </c>
      <c r="Z144" s="244">
        <f ca="1" xml:space="preserve"> Gas_Calcs!T$177</f>
        <v>0</v>
      </c>
      <c r="AA144" s="447">
        <f ca="1" xml:space="preserve"> Gas_Calcs!U$177</f>
        <v>0</v>
      </c>
      <c r="AB144" s="461">
        <f ca="1" xml:space="preserve"> Coal_Calcs!M$176</f>
        <v>0</v>
      </c>
      <c r="AC144" s="463">
        <f ca="1" xml:space="preserve"> Coal_Calcs!N$176</f>
        <v>0</v>
      </c>
      <c r="AD144" s="464">
        <f ca="1" xml:space="preserve"> Coal_Calcs!O$176</f>
        <v>0</v>
      </c>
      <c r="AE144" s="461">
        <f ca="1" xml:space="preserve"> Coal_Calcs!P$176</f>
        <v>0</v>
      </c>
      <c r="AF144" s="463">
        <f ca="1" xml:space="preserve"> Coal_Calcs!Q$176</f>
        <v>0</v>
      </c>
      <c r="AG144" s="464">
        <f ca="1" xml:space="preserve"> Coal_Calcs!R$176</f>
        <v>0</v>
      </c>
      <c r="AH144" s="461">
        <f ca="1" xml:space="preserve"> Coal_Calcs!S$176</f>
        <v>0</v>
      </c>
      <c r="AI144" s="463">
        <f ca="1" xml:space="preserve"> Coal_Calcs!T$176</f>
        <v>0</v>
      </c>
      <c r="AJ144" s="464">
        <f ca="1" xml:space="preserve"> Coal_Calcs!U$176</f>
        <v>0</v>
      </c>
      <c r="AK144" s="384">
        <f t="shared" ca="1" si="7"/>
        <v>0</v>
      </c>
      <c r="AL144" s="384">
        <f t="shared" ca="1" si="8"/>
        <v>0</v>
      </c>
      <c r="AM144" s="384">
        <f t="shared" ca="1" si="9"/>
        <v>0</v>
      </c>
    </row>
    <row r="145" spans="4:39" ht="12.9" customHeight="1" x14ac:dyDescent="0.3">
      <c r="D145" s="54"/>
      <c r="E145" s="234" t="s">
        <v>343</v>
      </c>
      <c r="F145" s="234" t="s">
        <v>563</v>
      </c>
      <c r="G145" s="234" t="s">
        <v>646</v>
      </c>
      <c r="H145" s="172"/>
      <c r="I145" s="172"/>
      <c r="J145" s="440">
        <f ca="1" xml:space="preserve"> Oil_Calcs!M$178</f>
        <v>0</v>
      </c>
      <c r="K145" s="244">
        <f ca="1" xml:space="preserve"> Oil_Calcs!N$178</f>
        <v>0</v>
      </c>
      <c r="L145" s="447">
        <f ca="1" xml:space="preserve"> Oil_Calcs!O$178</f>
        <v>0</v>
      </c>
      <c r="M145" s="440">
        <f ca="1" xml:space="preserve"> Oil_Calcs!P$178</f>
        <v>0</v>
      </c>
      <c r="N145" s="244">
        <f ca="1" xml:space="preserve"> Oil_Calcs!Q$178</f>
        <v>0</v>
      </c>
      <c r="O145" s="447">
        <f ca="1" xml:space="preserve"> Oil_Calcs!R$178</f>
        <v>0</v>
      </c>
      <c r="P145" s="440">
        <f ca="1" xml:space="preserve"> Oil_Calcs!S$178</f>
        <v>0</v>
      </c>
      <c r="Q145" s="244">
        <f ca="1" xml:space="preserve"> Oil_Calcs!T$178</f>
        <v>0</v>
      </c>
      <c r="R145" s="447">
        <f ca="1" xml:space="preserve"> Oil_Calcs!U$178</f>
        <v>0</v>
      </c>
      <c r="S145" s="440">
        <f ca="1" xml:space="preserve"> Gas_Calcs!M$178</f>
        <v>0</v>
      </c>
      <c r="T145" s="244">
        <f ca="1" xml:space="preserve"> Gas_Calcs!N$178</f>
        <v>0</v>
      </c>
      <c r="U145" s="447">
        <f ca="1" xml:space="preserve"> Gas_Calcs!O$178</f>
        <v>0</v>
      </c>
      <c r="V145" s="440">
        <f ca="1" xml:space="preserve"> Gas_Calcs!P$178</f>
        <v>0</v>
      </c>
      <c r="W145" s="244">
        <f ca="1" xml:space="preserve"> Gas_Calcs!Q$178</f>
        <v>0</v>
      </c>
      <c r="X145" s="447">
        <f ca="1" xml:space="preserve"> Gas_Calcs!R$178</f>
        <v>0</v>
      </c>
      <c r="Y145" s="440">
        <f ca="1" xml:space="preserve"> Gas_Calcs!S$178</f>
        <v>0</v>
      </c>
      <c r="Z145" s="244">
        <f ca="1" xml:space="preserve"> Gas_Calcs!T$178</f>
        <v>0</v>
      </c>
      <c r="AA145" s="447">
        <f ca="1" xml:space="preserve"> Gas_Calcs!U$178</f>
        <v>0</v>
      </c>
      <c r="AB145" s="461">
        <f ca="1" xml:space="preserve"> Coal_Calcs!M$177</f>
        <v>0</v>
      </c>
      <c r="AC145" s="463">
        <f ca="1" xml:space="preserve"> Coal_Calcs!N$177</f>
        <v>0</v>
      </c>
      <c r="AD145" s="464">
        <f ca="1" xml:space="preserve"> Coal_Calcs!O$177</f>
        <v>0</v>
      </c>
      <c r="AE145" s="461">
        <f ca="1" xml:space="preserve"> Coal_Calcs!P$177</f>
        <v>0</v>
      </c>
      <c r="AF145" s="463">
        <f ca="1" xml:space="preserve"> Coal_Calcs!Q$177</f>
        <v>0</v>
      </c>
      <c r="AG145" s="464">
        <f ca="1" xml:space="preserve"> Coal_Calcs!R$177</f>
        <v>0</v>
      </c>
      <c r="AH145" s="461">
        <f ca="1" xml:space="preserve"> Coal_Calcs!S$177</f>
        <v>0</v>
      </c>
      <c r="AI145" s="463">
        <f ca="1" xml:space="preserve"> Coal_Calcs!T$177</f>
        <v>0</v>
      </c>
      <c r="AJ145" s="464">
        <f ca="1" xml:space="preserve"> Coal_Calcs!U$177</f>
        <v>0</v>
      </c>
      <c r="AK145" s="384">
        <f t="shared" ca="1" si="7"/>
        <v>0</v>
      </c>
      <c r="AL145" s="384">
        <f t="shared" ca="1" si="8"/>
        <v>0</v>
      </c>
      <c r="AM145" s="384">
        <f t="shared" ca="1" si="9"/>
        <v>0</v>
      </c>
    </row>
    <row r="146" spans="4:39" ht="12.9" customHeight="1" x14ac:dyDescent="0.3">
      <c r="D146" s="54"/>
      <c r="E146" s="234" t="s">
        <v>384</v>
      </c>
      <c r="F146" s="234" t="s">
        <v>597</v>
      </c>
      <c r="G146" s="234" t="s">
        <v>646</v>
      </c>
      <c r="H146" s="172"/>
      <c r="I146" s="172"/>
      <c r="J146" s="440">
        <f ca="1" xml:space="preserve"> Oil_Calcs!M$179</f>
        <v>0</v>
      </c>
      <c r="K146" s="244">
        <f ca="1" xml:space="preserve"> Oil_Calcs!N$179</f>
        <v>0</v>
      </c>
      <c r="L146" s="447">
        <f ca="1" xml:space="preserve"> Oil_Calcs!O$179</f>
        <v>0</v>
      </c>
      <c r="M146" s="440">
        <f ca="1" xml:space="preserve"> Oil_Calcs!P$179</f>
        <v>0</v>
      </c>
      <c r="N146" s="244">
        <f ca="1" xml:space="preserve"> Oil_Calcs!Q$179</f>
        <v>0</v>
      </c>
      <c r="O146" s="447">
        <f ca="1" xml:space="preserve"> Oil_Calcs!R$179</f>
        <v>0</v>
      </c>
      <c r="P146" s="440">
        <f ca="1" xml:space="preserve"> Oil_Calcs!S$179</f>
        <v>0</v>
      </c>
      <c r="Q146" s="244">
        <f ca="1" xml:space="preserve"> Oil_Calcs!T$179</f>
        <v>0</v>
      </c>
      <c r="R146" s="447">
        <f ca="1" xml:space="preserve"> Oil_Calcs!U$179</f>
        <v>0</v>
      </c>
      <c r="S146" s="440">
        <f ca="1" xml:space="preserve"> Gas_Calcs!M$179</f>
        <v>0</v>
      </c>
      <c r="T146" s="244">
        <f ca="1" xml:space="preserve"> Gas_Calcs!N$179</f>
        <v>0</v>
      </c>
      <c r="U146" s="447">
        <f ca="1" xml:space="preserve"> Gas_Calcs!O$179</f>
        <v>0</v>
      </c>
      <c r="V146" s="440">
        <f ca="1" xml:space="preserve"> Gas_Calcs!P$179</f>
        <v>0</v>
      </c>
      <c r="W146" s="244">
        <f ca="1" xml:space="preserve"> Gas_Calcs!Q$179</f>
        <v>0</v>
      </c>
      <c r="X146" s="447">
        <f ca="1" xml:space="preserve"> Gas_Calcs!R$179</f>
        <v>0</v>
      </c>
      <c r="Y146" s="440">
        <f ca="1" xml:space="preserve"> Gas_Calcs!S$179</f>
        <v>0</v>
      </c>
      <c r="Z146" s="244">
        <f ca="1" xml:space="preserve"> Gas_Calcs!T$179</f>
        <v>0</v>
      </c>
      <c r="AA146" s="447">
        <f ca="1" xml:space="preserve"> Gas_Calcs!U$179</f>
        <v>0</v>
      </c>
      <c r="AB146" s="461">
        <f ca="1" xml:space="preserve"> Coal_Calcs!M$178</f>
        <v>0</v>
      </c>
      <c r="AC146" s="463">
        <f ca="1" xml:space="preserve"> Coal_Calcs!N$178</f>
        <v>0</v>
      </c>
      <c r="AD146" s="464">
        <f ca="1" xml:space="preserve"> Coal_Calcs!O$178</f>
        <v>0</v>
      </c>
      <c r="AE146" s="461">
        <f ca="1" xml:space="preserve"> Coal_Calcs!P$178</f>
        <v>0</v>
      </c>
      <c r="AF146" s="463">
        <f ca="1" xml:space="preserve"> Coal_Calcs!Q$178</f>
        <v>0</v>
      </c>
      <c r="AG146" s="464">
        <f ca="1" xml:space="preserve"> Coal_Calcs!R$178</f>
        <v>0</v>
      </c>
      <c r="AH146" s="461">
        <f ca="1" xml:space="preserve"> Coal_Calcs!S$178</f>
        <v>0</v>
      </c>
      <c r="AI146" s="463">
        <f ca="1" xml:space="preserve"> Coal_Calcs!T$178</f>
        <v>0</v>
      </c>
      <c r="AJ146" s="464">
        <f ca="1" xml:space="preserve"> Coal_Calcs!U$178</f>
        <v>0</v>
      </c>
      <c r="AK146" s="384">
        <f t="shared" ca="1" si="7"/>
        <v>0</v>
      </c>
      <c r="AL146" s="384">
        <f t="shared" ca="1" si="8"/>
        <v>0</v>
      </c>
      <c r="AM146" s="384">
        <f t="shared" ca="1" si="9"/>
        <v>0</v>
      </c>
    </row>
    <row r="147" spans="4:39" ht="12.9" customHeight="1" x14ac:dyDescent="0.3">
      <c r="D147" s="54"/>
      <c r="E147" s="234" t="s">
        <v>327</v>
      </c>
      <c r="F147" s="234" t="s">
        <v>550</v>
      </c>
      <c r="G147" s="234" t="s">
        <v>646</v>
      </c>
      <c r="H147" s="172"/>
      <c r="I147" s="172"/>
      <c r="J147" s="440">
        <f ca="1" xml:space="preserve"> Oil_Calcs!M$180</f>
        <v>0</v>
      </c>
      <c r="K147" s="244">
        <f ca="1" xml:space="preserve"> Oil_Calcs!N$180</f>
        <v>0</v>
      </c>
      <c r="L147" s="447">
        <f ca="1" xml:space="preserve"> Oil_Calcs!O$180</f>
        <v>0</v>
      </c>
      <c r="M147" s="440">
        <f ca="1" xml:space="preserve"> Oil_Calcs!P$180</f>
        <v>0</v>
      </c>
      <c r="N147" s="244">
        <f ca="1" xml:space="preserve"> Oil_Calcs!Q$180</f>
        <v>0</v>
      </c>
      <c r="O147" s="447">
        <f ca="1" xml:space="preserve"> Oil_Calcs!R$180</f>
        <v>0</v>
      </c>
      <c r="P147" s="440">
        <f ca="1" xml:space="preserve"> Oil_Calcs!S$180</f>
        <v>0</v>
      </c>
      <c r="Q147" s="244">
        <f ca="1" xml:space="preserve"> Oil_Calcs!T$180</f>
        <v>0</v>
      </c>
      <c r="R147" s="447">
        <f ca="1" xml:space="preserve"> Oil_Calcs!U$180</f>
        <v>0</v>
      </c>
      <c r="S147" s="440">
        <f ca="1" xml:space="preserve"> Gas_Calcs!M$180</f>
        <v>0</v>
      </c>
      <c r="T147" s="244">
        <f ca="1" xml:space="preserve"> Gas_Calcs!N$180</f>
        <v>0</v>
      </c>
      <c r="U147" s="447">
        <f ca="1" xml:space="preserve"> Gas_Calcs!O$180</f>
        <v>0</v>
      </c>
      <c r="V147" s="440">
        <f ca="1" xml:space="preserve"> Gas_Calcs!P$180</f>
        <v>0</v>
      </c>
      <c r="W147" s="244">
        <f ca="1" xml:space="preserve"> Gas_Calcs!Q$180</f>
        <v>0</v>
      </c>
      <c r="X147" s="447">
        <f ca="1" xml:space="preserve"> Gas_Calcs!R$180</f>
        <v>0</v>
      </c>
      <c r="Y147" s="440">
        <f ca="1" xml:space="preserve"> Gas_Calcs!S$180</f>
        <v>0</v>
      </c>
      <c r="Z147" s="244">
        <f ca="1" xml:space="preserve"> Gas_Calcs!T$180</f>
        <v>0</v>
      </c>
      <c r="AA147" s="447">
        <f ca="1" xml:space="preserve"> Gas_Calcs!U$180</f>
        <v>0</v>
      </c>
      <c r="AB147" s="461">
        <f ca="1" xml:space="preserve"> Coal_Calcs!M$179</f>
        <v>0</v>
      </c>
      <c r="AC147" s="463">
        <f ca="1" xml:space="preserve"> Coal_Calcs!N$179</f>
        <v>0</v>
      </c>
      <c r="AD147" s="464">
        <f ca="1" xml:space="preserve"> Coal_Calcs!O$179</f>
        <v>0</v>
      </c>
      <c r="AE147" s="461">
        <f ca="1" xml:space="preserve"> Coal_Calcs!P$179</f>
        <v>0</v>
      </c>
      <c r="AF147" s="463">
        <f ca="1" xml:space="preserve"> Coal_Calcs!Q$179</f>
        <v>0</v>
      </c>
      <c r="AG147" s="464">
        <f ca="1" xml:space="preserve"> Coal_Calcs!R$179</f>
        <v>0</v>
      </c>
      <c r="AH147" s="461">
        <f ca="1" xml:space="preserve"> Coal_Calcs!S$179</f>
        <v>0</v>
      </c>
      <c r="AI147" s="463">
        <f ca="1" xml:space="preserve"> Coal_Calcs!T$179</f>
        <v>0</v>
      </c>
      <c r="AJ147" s="464">
        <f ca="1" xml:space="preserve"> Coal_Calcs!U$179</f>
        <v>0</v>
      </c>
      <c r="AK147" s="384">
        <f t="shared" ca="1" si="7"/>
        <v>0</v>
      </c>
      <c r="AL147" s="384">
        <f t="shared" ca="1" si="8"/>
        <v>0</v>
      </c>
      <c r="AM147" s="384">
        <f t="shared" ca="1" si="9"/>
        <v>0</v>
      </c>
    </row>
    <row r="148" spans="4:39" ht="12.9" customHeight="1" x14ac:dyDescent="0.3">
      <c r="D148" s="54"/>
      <c r="E148" s="234" t="s">
        <v>333</v>
      </c>
      <c r="F148" s="234" t="s">
        <v>555</v>
      </c>
      <c r="G148" s="234" t="s">
        <v>646</v>
      </c>
      <c r="H148" s="172"/>
      <c r="I148" s="172"/>
      <c r="J148" s="440">
        <f ca="1" xml:space="preserve"> Oil_Calcs!M$181</f>
        <v>0</v>
      </c>
      <c r="K148" s="244">
        <f ca="1" xml:space="preserve"> Oil_Calcs!N$181</f>
        <v>0</v>
      </c>
      <c r="L148" s="447">
        <f ca="1" xml:space="preserve"> Oil_Calcs!O$181</f>
        <v>0</v>
      </c>
      <c r="M148" s="440">
        <f ca="1" xml:space="preserve"> Oil_Calcs!P$181</f>
        <v>0</v>
      </c>
      <c r="N148" s="244">
        <f ca="1" xml:space="preserve"> Oil_Calcs!Q$181</f>
        <v>0</v>
      </c>
      <c r="O148" s="447">
        <f ca="1" xml:space="preserve"> Oil_Calcs!R$181</f>
        <v>0</v>
      </c>
      <c r="P148" s="440">
        <f ca="1" xml:space="preserve"> Oil_Calcs!S$181</f>
        <v>0</v>
      </c>
      <c r="Q148" s="244">
        <f ca="1" xml:space="preserve"> Oil_Calcs!T$181</f>
        <v>0</v>
      </c>
      <c r="R148" s="447">
        <f ca="1" xml:space="preserve"> Oil_Calcs!U$181</f>
        <v>0</v>
      </c>
      <c r="S148" s="440">
        <f ca="1" xml:space="preserve"> Gas_Calcs!M$181</f>
        <v>0</v>
      </c>
      <c r="T148" s="244">
        <f ca="1" xml:space="preserve"> Gas_Calcs!N$181</f>
        <v>0</v>
      </c>
      <c r="U148" s="447">
        <f ca="1" xml:space="preserve"> Gas_Calcs!O$181</f>
        <v>0</v>
      </c>
      <c r="V148" s="440">
        <f ca="1" xml:space="preserve"> Gas_Calcs!P$181</f>
        <v>0</v>
      </c>
      <c r="W148" s="244">
        <f ca="1" xml:space="preserve"> Gas_Calcs!Q$181</f>
        <v>0</v>
      </c>
      <c r="X148" s="447">
        <f ca="1" xml:space="preserve"> Gas_Calcs!R$181</f>
        <v>0</v>
      </c>
      <c r="Y148" s="440">
        <f ca="1" xml:space="preserve"> Gas_Calcs!S$181</f>
        <v>0</v>
      </c>
      <c r="Z148" s="244">
        <f ca="1" xml:space="preserve"> Gas_Calcs!T$181</f>
        <v>0</v>
      </c>
      <c r="AA148" s="447">
        <f ca="1" xml:space="preserve"> Gas_Calcs!U$181</f>
        <v>0</v>
      </c>
      <c r="AB148" s="461">
        <f ca="1" xml:space="preserve"> Coal_Calcs!M$180</f>
        <v>0</v>
      </c>
      <c r="AC148" s="463">
        <f ca="1" xml:space="preserve"> Coal_Calcs!N$180</f>
        <v>0</v>
      </c>
      <c r="AD148" s="464">
        <f ca="1" xml:space="preserve"> Coal_Calcs!O$180</f>
        <v>0</v>
      </c>
      <c r="AE148" s="461">
        <f ca="1" xml:space="preserve"> Coal_Calcs!P$180</f>
        <v>0</v>
      </c>
      <c r="AF148" s="463">
        <f ca="1" xml:space="preserve"> Coal_Calcs!Q$180</f>
        <v>0</v>
      </c>
      <c r="AG148" s="464">
        <f ca="1" xml:space="preserve"> Coal_Calcs!R$180</f>
        <v>0</v>
      </c>
      <c r="AH148" s="461">
        <f ca="1" xml:space="preserve"> Coal_Calcs!S$180</f>
        <v>0</v>
      </c>
      <c r="AI148" s="463">
        <f ca="1" xml:space="preserve"> Coal_Calcs!T$180</f>
        <v>0</v>
      </c>
      <c r="AJ148" s="464">
        <f ca="1" xml:space="preserve"> Coal_Calcs!U$180</f>
        <v>0</v>
      </c>
      <c r="AK148" s="384">
        <f t="shared" ca="1" si="7"/>
        <v>0</v>
      </c>
      <c r="AL148" s="384">
        <f t="shared" ca="1" si="8"/>
        <v>0</v>
      </c>
      <c r="AM148" s="384">
        <f t="shared" ca="1" si="9"/>
        <v>0</v>
      </c>
    </row>
    <row r="149" spans="4:39" ht="12.9" customHeight="1" x14ac:dyDescent="0.3">
      <c r="D149" s="54"/>
      <c r="E149" s="234" t="s">
        <v>359</v>
      </c>
      <c r="F149" s="234" t="s">
        <v>578</v>
      </c>
      <c r="G149" s="234" t="s">
        <v>646</v>
      </c>
      <c r="H149" s="172"/>
      <c r="I149" s="172"/>
      <c r="J149" s="440">
        <f ca="1" xml:space="preserve"> Oil_Calcs!M$182</f>
        <v>0</v>
      </c>
      <c r="K149" s="244">
        <f ca="1" xml:space="preserve"> Oil_Calcs!N$182</f>
        <v>0</v>
      </c>
      <c r="L149" s="447">
        <f ca="1" xml:space="preserve"> Oil_Calcs!O$182</f>
        <v>0</v>
      </c>
      <c r="M149" s="440">
        <f ca="1" xml:space="preserve"> Oil_Calcs!P$182</f>
        <v>0</v>
      </c>
      <c r="N149" s="244">
        <f ca="1" xml:space="preserve"> Oil_Calcs!Q$182</f>
        <v>0</v>
      </c>
      <c r="O149" s="447">
        <f ca="1" xml:space="preserve"> Oil_Calcs!R$182</f>
        <v>0</v>
      </c>
      <c r="P149" s="440">
        <f ca="1" xml:space="preserve"> Oil_Calcs!S$182</f>
        <v>0</v>
      </c>
      <c r="Q149" s="244">
        <f ca="1" xml:space="preserve"> Oil_Calcs!T$182</f>
        <v>0</v>
      </c>
      <c r="R149" s="447">
        <f ca="1" xml:space="preserve"> Oil_Calcs!U$182</f>
        <v>0</v>
      </c>
      <c r="S149" s="440">
        <f ca="1" xml:space="preserve"> Gas_Calcs!M$182</f>
        <v>0</v>
      </c>
      <c r="T149" s="244">
        <f ca="1" xml:space="preserve"> Gas_Calcs!N$182</f>
        <v>0</v>
      </c>
      <c r="U149" s="447">
        <f ca="1" xml:space="preserve"> Gas_Calcs!O$182</f>
        <v>0</v>
      </c>
      <c r="V149" s="440">
        <f ca="1" xml:space="preserve"> Gas_Calcs!P$182</f>
        <v>0</v>
      </c>
      <c r="W149" s="244">
        <f ca="1" xml:space="preserve"> Gas_Calcs!Q$182</f>
        <v>0</v>
      </c>
      <c r="X149" s="447">
        <f ca="1" xml:space="preserve"> Gas_Calcs!R$182</f>
        <v>0</v>
      </c>
      <c r="Y149" s="440">
        <f ca="1" xml:space="preserve"> Gas_Calcs!S$182</f>
        <v>0</v>
      </c>
      <c r="Z149" s="244">
        <f ca="1" xml:space="preserve"> Gas_Calcs!T$182</f>
        <v>0</v>
      </c>
      <c r="AA149" s="447">
        <f ca="1" xml:space="preserve"> Gas_Calcs!U$182</f>
        <v>0</v>
      </c>
      <c r="AB149" s="461">
        <f ca="1" xml:space="preserve"> Coal_Calcs!M$181</f>
        <v>0</v>
      </c>
      <c r="AC149" s="463">
        <f ca="1" xml:space="preserve"> Coal_Calcs!N$181</f>
        <v>0</v>
      </c>
      <c r="AD149" s="464">
        <f ca="1" xml:space="preserve"> Coal_Calcs!O$181</f>
        <v>0</v>
      </c>
      <c r="AE149" s="461">
        <f ca="1" xml:space="preserve"> Coal_Calcs!P$181</f>
        <v>0</v>
      </c>
      <c r="AF149" s="463">
        <f ca="1" xml:space="preserve"> Coal_Calcs!Q$181</f>
        <v>0</v>
      </c>
      <c r="AG149" s="464">
        <f ca="1" xml:space="preserve"> Coal_Calcs!R$181</f>
        <v>0</v>
      </c>
      <c r="AH149" s="461">
        <f ca="1" xml:space="preserve"> Coal_Calcs!S$181</f>
        <v>0</v>
      </c>
      <c r="AI149" s="463">
        <f ca="1" xml:space="preserve"> Coal_Calcs!T$181</f>
        <v>0</v>
      </c>
      <c r="AJ149" s="464">
        <f ca="1" xml:space="preserve"> Coal_Calcs!U$181</f>
        <v>0</v>
      </c>
      <c r="AK149" s="384">
        <f t="shared" ca="1" si="7"/>
        <v>0</v>
      </c>
      <c r="AL149" s="384">
        <f t="shared" ca="1" si="8"/>
        <v>0</v>
      </c>
      <c r="AM149" s="384">
        <f t="shared" ca="1" si="9"/>
        <v>0</v>
      </c>
    </row>
    <row r="150" spans="4:39" ht="12.9" customHeight="1" x14ac:dyDescent="0.3">
      <c r="D150" s="54"/>
      <c r="E150" s="234" t="s">
        <v>331</v>
      </c>
      <c r="F150" s="234" t="s">
        <v>553</v>
      </c>
      <c r="G150" s="234" t="s">
        <v>646</v>
      </c>
      <c r="H150" s="172"/>
      <c r="I150" s="172"/>
      <c r="J150" s="440">
        <f ca="1" xml:space="preserve"> Oil_Calcs!M$183</f>
        <v>0</v>
      </c>
      <c r="K150" s="244">
        <f ca="1" xml:space="preserve"> Oil_Calcs!N$183</f>
        <v>0</v>
      </c>
      <c r="L150" s="447">
        <f ca="1" xml:space="preserve"> Oil_Calcs!O$183</f>
        <v>0</v>
      </c>
      <c r="M150" s="440">
        <f ca="1" xml:space="preserve"> Oil_Calcs!P$183</f>
        <v>0</v>
      </c>
      <c r="N150" s="244">
        <f ca="1" xml:space="preserve"> Oil_Calcs!Q$183</f>
        <v>0</v>
      </c>
      <c r="O150" s="447">
        <f ca="1" xml:space="preserve"> Oil_Calcs!R$183</f>
        <v>0</v>
      </c>
      <c r="P150" s="440">
        <f ca="1" xml:space="preserve"> Oil_Calcs!S$183</f>
        <v>0</v>
      </c>
      <c r="Q150" s="244">
        <f ca="1" xml:space="preserve"> Oil_Calcs!T$183</f>
        <v>0</v>
      </c>
      <c r="R150" s="447">
        <f ca="1" xml:space="preserve"> Oil_Calcs!U$183</f>
        <v>0</v>
      </c>
      <c r="S150" s="440">
        <f ca="1" xml:space="preserve"> Gas_Calcs!M$183</f>
        <v>0</v>
      </c>
      <c r="T150" s="244">
        <f ca="1" xml:space="preserve"> Gas_Calcs!N$183</f>
        <v>0</v>
      </c>
      <c r="U150" s="447">
        <f ca="1" xml:space="preserve"> Gas_Calcs!O$183</f>
        <v>0</v>
      </c>
      <c r="V150" s="440">
        <f ca="1" xml:space="preserve"> Gas_Calcs!P$183</f>
        <v>0</v>
      </c>
      <c r="W150" s="244">
        <f ca="1" xml:space="preserve"> Gas_Calcs!Q$183</f>
        <v>0</v>
      </c>
      <c r="X150" s="447">
        <f ca="1" xml:space="preserve"> Gas_Calcs!R$183</f>
        <v>0</v>
      </c>
      <c r="Y150" s="440">
        <f ca="1" xml:space="preserve"> Gas_Calcs!S$183</f>
        <v>0</v>
      </c>
      <c r="Z150" s="244">
        <f ca="1" xml:space="preserve"> Gas_Calcs!T$183</f>
        <v>0</v>
      </c>
      <c r="AA150" s="447">
        <f ca="1" xml:space="preserve"> Gas_Calcs!U$183</f>
        <v>0</v>
      </c>
      <c r="AB150" s="461">
        <f ca="1" xml:space="preserve"> Coal_Calcs!M$182</f>
        <v>0</v>
      </c>
      <c r="AC150" s="463">
        <f ca="1" xml:space="preserve"> Coal_Calcs!N$182</f>
        <v>0</v>
      </c>
      <c r="AD150" s="464">
        <f ca="1" xml:space="preserve"> Coal_Calcs!O$182</f>
        <v>0</v>
      </c>
      <c r="AE150" s="461">
        <f ca="1" xml:space="preserve"> Coal_Calcs!P$182</f>
        <v>0</v>
      </c>
      <c r="AF150" s="463">
        <f ca="1" xml:space="preserve"> Coal_Calcs!Q$182</f>
        <v>0</v>
      </c>
      <c r="AG150" s="464">
        <f ca="1" xml:space="preserve"> Coal_Calcs!R$182</f>
        <v>0</v>
      </c>
      <c r="AH150" s="461">
        <f ca="1" xml:space="preserve"> Coal_Calcs!S$182</f>
        <v>0</v>
      </c>
      <c r="AI150" s="463">
        <f ca="1" xml:space="preserve"> Coal_Calcs!T$182</f>
        <v>0</v>
      </c>
      <c r="AJ150" s="464">
        <f ca="1" xml:space="preserve"> Coal_Calcs!U$182</f>
        <v>0</v>
      </c>
      <c r="AK150" s="384">
        <f t="shared" ca="1" si="7"/>
        <v>0</v>
      </c>
      <c r="AL150" s="384">
        <f t="shared" ca="1" si="8"/>
        <v>0</v>
      </c>
      <c r="AM150" s="384">
        <f t="shared" ca="1" si="9"/>
        <v>0</v>
      </c>
    </row>
    <row r="151" spans="4:39" ht="12.9" customHeight="1" x14ac:dyDescent="0.3">
      <c r="D151" s="54"/>
      <c r="E151" s="234" t="s">
        <v>347</v>
      </c>
      <c r="F151" s="234" t="s">
        <v>567</v>
      </c>
      <c r="G151" s="234" t="s">
        <v>646</v>
      </c>
      <c r="H151" s="172"/>
      <c r="I151" s="172"/>
      <c r="J151" s="440">
        <f ca="1" xml:space="preserve"> Oil_Calcs!M$184</f>
        <v>0</v>
      </c>
      <c r="K151" s="244">
        <f ca="1" xml:space="preserve"> Oil_Calcs!N$184</f>
        <v>0</v>
      </c>
      <c r="L151" s="447">
        <f ca="1" xml:space="preserve"> Oil_Calcs!O$184</f>
        <v>0</v>
      </c>
      <c r="M151" s="440">
        <f ca="1" xml:space="preserve"> Oil_Calcs!P$184</f>
        <v>0</v>
      </c>
      <c r="N151" s="244">
        <f ca="1" xml:space="preserve"> Oil_Calcs!Q$184</f>
        <v>0</v>
      </c>
      <c r="O151" s="447">
        <f ca="1" xml:space="preserve"> Oil_Calcs!R$184</f>
        <v>0</v>
      </c>
      <c r="P151" s="440">
        <f ca="1" xml:space="preserve"> Oil_Calcs!S$184</f>
        <v>0</v>
      </c>
      <c r="Q151" s="244">
        <f ca="1" xml:space="preserve"> Oil_Calcs!T$184</f>
        <v>0</v>
      </c>
      <c r="R151" s="447">
        <f ca="1" xml:space="preserve"> Oil_Calcs!U$184</f>
        <v>0</v>
      </c>
      <c r="S151" s="440">
        <f ca="1" xml:space="preserve"> Gas_Calcs!M$184</f>
        <v>32234.651999999998</v>
      </c>
      <c r="T151" s="244">
        <f ca="1" xml:space="preserve"> Gas_Calcs!N$184</f>
        <v>33303.204000000005</v>
      </c>
      <c r="U151" s="447">
        <f ca="1" xml:space="preserve"> Gas_Calcs!O$184</f>
        <v>34609.212</v>
      </c>
      <c r="V151" s="440">
        <f ca="1" xml:space="preserve"> Gas_Calcs!P$184</f>
        <v>2944.0301615988815</v>
      </c>
      <c r="W151" s="244">
        <f ca="1" xml:space="preserve"> Gas_Calcs!Q$184</f>
        <v>7561.3366992365354</v>
      </c>
      <c r="X151" s="447">
        <f ca="1" xml:space="preserve"> Gas_Calcs!R$184</f>
        <v>12760.479136817266</v>
      </c>
      <c r="Y151" s="440">
        <f ca="1" xml:space="preserve"> Gas_Calcs!S$184</f>
        <v>35178.682161598881</v>
      </c>
      <c r="Z151" s="244">
        <f ca="1" xml:space="preserve"> Gas_Calcs!T$184</f>
        <v>40864.540699236539</v>
      </c>
      <c r="AA151" s="447">
        <f ca="1" xml:space="preserve"> Gas_Calcs!U$184</f>
        <v>47369.691136817266</v>
      </c>
      <c r="AB151" s="461">
        <f ca="1" xml:space="preserve"> Coal_Calcs!M$183</f>
        <v>0</v>
      </c>
      <c r="AC151" s="463">
        <f ca="1" xml:space="preserve"> Coal_Calcs!N$183</f>
        <v>0</v>
      </c>
      <c r="AD151" s="464">
        <f ca="1" xml:space="preserve"> Coal_Calcs!O$183</f>
        <v>0</v>
      </c>
      <c r="AE151" s="461">
        <f ca="1" xml:space="preserve"> Coal_Calcs!P$183</f>
        <v>0</v>
      </c>
      <c r="AF151" s="463">
        <f ca="1" xml:space="preserve"> Coal_Calcs!Q$183</f>
        <v>0</v>
      </c>
      <c r="AG151" s="464">
        <f ca="1" xml:space="preserve"> Coal_Calcs!R$183</f>
        <v>0</v>
      </c>
      <c r="AH151" s="461">
        <f ca="1" xml:space="preserve"> Coal_Calcs!S$183</f>
        <v>0</v>
      </c>
      <c r="AI151" s="463">
        <f ca="1" xml:space="preserve"> Coal_Calcs!T$183</f>
        <v>0</v>
      </c>
      <c r="AJ151" s="464">
        <f ca="1" xml:space="preserve"> Coal_Calcs!U$183</f>
        <v>0</v>
      </c>
      <c r="AK151" s="384">
        <f t="shared" ca="1" si="7"/>
        <v>35178.682161598881</v>
      </c>
      <c r="AL151" s="384">
        <f t="shared" ca="1" si="8"/>
        <v>40864.540699236539</v>
      </c>
      <c r="AM151" s="384">
        <f t="shared" ca="1" si="9"/>
        <v>47369.691136817266</v>
      </c>
    </row>
    <row r="152" spans="4:39" ht="12.9" customHeight="1" x14ac:dyDescent="0.3">
      <c r="D152" s="54"/>
      <c r="E152" s="234" t="s">
        <v>342</v>
      </c>
      <c r="F152" s="234" t="s">
        <v>34</v>
      </c>
      <c r="G152" s="234" t="s">
        <v>646</v>
      </c>
      <c r="H152" s="172"/>
      <c r="I152" s="172"/>
      <c r="J152" s="440">
        <f ca="1" xml:space="preserve"> Oil_Calcs!M$185</f>
        <v>0</v>
      </c>
      <c r="K152" s="244">
        <f ca="1" xml:space="preserve"> Oil_Calcs!N$185</f>
        <v>0</v>
      </c>
      <c r="L152" s="447">
        <f ca="1" xml:space="preserve"> Oil_Calcs!O$185</f>
        <v>0</v>
      </c>
      <c r="M152" s="440">
        <f ca="1" xml:space="preserve"> Oil_Calcs!P$185</f>
        <v>0</v>
      </c>
      <c r="N152" s="244">
        <f ca="1" xml:space="preserve"> Oil_Calcs!Q$185</f>
        <v>0</v>
      </c>
      <c r="O152" s="447">
        <f ca="1" xml:space="preserve"> Oil_Calcs!R$185</f>
        <v>0</v>
      </c>
      <c r="P152" s="440">
        <f ca="1" xml:space="preserve"> Oil_Calcs!S$185</f>
        <v>0</v>
      </c>
      <c r="Q152" s="244">
        <f ca="1" xml:space="preserve"> Oil_Calcs!T$185</f>
        <v>0</v>
      </c>
      <c r="R152" s="447">
        <f ca="1" xml:space="preserve"> Oil_Calcs!U$185</f>
        <v>0</v>
      </c>
      <c r="S152" s="440">
        <f ca="1" xml:space="preserve"> Gas_Calcs!M$185</f>
        <v>0</v>
      </c>
      <c r="T152" s="244">
        <f ca="1" xml:space="preserve"> Gas_Calcs!N$185</f>
        <v>0</v>
      </c>
      <c r="U152" s="447">
        <f ca="1" xml:space="preserve"> Gas_Calcs!O$185</f>
        <v>0</v>
      </c>
      <c r="V152" s="440">
        <f ca="1" xml:space="preserve"> Gas_Calcs!P$185</f>
        <v>0</v>
      </c>
      <c r="W152" s="244">
        <f ca="1" xml:space="preserve"> Gas_Calcs!Q$185</f>
        <v>0</v>
      </c>
      <c r="X152" s="447">
        <f ca="1" xml:space="preserve"> Gas_Calcs!R$185</f>
        <v>0</v>
      </c>
      <c r="Y152" s="440">
        <f ca="1" xml:space="preserve"> Gas_Calcs!S$185</f>
        <v>0</v>
      </c>
      <c r="Z152" s="244">
        <f ca="1" xml:space="preserve"> Gas_Calcs!T$185</f>
        <v>0</v>
      </c>
      <c r="AA152" s="447">
        <f ca="1" xml:space="preserve"> Gas_Calcs!U$185</f>
        <v>0</v>
      </c>
      <c r="AB152" s="461">
        <f ca="1" xml:space="preserve"> Coal_Calcs!M$184</f>
        <v>117756.07609919402</v>
      </c>
      <c r="AC152" s="463">
        <f ca="1" xml:space="preserve"> Coal_Calcs!N$184</f>
        <v>130148.45354821142</v>
      </c>
      <c r="AD152" s="464">
        <f ca="1" xml:space="preserve"> Coal_Calcs!O$184</f>
        <v>142260.93272469632</v>
      </c>
      <c r="AE152" s="461">
        <f ca="1" xml:space="preserve"> Coal_Calcs!P$184</f>
        <v>4523.8846914395635</v>
      </c>
      <c r="AF152" s="463">
        <f ca="1" xml:space="preserve"> Coal_Calcs!Q$184</f>
        <v>5026.5385460439584</v>
      </c>
      <c r="AG152" s="464">
        <f ca="1" xml:space="preserve"> Coal_Calcs!R$184</f>
        <v>5529.1924006483559</v>
      </c>
      <c r="AH152" s="461">
        <f ca="1" xml:space="preserve"> Coal_Calcs!S$184</f>
        <v>122279.96079063359</v>
      </c>
      <c r="AI152" s="463">
        <f ca="1" xml:space="preserve"> Coal_Calcs!T$184</f>
        <v>135174.99209425537</v>
      </c>
      <c r="AJ152" s="464">
        <f ca="1" xml:space="preserve"> Coal_Calcs!U$184</f>
        <v>147790.12512534467</v>
      </c>
      <c r="AK152" s="384">
        <f t="shared" ca="1" si="7"/>
        <v>122279.96079063359</v>
      </c>
      <c r="AL152" s="384">
        <f t="shared" ca="1" si="8"/>
        <v>135174.99209425537</v>
      </c>
      <c r="AM152" s="384">
        <f t="shared" ca="1" si="9"/>
        <v>147790.12512534467</v>
      </c>
    </row>
    <row r="153" spans="4:39" ht="12.9" customHeight="1" x14ac:dyDescent="0.3">
      <c r="D153" s="54"/>
      <c r="E153" s="234" t="s">
        <v>326</v>
      </c>
      <c r="F153" s="234" t="s">
        <v>549</v>
      </c>
      <c r="G153" s="234" t="s">
        <v>646</v>
      </c>
      <c r="H153" s="172"/>
      <c r="I153" s="172"/>
      <c r="J153" s="440">
        <f ca="1" xml:space="preserve"> Oil_Calcs!M$186</f>
        <v>0</v>
      </c>
      <c r="K153" s="244">
        <f ca="1" xml:space="preserve"> Oil_Calcs!N$186</f>
        <v>0</v>
      </c>
      <c r="L153" s="447">
        <f ca="1" xml:space="preserve"> Oil_Calcs!O$186</f>
        <v>0</v>
      </c>
      <c r="M153" s="440">
        <f ca="1" xml:space="preserve"> Oil_Calcs!P$186</f>
        <v>0</v>
      </c>
      <c r="N153" s="244">
        <f ca="1" xml:space="preserve"> Oil_Calcs!Q$186</f>
        <v>0</v>
      </c>
      <c r="O153" s="447">
        <f ca="1" xml:space="preserve"> Oil_Calcs!R$186</f>
        <v>0</v>
      </c>
      <c r="P153" s="440">
        <f ca="1" xml:space="preserve"> Oil_Calcs!S$186</f>
        <v>0</v>
      </c>
      <c r="Q153" s="244">
        <f ca="1" xml:space="preserve"> Oil_Calcs!T$186</f>
        <v>0</v>
      </c>
      <c r="R153" s="447">
        <f ca="1" xml:space="preserve"> Oil_Calcs!U$186</f>
        <v>0</v>
      </c>
      <c r="S153" s="440">
        <f ca="1" xml:space="preserve"> Gas_Calcs!M$186</f>
        <v>0</v>
      </c>
      <c r="T153" s="244">
        <f ca="1" xml:space="preserve"> Gas_Calcs!N$186</f>
        <v>0</v>
      </c>
      <c r="U153" s="447">
        <f ca="1" xml:space="preserve"> Gas_Calcs!O$186</f>
        <v>0</v>
      </c>
      <c r="V153" s="440">
        <f ca="1" xml:space="preserve"> Gas_Calcs!P$186</f>
        <v>0</v>
      </c>
      <c r="W153" s="244">
        <f ca="1" xml:space="preserve"> Gas_Calcs!Q$186</f>
        <v>0</v>
      </c>
      <c r="X153" s="447">
        <f ca="1" xml:space="preserve"> Gas_Calcs!R$186</f>
        <v>0</v>
      </c>
      <c r="Y153" s="440">
        <f ca="1" xml:space="preserve"> Gas_Calcs!S$186</f>
        <v>0</v>
      </c>
      <c r="Z153" s="244">
        <f ca="1" xml:space="preserve"> Gas_Calcs!T$186</f>
        <v>0</v>
      </c>
      <c r="AA153" s="447">
        <f ca="1" xml:space="preserve"> Gas_Calcs!U$186</f>
        <v>0</v>
      </c>
      <c r="AB153" s="461">
        <f ca="1" xml:space="preserve"> Coal_Calcs!M$185</f>
        <v>0</v>
      </c>
      <c r="AC153" s="463">
        <f ca="1" xml:space="preserve"> Coal_Calcs!N$185</f>
        <v>0</v>
      </c>
      <c r="AD153" s="464">
        <f ca="1" xml:space="preserve"> Coal_Calcs!O$185</f>
        <v>0</v>
      </c>
      <c r="AE153" s="461">
        <f ca="1" xml:space="preserve"> Coal_Calcs!P$185</f>
        <v>0</v>
      </c>
      <c r="AF153" s="463">
        <f ca="1" xml:space="preserve"> Coal_Calcs!Q$185</f>
        <v>0</v>
      </c>
      <c r="AG153" s="464">
        <f ca="1" xml:space="preserve"> Coal_Calcs!R$185</f>
        <v>0</v>
      </c>
      <c r="AH153" s="461">
        <f ca="1" xml:space="preserve"> Coal_Calcs!S$185</f>
        <v>0</v>
      </c>
      <c r="AI153" s="463">
        <f ca="1" xml:space="preserve"> Coal_Calcs!T$185</f>
        <v>0</v>
      </c>
      <c r="AJ153" s="464">
        <f ca="1" xml:space="preserve"> Coal_Calcs!U$185</f>
        <v>0</v>
      </c>
      <c r="AK153" s="384">
        <f t="shared" ca="1" si="7"/>
        <v>0</v>
      </c>
      <c r="AL153" s="384">
        <f t="shared" ca="1" si="8"/>
        <v>0</v>
      </c>
      <c r="AM153" s="384">
        <f t="shared" ca="1" si="9"/>
        <v>0</v>
      </c>
    </row>
    <row r="154" spans="4:39" ht="12.9" customHeight="1" x14ac:dyDescent="0.3">
      <c r="D154" s="54"/>
      <c r="E154" s="234" t="s">
        <v>360</v>
      </c>
      <c r="F154" s="234" t="s">
        <v>579</v>
      </c>
      <c r="G154" s="234" t="s">
        <v>646</v>
      </c>
      <c r="H154" s="172"/>
      <c r="I154" s="172"/>
      <c r="J154" s="440">
        <f ca="1" xml:space="preserve"> Oil_Calcs!M$187</f>
        <v>0</v>
      </c>
      <c r="K154" s="244">
        <f ca="1" xml:space="preserve"> Oil_Calcs!N$187</f>
        <v>0</v>
      </c>
      <c r="L154" s="447">
        <f ca="1" xml:space="preserve"> Oil_Calcs!O$187</f>
        <v>0</v>
      </c>
      <c r="M154" s="440">
        <f ca="1" xml:space="preserve"> Oil_Calcs!P$187</f>
        <v>0</v>
      </c>
      <c r="N154" s="244">
        <f ca="1" xml:space="preserve"> Oil_Calcs!Q$187</f>
        <v>0</v>
      </c>
      <c r="O154" s="447">
        <f ca="1" xml:space="preserve"> Oil_Calcs!R$187</f>
        <v>0</v>
      </c>
      <c r="P154" s="440">
        <f ca="1" xml:space="preserve"> Oil_Calcs!S$187</f>
        <v>0</v>
      </c>
      <c r="Q154" s="244">
        <f ca="1" xml:space="preserve"> Oil_Calcs!T$187</f>
        <v>0</v>
      </c>
      <c r="R154" s="447">
        <f ca="1" xml:space="preserve"> Oil_Calcs!U$187</f>
        <v>0</v>
      </c>
      <c r="S154" s="440">
        <f ca="1" xml:space="preserve"> Gas_Calcs!M$187</f>
        <v>0</v>
      </c>
      <c r="T154" s="244">
        <f ca="1" xml:space="preserve"> Gas_Calcs!N$187</f>
        <v>0</v>
      </c>
      <c r="U154" s="447">
        <f ca="1" xml:space="preserve"> Gas_Calcs!O$187</f>
        <v>0</v>
      </c>
      <c r="V154" s="440">
        <f ca="1" xml:space="preserve"> Gas_Calcs!P$187</f>
        <v>0</v>
      </c>
      <c r="W154" s="244">
        <f ca="1" xml:space="preserve"> Gas_Calcs!Q$187</f>
        <v>0</v>
      </c>
      <c r="X154" s="447">
        <f ca="1" xml:space="preserve"> Gas_Calcs!R$187</f>
        <v>0</v>
      </c>
      <c r="Y154" s="440">
        <f ca="1" xml:space="preserve"> Gas_Calcs!S$187</f>
        <v>0</v>
      </c>
      <c r="Z154" s="244">
        <f ca="1" xml:space="preserve"> Gas_Calcs!T$187</f>
        <v>0</v>
      </c>
      <c r="AA154" s="447">
        <f ca="1" xml:space="preserve"> Gas_Calcs!U$187</f>
        <v>0</v>
      </c>
      <c r="AB154" s="461">
        <f ca="1" xml:space="preserve"> Coal_Calcs!M$186</f>
        <v>0</v>
      </c>
      <c r="AC154" s="463">
        <f ca="1" xml:space="preserve"> Coal_Calcs!N$186</f>
        <v>0</v>
      </c>
      <c r="AD154" s="464">
        <f ca="1" xml:space="preserve"> Coal_Calcs!O$186</f>
        <v>0</v>
      </c>
      <c r="AE154" s="461">
        <f ca="1" xml:space="preserve"> Coal_Calcs!P$186</f>
        <v>0</v>
      </c>
      <c r="AF154" s="463">
        <f ca="1" xml:space="preserve"> Coal_Calcs!Q$186</f>
        <v>0</v>
      </c>
      <c r="AG154" s="464">
        <f ca="1" xml:space="preserve"> Coal_Calcs!R$186</f>
        <v>0</v>
      </c>
      <c r="AH154" s="461">
        <f ca="1" xml:space="preserve"> Coal_Calcs!S$186</f>
        <v>0</v>
      </c>
      <c r="AI154" s="463">
        <f ca="1" xml:space="preserve"> Coal_Calcs!T$186</f>
        <v>0</v>
      </c>
      <c r="AJ154" s="464">
        <f ca="1" xml:space="preserve"> Coal_Calcs!U$186</f>
        <v>0</v>
      </c>
      <c r="AK154" s="384">
        <f t="shared" ca="1" si="7"/>
        <v>0</v>
      </c>
      <c r="AL154" s="384">
        <f t="shared" ca="1" si="8"/>
        <v>0</v>
      </c>
      <c r="AM154" s="384">
        <f t="shared" ca="1" si="9"/>
        <v>0</v>
      </c>
    </row>
    <row r="155" spans="4:39" ht="12.9" customHeight="1" x14ac:dyDescent="0.3">
      <c r="D155" s="54"/>
      <c r="E155" s="234" t="s">
        <v>334</v>
      </c>
      <c r="F155" s="234" t="s">
        <v>556</v>
      </c>
      <c r="G155" s="234" t="s">
        <v>646</v>
      </c>
      <c r="H155" s="172"/>
      <c r="I155" s="172"/>
      <c r="J155" s="440">
        <f ca="1" xml:space="preserve"> Oil_Calcs!M$188</f>
        <v>0</v>
      </c>
      <c r="K155" s="244">
        <f ca="1" xml:space="preserve"> Oil_Calcs!N$188</f>
        <v>0</v>
      </c>
      <c r="L155" s="447">
        <f ca="1" xml:space="preserve"> Oil_Calcs!O$188</f>
        <v>0</v>
      </c>
      <c r="M155" s="440">
        <f ca="1" xml:space="preserve"> Oil_Calcs!P$188</f>
        <v>0</v>
      </c>
      <c r="N155" s="244">
        <f ca="1" xml:space="preserve"> Oil_Calcs!Q$188</f>
        <v>0</v>
      </c>
      <c r="O155" s="447">
        <f ca="1" xml:space="preserve"> Oil_Calcs!R$188</f>
        <v>0</v>
      </c>
      <c r="P155" s="440">
        <f ca="1" xml:space="preserve"> Oil_Calcs!S$188</f>
        <v>0</v>
      </c>
      <c r="Q155" s="244">
        <f ca="1" xml:space="preserve"> Oil_Calcs!T$188</f>
        <v>0</v>
      </c>
      <c r="R155" s="447">
        <f ca="1" xml:space="preserve"> Oil_Calcs!U$188</f>
        <v>0</v>
      </c>
      <c r="S155" s="440">
        <f ca="1" xml:space="preserve"> Gas_Calcs!M$188</f>
        <v>0</v>
      </c>
      <c r="T155" s="244">
        <f ca="1" xml:space="preserve"> Gas_Calcs!N$188</f>
        <v>0</v>
      </c>
      <c r="U155" s="447">
        <f ca="1" xml:space="preserve"> Gas_Calcs!O$188</f>
        <v>0</v>
      </c>
      <c r="V155" s="440">
        <f ca="1" xml:space="preserve"> Gas_Calcs!P$188</f>
        <v>0</v>
      </c>
      <c r="W155" s="244">
        <f ca="1" xml:space="preserve"> Gas_Calcs!Q$188</f>
        <v>0</v>
      </c>
      <c r="X155" s="447">
        <f ca="1" xml:space="preserve"> Gas_Calcs!R$188</f>
        <v>0</v>
      </c>
      <c r="Y155" s="440">
        <f ca="1" xml:space="preserve"> Gas_Calcs!S$188</f>
        <v>0</v>
      </c>
      <c r="Z155" s="244">
        <f ca="1" xml:space="preserve"> Gas_Calcs!T$188</f>
        <v>0</v>
      </c>
      <c r="AA155" s="447">
        <f ca="1" xml:space="preserve"> Gas_Calcs!U$188</f>
        <v>0</v>
      </c>
      <c r="AB155" s="461">
        <f ca="1" xml:space="preserve"> Coal_Calcs!M$187</f>
        <v>0</v>
      </c>
      <c r="AC155" s="463">
        <f ca="1" xml:space="preserve"> Coal_Calcs!N$187</f>
        <v>0</v>
      </c>
      <c r="AD155" s="464">
        <f ca="1" xml:space="preserve"> Coal_Calcs!O$187</f>
        <v>0</v>
      </c>
      <c r="AE155" s="461">
        <f ca="1" xml:space="preserve"> Coal_Calcs!P$187</f>
        <v>0</v>
      </c>
      <c r="AF155" s="463">
        <f ca="1" xml:space="preserve"> Coal_Calcs!Q$187</f>
        <v>0</v>
      </c>
      <c r="AG155" s="464">
        <f ca="1" xml:space="preserve"> Coal_Calcs!R$187</f>
        <v>0</v>
      </c>
      <c r="AH155" s="461">
        <f ca="1" xml:space="preserve"> Coal_Calcs!S$187</f>
        <v>0</v>
      </c>
      <c r="AI155" s="463">
        <f ca="1" xml:space="preserve"> Coal_Calcs!T$187</f>
        <v>0</v>
      </c>
      <c r="AJ155" s="464">
        <f ca="1" xml:space="preserve"> Coal_Calcs!U$187</f>
        <v>0</v>
      </c>
      <c r="AK155" s="384">
        <f t="shared" ca="1" si="7"/>
        <v>0</v>
      </c>
      <c r="AL155" s="384">
        <f t="shared" ca="1" si="8"/>
        <v>0</v>
      </c>
      <c r="AM155" s="384">
        <f t="shared" ca="1" si="9"/>
        <v>0</v>
      </c>
    </row>
    <row r="156" spans="4:39" ht="12.9" customHeight="1" x14ac:dyDescent="0.3">
      <c r="D156" s="54"/>
      <c r="E156" s="234" t="s">
        <v>335</v>
      </c>
      <c r="F156" s="234" t="s">
        <v>557</v>
      </c>
      <c r="G156" s="234" t="s">
        <v>646</v>
      </c>
      <c r="H156" s="172"/>
      <c r="I156" s="172"/>
      <c r="J156" s="440">
        <f ca="1" xml:space="preserve"> Oil_Calcs!M$189</f>
        <v>0</v>
      </c>
      <c r="K156" s="244">
        <f ca="1" xml:space="preserve"> Oil_Calcs!N$189</f>
        <v>0</v>
      </c>
      <c r="L156" s="447">
        <f ca="1" xml:space="preserve"> Oil_Calcs!O$189</f>
        <v>0</v>
      </c>
      <c r="M156" s="440">
        <f ca="1" xml:space="preserve"> Oil_Calcs!P$189</f>
        <v>0</v>
      </c>
      <c r="N156" s="244">
        <f ca="1" xml:space="preserve"> Oil_Calcs!Q$189</f>
        <v>0</v>
      </c>
      <c r="O156" s="447">
        <f ca="1" xml:space="preserve"> Oil_Calcs!R$189</f>
        <v>0</v>
      </c>
      <c r="P156" s="440">
        <f ca="1" xml:space="preserve"> Oil_Calcs!S$189</f>
        <v>0</v>
      </c>
      <c r="Q156" s="244">
        <f ca="1" xml:space="preserve"> Oil_Calcs!T$189</f>
        <v>0</v>
      </c>
      <c r="R156" s="447">
        <f ca="1" xml:space="preserve"> Oil_Calcs!U$189</f>
        <v>0</v>
      </c>
      <c r="S156" s="440">
        <f ca="1" xml:space="preserve"> Gas_Calcs!M$189</f>
        <v>0</v>
      </c>
      <c r="T156" s="244">
        <f ca="1" xml:space="preserve"> Gas_Calcs!N$189</f>
        <v>0</v>
      </c>
      <c r="U156" s="447">
        <f ca="1" xml:space="preserve"> Gas_Calcs!O$189</f>
        <v>0</v>
      </c>
      <c r="V156" s="440">
        <f ca="1" xml:space="preserve"> Gas_Calcs!P$189</f>
        <v>0</v>
      </c>
      <c r="W156" s="244">
        <f ca="1" xml:space="preserve"> Gas_Calcs!Q$189</f>
        <v>0</v>
      </c>
      <c r="X156" s="447">
        <f ca="1" xml:space="preserve"> Gas_Calcs!R$189</f>
        <v>0</v>
      </c>
      <c r="Y156" s="440">
        <f ca="1" xml:space="preserve"> Gas_Calcs!S$189</f>
        <v>0</v>
      </c>
      <c r="Z156" s="244">
        <f ca="1" xml:space="preserve"> Gas_Calcs!T$189</f>
        <v>0</v>
      </c>
      <c r="AA156" s="447">
        <f ca="1" xml:space="preserve"> Gas_Calcs!U$189</f>
        <v>0</v>
      </c>
      <c r="AB156" s="461">
        <f ca="1" xml:space="preserve"> Coal_Calcs!M$188</f>
        <v>0</v>
      </c>
      <c r="AC156" s="463">
        <f ca="1" xml:space="preserve"> Coal_Calcs!N$188</f>
        <v>0</v>
      </c>
      <c r="AD156" s="464">
        <f ca="1" xml:space="preserve"> Coal_Calcs!O$188</f>
        <v>0</v>
      </c>
      <c r="AE156" s="461">
        <f ca="1" xml:space="preserve"> Coal_Calcs!P$188</f>
        <v>0</v>
      </c>
      <c r="AF156" s="463">
        <f ca="1" xml:space="preserve"> Coal_Calcs!Q$188</f>
        <v>0</v>
      </c>
      <c r="AG156" s="464">
        <f ca="1" xml:space="preserve"> Coal_Calcs!R$188</f>
        <v>0</v>
      </c>
      <c r="AH156" s="461">
        <f ca="1" xml:space="preserve"> Coal_Calcs!S$188</f>
        <v>0</v>
      </c>
      <c r="AI156" s="463">
        <f ca="1" xml:space="preserve"> Coal_Calcs!T$188</f>
        <v>0</v>
      </c>
      <c r="AJ156" s="464">
        <f ca="1" xml:space="preserve"> Coal_Calcs!U$188</f>
        <v>0</v>
      </c>
      <c r="AK156" s="384">
        <f t="shared" ca="1" si="7"/>
        <v>0</v>
      </c>
      <c r="AL156" s="384">
        <f t="shared" ca="1" si="8"/>
        <v>0</v>
      </c>
      <c r="AM156" s="384">
        <f t="shared" ca="1" si="9"/>
        <v>0</v>
      </c>
    </row>
    <row r="157" spans="4:39" ht="12.9" customHeight="1" x14ac:dyDescent="0.3">
      <c r="D157" s="54"/>
      <c r="E157" s="234" t="s">
        <v>344</v>
      </c>
      <c r="F157" s="234" t="s">
        <v>564</v>
      </c>
      <c r="G157" s="234" t="s">
        <v>646</v>
      </c>
      <c r="H157" s="172"/>
      <c r="I157" s="172"/>
      <c r="J157" s="440">
        <f ca="1" xml:space="preserve"> Oil_Calcs!M$190</f>
        <v>0</v>
      </c>
      <c r="K157" s="244">
        <f ca="1" xml:space="preserve"> Oil_Calcs!N$190</f>
        <v>0</v>
      </c>
      <c r="L157" s="447">
        <f ca="1" xml:space="preserve"> Oil_Calcs!O$190</f>
        <v>0</v>
      </c>
      <c r="M157" s="440">
        <f ca="1" xml:space="preserve"> Oil_Calcs!P$190</f>
        <v>0</v>
      </c>
      <c r="N157" s="244">
        <f ca="1" xml:space="preserve"> Oil_Calcs!Q$190</f>
        <v>0</v>
      </c>
      <c r="O157" s="447">
        <f ca="1" xml:space="preserve"> Oil_Calcs!R$190</f>
        <v>0</v>
      </c>
      <c r="P157" s="440">
        <f ca="1" xml:space="preserve"> Oil_Calcs!S$190</f>
        <v>0</v>
      </c>
      <c r="Q157" s="244">
        <f ca="1" xml:space="preserve"> Oil_Calcs!T$190</f>
        <v>0</v>
      </c>
      <c r="R157" s="447">
        <f ca="1" xml:space="preserve"> Oil_Calcs!U$190</f>
        <v>0</v>
      </c>
      <c r="S157" s="440">
        <f ca="1" xml:space="preserve"> Gas_Calcs!M$190</f>
        <v>0</v>
      </c>
      <c r="T157" s="244">
        <f ca="1" xml:space="preserve"> Gas_Calcs!N$190</f>
        <v>0</v>
      </c>
      <c r="U157" s="447">
        <f ca="1" xml:space="preserve"> Gas_Calcs!O$190</f>
        <v>0</v>
      </c>
      <c r="V157" s="440">
        <f ca="1" xml:space="preserve"> Gas_Calcs!P$190</f>
        <v>0</v>
      </c>
      <c r="W157" s="244">
        <f ca="1" xml:space="preserve"> Gas_Calcs!Q$190</f>
        <v>0</v>
      </c>
      <c r="X157" s="447">
        <f ca="1" xml:space="preserve"> Gas_Calcs!R$190</f>
        <v>0</v>
      </c>
      <c r="Y157" s="440">
        <f ca="1" xml:space="preserve"> Gas_Calcs!S$190</f>
        <v>0</v>
      </c>
      <c r="Z157" s="244">
        <f ca="1" xml:space="preserve"> Gas_Calcs!T$190</f>
        <v>0</v>
      </c>
      <c r="AA157" s="447">
        <f ca="1" xml:space="preserve"> Gas_Calcs!U$190</f>
        <v>0</v>
      </c>
      <c r="AB157" s="461">
        <f ca="1" xml:space="preserve"> Coal_Calcs!M$189</f>
        <v>0</v>
      </c>
      <c r="AC157" s="463">
        <f ca="1" xml:space="preserve"> Coal_Calcs!N$189</f>
        <v>0</v>
      </c>
      <c r="AD157" s="464">
        <f ca="1" xml:space="preserve"> Coal_Calcs!O$189</f>
        <v>0</v>
      </c>
      <c r="AE157" s="461">
        <f ca="1" xml:space="preserve"> Coal_Calcs!P$189</f>
        <v>0</v>
      </c>
      <c r="AF157" s="463">
        <f ca="1" xml:space="preserve"> Coal_Calcs!Q$189</f>
        <v>0</v>
      </c>
      <c r="AG157" s="464">
        <f ca="1" xml:space="preserve"> Coal_Calcs!R$189</f>
        <v>0</v>
      </c>
      <c r="AH157" s="461">
        <f ca="1" xml:space="preserve"> Coal_Calcs!S$189</f>
        <v>0</v>
      </c>
      <c r="AI157" s="463">
        <f ca="1" xml:space="preserve"> Coal_Calcs!T$189</f>
        <v>0</v>
      </c>
      <c r="AJ157" s="464">
        <f ca="1" xml:space="preserve"> Coal_Calcs!U$189</f>
        <v>0</v>
      </c>
      <c r="AK157" s="384">
        <f t="shared" ca="1" si="7"/>
        <v>0</v>
      </c>
      <c r="AL157" s="384">
        <f t="shared" ca="1" si="8"/>
        <v>0</v>
      </c>
      <c r="AM157" s="384">
        <f t="shared" ca="1" si="9"/>
        <v>0</v>
      </c>
    </row>
    <row r="158" spans="4:39" ht="12.9" customHeight="1" x14ac:dyDescent="0.3">
      <c r="D158" s="54"/>
      <c r="E158" s="234" t="s">
        <v>332</v>
      </c>
      <c r="F158" s="234" t="s">
        <v>554</v>
      </c>
      <c r="G158" s="234" t="s">
        <v>646</v>
      </c>
      <c r="H158" s="172"/>
      <c r="I158" s="172"/>
      <c r="J158" s="440">
        <f ca="1" xml:space="preserve"> Oil_Calcs!M$191</f>
        <v>0</v>
      </c>
      <c r="K158" s="244">
        <f ca="1" xml:space="preserve"> Oil_Calcs!N$191</f>
        <v>0</v>
      </c>
      <c r="L158" s="447">
        <f ca="1" xml:space="preserve"> Oil_Calcs!O$191</f>
        <v>0</v>
      </c>
      <c r="M158" s="440">
        <f ca="1" xml:space="preserve"> Oil_Calcs!P$191</f>
        <v>0</v>
      </c>
      <c r="N158" s="244">
        <f ca="1" xml:space="preserve"> Oil_Calcs!Q$191</f>
        <v>0</v>
      </c>
      <c r="O158" s="447">
        <f ca="1" xml:space="preserve"> Oil_Calcs!R$191</f>
        <v>0</v>
      </c>
      <c r="P158" s="440">
        <f ca="1" xml:space="preserve"> Oil_Calcs!S$191</f>
        <v>0</v>
      </c>
      <c r="Q158" s="244">
        <f ca="1" xml:space="preserve"> Oil_Calcs!T$191</f>
        <v>0</v>
      </c>
      <c r="R158" s="447">
        <f ca="1" xml:space="preserve"> Oil_Calcs!U$191</f>
        <v>0</v>
      </c>
      <c r="S158" s="440">
        <f ca="1" xml:space="preserve"> Gas_Calcs!M$191</f>
        <v>0</v>
      </c>
      <c r="T158" s="244">
        <f ca="1" xml:space="preserve"> Gas_Calcs!N$191</f>
        <v>0</v>
      </c>
      <c r="U158" s="447">
        <f ca="1" xml:space="preserve"> Gas_Calcs!O$191</f>
        <v>0</v>
      </c>
      <c r="V158" s="440">
        <f ca="1" xml:space="preserve"> Gas_Calcs!P$191</f>
        <v>0</v>
      </c>
      <c r="W158" s="244">
        <f ca="1" xml:space="preserve"> Gas_Calcs!Q$191</f>
        <v>0</v>
      </c>
      <c r="X158" s="447">
        <f ca="1" xml:space="preserve"> Gas_Calcs!R$191</f>
        <v>0</v>
      </c>
      <c r="Y158" s="440">
        <f ca="1" xml:space="preserve"> Gas_Calcs!S$191</f>
        <v>0</v>
      </c>
      <c r="Z158" s="244">
        <f ca="1" xml:space="preserve"> Gas_Calcs!T$191</f>
        <v>0</v>
      </c>
      <c r="AA158" s="447">
        <f ca="1" xml:space="preserve"> Gas_Calcs!U$191</f>
        <v>0</v>
      </c>
      <c r="AB158" s="461">
        <f ca="1" xml:space="preserve"> Coal_Calcs!M$190</f>
        <v>0</v>
      </c>
      <c r="AC158" s="463">
        <f ca="1" xml:space="preserve"> Coal_Calcs!N$190</f>
        <v>0</v>
      </c>
      <c r="AD158" s="464">
        <f ca="1" xml:space="preserve"> Coal_Calcs!O$190</f>
        <v>0</v>
      </c>
      <c r="AE158" s="461">
        <f ca="1" xml:space="preserve"> Coal_Calcs!P$190</f>
        <v>0</v>
      </c>
      <c r="AF158" s="463">
        <f ca="1" xml:space="preserve"> Coal_Calcs!Q$190</f>
        <v>0</v>
      </c>
      <c r="AG158" s="464">
        <f ca="1" xml:space="preserve"> Coal_Calcs!R$190</f>
        <v>0</v>
      </c>
      <c r="AH158" s="461">
        <f ca="1" xml:space="preserve"> Coal_Calcs!S$190</f>
        <v>0</v>
      </c>
      <c r="AI158" s="463">
        <f ca="1" xml:space="preserve"> Coal_Calcs!T$190</f>
        <v>0</v>
      </c>
      <c r="AJ158" s="464">
        <f ca="1" xml:space="preserve"> Coal_Calcs!U$190</f>
        <v>0</v>
      </c>
      <c r="AK158" s="384">
        <f t="shared" ca="1" si="7"/>
        <v>0</v>
      </c>
      <c r="AL158" s="384">
        <f t="shared" ca="1" si="8"/>
        <v>0</v>
      </c>
      <c r="AM158" s="384">
        <f t="shared" ca="1" si="9"/>
        <v>0</v>
      </c>
    </row>
    <row r="159" spans="4:39" ht="12.9" customHeight="1" x14ac:dyDescent="0.3">
      <c r="D159" s="54"/>
      <c r="E159" s="234" t="s">
        <v>336</v>
      </c>
      <c r="F159" s="234" t="s">
        <v>558</v>
      </c>
      <c r="G159" s="234" t="s">
        <v>646</v>
      </c>
      <c r="H159" s="172"/>
      <c r="I159" s="172"/>
      <c r="J159" s="440">
        <f ca="1" xml:space="preserve"> Oil_Calcs!M$192</f>
        <v>0</v>
      </c>
      <c r="K159" s="244">
        <f ca="1" xml:space="preserve"> Oil_Calcs!N$192</f>
        <v>0</v>
      </c>
      <c r="L159" s="447">
        <f ca="1" xml:space="preserve"> Oil_Calcs!O$192</f>
        <v>0</v>
      </c>
      <c r="M159" s="440">
        <f ca="1" xml:space="preserve"> Oil_Calcs!P$192</f>
        <v>0</v>
      </c>
      <c r="N159" s="244">
        <f ca="1" xml:space="preserve"> Oil_Calcs!Q$192</f>
        <v>0</v>
      </c>
      <c r="O159" s="447">
        <f ca="1" xml:space="preserve"> Oil_Calcs!R$192</f>
        <v>0</v>
      </c>
      <c r="P159" s="440">
        <f ca="1" xml:space="preserve"> Oil_Calcs!S$192</f>
        <v>0</v>
      </c>
      <c r="Q159" s="244">
        <f ca="1" xml:space="preserve"> Oil_Calcs!T$192</f>
        <v>0</v>
      </c>
      <c r="R159" s="447">
        <f ca="1" xml:space="preserve"> Oil_Calcs!U$192</f>
        <v>0</v>
      </c>
      <c r="S159" s="440">
        <f ca="1" xml:space="preserve"> Gas_Calcs!M$192</f>
        <v>0</v>
      </c>
      <c r="T159" s="244">
        <f ca="1" xml:space="preserve"> Gas_Calcs!N$192</f>
        <v>0</v>
      </c>
      <c r="U159" s="447">
        <f ca="1" xml:space="preserve"> Gas_Calcs!O$192</f>
        <v>0</v>
      </c>
      <c r="V159" s="440">
        <f ca="1" xml:space="preserve"> Gas_Calcs!P$192</f>
        <v>0</v>
      </c>
      <c r="W159" s="244">
        <f ca="1" xml:space="preserve"> Gas_Calcs!Q$192</f>
        <v>0</v>
      </c>
      <c r="X159" s="447">
        <f ca="1" xml:space="preserve"> Gas_Calcs!R$192</f>
        <v>0</v>
      </c>
      <c r="Y159" s="440">
        <f ca="1" xml:space="preserve"> Gas_Calcs!S$192</f>
        <v>0</v>
      </c>
      <c r="Z159" s="244">
        <f ca="1" xml:space="preserve"> Gas_Calcs!T$192</f>
        <v>0</v>
      </c>
      <c r="AA159" s="447">
        <f ca="1" xml:space="preserve"> Gas_Calcs!U$192</f>
        <v>0</v>
      </c>
      <c r="AB159" s="461">
        <f ca="1" xml:space="preserve"> Coal_Calcs!M$191</f>
        <v>0</v>
      </c>
      <c r="AC159" s="463">
        <f ca="1" xml:space="preserve"> Coal_Calcs!N$191</f>
        <v>0</v>
      </c>
      <c r="AD159" s="464">
        <f ca="1" xml:space="preserve"> Coal_Calcs!O$191</f>
        <v>0</v>
      </c>
      <c r="AE159" s="461">
        <f ca="1" xml:space="preserve"> Coal_Calcs!P$191</f>
        <v>0</v>
      </c>
      <c r="AF159" s="463">
        <f ca="1" xml:space="preserve"> Coal_Calcs!Q$191</f>
        <v>0</v>
      </c>
      <c r="AG159" s="464">
        <f ca="1" xml:space="preserve"> Coal_Calcs!R$191</f>
        <v>0</v>
      </c>
      <c r="AH159" s="461">
        <f ca="1" xml:space="preserve"> Coal_Calcs!S$191</f>
        <v>0</v>
      </c>
      <c r="AI159" s="463">
        <f ca="1" xml:space="preserve"> Coal_Calcs!T$191</f>
        <v>0</v>
      </c>
      <c r="AJ159" s="464">
        <f ca="1" xml:space="preserve"> Coal_Calcs!U$191</f>
        <v>0</v>
      </c>
      <c r="AK159" s="384">
        <f t="shared" ca="1" si="7"/>
        <v>0</v>
      </c>
      <c r="AL159" s="384">
        <f t="shared" ca="1" si="8"/>
        <v>0</v>
      </c>
      <c r="AM159" s="384">
        <f t="shared" ca="1" si="9"/>
        <v>0</v>
      </c>
    </row>
    <row r="160" spans="4:39" ht="12.9" customHeight="1" x14ac:dyDescent="0.3">
      <c r="D160" s="54"/>
      <c r="E160" s="234" t="s">
        <v>330</v>
      </c>
      <c r="F160" s="234" t="s">
        <v>552</v>
      </c>
      <c r="G160" s="234" t="s">
        <v>646</v>
      </c>
      <c r="H160" s="172"/>
      <c r="I160" s="172"/>
      <c r="J160" s="440">
        <f ca="1" xml:space="preserve"> Oil_Calcs!M$193</f>
        <v>0</v>
      </c>
      <c r="K160" s="244">
        <f ca="1" xml:space="preserve"> Oil_Calcs!N$193</f>
        <v>0</v>
      </c>
      <c r="L160" s="447">
        <f ca="1" xml:space="preserve"> Oil_Calcs!O$193</f>
        <v>0</v>
      </c>
      <c r="M160" s="440">
        <f ca="1" xml:space="preserve"> Oil_Calcs!P$193</f>
        <v>0</v>
      </c>
      <c r="N160" s="244">
        <f ca="1" xml:space="preserve"> Oil_Calcs!Q$193</f>
        <v>0</v>
      </c>
      <c r="O160" s="447">
        <f ca="1" xml:space="preserve"> Oil_Calcs!R$193</f>
        <v>0</v>
      </c>
      <c r="P160" s="440">
        <f ca="1" xml:space="preserve"> Oil_Calcs!S$193</f>
        <v>0</v>
      </c>
      <c r="Q160" s="244">
        <f ca="1" xml:space="preserve"> Oil_Calcs!T$193</f>
        <v>0</v>
      </c>
      <c r="R160" s="447">
        <f ca="1" xml:space="preserve"> Oil_Calcs!U$193</f>
        <v>0</v>
      </c>
      <c r="S160" s="440">
        <f ca="1" xml:space="preserve"> Gas_Calcs!M$193</f>
        <v>0</v>
      </c>
      <c r="T160" s="244">
        <f ca="1" xml:space="preserve"> Gas_Calcs!N$193</f>
        <v>0</v>
      </c>
      <c r="U160" s="447">
        <f ca="1" xml:space="preserve"> Gas_Calcs!O$193</f>
        <v>0</v>
      </c>
      <c r="V160" s="440">
        <f ca="1" xml:space="preserve"> Gas_Calcs!P$193</f>
        <v>0</v>
      </c>
      <c r="W160" s="244">
        <f ca="1" xml:space="preserve"> Gas_Calcs!Q$193</f>
        <v>0</v>
      </c>
      <c r="X160" s="447">
        <f ca="1" xml:space="preserve"> Gas_Calcs!R$193</f>
        <v>0</v>
      </c>
      <c r="Y160" s="440">
        <f ca="1" xml:space="preserve"> Gas_Calcs!S$193</f>
        <v>0</v>
      </c>
      <c r="Z160" s="244">
        <f ca="1" xml:space="preserve"> Gas_Calcs!T$193</f>
        <v>0</v>
      </c>
      <c r="AA160" s="447">
        <f ca="1" xml:space="preserve"> Gas_Calcs!U$193</f>
        <v>0</v>
      </c>
      <c r="AB160" s="461">
        <f ca="1" xml:space="preserve"> Coal_Calcs!M$192</f>
        <v>0</v>
      </c>
      <c r="AC160" s="463">
        <f ca="1" xml:space="preserve"> Coal_Calcs!N$192</f>
        <v>0</v>
      </c>
      <c r="AD160" s="464">
        <f ca="1" xml:space="preserve"> Coal_Calcs!O$192</f>
        <v>0</v>
      </c>
      <c r="AE160" s="461">
        <f ca="1" xml:space="preserve"> Coal_Calcs!P$192</f>
        <v>0</v>
      </c>
      <c r="AF160" s="463">
        <f ca="1" xml:space="preserve"> Coal_Calcs!Q$192</f>
        <v>0</v>
      </c>
      <c r="AG160" s="464">
        <f ca="1" xml:space="preserve"> Coal_Calcs!R$192</f>
        <v>0</v>
      </c>
      <c r="AH160" s="461">
        <f ca="1" xml:space="preserve"> Coal_Calcs!S$192</f>
        <v>0</v>
      </c>
      <c r="AI160" s="463">
        <f ca="1" xml:space="preserve"> Coal_Calcs!T$192</f>
        <v>0</v>
      </c>
      <c r="AJ160" s="464">
        <f ca="1" xml:space="preserve"> Coal_Calcs!U$192</f>
        <v>0</v>
      </c>
      <c r="AK160" s="384">
        <f t="shared" ca="1" si="7"/>
        <v>0</v>
      </c>
      <c r="AL160" s="384">
        <f t="shared" ca="1" si="8"/>
        <v>0</v>
      </c>
      <c r="AM160" s="384">
        <f t="shared" ca="1" si="9"/>
        <v>0</v>
      </c>
    </row>
    <row r="161" spans="4:39" ht="12.9" customHeight="1" x14ac:dyDescent="0.3">
      <c r="D161" s="54"/>
      <c r="E161" s="234" t="s">
        <v>328</v>
      </c>
      <c r="F161" s="234" t="s">
        <v>551</v>
      </c>
      <c r="G161" s="234" t="s">
        <v>646</v>
      </c>
      <c r="H161" s="172"/>
      <c r="I161" s="172"/>
      <c r="J161" s="440">
        <f ca="1" xml:space="preserve"> Oil_Calcs!M$194</f>
        <v>0</v>
      </c>
      <c r="K161" s="244">
        <f ca="1" xml:space="preserve"> Oil_Calcs!N$194</f>
        <v>0</v>
      </c>
      <c r="L161" s="447">
        <f ca="1" xml:space="preserve"> Oil_Calcs!O$194</f>
        <v>0</v>
      </c>
      <c r="M161" s="440">
        <f ca="1" xml:space="preserve"> Oil_Calcs!P$194</f>
        <v>0</v>
      </c>
      <c r="N161" s="244">
        <f ca="1" xml:space="preserve"> Oil_Calcs!Q$194</f>
        <v>0</v>
      </c>
      <c r="O161" s="447">
        <f ca="1" xml:space="preserve"> Oil_Calcs!R$194</f>
        <v>0</v>
      </c>
      <c r="P161" s="440">
        <f ca="1" xml:space="preserve"> Oil_Calcs!S$194</f>
        <v>0</v>
      </c>
      <c r="Q161" s="244">
        <f ca="1" xml:space="preserve"> Oil_Calcs!T$194</f>
        <v>0</v>
      </c>
      <c r="R161" s="447">
        <f ca="1" xml:space="preserve"> Oil_Calcs!U$194</f>
        <v>0</v>
      </c>
      <c r="S161" s="440">
        <f ca="1" xml:space="preserve"> Gas_Calcs!M$194</f>
        <v>0</v>
      </c>
      <c r="T161" s="244">
        <f ca="1" xml:space="preserve"> Gas_Calcs!N$194</f>
        <v>0</v>
      </c>
      <c r="U161" s="447">
        <f ca="1" xml:space="preserve"> Gas_Calcs!O$194</f>
        <v>0</v>
      </c>
      <c r="V161" s="440">
        <f ca="1" xml:space="preserve"> Gas_Calcs!P$194</f>
        <v>0</v>
      </c>
      <c r="W161" s="244">
        <f ca="1" xml:space="preserve"> Gas_Calcs!Q$194</f>
        <v>0</v>
      </c>
      <c r="X161" s="447">
        <f ca="1" xml:space="preserve"> Gas_Calcs!R$194</f>
        <v>0</v>
      </c>
      <c r="Y161" s="440">
        <f ca="1" xml:space="preserve"> Gas_Calcs!S$194</f>
        <v>0</v>
      </c>
      <c r="Z161" s="244">
        <f ca="1" xml:space="preserve"> Gas_Calcs!T$194</f>
        <v>0</v>
      </c>
      <c r="AA161" s="447">
        <f ca="1" xml:space="preserve"> Gas_Calcs!U$194</f>
        <v>0</v>
      </c>
      <c r="AB161" s="461">
        <f ca="1" xml:space="preserve"> Coal_Calcs!M$193</f>
        <v>0</v>
      </c>
      <c r="AC161" s="463">
        <f ca="1" xml:space="preserve"> Coal_Calcs!N$193</f>
        <v>0</v>
      </c>
      <c r="AD161" s="464">
        <f ca="1" xml:space="preserve"> Coal_Calcs!O$193</f>
        <v>0</v>
      </c>
      <c r="AE161" s="461">
        <f ca="1" xml:space="preserve"> Coal_Calcs!P$193</f>
        <v>0</v>
      </c>
      <c r="AF161" s="463">
        <f ca="1" xml:space="preserve"> Coal_Calcs!Q$193</f>
        <v>0</v>
      </c>
      <c r="AG161" s="464">
        <f ca="1" xml:space="preserve"> Coal_Calcs!R$193</f>
        <v>0</v>
      </c>
      <c r="AH161" s="461">
        <f ca="1" xml:space="preserve"> Coal_Calcs!S$193</f>
        <v>0</v>
      </c>
      <c r="AI161" s="463">
        <f ca="1" xml:space="preserve"> Coal_Calcs!T$193</f>
        <v>0</v>
      </c>
      <c r="AJ161" s="464">
        <f ca="1" xml:space="preserve"> Coal_Calcs!U$193</f>
        <v>0</v>
      </c>
      <c r="AK161" s="384">
        <f t="shared" ca="1" si="7"/>
        <v>0</v>
      </c>
      <c r="AL161" s="384">
        <f t="shared" ca="1" si="8"/>
        <v>0</v>
      </c>
      <c r="AM161" s="384">
        <f t="shared" ca="1" si="9"/>
        <v>0</v>
      </c>
    </row>
    <row r="162" spans="4:39" ht="12.9" customHeight="1" x14ac:dyDescent="0.3">
      <c r="D162" s="54"/>
      <c r="E162" s="234" t="s">
        <v>338</v>
      </c>
      <c r="F162" s="234" t="s">
        <v>171</v>
      </c>
      <c r="G162" s="234" t="s">
        <v>646</v>
      </c>
      <c r="H162" s="172"/>
      <c r="I162" s="172"/>
      <c r="J162" s="440">
        <f ca="1" xml:space="preserve"> Oil_Calcs!M$195</f>
        <v>239626.11267948069</v>
      </c>
      <c r="K162" s="244">
        <f ca="1" xml:space="preserve"> Oil_Calcs!N$195</f>
        <v>260594.0594059405</v>
      </c>
      <c r="L162" s="447">
        <f ca="1" xml:space="preserve"> Oil_Calcs!O$195</f>
        <v>284279.23283460672</v>
      </c>
      <c r="M162" s="440">
        <f ca="1" xml:space="preserve"> Oil_Calcs!P$195</f>
        <v>26311.556215027878</v>
      </c>
      <c r="N162" s="244">
        <f ca="1" xml:space="preserve"> Oil_Calcs!Q$195</f>
        <v>39832.576574338986</v>
      </c>
      <c r="O162" s="447">
        <f ca="1" xml:space="preserve"> Oil_Calcs!R$195</f>
        <v>47921.866938337407</v>
      </c>
      <c r="P162" s="440">
        <f ca="1" xml:space="preserve"> Oil_Calcs!S$195</f>
        <v>265937.66889450856</v>
      </c>
      <c r="Q162" s="244">
        <f ca="1" xml:space="preserve"> Oil_Calcs!T$195</f>
        <v>300426.63598027948</v>
      </c>
      <c r="R162" s="447">
        <f ca="1" xml:space="preserve"> Oil_Calcs!U$195</f>
        <v>332201.09977294412</v>
      </c>
      <c r="S162" s="440">
        <f ca="1" xml:space="preserve"> Gas_Calcs!M$195</f>
        <v>62573.147999999994</v>
      </c>
      <c r="T162" s="244">
        <f ca="1" xml:space="preserve"> Gas_Calcs!N$195</f>
        <v>64647.396000000001</v>
      </c>
      <c r="U162" s="447">
        <f ca="1" xml:space="preserve"> Gas_Calcs!O$195</f>
        <v>67182.587999999989</v>
      </c>
      <c r="V162" s="440">
        <f ca="1" xml:space="preserve"> Gas_Calcs!P$195</f>
        <v>5714.882078397829</v>
      </c>
      <c r="W162" s="244">
        <f ca="1" xml:space="preserve"> Gas_Calcs!Q$195</f>
        <v>14677.888886753277</v>
      </c>
      <c r="X162" s="447">
        <f ca="1" xml:space="preserve"> Gas_Calcs!R$195</f>
        <v>24770.341853821756</v>
      </c>
      <c r="Y162" s="440">
        <f ca="1" xml:space="preserve"> Gas_Calcs!S$195</f>
        <v>68288.030078397816</v>
      </c>
      <c r="Z162" s="244">
        <f ca="1" xml:space="preserve"> Gas_Calcs!T$195</f>
        <v>79325.284886753274</v>
      </c>
      <c r="AA162" s="447">
        <f ca="1" xml:space="preserve"> Gas_Calcs!U$195</f>
        <v>91952.929853821741</v>
      </c>
      <c r="AB162" s="461">
        <f ca="1" xml:space="preserve"> Coal_Calcs!M$194</f>
        <v>17881.677703953646</v>
      </c>
      <c r="AC162" s="463">
        <f ca="1" xml:space="preserve"> Coal_Calcs!N$194</f>
        <v>19829.298231258261</v>
      </c>
      <c r="AD162" s="464">
        <f ca="1" xml:space="preserve"> Coal_Calcs!O$194</f>
        <v>21796.659374032202</v>
      </c>
      <c r="AE162" s="461">
        <f ca="1" xml:space="preserve"> Coal_Calcs!P$194</f>
        <v>1228.9540001068133</v>
      </c>
      <c r="AF162" s="463">
        <f ca="1" xml:space="preserve"> Coal_Calcs!Q$194</f>
        <v>1350.6095652635779</v>
      </c>
      <c r="AG162" s="464">
        <f ca="1" xml:space="preserve"> Coal_Calcs!R$194</f>
        <v>1472.265130420343</v>
      </c>
      <c r="AH162" s="461">
        <f ca="1" xml:space="preserve"> Coal_Calcs!S$194</f>
        <v>19110.631704060459</v>
      </c>
      <c r="AI162" s="463">
        <f ca="1" xml:space="preserve"> Coal_Calcs!T$194</f>
        <v>21179.907796521838</v>
      </c>
      <c r="AJ162" s="464">
        <f ca="1" xml:space="preserve"> Coal_Calcs!U$194</f>
        <v>23268.924504452545</v>
      </c>
      <c r="AK162" s="384">
        <f t="shared" ca="1" si="7"/>
        <v>353336.33067696687</v>
      </c>
      <c r="AL162" s="384">
        <f t="shared" ca="1" si="8"/>
        <v>400931.82866355457</v>
      </c>
      <c r="AM162" s="384">
        <f t="shared" ca="1" si="9"/>
        <v>447422.95413121843</v>
      </c>
    </row>
    <row r="163" spans="4:39" ht="12.9" customHeight="1" x14ac:dyDescent="0.3">
      <c r="D163" s="54"/>
      <c r="E163" s="234" t="s">
        <v>329</v>
      </c>
      <c r="F163" s="234" t="s">
        <v>172</v>
      </c>
      <c r="G163" s="234" t="s">
        <v>646</v>
      </c>
      <c r="H163" s="172"/>
      <c r="I163" s="172"/>
      <c r="J163" s="440">
        <f ca="1" xml:space="preserve"> Oil_Calcs!M$196</f>
        <v>81332.950653984328</v>
      </c>
      <c r="K163" s="244">
        <f ca="1" xml:space="preserve"> Oil_Calcs!N$196</f>
        <v>88449.808484498062</v>
      </c>
      <c r="L163" s="447">
        <f ca="1" xml:space="preserve"> Oil_Calcs!O$196</f>
        <v>96488.936692038056</v>
      </c>
      <c r="M163" s="440">
        <f ca="1" xml:space="preserve"> Oil_Calcs!P$196</f>
        <v>13606.28591618119</v>
      </c>
      <c r="N163" s="244">
        <f ca="1" xml:space="preserve"> Oil_Calcs!Q$196</f>
        <v>17672.863310956567</v>
      </c>
      <c r="O163" s="447">
        <f ca="1" xml:space="preserve"> Oil_Calcs!R$196</f>
        <v>28109.539697541448</v>
      </c>
      <c r="P163" s="440">
        <f ca="1" xml:space="preserve"> Oil_Calcs!S$196</f>
        <v>94939.236570165522</v>
      </c>
      <c r="Q163" s="244">
        <f ca="1" xml:space="preserve"> Oil_Calcs!T$196</f>
        <v>106122.67179545463</v>
      </c>
      <c r="R163" s="447">
        <f ca="1" xml:space="preserve"> Oil_Calcs!U$196</f>
        <v>124598.4763895795</v>
      </c>
      <c r="S163" s="440">
        <f ca="1" xml:space="preserve"> Gas_Calcs!M$196</f>
        <v>147900.16799999998</v>
      </c>
      <c r="T163" s="244">
        <f ca="1" xml:space="preserve"> Gas_Calcs!N$196</f>
        <v>152802.93600000002</v>
      </c>
      <c r="U163" s="447">
        <f ca="1" xml:space="preserve"> Gas_Calcs!O$196</f>
        <v>158795.20799999998</v>
      </c>
      <c r="V163" s="440">
        <f ca="1" xml:space="preserve"> Gas_Calcs!P$196</f>
        <v>13507.903094394869</v>
      </c>
      <c r="W163" s="244">
        <f ca="1" xml:space="preserve"> Gas_Calcs!Q$196</f>
        <v>34693.19191414411</v>
      </c>
      <c r="X163" s="447">
        <f ca="1" xml:space="preserve"> Gas_Calcs!R$196</f>
        <v>58548.080745396874</v>
      </c>
      <c r="Y163" s="440">
        <f ca="1" xml:space="preserve"> Gas_Calcs!S$196</f>
        <v>161408.07109439484</v>
      </c>
      <c r="Z163" s="244">
        <f ca="1" xml:space="preserve"> Gas_Calcs!T$196</f>
        <v>187496.12791414413</v>
      </c>
      <c r="AA163" s="447">
        <f ca="1" xml:space="preserve"> Gas_Calcs!U$196</f>
        <v>217343.28874539686</v>
      </c>
      <c r="AB163" s="461">
        <f ca="1" xml:space="preserve"> Coal_Calcs!M$195</f>
        <v>0</v>
      </c>
      <c r="AC163" s="463">
        <f ca="1" xml:space="preserve"> Coal_Calcs!N$195</f>
        <v>0</v>
      </c>
      <c r="AD163" s="464">
        <f ca="1" xml:space="preserve"> Coal_Calcs!O$195</f>
        <v>0</v>
      </c>
      <c r="AE163" s="461">
        <f ca="1" xml:space="preserve"> Coal_Calcs!P$195</f>
        <v>0</v>
      </c>
      <c r="AF163" s="463">
        <f ca="1" xml:space="preserve"> Coal_Calcs!Q$195</f>
        <v>0</v>
      </c>
      <c r="AG163" s="464">
        <f ca="1" xml:space="preserve"> Coal_Calcs!R$195</f>
        <v>0</v>
      </c>
      <c r="AH163" s="461">
        <f ca="1" xml:space="preserve"> Coal_Calcs!S$195</f>
        <v>0</v>
      </c>
      <c r="AI163" s="463">
        <f ca="1" xml:space="preserve"> Coal_Calcs!T$195</f>
        <v>0</v>
      </c>
      <c r="AJ163" s="464">
        <f ca="1" xml:space="preserve"> Coal_Calcs!U$195</f>
        <v>0</v>
      </c>
      <c r="AK163" s="384">
        <f t="shared" ca="1" si="7"/>
        <v>256347.30766456036</v>
      </c>
      <c r="AL163" s="384">
        <f t="shared" ca="1" si="8"/>
        <v>293618.79970959877</v>
      </c>
      <c r="AM163" s="384">
        <f t="shared" ca="1" si="9"/>
        <v>341941.76513497636</v>
      </c>
    </row>
    <row r="164" spans="4:39" ht="12.9" customHeight="1" x14ac:dyDescent="0.3">
      <c r="D164" s="54"/>
      <c r="E164" s="234" t="s">
        <v>346</v>
      </c>
      <c r="F164" s="234" t="s">
        <v>566</v>
      </c>
      <c r="G164" s="234" t="s">
        <v>646</v>
      </c>
      <c r="H164" s="172"/>
      <c r="I164" s="172"/>
      <c r="J164" s="440">
        <f ca="1" xml:space="preserve"> Oil_Calcs!M$197</f>
        <v>0</v>
      </c>
      <c r="K164" s="244">
        <f ca="1" xml:space="preserve"> Oil_Calcs!N$197</f>
        <v>0</v>
      </c>
      <c r="L164" s="447">
        <f ca="1" xml:space="preserve"> Oil_Calcs!O$197</f>
        <v>0</v>
      </c>
      <c r="M164" s="440">
        <f ca="1" xml:space="preserve"> Oil_Calcs!P$197</f>
        <v>0</v>
      </c>
      <c r="N164" s="244">
        <f ca="1" xml:space="preserve"> Oil_Calcs!Q$197</f>
        <v>0</v>
      </c>
      <c r="O164" s="447">
        <f ca="1" xml:space="preserve"> Oil_Calcs!R$197</f>
        <v>0</v>
      </c>
      <c r="P164" s="440">
        <f ca="1" xml:space="preserve"> Oil_Calcs!S$197</f>
        <v>0</v>
      </c>
      <c r="Q164" s="244">
        <f ca="1" xml:space="preserve"> Oil_Calcs!T$197</f>
        <v>0</v>
      </c>
      <c r="R164" s="447">
        <f ca="1" xml:space="preserve"> Oil_Calcs!U$197</f>
        <v>0</v>
      </c>
      <c r="S164" s="440">
        <f ca="1" xml:space="preserve"> Gas_Calcs!M$197</f>
        <v>0</v>
      </c>
      <c r="T164" s="244">
        <f ca="1" xml:space="preserve"> Gas_Calcs!N$197</f>
        <v>0</v>
      </c>
      <c r="U164" s="447">
        <f ca="1" xml:space="preserve"> Gas_Calcs!O$197</f>
        <v>0</v>
      </c>
      <c r="V164" s="440">
        <f ca="1" xml:space="preserve"> Gas_Calcs!P$197</f>
        <v>0</v>
      </c>
      <c r="W164" s="244">
        <f ca="1" xml:space="preserve"> Gas_Calcs!Q$197</f>
        <v>0</v>
      </c>
      <c r="X164" s="447">
        <f ca="1" xml:space="preserve"> Gas_Calcs!R$197</f>
        <v>0</v>
      </c>
      <c r="Y164" s="440">
        <f ca="1" xml:space="preserve"> Gas_Calcs!S$197</f>
        <v>0</v>
      </c>
      <c r="Z164" s="244">
        <f ca="1" xml:space="preserve"> Gas_Calcs!T$197</f>
        <v>0</v>
      </c>
      <c r="AA164" s="447">
        <f ca="1" xml:space="preserve"> Gas_Calcs!U$197</f>
        <v>0</v>
      </c>
      <c r="AB164" s="461">
        <f ca="1" xml:space="preserve"> Coal_Calcs!M$196</f>
        <v>0</v>
      </c>
      <c r="AC164" s="463">
        <f ca="1" xml:space="preserve"> Coal_Calcs!N$196</f>
        <v>0</v>
      </c>
      <c r="AD164" s="464">
        <f ca="1" xml:space="preserve"> Coal_Calcs!O$196</f>
        <v>0</v>
      </c>
      <c r="AE164" s="461">
        <f ca="1" xml:space="preserve"> Coal_Calcs!P$196</f>
        <v>0</v>
      </c>
      <c r="AF164" s="463">
        <f ca="1" xml:space="preserve"> Coal_Calcs!Q$196</f>
        <v>0</v>
      </c>
      <c r="AG164" s="464">
        <f ca="1" xml:space="preserve"> Coal_Calcs!R$196</f>
        <v>0</v>
      </c>
      <c r="AH164" s="461">
        <f ca="1" xml:space="preserve"> Coal_Calcs!S$196</f>
        <v>0</v>
      </c>
      <c r="AI164" s="463">
        <f ca="1" xml:space="preserve"> Coal_Calcs!T$196</f>
        <v>0</v>
      </c>
      <c r="AJ164" s="464">
        <f ca="1" xml:space="preserve"> Coal_Calcs!U$196</f>
        <v>0</v>
      </c>
      <c r="AK164" s="384">
        <f t="shared" ca="1" si="7"/>
        <v>0</v>
      </c>
      <c r="AL164" s="384">
        <f t="shared" ca="1" si="8"/>
        <v>0</v>
      </c>
      <c r="AM164" s="384">
        <f t="shared" ca="1" si="9"/>
        <v>0</v>
      </c>
    </row>
    <row r="165" spans="4:39" ht="12.9" customHeight="1" x14ac:dyDescent="0.3">
      <c r="D165" s="54"/>
      <c r="E165" s="234" t="s">
        <v>348</v>
      </c>
      <c r="F165" s="234" t="s">
        <v>568</v>
      </c>
      <c r="G165" s="234" t="s">
        <v>646</v>
      </c>
      <c r="H165" s="172"/>
      <c r="I165" s="172"/>
      <c r="J165" s="440">
        <f ca="1" xml:space="preserve"> Oil_Calcs!M$198</f>
        <v>0</v>
      </c>
      <c r="K165" s="244">
        <f ca="1" xml:space="preserve"> Oil_Calcs!N$198</f>
        <v>0</v>
      </c>
      <c r="L165" s="447">
        <f ca="1" xml:space="preserve"> Oil_Calcs!O$198</f>
        <v>0</v>
      </c>
      <c r="M165" s="440">
        <f ca="1" xml:space="preserve"> Oil_Calcs!P$198</f>
        <v>0</v>
      </c>
      <c r="N165" s="244">
        <f ca="1" xml:space="preserve"> Oil_Calcs!Q$198</f>
        <v>0</v>
      </c>
      <c r="O165" s="447">
        <f ca="1" xml:space="preserve"> Oil_Calcs!R$198</f>
        <v>0</v>
      </c>
      <c r="P165" s="440">
        <f ca="1" xml:space="preserve"> Oil_Calcs!S$198</f>
        <v>0</v>
      </c>
      <c r="Q165" s="244">
        <f ca="1" xml:space="preserve"> Oil_Calcs!T$198</f>
        <v>0</v>
      </c>
      <c r="R165" s="447">
        <f ca="1" xml:space="preserve"> Oil_Calcs!U$198</f>
        <v>0</v>
      </c>
      <c r="S165" s="440">
        <f ca="1" xml:space="preserve"> Gas_Calcs!M$198</f>
        <v>0</v>
      </c>
      <c r="T165" s="244">
        <f ca="1" xml:space="preserve"> Gas_Calcs!N$198</f>
        <v>0</v>
      </c>
      <c r="U165" s="447">
        <f ca="1" xml:space="preserve"> Gas_Calcs!O$198</f>
        <v>0</v>
      </c>
      <c r="V165" s="440">
        <f ca="1" xml:space="preserve"> Gas_Calcs!P$198</f>
        <v>0</v>
      </c>
      <c r="W165" s="244">
        <f ca="1" xml:space="preserve"> Gas_Calcs!Q$198</f>
        <v>0</v>
      </c>
      <c r="X165" s="447">
        <f ca="1" xml:space="preserve"> Gas_Calcs!R$198</f>
        <v>0</v>
      </c>
      <c r="Y165" s="440">
        <f ca="1" xml:space="preserve"> Gas_Calcs!S$198</f>
        <v>0</v>
      </c>
      <c r="Z165" s="244">
        <f ca="1" xml:space="preserve"> Gas_Calcs!T$198</f>
        <v>0</v>
      </c>
      <c r="AA165" s="447">
        <f ca="1" xml:space="preserve"> Gas_Calcs!U$198</f>
        <v>0</v>
      </c>
      <c r="AB165" s="461">
        <f ca="1" xml:space="preserve"> Coal_Calcs!M$197</f>
        <v>0</v>
      </c>
      <c r="AC165" s="463">
        <f ca="1" xml:space="preserve"> Coal_Calcs!N$197</f>
        <v>0</v>
      </c>
      <c r="AD165" s="464">
        <f ca="1" xml:space="preserve"> Coal_Calcs!O$197</f>
        <v>0</v>
      </c>
      <c r="AE165" s="461">
        <f ca="1" xml:space="preserve"> Coal_Calcs!P$197</f>
        <v>0</v>
      </c>
      <c r="AF165" s="463">
        <f ca="1" xml:space="preserve"> Coal_Calcs!Q$197</f>
        <v>0</v>
      </c>
      <c r="AG165" s="464">
        <f ca="1" xml:space="preserve"> Coal_Calcs!R$197</f>
        <v>0</v>
      </c>
      <c r="AH165" s="461">
        <f ca="1" xml:space="preserve"> Coal_Calcs!S$197</f>
        <v>0</v>
      </c>
      <c r="AI165" s="463">
        <f ca="1" xml:space="preserve"> Coal_Calcs!T$197</f>
        <v>0</v>
      </c>
      <c r="AJ165" s="464">
        <f ca="1" xml:space="preserve"> Coal_Calcs!U$197</f>
        <v>0</v>
      </c>
      <c r="AK165" s="384">
        <f t="shared" ca="1" si="7"/>
        <v>0</v>
      </c>
      <c r="AL165" s="384">
        <f t="shared" ca="1" si="8"/>
        <v>0</v>
      </c>
      <c r="AM165" s="384">
        <f t="shared" ca="1" si="9"/>
        <v>0</v>
      </c>
    </row>
    <row r="166" spans="4:39" ht="12.9" customHeight="1" x14ac:dyDescent="0.3">
      <c r="D166" s="54"/>
      <c r="E166" s="234" t="s">
        <v>352</v>
      </c>
      <c r="F166" s="234" t="s">
        <v>572</v>
      </c>
      <c r="G166" s="234" t="s">
        <v>646</v>
      </c>
      <c r="H166" s="172"/>
      <c r="I166" s="172"/>
      <c r="J166" s="440">
        <f ca="1" xml:space="preserve"> Oil_Calcs!M$199</f>
        <v>0</v>
      </c>
      <c r="K166" s="244">
        <f ca="1" xml:space="preserve"> Oil_Calcs!N$199</f>
        <v>0</v>
      </c>
      <c r="L166" s="447">
        <f ca="1" xml:space="preserve"> Oil_Calcs!O$199</f>
        <v>0</v>
      </c>
      <c r="M166" s="440">
        <f ca="1" xml:space="preserve"> Oil_Calcs!P$199</f>
        <v>0</v>
      </c>
      <c r="N166" s="244">
        <f ca="1" xml:space="preserve"> Oil_Calcs!Q$199</f>
        <v>0</v>
      </c>
      <c r="O166" s="447">
        <f ca="1" xml:space="preserve"> Oil_Calcs!R$199</f>
        <v>0</v>
      </c>
      <c r="P166" s="440">
        <f ca="1" xml:space="preserve"> Oil_Calcs!S$199</f>
        <v>0</v>
      </c>
      <c r="Q166" s="244">
        <f ca="1" xml:space="preserve"> Oil_Calcs!T$199</f>
        <v>0</v>
      </c>
      <c r="R166" s="447">
        <f ca="1" xml:space="preserve"> Oil_Calcs!U$199</f>
        <v>0</v>
      </c>
      <c r="S166" s="440">
        <f ca="1" xml:space="preserve"> Gas_Calcs!M$199</f>
        <v>0</v>
      </c>
      <c r="T166" s="244">
        <f ca="1" xml:space="preserve"> Gas_Calcs!N$199</f>
        <v>0</v>
      </c>
      <c r="U166" s="447">
        <f ca="1" xml:space="preserve"> Gas_Calcs!O$199</f>
        <v>0</v>
      </c>
      <c r="V166" s="440">
        <f ca="1" xml:space="preserve"> Gas_Calcs!P$199</f>
        <v>0</v>
      </c>
      <c r="W166" s="244">
        <f ca="1" xml:space="preserve"> Gas_Calcs!Q$199</f>
        <v>0</v>
      </c>
      <c r="X166" s="447">
        <f ca="1" xml:space="preserve"> Gas_Calcs!R$199</f>
        <v>0</v>
      </c>
      <c r="Y166" s="440">
        <f ca="1" xml:space="preserve"> Gas_Calcs!S$199</f>
        <v>0</v>
      </c>
      <c r="Z166" s="244">
        <f ca="1" xml:space="preserve"> Gas_Calcs!T$199</f>
        <v>0</v>
      </c>
      <c r="AA166" s="447">
        <f ca="1" xml:space="preserve"> Gas_Calcs!U$199</f>
        <v>0</v>
      </c>
      <c r="AB166" s="461">
        <f ca="1" xml:space="preserve"> Coal_Calcs!M$198</f>
        <v>0</v>
      </c>
      <c r="AC166" s="463">
        <f ca="1" xml:space="preserve"> Coal_Calcs!N$198</f>
        <v>0</v>
      </c>
      <c r="AD166" s="464">
        <f ca="1" xml:space="preserve"> Coal_Calcs!O$198</f>
        <v>0</v>
      </c>
      <c r="AE166" s="461">
        <f ca="1" xml:space="preserve"> Coal_Calcs!P$198</f>
        <v>0</v>
      </c>
      <c r="AF166" s="463">
        <f ca="1" xml:space="preserve"> Coal_Calcs!Q$198</f>
        <v>0</v>
      </c>
      <c r="AG166" s="464">
        <f ca="1" xml:space="preserve"> Coal_Calcs!R$198</f>
        <v>0</v>
      </c>
      <c r="AH166" s="461">
        <f ca="1" xml:space="preserve"> Coal_Calcs!S$198</f>
        <v>0</v>
      </c>
      <c r="AI166" s="463">
        <f ca="1" xml:space="preserve"> Coal_Calcs!T$198</f>
        <v>0</v>
      </c>
      <c r="AJ166" s="464">
        <f ca="1" xml:space="preserve"> Coal_Calcs!U$198</f>
        <v>0</v>
      </c>
      <c r="AK166" s="384">
        <f t="shared" ca="1" si="7"/>
        <v>0</v>
      </c>
      <c r="AL166" s="384">
        <f t="shared" ca="1" si="8"/>
        <v>0</v>
      </c>
      <c r="AM166" s="384">
        <f t="shared" ca="1" si="9"/>
        <v>0</v>
      </c>
    </row>
    <row r="167" spans="4:39" ht="12.9" customHeight="1" x14ac:dyDescent="0.3">
      <c r="D167" s="54"/>
      <c r="E167" s="234" t="s">
        <v>355</v>
      </c>
      <c r="F167" s="234" t="s">
        <v>575</v>
      </c>
      <c r="G167" s="234" t="s">
        <v>646</v>
      </c>
      <c r="H167" s="172"/>
      <c r="I167" s="172"/>
      <c r="J167" s="440">
        <f ca="1" xml:space="preserve"> Oil_Calcs!M$200</f>
        <v>0</v>
      </c>
      <c r="K167" s="244">
        <f ca="1" xml:space="preserve"> Oil_Calcs!N$200</f>
        <v>0</v>
      </c>
      <c r="L167" s="447">
        <f ca="1" xml:space="preserve"> Oil_Calcs!O$200</f>
        <v>0</v>
      </c>
      <c r="M167" s="440">
        <f ca="1" xml:space="preserve"> Oil_Calcs!P$200</f>
        <v>0</v>
      </c>
      <c r="N167" s="244">
        <f ca="1" xml:space="preserve"> Oil_Calcs!Q$200</f>
        <v>0</v>
      </c>
      <c r="O167" s="447">
        <f ca="1" xml:space="preserve"> Oil_Calcs!R$200</f>
        <v>0</v>
      </c>
      <c r="P167" s="440">
        <f ca="1" xml:space="preserve"> Oil_Calcs!S$200</f>
        <v>0</v>
      </c>
      <c r="Q167" s="244">
        <f ca="1" xml:space="preserve"> Oil_Calcs!T$200</f>
        <v>0</v>
      </c>
      <c r="R167" s="447">
        <f ca="1" xml:space="preserve"> Oil_Calcs!U$200</f>
        <v>0</v>
      </c>
      <c r="S167" s="440">
        <f ca="1" xml:space="preserve"> Gas_Calcs!M$200</f>
        <v>0</v>
      </c>
      <c r="T167" s="244">
        <f ca="1" xml:space="preserve"> Gas_Calcs!N$200</f>
        <v>0</v>
      </c>
      <c r="U167" s="447">
        <f ca="1" xml:space="preserve"> Gas_Calcs!O$200</f>
        <v>0</v>
      </c>
      <c r="V167" s="440">
        <f ca="1" xml:space="preserve"> Gas_Calcs!P$200</f>
        <v>0</v>
      </c>
      <c r="W167" s="244">
        <f ca="1" xml:space="preserve"> Gas_Calcs!Q$200</f>
        <v>0</v>
      </c>
      <c r="X167" s="447">
        <f ca="1" xml:space="preserve"> Gas_Calcs!R$200</f>
        <v>0</v>
      </c>
      <c r="Y167" s="440">
        <f ca="1" xml:space="preserve"> Gas_Calcs!S$200</f>
        <v>0</v>
      </c>
      <c r="Z167" s="244">
        <f ca="1" xml:space="preserve"> Gas_Calcs!T$200</f>
        <v>0</v>
      </c>
      <c r="AA167" s="447">
        <f ca="1" xml:space="preserve"> Gas_Calcs!U$200</f>
        <v>0</v>
      </c>
      <c r="AB167" s="461">
        <f ca="1" xml:space="preserve"> Coal_Calcs!M$199</f>
        <v>0</v>
      </c>
      <c r="AC167" s="463">
        <f ca="1" xml:space="preserve"> Coal_Calcs!N$199</f>
        <v>0</v>
      </c>
      <c r="AD167" s="464">
        <f ca="1" xml:space="preserve"> Coal_Calcs!O$199</f>
        <v>0</v>
      </c>
      <c r="AE167" s="461">
        <f ca="1" xml:space="preserve"> Coal_Calcs!P$199</f>
        <v>0</v>
      </c>
      <c r="AF167" s="463">
        <f ca="1" xml:space="preserve"> Coal_Calcs!Q$199</f>
        <v>0</v>
      </c>
      <c r="AG167" s="464">
        <f ca="1" xml:space="preserve"> Coal_Calcs!R$199</f>
        <v>0</v>
      </c>
      <c r="AH167" s="461">
        <f ca="1" xml:space="preserve"> Coal_Calcs!S$199</f>
        <v>0</v>
      </c>
      <c r="AI167" s="463">
        <f ca="1" xml:space="preserve"> Coal_Calcs!T$199</f>
        <v>0</v>
      </c>
      <c r="AJ167" s="464">
        <f ca="1" xml:space="preserve"> Coal_Calcs!U$199</f>
        <v>0</v>
      </c>
      <c r="AK167" s="384">
        <f t="shared" ca="1" si="7"/>
        <v>0</v>
      </c>
      <c r="AL167" s="384">
        <f t="shared" ca="1" si="8"/>
        <v>0</v>
      </c>
      <c r="AM167" s="384">
        <f t="shared" ca="1" si="9"/>
        <v>0</v>
      </c>
    </row>
    <row r="168" spans="4:39" ht="12.9" customHeight="1" x14ac:dyDescent="0.3">
      <c r="D168" s="54"/>
      <c r="E168" s="234" t="s">
        <v>358</v>
      </c>
      <c r="F168" s="234" t="s">
        <v>577</v>
      </c>
      <c r="G168" s="234" t="s">
        <v>646</v>
      </c>
      <c r="H168" s="172"/>
      <c r="I168" s="172"/>
      <c r="J168" s="440">
        <f ca="1" xml:space="preserve"> Oil_Calcs!M$201</f>
        <v>0</v>
      </c>
      <c r="K168" s="244">
        <f ca="1" xml:space="preserve"> Oil_Calcs!N$201</f>
        <v>0</v>
      </c>
      <c r="L168" s="447">
        <f ca="1" xml:space="preserve"> Oil_Calcs!O$201</f>
        <v>0</v>
      </c>
      <c r="M168" s="440">
        <f ca="1" xml:space="preserve"> Oil_Calcs!P$201</f>
        <v>0</v>
      </c>
      <c r="N168" s="244">
        <f ca="1" xml:space="preserve"> Oil_Calcs!Q$201</f>
        <v>0</v>
      </c>
      <c r="O168" s="447">
        <f ca="1" xml:space="preserve"> Oil_Calcs!R$201</f>
        <v>0</v>
      </c>
      <c r="P168" s="440">
        <f ca="1" xml:space="preserve"> Oil_Calcs!S$201</f>
        <v>0</v>
      </c>
      <c r="Q168" s="244">
        <f ca="1" xml:space="preserve"> Oil_Calcs!T$201</f>
        <v>0</v>
      </c>
      <c r="R168" s="447">
        <f ca="1" xml:space="preserve"> Oil_Calcs!U$201</f>
        <v>0</v>
      </c>
      <c r="S168" s="440">
        <f ca="1" xml:space="preserve"> Gas_Calcs!M$201</f>
        <v>0</v>
      </c>
      <c r="T168" s="244">
        <f ca="1" xml:space="preserve"> Gas_Calcs!N$201</f>
        <v>0</v>
      </c>
      <c r="U168" s="447">
        <f ca="1" xml:space="preserve"> Gas_Calcs!O$201</f>
        <v>0</v>
      </c>
      <c r="V168" s="440">
        <f ca="1" xml:space="preserve"> Gas_Calcs!P$201</f>
        <v>0</v>
      </c>
      <c r="W168" s="244">
        <f ca="1" xml:space="preserve"> Gas_Calcs!Q$201</f>
        <v>0</v>
      </c>
      <c r="X168" s="447">
        <f ca="1" xml:space="preserve"> Gas_Calcs!R$201</f>
        <v>0</v>
      </c>
      <c r="Y168" s="440">
        <f ca="1" xml:space="preserve"> Gas_Calcs!S$201</f>
        <v>0</v>
      </c>
      <c r="Z168" s="244">
        <f ca="1" xml:space="preserve"> Gas_Calcs!T$201</f>
        <v>0</v>
      </c>
      <c r="AA168" s="447">
        <f ca="1" xml:space="preserve"> Gas_Calcs!U$201</f>
        <v>0</v>
      </c>
      <c r="AB168" s="461">
        <f ca="1" xml:space="preserve"> Coal_Calcs!M$200</f>
        <v>0</v>
      </c>
      <c r="AC168" s="463">
        <f ca="1" xml:space="preserve"> Coal_Calcs!N$200</f>
        <v>0</v>
      </c>
      <c r="AD168" s="464">
        <f ca="1" xml:space="preserve"> Coal_Calcs!O$200</f>
        <v>0</v>
      </c>
      <c r="AE168" s="461">
        <f ca="1" xml:space="preserve"> Coal_Calcs!P$200</f>
        <v>0</v>
      </c>
      <c r="AF168" s="463">
        <f ca="1" xml:space="preserve"> Coal_Calcs!Q$200</f>
        <v>0</v>
      </c>
      <c r="AG168" s="464">
        <f ca="1" xml:space="preserve"> Coal_Calcs!R$200</f>
        <v>0</v>
      </c>
      <c r="AH168" s="461">
        <f ca="1" xml:space="preserve"> Coal_Calcs!S$200</f>
        <v>0</v>
      </c>
      <c r="AI168" s="463">
        <f ca="1" xml:space="preserve"> Coal_Calcs!T$200</f>
        <v>0</v>
      </c>
      <c r="AJ168" s="464">
        <f ca="1" xml:space="preserve"> Coal_Calcs!U$200</f>
        <v>0</v>
      </c>
      <c r="AK168" s="384">
        <f t="shared" ca="1" si="7"/>
        <v>0</v>
      </c>
      <c r="AL168" s="384">
        <f t="shared" ca="1" si="8"/>
        <v>0</v>
      </c>
      <c r="AM168" s="384">
        <f t="shared" ca="1" si="9"/>
        <v>0</v>
      </c>
    </row>
    <row r="169" spans="4:39" ht="12.9" customHeight="1" x14ac:dyDescent="0.3">
      <c r="D169" s="54"/>
      <c r="E169" s="234" t="s">
        <v>356</v>
      </c>
      <c r="F169" s="234" t="s">
        <v>173</v>
      </c>
      <c r="G169" s="234" t="s">
        <v>646</v>
      </c>
      <c r="H169" s="172"/>
      <c r="I169" s="172"/>
      <c r="J169" s="440">
        <f ca="1" xml:space="preserve"> Oil_Calcs!M$202</f>
        <v>263488.77562097233</v>
      </c>
      <c r="K169" s="244">
        <f ca="1" xml:space="preserve"> Oil_Calcs!N$202</f>
        <v>286544.77126544766</v>
      </c>
      <c r="L169" s="447">
        <f ca="1" xml:space="preserve"> Oil_Calcs!O$202</f>
        <v>312588.58292397583</v>
      </c>
      <c r="M169" s="440">
        <f ca="1" xml:space="preserve"> Oil_Calcs!P$202</f>
        <v>47384.832255455192</v>
      </c>
      <c r="N169" s="244">
        <f ca="1" xml:space="preserve"> Oil_Calcs!Q$202</f>
        <v>55786.701258489593</v>
      </c>
      <c r="O169" s="447">
        <f ca="1" xml:space="preserve"> Oil_Calcs!R$202</f>
        <v>78114.357871073764</v>
      </c>
      <c r="P169" s="440">
        <f ca="1" xml:space="preserve"> Oil_Calcs!S$202</f>
        <v>310873.60787642753</v>
      </c>
      <c r="Q169" s="244">
        <f ca="1" xml:space="preserve"> Oil_Calcs!T$202</f>
        <v>342331.47252393723</v>
      </c>
      <c r="R169" s="447">
        <f ca="1" xml:space="preserve"> Oil_Calcs!U$202</f>
        <v>390702.9407950496</v>
      </c>
      <c r="S169" s="440">
        <f ca="1" xml:space="preserve"> Gas_Calcs!M$202</f>
        <v>92911.644</v>
      </c>
      <c r="T169" s="244">
        <f ca="1" xml:space="preserve"> Gas_Calcs!N$202</f>
        <v>95991.588000000003</v>
      </c>
      <c r="U169" s="447">
        <f ca="1" xml:space="preserve"> Gas_Calcs!O$202</f>
        <v>99755.963999999993</v>
      </c>
      <c r="V169" s="440">
        <f ca="1" xml:space="preserve"> Gas_Calcs!P$202</f>
        <v>8485.7339951967751</v>
      </c>
      <c r="W169" s="244">
        <f ca="1" xml:space="preserve"> Gas_Calcs!Q$202</f>
        <v>21794.441074270013</v>
      </c>
      <c r="X169" s="447">
        <f ca="1" xml:space="preserve"> Gas_Calcs!R$202</f>
        <v>36780.204570826238</v>
      </c>
      <c r="Y169" s="440">
        <f ca="1" xml:space="preserve"> Gas_Calcs!S$202</f>
        <v>101397.37799519677</v>
      </c>
      <c r="Z169" s="244">
        <f ca="1" xml:space="preserve"> Gas_Calcs!T$202</f>
        <v>117786.02907427002</v>
      </c>
      <c r="AA169" s="447">
        <f ca="1" xml:space="preserve"> Gas_Calcs!U$202</f>
        <v>136536.16857082624</v>
      </c>
      <c r="AB169" s="461">
        <f ca="1" xml:space="preserve"> Coal_Calcs!M$201</f>
        <v>0</v>
      </c>
      <c r="AC169" s="463">
        <f ca="1" xml:space="preserve"> Coal_Calcs!N$201</f>
        <v>0</v>
      </c>
      <c r="AD169" s="464">
        <f ca="1" xml:space="preserve"> Coal_Calcs!O$201</f>
        <v>0</v>
      </c>
      <c r="AE169" s="461">
        <f ca="1" xml:space="preserve"> Coal_Calcs!P$201</f>
        <v>0</v>
      </c>
      <c r="AF169" s="463">
        <f ca="1" xml:space="preserve"> Coal_Calcs!Q$201</f>
        <v>0</v>
      </c>
      <c r="AG169" s="464">
        <f ca="1" xml:space="preserve"> Coal_Calcs!R$201</f>
        <v>0</v>
      </c>
      <c r="AH169" s="461">
        <f ca="1" xml:space="preserve"> Coal_Calcs!S$201</f>
        <v>0</v>
      </c>
      <c r="AI169" s="463">
        <f ca="1" xml:space="preserve"> Coal_Calcs!T$201</f>
        <v>0</v>
      </c>
      <c r="AJ169" s="464">
        <f ca="1" xml:space="preserve"> Coal_Calcs!U$201</f>
        <v>0</v>
      </c>
      <c r="AK169" s="384">
        <f t="shared" ca="1" si="7"/>
        <v>412270.98587162432</v>
      </c>
      <c r="AL169" s="384">
        <f t="shared" ca="1" si="8"/>
        <v>460117.50159820728</v>
      </c>
      <c r="AM169" s="384">
        <f t="shared" ca="1" si="9"/>
        <v>527239.10936587583</v>
      </c>
    </row>
    <row r="170" spans="4:39" ht="12.9" customHeight="1" x14ac:dyDescent="0.3">
      <c r="D170" s="54"/>
      <c r="E170" s="234" t="s">
        <v>354</v>
      </c>
      <c r="F170" s="234" t="s">
        <v>574</v>
      </c>
      <c r="G170" s="234" t="s">
        <v>646</v>
      </c>
      <c r="H170" s="172"/>
      <c r="I170" s="172"/>
      <c r="J170" s="440">
        <f ca="1" xml:space="preserve"> Oil_Calcs!M$203</f>
        <v>0</v>
      </c>
      <c r="K170" s="244">
        <f ca="1" xml:space="preserve"> Oil_Calcs!N$203</f>
        <v>0</v>
      </c>
      <c r="L170" s="447">
        <f ca="1" xml:space="preserve"> Oil_Calcs!O$203</f>
        <v>0</v>
      </c>
      <c r="M170" s="440">
        <f ca="1" xml:space="preserve"> Oil_Calcs!P$203</f>
        <v>0</v>
      </c>
      <c r="N170" s="244">
        <f ca="1" xml:space="preserve"> Oil_Calcs!Q$203</f>
        <v>0</v>
      </c>
      <c r="O170" s="447">
        <f ca="1" xml:space="preserve"> Oil_Calcs!R$203</f>
        <v>0</v>
      </c>
      <c r="P170" s="440">
        <f ca="1" xml:space="preserve"> Oil_Calcs!S$203</f>
        <v>0</v>
      </c>
      <c r="Q170" s="244">
        <f ca="1" xml:space="preserve"> Oil_Calcs!T$203</f>
        <v>0</v>
      </c>
      <c r="R170" s="447">
        <f ca="1" xml:space="preserve"> Oil_Calcs!U$203</f>
        <v>0</v>
      </c>
      <c r="S170" s="440">
        <f ca="1" xml:space="preserve"> Gas_Calcs!M$203</f>
        <v>0</v>
      </c>
      <c r="T170" s="244">
        <f ca="1" xml:space="preserve"> Gas_Calcs!N$203</f>
        <v>0</v>
      </c>
      <c r="U170" s="447">
        <f ca="1" xml:space="preserve"> Gas_Calcs!O$203</f>
        <v>0</v>
      </c>
      <c r="V170" s="440">
        <f ca="1" xml:space="preserve"> Gas_Calcs!P$203</f>
        <v>0</v>
      </c>
      <c r="W170" s="244">
        <f ca="1" xml:space="preserve"> Gas_Calcs!Q$203</f>
        <v>0</v>
      </c>
      <c r="X170" s="447">
        <f ca="1" xml:space="preserve"> Gas_Calcs!R$203</f>
        <v>0</v>
      </c>
      <c r="Y170" s="440">
        <f ca="1" xml:space="preserve"> Gas_Calcs!S$203</f>
        <v>0</v>
      </c>
      <c r="Z170" s="244">
        <f ca="1" xml:space="preserve"> Gas_Calcs!T$203</f>
        <v>0</v>
      </c>
      <c r="AA170" s="447">
        <f ca="1" xml:space="preserve"> Gas_Calcs!U$203</f>
        <v>0</v>
      </c>
      <c r="AB170" s="461">
        <f ca="1" xml:space="preserve"> Coal_Calcs!M$202</f>
        <v>0</v>
      </c>
      <c r="AC170" s="463">
        <f ca="1" xml:space="preserve"> Coal_Calcs!N$202</f>
        <v>0</v>
      </c>
      <c r="AD170" s="464">
        <f ca="1" xml:space="preserve"> Coal_Calcs!O$202</f>
        <v>0</v>
      </c>
      <c r="AE170" s="461">
        <f ca="1" xml:space="preserve"> Coal_Calcs!P$202</f>
        <v>0</v>
      </c>
      <c r="AF170" s="463">
        <f ca="1" xml:space="preserve"> Coal_Calcs!Q$202</f>
        <v>0</v>
      </c>
      <c r="AG170" s="464">
        <f ca="1" xml:space="preserve"> Coal_Calcs!R$202</f>
        <v>0</v>
      </c>
      <c r="AH170" s="461">
        <f ca="1" xml:space="preserve"> Coal_Calcs!S$202</f>
        <v>0</v>
      </c>
      <c r="AI170" s="463">
        <f ca="1" xml:space="preserve"> Coal_Calcs!T$202</f>
        <v>0</v>
      </c>
      <c r="AJ170" s="464">
        <f ca="1" xml:space="preserve"> Coal_Calcs!U$202</f>
        <v>0</v>
      </c>
      <c r="AK170" s="384">
        <f t="shared" ca="1" si="7"/>
        <v>0</v>
      </c>
      <c r="AL170" s="384">
        <f t="shared" ca="1" si="8"/>
        <v>0</v>
      </c>
      <c r="AM170" s="384">
        <f t="shared" ca="1" si="9"/>
        <v>0</v>
      </c>
    </row>
    <row r="171" spans="4:39" ht="12.9" customHeight="1" x14ac:dyDescent="0.3">
      <c r="D171" s="54"/>
      <c r="E171" s="234" t="s">
        <v>351</v>
      </c>
      <c r="F171" s="234" t="s">
        <v>571</v>
      </c>
      <c r="G171" s="234" t="s">
        <v>646</v>
      </c>
      <c r="H171" s="172"/>
      <c r="I171" s="172"/>
      <c r="J171" s="440">
        <f ca="1" xml:space="preserve"> Oil_Calcs!M$204</f>
        <v>0</v>
      </c>
      <c r="K171" s="244">
        <f ca="1" xml:space="preserve"> Oil_Calcs!N$204</f>
        <v>0</v>
      </c>
      <c r="L171" s="447">
        <f ca="1" xml:space="preserve"> Oil_Calcs!O$204</f>
        <v>0</v>
      </c>
      <c r="M171" s="440">
        <f ca="1" xml:space="preserve"> Oil_Calcs!P$204</f>
        <v>0</v>
      </c>
      <c r="N171" s="244">
        <f ca="1" xml:space="preserve"> Oil_Calcs!Q$204</f>
        <v>0</v>
      </c>
      <c r="O171" s="447">
        <f ca="1" xml:space="preserve"> Oil_Calcs!R$204</f>
        <v>0</v>
      </c>
      <c r="P171" s="440">
        <f ca="1" xml:space="preserve"> Oil_Calcs!S$204</f>
        <v>0</v>
      </c>
      <c r="Q171" s="244">
        <f ca="1" xml:space="preserve"> Oil_Calcs!T$204</f>
        <v>0</v>
      </c>
      <c r="R171" s="447">
        <f ca="1" xml:space="preserve"> Oil_Calcs!U$204</f>
        <v>0</v>
      </c>
      <c r="S171" s="440">
        <f ca="1" xml:space="preserve"> Gas_Calcs!M$204</f>
        <v>53092.367999999995</v>
      </c>
      <c r="T171" s="244">
        <f ca="1" xml:space="preserve"> Gas_Calcs!N$204</f>
        <v>54852.336000000003</v>
      </c>
      <c r="U171" s="447">
        <f ca="1" xml:space="preserve"> Gas_Calcs!O$204</f>
        <v>57003.407999999996</v>
      </c>
      <c r="V171" s="440">
        <f ca="1" xml:space="preserve"> Gas_Calcs!P$204</f>
        <v>4848.9908543981574</v>
      </c>
      <c r="W171" s="244">
        <f ca="1" xml:space="preserve"> Gas_Calcs!Q$204</f>
        <v>12453.966328154293</v>
      </c>
      <c r="X171" s="447">
        <f ca="1" xml:space="preserve"> Gas_Calcs!R$204</f>
        <v>21017.259754757848</v>
      </c>
      <c r="Y171" s="440">
        <f ca="1" xml:space="preserve"> Gas_Calcs!S$204</f>
        <v>57941.358854398153</v>
      </c>
      <c r="Z171" s="244">
        <f ca="1" xml:space="preserve"> Gas_Calcs!T$204</f>
        <v>67306.302328154299</v>
      </c>
      <c r="AA171" s="447">
        <f ca="1" xml:space="preserve"> Gas_Calcs!U$204</f>
        <v>78020.667754757844</v>
      </c>
      <c r="AB171" s="461">
        <f ca="1" xml:space="preserve"> Coal_Calcs!M$203</f>
        <v>0</v>
      </c>
      <c r="AC171" s="463">
        <f ca="1" xml:space="preserve"> Coal_Calcs!N$203</f>
        <v>0</v>
      </c>
      <c r="AD171" s="464">
        <f ca="1" xml:space="preserve"> Coal_Calcs!O$203</f>
        <v>0</v>
      </c>
      <c r="AE171" s="461">
        <f ca="1" xml:space="preserve"> Coal_Calcs!P$203</f>
        <v>0</v>
      </c>
      <c r="AF171" s="463">
        <f ca="1" xml:space="preserve"> Coal_Calcs!Q$203</f>
        <v>0</v>
      </c>
      <c r="AG171" s="464">
        <f ca="1" xml:space="preserve"> Coal_Calcs!R$203</f>
        <v>0</v>
      </c>
      <c r="AH171" s="461">
        <f ca="1" xml:space="preserve"> Coal_Calcs!S$203</f>
        <v>0</v>
      </c>
      <c r="AI171" s="463">
        <f ca="1" xml:space="preserve"> Coal_Calcs!T$203</f>
        <v>0</v>
      </c>
      <c r="AJ171" s="464">
        <f ca="1" xml:space="preserve"> Coal_Calcs!U$203</f>
        <v>0</v>
      </c>
      <c r="AK171" s="384">
        <f t="shared" ca="1" si="7"/>
        <v>57941.358854398153</v>
      </c>
      <c r="AL171" s="384">
        <f t="shared" ca="1" si="8"/>
        <v>67306.302328154299</v>
      </c>
      <c r="AM171" s="384">
        <f t="shared" ca="1" si="9"/>
        <v>78020.667754757844</v>
      </c>
    </row>
    <row r="172" spans="4:39" ht="12.9" customHeight="1" x14ac:dyDescent="0.3">
      <c r="D172" s="54"/>
      <c r="E172" s="234" t="s">
        <v>361</v>
      </c>
      <c r="F172" s="234" t="s">
        <v>90</v>
      </c>
      <c r="G172" s="234" t="s">
        <v>646</v>
      </c>
      <c r="H172" s="172"/>
      <c r="I172" s="172"/>
      <c r="J172" s="440">
        <f ca="1" xml:space="preserve"> Oil_Calcs!M$205</f>
        <v>216263.19137027176</v>
      </c>
      <c r="K172" s="244">
        <f ca="1" xml:space="preserve"> Oil_Calcs!N$205</f>
        <v>235186.81795186817</v>
      </c>
      <c r="L172" s="447">
        <f ca="1" xml:space="preserve"> Oil_Calcs!O$205</f>
        <v>256562.74871569569</v>
      </c>
      <c r="M172" s="440">
        <f ca="1" xml:space="preserve"> Oil_Calcs!P$205</f>
        <v>16452.463220720896</v>
      </c>
      <c r="N172" s="244">
        <f ca="1" xml:space="preserve"> Oil_Calcs!Q$205</f>
        <v>20400.181401927806</v>
      </c>
      <c r="O172" s="447">
        <f ca="1" xml:space="preserve"> Oil_Calcs!R$205</f>
        <v>41616.401011675436</v>
      </c>
      <c r="P172" s="440">
        <f ca="1" xml:space="preserve"> Oil_Calcs!S$205</f>
        <v>232715.65459099266</v>
      </c>
      <c r="Q172" s="244">
        <f ca="1" xml:space="preserve"> Oil_Calcs!T$205</f>
        <v>255586.99935379598</v>
      </c>
      <c r="R172" s="447">
        <f ca="1" xml:space="preserve"> Oil_Calcs!U$205</f>
        <v>298179.14972737111</v>
      </c>
      <c r="S172" s="440">
        <f ca="1" xml:space="preserve"> Gas_Calcs!M$205</f>
        <v>216161.78399999999</v>
      </c>
      <c r="T172" s="244">
        <f ca="1" xml:space="preserve"> Gas_Calcs!N$205</f>
        <v>223327.36799999999</v>
      </c>
      <c r="U172" s="447">
        <f ca="1" xml:space="preserve"> Gas_Calcs!O$205</f>
        <v>232085.30399999997</v>
      </c>
      <c r="V172" s="440">
        <f ca="1" xml:space="preserve"> Gas_Calcs!P$205</f>
        <v>19742.319907192501</v>
      </c>
      <c r="W172" s="244">
        <f ca="1" xml:space="preserve"> Gas_Calcs!Q$205</f>
        <v>50705.434336056773</v>
      </c>
      <c r="X172" s="447">
        <f ca="1" xml:space="preserve"> Gas_Calcs!R$205</f>
        <v>85570.271858656968</v>
      </c>
      <c r="Y172" s="440">
        <f ca="1" xml:space="preserve"> Gas_Calcs!S$205</f>
        <v>235904.10390719248</v>
      </c>
      <c r="Z172" s="244">
        <f ca="1" xml:space="preserve"> Gas_Calcs!T$205</f>
        <v>274032.80233605677</v>
      </c>
      <c r="AA172" s="447">
        <f ca="1" xml:space="preserve"> Gas_Calcs!U$205</f>
        <v>317655.57585865696</v>
      </c>
      <c r="AB172" s="461">
        <f ca="1" xml:space="preserve"> Coal_Calcs!M$204</f>
        <v>0</v>
      </c>
      <c r="AC172" s="463">
        <f ca="1" xml:space="preserve"> Coal_Calcs!N$204</f>
        <v>0</v>
      </c>
      <c r="AD172" s="464">
        <f ca="1" xml:space="preserve"> Coal_Calcs!O$204</f>
        <v>0</v>
      </c>
      <c r="AE172" s="461">
        <f ca="1" xml:space="preserve"> Coal_Calcs!P$204</f>
        <v>0</v>
      </c>
      <c r="AF172" s="463">
        <f ca="1" xml:space="preserve"> Coal_Calcs!Q$204</f>
        <v>0</v>
      </c>
      <c r="AG172" s="464">
        <f ca="1" xml:space="preserve"> Coal_Calcs!R$204</f>
        <v>0</v>
      </c>
      <c r="AH172" s="461">
        <f ca="1" xml:space="preserve"> Coal_Calcs!S$204</f>
        <v>0</v>
      </c>
      <c r="AI172" s="463">
        <f ca="1" xml:space="preserve"> Coal_Calcs!T$204</f>
        <v>0</v>
      </c>
      <c r="AJ172" s="464">
        <f ca="1" xml:space="preserve"> Coal_Calcs!U$204</f>
        <v>0</v>
      </c>
      <c r="AK172" s="384">
        <f t="shared" ca="1" si="7"/>
        <v>468619.75849818514</v>
      </c>
      <c r="AL172" s="384">
        <f t="shared" ca="1" si="8"/>
        <v>529619.80168985273</v>
      </c>
      <c r="AM172" s="384">
        <f t="shared" ca="1" si="9"/>
        <v>615834.72558602807</v>
      </c>
    </row>
    <row r="173" spans="4:39" ht="12.9" customHeight="1" x14ac:dyDescent="0.3">
      <c r="D173" s="54"/>
      <c r="E173" s="234" t="s">
        <v>350</v>
      </c>
      <c r="F173" s="234" t="s">
        <v>570</v>
      </c>
      <c r="G173" s="234" t="s">
        <v>646</v>
      </c>
      <c r="H173" s="172"/>
      <c r="I173" s="172"/>
      <c r="J173" s="440">
        <f ca="1" xml:space="preserve"> Oil_Calcs!M$206</f>
        <v>0</v>
      </c>
      <c r="K173" s="244">
        <f ca="1" xml:space="preserve"> Oil_Calcs!N$206</f>
        <v>0</v>
      </c>
      <c r="L173" s="447">
        <f ca="1" xml:space="preserve"> Oil_Calcs!O$206</f>
        <v>0</v>
      </c>
      <c r="M173" s="440">
        <f ca="1" xml:space="preserve"> Oil_Calcs!P$206</f>
        <v>0</v>
      </c>
      <c r="N173" s="244">
        <f ca="1" xml:space="preserve"> Oil_Calcs!Q$206</f>
        <v>0</v>
      </c>
      <c r="O173" s="447">
        <f ca="1" xml:space="preserve"> Oil_Calcs!R$206</f>
        <v>0</v>
      </c>
      <c r="P173" s="440">
        <f ca="1" xml:space="preserve"> Oil_Calcs!S$206</f>
        <v>0</v>
      </c>
      <c r="Q173" s="244">
        <f ca="1" xml:space="preserve"> Oil_Calcs!T$206</f>
        <v>0</v>
      </c>
      <c r="R173" s="447">
        <f ca="1" xml:space="preserve"> Oil_Calcs!U$206</f>
        <v>0</v>
      </c>
      <c r="S173" s="440">
        <f ca="1" xml:space="preserve"> Gas_Calcs!M$206</f>
        <v>0</v>
      </c>
      <c r="T173" s="244">
        <f ca="1" xml:space="preserve"> Gas_Calcs!N$206</f>
        <v>0</v>
      </c>
      <c r="U173" s="447">
        <f ca="1" xml:space="preserve"> Gas_Calcs!O$206</f>
        <v>0</v>
      </c>
      <c r="V173" s="440">
        <f ca="1" xml:space="preserve"> Gas_Calcs!P$206</f>
        <v>0</v>
      </c>
      <c r="W173" s="244">
        <f ca="1" xml:space="preserve"> Gas_Calcs!Q$206</f>
        <v>0</v>
      </c>
      <c r="X173" s="447">
        <f ca="1" xml:space="preserve"> Gas_Calcs!R$206</f>
        <v>0</v>
      </c>
      <c r="Y173" s="440">
        <f ca="1" xml:space="preserve"> Gas_Calcs!S$206</f>
        <v>0</v>
      </c>
      <c r="Z173" s="244">
        <f ca="1" xml:space="preserve"> Gas_Calcs!T$206</f>
        <v>0</v>
      </c>
      <c r="AA173" s="447">
        <f ca="1" xml:space="preserve"> Gas_Calcs!U$206</f>
        <v>0</v>
      </c>
      <c r="AB173" s="461">
        <f ca="1" xml:space="preserve"> Coal_Calcs!M$205</f>
        <v>0</v>
      </c>
      <c r="AC173" s="463">
        <f ca="1" xml:space="preserve"> Coal_Calcs!N$205</f>
        <v>0</v>
      </c>
      <c r="AD173" s="464">
        <f ca="1" xml:space="preserve"> Coal_Calcs!O$205</f>
        <v>0</v>
      </c>
      <c r="AE173" s="461">
        <f ca="1" xml:space="preserve"> Coal_Calcs!P$205</f>
        <v>0</v>
      </c>
      <c r="AF173" s="463">
        <f ca="1" xml:space="preserve"> Coal_Calcs!Q$205</f>
        <v>0</v>
      </c>
      <c r="AG173" s="464">
        <f ca="1" xml:space="preserve"> Coal_Calcs!R$205</f>
        <v>0</v>
      </c>
      <c r="AH173" s="461">
        <f ca="1" xml:space="preserve"> Coal_Calcs!S$205</f>
        <v>0</v>
      </c>
      <c r="AI173" s="463">
        <f ca="1" xml:space="preserve"> Coal_Calcs!T$205</f>
        <v>0</v>
      </c>
      <c r="AJ173" s="464">
        <f ca="1" xml:space="preserve"> Coal_Calcs!U$205</f>
        <v>0</v>
      </c>
      <c r="AK173" s="384">
        <f t="shared" ca="1" si="7"/>
        <v>0</v>
      </c>
      <c r="AL173" s="384">
        <f t="shared" ca="1" si="8"/>
        <v>0</v>
      </c>
      <c r="AM173" s="384">
        <f t="shared" ca="1" si="9"/>
        <v>0</v>
      </c>
    </row>
    <row r="174" spans="4:39" ht="12.9" customHeight="1" x14ac:dyDescent="0.3">
      <c r="D174" s="54"/>
      <c r="E174" s="234" t="s">
        <v>349</v>
      </c>
      <c r="F174" s="234" t="s">
        <v>569</v>
      </c>
      <c r="G174" s="234" t="s">
        <v>646</v>
      </c>
      <c r="H174" s="172"/>
      <c r="I174" s="172"/>
      <c r="J174" s="440">
        <f ca="1" xml:space="preserve"> Oil_Calcs!M$207</f>
        <v>0</v>
      </c>
      <c r="K174" s="244">
        <f ca="1" xml:space="preserve"> Oil_Calcs!N$207</f>
        <v>0</v>
      </c>
      <c r="L174" s="447">
        <f ca="1" xml:space="preserve"> Oil_Calcs!O$207</f>
        <v>0</v>
      </c>
      <c r="M174" s="440">
        <f ca="1" xml:space="preserve"> Oil_Calcs!P$207</f>
        <v>0</v>
      </c>
      <c r="N174" s="244">
        <f ca="1" xml:space="preserve"> Oil_Calcs!Q$207</f>
        <v>0</v>
      </c>
      <c r="O174" s="447">
        <f ca="1" xml:space="preserve"> Oil_Calcs!R$207</f>
        <v>0</v>
      </c>
      <c r="P174" s="440">
        <f ca="1" xml:space="preserve"> Oil_Calcs!S$207</f>
        <v>0</v>
      </c>
      <c r="Q174" s="244">
        <f ca="1" xml:space="preserve"> Oil_Calcs!T$207</f>
        <v>0</v>
      </c>
      <c r="R174" s="447">
        <f ca="1" xml:space="preserve"> Oil_Calcs!U$207</f>
        <v>0</v>
      </c>
      <c r="S174" s="440">
        <f ca="1" xml:space="preserve"> Gas_Calcs!M$207</f>
        <v>0</v>
      </c>
      <c r="T174" s="244">
        <f ca="1" xml:space="preserve"> Gas_Calcs!N$207</f>
        <v>0</v>
      </c>
      <c r="U174" s="447">
        <f ca="1" xml:space="preserve"> Gas_Calcs!O$207</f>
        <v>0</v>
      </c>
      <c r="V174" s="440">
        <f ca="1" xml:space="preserve"> Gas_Calcs!P$207</f>
        <v>0</v>
      </c>
      <c r="W174" s="244">
        <f ca="1" xml:space="preserve"> Gas_Calcs!Q$207</f>
        <v>0</v>
      </c>
      <c r="X174" s="447">
        <f ca="1" xml:space="preserve"> Gas_Calcs!R$207</f>
        <v>0</v>
      </c>
      <c r="Y174" s="440">
        <f ca="1" xml:space="preserve"> Gas_Calcs!S$207</f>
        <v>0</v>
      </c>
      <c r="Z174" s="244">
        <f ca="1" xml:space="preserve"> Gas_Calcs!T$207</f>
        <v>0</v>
      </c>
      <c r="AA174" s="447">
        <f ca="1" xml:space="preserve"> Gas_Calcs!U$207</f>
        <v>0</v>
      </c>
      <c r="AB174" s="461">
        <f ca="1" xml:space="preserve"> Coal_Calcs!M$206</f>
        <v>0</v>
      </c>
      <c r="AC174" s="463">
        <f ca="1" xml:space="preserve"> Coal_Calcs!N$206</f>
        <v>0</v>
      </c>
      <c r="AD174" s="464">
        <f ca="1" xml:space="preserve"> Coal_Calcs!O$206</f>
        <v>0</v>
      </c>
      <c r="AE174" s="461">
        <f ca="1" xml:space="preserve"> Coal_Calcs!P$206</f>
        <v>0</v>
      </c>
      <c r="AF174" s="463">
        <f ca="1" xml:space="preserve"> Coal_Calcs!Q$206</f>
        <v>0</v>
      </c>
      <c r="AG174" s="464">
        <f ca="1" xml:space="preserve"> Coal_Calcs!R$206</f>
        <v>0</v>
      </c>
      <c r="AH174" s="461">
        <f ca="1" xml:space="preserve"> Coal_Calcs!S$206</f>
        <v>0</v>
      </c>
      <c r="AI174" s="463">
        <f ca="1" xml:space="preserve"> Coal_Calcs!T$206</f>
        <v>0</v>
      </c>
      <c r="AJ174" s="464">
        <f ca="1" xml:space="preserve"> Coal_Calcs!U$206</f>
        <v>0</v>
      </c>
      <c r="AK174" s="384">
        <f t="shared" ca="1" si="7"/>
        <v>0</v>
      </c>
      <c r="AL174" s="384">
        <f t="shared" ca="1" si="8"/>
        <v>0</v>
      </c>
      <c r="AM174" s="384">
        <f t="shared" ca="1" si="9"/>
        <v>0</v>
      </c>
    </row>
    <row r="175" spans="4:39" ht="12.9" customHeight="1" x14ac:dyDescent="0.3">
      <c r="D175" s="54"/>
      <c r="E175" s="234" t="s">
        <v>357</v>
      </c>
      <c r="F175" s="234" t="s">
        <v>576</v>
      </c>
      <c r="G175" s="234" t="s">
        <v>646</v>
      </c>
      <c r="H175" s="172"/>
      <c r="I175" s="172"/>
      <c r="J175" s="440">
        <f ca="1" xml:space="preserve"> Oil_Calcs!M$208</f>
        <v>0</v>
      </c>
      <c r="K175" s="244">
        <f ca="1" xml:space="preserve"> Oil_Calcs!N$208</f>
        <v>0</v>
      </c>
      <c r="L175" s="447">
        <f ca="1" xml:space="preserve"> Oil_Calcs!O$208</f>
        <v>0</v>
      </c>
      <c r="M175" s="440">
        <f ca="1" xml:space="preserve"> Oil_Calcs!P$208</f>
        <v>0</v>
      </c>
      <c r="N175" s="244">
        <f ca="1" xml:space="preserve"> Oil_Calcs!Q$208</f>
        <v>0</v>
      </c>
      <c r="O175" s="447">
        <f ca="1" xml:space="preserve"> Oil_Calcs!R$208</f>
        <v>0</v>
      </c>
      <c r="P175" s="440">
        <f ca="1" xml:space="preserve"> Oil_Calcs!S$208</f>
        <v>0</v>
      </c>
      <c r="Q175" s="244">
        <f ca="1" xml:space="preserve"> Oil_Calcs!T$208</f>
        <v>0</v>
      </c>
      <c r="R175" s="447">
        <f ca="1" xml:space="preserve"> Oil_Calcs!U$208</f>
        <v>0</v>
      </c>
      <c r="S175" s="440">
        <f ca="1" xml:space="preserve"> Gas_Calcs!M$208</f>
        <v>0</v>
      </c>
      <c r="T175" s="244">
        <f ca="1" xml:space="preserve"> Gas_Calcs!N$208</f>
        <v>0</v>
      </c>
      <c r="U175" s="447">
        <f ca="1" xml:space="preserve"> Gas_Calcs!O$208</f>
        <v>0</v>
      </c>
      <c r="V175" s="440">
        <f ca="1" xml:space="preserve"> Gas_Calcs!P$208</f>
        <v>0</v>
      </c>
      <c r="W175" s="244">
        <f ca="1" xml:space="preserve"> Gas_Calcs!Q$208</f>
        <v>0</v>
      </c>
      <c r="X175" s="447">
        <f ca="1" xml:space="preserve"> Gas_Calcs!R$208</f>
        <v>0</v>
      </c>
      <c r="Y175" s="440">
        <f ca="1" xml:space="preserve"> Gas_Calcs!S$208</f>
        <v>0</v>
      </c>
      <c r="Z175" s="244">
        <f ca="1" xml:space="preserve"> Gas_Calcs!T$208</f>
        <v>0</v>
      </c>
      <c r="AA175" s="447">
        <f ca="1" xml:space="preserve"> Gas_Calcs!U$208</f>
        <v>0</v>
      </c>
      <c r="AB175" s="461">
        <f ca="1" xml:space="preserve"> Coal_Calcs!M$207</f>
        <v>0</v>
      </c>
      <c r="AC175" s="463">
        <f ca="1" xml:space="preserve"> Coal_Calcs!N$207</f>
        <v>0</v>
      </c>
      <c r="AD175" s="464">
        <f ca="1" xml:space="preserve"> Coal_Calcs!O$207</f>
        <v>0</v>
      </c>
      <c r="AE175" s="461">
        <f ca="1" xml:space="preserve"> Coal_Calcs!P$207</f>
        <v>0</v>
      </c>
      <c r="AF175" s="463">
        <f ca="1" xml:space="preserve"> Coal_Calcs!Q$207</f>
        <v>0</v>
      </c>
      <c r="AG175" s="464">
        <f ca="1" xml:space="preserve"> Coal_Calcs!R$207</f>
        <v>0</v>
      </c>
      <c r="AH175" s="461">
        <f ca="1" xml:space="preserve"> Coal_Calcs!S$207</f>
        <v>0</v>
      </c>
      <c r="AI175" s="463">
        <f ca="1" xml:space="preserve"> Coal_Calcs!T$207</f>
        <v>0</v>
      </c>
      <c r="AJ175" s="464">
        <f ca="1" xml:space="preserve"> Coal_Calcs!U$207</f>
        <v>0</v>
      </c>
      <c r="AK175" s="384">
        <f t="shared" ca="1" si="7"/>
        <v>0</v>
      </c>
      <c r="AL175" s="384">
        <f t="shared" ca="1" si="8"/>
        <v>0</v>
      </c>
      <c r="AM175" s="384">
        <f t="shared" ca="1" si="9"/>
        <v>0</v>
      </c>
    </row>
    <row r="176" spans="4:39" ht="12.9" customHeight="1" x14ac:dyDescent="0.3">
      <c r="D176" s="54"/>
      <c r="E176" s="234" t="s">
        <v>353</v>
      </c>
      <c r="F176" s="234" t="s">
        <v>573</v>
      </c>
      <c r="G176" s="234" t="s">
        <v>646</v>
      </c>
      <c r="H176" s="172"/>
      <c r="I176" s="172"/>
      <c r="J176" s="440">
        <f ca="1" xml:space="preserve"> Oil_Calcs!M$209</f>
        <v>0</v>
      </c>
      <c r="K176" s="244">
        <f ca="1" xml:space="preserve"> Oil_Calcs!N$209</f>
        <v>0</v>
      </c>
      <c r="L176" s="447">
        <f ca="1" xml:space="preserve"> Oil_Calcs!O$209</f>
        <v>0</v>
      </c>
      <c r="M176" s="440">
        <f ca="1" xml:space="preserve"> Oil_Calcs!P$209</f>
        <v>0</v>
      </c>
      <c r="N176" s="244">
        <f ca="1" xml:space="preserve"> Oil_Calcs!Q$209</f>
        <v>0</v>
      </c>
      <c r="O176" s="447">
        <f ca="1" xml:space="preserve"> Oil_Calcs!R$209</f>
        <v>0</v>
      </c>
      <c r="P176" s="440">
        <f ca="1" xml:space="preserve"> Oil_Calcs!S$209</f>
        <v>0</v>
      </c>
      <c r="Q176" s="244">
        <f ca="1" xml:space="preserve"> Oil_Calcs!T$209</f>
        <v>0</v>
      </c>
      <c r="R176" s="447">
        <f ca="1" xml:space="preserve"> Oil_Calcs!U$209</f>
        <v>0</v>
      </c>
      <c r="S176" s="440">
        <f ca="1" xml:space="preserve"> Gas_Calcs!M$209</f>
        <v>0</v>
      </c>
      <c r="T176" s="244">
        <f ca="1" xml:space="preserve"> Gas_Calcs!N$209</f>
        <v>0</v>
      </c>
      <c r="U176" s="447">
        <f ca="1" xml:space="preserve"> Gas_Calcs!O$209</f>
        <v>0</v>
      </c>
      <c r="V176" s="440">
        <f ca="1" xml:space="preserve"> Gas_Calcs!P$209</f>
        <v>0</v>
      </c>
      <c r="W176" s="244">
        <f ca="1" xml:space="preserve"> Gas_Calcs!Q$209</f>
        <v>0</v>
      </c>
      <c r="X176" s="447">
        <f ca="1" xml:space="preserve"> Gas_Calcs!R$209</f>
        <v>0</v>
      </c>
      <c r="Y176" s="440">
        <f ca="1" xml:space="preserve"> Gas_Calcs!S$209</f>
        <v>0</v>
      </c>
      <c r="Z176" s="244">
        <f ca="1" xml:space="preserve"> Gas_Calcs!T$209</f>
        <v>0</v>
      </c>
      <c r="AA176" s="447">
        <f ca="1" xml:space="preserve"> Gas_Calcs!U$209</f>
        <v>0</v>
      </c>
      <c r="AB176" s="461">
        <f ca="1" xml:space="preserve"> Coal_Calcs!M$208</f>
        <v>4876.8211919873575</v>
      </c>
      <c r="AC176" s="463">
        <f ca="1" xml:space="preserve"> Coal_Calcs!N$208</f>
        <v>5407.9904267067986</v>
      </c>
      <c r="AD176" s="464">
        <f ca="1" xml:space="preserve"> Coal_Calcs!O$208</f>
        <v>5944.5434656451462</v>
      </c>
      <c r="AE176" s="461">
        <f ca="1" xml:space="preserve"> Coal_Calcs!P$208</f>
        <v>335.16927275640364</v>
      </c>
      <c r="AF176" s="463">
        <f ca="1" xml:space="preserve"> Coal_Calcs!Q$208</f>
        <v>368.34806325370312</v>
      </c>
      <c r="AG176" s="464">
        <f ca="1" xml:space="preserve"> Coal_Calcs!R$208</f>
        <v>401.52685375100259</v>
      </c>
      <c r="AH176" s="461">
        <f ca="1" xml:space="preserve"> Coal_Calcs!S$208</f>
        <v>5211.9904647437615</v>
      </c>
      <c r="AI176" s="463">
        <f ca="1" xml:space="preserve"> Coal_Calcs!T$208</f>
        <v>5776.3384899605016</v>
      </c>
      <c r="AJ176" s="464">
        <f ca="1" xml:space="preserve"> Coal_Calcs!U$208</f>
        <v>6346.070319396149</v>
      </c>
      <c r="AK176" s="384">
        <f t="shared" ca="1" si="7"/>
        <v>5211.9904647437615</v>
      </c>
      <c r="AL176" s="384">
        <f t="shared" ca="1" si="8"/>
        <v>5776.3384899605016</v>
      </c>
      <c r="AM176" s="384">
        <f t="shared" ca="1" si="9"/>
        <v>6346.070319396149</v>
      </c>
    </row>
    <row r="177" spans="4:39" ht="12.9" customHeight="1" x14ac:dyDescent="0.3">
      <c r="D177" s="54"/>
      <c r="E177" s="234" t="s">
        <v>362</v>
      </c>
      <c r="F177" s="234" t="s">
        <v>174</v>
      </c>
      <c r="G177" s="234" t="s">
        <v>646</v>
      </c>
      <c r="H177" s="172"/>
      <c r="I177" s="172"/>
      <c r="J177" s="440">
        <f ca="1" xml:space="preserve"> Oil_Calcs!M$210</f>
        <v>121312.28123658799</v>
      </c>
      <c r="K177" s="244">
        <f ca="1" xml:space="preserve"> Oil_Calcs!N$210</f>
        <v>131927.44091927438</v>
      </c>
      <c r="L177" s="447">
        <f ca="1" xml:space="preserve"> Oil_Calcs!O$210</f>
        <v>143918.21432867734</v>
      </c>
      <c r="M177" s="440">
        <f ca="1" xml:space="preserve"> Oil_Calcs!P$210</f>
        <v>20148.5420769269</v>
      </c>
      <c r="N177" s="244">
        <f ca="1" xml:space="preserve"> Oil_Calcs!Q$210</f>
        <v>23865.796881453236</v>
      </c>
      <c r="O177" s="447">
        <f ca="1" xml:space="preserve"> Oil_Calcs!R$210</f>
        <v>43758.640576375088</v>
      </c>
      <c r="P177" s="440">
        <f ca="1" xml:space="preserve"> Oil_Calcs!S$210</f>
        <v>141460.82331351491</v>
      </c>
      <c r="Q177" s="244">
        <f ca="1" xml:space="preserve"> Oil_Calcs!T$210</f>
        <v>155793.2378007276</v>
      </c>
      <c r="R177" s="447">
        <f ca="1" xml:space="preserve"> Oil_Calcs!U$210</f>
        <v>187676.85490505243</v>
      </c>
      <c r="S177" s="440">
        <f ca="1" xml:space="preserve"> Gas_Calcs!M$210</f>
        <v>68261.615999999995</v>
      </c>
      <c r="T177" s="244">
        <f ca="1" xml:space="preserve"> Gas_Calcs!N$210</f>
        <v>70524.432000000001</v>
      </c>
      <c r="U177" s="447">
        <f ca="1" xml:space="preserve"> Gas_Calcs!O$210</f>
        <v>73290.096000000005</v>
      </c>
      <c r="V177" s="440">
        <f ca="1" xml:space="preserve"> Gas_Calcs!P$210</f>
        <v>6234.4168127976318</v>
      </c>
      <c r="W177" s="244">
        <f ca="1" xml:space="preserve"> Gas_Calcs!Q$210</f>
        <v>16012.242421912664</v>
      </c>
      <c r="X177" s="447">
        <f ca="1" xml:space="preserve"> Gas_Calcs!R$210</f>
        <v>27022.191113260094</v>
      </c>
      <c r="Y177" s="440">
        <f ca="1" xml:space="preserve"> Gas_Calcs!S$210</f>
        <v>74496.032812797625</v>
      </c>
      <c r="Z177" s="244">
        <f ca="1" xml:space="preserve"> Gas_Calcs!T$210</f>
        <v>86536.67442191267</v>
      </c>
      <c r="AA177" s="447">
        <f ca="1" xml:space="preserve"> Gas_Calcs!U$210</f>
        <v>100312.2871132601</v>
      </c>
      <c r="AB177" s="461">
        <f ca="1" xml:space="preserve"> Coal_Calcs!M$209</f>
        <v>0</v>
      </c>
      <c r="AC177" s="463">
        <f ca="1" xml:space="preserve"> Coal_Calcs!N$209</f>
        <v>0</v>
      </c>
      <c r="AD177" s="464">
        <f ca="1" xml:space="preserve"> Coal_Calcs!O$209</f>
        <v>0</v>
      </c>
      <c r="AE177" s="461">
        <f ca="1" xml:space="preserve"> Coal_Calcs!P$209</f>
        <v>0</v>
      </c>
      <c r="AF177" s="463">
        <f ca="1" xml:space="preserve"> Coal_Calcs!Q$209</f>
        <v>0</v>
      </c>
      <c r="AG177" s="464">
        <f ca="1" xml:space="preserve"> Coal_Calcs!R$209</f>
        <v>0</v>
      </c>
      <c r="AH177" s="461">
        <f ca="1" xml:space="preserve"> Coal_Calcs!S$209</f>
        <v>0</v>
      </c>
      <c r="AI177" s="463">
        <f ca="1" xml:space="preserve"> Coal_Calcs!T$209</f>
        <v>0</v>
      </c>
      <c r="AJ177" s="464">
        <f ca="1" xml:space="preserve"> Coal_Calcs!U$209</f>
        <v>0</v>
      </c>
      <c r="AK177" s="384">
        <f t="shared" ca="1" si="7"/>
        <v>215956.85612631252</v>
      </c>
      <c r="AL177" s="384">
        <f t="shared" ca="1" si="8"/>
        <v>242329.91222264027</v>
      </c>
      <c r="AM177" s="384">
        <f t="shared" ca="1" si="9"/>
        <v>287989.14201831253</v>
      </c>
    </row>
    <row r="178" spans="4:39" ht="12.9" customHeight="1" x14ac:dyDescent="0.3">
      <c r="D178" s="54"/>
      <c r="E178" s="234" t="s">
        <v>366</v>
      </c>
      <c r="F178" s="234" t="s">
        <v>583</v>
      </c>
      <c r="G178" s="234" t="s">
        <v>646</v>
      </c>
      <c r="H178" s="172"/>
      <c r="I178" s="172"/>
      <c r="J178" s="440">
        <f ca="1" xml:space="preserve"> Oil_Calcs!M$211</f>
        <v>0</v>
      </c>
      <c r="K178" s="244">
        <f ca="1" xml:space="preserve"> Oil_Calcs!N$211</f>
        <v>0</v>
      </c>
      <c r="L178" s="447">
        <f ca="1" xml:space="preserve"> Oil_Calcs!O$211</f>
        <v>0</v>
      </c>
      <c r="M178" s="440">
        <f ca="1" xml:space="preserve"> Oil_Calcs!P$211</f>
        <v>0</v>
      </c>
      <c r="N178" s="244">
        <f ca="1" xml:space="preserve"> Oil_Calcs!Q$211</f>
        <v>0</v>
      </c>
      <c r="O178" s="447">
        <f ca="1" xml:space="preserve"> Oil_Calcs!R$211</f>
        <v>0</v>
      </c>
      <c r="P178" s="440">
        <f ca="1" xml:space="preserve"> Oil_Calcs!S$211</f>
        <v>0</v>
      </c>
      <c r="Q178" s="244">
        <f ca="1" xml:space="preserve"> Oil_Calcs!T$211</f>
        <v>0</v>
      </c>
      <c r="R178" s="447">
        <f ca="1" xml:space="preserve"> Oil_Calcs!U$211</f>
        <v>0</v>
      </c>
      <c r="S178" s="440">
        <f ca="1" xml:space="preserve"> Gas_Calcs!M$211</f>
        <v>0</v>
      </c>
      <c r="T178" s="244">
        <f ca="1" xml:space="preserve"> Gas_Calcs!N$211</f>
        <v>0</v>
      </c>
      <c r="U178" s="447">
        <f ca="1" xml:space="preserve"> Gas_Calcs!O$211</f>
        <v>0</v>
      </c>
      <c r="V178" s="440">
        <f ca="1" xml:space="preserve"> Gas_Calcs!P$211</f>
        <v>0</v>
      </c>
      <c r="W178" s="244">
        <f ca="1" xml:space="preserve"> Gas_Calcs!Q$211</f>
        <v>0</v>
      </c>
      <c r="X178" s="447">
        <f ca="1" xml:space="preserve"> Gas_Calcs!R$211</f>
        <v>0</v>
      </c>
      <c r="Y178" s="440">
        <f ca="1" xml:space="preserve"> Gas_Calcs!S$211</f>
        <v>0</v>
      </c>
      <c r="Z178" s="244">
        <f ca="1" xml:space="preserve"> Gas_Calcs!T$211</f>
        <v>0</v>
      </c>
      <c r="AA178" s="447">
        <f ca="1" xml:space="preserve"> Gas_Calcs!U$211</f>
        <v>0</v>
      </c>
      <c r="AB178" s="461">
        <f ca="1" xml:space="preserve"> Coal_Calcs!M$210</f>
        <v>0</v>
      </c>
      <c r="AC178" s="463">
        <f ca="1" xml:space="preserve"> Coal_Calcs!N$210</f>
        <v>0</v>
      </c>
      <c r="AD178" s="464">
        <f ca="1" xml:space="preserve"> Coal_Calcs!O$210</f>
        <v>0</v>
      </c>
      <c r="AE178" s="461">
        <f ca="1" xml:space="preserve"> Coal_Calcs!P$210</f>
        <v>0</v>
      </c>
      <c r="AF178" s="463">
        <f ca="1" xml:space="preserve"> Coal_Calcs!Q$210</f>
        <v>0</v>
      </c>
      <c r="AG178" s="464">
        <f ca="1" xml:space="preserve"> Coal_Calcs!R$210</f>
        <v>0</v>
      </c>
      <c r="AH178" s="461">
        <f ca="1" xml:space="preserve"> Coal_Calcs!S$210</f>
        <v>0</v>
      </c>
      <c r="AI178" s="463">
        <f ca="1" xml:space="preserve"> Coal_Calcs!T$210</f>
        <v>0</v>
      </c>
      <c r="AJ178" s="464">
        <f ca="1" xml:space="preserve"> Coal_Calcs!U$210</f>
        <v>0</v>
      </c>
      <c r="AK178" s="384">
        <f t="shared" ca="1" si="7"/>
        <v>0</v>
      </c>
      <c r="AL178" s="384">
        <f t="shared" ca="1" si="8"/>
        <v>0</v>
      </c>
      <c r="AM178" s="384">
        <f t="shared" ca="1" si="9"/>
        <v>0</v>
      </c>
    </row>
    <row r="179" spans="4:39" ht="12.9" customHeight="1" x14ac:dyDescent="0.3">
      <c r="D179" s="54"/>
      <c r="E179" s="234" t="s">
        <v>369</v>
      </c>
      <c r="F179" s="234" t="s">
        <v>175</v>
      </c>
      <c r="G179" s="234" t="s">
        <v>646</v>
      </c>
      <c r="H179" s="172"/>
      <c r="I179" s="172"/>
      <c r="J179" s="440">
        <f ca="1" xml:space="preserve"> Oil_Calcs!M$212</f>
        <v>17740.827946030378</v>
      </c>
      <c r="K179" s="244">
        <f ca="1" xml:space="preserve"> Oil_Calcs!N$212</f>
        <v>19293.199392931991</v>
      </c>
      <c r="L179" s="447">
        <f ca="1" xml:space="preserve"> Oil_Calcs!O$212</f>
        <v>21046.741951258682</v>
      </c>
      <c r="M179" s="440">
        <f ca="1" xml:space="preserve"> Oil_Calcs!P$212</f>
        <v>2019.5216289265725</v>
      </c>
      <c r="N179" s="244">
        <f ca="1" xml:space="preserve"> Oil_Calcs!Q$212</f>
        <v>3270.365226561667</v>
      </c>
      <c r="O179" s="447">
        <f ca="1" xml:space="preserve"> Oil_Calcs!R$212</f>
        <v>8173.0448203625983</v>
      </c>
      <c r="P179" s="440">
        <f ca="1" xml:space="preserve"> Oil_Calcs!S$212</f>
        <v>19760.349574956952</v>
      </c>
      <c r="Q179" s="244">
        <f ca="1" xml:space="preserve"> Oil_Calcs!T$212</f>
        <v>22563.564619493656</v>
      </c>
      <c r="R179" s="447">
        <f ca="1" xml:space="preserve"> Oil_Calcs!U$212</f>
        <v>29219.786771621279</v>
      </c>
      <c r="S179" s="440">
        <f ca="1" xml:space="preserve"> Gas_Calcs!M$212</f>
        <v>24650.027999999998</v>
      </c>
      <c r="T179" s="244">
        <f ca="1" xml:space="preserve"> Gas_Calcs!N$212</f>
        <v>25467.155999999999</v>
      </c>
      <c r="U179" s="447">
        <f ca="1" xml:space="preserve"> Gas_Calcs!O$212</f>
        <v>26465.867999999999</v>
      </c>
      <c r="V179" s="440">
        <f ca="1" xml:space="preserve"> Gas_Calcs!P$212</f>
        <v>2251.3171823991447</v>
      </c>
      <c r="W179" s="244">
        <f ca="1" xml:space="preserve"> Gas_Calcs!Q$212</f>
        <v>5782.1986523573505</v>
      </c>
      <c r="X179" s="447">
        <f ca="1" xml:space="preserve"> Gas_Calcs!R$212</f>
        <v>9758.013457566145</v>
      </c>
      <c r="Y179" s="440">
        <f ca="1" xml:space="preserve"> Gas_Calcs!S$212</f>
        <v>26901.345182399142</v>
      </c>
      <c r="Z179" s="244">
        <f ca="1" xml:space="preserve"> Gas_Calcs!T$212</f>
        <v>31249.35465235735</v>
      </c>
      <c r="AA179" s="447">
        <f ca="1" xml:space="preserve"> Gas_Calcs!U$212</f>
        <v>36223.881457566145</v>
      </c>
      <c r="AB179" s="461">
        <f ca="1" xml:space="preserve"> Coal_Calcs!M$211</f>
        <v>0</v>
      </c>
      <c r="AC179" s="463">
        <f ca="1" xml:space="preserve"> Coal_Calcs!N$211</f>
        <v>0</v>
      </c>
      <c r="AD179" s="464">
        <f ca="1" xml:space="preserve"> Coal_Calcs!O$211</f>
        <v>0</v>
      </c>
      <c r="AE179" s="461">
        <f ca="1" xml:space="preserve"> Coal_Calcs!P$211</f>
        <v>0</v>
      </c>
      <c r="AF179" s="463">
        <f ca="1" xml:space="preserve"> Coal_Calcs!Q$211</f>
        <v>0</v>
      </c>
      <c r="AG179" s="464">
        <f ca="1" xml:space="preserve"> Coal_Calcs!R$211</f>
        <v>0</v>
      </c>
      <c r="AH179" s="461">
        <f ca="1" xml:space="preserve"> Coal_Calcs!S$211</f>
        <v>0</v>
      </c>
      <c r="AI179" s="463">
        <f ca="1" xml:space="preserve"> Coal_Calcs!T$211</f>
        <v>0</v>
      </c>
      <c r="AJ179" s="464">
        <f ca="1" xml:space="preserve"> Coal_Calcs!U$211</f>
        <v>0</v>
      </c>
      <c r="AK179" s="384">
        <f t="shared" ca="1" si="7"/>
        <v>46661.69475735609</v>
      </c>
      <c r="AL179" s="384">
        <f t="shared" ca="1" si="8"/>
        <v>53812.919271851002</v>
      </c>
      <c r="AM179" s="384">
        <f t="shared" ca="1" si="9"/>
        <v>65443.668229187424</v>
      </c>
    </row>
    <row r="180" spans="4:39" ht="12.9" customHeight="1" x14ac:dyDescent="0.3">
      <c r="D180" s="54"/>
      <c r="E180" s="234" t="s">
        <v>273</v>
      </c>
      <c r="F180" s="234" t="s">
        <v>505</v>
      </c>
      <c r="G180" s="234" t="s">
        <v>646</v>
      </c>
      <c r="H180" s="172"/>
      <c r="I180" s="172"/>
      <c r="J180" s="440">
        <f ca="1" xml:space="preserve"> Oil_Calcs!M$213</f>
        <v>0</v>
      </c>
      <c r="K180" s="244">
        <f ca="1" xml:space="preserve"> Oil_Calcs!N$213</f>
        <v>0</v>
      </c>
      <c r="L180" s="447">
        <f ca="1" xml:space="preserve"> Oil_Calcs!O$213</f>
        <v>0</v>
      </c>
      <c r="M180" s="440">
        <f ca="1" xml:space="preserve"> Oil_Calcs!P$213</f>
        <v>0</v>
      </c>
      <c r="N180" s="244">
        <f ca="1" xml:space="preserve"> Oil_Calcs!Q$213</f>
        <v>0</v>
      </c>
      <c r="O180" s="447">
        <f ca="1" xml:space="preserve"> Oil_Calcs!R$213</f>
        <v>0</v>
      </c>
      <c r="P180" s="440">
        <f ca="1" xml:space="preserve"> Oil_Calcs!S$213</f>
        <v>0</v>
      </c>
      <c r="Q180" s="244">
        <f ca="1" xml:space="preserve"> Oil_Calcs!T$213</f>
        <v>0</v>
      </c>
      <c r="R180" s="447">
        <f ca="1" xml:space="preserve"> Oil_Calcs!U$213</f>
        <v>0</v>
      </c>
      <c r="S180" s="440">
        <f ca="1" xml:space="preserve"> Gas_Calcs!M$213</f>
        <v>0</v>
      </c>
      <c r="T180" s="244">
        <f ca="1" xml:space="preserve"> Gas_Calcs!N$213</f>
        <v>0</v>
      </c>
      <c r="U180" s="447">
        <f ca="1" xml:space="preserve"> Gas_Calcs!O$213</f>
        <v>0</v>
      </c>
      <c r="V180" s="440">
        <f ca="1" xml:space="preserve"> Gas_Calcs!P$213</f>
        <v>0</v>
      </c>
      <c r="W180" s="244">
        <f ca="1" xml:space="preserve"> Gas_Calcs!Q$213</f>
        <v>0</v>
      </c>
      <c r="X180" s="447">
        <f ca="1" xml:space="preserve"> Gas_Calcs!R$213</f>
        <v>0</v>
      </c>
      <c r="Y180" s="440">
        <f ca="1" xml:space="preserve"> Gas_Calcs!S$213</f>
        <v>0</v>
      </c>
      <c r="Z180" s="244">
        <f ca="1" xml:space="preserve"> Gas_Calcs!T$213</f>
        <v>0</v>
      </c>
      <c r="AA180" s="447">
        <f ca="1" xml:space="preserve"> Gas_Calcs!U$213</f>
        <v>0</v>
      </c>
      <c r="AB180" s="461">
        <f ca="1" xml:space="preserve"> Coal_Calcs!M$212</f>
        <v>0</v>
      </c>
      <c r="AC180" s="463">
        <f ca="1" xml:space="preserve"> Coal_Calcs!N$212</f>
        <v>0</v>
      </c>
      <c r="AD180" s="464">
        <f ca="1" xml:space="preserve"> Coal_Calcs!O$212</f>
        <v>0</v>
      </c>
      <c r="AE180" s="461">
        <f ca="1" xml:space="preserve"> Coal_Calcs!P$212</f>
        <v>0</v>
      </c>
      <c r="AF180" s="463">
        <f ca="1" xml:space="preserve"> Coal_Calcs!Q$212</f>
        <v>0</v>
      </c>
      <c r="AG180" s="464">
        <f ca="1" xml:space="preserve"> Coal_Calcs!R$212</f>
        <v>0</v>
      </c>
      <c r="AH180" s="461">
        <f ca="1" xml:space="preserve"> Coal_Calcs!S$212</f>
        <v>0</v>
      </c>
      <c r="AI180" s="463">
        <f ca="1" xml:space="preserve"> Coal_Calcs!T$212</f>
        <v>0</v>
      </c>
      <c r="AJ180" s="464">
        <f ca="1" xml:space="preserve"> Coal_Calcs!U$212</f>
        <v>0</v>
      </c>
      <c r="AK180" s="384">
        <f t="shared" ca="1" si="7"/>
        <v>0</v>
      </c>
      <c r="AL180" s="384">
        <f t="shared" ca="1" si="8"/>
        <v>0</v>
      </c>
      <c r="AM180" s="384">
        <f t="shared" ca="1" si="9"/>
        <v>0</v>
      </c>
    </row>
    <row r="181" spans="4:39" ht="12.9" customHeight="1" x14ac:dyDescent="0.3">
      <c r="D181" s="54"/>
      <c r="E181" s="234" t="s">
        <v>367</v>
      </c>
      <c r="F181" s="234" t="s">
        <v>584</v>
      </c>
      <c r="G181" s="234" t="s">
        <v>646</v>
      </c>
      <c r="H181" s="172"/>
      <c r="I181" s="172"/>
      <c r="J181" s="440">
        <f ca="1" xml:space="preserve"> Oil_Calcs!M$214</f>
        <v>0</v>
      </c>
      <c r="K181" s="244">
        <f ca="1" xml:space="preserve"> Oil_Calcs!N$214</f>
        <v>0</v>
      </c>
      <c r="L181" s="447">
        <f ca="1" xml:space="preserve"> Oil_Calcs!O$214</f>
        <v>0</v>
      </c>
      <c r="M181" s="440">
        <f ca="1" xml:space="preserve"> Oil_Calcs!P$214</f>
        <v>0</v>
      </c>
      <c r="N181" s="244">
        <f ca="1" xml:space="preserve"> Oil_Calcs!Q$214</f>
        <v>0</v>
      </c>
      <c r="O181" s="447">
        <f ca="1" xml:space="preserve"> Oil_Calcs!R$214</f>
        <v>0</v>
      </c>
      <c r="P181" s="440">
        <f ca="1" xml:space="preserve"> Oil_Calcs!S$214</f>
        <v>0</v>
      </c>
      <c r="Q181" s="244">
        <f ca="1" xml:space="preserve"> Oil_Calcs!T$214</f>
        <v>0</v>
      </c>
      <c r="R181" s="447">
        <f ca="1" xml:space="preserve"> Oil_Calcs!U$214</f>
        <v>0</v>
      </c>
      <c r="S181" s="440">
        <f ca="1" xml:space="preserve"> Gas_Calcs!M$214</f>
        <v>0</v>
      </c>
      <c r="T181" s="244">
        <f ca="1" xml:space="preserve"> Gas_Calcs!N$214</f>
        <v>0</v>
      </c>
      <c r="U181" s="447">
        <f ca="1" xml:space="preserve"> Gas_Calcs!O$214</f>
        <v>0</v>
      </c>
      <c r="V181" s="440">
        <f ca="1" xml:space="preserve"> Gas_Calcs!P$214</f>
        <v>0</v>
      </c>
      <c r="W181" s="244">
        <f ca="1" xml:space="preserve"> Gas_Calcs!Q$214</f>
        <v>0</v>
      </c>
      <c r="X181" s="447">
        <f ca="1" xml:space="preserve"> Gas_Calcs!R$214</f>
        <v>0</v>
      </c>
      <c r="Y181" s="440">
        <f ca="1" xml:space="preserve"> Gas_Calcs!S$214</f>
        <v>0</v>
      </c>
      <c r="Z181" s="244">
        <f ca="1" xml:space="preserve"> Gas_Calcs!T$214</f>
        <v>0</v>
      </c>
      <c r="AA181" s="447">
        <f ca="1" xml:space="preserve"> Gas_Calcs!U$214</f>
        <v>0</v>
      </c>
      <c r="AB181" s="461">
        <f ca="1" xml:space="preserve"> Coal_Calcs!M$213</f>
        <v>0</v>
      </c>
      <c r="AC181" s="463">
        <f ca="1" xml:space="preserve"> Coal_Calcs!N$213</f>
        <v>0</v>
      </c>
      <c r="AD181" s="464">
        <f ca="1" xml:space="preserve"> Coal_Calcs!O$213</f>
        <v>0</v>
      </c>
      <c r="AE181" s="461">
        <f ca="1" xml:space="preserve"> Coal_Calcs!P$213</f>
        <v>0</v>
      </c>
      <c r="AF181" s="463">
        <f ca="1" xml:space="preserve"> Coal_Calcs!Q$213</f>
        <v>0</v>
      </c>
      <c r="AG181" s="464">
        <f ca="1" xml:space="preserve"> Coal_Calcs!R$213</f>
        <v>0</v>
      </c>
      <c r="AH181" s="461">
        <f ca="1" xml:space="preserve"> Coal_Calcs!S$213</f>
        <v>0</v>
      </c>
      <c r="AI181" s="463">
        <f ca="1" xml:space="preserve"> Coal_Calcs!T$213</f>
        <v>0</v>
      </c>
      <c r="AJ181" s="464">
        <f ca="1" xml:space="preserve"> Coal_Calcs!U$213</f>
        <v>0</v>
      </c>
      <c r="AK181" s="384">
        <f t="shared" ca="1" si="7"/>
        <v>0</v>
      </c>
      <c r="AL181" s="384">
        <f t="shared" ca="1" si="8"/>
        <v>0</v>
      </c>
      <c r="AM181" s="384">
        <f t="shared" ca="1" si="9"/>
        <v>0</v>
      </c>
    </row>
    <row r="182" spans="4:39" ht="12.9" customHeight="1" x14ac:dyDescent="0.3">
      <c r="D182" s="54"/>
      <c r="E182" s="234" t="s">
        <v>370</v>
      </c>
      <c r="F182" s="234" t="s">
        <v>586</v>
      </c>
      <c r="G182" s="234" t="s">
        <v>646</v>
      </c>
      <c r="H182" s="172"/>
      <c r="I182" s="172"/>
      <c r="J182" s="440">
        <f ca="1" xml:space="preserve"> Oil_Calcs!M$215</f>
        <v>0</v>
      </c>
      <c r="K182" s="244">
        <f ca="1" xml:space="preserve"> Oil_Calcs!N$215</f>
        <v>0</v>
      </c>
      <c r="L182" s="447">
        <f ca="1" xml:space="preserve"> Oil_Calcs!O$215</f>
        <v>0</v>
      </c>
      <c r="M182" s="440">
        <f ca="1" xml:space="preserve"> Oil_Calcs!P$215</f>
        <v>0</v>
      </c>
      <c r="N182" s="244">
        <f ca="1" xml:space="preserve"> Oil_Calcs!Q$215</f>
        <v>0</v>
      </c>
      <c r="O182" s="447">
        <f ca="1" xml:space="preserve"> Oil_Calcs!R$215</f>
        <v>0</v>
      </c>
      <c r="P182" s="440">
        <f ca="1" xml:space="preserve"> Oil_Calcs!S$215</f>
        <v>0</v>
      </c>
      <c r="Q182" s="244">
        <f ca="1" xml:space="preserve"> Oil_Calcs!T$215</f>
        <v>0</v>
      </c>
      <c r="R182" s="447">
        <f ca="1" xml:space="preserve"> Oil_Calcs!U$215</f>
        <v>0</v>
      </c>
      <c r="S182" s="440">
        <f ca="1" xml:space="preserve"> Gas_Calcs!M$215</f>
        <v>0</v>
      </c>
      <c r="T182" s="244">
        <f ca="1" xml:space="preserve"> Gas_Calcs!N$215</f>
        <v>0</v>
      </c>
      <c r="U182" s="447">
        <f ca="1" xml:space="preserve"> Gas_Calcs!O$215</f>
        <v>0</v>
      </c>
      <c r="V182" s="440">
        <f ca="1" xml:space="preserve"> Gas_Calcs!P$215</f>
        <v>0</v>
      </c>
      <c r="W182" s="244">
        <f ca="1" xml:space="preserve"> Gas_Calcs!Q$215</f>
        <v>0</v>
      </c>
      <c r="X182" s="447">
        <f ca="1" xml:space="preserve"> Gas_Calcs!R$215</f>
        <v>0</v>
      </c>
      <c r="Y182" s="440">
        <f ca="1" xml:space="preserve"> Gas_Calcs!S$215</f>
        <v>0</v>
      </c>
      <c r="Z182" s="244">
        <f ca="1" xml:space="preserve"> Gas_Calcs!T$215</f>
        <v>0</v>
      </c>
      <c r="AA182" s="447">
        <f ca="1" xml:space="preserve"> Gas_Calcs!U$215</f>
        <v>0</v>
      </c>
      <c r="AB182" s="461">
        <f ca="1" xml:space="preserve"> Coal_Calcs!M$214</f>
        <v>0</v>
      </c>
      <c r="AC182" s="463">
        <f ca="1" xml:space="preserve"> Coal_Calcs!N$214</f>
        <v>0</v>
      </c>
      <c r="AD182" s="464">
        <f ca="1" xml:space="preserve"> Coal_Calcs!O$214</f>
        <v>0</v>
      </c>
      <c r="AE182" s="461">
        <f ca="1" xml:space="preserve"> Coal_Calcs!P$214</f>
        <v>0</v>
      </c>
      <c r="AF182" s="463">
        <f ca="1" xml:space="preserve"> Coal_Calcs!Q$214</f>
        <v>0</v>
      </c>
      <c r="AG182" s="464">
        <f ca="1" xml:space="preserve"> Coal_Calcs!R$214</f>
        <v>0</v>
      </c>
      <c r="AH182" s="461">
        <f ca="1" xml:space="preserve"> Coal_Calcs!S$214</f>
        <v>0</v>
      </c>
      <c r="AI182" s="463">
        <f ca="1" xml:space="preserve"> Coal_Calcs!T$214</f>
        <v>0</v>
      </c>
      <c r="AJ182" s="464">
        <f ca="1" xml:space="preserve"> Coal_Calcs!U$214</f>
        <v>0</v>
      </c>
      <c r="AK182" s="384">
        <f t="shared" ca="1" si="7"/>
        <v>0</v>
      </c>
      <c r="AL182" s="384">
        <f t="shared" ca="1" si="8"/>
        <v>0</v>
      </c>
      <c r="AM182" s="384">
        <f t="shared" ca="1" si="9"/>
        <v>0</v>
      </c>
    </row>
    <row r="183" spans="4:39" ht="12.9" customHeight="1" x14ac:dyDescent="0.3">
      <c r="D183" s="54"/>
      <c r="E183" s="234" t="s">
        <v>363</v>
      </c>
      <c r="F183" s="234" t="s">
        <v>580</v>
      </c>
      <c r="G183" s="234" t="s">
        <v>646</v>
      </c>
      <c r="H183" s="172"/>
      <c r="I183" s="172"/>
      <c r="J183" s="440">
        <f ca="1" xml:space="preserve"> Oil_Calcs!M$216</f>
        <v>0</v>
      </c>
      <c r="K183" s="244">
        <f ca="1" xml:space="preserve"> Oil_Calcs!N$216</f>
        <v>0</v>
      </c>
      <c r="L183" s="447">
        <f ca="1" xml:space="preserve"> Oil_Calcs!O$216</f>
        <v>0</v>
      </c>
      <c r="M183" s="440">
        <f ca="1" xml:space="preserve"> Oil_Calcs!P$216</f>
        <v>0</v>
      </c>
      <c r="N183" s="244">
        <f ca="1" xml:space="preserve"> Oil_Calcs!Q$216</f>
        <v>0</v>
      </c>
      <c r="O183" s="447">
        <f ca="1" xml:space="preserve"> Oil_Calcs!R$216</f>
        <v>0</v>
      </c>
      <c r="P183" s="440">
        <f ca="1" xml:space="preserve"> Oil_Calcs!S$216</f>
        <v>0</v>
      </c>
      <c r="Q183" s="244">
        <f ca="1" xml:space="preserve"> Oil_Calcs!T$216</f>
        <v>0</v>
      </c>
      <c r="R183" s="447">
        <f ca="1" xml:space="preserve"> Oil_Calcs!U$216</f>
        <v>0</v>
      </c>
      <c r="S183" s="440">
        <f ca="1" xml:space="preserve"> Gas_Calcs!M$216</f>
        <v>62573.147999999994</v>
      </c>
      <c r="T183" s="244">
        <f ca="1" xml:space="preserve"> Gas_Calcs!N$216</f>
        <v>64647.396000000001</v>
      </c>
      <c r="U183" s="447">
        <f ca="1" xml:space="preserve"> Gas_Calcs!O$216</f>
        <v>67182.587999999989</v>
      </c>
      <c r="V183" s="440">
        <f ca="1" xml:space="preserve"> Gas_Calcs!P$216</f>
        <v>5714.882078397829</v>
      </c>
      <c r="W183" s="244">
        <f ca="1" xml:space="preserve"> Gas_Calcs!Q$216</f>
        <v>14677.888886753277</v>
      </c>
      <c r="X183" s="447">
        <f ca="1" xml:space="preserve"> Gas_Calcs!R$216</f>
        <v>24770.341853821756</v>
      </c>
      <c r="Y183" s="440">
        <f ca="1" xml:space="preserve"> Gas_Calcs!S$216</f>
        <v>68288.030078397816</v>
      </c>
      <c r="Z183" s="244">
        <f ca="1" xml:space="preserve"> Gas_Calcs!T$216</f>
        <v>79325.284886753274</v>
      </c>
      <c r="AA183" s="447">
        <f ca="1" xml:space="preserve"> Gas_Calcs!U$216</f>
        <v>91952.929853821741</v>
      </c>
      <c r="AB183" s="461">
        <f ca="1" xml:space="preserve"> Coal_Calcs!M$215</f>
        <v>9753.6423839747149</v>
      </c>
      <c r="AC183" s="463">
        <f ca="1" xml:space="preserve"> Coal_Calcs!N$215</f>
        <v>10815.980853413597</v>
      </c>
      <c r="AD183" s="464">
        <f ca="1" xml:space="preserve"> Coal_Calcs!O$215</f>
        <v>11889.086931290292</v>
      </c>
      <c r="AE183" s="461">
        <f ca="1" xml:space="preserve"> Coal_Calcs!P$215</f>
        <v>670.33854551280729</v>
      </c>
      <c r="AF183" s="463">
        <f ca="1" xml:space="preserve"> Coal_Calcs!Q$215</f>
        <v>736.69612650740623</v>
      </c>
      <c r="AG183" s="464">
        <f ca="1" xml:space="preserve"> Coal_Calcs!R$215</f>
        <v>803.05370750200518</v>
      </c>
      <c r="AH183" s="461">
        <f ca="1" xml:space="preserve"> Coal_Calcs!S$215</f>
        <v>10423.980929487523</v>
      </c>
      <c r="AI183" s="463">
        <f ca="1" xml:space="preserve"> Coal_Calcs!T$215</f>
        <v>11552.676979921003</v>
      </c>
      <c r="AJ183" s="464">
        <f ca="1" xml:space="preserve"> Coal_Calcs!U$215</f>
        <v>12692.140638792298</v>
      </c>
      <c r="AK183" s="384">
        <f t="shared" ca="1" si="7"/>
        <v>78712.011007885332</v>
      </c>
      <c r="AL183" s="384">
        <f t="shared" ca="1" si="8"/>
        <v>90877.961866674275</v>
      </c>
      <c r="AM183" s="384">
        <f t="shared" ca="1" si="9"/>
        <v>104645.07049261403</v>
      </c>
    </row>
    <row r="184" spans="4:39" ht="12.9" customHeight="1" x14ac:dyDescent="0.3">
      <c r="D184" s="54"/>
      <c r="E184" s="234" t="s">
        <v>372</v>
      </c>
      <c r="F184" s="234" t="s">
        <v>588</v>
      </c>
      <c r="G184" s="234" t="s">
        <v>646</v>
      </c>
      <c r="H184" s="172"/>
      <c r="I184" s="172"/>
      <c r="J184" s="440">
        <f ca="1" xml:space="preserve"> Oil_Calcs!M$217</f>
        <v>0</v>
      </c>
      <c r="K184" s="244">
        <f ca="1" xml:space="preserve"> Oil_Calcs!N$217</f>
        <v>0</v>
      </c>
      <c r="L184" s="447">
        <f ca="1" xml:space="preserve"> Oil_Calcs!O$217</f>
        <v>0</v>
      </c>
      <c r="M184" s="440">
        <f ca="1" xml:space="preserve"> Oil_Calcs!P$217</f>
        <v>0</v>
      </c>
      <c r="N184" s="244">
        <f ca="1" xml:space="preserve"> Oil_Calcs!Q$217</f>
        <v>0</v>
      </c>
      <c r="O184" s="447">
        <f ca="1" xml:space="preserve"> Oil_Calcs!R$217</f>
        <v>0</v>
      </c>
      <c r="P184" s="440">
        <f ca="1" xml:space="preserve"> Oil_Calcs!S$217</f>
        <v>0</v>
      </c>
      <c r="Q184" s="244">
        <f ca="1" xml:space="preserve"> Oil_Calcs!T$217</f>
        <v>0</v>
      </c>
      <c r="R184" s="447">
        <f ca="1" xml:space="preserve"> Oil_Calcs!U$217</f>
        <v>0</v>
      </c>
      <c r="S184" s="440">
        <f ca="1" xml:space="preserve"> Gas_Calcs!M$217</f>
        <v>5688.4679999999998</v>
      </c>
      <c r="T184" s="244">
        <f ca="1" xml:space="preserve"> Gas_Calcs!N$217</f>
        <v>5877.0360000000001</v>
      </c>
      <c r="U184" s="447">
        <f ca="1" xml:space="preserve"> Gas_Calcs!O$217</f>
        <v>6107.5079999999998</v>
      </c>
      <c r="V184" s="440">
        <f ca="1" xml:space="preserve"> Gas_Calcs!P$217</f>
        <v>519.53473439980269</v>
      </c>
      <c r="W184" s="244">
        <f ca="1" xml:space="preserve"> Gas_Calcs!Q$217</f>
        <v>1334.3535351593887</v>
      </c>
      <c r="X184" s="447">
        <f ca="1" xml:space="preserve"> Gas_Calcs!R$217</f>
        <v>2251.8492594383415</v>
      </c>
      <c r="Y184" s="440">
        <f ca="1" xml:space="preserve"> Gas_Calcs!S$217</f>
        <v>6208.0027343998026</v>
      </c>
      <c r="Z184" s="244">
        <f ca="1" xml:space="preserve"> Gas_Calcs!T$217</f>
        <v>7211.3895351593892</v>
      </c>
      <c r="AA184" s="447">
        <f ca="1" xml:space="preserve"> Gas_Calcs!U$217</f>
        <v>8359.3572594383404</v>
      </c>
      <c r="AB184" s="461">
        <f ca="1" xml:space="preserve"> Coal_Calcs!M$216</f>
        <v>171526.47344803999</v>
      </c>
      <c r="AC184" s="463">
        <f ca="1" xml:space="preserve"> Coal_Calcs!N$216</f>
        <v>206383.57259606416</v>
      </c>
      <c r="AD184" s="464">
        <f ca="1" xml:space="preserve"> Coal_Calcs!O$216</f>
        <v>246008.31652556657</v>
      </c>
      <c r="AE184" s="461">
        <f ca="1" xml:space="preserve"> Coal_Calcs!P$216</f>
        <v>23869.031635767522</v>
      </c>
      <c r="AF184" s="463">
        <f ca="1" xml:space="preserve"> Coal_Calcs!Q$216</f>
        <v>24697.634573641197</v>
      </c>
      <c r="AG184" s="464">
        <f ca="1" xml:space="preserve"> Coal_Calcs!R$216</f>
        <v>25526.23751151489</v>
      </c>
      <c r="AH184" s="461">
        <f ca="1" xml:space="preserve"> Coal_Calcs!S$216</f>
        <v>195395.50508380751</v>
      </c>
      <c r="AI184" s="463">
        <f ca="1" xml:space="preserve"> Coal_Calcs!T$216</f>
        <v>231081.20716970536</v>
      </c>
      <c r="AJ184" s="464">
        <f ca="1" xml:space="preserve"> Coal_Calcs!U$216</f>
        <v>271534.55403708143</v>
      </c>
      <c r="AK184" s="384">
        <f t="shared" ca="1" si="7"/>
        <v>201603.50781820732</v>
      </c>
      <c r="AL184" s="384">
        <f t="shared" ca="1" si="8"/>
        <v>238292.59670486476</v>
      </c>
      <c r="AM184" s="384">
        <f t="shared" ca="1" si="9"/>
        <v>279893.91129651974</v>
      </c>
    </row>
    <row r="185" spans="4:39" ht="12.9" customHeight="1" x14ac:dyDescent="0.3">
      <c r="D185" s="54"/>
      <c r="E185" s="234" t="s">
        <v>385</v>
      </c>
      <c r="F185" s="234" t="s">
        <v>598</v>
      </c>
      <c r="G185" s="234" t="s">
        <v>646</v>
      </c>
      <c r="H185" s="172"/>
      <c r="I185" s="172"/>
      <c r="J185" s="440">
        <f ca="1" xml:space="preserve"> Oil_Calcs!M$218</f>
        <v>0</v>
      </c>
      <c r="K185" s="244">
        <f ca="1" xml:space="preserve"> Oil_Calcs!N$218</f>
        <v>0</v>
      </c>
      <c r="L185" s="447">
        <f ca="1" xml:space="preserve"> Oil_Calcs!O$218</f>
        <v>0</v>
      </c>
      <c r="M185" s="440">
        <f ca="1" xml:space="preserve"> Oil_Calcs!P$218</f>
        <v>0</v>
      </c>
      <c r="N185" s="244">
        <f ca="1" xml:space="preserve"> Oil_Calcs!Q$218</f>
        <v>0</v>
      </c>
      <c r="O185" s="447">
        <f ca="1" xml:space="preserve"> Oil_Calcs!R$218</f>
        <v>0</v>
      </c>
      <c r="P185" s="440">
        <f ca="1" xml:space="preserve"> Oil_Calcs!S$218</f>
        <v>0</v>
      </c>
      <c r="Q185" s="244">
        <f ca="1" xml:space="preserve"> Oil_Calcs!T$218</f>
        <v>0</v>
      </c>
      <c r="R185" s="447">
        <f ca="1" xml:space="preserve"> Oil_Calcs!U$218</f>
        <v>0</v>
      </c>
      <c r="S185" s="440">
        <f ca="1" xml:space="preserve"> Gas_Calcs!M$218</f>
        <v>0</v>
      </c>
      <c r="T185" s="244">
        <f ca="1" xml:space="preserve"> Gas_Calcs!N$218</f>
        <v>0</v>
      </c>
      <c r="U185" s="447">
        <f ca="1" xml:space="preserve"> Gas_Calcs!O$218</f>
        <v>0</v>
      </c>
      <c r="V185" s="440">
        <f ca="1" xml:space="preserve"> Gas_Calcs!P$218</f>
        <v>0</v>
      </c>
      <c r="W185" s="244">
        <f ca="1" xml:space="preserve"> Gas_Calcs!Q$218</f>
        <v>0</v>
      </c>
      <c r="X185" s="447">
        <f ca="1" xml:space="preserve"> Gas_Calcs!R$218</f>
        <v>0</v>
      </c>
      <c r="Y185" s="440">
        <f ca="1" xml:space="preserve"> Gas_Calcs!S$218</f>
        <v>0</v>
      </c>
      <c r="Z185" s="244">
        <f ca="1" xml:space="preserve"> Gas_Calcs!T$218</f>
        <v>0</v>
      </c>
      <c r="AA185" s="447">
        <f ca="1" xml:space="preserve"> Gas_Calcs!U$218</f>
        <v>0</v>
      </c>
      <c r="AB185" s="461">
        <f ca="1" xml:space="preserve"> Coal_Calcs!M$217</f>
        <v>0</v>
      </c>
      <c r="AC185" s="463">
        <f ca="1" xml:space="preserve"> Coal_Calcs!N$217</f>
        <v>0</v>
      </c>
      <c r="AD185" s="464">
        <f ca="1" xml:space="preserve"> Coal_Calcs!O$217</f>
        <v>0</v>
      </c>
      <c r="AE185" s="461">
        <f ca="1" xml:space="preserve"> Coal_Calcs!P$217</f>
        <v>0</v>
      </c>
      <c r="AF185" s="463">
        <f ca="1" xml:space="preserve"> Coal_Calcs!Q$217</f>
        <v>0</v>
      </c>
      <c r="AG185" s="464">
        <f ca="1" xml:space="preserve"> Coal_Calcs!R$217</f>
        <v>0</v>
      </c>
      <c r="AH185" s="461">
        <f ca="1" xml:space="preserve"> Coal_Calcs!S$217</f>
        <v>0</v>
      </c>
      <c r="AI185" s="463">
        <f ca="1" xml:space="preserve"> Coal_Calcs!T$217</f>
        <v>0</v>
      </c>
      <c r="AJ185" s="464">
        <f ca="1" xml:space="preserve"> Coal_Calcs!U$217</f>
        <v>0</v>
      </c>
      <c r="AK185" s="384">
        <f t="shared" ca="1" si="7"/>
        <v>0</v>
      </c>
      <c r="AL185" s="384">
        <f t="shared" ca="1" si="8"/>
        <v>0</v>
      </c>
      <c r="AM185" s="384">
        <f t="shared" ca="1" si="9"/>
        <v>0</v>
      </c>
    </row>
    <row r="186" spans="4:39" ht="12.9" customHeight="1" x14ac:dyDescent="0.3">
      <c r="D186" s="54"/>
      <c r="E186" s="234" t="s">
        <v>371</v>
      </c>
      <c r="F186" s="234" t="s">
        <v>587</v>
      </c>
      <c r="G186" s="234" t="s">
        <v>646</v>
      </c>
      <c r="H186" s="172"/>
      <c r="I186" s="172"/>
      <c r="J186" s="440">
        <f ca="1" xml:space="preserve"> Oil_Calcs!M$219</f>
        <v>0</v>
      </c>
      <c r="K186" s="244">
        <f ca="1" xml:space="preserve"> Oil_Calcs!N$219</f>
        <v>0</v>
      </c>
      <c r="L186" s="447">
        <f ca="1" xml:space="preserve"> Oil_Calcs!O$219</f>
        <v>0</v>
      </c>
      <c r="M186" s="440">
        <f ca="1" xml:space="preserve"> Oil_Calcs!P$219</f>
        <v>0</v>
      </c>
      <c r="N186" s="244">
        <f ca="1" xml:space="preserve"> Oil_Calcs!Q$219</f>
        <v>0</v>
      </c>
      <c r="O186" s="447">
        <f ca="1" xml:space="preserve"> Oil_Calcs!R$219</f>
        <v>0</v>
      </c>
      <c r="P186" s="440">
        <f ca="1" xml:space="preserve"> Oil_Calcs!S$219</f>
        <v>0</v>
      </c>
      <c r="Q186" s="244">
        <f ca="1" xml:space="preserve"> Oil_Calcs!T$219</f>
        <v>0</v>
      </c>
      <c r="R186" s="447">
        <f ca="1" xml:space="preserve"> Oil_Calcs!U$219</f>
        <v>0</v>
      </c>
      <c r="S186" s="440">
        <f ca="1" xml:space="preserve"> Gas_Calcs!M$219</f>
        <v>0</v>
      </c>
      <c r="T186" s="244">
        <f ca="1" xml:space="preserve"> Gas_Calcs!N$219</f>
        <v>0</v>
      </c>
      <c r="U186" s="447">
        <f ca="1" xml:space="preserve"> Gas_Calcs!O$219</f>
        <v>0</v>
      </c>
      <c r="V186" s="440">
        <f ca="1" xml:space="preserve"> Gas_Calcs!P$219</f>
        <v>0</v>
      </c>
      <c r="W186" s="244">
        <f ca="1" xml:space="preserve"> Gas_Calcs!Q$219</f>
        <v>0</v>
      </c>
      <c r="X186" s="447">
        <f ca="1" xml:space="preserve"> Gas_Calcs!R$219</f>
        <v>0</v>
      </c>
      <c r="Y186" s="440">
        <f ca="1" xml:space="preserve"> Gas_Calcs!S$219</f>
        <v>0</v>
      </c>
      <c r="Z186" s="244">
        <f ca="1" xml:space="preserve"> Gas_Calcs!T$219</f>
        <v>0</v>
      </c>
      <c r="AA186" s="447">
        <f ca="1" xml:space="preserve"> Gas_Calcs!U$219</f>
        <v>0</v>
      </c>
      <c r="AB186" s="461">
        <f ca="1" xml:space="preserve"> Coal_Calcs!M$218</f>
        <v>0</v>
      </c>
      <c r="AC186" s="463">
        <f ca="1" xml:space="preserve"> Coal_Calcs!N$218</f>
        <v>0</v>
      </c>
      <c r="AD186" s="464">
        <f ca="1" xml:space="preserve"> Coal_Calcs!O$218</f>
        <v>0</v>
      </c>
      <c r="AE186" s="461">
        <f ca="1" xml:space="preserve"> Coal_Calcs!P$218</f>
        <v>0</v>
      </c>
      <c r="AF186" s="463">
        <f ca="1" xml:space="preserve"> Coal_Calcs!Q$218</f>
        <v>0</v>
      </c>
      <c r="AG186" s="464">
        <f ca="1" xml:space="preserve"> Coal_Calcs!R$218</f>
        <v>0</v>
      </c>
      <c r="AH186" s="461">
        <f ca="1" xml:space="preserve"> Coal_Calcs!S$218</f>
        <v>0</v>
      </c>
      <c r="AI186" s="463">
        <f ca="1" xml:space="preserve"> Coal_Calcs!T$218</f>
        <v>0</v>
      </c>
      <c r="AJ186" s="464">
        <f ca="1" xml:space="preserve"> Coal_Calcs!U$218</f>
        <v>0</v>
      </c>
      <c r="AK186" s="384">
        <f t="shared" ca="1" si="7"/>
        <v>0</v>
      </c>
      <c r="AL186" s="384">
        <f t="shared" ca="1" si="8"/>
        <v>0</v>
      </c>
      <c r="AM186" s="384">
        <f t="shared" ca="1" si="9"/>
        <v>0</v>
      </c>
    </row>
    <row r="187" spans="4:39" ht="12.9" customHeight="1" x14ac:dyDescent="0.3">
      <c r="D187" s="54"/>
      <c r="E187" s="234" t="s">
        <v>374</v>
      </c>
      <c r="F187" s="234" t="s">
        <v>590</v>
      </c>
      <c r="G187" s="234" t="s">
        <v>646</v>
      </c>
      <c r="H187" s="172"/>
      <c r="I187" s="172"/>
      <c r="J187" s="440">
        <f ca="1" xml:space="preserve"> Oil_Calcs!M$220</f>
        <v>0</v>
      </c>
      <c r="K187" s="244">
        <f ca="1" xml:space="preserve"> Oil_Calcs!N$220</f>
        <v>0</v>
      </c>
      <c r="L187" s="447">
        <f ca="1" xml:space="preserve"> Oil_Calcs!O$220</f>
        <v>0</v>
      </c>
      <c r="M187" s="440">
        <f ca="1" xml:space="preserve"> Oil_Calcs!P$220</f>
        <v>0</v>
      </c>
      <c r="N187" s="244">
        <f ca="1" xml:space="preserve"> Oil_Calcs!Q$220</f>
        <v>0</v>
      </c>
      <c r="O187" s="447">
        <f ca="1" xml:space="preserve"> Oil_Calcs!R$220</f>
        <v>0</v>
      </c>
      <c r="P187" s="440">
        <f ca="1" xml:space="preserve"> Oil_Calcs!S$220</f>
        <v>0</v>
      </c>
      <c r="Q187" s="244">
        <f ca="1" xml:space="preserve"> Oil_Calcs!T$220</f>
        <v>0</v>
      </c>
      <c r="R187" s="447">
        <f ca="1" xml:space="preserve"> Oil_Calcs!U$220</f>
        <v>0</v>
      </c>
      <c r="S187" s="440">
        <f ca="1" xml:space="preserve"> Gas_Calcs!M$220</f>
        <v>0</v>
      </c>
      <c r="T187" s="244">
        <f ca="1" xml:space="preserve"> Gas_Calcs!N$220</f>
        <v>0</v>
      </c>
      <c r="U187" s="447">
        <f ca="1" xml:space="preserve"> Gas_Calcs!O$220</f>
        <v>0</v>
      </c>
      <c r="V187" s="440">
        <f ca="1" xml:space="preserve"> Gas_Calcs!P$220</f>
        <v>0</v>
      </c>
      <c r="W187" s="244">
        <f ca="1" xml:space="preserve"> Gas_Calcs!Q$220</f>
        <v>0</v>
      </c>
      <c r="X187" s="447">
        <f ca="1" xml:space="preserve"> Gas_Calcs!R$220</f>
        <v>0</v>
      </c>
      <c r="Y187" s="440">
        <f ca="1" xml:space="preserve"> Gas_Calcs!S$220</f>
        <v>0</v>
      </c>
      <c r="Z187" s="244">
        <f ca="1" xml:space="preserve"> Gas_Calcs!T$220</f>
        <v>0</v>
      </c>
      <c r="AA187" s="447">
        <f ca="1" xml:space="preserve"> Gas_Calcs!U$220</f>
        <v>0</v>
      </c>
      <c r="AB187" s="461">
        <f ca="1" xml:space="preserve"> Coal_Calcs!M$219</f>
        <v>0</v>
      </c>
      <c r="AC187" s="463">
        <f ca="1" xml:space="preserve"> Coal_Calcs!N$219</f>
        <v>0</v>
      </c>
      <c r="AD187" s="464">
        <f ca="1" xml:space="preserve"> Coal_Calcs!O$219</f>
        <v>0</v>
      </c>
      <c r="AE187" s="461">
        <f ca="1" xml:space="preserve"> Coal_Calcs!P$219</f>
        <v>0</v>
      </c>
      <c r="AF187" s="463">
        <f ca="1" xml:space="preserve"> Coal_Calcs!Q$219</f>
        <v>0</v>
      </c>
      <c r="AG187" s="464">
        <f ca="1" xml:space="preserve"> Coal_Calcs!R$219</f>
        <v>0</v>
      </c>
      <c r="AH187" s="461">
        <f ca="1" xml:space="preserve"> Coal_Calcs!S$219</f>
        <v>0</v>
      </c>
      <c r="AI187" s="463">
        <f ca="1" xml:space="preserve"> Coal_Calcs!T$219</f>
        <v>0</v>
      </c>
      <c r="AJ187" s="464">
        <f ca="1" xml:space="preserve"> Coal_Calcs!U$219</f>
        <v>0</v>
      </c>
      <c r="AK187" s="384">
        <f t="shared" ca="1" si="7"/>
        <v>0</v>
      </c>
      <c r="AL187" s="384">
        <f t="shared" ca="1" si="8"/>
        <v>0</v>
      </c>
      <c r="AM187" s="384">
        <f t="shared" ca="1" si="9"/>
        <v>0</v>
      </c>
    </row>
    <row r="188" spans="4:39" ht="12.9" customHeight="1" x14ac:dyDescent="0.3">
      <c r="D188" s="54"/>
      <c r="E188" s="234" t="s">
        <v>365</v>
      </c>
      <c r="F188" s="234" t="s">
        <v>582</v>
      </c>
      <c r="G188" s="234" t="s">
        <v>646</v>
      </c>
      <c r="H188" s="172"/>
      <c r="I188" s="172"/>
      <c r="J188" s="440">
        <f ca="1" xml:space="preserve"> Oil_Calcs!M$221</f>
        <v>0</v>
      </c>
      <c r="K188" s="244">
        <f ca="1" xml:space="preserve"> Oil_Calcs!N$221</f>
        <v>0</v>
      </c>
      <c r="L188" s="447">
        <f ca="1" xml:space="preserve"> Oil_Calcs!O$221</f>
        <v>0</v>
      </c>
      <c r="M188" s="440">
        <f ca="1" xml:space="preserve"> Oil_Calcs!P$221</f>
        <v>0</v>
      </c>
      <c r="N188" s="244">
        <f ca="1" xml:space="preserve"> Oil_Calcs!Q$221</f>
        <v>0</v>
      </c>
      <c r="O188" s="447">
        <f ca="1" xml:space="preserve"> Oil_Calcs!R$221</f>
        <v>0</v>
      </c>
      <c r="P188" s="440">
        <f ca="1" xml:space="preserve"> Oil_Calcs!S$221</f>
        <v>0</v>
      </c>
      <c r="Q188" s="244">
        <f ca="1" xml:space="preserve"> Oil_Calcs!T$221</f>
        <v>0</v>
      </c>
      <c r="R188" s="447">
        <f ca="1" xml:space="preserve"> Oil_Calcs!U$221</f>
        <v>0</v>
      </c>
      <c r="S188" s="440">
        <f ca="1" xml:space="preserve"> Gas_Calcs!M$221</f>
        <v>0</v>
      </c>
      <c r="T188" s="244">
        <f ca="1" xml:space="preserve"> Gas_Calcs!N$221</f>
        <v>0</v>
      </c>
      <c r="U188" s="447">
        <f ca="1" xml:space="preserve"> Gas_Calcs!O$221</f>
        <v>0</v>
      </c>
      <c r="V188" s="440">
        <f ca="1" xml:space="preserve"> Gas_Calcs!P$221</f>
        <v>0</v>
      </c>
      <c r="W188" s="244">
        <f ca="1" xml:space="preserve"> Gas_Calcs!Q$221</f>
        <v>0</v>
      </c>
      <c r="X188" s="447">
        <f ca="1" xml:space="preserve"> Gas_Calcs!R$221</f>
        <v>0</v>
      </c>
      <c r="Y188" s="440">
        <f ca="1" xml:space="preserve"> Gas_Calcs!S$221</f>
        <v>0</v>
      </c>
      <c r="Z188" s="244">
        <f ca="1" xml:space="preserve"> Gas_Calcs!T$221</f>
        <v>0</v>
      </c>
      <c r="AA188" s="447">
        <f ca="1" xml:space="preserve"> Gas_Calcs!U$221</f>
        <v>0</v>
      </c>
      <c r="AB188" s="461">
        <f ca="1" xml:space="preserve"> Coal_Calcs!M$220</f>
        <v>0</v>
      </c>
      <c r="AC188" s="463">
        <f ca="1" xml:space="preserve"> Coal_Calcs!N$220</f>
        <v>0</v>
      </c>
      <c r="AD188" s="464">
        <f ca="1" xml:space="preserve"> Coal_Calcs!O$220</f>
        <v>0</v>
      </c>
      <c r="AE188" s="461">
        <f ca="1" xml:space="preserve"> Coal_Calcs!P$220</f>
        <v>0</v>
      </c>
      <c r="AF188" s="463">
        <f ca="1" xml:space="preserve"> Coal_Calcs!Q$220</f>
        <v>0</v>
      </c>
      <c r="AG188" s="464">
        <f ca="1" xml:space="preserve"> Coal_Calcs!R$220</f>
        <v>0</v>
      </c>
      <c r="AH188" s="461">
        <f ca="1" xml:space="preserve"> Coal_Calcs!S$220</f>
        <v>0</v>
      </c>
      <c r="AI188" s="463">
        <f ca="1" xml:space="preserve"> Coal_Calcs!T$220</f>
        <v>0</v>
      </c>
      <c r="AJ188" s="464">
        <f ca="1" xml:space="preserve"> Coal_Calcs!U$220</f>
        <v>0</v>
      </c>
      <c r="AK188" s="384">
        <f t="shared" ca="1" si="7"/>
        <v>0</v>
      </c>
      <c r="AL188" s="384">
        <f t="shared" ca="1" si="8"/>
        <v>0</v>
      </c>
      <c r="AM188" s="384">
        <f t="shared" ca="1" si="9"/>
        <v>0</v>
      </c>
    </row>
    <row r="189" spans="4:39" ht="12.9" customHeight="1" x14ac:dyDescent="0.3">
      <c r="D189" s="54"/>
      <c r="E189" s="234" t="s">
        <v>373</v>
      </c>
      <c r="F189" s="234" t="s">
        <v>589</v>
      </c>
      <c r="G189" s="234" t="s">
        <v>646</v>
      </c>
      <c r="H189" s="172"/>
      <c r="I189" s="172"/>
      <c r="J189" s="440">
        <f ca="1" xml:space="preserve"> Oil_Calcs!M$222</f>
        <v>0</v>
      </c>
      <c r="K189" s="244">
        <f ca="1" xml:space="preserve"> Oil_Calcs!N$222</f>
        <v>0</v>
      </c>
      <c r="L189" s="447">
        <f ca="1" xml:space="preserve"> Oil_Calcs!O$222</f>
        <v>0</v>
      </c>
      <c r="M189" s="440">
        <f ca="1" xml:space="preserve"> Oil_Calcs!P$222</f>
        <v>0</v>
      </c>
      <c r="N189" s="244">
        <f ca="1" xml:space="preserve"> Oil_Calcs!Q$222</f>
        <v>0</v>
      </c>
      <c r="O189" s="447">
        <f ca="1" xml:space="preserve"> Oil_Calcs!R$222</f>
        <v>0</v>
      </c>
      <c r="P189" s="440">
        <f ca="1" xml:space="preserve"> Oil_Calcs!S$222</f>
        <v>0</v>
      </c>
      <c r="Q189" s="244">
        <f ca="1" xml:space="preserve"> Oil_Calcs!T$222</f>
        <v>0</v>
      </c>
      <c r="R189" s="447">
        <f ca="1" xml:space="preserve"> Oil_Calcs!U$222</f>
        <v>0</v>
      </c>
      <c r="S189" s="440">
        <f ca="1" xml:space="preserve"> Gas_Calcs!M$222</f>
        <v>0</v>
      </c>
      <c r="T189" s="244">
        <f ca="1" xml:space="preserve"> Gas_Calcs!N$222</f>
        <v>0</v>
      </c>
      <c r="U189" s="447">
        <f ca="1" xml:space="preserve"> Gas_Calcs!O$222</f>
        <v>0</v>
      </c>
      <c r="V189" s="440">
        <f ca="1" xml:space="preserve"> Gas_Calcs!P$222</f>
        <v>0</v>
      </c>
      <c r="W189" s="244">
        <f ca="1" xml:space="preserve"> Gas_Calcs!Q$222</f>
        <v>0</v>
      </c>
      <c r="X189" s="447">
        <f ca="1" xml:space="preserve"> Gas_Calcs!R$222</f>
        <v>0</v>
      </c>
      <c r="Y189" s="440">
        <f ca="1" xml:space="preserve"> Gas_Calcs!S$222</f>
        <v>0</v>
      </c>
      <c r="Z189" s="244">
        <f ca="1" xml:space="preserve"> Gas_Calcs!T$222</f>
        <v>0</v>
      </c>
      <c r="AA189" s="447">
        <f ca="1" xml:space="preserve"> Gas_Calcs!U$222</f>
        <v>0</v>
      </c>
      <c r="AB189" s="461">
        <f ca="1" xml:space="preserve"> Coal_Calcs!M$221</f>
        <v>0</v>
      </c>
      <c r="AC189" s="463">
        <f ca="1" xml:space="preserve"> Coal_Calcs!N$221</f>
        <v>0</v>
      </c>
      <c r="AD189" s="464">
        <f ca="1" xml:space="preserve"> Coal_Calcs!O$221</f>
        <v>0</v>
      </c>
      <c r="AE189" s="461">
        <f ca="1" xml:space="preserve"> Coal_Calcs!P$221</f>
        <v>0</v>
      </c>
      <c r="AF189" s="463">
        <f ca="1" xml:space="preserve"> Coal_Calcs!Q$221</f>
        <v>0</v>
      </c>
      <c r="AG189" s="464">
        <f ca="1" xml:space="preserve"> Coal_Calcs!R$221</f>
        <v>0</v>
      </c>
      <c r="AH189" s="461">
        <f ca="1" xml:space="preserve"> Coal_Calcs!S$221</f>
        <v>0</v>
      </c>
      <c r="AI189" s="463">
        <f ca="1" xml:space="preserve"> Coal_Calcs!T$221</f>
        <v>0</v>
      </c>
      <c r="AJ189" s="464">
        <f ca="1" xml:space="preserve"> Coal_Calcs!U$221</f>
        <v>0</v>
      </c>
      <c r="AK189" s="384">
        <f t="shared" ca="1" si="7"/>
        <v>0</v>
      </c>
      <c r="AL189" s="384">
        <f t="shared" ca="1" si="8"/>
        <v>0</v>
      </c>
      <c r="AM189" s="384">
        <f t="shared" ca="1" si="9"/>
        <v>0</v>
      </c>
    </row>
    <row r="190" spans="4:39" ht="12.9" customHeight="1" x14ac:dyDescent="0.3">
      <c r="D190" s="54"/>
      <c r="E190" s="234" t="s">
        <v>364</v>
      </c>
      <c r="F190" s="234" t="s">
        <v>581</v>
      </c>
      <c r="G190" s="234" t="s">
        <v>646</v>
      </c>
      <c r="H190" s="172"/>
      <c r="I190" s="172"/>
      <c r="J190" s="440">
        <f ca="1" xml:space="preserve"> Oil_Calcs!M$223</f>
        <v>0</v>
      </c>
      <c r="K190" s="244">
        <f ca="1" xml:space="preserve"> Oil_Calcs!N$223</f>
        <v>0</v>
      </c>
      <c r="L190" s="447">
        <f ca="1" xml:space="preserve"> Oil_Calcs!O$223</f>
        <v>0</v>
      </c>
      <c r="M190" s="440">
        <f ca="1" xml:space="preserve"> Oil_Calcs!P$223</f>
        <v>0</v>
      </c>
      <c r="N190" s="244">
        <f ca="1" xml:space="preserve"> Oil_Calcs!Q$223</f>
        <v>0</v>
      </c>
      <c r="O190" s="447">
        <f ca="1" xml:space="preserve"> Oil_Calcs!R$223</f>
        <v>0</v>
      </c>
      <c r="P190" s="440">
        <f ca="1" xml:space="preserve"> Oil_Calcs!S$223</f>
        <v>0</v>
      </c>
      <c r="Q190" s="244">
        <f ca="1" xml:space="preserve"> Oil_Calcs!T$223</f>
        <v>0</v>
      </c>
      <c r="R190" s="447">
        <f ca="1" xml:space="preserve"> Oil_Calcs!U$223</f>
        <v>0</v>
      </c>
      <c r="S190" s="440">
        <f ca="1" xml:space="preserve"> Gas_Calcs!M$223</f>
        <v>0</v>
      </c>
      <c r="T190" s="244">
        <f ca="1" xml:space="preserve"> Gas_Calcs!N$223</f>
        <v>0</v>
      </c>
      <c r="U190" s="447">
        <f ca="1" xml:space="preserve"> Gas_Calcs!O$223</f>
        <v>0</v>
      </c>
      <c r="V190" s="440">
        <f ca="1" xml:space="preserve"> Gas_Calcs!P$223</f>
        <v>0</v>
      </c>
      <c r="W190" s="244">
        <f ca="1" xml:space="preserve"> Gas_Calcs!Q$223</f>
        <v>0</v>
      </c>
      <c r="X190" s="447">
        <f ca="1" xml:space="preserve"> Gas_Calcs!R$223</f>
        <v>0</v>
      </c>
      <c r="Y190" s="440">
        <f ca="1" xml:space="preserve"> Gas_Calcs!S$223</f>
        <v>0</v>
      </c>
      <c r="Z190" s="244">
        <f ca="1" xml:space="preserve"> Gas_Calcs!T$223</f>
        <v>0</v>
      </c>
      <c r="AA190" s="447">
        <f ca="1" xml:space="preserve"> Gas_Calcs!U$223</f>
        <v>0</v>
      </c>
      <c r="AB190" s="461">
        <f ca="1" xml:space="preserve"> Coal_Calcs!M$222</f>
        <v>0</v>
      </c>
      <c r="AC190" s="463">
        <f ca="1" xml:space="preserve"> Coal_Calcs!N$222</f>
        <v>0</v>
      </c>
      <c r="AD190" s="464">
        <f ca="1" xml:space="preserve"> Coal_Calcs!O$222</f>
        <v>0</v>
      </c>
      <c r="AE190" s="461">
        <f ca="1" xml:space="preserve"> Coal_Calcs!P$222</f>
        <v>0</v>
      </c>
      <c r="AF190" s="463">
        <f ca="1" xml:space="preserve"> Coal_Calcs!Q$222</f>
        <v>0</v>
      </c>
      <c r="AG190" s="464">
        <f ca="1" xml:space="preserve"> Coal_Calcs!R$222</f>
        <v>0</v>
      </c>
      <c r="AH190" s="461">
        <f ca="1" xml:space="preserve"> Coal_Calcs!S$222</f>
        <v>0</v>
      </c>
      <c r="AI190" s="463">
        <f ca="1" xml:space="preserve"> Coal_Calcs!T$222</f>
        <v>0</v>
      </c>
      <c r="AJ190" s="464">
        <f ca="1" xml:space="preserve"> Coal_Calcs!U$222</f>
        <v>0</v>
      </c>
      <c r="AK190" s="384">
        <f t="shared" ca="1" si="7"/>
        <v>0</v>
      </c>
      <c r="AL190" s="384">
        <f t="shared" ca="1" si="8"/>
        <v>0</v>
      </c>
      <c r="AM190" s="384">
        <f t="shared" ca="1" si="9"/>
        <v>0</v>
      </c>
    </row>
    <row r="191" spans="4:39" ht="12.9" customHeight="1" x14ac:dyDescent="0.3">
      <c r="D191" s="54"/>
      <c r="E191" s="234" t="s">
        <v>368</v>
      </c>
      <c r="F191" s="234" t="s">
        <v>585</v>
      </c>
      <c r="G191" s="234" t="s">
        <v>646</v>
      </c>
      <c r="H191" s="172"/>
      <c r="I191" s="172"/>
      <c r="J191" s="440">
        <f ca="1" xml:space="preserve"> Oil_Calcs!M$224</f>
        <v>0</v>
      </c>
      <c r="K191" s="244">
        <f ca="1" xml:space="preserve"> Oil_Calcs!N$224</f>
        <v>0</v>
      </c>
      <c r="L191" s="447">
        <f ca="1" xml:space="preserve"> Oil_Calcs!O$224</f>
        <v>0</v>
      </c>
      <c r="M191" s="440">
        <f ca="1" xml:space="preserve"> Oil_Calcs!P$224</f>
        <v>0</v>
      </c>
      <c r="N191" s="244">
        <f ca="1" xml:space="preserve"> Oil_Calcs!Q$224</f>
        <v>0</v>
      </c>
      <c r="O191" s="447">
        <f ca="1" xml:space="preserve"> Oil_Calcs!R$224</f>
        <v>0</v>
      </c>
      <c r="P191" s="440">
        <f ca="1" xml:space="preserve"> Oil_Calcs!S$224</f>
        <v>0</v>
      </c>
      <c r="Q191" s="244">
        <f ca="1" xml:space="preserve"> Oil_Calcs!T$224</f>
        <v>0</v>
      </c>
      <c r="R191" s="447">
        <f ca="1" xml:space="preserve"> Oil_Calcs!U$224</f>
        <v>0</v>
      </c>
      <c r="S191" s="440">
        <f ca="1" xml:space="preserve"> Gas_Calcs!M$224</f>
        <v>0</v>
      </c>
      <c r="T191" s="244">
        <f ca="1" xml:space="preserve"> Gas_Calcs!N$224</f>
        <v>0</v>
      </c>
      <c r="U191" s="447">
        <f ca="1" xml:space="preserve"> Gas_Calcs!O$224</f>
        <v>0</v>
      </c>
      <c r="V191" s="440">
        <f ca="1" xml:space="preserve"> Gas_Calcs!P$224</f>
        <v>0</v>
      </c>
      <c r="W191" s="244">
        <f ca="1" xml:space="preserve"> Gas_Calcs!Q$224</f>
        <v>0</v>
      </c>
      <c r="X191" s="447">
        <f ca="1" xml:space="preserve"> Gas_Calcs!R$224</f>
        <v>0</v>
      </c>
      <c r="Y191" s="440">
        <f ca="1" xml:space="preserve"> Gas_Calcs!S$224</f>
        <v>0</v>
      </c>
      <c r="Z191" s="244">
        <f ca="1" xml:space="preserve"> Gas_Calcs!T$224</f>
        <v>0</v>
      </c>
      <c r="AA191" s="447">
        <f ca="1" xml:space="preserve"> Gas_Calcs!U$224</f>
        <v>0</v>
      </c>
      <c r="AB191" s="461">
        <f ca="1" xml:space="preserve"> Coal_Calcs!M$223</f>
        <v>0</v>
      </c>
      <c r="AC191" s="463">
        <f ca="1" xml:space="preserve"> Coal_Calcs!N$223</f>
        <v>0</v>
      </c>
      <c r="AD191" s="464">
        <f ca="1" xml:space="preserve"> Coal_Calcs!O$223</f>
        <v>0</v>
      </c>
      <c r="AE191" s="461">
        <f ca="1" xml:space="preserve"> Coal_Calcs!P$223</f>
        <v>0</v>
      </c>
      <c r="AF191" s="463">
        <f ca="1" xml:space="preserve"> Coal_Calcs!Q$223</f>
        <v>0</v>
      </c>
      <c r="AG191" s="464">
        <f ca="1" xml:space="preserve"> Coal_Calcs!R$223</f>
        <v>0</v>
      </c>
      <c r="AH191" s="461">
        <f ca="1" xml:space="preserve"> Coal_Calcs!S$223</f>
        <v>0</v>
      </c>
      <c r="AI191" s="463">
        <f ca="1" xml:space="preserve"> Coal_Calcs!T$223</f>
        <v>0</v>
      </c>
      <c r="AJ191" s="464">
        <f ca="1" xml:space="preserve"> Coal_Calcs!U$223</f>
        <v>0</v>
      </c>
      <c r="AK191" s="384">
        <f t="shared" ca="1" si="7"/>
        <v>0</v>
      </c>
      <c r="AL191" s="384">
        <f t="shared" ca="1" si="8"/>
        <v>0</v>
      </c>
      <c r="AM191" s="384">
        <f t="shared" ca="1" si="9"/>
        <v>0</v>
      </c>
    </row>
    <row r="192" spans="4:39" ht="12.9" customHeight="1" x14ac:dyDescent="0.3">
      <c r="D192" s="54"/>
      <c r="E192" s="234" t="s">
        <v>375</v>
      </c>
      <c r="F192" s="234" t="s">
        <v>176</v>
      </c>
      <c r="G192" s="234" t="s">
        <v>646</v>
      </c>
      <c r="H192" s="172"/>
      <c r="I192" s="172"/>
      <c r="J192" s="440">
        <f ca="1" xml:space="preserve"> Oil_Calcs!M$225</f>
        <v>235253.37339700846</v>
      </c>
      <c r="K192" s="244">
        <f ca="1" xml:space="preserve"> Oil_Calcs!N$225</f>
        <v>255838.69335838687</v>
      </c>
      <c r="L192" s="447">
        <f ca="1" xml:space="preserve"> Oil_Calcs!O$225</f>
        <v>279091.65559309931</v>
      </c>
      <c r="M192" s="440">
        <f ca="1" xml:space="preserve"> Oil_Calcs!P$225</f>
        <v>22397.429312897253</v>
      </c>
      <c r="N192" s="244">
        <f ca="1" xml:space="preserve"> Oil_Calcs!Q$225</f>
        <v>25739.567402507237</v>
      </c>
      <c r="O192" s="447">
        <f ca="1" xml:space="preserve"> Oil_Calcs!R$225</f>
        <v>45241.737072290656</v>
      </c>
      <c r="P192" s="440">
        <f ca="1" xml:space="preserve"> Oil_Calcs!S$225</f>
        <v>257650.80270990572</v>
      </c>
      <c r="Q192" s="244">
        <f ca="1" xml:space="preserve"> Oil_Calcs!T$225</f>
        <v>281578.2607608941</v>
      </c>
      <c r="R192" s="447">
        <f ca="1" xml:space="preserve"> Oil_Calcs!U$225</f>
        <v>324333.39266538998</v>
      </c>
      <c r="S192" s="440">
        <f ca="1" xml:space="preserve"> Gas_Calcs!M$225</f>
        <v>337515.76799999998</v>
      </c>
      <c r="T192" s="244">
        <f ca="1" xml:space="preserve"> Gas_Calcs!N$225</f>
        <v>348704.136</v>
      </c>
      <c r="U192" s="447">
        <f ca="1" xml:space="preserve"> Gas_Calcs!O$225</f>
        <v>362378.80799999996</v>
      </c>
      <c r="V192" s="440">
        <f ca="1" xml:space="preserve"> Gas_Calcs!P$225</f>
        <v>30825.727574388286</v>
      </c>
      <c r="W192" s="244">
        <f ca="1" xml:space="preserve"> Gas_Calcs!Q$225</f>
        <v>79171.643086123731</v>
      </c>
      <c r="X192" s="447">
        <f ca="1" xml:space="preserve"> Gas_Calcs!R$225</f>
        <v>133609.7227266749</v>
      </c>
      <c r="Y192" s="440">
        <f ca="1" xml:space="preserve"> Gas_Calcs!S$225</f>
        <v>368341.49557438825</v>
      </c>
      <c r="Z192" s="244">
        <f ca="1" xml:space="preserve"> Gas_Calcs!T$225</f>
        <v>427875.77908612374</v>
      </c>
      <c r="AA192" s="447">
        <f ca="1" xml:space="preserve"> Gas_Calcs!U$225</f>
        <v>495988.53072667483</v>
      </c>
      <c r="AB192" s="461">
        <f ca="1" xml:space="preserve"> Coal_Calcs!M$224</f>
        <v>0</v>
      </c>
      <c r="AC192" s="463">
        <f ca="1" xml:space="preserve"> Coal_Calcs!N$224</f>
        <v>0</v>
      </c>
      <c r="AD192" s="464">
        <f ca="1" xml:space="preserve"> Coal_Calcs!O$224</f>
        <v>0</v>
      </c>
      <c r="AE192" s="461">
        <f ca="1" xml:space="preserve"> Coal_Calcs!P$224</f>
        <v>0</v>
      </c>
      <c r="AF192" s="463">
        <f ca="1" xml:space="preserve"> Coal_Calcs!Q$224</f>
        <v>0</v>
      </c>
      <c r="AG192" s="464">
        <f ca="1" xml:space="preserve"> Coal_Calcs!R$224</f>
        <v>0</v>
      </c>
      <c r="AH192" s="461">
        <f ca="1" xml:space="preserve"> Coal_Calcs!S$224</f>
        <v>0</v>
      </c>
      <c r="AI192" s="463">
        <f ca="1" xml:space="preserve"> Coal_Calcs!T$224</f>
        <v>0</v>
      </c>
      <c r="AJ192" s="464">
        <f ca="1" xml:space="preserve"> Coal_Calcs!U$224</f>
        <v>0</v>
      </c>
      <c r="AK192" s="384">
        <f t="shared" ca="1" si="7"/>
        <v>625992.29828429397</v>
      </c>
      <c r="AL192" s="384">
        <f t="shared" ca="1" si="8"/>
        <v>709454.03984701785</v>
      </c>
      <c r="AM192" s="384">
        <f t="shared" ca="1" si="9"/>
        <v>820321.92339206487</v>
      </c>
    </row>
    <row r="193" spans="4:39" ht="12.9" customHeight="1" x14ac:dyDescent="0.3">
      <c r="D193" s="54"/>
      <c r="E193" s="234" t="s">
        <v>376</v>
      </c>
      <c r="F193" s="234" t="s">
        <v>591</v>
      </c>
      <c r="G193" s="234" t="s">
        <v>646</v>
      </c>
      <c r="H193" s="172"/>
      <c r="I193" s="172"/>
      <c r="J193" s="440">
        <f ca="1" xml:space="preserve"> Oil_Calcs!M$226</f>
        <v>0</v>
      </c>
      <c r="K193" s="244">
        <f ca="1" xml:space="preserve"> Oil_Calcs!N$226</f>
        <v>0</v>
      </c>
      <c r="L193" s="447">
        <f ca="1" xml:space="preserve"> Oil_Calcs!O$226</f>
        <v>0</v>
      </c>
      <c r="M193" s="440">
        <f ca="1" xml:space="preserve"> Oil_Calcs!P$226</f>
        <v>0</v>
      </c>
      <c r="N193" s="244">
        <f ca="1" xml:space="preserve"> Oil_Calcs!Q$226</f>
        <v>0</v>
      </c>
      <c r="O193" s="447">
        <f ca="1" xml:space="preserve"> Oil_Calcs!R$226</f>
        <v>0</v>
      </c>
      <c r="P193" s="440">
        <f ca="1" xml:space="preserve"> Oil_Calcs!S$226</f>
        <v>0</v>
      </c>
      <c r="Q193" s="244">
        <f ca="1" xml:space="preserve"> Oil_Calcs!T$226</f>
        <v>0</v>
      </c>
      <c r="R193" s="447">
        <f ca="1" xml:space="preserve"> Oil_Calcs!U$226</f>
        <v>0</v>
      </c>
      <c r="S193" s="440">
        <f ca="1" xml:space="preserve"> Gas_Calcs!M$226</f>
        <v>0</v>
      </c>
      <c r="T193" s="244">
        <f ca="1" xml:space="preserve"> Gas_Calcs!N$226</f>
        <v>0</v>
      </c>
      <c r="U193" s="447">
        <f ca="1" xml:space="preserve"> Gas_Calcs!O$226</f>
        <v>0</v>
      </c>
      <c r="V193" s="440">
        <f ca="1" xml:space="preserve"> Gas_Calcs!P$226</f>
        <v>0</v>
      </c>
      <c r="W193" s="244">
        <f ca="1" xml:space="preserve"> Gas_Calcs!Q$226</f>
        <v>0</v>
      </c>
      <c r="X193" s="447">
        <f ca="1" xml:space="preserve"> Gas_Calcs!R$226</f>
        <v>0</v>
      </c>
      <c r="Y193" s="440">
        <f ca="1" xml:space="preserve"> Gas_Calcs!S$226</f>
        <v>0</v>
      </c>
      <c r="Z193" s="244">
        <f ca="1" xml:space="preserve"> Gas_Calcs!T$226</f>
        <v>0</v>
      </c>
      <c r="AA193" s="447">
        <f ca="1" xml:space="preserve"> Gas_Calcs!U$226</f>
        <v>0</v>
      </c>
      <c r="AB193" s="461">
        <f ca="1" xml:space="preserve"> Coal_Calcs!M$225</f>
        <v>0</v>
      </c>
      <c r="AC193" s="463">
        <f ca="1" xml:space="preserve"> Coal_Calcs!N$225</f>
        <v>0</v>
      </c>
      <c r="AD193" s="464">
        <f ca="1" xml:space="preserve"> Coal_Calcs!O$225</f>
        <v>0</v>
      </c>
      <c r="AE193" s="461">
        <f ca="1" xml:space="preserve"> Coal_Calcs!P$225</f>
        <v>0</v>
      </c>
      <c r="AF193" s="463">
        <f ca="1" xml:space="preserve"> Coal_Calcs!Q$225</f>
        <v>0</v>
      </c>
      <c r="AG193" s="464">
        <f ca="1" xml:space="preserve"> Coal_Calcs!R$225</f>
        <v>0</v>
      </c>
      <c r="AH193" s="461">
        <f ca="1" xml:space="preserve"> Coal_Calcs!S$225</f>
        <v>0</v>
      </c>
      <c r="AI193" s="463">
        <f ca="1" xml:space="preserve"> Coal_Calcs!T$225</f>
        <v>0</v>
      </c>
      <c r="AJ193" s="464">
        <f ca="1" xml:space="preserve"> Coal_Calcs!U$225</f>
        <v>0</v>
      </c>
      <c r="AK193" s="384">
        <f t="shared" ca="1" si="7"/>
        <v>0</v>
      </c>
      <c r="AL193" s="384">
        <f t="shared" ca="1" si="8"/>
        <v>0</v>
      </c>
      <c r="AM193" s="384">
        <f t="shared" ca="1" si="9"/>
        <v>0</v>
      </c>
    </row>
    <row r="194" spans="4:39" ht="12.9" customHeight="1" x14ac:dyDescent="0.3">
      <c r="D194" s="54"/>
      <c r="E194" s="234" t="s">
        <v>377</v>
      </c>
      <c r="F194" s="234" t="s">
        <v>177</v>
      </c>
      <c r="G194" s="234" t="s">
        <v>646</v>
      </c>
      <c r="H194" s="172"/>
      <c r="I194" s="172"/>
      <c r="J194" s="440">
        <f ca="1" xml:space="preserve"> Oil_Calcs!M$227</f>
        <v>9370.1556052977339</v>
      </c>
      <c r="K194" s="244">
        <f ca="1" xml:space="preserve"> Oil_Calcs!N$227</f>
        <v>10190.070101900699</v>
      </c>
      <c r="L194" s="447">
        <f ca="1" xml:space="preserve"> Oil_Calcs!O$227</f>
        <v>11116.236946087332</v>
      </c>
      <c r="M194" s="440">
        <f ca="1" xml:space="preserve"> Oil_Calcs!P$227</f>
        <v>937.56256982605146</v>
      </c>
      <c r="N194" s="244">
        <f ca="1" xml:space="preserve"> Oil_Calcs!Q$227</f>
        <v>1176.7825765307109</v>
      </c>
      <c r="O194" s="447">
        <f ca="1" xml:space="preserve"> Oil_Calcs!R$227</f>
        <v>3612.53106779174</v>
      </c>
      <c r="P194" s="440">
        <f ca="1" xml:space="preserve"> Oil_Calcs!S$227</f>
        <v>10307.718175123786</v>
      </c>
      <c r="Q194" s="244">
        <f ca="1" xml:space="preserve"> Oil_Calcs!T$227</f>
        <v>11366.852678431411</v>
      </c>
      <c r="R194" s="447">
        <f ca="1" xml:space="preserve"> Oil_Calcs!U$227</f>
        <v>14728.768013879073</v>
      </c>
      <c r="S194" s="440">
        <f ca="1" xml:space="preserve"> Gas_Calcs!M$227</f>
        <v>17065.403999999999</v>
      </c>
      <c r="T194" s="244">
        <f ca="1" xml:space="preserve"> Gas_Calcs!N$227</f>
        <v>17631.108</v>
      </c>
      <c r="U194" s="447">
        <f ca="1" xml:space="preserve"> Gas_Calcs!O$227</f>
        <v>18322.524000000001</v>
      </c>
      <c r="V194" s="440">
        <f ca="1" xml:space="preserve"> Gas_Calcs!P$227</f>
        <v>1558.6042031994079</v>
      </c>
      <c r="W194" s="244">
        <f ca="1" xml:space="preserve"> Gas_Calcs!Q$227</f>
        <v>4003.0606054781661</v>
      </c>
      <c r="X194" s="447">
        <f ca="1" xml:space="preserve"> Gas_Calcs!R$227</f>
        <v>6755.5477783150236</v>
      </c>
      <c r="Y194" s="440">
        <f ca="1" xml:space="preserve"> Gas_Calcs!S$227</f>
        <v>18624.008203199406</v>
      </c>
      <c r="Z194" s="244">
        <f ca="1" xml:space="preserve"> Gas_Calcs!T$227</f>
        <v>21634.168605478168</v>
      </c>
      <c r="AA194" s="447">
        <f ca="1" xml:space="preserve"> Gas_Calcs!U$227</f>
        <v>25078.071778315025</v>
      </c>
      <c r="AB194" s="461">
        <f ca="1" xml:space="preserve"> Coal_Calcs!M$226</f>
        <v>35763.355407907293</v>
      </c>
      <c r="AC194" s="463">
        <f ca="1" xml:space="preserve"> Coal_Calcs!N$226</f>
        <v>39658.596462516522</v>
      </c>
      <c r="AD194" s="464">
        <f ca="1" xml:space="preserve"> Coal_Calcs!O$226</f>
        <v>43593.318748064405</v>
      </c>
      <c r="AE194" s="461">
        <f ca="1" xml:space="preserve"> Coal_Calcs!P$226</f>
        <v>0</v>
      </c>
      <c r="AF194" s="463">
        <f ca="1" xml:space="preserve"> Coal_Calcs!Q$226</f>
        <v>0</v>
      </c>
      <c r="AG194" s="464">
        <f ca="1" xml:space="preserve"> Coal_Calcs!R$226</f>
        <v>0</v>
      </c>
      <c r="AH194" s="461">
        <f ca="1" xml:space="preserve"> Coal_Calcs!S$226</f>
        <v>35763.355407907293</v>
      </c>
      <c r="AI194" s="463">
        <f ca="1" xml:space="preserve"> Coal_Calcs!T$226</f>
        <v>39658.596462516522</v>
      </c>
      <c r="AJ194" s="464">
        <f ca="1" xml:space="preserve"> Coal_Calcs!U$226</f>
        <v>43593.318748064405</v>
      </c>
      <c r="AK194" s="384">
        <f t="shared" ca="1" si="7"/>
        <v>64695.081786230483</v>
      </c>
      <c r="AL194" s="384">
        <f t="shared" ca="1" si="8"/>
        <v>72659.617746426098</v>
      </c>
      <c r="AM194" s="384">
        <f t="shared" ca="1" si="9"/>
        <v>83400.158540258504</v>
      </c>
    </row>
    <row r="195" spans="4:39" ht="12.9" customHeight="1" x14ac:dyDescent="0.3">
      <c r="D195" s="54"/>
      <c r="E195" s="234" t="s">
        <v>392</v>
      </c>
      <c r="F195" s="234" t="s">
        <v>604</v>
      </c>
      <c r="G195" s="234" t="s">
        <v>646</v>
      </c>
      <c r="H195" s="172"/>
      <c r="I195" s="172"/>
      <c r="J195" s="440">
        <f ca="1" xml:space="preserve"> Oil_Calcs!M$228</f>
        <v>0</v>
      </c>
      <c r="K195" s="244">
        <f ca="1" xml:space="preserve"> Oil_Calcs!N$228</f>
        <v>0</v>
      </c>
      <c r="L195" s="447">
        <f ca="1" xml:space="preserve"> Oil_Calcs!O$228</f>
        <v>0</v>
      </c>
      <c r="M195" s="440">
        <f ca="1" xml:space="preserve"> Oil_Calcs!P$228</f>
        <v>0</v>
      </c>
      <c r="N195" s="244">
        <f ca="1" xml:space="preserve"> Oil_Calcs!Q$228</f>
        <v>0</v>
      </c>
      <c r="O195" s="447">
        <f ca="1" xml:space="preserve"> Oil_Calcs!R$228</f>
        <v>0</v>
      </c>
      <c r="P195" s="440">
        <f ca="1" xml:space="preserve"> Oil_Calcs!S$228</f>
        <v>0</v>
      </c>
      <c r="Q195" s="244">
        <f ca="1" xml:space="preserve"> Oil_Calcs!T$228</f>
        <v>0</v>
      </c>
      <c r="R195" s="447">
        <f ca="1" xml:space="preserve"> Oil_Calcs!U$228</f>
        <v>0</v>
      </c>
      <c r="S195" s="440">
        <f ca="1" xml:space="preserve"> Gas_Calcs!M$228</f>
        <v>0</v>
      </c>
      <c r="T195" s="244">
        <f ca="1" xml:space="preserve"> Gas_Calcs!N$228</f>
        <v>0</v>
      </c>
      <c r="U195" s="447">
        <f ca="1" xml:space="preserve"> Gas_Calcs!O$228</f>
        <v>0</v>
      </c>
      <c r="V195" s="440">
        <f ca="1" xml:space="preserve"> Gas_Calcs!P$228</f>
        <v>0</v>
      </c>
      <c r="W195" s="244">
        <f ca="1" xml:space="preserve"> Gas_Calcs!Q$228</f>
        <v>0</v>
      </c>
      <c r="X195" s="447">
        <f ca="1" xml:space="preserve"> Gas_Calcs!R$228</f>
        <v>0</v>
      </c>
      <c r="Y195" s="440">
        <f ca="1" xml:space="preserve"> Gas_Calcs!S$228</f>
        <v>0</v>
      </c>
      <c r="Z195" s="244">
        <f ca="1" xml:space="preserve"> Gas_Calcs!T$228</f>
        <v>0</v>
      </c>
      <c r="AA195" s="447">
        <f ca="1" xml:space="preserve"> Gas_Calcs!U$228</f>
        <v>0</v>
      </c>
      <c r="AB195" s="461">
        <f ca="1" xml:space="preserve"> Coal_Calcs!M$227</f>
        <v>63398.675495835647</v>
      </c>
      <c r="AC195" s="463">
        <f ca="1" xml:space="preserve"> Coal_Calcs!N$227</f>
        <v>70303.875547188378</v>
      </c>
      <c r="AD195" s="464">
        <f ca="1" xml:space="preserve"> Coal_Calcs!O$227</f>
        <v>77279.065053386905</v>
      </c>
      <c r="AE195" s="461">
        <f ca="1" xml:space="preserve"> Coal_Calcs!P$227</f>
        <v>0</v>
      </c>
      <c r="AF195" s="463">
        <f ca="1" xml:space="preserve"> Coal_Calcs!Q$227</f>
        <v>0</v>
      </c>
      <c r="AG195" s="464">
        <f ca="1" xml:space="preserve"> Coal_Calcs!R$227</f>
        <v>0</v>
      </c>
      <c r="AH195" s="461">
        <f ca="1" xml:space="preserve"> Coal_Calcs!S$227</f>
        <v>63398.675495835647</v>
      </c>
      <c r="AI195" s="463">
        <f ca="1" xml:space="preserve"> Coal_Calcs!T$227</f>
        <v>70303.875547188378</v>
      </c>
      <c r="AJ195" s="464">
        <f ca="1" xml:space="preserve"> Coal_Calcs!U$227</f>
        <v>77279.065053386905</v>
      </c>
      <c r="AK195" s="384">
        <f t="shared" ca="1" si="7"/>
        <v>63398.675495835647</v>
      </c>
      <c r="AL195" s="384">
        <f t="shared" ca="1" si="8"/>
        <v>70303.875547188378</v>
      </c>
      <c r="AM195" s="384">
        <f t="shared" ca="1" si="9"/>
        <v>77279.065053386905</v>
      </c>
    </row>
    <row r="196" spans="4:39" ht="12.9" customHeight="1" x14ac:dyDescent="0.3">
      <c r="D196" s="54"/>
      <c r="E196" s="234" t="s">
        <v>378</v>
      </c>
      <c r="F196" s="234" t="s">
        <v>178</v>
      </c>
      <c r="G196" s="234" t="s">
        <v>646</v>
      </c>
      <c r="H196" s="172"/>
      <c r="I196" s="172"/>
      <c r="J196" s="440">
        <f ca="1" xml:space="preserve"> Oil_Calcs!M$229</f>
        <v>1441754.6091351449</v>
      </c>
      <c r="K196" s="244">
        <f ca="1" xml:space="preserve"> Oil_Calcs!N$229</f>
        <v>1567912.1196791208</v>
      </c>
      <c r="L196" s="447">
        <f ca="1" xml:space="preserve"> Oil_Calcs!O$229</f>
        <v>1710418.3247713044</v>
      </c>
      <c r="M196" s="440">
        <f ca="1" xml:space="preserve"> Oil_Calcs!P$229</f>
        <v>196234.11066014832</v>
      </c>
      <c r="N196" s="244">
        <f ca="1" xml:space="preserve"> Oil_Calcs!Q$229</f>
        <v>236778.22779090446</v>
      </c>
      <c r="O196" s="447">
        <f ca="1" xml:space="preserve"> Oil_Calcs!R$229</f>
        <v>437580.51923801209</v>
      </c>
      <c r="P196" s="440">
        <f ca="1" xml:space="preserve"> Oil_Calcs!S$229</f>
        <v>1637988.7197952932</v>
      </c>
      <c r="Q196" s="244">
        <f ca="1" xml:space="preserve"> Oil_Calcs!T$229</f>
        <v>1804690.3474700253</v>
      </c>
      <c r="R196" s="447">
        <f ca="1" xml:space="preserve"> Oil_Calcs!U$229</f>
        <v>2147998.8440093165</v>
      </c>
      <c r="S196" s="440">
        <f ca="1" xml:space="preserve"> Gas_Calcs!M$229</f>
        <v>1287489.9239999999</v>
      </c>
      <c r="T196" s="244">
        <f ca="1" xml:space="preserve"> Gas_Calcs!N$229</f>
        <v>1330169.148</v>
      </c>
      <c r="U196" s="447">
        <f ca="1" xml:space="preserve"> Gas_Calcs!O$229</f>
        <v>1382332.6439999999</v>
      </c>
      <c r="V196" s="440">
        <f ca="1" xml:space="preserve"> Gas_Calcs!P$229</f>
        <v>117588.02821915531</v>
      </c>
      <c r="W196" s="244">
        <f ca="1" xml:space="preserve"> Gas_Calcs!Q$229</f>
        <v>302008.68345774163</v>
      </c>
      <c r="X196" s="447">
        <f ca="1" xml:space="preserve"> Gas_Calcs!R$229</f>
        <v>509668.54905287788</v>
      </c>
      <c r="Y196" s="440">
        <f ca="1" xml:space="preserve"> Gas_Calcs!S$229</f>
        <v>1405077.9522191552</v>
      </c>
      <c r="Z196" s="244">
        <f ca="1" xml:space="preserve"> Gas_Calcs!T$229</f>
        <v>1632177.8314577416</v>
      </c>
      <c r="AA196" s="447">
        <f ca="1" xml:space="preserve"> Gas_Calcs!U$229</f>
        <v>1892001.1930528777</v>
      </c>
      <c r="AB196" s="461">
        <f ca="1" xml:space="preserve"> Coal_Calcs!M$228</f>
        <v>918409.25777633535</v>
      </c>
      <c r="AC196" s="463">
        <f ca="1" xml:space="preserve"> Coal_Calcs!N$228</f>
        <v>952826.41476704448</v>
      </c>
      <c r="AD196" s="464">
        <f ca="1" xml:space="preserve"> Coal_Calcs!O$228</f>
        <v>989324.02109171858</v>
      </c>
      <c r="AE196" s="461">
        <f ca="1" xml:space="preserve"> Coal_Calcs!P$228</f>
        <v>59385.773889280848</v>
      </c>
      <c r="AF196" s="463">
        <f ca="1" xml:space="preserve"> Coal_Calcs!Q$228</f>
        <v>65327.43397742066</v>
      </c>
      <c r="AG196" s="464">
        <f ca="1" xml:space="preserve"> Coal_Calcs!R$228</f>
        <v>71269.094065560508</v>
      </c>
      <c r="AH196" s="461">
        <f ca="1" xml:space="preserve"> Coal_Calcs!S$228</f>
        <v>977795.0316656162</v>
      </c>
      <c r="AI196" s="463">
        <f ca="1" xml:space="preserve"> Coal_Calcs!T$228</f>
        <v>1018153.8487444652</v>
      </c>
      <c r="AJ196" s="464">
        <f ca="1" xml:space="preserve"> Coal_Calcs!U$228</f>
        <v>1060593.1151572792</v>
      </c>
      <c r="AK196" s="384">
        <f t="shared" ca="1" si="7"/>
        <v>4020861.7036800645</v>
      </c>
      <c r="AL196" s="384">
        <f t="shared" ca="1" si="8"/>
        <v>4455022.0276722321</v>
      </c>
      <c r="AM196" s="384">
        <f t="shared" ca="1" si="9"/>
        <v>5100593.1522194734</v>
      </c>
    </row>
    <row r="197" spans="4:39" ht="12.9" customHeight="1" x14ac:dyDescent="0.3">
      <c r="D197" s="54"/>
      <c r="E197" s="234" t="s">
        <v>379</v>
      </c>
      <c r="F197" s="234" t="s">
        <v>592</v>
      </c>
      <c r="G197" s="234" t="s">
        <v>646</v>
      </c>
      <c r="H197" s="172"/>
      <c r="I197" s="172"/>
      <c r="J197" s="440">
        <f ca="1" xml:space="preserve"> Oil_Calcs!M$230</f>
        <v>0</v>
      </c>
      <c r="K197" s="244">
        <f ca="1" xml:space="preserve"> Oil_Calcs!N$230</f>
        <v>0</v>
      </c>
      <c r="L197" s="447">
        <f ca="1" xml:space="preserve"> Oil_Calcs!O$230</f>
        <v>0</v>
      </c>
      <c r="M197" s="440">
        <f ca="1" xml:space="preserve"> Oil_Calcs!P$230</f>
        <v>0</v>
      </c>
      <c r="N197" s="244">
        <f ca="1" xml:space="preserve"> Oil_Calcs!Q$230</f>
        <v>0</v>
      </c>
      <c r="O197" s="447">
        <f ca="1" xml:space="preserve"> Oil_Calcs!R$230</f>
        <v>0</v>
      </c>
      <c r="P197" s="440">
        <f ca="1" xml:space="preserve"> Oil_Calcs!S$230</f>
        <v>0</v>
      </c>
      <c r="Q197" s="244">
        <f ca="1" xml:space="preserve"> Oil_Calcs!T$230</f>
        <v>0</v>
      </c>
      <c r="R197" s="447">
        <f ca="1" xml:space="preserve"> Oil_Calcs!U$230</f>
        <v>0</v>
      </c>
      <c r="S197" s="440">
        <f ca="1" xml:space="preserve"> Gas_Calcs!M$230</f>
        <v>0</v>
      </c>
      <c r="T197" s="244">
        <f ca="1" xml:space="preserve"> Gas_Calcs!N$230</f>
        <v>0</v>
      </c>
      <c r="U197" s="447">
        <f ca="1" xml:space="preserve"> Gas_Calcs!O$230</f>
        <v>0</v>
      </c>
      <c r="V197" s="440">
        <f ca="1" xml:space="preserve"> Gas_Calcs!P$230</f>
        <v>0</v>
      </c>
      <c r="W197" s="244">
        <f ca="1" xml:space="preserve"> Gas_Calcs!Q$230</f>
        <v>0</v>
      </c>
      <c r="X197" s="447">
        <f ca="1" xml:space="preserve"> Gas_Calcs!R$230</f>
        <v>0</v>
      </c>
      <c r="Y197" s="440">
        <f ca="1" xml:space="preserve"> Gas_Calcs!S$230</f>
        <v>0</v>
      </c>
      <c r="Z197" s="244">
        <f ca="1" xml:space="preserve"> Gas_Calcs!T$230</f>
        <v>0</v>
      </c>
      <c r="AA197" s="447">
        <f ca="1" xml:space="preserve"> Gas_Calcs!U$230</f>
        <v>0</v>
      </c>
      <c r="AB197" s="461">
        <f ca="1" xml:space="preserve"> Coal_Calcs!M$229</f>
        <v>0</v>
      </c>
      <c r="AC197" s="463">
        <f ca="1" xml:space="preserve"> Coal_Calcs!N$229</f>
        <v>0</v>
      </c>
      <c r="AD197" s="464">
        <f ca="1" xml:space="preserve"> Coal_Calcs!O$229</f>
        <v>0</v>
      </c>
      <c r="AE197" s="461">
        <f ca="1" xml:space="preserve"> Coal_Calcs!P$229</f>
        <v>0</v>
      </c>
      <c r="AF197" s="463">
        <f ca="1" xml:space="preserve"> Coal_Calcs!Q$229</f>
        <v>0</v>
      </c>
      <c r="AG197" s="464">
        <f ca="1" xml:space="preserve"> Coal_Calcs!R$229</f>
        <v>0</v>
      </c>
      <c r="AH197" s="461">
        <f ca="1" xml:space="preserve"> Coal_Calcs!S$229</f>
        <v>0</v>
      </c>
      <c r="AI197" s="463">
        <f ca="1" xml:space="preserve"> Coal_Calcs!T$229</f>
        <v>0</v>
      </c>
      <c r="AJ197" s="464">
        <f ca="1" xml:space="preserve"> Coal_Calcs!U$229</f>
        <v>0</v>
      </c>
      <c r="AK197" s="384">
        <f t="shared" ca="1" si="7"/>
        <v>0</v>
      </c>
      <c r="AL197" s="384">
        <f t="shared" ca="1" si="8"/>
        <v>0</v>
      </c>
      <c r="AM197" s="384">
        <f t="shared" ca="1" si="9"/>
        <v>0</v>
      </c>
    </row>
    <row r="198" spans="4:39" ht="12.9" customHeight="1" x14ac:dyDescent="0.3">
      <c r="D198" s="54"/>
      <c r="E198" s="234" t="s">
        <v>390</v>
      </c>
      <c r="F198" s="234" t="s">
        <v>179</v>
      </c>
      <c r="G198" s="234" t="s">
        <v>646</v>
      </c>
      <c r="H198" s="172"/>
      <c r="I198" s="172"/>
      <c r="J198" s="440">
        <f ca="1" xml:space="preserve"> Oil_Calcs!M$231</f>
        <v>1478235.7482917707</v>
      </c>
      <c r="K198" s="244">
        <f ca="1" xml:space="preserve"> Oil_Calcs!N$231</f>
        <v>1607585.4592758543</v>
      </c>
      <c r="L198" s="447">
        <f ca="1" xml:space="preserve"> Oil_Calcs!O$231</f>
        <v>1753697.5406147379</v>
      </c>
      <c r="M198" s="440">
        <f ca="1" xml:space="preserve"> Oil_Calcs!P$231</f>
        <v>103928.47139853708</v>
      </c>
      <c r="N198" s="244">
        <f ca="1" xml:space="preserve"> Oil_Calcs!Q$231</f>
        <v>115513.57464175583</v>
      </c>
      <c r="O198" s="447">
        <f ca="1" xml:space="preserve"> Oil_Calcs!R$231</f>
        <v>173342.14571338275</v>
      </c>
      <c r="P198" s="440">
        <f ca="1" xml:space="preserve"> Oil_Calcs!S$231</f>
        <v>1582164.2196903077</v>
      </c>
      <c r="Q198" s="244">
        <f ca="1" xml:space="preserve"> Oil_Calcs!T$231</f>
        <v>1723099.0339176101</v>
      </c>
      <c r="R198" s="447">
        <f ca="1" xml:space="preserve"> Oil_Calcs!U$231</f>
        <v>1927039.6863281205</v>
      </c>
      <c r="S198" s="440">
        <f ca="1" xml:space="preserve"> Gas_Calcs!M$231</f>
        <v>214265.628</v>
      </c>
      <c r="T198" s="244">
        <f ca="1" xml:space="preserve"> Gas_Calcs!N$231</f>
        <v>221368.356</v>
      </c>
      <c r="U198" s="447">
        <f ca="1" xml:space="preserve"> Gas_Calcs!O$231</f>
        <v>230049.46799999999</v>
      </c>
      <c r="V198" s="440">
        <f ca="1" xml:space="preserve"> Gas_Calcs!P$231</f>
        <v>19569.141662392565</v>
      </c>
      <c r="W198" s="244">
        <f ca="1" xml:space="preserve"> Gas_Calcs!Q$231</f>
        <v>50260.649824336972</v>
      </c>
      <c r="X198" s="447">
        <f ca="1" xml:space="preserve"> Gas_Calcs!R$231</f>
        <v>84819.655438844187</v>
      </c>
      <c r="Y198" s="440">
        <f ca="1" xml:space="preserve"> Gas_Calcs!S$231</f>
        <v>233834.76966239256</v>
      </c>
      <c r="Z198" s="244">
        <f ca="1" xml:space="preserve"> Gas_Calcs!T$231</f>
        <v>271629.00582433696</v>
      </c>
      <c r="AA198" s="447">
        <f ca="1" xml:space="preserve"> Gas_Calcs!U$231</f>
        <v>314869.12343884417</v>
      </c>
      <c r="AB198" s="461">
        <f ca="1" xml:space="preserve"> Coal_Calcs!M$230</f>
        <v>0</v>
      </c>
      <c r="AC198" s="463">
        <f ca="1" xml:space="preserve"> Coal_Calcs!N$230</f>
        <v>0</v>
      </c>
      <c r="AD198" s="464">
        <f ca="1" xml:space="preserve"> Coal_Calcs!O$230</f>
        <v>0</v>
      </c>
      <c r="AE198" s="461">
        <f ca="1" xml:space="preserve"> Coal_Calcs!P$230</f>
        <v>0</v>
      </c>
      <c r="AF198" s="463">
        <f ca="1" xml:space="preserve"> Coal_Calcs!Q$230</f>
        <v>0</v>
      </c>
      <c r="AG198" s="464">
        <f ca="1" xml:space="preserve"> Coal_Calcs!R$230</f>
        <v>0</v>
      </c>
      <c r="AH198" s="461">
        <f ca="1" xml:space="preserve"> Coal_Calcs!S$230</f>
        <v>0</v>
      </c>
      <c r="AI198" s="463">
        <f ca="1" xml:space="preserve"> Coal_Calcs!T$230</f>
        <v>0</v>
      </c>
      <c r="AJ198" s="464">
        <f ca="1" xml:space="preserve"> Coal_Calcs!U$230</f>
        <v>0</v>
      </c>
      <c r="AK198" s="384">
        <f t="shared" ca="1" si="7"/>
        <v>1815998.9893527003</v>
      </c>
      <c r="AL198" s="384">
        <f t="shared" ca="1" si="8"/>
        <v>1994728.0397419471</v>
      </c>
      <c r="AM198" s="384">
        <f t="shared" ca="1" si="9"/>
        <v>2241908.8097669645</v>
      </c>
    </row>
    <row r="199" spans="4:39" ht="12.9" customHeight="1" x14ac:dyDescent="0.3">
      <c r="D199" s="54"/>
      <c r="E199" s="234" t="s">
        <v>399</v>
      </c>
      <c r="F199" s="234" t="s">
        <v>611</v>
      </c>
      <c r="G199" s="234" t="s">
        <v>646</v>
      </c>
      <c r="H199" s="172"/>
      <c r="I199" s="172"/>
      <c r="J199" s="440">
        <f ca="1" xml:space="preserve"> Oil_Calcs!M$232</f>
        <v>0</v>
      </c>
      <c r="K199" s="244">
        <f ca="1" xml:space="preserve"> Oil_Calcs!N$232</f>
        <v>0</v>
      </c>
      <c r="L199" s="447">
        <f ca="1" xml:space="preserve"> Oil_Calcs!O$232</f>
        <v>0</v>
      </c>
      <c r="M199" s="440">
        <f ca="1" xml:space="preserve"> Oil_Calcs!P$232</f>
        <v>0</v>
      </c>
      <c r="N199" s="244">
        <f ca="1" xml:space="preserve"> Oil_Calcs!Q$232</f>
        <v>0</v>
      </c>
      <c r="O199" s="447">
        <f ca="1" xml:space="preserve"> Oil_Calcs!R$232</f>
        <v>0</v>
      </c>
      <c r="P199" s="440">
        <f ca="1" xml:space="preserve"> Oil_Calcs!S$232</f>
        <v>0</v>
      </c>
      <c r="Q199" s="244">
        <f ca="1" xml:space="preserve"> Oil_Calcs!T$232</f>
        <v>0</v>
      </c>
      <c r="R199" s="447">
        <f ca="1" xml:space="preserve"> Oil_Calcs!U$232</f>
        <v>0</v>
      </c>
      <c r="S199" s="440">
        <f ca="1" xml:space="preserve"> Gas_Calcs!M$232</f>
        <v>0</v>
      </c>
      <c r="T199" s="244">
        <f ca="1" xml:space="preserve"> Gas_Calcs!N$232</f>
        <v>0</v>
      </c>
      <c r="U199" s="447">
        <f ca="1" xml:space="preserve"> Gas_Calcs!O$232</f>
        <v>0</v>
      </c>
      <c r="V199" s="440">
        <f ca="1" xml:space="preserve"> Gas_Calcs!P$232</f>
        <v>0</v>
      </c>
      <c r="W199" s="244">
        <f ca="1" xml:space="preserve"> Gas_Calcs!Q$232</f>
        <v>0</v>
      </c>
      <c r="X199" s="447">
        <f ca="1" xml:space="preserve"> Gas_Calcs!R$232</f>
        <v>0</v>
      </c>
      <c r="Y199" s="440">
        <f ca="1" xml:space="preserve"> Gas_Calcs!S$232</f>
        <v>0</v>
      </c>
      <c r="Z199" s="244">
        <f ca="1" xml:space="preserve"> Gas_Calcs!T$232</f>
        <v>0</v>
      </c>
      <c r="AA199" s="447">
        <f ca="1" xml:space="preserve"> Gas_Calcs!U$232</f>
        <v>0</v>
      </c>
      <c r="AB199" s="461">
        <f ca="1" xml:space="preserve"> Coal_Calcs!M$231</f>
        <v>0</v>
      </c>
      <c r="AC199" s="463">
        <f ca="1" xml:space="preserve"> Coal_Calcs!N$231</f>
        <v>0</v>
      </c>
      <c r="AD199" s="464">
        <f ca="1" xml:space="preserve"> Coal_Calcs!O$231</f>
        <v>0</v>
      </c>
      <c r="AE199" s="461">
        <f ca="1" xml:space="preserve"> Coal_Calcs!P$231</f>
        <v>0</v>
      </c>
      <c r="AF199" s="463">
        <f ca="1" xml:space="preserve"> Coal_Calcs!Q$231</f>
        <v>0</v>
      </c>
      <c r="AG199" s="464">
        <f ca="1" xml:space="preserve"> Coal_Calcs!R$231</f>
        <v>0</v>
      </c>
      <c r="AH199" s="461">
        <f ca="1" xml:space="preserve"> Coal_Calcs!S$231</f>
        <v>0</v>
      </c>
      <c r="AI199" s="463">
        <f ca="1" xml:space="preserve"> Coal_Calcs!T$231</f>
        <v>0</v>
      </c>
      <c r="AJ199" s="464">
        <f ca="1" xml:space="preserve"> Coal_Calcs!U$231</f>
        <v>0</v>
      </c>
      <c r="AK199" s="384">
        <f t="shared" ca="1" si="7"/>
        <v>0</v>
      </c>
      <c r="AL199" s="384">
        <f t="shared" ca="1" si="8"/>
        <v>0</v>
      </c>
      <c r="AM199" s="384">
        <f t="shared" ca="1" si="9"/>
        <v>0</v>
      </c>
    </row>
    <row r="200" spans="4:39" ht="12.9" customHeight="1" x14ac:dyDescent="0.3">
      <c r="D200" s="54"/>
      <c r="E200" s="234" t="s">
        <v>393</v>
      </c>
      <c r="F200" s="234" t="s">
        <v>605</v>
      </c>
      <c r="G200" s="234" t="s">
        <v>646</v>
      </c>
      <c r="H200" s="172"/>
      <c r="I200" s="172"/>
      <c r="J200" s="440">
        <f ca="1" xml:space="preserve"> Oil_Calcs!M$233</f>
        <v>0</v>
      </c>
      <c r="K200" s="244">
        <f ca="1" xml:space="preserve"> Oil_Calcs!N$233</f>
        <v>0</v>
      </c>
      <c r="L200" s="447">
        <f ca="1" xml:space="preserve"> Oil_Calcs!O$233</f>
        <v>0</v>
      </c>
      <c r="M200" s="440">
        <f ca="1" xml:space="preserve"> Oil_Calcs!P$233</f>
        <v>0</v>
      </c>
      <c r="N200" s="244">
        <f ca="1" xml:space="preserve"> Oil_Calcs!Q$233</f>
        <v>0</v>
      </c>
      <c r="O200" s="447">
        <f ca="1" xml:space="preserve"> Oil_Calcs!R$233</f>
        <v>0</v>
      </c>
      <c r="P200" s="440">
        <f ca="1" xml:space="preserve"> Oil_Calcs!S$233</f>
        <v>0</v>
      </c>
      <c r="Q200" s="244">
        <f ca="1" xml:space="preserve"> Oil_Calcs!T$233</f>
        <v>0</v>
      </c>
      <c r="R200" s="447">
        <f ca="1" xml:space="preserve"> Oil_Calcs!U$233</f>
        <v>0</v>
      </c>
      <c r="S200" s="440">
        <f ca="1" xml:space="preserve"> Gas_Calcs!M$233</f>
        <v>0</v>
      </c>
      <c r="T200" s="244">
        <f ca="1" xml:space="preserve"> Gas_Calcs!N$233</f>
        <v>0</v>
      </c>
      <c r="U200" s="447">
        <f ca="1" xml:space="preserve"> Gas_Calcs!O$233</f>
        <v>0</v>
      </c>
      <c r="V200" s="440">
        <f ca="1" xml:space="preserve"> Gas_Calcs!P$233</f>
        <v>0</v>
      </c>
      <c r="W200" s="244">
        <f ca="1" xml:space="preserve"> Gas_Calcs!Q$233</f>
        <v>0</v>
      </c>
      <c r="X200" s="447">
        <f ca="1" xml:space="preserve"> Gas_Calcs!R$233</f>
        <v>0</v>
      </c>
      <c r="Y200" s="440">
        <f ca="1" xml:space="preserve"> Gas_Calcs!S$233</f>
        <v>0</v>
      </c>
      <c r="Z200" s="244">
        <f ca="1" xml:space="preserve"> Gas_Calcs!T$233</f>
        <v>0</v>
      </c>
      <c r="AA200" s="447">
        <f ca="1" xml:space="preserve"> Gas_Calcs!U$233</f>
        <v>0</v>
      </c>
      <c r="AB200" s="461">
        <f ca="1" xml:space="preserve"> Coal_Calcs!M$232</f>
        <v>0</v>
      </c>
      <c r="AC200" s="463">
        <f ca="1" xml:space="preserve"> Coal_Calcs!N$232</f>
        <v>0</v>
      </c>
      <c r="AD200" s="464">
        <f ca="1" xml:space="preserve"> Coal_Calcs!O$232</f>
        <v>0</v>
      </c>
      <c r="AE200" s="461">
        <f ca="1" xml:space="preserve"> Coal_Calcs!P$232</f>
        <v>0</v>
      </c>
      <c r="AF200" s="463">
        <f ca="1" xml:space="preserve"> Coal_Calcs!Q$232</f>
        <v>0</v>
      </c>
      <c r="AG200" s="464">
        <f ca="1" xml:space="preserve"> Coal_Calcs!R$232</f>
        <v>0</v>
      </c>
      <c r="AH200" s="461">
        <f ca="1" xml:space="preserve"> Coal_Calcs!S$232</f>
        <v>0</v>
      </c>
      <c r="AI200" s="463">
        <f ca="1" xml:space="preserve"> Coal_Calcs!T$232</f>
        <v>0</v>
      </c>
      <c r="AJ200" s="464">
        <f ca="1" xml:space="preserve"> Coal_Calcs!U$232</f>
        <v>0</v>
      </c>
      <c r="AK200" s="384">
        <f t="shared" ca="1" si="7"/>
        <v>0</v>
      </c>
      <c r="AL200" s="384">
        <f t="shared" ca="1" si="8"/>
        <v>0</v>
      </c>
      <c r="AM200" s="384">
        <f t="shared" ca="1" si="9"/>
        <v>0</v>
      </c>
    </row>
    <row r="201" spans="4:39" ht="12.9" customHeight="1" x14ac:dyDescent="0.3">
      <c r="D201" s="54"/>
      <c r="E201" s="234" t="s">
        <v>405</v>
      </c>
      <c r="F201" s="234" t="s">
        <v>180</v>
      </c>
      <c r="G201" s="234" t="s">
        <v>646</v>
      </c>
      <c r="H201" s="172"/>
      <c r="I201" s="172"/>
      <c r="J201" s="440">
        <f ca="1" xml:space="preserve"> Oil_Calcs!M$234</f>
        <v>12743.41162320492</v>
      </c>
      <c r="K201" s="244">
        <f ca="1" xml:space="preserve"> Oil_Calcs!N$234</f>
        <v>13858.495338584953</v>
      </c>
      <c r="L201" s="447">
        <f ca="1" xml:space="preserve"> Oil_Calcs!O$234</f>
        <v>15118.082246678774</v>
      </c>
      <c r="M201" s="440">
        <f ca="1" xml:space="preserve"> Oil_Calcs!P$234</f>
        <v>2264.9664613889354</v>
      </c>
      <c r="N201" s="244">
        <f ca="1" xml:space="preserve"> Oil_Calcs!Q$234</f>
        <v>3193.2403781598377</v>
      </c>
      <c r="O201" s="447">
        <f ca="1" xml:space="preserve"> Oil_Calcs!R$234</f>
        <v>5044.177869439487</v>
      </c>
      <c r="P201" s="440">
        <f ca="1" xml:space="preserve"> Oil_Calcs!S$234</f>
        <v>15008.378084593856</v>
      </c>
      <c r="Q201" s="244">
        <f ca="1" xml:space="preserve"> Oil_Calcs!T$234</f>
        <v>17051.735716744792</v>
      </c>
      <c r="R201" s="447">
        <f ca="1" xml:space="preserve"> Oil_Calcs!U$234</f>
        <v>20162.260116118261</v>
      </c>
      <c r="S201" s="440">
        <f ca="1" xml:space="preserve"> Gas_Calcs!M$234</f>
        <v>0</v>
      </c>
      <c r="T201" s="244">
        <f ca="1" xml:space="preserve"> Gas_Calcs!N$234</f>
        <v>0</v>
      </c>
      <c r="U201" s="447">
        <f ca="1" xml:space="preserve"> Gas_Calcs!O$234</f>
        <v>0</v>
      </c>
      <c r="V201" s="440">
        <f ca="1" xml:space="preserve"> Gas_Calcs!P$234</f>
        <v>0</v>
      </c>
      <c r="W201" s="244">
        <f ca="1" xml:space="preserve"> Gas_Calcs!Q$234</f>
        <v>0</v>
      </c>
      <c r="X201" s="447">
        <f ca="1" xml:space="preserve"> Gas_Calcs!R$234</f>
        <v>0</v>
      </c>
      <c r="Y201" s="440">
        <f ca="1" xml:space="preserve"> Gas_Calcs!S$234</f>
        <v>0</v>
      </c>
      <c r="Z201" s="244">
        <f ca="1" xml:space="preserve"> Gas_Calcs!T$234</f>
        <v>0</v>
      </c>
      <c r="AA201" s="447">
        <f ca="1" xml:space="preserve"> Gas_Calcs!U$234</f>
        <v>0</v>
      </c>
      <c r="AB201" s="461">
        <f ca="1" xml:space="preserve"> Coal_Calcs!M$233</f>
        <v>0</v>
      </c>
      <c r="AC201" s="463">
        <f ca="1" xml:space="preserve"> Coal_Calcs!N$233</f>
        <v>0</v>
      </c>
      <c r="AD201" s="464">
        <f ca="1" xml:space="preserve"> Coal_Calcs!O$233</f>
        <v>0</v>
      </c>
      <c r="AE201" s="461">
        <f ca="1" xml:space="preserve"> Coal_Calcs!P$233</f>
        <v>0</v>
      </c>
      <c r="AF201" s="463">
        <f ca="1" xml:space="preserve"> Coal_Calcs!Q$233</f>
        <v>0</v>
      </c>
      <c r="AG201" s="464">
        <f ca="1" xml:space="preserve"> Coal_Calcs!R$233</f>
        <v>0</v>
      </c>
      <c r="AH201" s="461">
        <f ca="1" xml:space="preserve"> Coal_Calcs!S$233</f>
        <v>0</v>
      </c>
      <c r="AI201" s="463">
        <f ca="1" xml:space="preserve"> Coal_Calcs!T$233</f>
        <v>0</v>
      </c>
      <c r="AJ201" s="464">
        <f ca="1" xml:space="preserve"> Coal_Calcs!U$233</f>
        <v>0</v>
      </c>
      <c r="AK201" s="384">
        <f t="shared" ref="AK201:AK254" ca="1" si="10">P201+Y201+AH201</f>
        <v>15008.378084593856</v>
      </c>
      <c r="AL201" s="384">
        <f t="shared" ref="AL201:AL254" ca="1" si="11">Q201+Z201+AI201</f>
        <v>17051.735716744792</v>
      </c>
      <c r="AM201" s="384">
        <f t="shared" ref="AM201:AM254" ca="1" si="12">R201+AA201+AJ201</f>
        <v>20162.260116118261</v>
      </c>
    </row>
    <row r="202" spans="4:39" ht="12.9" customHeight="1" x14ac:dyDescent="0.3">
      <c r="D202" s="54"/>
      <c r="E202" s="234" t="s">
        <v>408</v>
      </c>
      <c r="F202" s="234" t="s">
        <v>619</v>
      </c>
      <c r="G202" s="234" t="s">
        <v>646</v>
      </c>
      <c r="H202" s="172"/>
      <c r="I202" s="172"/>
      <c r="J202" s="440">
        <f ca="1" xml:space="preserve"> Oil_Calcs!M$235</f>
        <v>0</v>
      </c>
      <c r="K202" s="244">
        <f ca="1" xml:space="preserve"> Oil_Calcs!N$235</f>
        <v>0</v>
      </c>
      <c r="L202" s="447">
        <f ca="1" xml:space="preserve"> Oil_Calcs!O$235</f>
        <v>0</v>
      </c>
      <c r="M202" s="440">
        <f ca="1" xml:space="preserve"> Oil_Calcs!P$235</f>
        <v>0</v>
      </c>
      <c r="N202" s="244">
        <f ca="1" xml:space="preserve"> Oil_Calcs!Q$235</f>
        <v>0</v>
      </c>
      <c r="O202" s="447">
        <f ca="1" xml:space="preserve"> Oil_Calcs!R$235</f>
        <v>0</v>
      </c>
      <c r="P202" s="440">
        <f ca="1" xml:space="preserve"> Oil_Calcs!S$235</f>
        <v>0</v>
      </c>
      <c r="Q202" s="244">
        <f ca="1" xml:space="preserve"> Oil_Calcs!T$235</f>
        <v>0</v>
      </c>
      <c r="R202" s="447">
        <f ca="1" xml:space="preserve"> Oil_Calcs!U$235</f>
        <v>0</v>
      </c>
      <c r="S202" s="440">
        <f ca="1" xml:space="preserve"> Gas_Calcs!M$235</f>
        <v>0</v>
      </c>
      <c r="T202" s="244">
        <f ca="1" xml:space="preserve"> Gas_Calcs!N$235</f>
        <v>0</v>
      </c>
      <c r="U202" s="447">
        <f ca="1" xml:space="preserve"> Gas_Calcs!O$235</f>
        <v>0</v>
      </c>
      <c r="V202" s="440">
        <f ca="1" xml:space="preserve"> Gas_Calcs!P$235</f>
        <v>0</v>
      </c>
      <c r="W202" s="244">
        <f ca="1" xml:space="preserve"> Gas_Calcs!Q$235</f>
        <v>0</v>
      </c>
      <c r="X202" s="447">
        <f ca="1" xml:space="preserve"> Gas_Calcs!R$235</f>
        <v>0</v>
      </c>
      <c r="Y202" s="440">
        <f ca="1" xml:space="preserve"> Gas_Calcs!S$235</f>
        <v>0</v>
      </c>
      <c r="Z202" s="244">
        <f ca="1" xml:space="preserve"> Gas_Calcs!T$235</f>
        <v>0</v>
      </c>
      <c r="AA202" s="447">
        <f ca="1" xml:space="preserve"> Gas_Calcs!U$235</f>
        <v>0</v>
      </c>
      <c r="AB202" s="461">
        <f ca="1" xml:space="preserve"> Coal_Calcs!M$234</f>
        <v>0</v>
      </c>
      <c r="AC202" s="463">
        <f ca="1" xml:space="preserve"> Coal_Calcs!N$234</f>
        <v>0</v>
      </c>
      <c r="AD202" s="464">
        <f ca="1" xml:space="preserve"> Coal_Calcs!O$234</f>
        <v>0</v>
      </c>
      <c r="AE202" s="461">
        <f ca="1" xml:space="preserve"> Coal_Calcs!P$234</f>
        <v>0</v>
      </c>
      <c r="AF202" s="463">
        <f ca="1" xml:space="preserve"> Coal_Calcs!Q$234</f>
        <v>0</v>
      </c>
      <c r="AG202" s="464">
        <f ca="1" xml:space="preserve"> Coal_Calcs!R$234</f>
        <v>0</v>
      </c>
      <c r="AH202" s="461">
        <f ca="1" xml:space="preserve"> Coal_Calcs!S$234</f>
        <v>0</v>
      </c>
      <c r="AI202" s="463">
        <f ca="1" xml:space="preserve"> Coal_Calcs!T$234</f>
        <v>0</v>
      </c>
      <c r="AJ202" s="464">
        <f ca="1" xml:space="preserve"> Coal_Calcs!U$234</f>
        <v>0</v>
      </c>
      <c r="AK202" s="384">
        <f t="shared" ca="1" si="10"/>
        <v>0</v>
      </c>
      <c r="AL202" s="384">
        <f t="shared" ca="1" si="11"/>
        <v>0</v>
      </c>
      <c r="AM202" s="384">
        <f t="shared" ca="1" si="12"/>
        <v>0</v>
      </c>
    </row>
    <row r="203" spans="4:39" ht="12.9" customHeight="1" x14ac:dyDescent="0.3">
      <c r="D203" s="54"/>
      <c r="E203" s="234" t="s">
        <v>395</v>
      </c>
      <c r="F203" s="234" t="s">
        <v>607</v>
      </c>
      <c r="G203" s="234" t="s">
        <v>646</v>
      </c>
      <c r="H203" s="172"/>
      <c r="I203" s="172"/>
      <c r="J203" s="440">
        <f ca="1" xml:space="preserve"> Oil_Calcs!M$236</f>
        <v>0</v>
      </c>
      <c r="K203" s="244">
        <f ca="1" xml:space="preserve"> Oil_Calcs!N$236</f>
        <v>0</v>
      </c>
      <c r="L203" s="447">
        <f ca="1" xml:space="preserve"> Oil_Calcs!O$236</f>
        <v>0</v>
      </c>
      <c r="M203" s="440">
        <f ca="1" xml:space="preserve"> Oil_Calcs!P$236</f>
        <v>0</v>
      </c>
      <c r="N203" s="244">
        <f ca="1" xml:space="preserve"> Oil_Calcs!Q$236</f>
        <v>0</v>
      </c>
      <c r="O203" s="447">
        <f ca="1" xml:space="preserve"> Oil_Calcs!R$236</f>
        <v>0</v>
      </c>
      <c r="P203" s="440">
        <f ca="1" xml:space="preserve"> Oil_Calcs!S$236</f>
        <v>0</v>
      </c>
      <c r="Q203" s="244">
        <f ca="1" xml:space="preserve"> Oil_Calcs!T$236</f>
        <v>0</v>
      </c>
      <c r="R203" s="447">
        <f ca="1" xml:space="preserve"> Oil_Calcs!U$236</f>
        <v>0</v>
      </c>
      <c r="S203" s="440">
        <f ca="1" xml:space="preserve"> Gas_Calcs!M$236</f>
        <v>0</v>
      </c>
      <c r="T203" s="244">
        <f ca="1" xml:space="preserve"> Gas_Calcs!N$236</f>
        <v>0</v>
      </c>
      <c r="U203" s="447">
        <f ca="1" xml:space="preserve"> Gas_Calcs!O$236</f>
        <v>0</v>
      </c>
      <c r="V203" s="440">
        <f ca="1" xml:space="preserve"> Gas_Calcs!P$236</f>
        <v>0</v>
      </c>
      <c r="W203" s="244">
        <f ca="1" xml:space="preserve"> Gas_Calcs!Q$236</f>
        <v>0</v>
      </c>
      <c r="X203" s="447">
        <f ca="1" xml:space="preserve"> Gas_Calcs!R$236</f>
        <v>0</v>
      </c>
      <c r="Y203" s="440">
        <f ca="1" xml:space="preserve"> Gas_Calcs!S$236</f>
        <v>0</v>
      </c>
      <c r="Z203" s="244">
        <f ca="1" xml:space="preserve"> Gas_Calcs!T$236</f>
        <v>0</v>
      </c>
      <c r="AA203" s="447">
        <f ca="1" xml:space="preserve"> Gas_Calcs!U$236</f>
        <v>0</v>
      </c>
      <c r="AB203" s="461">
        <f ca="1" xml:space="preserve"> Coal_Calcs!M$235</f>
        <v>0</v>
      </c>
      <c r="AC203" s="463">
        <f ca="1" xml:space="preserve"> Coal_Calcs!N$235</f>
        <v>0</v>
      </c>
      <c r="AD203" s="464">
        <f ca="1" xml:space="preserve"> Coal_Calcs!O$235</f>
        <v>0</v>
      </c>
      <c r="AE203" s="461">
        <f ca="1" xml:space="preserve"> Coal_Calcs!P$235</f>
        <v>0</v>
      </c>
      <c r="AF203" s="463">
        <f ca="1" xml:space="preserve"> Coal_Calcs!Q$235</f>
        <v>0</v>
      </c>
      <c r="AG203" s="464">
        <f ca="1" xml:space="preserve"> Coal_Calcs!R$235</f>
        <v>0</v>
      </c>
      <c r="AH203" s="461">
        <f ca="1" xml:space="preserve"> Coal_Calcs!S$235</f>
        <v>0</v>
      </c>
      <c r="AI203" s="463">
        <f ca="1" xml:space="preserve"> Coal_Calcs!T$235</f>
        <v>0</v>
      </c>
      <c r="AJ203" s="464">
        <f ca="1" xml:space="preserve"> Coal_Calcs!U$235</f>
        <v>0</v>
      </c>
      <c r="AK203" s="384">
        <f t="shared" ca="1" si="10"/>
        <v>0</v>
      </c>
      <c r="AL203" s="384">
        <f t="shared" ca="1" si="11"/>
        <v>0</v>
      </c>
      <c r="AM203" s="384">
        <f t="shared" ca="1" si="12"/>
        <v>0</v>
      </c>
    </row>
    <row r="204" spans="4:39" ht="12.9" customHeight="1" x14ac:dyDescent="0.3">
      <c r="D204" s="54"/>
      <c r="E204" s="234" t="s">
        <v>381</v>
      </c>
      <c r="F204" s="234" t="s">
        <v>594</v>
      </c>
      <c r="G204" s="234" t="s">
        <v>646</v>
      </c>
      <c r="H204" s="172"/>
      <c r="I204" s="172"/>
      <c r="J204" s="440">
        <f ca="1" xml:space="preserve"> Oil_Calcs!M$237</f>
        <v>0</v>
      </c>
      <c r="K204" s="244">
        <f ca="1" xml:space="preserve"> Oil_Calcs!N$237</f>
        <v>0</v>
      </c>
      <c r="L204" s="447">
        <f ca="1" xml:space="preserve"> Oil_Calcs!O$237</f>
        <v>0</v>
      </c>
      <c r="M204" s="440">
        <f ca="1" xml:space="preserve"> Oil_Calcs!P$237</f>
        <v>0</v>
      </c>
      <c r="N204" s="244">
        <f ca="1" xml:space="preserve"> Oil_Calcs!Q$237</f>
        <v>0</v>
      </c>
      <c r="O204" s="447">
        <f ca="1" xml:space="preserve"> Oil_Calcs!R$237</f>
        <v>0</v>
      </c>
      <c r="P204" s="440">
        <f ca="1" xml:space="preserve"> Oil_Calcs!S$237</f>
        <v>0</v>
      </c>
      <c r="Q204" s="244">
        <f ca="1" xml:space="preserve"> Oil_Calcs!T$237</f>
        <v>0</v>
      </c>
      <c r="R204" s="447">
        <f ca="1" xml:space="preserve"> Oil_Calcs!U$237</f>
        <v>0</v>
      </c>
      <c r="S204" s="440">
        <f ca="1" xml:space="preserve"> Gas_Calcs!M$237</f>
        <v>0</v>
      </c>
      <c r="T204" s="244">
        <f ca="1" xml:space="preserve"> Gas_Calcs!N$237</f>
        <v>0</v>
      </c>
      <c r="U204" s="447">
        <f ca="1" xml:space="preserve"> Gas_Calcs!O$237</f>
        <v>0</v>
      </c>
      <c r="V204" s="440">
        <f ca="1" xml:space="preserve"> Gas_Calcs!P$237</f>
        <v>0</v>
      </c>
      <c r="W204" s="244">
        <f ca="1" xml:space="preserve"> Gas_Calcs!Q$237</f>
        <v>0</v>
      </c>
      <c r="X204" s="447">
        <f ca="1" xml:space="preserve"> Gas_Calcs!R$237</f>
        <v>0</v>
      </c>
      <c r="Y204" s="440">
        <f ca="1" xml:space="preserve"> Gas_Calcs!S$237</f>
        <v>0</v>
      </c>
      <c r="Z204" s="244">
        <f ca="1" xml:space="preserve"> Gas_Calcs!T$237</f>
        <v>0</v>
      </c>
      <c r="AA204" s="447">
        <f ca="1" xml:space="preserve"> Gas_Calcs!U$237</f>
        <v>0</v>
      </c>
      <c r="AB204" s="461">
        <f ca="1" xml:space="preserve"> Coal_Calcs!M$236</f>
        <v>0</v>
      </c>
      <c r="AC204" s="463">
        <f ca="1" xml:space="preserve"> Coal_Calcs!N$236</f>
        <v>0</v>
      </c>
      <c r="AD204" s="464">
        <f ca="1" xml:space="preserve"> Coal_Calcs!O$236</f>
        <v>0</v>
      </c>
      <c r="AE204" s="461">
        <f ca="1" xml:space="preserve"> Coal_Calcs!P$236</f>
        <v>0</v>
      </c>
      <c r="AF204" s="463">
        <f ca="1" xml:space="preserve"> Coal_Calcs!Q$236</f>
        <v>0</v>
      </c>
      <c r="AG204" s="464">
        <f ca="1" xml:space="preserve"> Coal_Calcs!R$236</f>
        <v>0</v>
      </c>
      <c r="AH204" s="461">
        <f ca="1" xml:space="preserve"> Coal_Calcs!S$236</f>
        <v>0</v>
      </c>
      <c r="AI204" s="463">
        <f ca="1" xml:space="preserve"> Coal_Calcs!T$236</f>
        <v>0</v>
      </c>
      <c r="AJ204" s="464">
        <f ca="1" xml:space="preserve"> Coal_Calcs!U$236</f>
        <v>0</v>
      </c>
      <c r="AK204" s="384">
        <f t="shared" ca="1" si="10"/>
        <v>0</v>
      </c>
      <c r="AL204" s="384">
        <f t="shared" ca="1" si="11"/>
        <v>0</v>
      </c>
      <c r="AM204" s="384">
        <f t="shared" ca="1" si="12"/>
        <v>0</v>
      </c>
    </row>
    <row r="205" spans="4:39" ht="12.9" customHeight="1" x14ac:dyDescent="0.3">
      <c r="D205" s="54"/>
      <c r="E205" s="234" t="s">
        <v>398</v>
      </c>
      <c r="F205" s="234" t="s">
        <v>610</v>
      </c>
      <c r="G205" s="234" t="s">
        <v>646</v>
      </c>
      <c r="H205" s="172"/>
      <c r="I205" s="172"/>
      <c r="J205" s="440">
        <f ca="1" xml:space="preserve"> Oil_Calcs!M$238</f>
        <v>0</v>
      </c>
      <c r="K205" s="244">
        <f ca="1" xml:space="preserve"> Oil_Calcs!N$238</f>
        <v>0</v>
      </c>
      <c r="L205" s="447">
        <f ca="1" xml:space="preserve"> Oil_Calcs!O$238</f>
        <v>0</v>
      </c>
      <c r="M205" s="440">
        <f ca="1" xml:space="preserve"> Oil_Calcs!P$238</f>
        <v>0</v>
      </c>
      <c r="N205" s="244">
        <f ca="1" xml:space="preserve"> Oil_Calcs!Q$238</f>
        <v>0</v>
      </c>
      <c r="O205" s="447">
        <f ca="1" xml:space="preserve"> Oil_Calcs!R$238</f>
        <v>0</v>
      </c>
      <c r="P205" s="440">
        <f ca="1" xml:space="preserve"> Oil_Calcs!S$238</f>
        <v>0</v>
      </c>
      <c r="Q205" s="244">
        <f ca="1" xml:space="preserve"> Oil_Calcs!T$238</f>
        <v>0</v>
      </c>
      <c r="R205" s="447">
        <f ca="1" xml:space="preserve"> Oil_Calcs!U$238</f>
        <v>0</v>
      </c>
      <c r="S205" s="440">
        <f ca="1" xml:space="preserve"> Gas_Calcs!M$238</f>
        <v>0</v>
      </c>
      <c r="T205" s="244">
        <f ca="1" xml:space="preserve"> Gas_Calcs!N$238</f>
        <v>0</v>
      </c>
      <c r="U205" s="447">
        <f ca="1" xml:space="preserve"> Gas_Calcs!O$238</f>
        <v>0</v>
      </c>
      <c r="V205" s="440">
        <f ca="1" xml:space="preserve"> Gas_Calcs!P$238</f>
        <v>0</v>
      </c>
      <c r="W205" s="244">
        <f ca="1" xml:space="preserve"> Gas_Calcs!Q$238</f>
        <v>0</v>
      </c>
      <c r="X205" s="447">
        <f ca="1" xml:space="preserve"> Gas_Calcs!R$238</f>
        <v>0</v>
      </c>
      <c r="Y205" s="440">
        <f ca="1" xml:space="preserve"> Gas_Calcs!S$238</f>
        <v>0</v>
      </c>
      <c r="Z205" s="244">
        <f ca="1" xml:space="preserve"> Gas_Calcs!T$238</f>
        <v>0</v>
      </c>
      <c r="AA205" s="447">
        <f ca="1" xml:space="preserve"> Gas_Calcs!U$238</f>
        <v>0</v>
      </c>
      <c r="AB205" s="461">
        <f ca="1" xml:space="preserve"> Coal_Calcs!M$237</f>
        <v>0</v>
      </c>
      <c r="AC205" s="463">
        <f ca="1" xml:space="preserve"> Coal_Calcs!N$237</f>
        <v>0</v>
      </c>
      <c r="AD205" s="464">
        <f ca="1" xml:space="preserve"> Coal_Calcs!O$237</f>
        <v>0</v>
      </c>
      <c r="AE205" s="461">
        <f ca="1" xml:space="preserve"> Coal_Calcs!P$237</f>
        <v>0</v>
      </c>
      <c r="AF205" s="463">
        <f ca="1" xml:space="preserve"> Coal_Calcs!Q$237</f>
        <v>0</v>
      </c>
      <c r="AG205" s="464">
        <f ca="1" xml:space="preserve"> Coal_Calcs!R$237</f>
        <v>0</v>
      </c>
      <c r="AH205" s="461">
        <f ca="1" xml:space="preserve"> Coal_Calcs!S$237</f>
        <v>0</v>
      </c>
      <c r="AI205" s="463">
        <f ca="1" xml:space="preserve"> Coal_Calcs!T$237</f>
        <v>0</v>
      </c>
      <c r="AJ205" s="464">
        <f ca="1" xml:space="preserve"> Coal_Calcs!U$237</f>
        <v>0</v>
      </c>
      <c r="AK205" s="384">
        <f t="shared" ca="1" si="10"/>
        <v>0</v>
      </c>
      <c r="AL205" s="384">
        <f t="shared" ca="1" si="11"/>
        <v>0</v>
      </c>
      <c r="AM205" s="384">
        <f t="shared" ca="1" si="12"/>
        <v>0</v>
      </c>
    </row>
    <row r="206" spans="4:39" ht="12.9" customHeight="1" x14ac:dyDescent="0.3">
      <c r="D206" s="54"/>
      <c r="E206" s="234" t="s">
        <v>407</v>
      </c>
      <c r="F206" s="234" t="s">
        <v>618</v>
      </c>
      <c r="G206" s="234" t="s">
        <v>646</v>
      </c>
      <c r="H206" s="172"/>
      <c r="I206" s="172"/>
      <c r="J206" s="440">
        <f ca="1" xml:space="preserve"> Oil_Calcs!M$239</f>
        <v>0</v>
      </c>
      <c r="K206" s="244">
        <f ca="1" xml:space="preserve"> Oil_Calcs!N$239</f>
        <v>0</v>
      </c>
      <c r="L206" s="447">
        <f ca="1" xml:space="preserve"> Oil_Calcs!O$239</f>
        <v>0</v>
      </c>
      <c r="M206" s="440">
        <f ca="1" xml:space="preserve"> Oil_Calcs!P$239</f>
        <v>0</v>
      </c>
      <c r="N206" s="244">
        <f ca="1" xml:space="preserve"> Oil_Calcs!Q$239</f>
        <v>0</v>
      </c>
      <c r="O206" s="447">
        <f ca="1" xml:space="preserve"> Oil_Calcs!R$239</f>
        <v>0</v>
      </c>
      <c r="P206" s="440">
        <f ca="1" xml:space="preserve"> Oil_Calcs!S$239</f>
        <v>0</v>
      </c>
      <c r="Q206" s="244">
        <f ca="1" xml:space="preserve"> Oil_Calcs!T$239</f>
        <v>0</v>
      </c>
      <c r="R206" s="447">
        <f ca="1" xml:space="preserve"> Oil_Calcs!U$239</f>
        <v>0</v>
      </c>
      <c r="S206" s="440">
        <f ca="1" xml:space="preserve"> Gas_Calcs!M$239</f>
        <v>0</v>
      </c>
      <c r="T206" s="244">
        <f ca="1" xml:space="preserve"> Gas_Calcs!N$239</f>
        <v>0</v>
      </c>
      <c r="U206" s="447">
        <f ca="1" xml:space="preserve"> Gas_Calcs!O$239</f>
        <v>0</v>
      </c>
      <c r="V206" s="440">
        <f ca="1" xml:space="preserve"> Gas_Calcs!P$239</f>
        <v>0</v>
      </c>
      <c r="W206" s="244">
        <f ca="1" xml:space="preserve"> Gas_Calcs!Q$239</f>
        <v>0</v>
      </c>
      <c r="X206" s="447">
        <f ca="1" xml:space="preserve"> Gas_Calcs!R$239</f>
        <v>0</v>
      </c>
      <c r="Y206" s="440">
        <f ca="1" xml:space="preserve"> Gas_Calcs!S$239</f>
        <v>0</v>
      </c>
      <c r="Z206" s="244">
        <f ca="1" xml:space="preserve"> Gas_Calcs!T$239</f>
        <v>0</v>
      </c>
      <c r="AA206" s="447">
        <f ca="1" xml:space="preserve"> Gas_Calcs!U$239</f>
        <v>0</v>
      </c>
      <c r="AB206" s="461">
        <f ca="1" xml:space="preserve"> Coal_Calcs!M$238</f>
        <v>0</v>
      </c>
      <c r="AC206" s="463">
        <f ca="1" xml:space="preserve"> Coal_Calcs!N$238</f>
        <v>0</v>
      </c>
      <c r="AD206" s="464">
        <f ca="1" xml:space="preserve"> Coal_Calcs!O$238</f>
        <v>0</v>
      </c>
      <c r="AE206" s="461">
        <f ca="1" xml:space="preserve"> Coal_Calcs!P$238</f>
        <v>0</v>
      </c>
      <c r="AF206" s="463">
        <f ca="1" xml:space="preserve"> Coal_Calcs!Q$238</f>
        <v>0</v>
      </c>
      <c r="AG206" s="464">
        <f ca="1" xml:space="preserve"> Coal_Calcs!R$238</f>
        <v>0</v>
      </c>
      <c r="AH206" s="461">
        <f ca="1" xml:space="preserve"> Coal_Calcs!S$238</f>
        <v>0</v>
      </c>
      <c r="AI206" s="463">
        <f ca="1" xml:space="preserve"> Coal_Calcs!T$238</f>
        <v>0</v>
      </c>
      <c r="AJ206" s="464">
        <f ca="1" xml:space="preserve"> Coal_Calcs!U$238</f>
        <v>0</v>
      </c>
      <c r="AK206" s="384">
        <f t="shared" ca="1" si="10"/>
        <v>0</v>
      </c>
      <c r="AL206" s="384">
        <f t="shared" ca="1" si="11"/>
        <v>0</v>
      </c>
      <c r="AM206" s="384">
        <f t="shared" ca="1" si="12"/>
        <v>0</v>
      </c>
    </row>
    <row r="207" spans="4:39" ht="12.9" customHeight="1" x14ac:dyDescent="0.3">
      <c r="D207" s="54"/>
      <c r="E207" s="234" t="s">
        <v>397</v>
      </c>
      <c r="F207" s="234" t="s">
        <v>609</v>
      </c>
      <c r="G207" s="234" t="s">
        <v>646</v>
      </c>
      <c r="H207" s="172"/>
      <c r="I207" s="172"/>
      <c r="J207" s="440">
        <f ca="1" xml:space="preserve"> Oil_Calcs!M$240</f>
        <v>0</v>
      </c>
      <c r="K207" s="244">
        <f ca="1" xml:space="preserve"> Oil_Calcs!N$240</f>
        <v>0</v>
      </c>
      <c r="L207" s="447">
        <f ca="1" xml:space="preserve"> Oil_Calcs!O$240</f>
        <v>0</v>
      </c>
      <c r="M207" s="440">
        <f ca="1" xml:space="preserve"> Oil_Calcs!P$240</f>
        <v>0</v>
      </c>
      <c r="N207" s="244">
        <f ca="1" xml:space="preserve"> Oil_Calcs!Q$240</f>
        <v>0</v>
      </c>
      <c r="O207" s="447">
        <f ca="1" xml:space="preserve"> Oil_Calcs!R$240</f>
        <v>0</v>
      </c>
      <c r="P207" s="440">
        <f ca="1" xml:space="preserve"> Oil_Calcs!S$240</f>
        <v>0</v>
      </c>
      <c r="Q207" s="244">
        <f ca="1" xml:space="preserve"> Oil_Calcs!T$240</f>
        <v>0</v>
      </c>
      <c r="R207" s="447">
        <f ca="1" xml:space="preserve"> Oil_Calcs!U$240</f>
        <v>0</v>
      </c>
      <c r="S207" s="440">
        <f ca="1" xml:space="preserve"> Gas_Calcs!M$240</f>
        <v>0</v>
      </c>
      <c r="T207" s="244">
        <f ca="1" xml:space="preserve"> Gas_Calcs!N$240</f>
        <v>0</v>
      </c>
      <c r="U207" s="447">
        <f ca="1" xml:space="preserve"> Gas_Calcs!O$240</f>
        <v>0</v>
      </c>
      <c r="V207" s="440">
        <f ca="1" xml:space="preserve"> Gas_Calcs!P$240</f>
        <v>0</v>
      </c>
      <c r="W207" s="244">
        <f ca="1" xml:space="preserve"> Gas_Calcs!Q$240</f>
        <v>0</v>
      </c>
      <c r="X207" s="447">
        <f ca="1" xml:space="preserve"> Gas_Calcs!R$240</f>
        <v>0</v>
      </c>
      <c r="Y207" s="440">
        <f ca="1" xml:space="preserve"> Gas_Calcs!S$240</f>
        <v>0</v>
      </c>
      <c r="Z207" s="244">
        <f ca="1" xml:space="preserve"> Gas_Calcs!T$240</f>
        <v>0</v>
      </c>
      <c r="AA207" s="447">
        <f ca="1" xml:space="preserve"> Gas_Calcs!U$240</f>
        <v>0</v>
      </c>
      <c r="AB207" s="461">
        <f ca="1" xml:space="preserve"> Coal_Calcs!M$239</f>
        <v>0</v>
      </c>
      <c r="AC207" s="463">
        <f ca="1" xml:space="preserve"> Coal_Calcs!N$239</f>
        <v>0</v>
      </c>
      <c r="AD207" s="464">
        <f ca="1" xml:space="preserve"> Coal_Calcs!O$239</f>
        <v>0</v>
      </c>
      <c r="AE207" s="461">
        <f ca="1" xml:space="preserve"> Coal_Calcs!P$239</f>
        <v>0</v>
      </c>
      <c r="AF207" s="463">
        <f ca="1" xml:space="preserve"> Coal_Calcs!Q$239</f>
        <v>0</v>
      </c>
      <c r="AG207" s="464">
        <f ca="1" xml:space="preserve"> Coal_Calcs!R$239</f>
        <v>0</v>
      </c>
      <c r="AH207" s="461">
        <f ca="1" xml:space="preserve"> Coal_Calcs!S$239</f>
        <v>0</v>
      </c>
      <c r="AI207" s="463">
        <f ca="1" xml:space="preserve"> Coal_Calcs!T$239</f>
        <v>0</v>
      </c>
      <c r="AJ207" s="464">
        <f ca="1" xml:space="preserve"> Coal_Calcs!U$239</f>
        <v>0</v>
      </c>
      <c r="AK207" s="384">
        <f t="shared" ca="1" si="10"/>
        <v>0</v>
      </c>
      <c r="AL207" s="384">
        <f t="shared" ca="1" si="11"/>
        <v>0</v>
      </c>
      <c r="AM207" s="384">
        <f t="shared" ca="1" si="12"/>
        <v>0</v>
      </c>
    </row>
    <row r="208" spans="4:39" ht="12.9" customHeight="1" x14ac:dyDescent="0.3">
      <c r="D208" s="54"/>
      <c r="E208" s="234" t="s">
        <v>394</v>
      </c>
      <c r="F208" s="234" t="s">
        <v>606</v>
      </c>
      <c r="G208" s="234" t="s">
        <v>646</v>
      </c>
      <c r="H208" s="172"/>
      <c r="I208" s="172"/>
      <c r="J208" s="440">
        <f ca="1" xml:space="preserve"> Oil_Calcs!M$241</f>
        <v>0</v>
      </c>
      <c r="K208" s="244">
        <f ca="1" xml:space="preserve"> Oil_Calcs!N$241</f>
        <v>0</v>
      </c>
      <c r="L208" s="447">
        <f ca="1" xml:space="preserve"> Oil_Calcs!O$241</f>
        <v>0</v>
      </c>
      <c r="M208" s="440">
        <f ca="1" xml:space="preserve"> Oil_Calcs!P$241</f>
        <v>0</v>
      </c>
      <c r="N208" s="244">
        <f ca="1" xml:space="preserve"> Oil_Calcs!Q$241</f>
        <v>0</v>
      </c>
      <c r="O208" s="447">
        <f ca="1" xml:space="preserve"> Oil_Calcs!R$241</f>
        <v>0</v>
      </c>
      <c r="P208" s="440">
        <f ca="1" xml:space="preserve"> Oil_Calcs!S$241</f>
        <v>0</v>
      </c>
      <c r="Q208" s="244">
        <f ca="1" xml:space="preserve"> Oil_Calcs!T$241</f>
        <v>0</v>
      </c>
      <c r="R208" s="447">
        <f ca="1" xml:space="preserve"> Oil_Calcs!U$241</f>
        <v>0</v>
      </c>
      <c r="S208" s="440">
        <f ca="1" xml:space="preserve"> Gas_Calcs!M$241</f>
        <v>0</v>
      </c>
      <c r="T208" s="244">
        <f ca="1" xml:space="preserve"> Gas_Calcs!N$241</f>
        <v>0</v>
      </c>
      <c r="U208" s="447">
        <f ca="1" xml:space="preserve"> Gas_Calcs!O$241</f>
        <v>0</v>
      </c>
      <c r="V208" s="440">
        <f ca="1" xml:space="preserve"> Gas_Calcs!P$241</f>
        <v>0</v>
      </c>
      <c r="W208" s="244">
        <f ca="1" xml:space="preserve"> Gas_Calcs!Q$241</f>
        <v>0</v>
      </c>
      <c r="X208" s="447">
        <f ca="1" xml:space="preserve"> Gas_Calcs!R$241</f>
        <v>0</v>
      </c>
      <c r="Y208" s="440">
        <f ca="1" xml:space="preserve"> Gas_Calcs!S$241</f>
        <v>0</v>
      </c>
      <c r="Z208" s="244">
        <f ca="1" xml:space="preserve"> Gas_Calcs!T$241</f>
        <v>0</v>
      </c>
      <c r="AA208" s="447">
        <f ca="1" xml:space="preserve"> Gas_Calcs!U$241</f>
        <v>0</v>
      </c>
      <c r="AB208" s="461">
        <f ca="1" xml:space="preserve"> Coal_Calcs!M$240</f>
        <v>0</v>
      </c>
      <c r="AC208" s="463">
        <f ca="1" xml:space="preserve"> Coal_Calcs!N$240</f>
        <v>0</v>
      </c>
      <c r="AD208" s="464">
        <f ca="1" xml:space="preserve"> Coal_Calcs!O$240</f>
        <v>0</v>
      </c>
      <c r="AE208" s="461">
        <f ca="1" xml:space="preserve"> Coal_Calcs!P$240</f>
        <v>0</v>
      </c>
      <c r="AF208" s="463">
        <f ca="1" xml:space="preserve"> Coal_Calcs!Q$240</f>
        <v>0</v>
      </c>
      <c r="AG208" s="464">
        <f ca="1" xml:space="preserve"> Coal_Calcs!R$240</f>
        <v>0</v>
      </c>
      <c r="AH208" s="461">
        <f ca="1" xml:space="preserve"> Coal_Calcs!S$240</f>
        <v>0</v>
      </c>
      <c r="AI208" s="463">
        <f ca="1" xml:space="preserve"> Coal_Calcs!T$240</f>
        <v>0</v>
      </c>
      <c r="AJ208" s="464">
        <f ca="1" xml:space="preserve"> Coal_Calcs!U$240</f>
        <v>0</v>
      </c>
      <c r="AK208" s="384">
        <f t="shared" ca="1" si="10"/>
        <v>0</v>
      </c>
      <c r="AL208" s="384">
        <f t="shared" ca="1" si="11"/>
        <v>0</v>
      </c>
      <c r="AM208" s="384">
        <f t="shared" ca="1" si="12"/>
        <v>0</v>
      </c>
    </row>
    <row r="209" spans="4:39" ht="12.9" customHeight="1" x14ac:dyDescent="0.3">
      <c r="D209" s="54"/>
      <c r="E209" s="234" t="s">
        <v>388</v>
      </c>
      <c r="F209" s="234" t="s">
        <v>601</v>
      </c>
      <c r="G209" s="234" t="s">
        <v>646</v>
      </c>
      <c r="H209" s="172"/>
      <c r="I209" s="172"/>
      <c r="J209" s="440">
        <f ca="1" xml:space="preserve"> Oil_Calcs!M$242</f>
        <v>0</v>
      </c>
      <c r="K209" s="244">
        <f ca="1" xml:space="preserve"> Oil_Calcs!N$242</f>
        <v>0</v>
      </c>
      <c r="L209" s="447">
        <f ca="1" xml:space="preserve"> Oil_Calcs!O$242</f>
        <v>0</v>
      </c>
      <c r="M209" s="440">
        <f ca="1" xml:space="preserve"> Oil_Calcs!P$242</f>
        <v>0</v>
      </c>
      <c r="N209" s="244">
        <f ca="1" xml:space="preserve"> Oil_Calcs!Q$242</f>
        <v>0</v>
      </c>
      <c r="O209" s="447">
        <f ca="1" xml:space="preserve"> Oil_Calcs!R$242</f>
        <v>0</v>
      </c>
      <c r="P209" s="440">
        <f ca="1" xml:space="preserve"> Oil_Calcs!S$242</f>
        <v>0</v>
      </c>
      <c r="Q209" s="244">
        <f ca="1" xml:space="preserve"> Oil_Calcs!T$242</f>
        <v>0</v>
      </c>
      <c r="R209" s="447">
        <f ca="1" xml:space="preserve"> Oil_Calcs!U$242</f>
        <v>0</v>
      </c>
      <c r="S209" s="440">
        <f ca="1" xml:space="preserve"> Gas_Calcs!M$242</f>
        <v>0</v>
      </c>
      <c r="T209" s="244">
        <f ca="1" xml:space="preserve"> Gas_Calcs!N$242</f>
        <v>0</v>
      </c>
      <c r="U209" s="447">
        <f ca="1" xml:space="preserve"> Gas_Calcs!O$242</f>
        <v>0</v>
      </c>
      <c r="V209" s="440">
        <f ca="1" xml:space="preserve"> Gas_Calcs!P$242</f>
        <v>0</v>
      </c>
      <c r="W209" s="244">
        <f ca="1" xml:space="preserve"> Gas_Calcs!Q$242</f>
        <v>0</v>
      </c>
      <c r="X209" s="447">
        <f ca="1" xml:space="preserve"> Gas_Calcs!R$242</f>
        <v>0</v>
      </c>
      <c r="Y209" s="440">
        <f ca="1" xml:space="preserve"> Gas_Calcs!S$242</f>
        <v>0</v>
      </c>
      <c r="Z209" s="244">
        <f ca="1" xml:space="preserve"> Gas_Calcs!T$242</f>
        <v>0</v>
      </c>
      <c r="AA209" s="447">
        <f ca="1" xml:space="preserve"> Gas_Calcs!U$242</f>
        <v>0</v>
      </c>
      <c r="AB209" s="461">
        <f ca="1" xml:space="preserve"> Coal_Calcs!M$241</f>
        <v>0</v>
      </c>
      <c r="AC209" s="463">
        <f ca="1" xml:space="preserve"> Coal_Calcs!N$241</f>
        <v>0</v>
      </c>
      <c r="AD209" s="464">
        <f ca="1" xml:space="preserve"> Coal_Calcs!O$241</f>
        <v>0</v>
      </c>
      <c r="AE209" s="461">
        <f ca="1" xml:space="preserve"> Coal_Calcs!P$241</f>
        <v>0</v>
      </c>
      <c r="AF209" s="463">
        <f ca="1" xml:space="preserve"> Coal_Calcs!Q$241</f>
        <v>0</v>
      </c>
      <c r="AG209" s="464">
        <f ca="1" xml:space="preserve"> Coal_Calcs!R$241</f>
        <v>0</v>
      </c>
      <c r="AH209" s="461">
        <f ca="1" xml:space="preserve"> Coal_Calcs!S$241</f>
        <v>0</v>
      </c>
      <c r="AI209" s="463">
        <f ca="1" xml:space="preserve"> Coal_Calcs!T$241</f>
        <v>0</v>
      </c>
      <c r="AJ209" s="464">
        <f ca="1" xml:space="preserve"> Coal_Calcs!U$241</f>
        <v>0</v>
      </c>
      <c r="AK209" s="384">
        <f t="shared" ca="1" si="10"/>
        <v>0</v>
      </c>
      <c r="AL209" s="384">
        <f t="shared" ca="1" si="11"/>
        <v>0</v>
      </c>
      <c r="AM209" s="384">
        <f t="shared" ca="1" si="12"/>
        <v>0</v>
      </c>
    </row>
    <row r="210" spans="4:39" ht="12.9" customHeight="1" x14ac:dyDescent="0.3">
      <c r="D210" s="54"/>
      <c r="E210" s="234" t="s">
        <v>391</v>
      </c>
      <c r="F210" s="234" t="s">
        <v>603</v>
      </c>
      <c r="G210" s="234" t="s">
        <v>646</v>
      </c>
      <c r="H210" s="172"/>
      <c r="I210" s="172"/>
      <c r="J210" s="440">
        <f ca="1" xml:space="preserve"> Oil_Calcs!M$243</f>
        <v>0</v>
      </c>
      <c r="K210" s="244">
        <f ca="1" xml:space="preserve"> Oil_Calcs!N$243</f>
        <v>0</v>
      </c>
      <c r="L210" s="447">
        <f ca="1" xml:space="preserve"> Oil_Calcs!O$243</f>
        <v>0</v>
      </c>
      <c r="M210" s="440">
        <f ca="1" xml:space="preserve"> Oil_Calcs!P$243</f>
        <v>0</v>
      </c>
      <c r="N210" s="244">
        <f ca="1" xml:space="preserve"> Oil_Calcs!Q$243</f>
        <v>0</v>
      </c>
      <c r="O210" s="447">
        <f ca="1" xml:space="preserve"> Oil_Calcs!R$243</f>
        <v>0</v>
      </c>
      <c r="P210" s="440">
        <f ca="1" xml:space="preserve"> Oil_Calcs!S$243</f>
        <v>0</v>
      </c>
      <c r="Q210" s="244">
        <f ca="1" xml:space="preserve"> Oil_Calcs!T$243</f>
        <v>0</v>
      </c>
      <c r="R210" s="447">
        <f ca="1" xml:space="preserve"> Oil_Calcs!U$243</f>
        <v>0</v>
      </c>
      <c r="S210" s="440">
        <f ca="1" xml:space="preserve"> Gas_Calcs!M$243</f>
        <v>0</v>
      </c>
      <c r="T210" s="244">
        <f ca="1" xml:space="preserve"> Gas_Calcs!N$243</f>
        <v>0</v>
      </c>
      <c r="U210" s="447">
        <f ca="1" xml:space="preserve"> Gas_Calcs!O$243</f>
        <v>0</v>
      </c>
      <c r="V210" s="440">
        <f ca="1" xml:space="preserve"> Gas_Calcs!P$243</f>
        <v>0</v>
      </c>
      <c r="W210" s="244">
        <f ca="1" xml:space="preserve"> Gas_Calcs!Q$243</f>
        <v>0</v>
      </c>
      <c r="X210" s="447">
        <f ca="1" xml:space="preserve"> Gas_Calcs!R$243</f>
        <v>0</v>
      </c>
      <c r="Y210" s="440">
        <f ca="1" xml:space="preserve"> Gas_Calcs!S$243</f>
        <v>0</v>
      </c>
      <c r="Z210" s="244">
        <f ca="1" xml:space="preserve"> Gas_Calcs!T$243</f>
        <v>0</v>
      </c>
      <c r="AA210" s="447">
        <f ca="1" xml:space="preserve"> Gas_Calcs!U$243</f>
        <v>0</v>
      </c>
      <c r="AB210" s="461">
        <f ca="1" xml:space="preserve"> Coal_Calcs!M$242</f>
        <v>0</v>
      </c>
      <c r="AC210" s="463">
        <f ca="1" xml:space="preserve"> Coal_Calcs!N$242</f>
        <v>0</v>
      </c>
      <c r="AD210" s="464">
        <f ca="1" xml:space="preserve"> Coal_Calcs!O$242</f>
        <v>0</v>
      </c>
      <c r="AE210" s="461">
        <f ca="1" xml:space="preserve"> Coal_Calcs!P$242</f>
        <v>0</v>
      </c>
      <c r="AF210" s="463">
        <f ca="1" xml:space="preserve"> Coal_Calcs!Q$242</f>
        <v>0</v>
      </c>
      <c r="AG210" s="464">
        <f ca="1" xml:space="preserve"> Coal_Calcs!R$242</f>
        <v>0</v>
      </c>
      <c r="AH210" s="461">
        <f ca="1" xml:space="preserve"> Coal_Calcs!S$242</f>
        <v>0</v>
      </c>
      <c r="AI210" s="463">
        <f ca="1" xml:space="preserve"> Coal_Calcs!T$242</f>
        <v>0</v>
      </c>
      <c r="AJ210" s="464">
        <f ca="1" xml:space="preserve"> Coal_Calcs!U$242</f>
        <v>0</v>
      </c>
      <c r="AK210" s="384">
        <f t="shared" ca="1" si="10"/>
        <v>0</v>
      </c>
      <c r="AL210" s="384">
        <f t="shared" ca="1" si="11"/>
        <v>0</v>
      </c>
      <c r="AM210" s="384">
        <f t="shared" ca="1" si="12"/>
        <v>0</v>
      </c>
    </row>
    <row r="211" spans="4:39" ht="12.9" customHeight="1" x14ac:dyDescent="0.3">
      <c r="D211" s="54"/>
      <c r="E211" s="234" t="s">
        <v>65</v>
      </c>
      <c r="F211" s="234" t="s">
        <v>612</v>
      </c>
      <c r="G211" s="234" t="s">
        <v>646</v>
      </c>
      <c r="H211" s="172"/>
      <c r="I211" s="172"/>
      <c r="J211" s="440">
        <f ca="1" xml:space="preserve"> Oil_Calcs!M$244</f>
        <v>0</v>
      </c>
      <c r="K211" s="244">
        <f ca="1" xml:space="preserve"> Oil_Calcs!N$244</f>
        <v>0</v>
      </c>
      <c r="L211" s="447">
        <f ca="1" xml:space="preserve"> Oil_Calcs!O$244</f>
        <v>0</v>
      </c>
      <c r="M211" s="440">
        <f ca="1" xml:space="preserve"> Oil_Calcs!P$244</f>
        <v>0</v>
      </c>
      <c r="N211" s="244">
        <f ca="1" xml:space="preserve"> Oil_Calcs!Q$244</f>
        <v>0</v>
      </c>
      <c r="O211" s="447">
        <f ca="1" xml:space="preserve"> Oil_Calcs!R$244</f>
        <v>0</v>
      </c>
      <c r="P211" s="440">
        <f ca="1" xml:space="preserve"> Oil_Calcs!S$244</f>
        <v>0</v>
      </c>
      <c r="Q211" s="244">
        <f ca="1" xml:space="preserve"> Oil_Calcs!T$244</f>
        <v>0</v>
      </c>
      <c r="R211" s="447">
        <f ca="1" xml:space="preserve"> Oil_Calcs!U$244</f>
        <v>0</v>
      </c>
      <c r="S211" s="440">
        <f ca="1" xml:space="preserve"> Gas_Calcs!M$244</f>
        <v>0</v>
      </c>
      <c r="T211" s="244">
        <f ca="1" xml:space="preserve"> Gas_Calcs!N$244</f>
        <v>0</v>
      </c>
      <c r="U211" s="447">
        <f ca="1" xml:space="preserve"> Gas_Calcs!O$244</f>
        <v>0</v>
      </c>
      <c r="V211" s="440">
        <f ca="1" xml:space="preserve"> Gas_Calcs!P$244</f>
        <v>0</v>
      </c>
      <c r="W211" s="244">
        <f ca="1" xml:space="preserve"> Gas_Calcs!Q$244</f>
        <v>0</v>
      </c>
      <c r="X211" s="447">
        <f ca="1" xml:space="preserve"> Gas_Calcs!R$244</f>
        <v>0</v>
      </c>
      <c r="Y211" s="440">
        <f ca="1" xml:space="preserve"> Gas_Calcs!S$244</f>
        <v>0</v>
      </c>
      <c r="Z211" s="244">
        <f ca="1" xml:space="preserve"> Gas_Calcs!T$244</f>
        <v>0</v>
      </c>
      <c r="AA211" s="447">
        <f ca="1" xml:space="preserve"> Gas_Calcs!U$244</f>
        <v>0</v>
      </c>
      <c r="AB211" s="461">
        <f ca="1" xml:space="preserve"> Coal_Calcs!M$243</f>
        <v>0</v>
      </c>
      <c r="AC211" s="463">
        <f ca="1" xml:space="preserve"> Coal_Calcs!N$243</f>
        <v>0</v>
      </c>
      <c r="AD211" s="464">
        <f ca="1" xml:space="preserve"> Coal_Calcs!O$243</f>
        <v>0</v>
      </c>
      <c r="AE211" s="461">
        <f ca="1" xml:space="preserve"> Coal_Calcs!P$243</f>
        <v>0</v>
      </c>
      <c r="AF211" s="463">
        <f ca="1" xml:space="preserve"> Coal_Calcs!Q$243</f>
        <v>0</v>
      </c>
      <c r="AG211" s="464">
        <f ca="1" xml:space="preserve"> Coal_Calcs!R$243</f>
        <v>0</v>
      </c>
      <c r="AH211" s="461">
        <f ca="1" xml:space="preserve"> Coal_Calcs!S$243</f>
        <v>0</v>
      </c>
      <c r="AI211" s="463">
        <f ca="1" xml:space="preserve"> Coal_Calcs!T$243</f>
        <v>0</v>
      </c>
      <c r="AJ211" s="464">
        <f ca="1" xml:space="preserve"> Coal_Calcs!U$243</f>
        <v>0</v>
      </c>
      <c r="AK211" s="384">
        <f t="shared" ca="1" si="10"/>
        <v>0</v>
      </c>
      <c r="AL211" s="384">
        <f t="shared" ca="1" si="11"/>
        <v>0</v>
      </c>
      <c r="AM211" s="384">
        <f t="shared" ca="1" si="12"/>
        <v>0</v>
      </c>
    </row>
    <row r="212" spans="4:39" ht="12.9" customHeight="1" x14ac:dyDescent="0.3">
      <c r="D212" s="54"/>
      <c r="E212" s="234" t="s">
        <v>406</v>
      </c>
      <c r="F212" s="234" t="s">
        <v>617</v>
      </c>
      <c r="G212" s="234" t="s">
        <v>646</v>
      </c>
      <c r="H212" s="172"/>
      <c r="I212" s="172"/>
      <c r="J212" s="440">
        <f ca="1" xml:space="preserve"> Oil_Calcs!M$245</f>
        <v>0</v>
      </c>
      <c r="K212" s="244">
        <f ca="1" xml:space="preserve"> Oil_Calcs!N$245</f>
        <v>0</v>
      </c>
      <c r="L212" s="447">
        <f ca="1" xml:space="preserve"> Oil_Calcs!O$245</f>
        <v>0</v>
      </c>
      <c r="M212" s="440">
        <f ca="1" xml:space="preserve"> Oil_Calcs!P$245</f>
        <v>0</v>
      </c>
      <c r="N212" s="244">
        <f ca="1" xml:space="preserve"> Oil_Calcs!Q$245</f>
        <v>0</v>
      </c>
      <c r="O212" s="447">
        <f ca="1" xml:space="preserve"> Oil_Calcs!R$245</f>
        <v>0</v>
      </c>
      <c r="P212" s="440">
        <f ca="1" xml:space="preserve"> Oil_Calcs!S$245</f>
        <v>0</v>
      </c>
      <c r="Q212" s="244">
        <f ca="1" xml:space="preserve"> Oil_Calcs!T$245</f>
        <v>0</v>
      </c>
      <c r="R212" s="447">
        <f ca="1" xml:space="preserve"> Oil_Calcs!U$245</f>
        <v>0</v>
      </c>
      <c r="S212" s="440">
        <f ca="1" xml:space="preserve"> Gas_Calcs!M$245</f>
        <v>0</v>
      </c>
      <c r="T212" s="244">
        <f ca="1" xml:space="preserve"> Gas_Calcs!N$245</f>
        <v>0</v>
      </c>
      <c r="U212" s="447">
        <f ca="1" xml:space="preserve"> Gas_Calcs!O$245</f>
        <v>0</v>
      </c>
      <c r="V212" s="440">
        <f ca="1" xml:space="preserve"> Gas_Calcs!P$245</f>
        <v>0</v>
      </c>
      <c r="W212" s="244">
        <f ca="1" xml:space="preserve"> Gas_Calcs!Q$245</f>
        <v>0</v>
      </c>
      <c r="X212" s="447">
        <f ca="1" xml:space="preserve"> Gas_Calcs!R$245</f>
        <v>0</v>
      </c>
      <c r="Y212" s="440">
        <f ca="1" xml:space="preserve"> Gas_Calcs!S$245</f>
        <v>0</v>
      </c>
      <c r="Z212" s="244">
        <f ca="1" xml:space="preserve"> Gas_Calcs!T$245</f>
        <v>0</v>
      </c>
      <c r="AA212" s="447">
        <f ca="1" xml:space="preserve"> Gas_Calcs!U$245</f>
        <v>0</v>
      </c>
      <c r="AB212" s="461">
        <f ca="1" xml:space="preserve"> Coal_Calcs!M$244</f>
        <v>0</v>
      </c>
      <c r="AC212" s="463">
        <f ca="1" xml:space="preserve"> Coal_Calcs!N$244</f>
        <v>0</v>
      </c>
      <c r="AD212" s="464">
        <f ca="1" xml:space="preserve"> Coal_Calcs!O$244</f>
        <v>0</v>
      </c>
      <c r="AE212" s="461">
        <f ca="1" xml:space="preserve"> Coal_Calcs!P$244</f>
        <v>0</v>
      </c>
      <c r="AF212" s="463">
        <f ca="1" xml:space="preserve"> Coal_Calcs!Q$244</f>
        <v>0</v>
      </c>
      <c r="AG212" s="464">
        <f ca="1" xml:space="preserve"> Coal_Calcs!R$244</f>
        <v>0</v>
      </c>
      <c r="AH212" s="461">
        <f ca="1" xml:space="preserve"> Coal_Calcs!S$244</f>
        <v>0</v>
      </c>
      <c r="AI212" s="463">
        <f ca="1" xml:space="preserve"> Coal_Calcs!T$244</f>
        <v>0</v>
      </c>
      <c r="AJ212" s="464">
        <f ca="1" xml:space="preserve"> Coal_Calcs!U$244</f>
        <v>0</v>
      </c>
      <c r="AK212" s="384">
        <f t="shared" ca="1" si="10"/>
        <v>0</v>
      </c>
      <c r="AL212" s="384">
        <f t="shared" ca="1" si="11"/>
        <v>0</v>
      </c>
      <c r="AM212" s="384">
        <f t="shared" ca="1" si="12"/>
        <v>0</v>
      </c>
    </row>
    <row r="213" spans="4:39" ht="12.9" customHeight="1" x14ac:dyDescent="0.3">
      <c r="D213" s="54"/>
      <c r="E213" s="234" t="s">
        <v>402</v>
      </c>
      <c r="F213" s="234" t="s">
        <v>181</v>
      </c>
      <c r="G213" s="234" t="s">
        <v>646</v>
      </c>
      <c r="H213" s="172"/>
      <c r="I213" s="172"/>
      <c r="J213" s="440">
        <f ca="1" xml:space="preserve"> Oil_Calcs!M$246</f>
        <v>17366.021721818466</v>
      </c>
      <c r="K213" s="244">
        <f ca="1" xml:space="preserve"> Oil_Calcs!N$246</f>
        <v>18885.596588855962</v>
      </c>
      <c r="L213" s="447">
        <f ca="1" xml:space="preserve"> Oil_Calcs!O$246</f>
        <v>20602.092473415189</v>
      </c>
      <c r="M213" s="440">
        <f ca="1" xml:space="preserve"> Oil_Calcs!P$246</f>
        <v>0</v>
      </c>
      <c r="N213" s="244">
        <f ca="1" xml:space="preserve"> Oil_Calcs!Q$246</f>
        <v>0</v>
      </c>
      <c r="O213" s="447">
        <f ca="1" xml:space="preserve"> Oil_Calcs!R$246</f>
        <v>0</v>
      </c>
      <c r="P213" s="440">
        <f ca="1" xml:space="preserve"> Oil_Calcs!S$246</f>
        <v>17366.021721818466</v>
      </c>
      <c r="Q213" s="244">
        <f ca="1" xml:space="preserve"> Oil_Calcs!T$246</f>
        <v>18885.596588855962</v>
      </c>
      <c r="R213" s="447">
        <f ca="1" xml:space="preserve"> Oil_Calcs!U$246</f>
        <v>20602.092473415189</v>
      </c>
      <c r="S213" s="440">
        <f ca="1" xml:space="preserve"> Gas_Calcs!M$246</f>
        <v>0</v>
      </c>
      <c r="T213" s="244">
        <f ca="1" xml:space="preserve"> Gas_Calcs!N$246</f>
        <v>0</v>
      </c>
      <c r="U213" s="447">
        <f ca="1" xml:space="preserve"> Gas_Calcs!O$246</f>
        <v>0</v>
      </c>
      <c r="V213" s="440">
        <f ca="1" xml:space="preserve"> Gas_Calcs!P$246</f>
        <v>0</v>
      </c>
      <c r="W213" s="244">
        <f ca="1" xml:space="preserve"> Gas_Calcs!Q$246</f>
        <v>0</v>
      </c>
      <c r="X213" s="447">
        <f ca="1" xml:space="preserve"> Gas_Calcs!R$246</f>
        <v>0</v>
      </c>
      <c r="Y213" s="440">
        <f ca="1" xml:space="preserve"> Gas_Calcs!S$246</f>
        <v>0</v>
      </c>
      <c r="Z213" s="244">
        <f ca="1" xml:space="preserve"> Gas_Calcs!T$246</f>
        <v>0</v>
      </c>
      <c r="AA213" s="447">
        <f ca="1" xml:space="preserve"> Gas_Calcs!U$246</f>
        <v>0</v>
      </c>
      <c r="AB213" s="461">
        <f ca="1" xml:space="preserve"> Coal_Calcs!M$245</f>
        <v>0</v>
      </c>
      <c r="AC213" s="463">
        <f ca="1" xml:space="preserve"> Coal_Calcs!N$245</f>
        <v>0</v>
      </c>
      <c r="AD213" s="464">
        <f ca="1" xml:space="preserve"> Coal_Calcs!O$245</f>
        <v>0</v>
      </c>
      <c r="AE213" s="461">
        <f ca="1" xml:space="preserve"> Coal_Calcs!P$245</f>
        <v>0</v>
      </c>
      <c r="AF213" s="463">
        <f ca="1" xml:space="preserve"> Coal_Calcs!Q$245</f>
        <v>0</v>
      </c>
      <c r="AG213" s="464">
        <f ca="1" xml:space="preserve"> Coal_Calcs!R$245</f>
        <v>0</v>
      </c>
      <c r="AH213" s="461">
        <f ca="1" xml:space="preserve"> Coal_Calcs!S$245</f>
        <v>0</v>
      </c>
      <c r="AI213" s="463">
        <f ca="1" xml:space="preserve"> Coal_Calcs!T$245</f>
        <v>0</v>
      </c>
      <c r="AJ213" s="464">
        <f ca="1" xml:space="preserve"> Coal_Calcs!U$245</f>
        <v>0</v>
      </c>
      <c r="AK213" s="384">
        <f t="shared" ca="1" si="10"/>
        <v>17366.021721818466</v>
      </c>
      <c r="AL213" s="384">
        <f t="shared" ca="1" si="11"/>
        <v>18885.596588855962</v>
      </c>
      <c r="AM213" s="384">
        <f t="shared" ca="1" si="12"/>
        <v>20602.092473415189</v>
      </c>
    </row>
    <row r="214" spans="4:39" ht="12.9" customHeight="1" x14ac:dyDescent="0.3">
      <c r="D214" s="54"/>
      <c r="E214" s="234" t="s">
        <v>389</v>
      </c>
      <c r="F214" s="234" t="s">
        <v>602</v>
      </c>
      <c r="G214" s="234" t="s">
        <v>646</v>
      </c>
      <c r="H214" s="172"/>
      <c r="I214" s="172"/>
      <c r="J214" s="440">
        <f ca="1" xml:space="preserve"> Oil_Calcs!M$247</f>
        <v>0</v>
      </c>
      <c r="K214" s="244">
        <f ca="1" xml:space="preserve"> Oil_Calcs!N$247</f>
        <v>0</v>
      </c>
      <c r="L214" s="447">
        <f ca="1" xml:space="preserve"> Oil_Calcs!O$247</f>
        <v>0</v>
      </c>
      <c r="M214" s="440">
        <f ca="1" xml:space="preserve"> Oil_Calcs!P$247</f>
        <v>0</v>
      </c>
      <c r="N214" s="244">
        <f ca="1" xml:space="preserve"> Oil_Calcs!Q$247</f>
        <v>0</v>
      </c>
      <c r="O214" s="447">
        <f ca="1" xml:space="preserve"> Oil_Calcs!R$247</f>
        <v>0</v>
      </c>
      <c r="P214" s="440">
        <f ca="1" xml:space="preserve"> Oil_Calcs!S$247</f>
        <v>0</v>
      </c>
      <c r="Q214" s="244">
        <f ca="1" xml:space="preserve"> Oil_Calcs!T$247</f>
        <v>0</v>
      </c>
      <c r="R214" s="447">
        <f ca="1" xml:space="preserve"> Oil_Calcs!U$247</f>
        <v>0</v>
      </c>
      <c r="S214" s="440">
        <f ca="1" xml:space="preserve"> Gas_Calcs!M$247</f>
        <v>0</v>
      </c>
      <c r="T214" s="244">
        <f ca="1" xml:space="preserve"> Gas_Calcs!N$247</f>
        <v>0</v>
      </c>
      <c r="U214" s="447">
        <f ca="1" xml:space="preserve"> Gas_Calcs!O$247</f>
        <v>0</v>
      </c>
      <c r="V214" s="440">
        <f ca="1" xml:space="preserve"> Gas_Calcs!P$247</f>
        <v>0</v>
      </c>
      <c r="W214" s="244">
        <f ca="1" xml:space="preserve"> Gas_Calcs!Q$247</f>
        <v>0</v>
      </c>
      <c r="X214" s="447">
        <f ca="1" xml:space="preserve"> Gas_Calcs!R$247</f>
        <v>0</v>
      </c>
      <c r="Y214" s="440">
        <f ca="1" xml:space="preserve"> Gas_Calcs!S$247</f>
        <v>0</v>
      </c>
      <c r="Z214" s="244">
        <f ca="1" xml:space="preserve"> Gas_Calcs!T$247</f>
        <v>0</v>
      </c>
      <c r="AA214" s="447">
        <f ca="1" xml:space="preserve"> Gas_Calcs!U$247</f>
        <v>0</v>
      </c>
      <c r="AB214" s="461">
        <f ca="1" xml:space="preserve"> Coal_Calcs!M$246</f>
        <v>0</v>
      </c>
      <c r="AC214" s="463">
        <f ca="1" xml:space="preserve"> Coal_Calcs!N$246</f>
        <v>0</v>
      </c>
      <c r="AD214" s="464">
        <f ca="1" xml:space="preserve"> Coal_Calcs!O$246</f>
        <v>0</v>
      </c>
      <c r="AE214" s="461">
        <f ca="1" xml:space="preserve"> Coal_Calcs!P$246</f>
        <v>0</v>
      </c>
      <c r="AF214" s="463">
        <f ca="1" xml:space="preserve"> Coal_Calcs!Q$246</f>
        <v>0</v>
      </c>
      <c r="AG214" s="464">
        <f ca="1" xml:space="preserve"> Coal_Calcs!R$246</f>
        <v>0</v>
      </c>
      <c r="AH214" s="461">
        <f ca="1" xml:space="preserve"> Coal_Calcs!S$246</f>
        <v>0</v>
      </c>
      <c r="AI214" s="463">
        <f ca="1" xml:space="preserve"> Coal_Calcs!T$246</f>
        <v>0</v>
      </c>
      <c r="AJ214" s="464">
        <f ca="1" xml:space="preserve"> Coal_Calcs!U$246</f>
        <v>0</v>
      </c>
      <c r="AK214" s="384">
        <f t="shared" ca="1" si="10"/>
        <v>0</v>
      </c>
      <c r="AL214" s="384">
        <f t="shared" ca="1" si="11"/>
        <v>0</v>
      </c>
      <c r="AM214" s="384">
        <f t="shared" ca="1" si="12"/>
        <v>0</v>
      </c>
    </row>
    <row r="215" spans="4:39" ht="12.9" customHeight="1" x14ac:dyDescent="0.3">
      <c r="D215" s="54"/>
      <c r="E215" s="234" t="s">
        <v>261</v>
      </c>
      <c r="F215" s="234" t="s">
        <v>494</v>
      </c>
      <c r="G215" s="234" t="s">
        <v>646</v>
      </c>
      <c r="H215" s="172"/>
      <c r="I215" s="172"/>
      <c r="J215" s="440">
        <f ca="1" xml:space="preserve"> Oil_Calcs!M$248</f>
        <v>0</v>
      </c>
      <c r="K215" s="244">
        <f ca="1" xml:space="preserve"> Oil_Calcs!N$248</f>
        <v>0</v>
      </c>
      <c r="L215" s="447">
        <f ca="1" xml:space="preserve"> Oil_Calcs!O$248</f>
        <v>0</v>
      </c>
      <c r="M215" s="440">
        <f ca="1" xml:space="preserve"> Oil_Calcs!P$248</f>
        <v>0</v>
      </c>
      <c r="N215" s="244">
        <f ca="1" xml:space="preserve"> Oil_Calcs!Q$248</f>
        <v>0</v>
      </c>
      <c r="O215" s="447">
        <f ca="1" xml:space="preserve"> Oil_Calcs!R$248</f>
        <v>0</v>
      </c>
      <c r="P215" s="440">
        <f ca="1" xml:space="preserve"> Oil_Calcs!S$248</f>
        <v>0</v>
      </c>
      <c r="Q215" s="244">
        <f ca="1" xml:space="preserve"> Oil_Calcs!T$248</f>
        <v>0</v>
      </c>
      <c r="R215" s="447">
        <f ca="1" xml:space="preserve"> Oil_Calcs!U$248</f>
        <v>0</v>
      </c>
      <c r="S215" s="440">
        <f ca="1" xml:space="preserve"> Gas_Calcs!M$248</f>
        <v>0</v>
      </c>
      <c r="T215" s="244">
        <f ca="1" xml:space="preserve"> Gas_Calcs!N$248</f>
        <v>0</v>
      </c>
      <c r="U215" s="447">
        <f ca="1" xml:space="preserve"> Gas_Calcs!O$248</f>
        <v>0</v>
      </c>
      <c r="V215" s="440">
        <f ca="1" xml:space="preserve"> Gas_Calcs!P$248</f>
        <v>0</v>
      </c>
      <c r="W215" s="244">
        <f ca="1" xml:space="preserve"> Gas_Calcs!Q$248</f>
        <v>0</v>
      </c>
      <c r="X215" s="447">
        <f ca="1" xml:space="preserve"> Gas_Calcs!R$248</f>
        <v>0</v>
      </c>
      <c r="Y215" s="440">
        <f ca="1" xml:space="preserve"> Gas_Calcs!S$248</f>
        <v>0</v>
      </c>
      <c r="Z215" s="244">
        <f ca="1" xml:space="preserve"> Gas_Calcs!T$248</f>
        <v>0</v>
      </c>
      <c r="AA215" s="447">
        <f ca="1" xml:space="preserve"> Gas_Calcs!U$248</f>
        <v>0</v>
      </c>
      <c r="AB215" s="461">
        <f ca="1" xml:space="preserve"> Coal_Calcs!M$247</f>
        <v>0</v>
      </c>
      <c r="AC215" s="463">
        <f ca="1" xml:space="preserve"> Coal_Calcs!N$247</f>
        <v>0</v>
      </c>
      <c r="AD215" s="464">
        <f ca="1" xml:space="preserve"> Coal_Calcs!O$247</f>
        <v>0</v>
      </c>
      <c r="AE215" s="461">
        <f ca="1" xml:space="preserve"> Coal_Calcs!P$247</f>
        <v>0</v>
      </c>
      <c r="AF215" s="463">
        <f ca="1" xml:space="preserve"> Coal_Calcs!Q$247</f>
        <v>0</v>
      </c>
      <c r="AG215" s="464">
        <f ca="1" xml:space="preserve"> Coal_Calcs!R$247</f>
        <v>0</v>
      </c>
      <c r="AH215" s="461">
        <f ca="1" xml:space="preserve"> Coal_Calcs!S$247</f>
        <v>0</v>
      </c>
      <c r="AI215" s="463">
        <f ca="1" xml:space="preserve"> Coal_Calcs!T$247</f>
        <v>0</v>
      </c>
      <c r="AJ215" s="464">
        <f ca="1" xml:space="preserve"> Coal_Calcs!U$247</f>
        <v>0</v>
      </c>
      <c r="AK215" s="384">
        <f t="shared" ca="1" si="10"/>
        <v>0</v>
      </c>
      <c r="AL215" s="384">
        <f t="shared" ca="1" si="11"/>
        <v>0</v>
      </c>
      <c r="AM215" s="384">
        <f t="shared" ca="1" si="12"/>
        <v>0</v>
      </c>
    </row>
    <row r="216" spans="4:39" ht="12.9" customHeight="1" x14ac:dyDescent="0.3">
      <c r="D216" s="54"/>
      <c r="E216" s="234" t="s">
        <v>396</v>
      </c>
      <c r="F216" s="234" t="s">
        <v>608</v>
      </c>
      <c r="G216" s="234" t="s">
        <v>646</v>
      </c>
      <c r="H216" s="172"/>
      <c r="I216" s="172"/>
      <c r="J216" s="440">
        <f ca="1" xml:space="preserve"> Oil_Calcs!M$249</f>
        <v>0</v>
      </c>
      <c r="K216" s="244">
        <f ca="1" xml:space="preserve"> Oil_Calcs!N$249</f>
        <v>0</v>
      </c>
      <c r="L216" s="447">
        <f ca="1" xml:space="preserve"> Oil_Calcs!O$249</f>
        <v>0</v>
      </c>
      <c r="M216" s="440">
        <f ca="1" xml:space="preserve"> Oil_Calcs!P$249</f>
        <v>0</v>
      </c>
      <c r="N216" s="244">
        <f ca="1" xml:space="preserve"> Oil_Calcs!Q$249</f>
        <v>0</v>
      </c>
      <c r="O216" s="447">
        <f ca="1" xml:space="preserve"> Oil_Calcs!R$249</f>
        <v>0</v>
      </c>
      <c r="P216" s="440">
        <f ca="1" xml:space="preserve"> Oil_Calcs!S$249</f>
        <v>0</v>
      </c>
      <c r="Q216" s="244">
        <f ca="1" xml:space="preserve"> Oil_Calcs!T$249</f>
        <v>0</v>
      </c>
      <c r="R216" s="447">
        <f ca="1" xml:space="preserve"> Oil_Calcs!U$249</f>
        <v>0</v>
      </c>
      <c r="S216" s="440">
        <f ca="1" xml:space="preserve"> Gas_Calcs!M$249</f>
        <v>0</v>
      </c>
      <c r="T216" s="244">
        <f ca="1" xml:space="preserve"> Gas_Calcs!N$249</f>
        <v>0</v>
      </c>
      <c r="U216" s="447">
        <f ca="1" xml:space="preserve"> Gas_Calcs!O$249</f>
        <v>0</v>
      </c>
      <c r="V216" s="440">
        <f ca="1" xml:space="preserve"> Gas_Calcs!P$249</f>
        <v>0</v>
      </c>
      <c r="W216" s="244">
        <f ca="1" xml:space="preserve"> Gas_Calcs!Q$249</f>
        <v>0</v>
      </c>
      <c r="X216" s="447">
        <f ca="1" xml:space="preserve"> Gas_Calcs!R$249</f>
        <v>0</v>
      </c>
      <c r="Y216" s="440">
        <f ca="1" xml:space="preserve"> Gas_Calcs!S$249</f>
        <v>0</v>
      </c>
      <c r="Z216" s="244">
        <f ca="1" xml:space="preserve"> Gas_Calcs!T$249</f>
        <v>0</v>
      </c>
      <c r="AA216" s="447">
        <f ca="1" xml:space="preserve"> Gas_Calcs!U$249</f>
        <v>0</v>
      </c>
      <c r="AB216" s="461">
        <f ca="1" xml:space="preserve"> Coal_Calcs!M$248</f>
        <v>0</v>
      </c>
      <c r="AC216" s="463">
        <f ca="1" xml:space="preserve"> Coal_Calcs!N$248</f>
        <v>0</v>
      </c>
      <c r="AD216" s="464">
        <f ca="1" xml:space="preserve"> Coal_Calcs!O$248</f>
        <v>0</v>
      </c>
      <c r="AE216" s="461">
        <f ca="1" xml:space="preserve"> Coal_Calcs!P$248</f>
        <v>0</v>
      </c>
      <c r="AF216" s="463">
        <f ca="1" xml:space="preserve"> Coal_Calcs!Q$248</f>
        <v>0</v>
      </c>
      <c r="AG216" s="464">
        <f ca="1" xml:space="preserve"> Coal_Calcs!R$248</f>
        <v>0</v>
      </c>
      <c r="AH216" s="461">
        <f ca="1" xml:space="preserve"> Coal_Calcs!S$248</f>
        <v>0</v>
      </c>
      <c r="AI216" s="463">
        <f ca="1" xml:space="preserve"> Coal_Calcs!T$248</f>
        <v>0</v>
      </c>
      <c r="AJ216" s="464">
        <f ca="1" xml:space="preserve"> Coal_Calcs!U$248</f>
        <v>0</v>
      </c>
      <c r="AK216" s="384">
        <f t="shared" ca="1" si="10"/>
        <v>0</v>
      </c>
      <c r="AL216" s="384">
        <f t="shared" ca="1" si="11"/>
        <v>0</v>
      </c>
      <c r="AM216" s="384">
        <f t="shared" ca="1" si="12"/>
        <v>0</v>
      </c>
    </row>
    <row r="217" spans="4:39" ht="12.9" customHeight="1" x14ac:dyDescent="0.3">
      <c r="D217" s="54"/>
      <c r="E217" s="234" t="s">
        <v>410</v>
      </c>
      <c r="F217" s="234" t="s">
        <v>182</v>
      </c>
      <c r="G217" s="234" t="s">
        <v>646</v>
      </c>
      <c r="H217" s="172"/>
      <c r="I217" s="172"/>
      <c r="J217" s="440">
        <f ca="1" xml:space="preserve"> Oil_Calcs!M$250</f>
        <v>2998.4497936952748</v>
      </c>
      <c r="K217" s="244">
        <f ca="1" xml:space="preserve"> Oil_Calcs!N$250</f>
        <v>3260.8224326082232</v>
      </c>
      <c r="L217" s="447">
        <f ca="1" xml:space="preserve"> Oil_Calcs!O$250</f>
        <v>3557.1958227479463</v>
      </c>
      <c r="M217" s="440">
        <f ca="1" xml:space="preserve"> Oil_Calcs!P$250</f>
        <v>1204.3295512021191</v>
      </c>
      <c r="N217" s="244">
        <f ca="1" xml:space="preserve"> Oil_Calcs!Q$250</f>
        <v>1505.3644035381706</v>
      </c>
      <c r="O217" s="447">
        <f ca="1" xml:space="preserve"> Oil_Calcs!R$250</f>
        <v>2435.4083354534596</v>
      </c>
      <c r="P217" s="440">
        <f ca="1" xml:space="preserve"> Oil_Calcs!S$250</f>
        <v>4202.7793448973935</v>
      </c>
      <c r="Q217" s="244">
        <f ca="1" xml:space="preserve"> Oil_Calcs!T$250</f>
        <v>4766.1868361463939</v>
      </c>
      <c r="R217" s="447">
        <f ca="1" xml:space="preserve"> Oil_Calcs!U$250</f>
        <v>5992.6041582014059</v>
      </c>
      <c r="S217" s="440">
        <f ca="1" xml:space="preserve"> Gas_Calcs!M$250</f>
        <v>5688.4679999999998</v>
      </c>
      <c r="T217" s="244">
        <f ca="1" xml:space="preserve"> Gas_Calcs!N$250</f>
        <v>5877.0360000000001</v>
      </c>
      <c r="U217" s="447">
        <f ca="1" xml:space="preserve"> Gas_Calcs!O$250</f>
        <v>6107.5079999999998</v>
      </c>
      <c r="V217" s="440">
        <f ca="1" xml:space="preserve"> Gas_Calcs!P$250</f>
        <v>519.53473439980269</v>
      </c>
      <c r="W217" s="244">
        <f ca="1" xml:space="preserve"> Gas_Calcs!Q$250</f>
        <v>1334.3535351593887</v>
      </c>
      <c r="X217" s="447">
        <f ca="1" xml:space="preserve"> Gas_Calcs!R$250</f>
        <v>2251.8492594383415</v>
      </c>
      <c r="Y217" s="440">
        <f ca="1" xml:space="preserve"> Gas_Calcs!S$250</f>
        <v>6208.0027343998026</v>
      </c>
      <c r="Z217" s="244">
        <f ca="1" xml:space="preserve"> Gas_Calcs!T$250</f>
        <v>7211.3895351593892</v>
      </c>
      <c r="AA217" s="447">
        <f ca="1" xml:space="preserve"> Gas_Calcs!U$250</f>
        <v>8359.3572594383404</v>
      </c>
      <c r="AB217" s="461">
        <f ca="1" xml:space="preserve"> Coal_Calcs!M$249</f>
        <v>0</v>
      </c>
      <c r="AC217" s="463">
        <f ca="1" xml:space="preserve"> Coal_Calcs!N$249</f>
        <v>0</v>
      </c>
      <c r="AD217" s="464">
        <f ca="1" xml:space="preserve"> Coal_Calcs!O$249</f>
        <v>0</v>
      </c>
      <c r="AE217" s="461">
        <f ca="1" xml:space="preserve"> Coal_Calcs!P$249</f>
        <v>0</v>
      </c>
      <c r="AF217" s="463">
        <f ca="1" xml:space="preserve"> Coal_Calcs!Q$249</f>
        <v>0</v>
      </c>
      <c r="AG217" s="464">
        <f ca="1" xml:space="preserve"> Coal_Calcs!R$249</f>
        <v>0</v>
      </c>
      <c r="AH217" s="461">
        <f ca="1" xml:space="preserve"> Coal_Calcs!S$249</f>
        <v>0</v>
      </c>
      <c r="AI217" s="463">
        <f ca="1" xml:space="preserve"> Coal_Calcs!T$249</f>
        <v>0</v>
      </c>
      <c r="AJ217" s="464">
        <f ca="1" xml:space="preserve"> Coal_Calcs!U$249</f>
        <v>0</v>
      </c>
      <c r="AK217" s="384">
        <f t="shared" ca="1" si="10"/>
        <v>10410.782079297196</v>
      </c>
      <c r="AL217" s="384">
        <f t="shared" ca="1" si="11"/>
        <v>11977.576371305782</v>
      </c>
      <c r="AM217" s="384">
        <f t="shared" ca="1" si="12"/>
        <v>14351.961417639746</v>
      </c>
    </row>
    <row r="218" spans="4:39" ht="12.9" customHeight="1" x14ac:dyDescent="0.3">
      <c r="D218" s="54"/>
      <c r="E218" s="234" t="s">
        <v>265</v>
      </c>
      <c r="F218" s="234" t="s">
        <v>497</v>
      </c>
      <c r="G218" s="234" t="s">
        <v>646</v>
      </c>
      <c r="H218" s="172"/>
      <c r="I218" s="172"/>
      <c r="J218" s="440">
        <f ca="1" xml:space="preserve"> Oil_Calcs!M$251</f>
        <v>0</v>
      </c>
      <c r="K218" s="244">
        <f ca="1" xml:space="preserve"> Oil_Calcs!N$251</f>
        <v>0</v>
      </c>
      <c r="L218" s="447">
        <f ca="1" xml:space="preserve"> Oil_Calcs!O$251</f>
        <v>0</v>
      </c>
      <c r="M218" s="440">
        <f ca="1" xml:space="preserve"> Oil_Calcs!P$251</f>
        <v>0</v>
      </c>
      <c r="N218" s="244">
        <f ca="1" xml:space="preserve"> Oil_Calcs!Q$251</f>
        <v>0</v>
      </c>
      <c r="O218" s="447">
        <f ca="1" xml:space="preserve"> Oil_Calcs!R$251</f>
        <v>0</v>
      </c>
      <c r="P218" s="440">
        <f ca="1" xml:space="preserve"> Oil_Calcs!S$251</f>
        <v>0</v>
      </c>
      <c r="Q218" s="244">
        <f ca="1" xml:space="preserve"> Oil_Calcs!T$251</f>
        <v>0</v>
      </c>
      <c r="R218" s="447">
        <f ca="1" xml:space="preserve"> Oil_Calcs!U$251</f>
        <v>0</v>
      </c>
      <c r="S218" s="440">
        <f ca="1" xml:space="preserve"> Gas_Calcs!M$251</f>
        <v>0</v>
      </c>
      <c r="T218" s="244">
        <f ca="1" xml:space="preserve"> Gas_Calcs!N$251</f>
        <v>0</v>
      </c>
      <c r="U218" s="447">
        <f ca="1" xml:space="preserve"> Gas_Calcs!O$251</f>
        <v>0</v>
      </c>
      <c r="V218" s="440">
        <f ca="1" xml:space="preserve"> Gas_Calcs!P$251</f>
        <v>0</v>
      </c>
      <c r="W218" s="244">
        <f ca="1" xml:space="preserve"> Gas_Calcs!Q$251</f>
        <v>0</v>
      </c>
      <c r="X218" s="447">
        <f ca="1" xml:space="preserve"> Gas_Calcs!R$251</f>
        <v>0</v>
      </c>
      <c r="Y218" s="440">
        <f ca="1" xml:space="preserve"> Gas_Calcs!S$251</f>
        <v>0</v>
      </c>
      <c r="Z218" s="244">
        <f ca="1" xml:space="preserve"> Gas_Calcs!T$251</f>
        <v>0</v>
      </c>
      <c r="AA218" s="447">
        <f ca="1" xml:space="preserve"> Gas_Calcs!U$251</f>
        <v>0</v>
      </c>
      <c r="AB218" s="461">
        <f ca="1" xml:space="preserve"> Coal_Calcs!M$250</f>
        <v>0</v>
      </c>
      <c r="AC218" s="463">
        <f ca="1" xml:space="preserve"> Coal_Calcs!N$250</f>
        <v>0</v>
      </c>
      <c r="AD218" s="464">
        <f ca="1" xml:space="preserve"> Coal_Calcs!O$250</f>
        <v>0</v>
      </c>
      <c r="AE218" s="461">
        <f ca="1" xml:space="preserve"> Coal_Calcs!P$250</f>
        <v>0</v>
      </c>
      <c r="AF218" s="463">
        <f ca="1" xml:space="preserve"> Coal_Calcs!Q$250</f>
        <v>0</v>
      </c>
      <c r="AG218" s="464">
        <f ca="1" xml:space="preserve"> Coal_Calcs!R$250</f>
        <v>0</v>
      </c>
      <c r="AH218" s="461">
        <f ca="1" xml:space="preserve"> Coal_Calcs!S$250</f>
        <v>0</v>
      </c>
      <c r="AI218" s="463">
        <f ca="1" xml:space="preserve"> Coal_Calcs!T$250</f>
        <v>0</v>
      </c>
      <c r="AJ218" s="464">
        <f ca="1" xml:space="preserve"> Coal_Calcs!U$250</f>
        <v>0</v>
      </c>
      <c r="AK218" s="384">
        <f t="shared" ca="1" si="10"/>
        <v>0</v>
      </c>
      <c r="AL218" s="384">
        <f t="shared" ca="1" si="11"/>
        <v>0</v>
      </c>
      <c r="AM218" s="384">
        <f t="shared" ca="1" si="12"/>
        <v>0</v>
      </c>
    </row>
    <row r="219" spans="4:39" ht="12.9" customHeight="1" x14ac:dyDescent="0.3">
      <c r="D219" s="54"/>
      <c r="E219" s="234" t="s">
        <v>423</v>
      </c>
      <c r="F219" s="234" t="s">
        <v>629</v>
      </c>
      <c r="G219" s="234" t="s">
        <v>646</v>
      </c>
      <c r="H219" s="172"/>
      <c r="I219" s="172"/>
      <c r="J219" s="440">
        <f ca="1" xml:space="preserve"> Oil_Calcs!M$252</f>
        <v>0</v>
      </c>
      <c r="K219" s="244">
        <f ca="1" xml:space="preserve"> Oil_Calcs!N$252</f>
        <v>0</v>
      </c>
      <c r="L219" s="447">
        <f ca="1" xml:space="preserve"> Oil_Calcs!O$252</f>
        <v>0</v>
      </c>
      <c r="M219" s="440">
        <f ca="1" xml:space="preserve"> Oil_Calcs!P$252</f>
        <v>0</v>
      </c>
      <c r="N219" s="244">
        <f ca="1" xml:space="preserve"> Oil_Calcs!Q$252</f>
        <v>0</v>
      </c>
      <c r="O219" s="447">
        <f ca="1" xml:space="preserve"> Oil_Calcs!R$252</f>
        <v>0</v>
      </c>
      <c r="P219" s="440">
        <f ca="1" xml:space="preserve"> Oil_Calcs!S$252</f>
        <v>0</v>
      </c>
      <c r="Q219" s="244">
        <f ca="1" xml:space="preserve"> Oil_Calcs!T$252</f>
        <v>0</v>
      </c>
      <c r="R219" s="447">
        <f ca="1" xml:space="preserve"> Oil_Calcs!U$252</f>
        <v>0</v>
      </c>
      <c r="S219" s="440">
        <f ca="1" xml:space="preserve"> Gas_Calcs!M$252</f>
        <v>0</v>
      </c>
      <c r="T219" s="244">
        <f ca="1" xml:space="preserve"> Gas_Calcs!N$252</f>
        <v>0</v>
      </c>
      <c r="U219" s="447">
        <f ca="1" xml:space="preserve"> Gas_Calcs!O$252</f>
        <v>0</v>
      </c>
      <c r="V219" s="440">
        <f ca="1" xml:space="preserve"> Gas_Calcs!P$252</f>
        <v>0</v>
      </c>
      <c r="W219" s="244">
        <f ca="1" xml:space="preserve"> Gas_Calcs!Q$252</f>
        <v>0</v>
      </c>
      <c r="X219" s="447">
        <f ca="1" xml:space="preserve"> Gas_Calcs!R$252</f>
        <v>0</v>
      </c>
      <c r="Y219" s="440">
        <f ca="1" xml:space="preserve"> Gas_Calcs!S$252</f>
        <v>0</v>
      </c>
      <c r="Z219" s="244">
        <f ca="1" xml:space="preserve"> Gas_Calcs!T$252</f>
        <v>0</v>
      </c>
      <c r="AA219" s="447">
        <f ca="1" xml:space="preserve"> Gas_Calcs!U$252</f>
        <v>0</v>
      </c>
      <c r="AB219" s="461">
        <f ca="1" xml:space="preserve"> Coal_Calcs!M$251</f>
        <v>0</v>
      </c>
      <c r="AC219" s="463">
        <f ca="1" xml:space="preserve"> Coal_Calcs!N$251</f>
        <v>0</v>
      </c>
      <c r="AD219" s="464">
        <f ca="1" xml:space="preserve"> Coal_Calcs!O$251</f>
        <v>0</v>
      </c>
      <c r="AE219" s="461">
        <f ca="1" xml:space="preserve"> Coal_Calcs!P$251</f>
        <v>0</v>
      </c>
      <c r="AF219" s="463">
        <f ca="1" xml:space="preserve"> Coal_Calcs!Q$251</f>
        <v>0</v>
      </c>
      <c r="AG219" s="464">
        <f ca="1" xml:space="preserve"> Coal_Calcs!R$251</f>
        <v>0</v>
      </c>
      <c r="AH219" s="461">
        <f ca="1" xml:space="preserve"> Coal_Calcs!S$251</f>
        <v>0</v>
      </c>
      <c r="AI219" s="463">
        <f ca="1" xml:space="preserve"> Coal_Calcs!T$251</f>
        <v>0</v>
      </c>
      <c r="AJ219" s="464">
        <f ca="1" xml:space="preserve"> Coal_Calcs!U$251</f>
        <v>0</v>
      </c>
      <c r="AK219" s="384">
        <f t="shared" ca="1" si="10"/>
        <v>0</v>
      </c>
      <c r="AL219" s="384">
        <f t="shared" ca="1" si="11"/>
        <v>0</v>
      </c>
      <c r="AM219" s="384">
        <f t="shared" ca="1" si="12"/>
        <v>0</v>
      </c>
    </row>
    <row r="220" spans="4:39" ht="12.9" customHeight="1" x14ac:dyDescent="0.3">
      <c r="D220" s="54"/>
      <c r="E220" s="234" t="s">
        <v>238</v>
      </c>
      <c r="F220" s="234" t="s">
        <v>183</v>
      </c>
      <c r="G220" s="234" t="s">
        <v>646</v>
      </c>
      <c r="H220" s="172"/>
      <c r="I220" s="172"/>
      <c r="J220" s="440">
        <f ca="1" xml:space="preserve"> Oil_Calcs!M$253</f>
        <v>15866.79682497083</v>
      </c>
      <c r="K220" s="244">
        <f ca="1" xml:space="preserve"> Oil_Calcs!N$253</f>
        <v>17255.185372551849</v>
      </c>
      <c r="L220" s="447">
        <f ca="1" xml:space="preserve"> Oil_Calcs!O$253</f>
        <v>18823.494562041215</v>
      </c>
      <c r="M220" s="440">
        <f ca="1" xml:space="preserve"> Oil_Calcs!P$253</f>
        <v>2062.7429212776065</v>
      </c>
      <c r="N220" s="244">
        <f ca="1" xml:space="preserve"> Oil_Calcs!Q$253</f>
        <v>2725.6523717900218</v>
      </c>
      <c r="O220" s="447">
        <f ca="1" xml:space="preserve"> Oil_Calcs!R$253</f>
        <v>4871.9501875917967</v>
      </c>
      <c r="P220" s="440">
        <f ca="1" xml:space="preserve"> Oil_Calcs!S$253</f>
        <v>17929.539746248436</v>
      </c>
      <c r="Q220" s="244">
        <f ca="1" xml:space="preserve"> Oil_Calcs!T$253</f>
        <v>19980.837744341872</v>
      </c>
      <c r="R220" s="447">
        <f ca="1" xml:space="preserve"> Oil_Calcs!U$253</f>
        <v>23695.44474963301</v>
      </c>
      <c r="S220" s="440">
        <f ca="1" xml:space="preserve"> Gas_Calcs!M$253</f>
        <v>0</v>
      </c>
      <c r="T220" s="244">
        <f ca="1" xml:space="preserve"> Gas_Calcs!N$253</f>
        <v>0</v>
      </c>
      <c r="U220" s="447">
        <f ca="1" xml:space="preserve"> Gas_Calcs!O$253</f>
        <v>0</v>
      </c>
      <c r="V220" s="440">
        <f ca="1" xml:space="preserve"> Gas_Calcs!P$253</f>
        <v>0</v>
      </c>
      <c r="W220" s="244">
        <f ca="1" xml:space="preserve"> Gas_Calcs!Q$253</f>
        <v>0</v>
      </c>
      <c r="X220" s="447">
        <f ca="1" xml:space="preserve"> Gas_Calcs!R$253</f>
        <v>0</v>
      </c>
      <c r="Y220" s="440">
        <f ca="1" xml:space="preserve"> Gas_Calcs!S$253</f>
        <v>0</v>
      </c>
      <c r="Z220" s="244">
        <f ca="1" xml:space="preserve"> Gas_Calcs!T$253</f>
        <v>0</v>
      </c>
      <c r="AA220" s="447">
        <f ca="1" xml:space="preserve"> Gas_Calcs!U$253</f>
        <v>0</v>
      </c>
      <c r="AB220" s="461">
        <f ca="1" xml:space="preserve"> Coal_Calcs!M$252</f>
        <v>0</v>
      </c>
      <c r="AC220" s="463">
        <f ca="1" xml:space="preserve"> Coal_Calcs!N$252</f>
        <v>0</v>
      </c>
      <c r="AD220" s="464">
        <f ca="1" xml:space="preserve"> Coal_Calcs!O$252</f>
        <v>0</v>
      </c>
      <c r="AE220" s="461">
        <f ca="1" xml:space="preserve"> Coal_Calcs!P$252</f>
        <v>0</v>
      </c>
      <c r="AF220" s="463">
        <f ca="1" xml:space="preserve"> Coal_Calcs!Q$252</f>
        <v>0</v>
      </c>
      <c r="AG220" s="464">
        <f ca="1" xml:space="preserve"> Coal_Calcs!R$252</f>
        <v>0</v>
      </c>
      <c r="AH220" s="461">
        <f ca="1" xml:space="preserve"> Coal_Calcs!S$252</f>
        <v>0</v>
      </c>
      <c r="AI220" s="463">
        <f ca="1" xml:space="preserve"> Coal_Calcs!T$252</f>
        <v>0</v>
      </c>
      <c r="AJ220" s="464">
        <f ca="1" xml:space="preserve"> Coal_Calcs!U$252</f>
        <v>0</v>
      </c>
      <c r="AK220" s="384">
        <f t="shared" ca="1" si="10"/>
        <v>17929.539746248436</v>
      </c>
      <c r="AL220" s="384">
        <f t="shared" ca="1" si="11"/>
        <v>19980.837744341872</v>
      </c>
      <c r="AM220" s="384">
        <f t="shared" ca="1" si="12"/>
        <v>23695.44474963301</v>
      </c>
    </row>
    <row r="221" spans="4:39" ht="12.9" customHeight="1" x14ac:dyDescent="0.3">
      <c r="D221" s="54"/>
      <c r="E221" s="234" t="s">
        <v>274</v>
      </c>
      <c r="F221" s="234" t="s">
        <v>506</v>
      </c>
      <c r="G221" s="234" t="s">
        <v>646</v>
      </c>
      <c r="H221" s="172"/>
      <c r="I221" s="172"/>
      <c r="J221" s="440">
        <f ca="1" xml:space="preserve"> Oil_Calcs!M$254</f>
        <v>0</v>
      </c>
      <c r="K221" s="244">
        <f ca="1" xml:space="preserve"> Oil_Calcs!N$254</f>
        <v>0</v>
      </c>
      <c r="L221" s="447">
        <f ca="1" xml:space="preserve"> Oil_Calcs!O$254</f>
        <v>0</v>
      </c>
      <c r="M221" s="440">
        <f ca="1" xml:space="preserve"> Oil_Calcs!P$254</f>
        <v>0</v>
      </c>
      <c r="N221" s="244">
        <f ca="1" xml:space="preserve"> Oil_Calcs!Q$254</f>
        <v>0</v>
      </c>
      <c r="O221" s="447">
        <f ca="1" xml:space="preserve"> Oil_Calcs!R$254</f>
        <v>0</v>
      </c>
      <c r="P221" s="440">
        <f ca="1" xml:space="preserve"> Oil_Calcs!S$254</f>
        <v>0</v>
      </c>
      <c r="Q221" s="244">
        <f ca="1" xml:space="preserve"> Oil_Calcs!T$254</f>
        <v>0</v>
      </c>
      <c r="R221" s="447">
        <f ca="1" xml:space="preserve"> Oil_Calcs!U$254</f>
        <v>0</v>
      </c>
      <c r="S221" s="440">
        <f ca="1" xml:space="preserve"> Gas_Calcs!M$254</f>
        <v>0</v>
      </c>
      <c r="T221" s="244">
        <f ca="1" xml:space="preserve"> Gas_Calcs!N$254</f>
        <v>0</v>
      </c>
      <c r="U221" s="447">
        <f ca="1" xml:space="preserve"> Gas_Calcs!O$254</f>
        <v>0</v>
      </c>
      <c r="V221" s="440">
        <f ca="1" xml:space="preserve"> Gas_Calcs!P$254</f>
        <v>0</v>
      </c>
      <c r="W221" s="244">
        <f ca="1" xml:space="preserve"> Gas_Calcs!Q$254</f>
        <v>0</v>
      </c>
      <c r="X221" s="447">
        <f ca="1" xml:space="preserve"> Gas_Calcs!R$254</f>
        <v>0</v>
      </c>
      <c r="Y221" s="440">
        <f ca="1" xml:space="preserve"> Gas_Calcs!S$254</f>
        <v>0</v>
      </c>
      <c r="Z221" s="244">
        <f ca="1" xml:space="preserve"> Gas_Calcs!T$254</f>
        <v>0</v>
      </c>
      <c r="AA221" s="447">
        <f ca="1" xml:space="preserve"> Gas_Calcs!U$254</f>
        <v>0</v>
      </c>
      <c r="AB221" s="461">
        <f ca="1" xml:space="preserve"> Coal_Calcs!M$253</f>
        <v>0</v>
      </c>
      <c r="AC221" s="463">
        <f ca="1" xml:space="preserve"> Coal_Calcs!N$253</f>
        <v>0</v>
      </c>
      <c r="AD221" s="464">
        <f ca="1" xml:space="preserve"> Coal_Calcs!O$253</f>
        <v>0</v>
      </c>
      <c r="AE221" s="461">
        <f ca="1" xml:space="preserve"> Coal_Calcs!P$253</f>
        <v>0</v>
      </c>
      <c r="AF221" s="463">
        <f ca="1" xml:space="preserve"> Coal_Calcs!Q$253</f>
        <v>0</v>
      </c>
      <c r="AG221" s="464">
        <f ca="1" xml:space="preserve"> Coal_Calcs!R$253</f>
        <v>0</v>
      </c>
      <c r="AH221" s="461">
        <f ca="1" xml:space="preserve"> Coal_Calcs!S$253</f>
        <v>0</v>
      </c>
      <c r="AI221" s="463">
        <f ca="1" xml:space="preserve"> Coal_Calcs!T$253</f>
        <v>0</v>
      </c>
      <c r="AJ221" s="464">
        <f ca="1" xml:space="preserve"> Coal_Calcs!U$253</f>
        <v>0</v>
      </c>
      <c r="AK221" s="384">
        <f t="shared" ca="1" si="10"/>
        <v>0</v>
      </c>
      <c r="AL221" s="384">
        <f t="shared" ca="1" si="11"/>
        <v>0</v>
      </c>
      <c r="AM221" s="384">
        <f t="shared" ca="1" si="12"/>
        <v>0</v>
      </c>
    </row>
    <row r="222" spans="4:39" ht="12.9" customHeight="1" x14ac:dyDescent="0.3">
      <c r="D222" s="54"/>
      <c r="E222" s="234" t="s">
        <v>416</v>
      </c>
      <c r="F222" s="234" t="s">
        <v>625</v>
      </c>
      <c r="G222" s="234" t="s">
        <v>646</v>
      </c>
      <c r="H222" s="172"/>
      <c r="I222" s="172"/>
      <c r="J222" s="440">
        <f ca="1" xml:space="preserve"> Oil_Calcs!M$255</f>
        <v>0</v>
      </c>
      <c r="K222" s="244">
        <f ca="1" xml:space="preserve"> Oil_Calcs!N$255</f>
        <v>0</v>
      </c>
      <c r="L222" s="447">
        <f ca="1" xml:space="preserve"> Oil_Calcs!O$255</f>
        <v>0</v>
      </c>
      <c r="M222" s="440">
        <f ca="1" xml:space="preserve"> Oil_Calcs!P$255</f>
        <v>0</v>
      </c>
      <c r="N222" s="244">
        <f ca="1" xml:space="preserve"> Oil_Calcs!Q$255</f>
        <v>0</v>
      </c>
      <c r="O222" s="447">
        <f ca="1" xml:space="preserve"> Oil_Calcs!R$255</f>
        <v>0</v>
      </c>
      <c r="P222" s="440">
        <f ca="1" xml:space="preserve"> Oil_Calcs!S$255</f>
        <v>0</v>
      </c>
      <c r="Q222" s="244">
        <f ca="1" xml:space="preserve"> Oil_Calcs!T$255</f>
        <v>0</v>
      </c>
      <c r="R222" s="447">
        <f ca="1" xml:space="preserve"> Oil_Calcs!U$255</f>
        <v>0</v>
      </c>
      <c r="S222" s="440">
        <f ca="1" xml:space="preserve"> Gas_Calcs!M$255</f>
        <v>0</v>
      </c>
      <c r="T222" s="244">
        <f ca="1" xml:space="preserve"> Gas_Calcs!N$255</f>
        <v>0</v>
      </c>
      <c r="U222" s="447">
        <f ca="1" xml:space="preserve"> Gas_Calcs!O$255</f>
        <v>0</v>
      </c>
      <c r="V222" s="440">
        <f ca="1" xml:space="preserve"> Gas_Calcs!P$255</f>
        <v>0</v>
      </c>
      <c r="W222" s="244">
        <f ca="1" xml:space="preserve"> Gas_Calcs!Q$255</f>
        <v>0</v>
      </c>
      <c r="X222" s="447">
        <f ca="1" xml:space="preserve"> Gas_Calcs!R$255</f>
        <v>0</v>
      </c>
      <c r="Y222" s="440">
        <f ca="1" xml:space="preserve"> Gas_Calcs!S$255</f>
        <v>0</v>
      </c>
      <c r="Z222" s="244">
        <f ca="1" xml:space="preserve"> Gas_Calcs!T$255</f>
        <v>0</v>
      </c>
      <c r="AA222" s="447">
        <f ca="1" xml:space="preserve"> Gas_Calcs!U$255</f>
        <v>0</v>
      </c>
      <c r="AB222" s="461">
        <f ca="1" xml:space="preserve"> Coal_Calcs!M$254</f>
        <v>0</v>
      </c>
      <c r="AC222" s="463">
        <f ca="1" xml:space="preserve"> Coal_Calcs!N$254</f>
        <v>0</v>
      </c>
      <c r="AD222" s="464">
        <f ca="1" xml:space="preserve"> Coal_Calcs!O$254</f>
        <v>0</v>
      </c>
      <c r="AE222" s="461">
        <f ca="1" xml:space="preserve"> Coal_Calcs!P$254</f>
        <v>0</v>
      </c>
      <c r="AF222" s="463">
        <f ca="1" xml:space="preserve"> Coal_Calcs!Q$254</f>
        <v>0</v>
      </c>
      <c r="AG222" s="464">
        <f ca="1" xml:space="preserve"> Coal_Calcs!R$254</f>
        <v>0</v>
      </c>
      <c r="AH222" s="461">
        <f ca="1" xml:space="preserve"> Coal_Calcs!S$254</f>
        <v>0</v>
      </c>
      <c r="AI222" s="463">
        <f ca="1" xml:space="preserve"> Coal_Calcs!T$254</f>
        <v>0</v>
      </c>
      <c r="AJ222" s="464">
        <f ca="1" xml:space="preserve"> Coal_Calcs!U$254</f>
        <v>0</v>
      </c>
      <c r="AK222" s="384">
        <f t="shared" ca="1" si="10"/>
        <v>0</v>
      </c>
      <c r="AL222" s="384">
        <f t="shared" ca="1" si="11"/>
        <v>0</v>
      </c>
      <c r="AM222" s="384">
        <f t="shared" ca="1" si="12"/>
        <v>0</v>
      </c>
    </row>
    <row r="223" spans="4:39" ht="12.9" customHeight="1" x14ac:dyDescent="0.3">
      <c r="D223" s="54"/>
      <c r="E223" s="234" t="s">
        <v>414</v>
      </c>
      <c r="F223" s="234" t="s">
        <v>184</v>
      </c>
      <c r="G223" s="234" t="s">
        <v>646</v>
      </c>
      <c r="H223" s="172"/>
      <c r="I223" s="172"/>
      <c r="J223" s="440">
        <f ca="1" xml:space="preserve"> Oil_Calcs!M$256</f>
        <v>59594.189649693602</v>
      </c>
      <c r="K223" s="244">
        <f ca="1" xml:space="preserve"> Oil_Calcs!N$256</f>
        <v>64808.845848088451</v>
      </c>
      <c r="L223" s="447">
        <f ca="1" xml:space="preserve"> Oil_Calcs!O$256</f>
        <v>70699.266977115447</v>
      </c>
      <c r="M223" s="440">
        <f ca="1" xml:space="preserve"> Oil_Calcs!P$256</f>
        <v>3598.4623121639834</v>
      </c>
      <c r="N223" s="244">
        <f ca="1" xml:space="preserve"> Oil_Calcs!Q$256</f>
        <v>5131.1650597796124</v>
      </c>
      <c r="O223" s="447">
        <f ca="1" xml:space="preserve"> Oil_Calcs!R$256</f>
        <v>12112.172842323193</v>
      </c>
      <c r="P223" s="440">
        <f ca="1" xml:space="preserve"> Oil_Calcs!S$256</f>
        <v>63192.651961857584</v>
      </c>
      <c r="Q223" s="244">
        <f ca="1" xml:space="preserve"> Oil_Calcs!T$256</f>
        <v>69940.010907868069</v>
      </c>
      <c r="R223" s="447">
        <f ca="1" xml:space="preserve"> Oil_Calcs!U$256</f>
        <v>82811.439819438645</v>
      </c>
      <c r="S223" s="440">
        <f ca="1" xml:space="preserve"> Gas_Calcs!M$256</f>
        <v>66365.459999999992</v>
      </c>
      <c r="T223" s="244">
        <f ca="1" xml:space="preserve"> Gas_Calcs!N$256</f>
        <v>68565.42</v>
      </c>
      <c r="U223" s="447">
        <f ca="1" xml:space="preserve"> Gas_Calcs!O$256</f>
        <v>71254.259999999995</v>
      </c>
      <c r="V223" s="440">
        <f ca="1" xml:space="preserve"> Gas_Calcs!P$256</f>
        <v>6061.2385679976969</v>
      </c>
      <c r="W223" s="244">
        <f ca="1" xml:space="preserve"> Gas_Calcs!Q$256</f>
        <v>15567.457910192868</v>
      </c>
      <c r="X223" s="447">
        <f ca="1" xml:space="preserve"> Gas_Calcs!R$256</f>
        <v>26271.574693447314</v>
      </c>
      <c r="Y223" s="440">
        <f ca="1" xml:space="preserve"> Gas_Calcs!S$256</f>
        <v>72426.698567997693</v>
      </c>
      <c r="Z223" s="244">
        <f ca="1" xml:space="preserve"> Gas_Calcs!T$256</f>
        <v>84132.877910192867</v>
      </c>
      <c r="AA223" s="447">
        <f ca="1" xml:space="preserve"> Gas_Calcs!U$256</f>
        <v>97525.834693447308</v>
      </c>
      <c r="AB223" s="461">
        <f ca="1" xml:space="preserve"> Coal_Calcs!M$255</f>
        <v>22758.498895941004</v>
      </c>
      <c r="AC223" s="463">
        <f ca="1" xml:space="preserve"> Coal_Calcs!N$255</f>
        <v>25237.288657965059</v>
      </c>
      <c r="AD223" s="464">
        <f ca="1" xml:space="preserve"> Coal_Calcs!O$255</f>
        <v>27741.202839677349</v>
      </c>
      <c r="AE223" s="461">
        <f ca="1" xml:space="preserve"> Coal_Calcs!P$255</f>
        <v>0</v>
      </c>
      <c r="AF223" s="463">
        <f ca="1" xml:space="preserve"> Coal_Calcs!Q$255</f>
        <v>0</v>
      </c>
      <c r="AG223" s="464">
        <f ca="1" xml:space="preserve"> Coal_Calcs!R$255</f>
        <v>0</v>
      </c>
      <c r="AH223" s="461">
        <f ca="1" xml:space="preserve"> Coal_Calcs!S$255</f>
        <v>22758.498895941004</v>
      </c>
      <c r="AI223" s="463">
        <f ca="1" xml:space="preserve"> Coal_Calcs!T$255</f>
        <v>25237.288657965059</v>
      </c>
      <c r="AJ223" s="464">
        <f ca="1" xml:space="preserve"> Coal_Calcs!U$255</f>
        <v>27741.202839677349</v>
      </c>
      <c r="AK223" s="384">
        <f t="shared" ca="1" si="10"/>
        <v>158377.8494257963</v>
      </c>
      <c r="AL223" s="384">
        <f t="shared" ca="1" si="11"/>
        <v>179310.17747602597</v>
      </c>
      <c r="AM223" s="384">
        <f t="shared" ca="1" si="12"/>
        <v>208078.47735256329</v>
      </c>
    </row>
    <row r="224" spans="4:39" ht="12.9" customHeight="1" x14ac:dyDescent="0.3">
      <c r="D224" s="54"/>
      <c r="E224" s="234" t="s">
        <v>412</v>
      </c>
      <c r="F224" s="234" t="s">
        <v>622</v>
      </c>
      <c r="G224" s="234" t="s">
        <v>646</v>
      </c>
      <c r="H224" s="172"/>
      <c r="I224" s="172"/>
      <c r="J224" s="440">
        <f ca="1" xml:space="preserve"> Oil_Calcs!M$257</f>
        <v>0</v>
      </c>
      <c r="K224" s="244">
        <f ca="1" xml:space="preserve"> Oil_Calcs!N$257</f>
        <v>0</v>
      </c>
      <c r="L224" s="447">
        <f ca="1" xml:space="preserve"> Oil_Calcs!O$257</f>
        <v>0</v>
      </c>
      <c r="M224" s="440">
        <f ca="1" xml:space="preserve"> Oil_Calcs!P$257</f>
        <v>0</v>
      </c>
      <c r="N224" s="244">
        <f ca="1" xml:space="preserve"> Oil_Calcs!Q$257</f>
        <v>0</v>
      </c>
      <c r="O224" s="447">
        <f ca="1" xml:space="preserve"> Oil_Calcs!R$257</f>
        <v>0</v>
      </c>
      <c r="P224" s="440">
        <f ca="1" xml:space="preserve"> Oil_Calcs!S$257</f>
        <v>0</v>
      </c>
      <c r="Q224" s="244">
        <f ca="1" xml:space="preserve"> Oil_Calcs!T$257</f>
        <v>0</v>
      </c>
      <c r="R224" s="447">
        <f ca="1" xml:space="preserve"> Oil_Calcs!U$257</f>
        <v>0</v>
      </c>
      <c r="S224" s="440">
        <f ca="1" xml:space="preserve"> Gas_Calcs!M$257</f>
        <v>0</v>
      </c>
      <c r="T224" s="244">
        <f ca="1" xml:space="preserve"> Gas_Calcs!N$257</f>
        <v>0</v>
      </c>
      <c r="U224" s="447">
        <f ca="1" xml:space="preserve"> Gas_Calcs!O$257</f>
        <v>0</v>
      </c>
      <c r="V224" s="440">
        <f ca="1" xml:space="preserve"> Gas_Calcs!P$257</f>
        <v>0</v>
      </c>
      <c r="W224" s="244">
        <f ca="1" xml:space="preserve"> Gas_Calcs!Q$257</f>
        <v>0</v>
      </c>
      <c r="X224" s="447">
        <f ca="1" xml:space="preserve"> Gas_Calcs!R$257</f>
        <v>0</v>
      </c>
      <c r="Y224" s="440">
        <f ca="1" xml:space="preserve"> Gas_Calcs!S$257</f>
        <v>0</v>
      </c>
      <c r="Z224" s="244">
        <f ca="1" xml:space="preserve"> Gas_Calcs!T$257</f>
        <v>0</v>
      </c>
      <c r="AA224" s="447">
        <f ca="1" xml:space="preserve"> Gas_Calcs!U$257</f>
        <v>0</v>
      </c>
      <c r="AB224" s="461">
        <f ca="1" xml:space="preserve"> Coal_Calcs!M$256</f>
        <v>0</v>
      </c>
      <c r="AC224" s="463">
        <f ca="1" xml:space="preserve"> Coal_Calcs!N$256</f>
        <v>0</v>
      </c>
      <c r="AD224" s="464">
        <f ca="1" xml:space="preserve"> Coal_Calcs!O$256</f>
        <v>0</v>
      </c>
      <c r="AE224" s="461">
        <f ca="1" xml:space="preserve"> Coal_Calcs!P$256</f>
        <v>0</v>
      </c>
      <c r="AF224" s="463">
        <f ca="1" xml:space="preserve"> Coal_Calcs!Q$256</f>
        <v>0</v>
      </c>
      <c r="AG224" s="464">
        <f ca="1" xml:space="preserve"> Coal_Calcs!R$256</f>
        <v>0</v>
      </c>
      <c r="AH224" s="461">
        <f ca="1" xml:space="preserve"> Coal_Calcs!S$256</f>
        <v>0</v>
      </c>
      <c r="AI224" s="463">
        <f ca="1" xml:space="preserve"> Coal_Calcs!T$256</f>
        <v>0</v>
      </c>
      <c r="AJ224" s="464">
        <f ca="1" xml:space="preserve"> Coal_Calcs!U$256</f>
        <v>0</v>
      </c>
      <c r="AK224" s="384">
        <f t="shared" ca="1" si="10"/>
        <v>0</v>
      </c>
      <c r="AL224" s="384">
        <f t="shared" ca="1" si="11"/>
        <v>0</v>
      </c>
      <c r="AM224" s="384">
        <f t="shared" ca="1" si="12"/>
        <v>0</v>
      </c>
    </row>
    <row r="225" spans="4:39" ht="12.9" customHeight="1" x14ac:dyDescent="0.3">
      <c r="D225" s="54"/>
      <c r="E225" s="234" t="s">
        <v>417</v>
      </c>
      <c r="F225" s="234" t="s">
        <v>626</v>
      </c>
      <c r="G225" s="234" t="s">
        <v>646</v>
      </c>
      <c r="H225" s="172"/>
      <c r="I225" s="172"/>
      <c r="J225" s="440">
        <f ca="1" xml:space="preserve"> Oil_Calcs!M$258</f>
        <v>0</v>
      </c>
      <c r="K225" s="244">
        <f ca="1" xml:space="preserve"> Oil_Calcs!N$258</f>
        <v>0</v>
      </c>
      <c r="L225" s="447">
        <f ca="1" xml:space="preserve"> Oil_Calcs!O$258</f>
        <v>0</v>
      </c>
      <c r="M225" s="440">
        <f ca="1" xml:space="preserve"> Oil_Calcs!P$258</f>
        <v>0</v>
      </c>
      <c r="N225" s="244">
        <f ca="1" xml:space="preserve"> Oil_Calcs!Q$258</f>
        <v>0</v>
      </c>
      <c r="O225" s="447">
        <f ca="1" xml:space="preserve"> Oil_Calcs!R$258</f>
        <v>0</v>
      </c>
      <c r="P225" s="440">
        <f ca="1" xml:space="preserve"> Oil_Calcs!S$258</f>
        <v>0</v>
      </c>
      <c r="Q225" s="244">
        <f ca="1" xml:space="preserve"> Oil_Calcs!T$258</f>
        <v>0</v>
      </c>
      <c r="R225" s="447">
        <f ca="1" xml:space="preserve"> Oil_Calcs!U$258</f>
        <v>0</v>
      </c>
      <c r="S225" s="440">
        <f ca="1" xml:space="preserve"> Gas_Calcs!M$258</f>
        <v>0</v>
      </c>
      <c r="T225" s="244">
        <f ca="1" xml:space="preserve"> Gas_Calcs!N$258</f>
        <v>0</v>
      </c>
      <c r="U225" s="447">
        <f ca="1" xml:space="preserve"> Gas_Calcs!O$258</f>
        <v>0</v>
      </c>
      <c r="V225" s="440">
        <f ca="1" xml:space="preserve"> Gas_Calcs!P$258</f>
        <v>0</v>
      </c>
      <c r="W225" s="244">
        <f ca="1" xml:space="preserve"> Gas_Calcs!Q$258</f>
        <v>0</v>
      </c>
      <c r="X225" s="447">
        <f ca="1" xml:space="preserve"> Gas_Calcs!R$258</f>
        <v>0</v>
      </c>
      <c r="Y225" s="440">
        <f ca="1" xml:space="preserve"> Gas_Calcs!S$258</f>
        <v>0</v>
      </c>
      <c r="Z225" s="244">
        <f ca="1" xml:space="preserve"> Gas_Calcs!T$258</f>
        <v>0</v>
      </c>
      <c r="AA225" s="447">
        <f ca="1" xml:space="preserve"> Gas_Calcs!U$258</f>
        <v>0</v>
      </c>
      <c r="AB225" s="461">
        <f ca="1" xml:space="preserve"> Coal_Calcs!M$257</f>
        <v>0</v>
      </c>
      <c r="AC225" s="463">
        <f ca="1" xml:space="preserve"> Coal_Calcs!N$257</f>
        <v>0</v>
      </c>
      <c r="AD225" s="464">
        <f ca="1" xml:space="preserve"> Coal_Calcs!O$257</f>
        <v>0</v>
      </c>
      <c r="AE225" s="461">
        <f ca="1" xml:space="preserve"> Coal_Calcs!P$257</f>
        <v>0</v>
      </c>
      <c r="AF225" s="463">
        <f ca="1" xml:space="preserve"> Coal_Calcs!Q$257</f>
        <v>0</v>
      </c>
      <c r="AG225" s="464">
        <f ca="1" xml:space="preserve"> Coal_Calcs!R$257</f>
        <v>0</v>
      </c>
      <c r="AH225" s="461">
        <f ca="1" xml:space="preserve"> Coal_Calcs!S$257</f>
        <v>0</v>
      </c>
      <c r="AI225" s="463">
        <f ca="1" xml:space="preserve"> Coal_Calcs!T$257</f>
        <v>0</v>
      </c>
      <c r="AJ225" s="464">
        <f ca="1" xml:space="preserve"> Coal_Calcs!U$257</f>
        <v>0</v>
      </c>
      <c r="AK225" s="384">
        <f t="shared" ca="1" si="10"/>
        <v>0</v>
      </c>
      <c r="AL225" s="384">
        <f t="shared" ca="1" si="11"/>
        <v>0</v>
      </c>
      <c r="AM225" s="384">
        <f t="shared" ca="1" si="12"/>
        <v>0</v>
      </c>
    </row>
    <row r="226" spans="4:39" ht="12.9" customHeight="1" x14ac:dyDescent="0.3">
      <c r="D226" s="54"/>
      <c r="E226" s="234" t="s">
        <v>415</v>
      </c>
      <c r="F226" s="234" t="s">
        <v>624</v>
      </c>
      <c r="G226" s="234" t="s">
        <v>646</v>
      </c>
      <c r="H226" s="172"/>
      <c r="I226" s="172"/>
      <c r="J226" s="440">
        <f ca="1" xml:space="preserve"> Oil_Calcs!M$259</f>
        <v>0</v>
      </c>
      <c r="K226" s="244">
        <f ca="1" xml:space="preserve"> Oil_Calcs!N$259</f>
        <v>0</v>
      </c>
      <c r="L226" s="447">
        <f ca="1" xml:space="preserve"> Oil_Calcs!O$259</f>
        <v>0</v>
      </c>
      <c r="M226" s="440">
        <f ca="1" xml:space="preserve"> Oil_Calcs!P$259</f>
        <v>0</v>
      </c>
      <c r="N226" s="244">
        <f ca="1" xml:space="preserve"> Oil_Calcs!Q$259</f>
        <v>0</v>
      </c>
      <c r="O226" s="447">
        <f ca="1" xml:space="preserve"> Oil_Calcs!R$259</f>
        <v>0</v>
      </c>
      <c r="P226" s="440">
        <f ca="1" xml:space="preserve"> Oil_Calcs!S$259</f>
        <v>0</v>
      </c>
      <c r="Q226" s="244">
        <f ca="1" xml:space="preserve"> Oil_Calcs!T$259</f>
        <v>0</v>
      </c>
      <c r="R226" s="447">
        <f ca="1" xml:space="preserve"> Oil_Calcs!U$259</f>
        <v>0</v>
      </c>
      <c r="S226" s="440">
        <f ca="1" xml:space="preserve"> Gas_Calcs!M$259</f>
        <v>0</v>
      </c>
      <c r="T226" s="244">
        <f ca="1" xml:space="preserve"> Gas_Calcs!N$259</f>
        <v>0</v>
      </c>
      <c r="U226" s="447">
        <f ca="1" xml:space="preserve"> Gas_Calcs!O$259</f>
        <v>0</v>
      </c>
      <c r="V226" s="440">
        <f ca="1" xml:space="preserve"> Gas_Calcs!P$259</f>
        <v>0</v>
      </c>
      <c r="W226" s="244">
        <f ca="1" xml:space="preserve"> Gas_Calcs!Q$259</f>
        <v>0</v>
      </c>
      <c r="X226" s="447">
        <f ca="1" xml:space="preserve"> Gas_Calcs!R$259</f>
        <v>0</v>
      </c>
      <c r="Y226" s="440">
        <f ca="1" xml:space="preserve"> Gas_Calcs!S$259</f>
        <v>0</v>
      </c>
      <c r="Z226" s="244">
        <f ca="1" xml:space="preserve"> Gas_Calcs!T$259</f>
        <v>0</v>
      </c>
      <c r="AA226" s="447">
        <f ca="1" xml:space="preserve"> Gas_Calcs!U$259</f>
        <v>0</v>
      </c>
      <c r="AB226" s="461">
        <f ca="1" xml:space="preserve"> Coal_Calcs!M$258</f>
        <v>0</v>
      </c>
      <c r="AC226" s="463">
        <f ca="1" xml:space="preserve"> Coal_Calcs!N$258</f>
        <v>0</v>
      </c>
      <c r="AD226" s="464">
        <f ca="1" xml:space="preserve"> Coal_Calcs!O$258</f>
        <v>0</v>
      </c>
      <c r="AE226" s="461">
        <f ca="1" xml:space="preserve"> Coal_Calcs!P$258</f>
        <v>0</v>
      </c>
      <c r="AF226" s="463">
        <f ca="1" xml:space="preserve"> Coal_Calcs!Q$258</f>
        <v>0</v>
      </c>
      <c r="AG226" s="464">
        <f ca="1" xml:space="preserve"> Coal_Calcs!R$258</f>
        <v>0</v>
      </c>
      <c r="AH226" s="461">
        <f ca="1" xml:space="preserve"> Coal_Calcs!S$258</f>
        <v>0</v>
      </c>
      <c r="AI226" s="463">
        <f ca="1" xml:space="preserve"> Coal_Calcs!T$258</f>
        <v>0</v>
      </c>
      <c r="AJ226" s="464">
        <f ca="1" xml:space="preserve"> Coal_Calcs!U$258</f>
        <v>0</v>
      </c>
      <c r="AK226" s="384">
        <f t="shared" ca="1" si="10"/>
        <v>0</v>
      </c>
      <c r="AL226" s="384">
        <f t="shared" ca="1" si="11"/>
        <v>0</v>
      </c>
      <c r="AM226" s="384">
        <f t="shared" ca="1" si="12"/>
        <v>0</v>
      </c>
    </row>
    <row r="227" spans="4:39" ht="12.9" customHeight="1" x14ac:dyDescent="0.3">
      <c r="D227" s="54"/>
      <c r="E227" s="234" t="s">
        <v>422</v>
      </c>
      <c r="F227" s="234" t="s">
        <v>185</v>
      </c>
      <c r="G227" s="234" t="s">
        <v>646</v>
      </c>
      <c r="H227" s="172"/>
      <c r="I227" s="172"/>
      <c r="J227" s="440">
        <f ca="1" xml:space="preserve"> Oil_Calcs!M$260</f>
        <v>32982.947730648026</v>
      </c>
      <c r="K227" s="244">
        <f ca="1" xml:space="preserve"> Oil_Calcs!N$260</f>
        <v>35869.046758690463</v>
      </c>
      <c r="L227" s="447">
        <f ca="1" xml:space="preserve"> Oil_Calcs!O$260</f>
        <v>39129.154050227407</v>
      </c>
      <c r="M227" s="440">
        <f ca="1" xml:space="preserve"> Oil_Calcs!P$260</f>
        <v>6470.5075361131057</v>
      </c>
      <c r="N227" s="244">
        <f ca="1" xml:space="preserve"> Oil_Calcs!Q$260</f>
        <v>8830.8890438343551</v>
      </c>
      <c r="O227" s="447">
        <f ca="1" xml:space="preserve"> Oil_Calcs!R$260</f>
        <v>13423.286155518455</v>
      </c>
      <c r="P227" s="440">
        <f ca="1" xml:space="preserve"> Oil_Calcs!S$260</f>
        <v>39453.455266761128</v>
      </c>
      <c r="Q227" s="244">
        <f ca="1" xml:space="preserve"> Oil_Calcs!T$260</f>
        <v>44699.935802524822</v>
      </c>
      <c r="R227" s="447">
        <f ca="1" xml:space="preserve"> Oil_Calcs!U$260</f>
        <v>52552.440205745865</v>
      </c>
      <c r="S227" s="440">
        <f ca="1" xml:space="preserve"> Gas_Calcs!M$260</f>
        <v>119457.82799999999</v>
      </c>
      <c r="T227" s="244">
        <f ca="1" xml:space="preserve"> Gas_Calcs!N$260</f>
        <v>123417.75599999999</v>
      </c>
      <c r="U227" s="447">
        <f ca="1" xml:space="preserve"> Gas_Calcs!O$260</f>
        <v>128257.66799999999</v>
      </c>
      <c r="V227" s="440">
        <f ca="1" xml:space="preserve"> Gas_Calcs!P$260</f>
        <v>10910.229422395856</v>
      </c>
      <c r="W227" s="244">
        <f ca="1" xml:space="preserve"> Gas_Calcs!Q$260</f>
        <v>28021.424238347165</v>
      </c>
      <c r="X227" s="447">
        <f ca="1" xml:space="preserve"> Gas_Calcs!R$260</f>
        <v>47288.834448205169</v>
      </c>
      <c r="Y227" s="440">
        <f ca="1" xml:space="preserve"> Gas_Calcs!S$260</f>
        <v>130368.05742239585</v>
      </c>
      <c r="Z227" s="244">
        <f ca="1" xml:space="preserve"> Gas_Calcs!T$260</f>
        <v>151439.18023834715</v>
      </c>
      <c r="AA227" s="447">
        <f ca="1" xml:space="preserve"> Gas_Calcs!U$260</f>
        <v>175546.50244820517</v>
      </c>
      <c r="AB227" s="461">
        <f ca="1" xml:space="preserve"> Coal_Calcs!M$259</f>
        <v>0</v>
      </c>
      <c r="AC227" s="463">
        <f ca="1" xml:space="preserve"> Coal_Calcs!N$259</f>
        <v>0</v>
      </c>
      <c r="AD227" s="464">
        <f ca="1" xml:space="preserve"> Coal_Calcs!O$259</f>
        <v>0</v>
      </c>
      <c r="AE227" s="461">
        <f ca="1" xml:space="preserve"> Coal_Calcs!P$259</f>
        <v>0</v>
      </c>
      <c r="AF227" s="463">
        <f ca="1" xml:space="preserve"> Coal_Calcs!Q$259</f>
        <v>0</v>
      </c>
      <c r="AG227" s="464">
        <f ca="1" xml:space="preserve"> Coal_Calcs!R$259</f>
        <v>0</v>
      </c>
      <c r="AH227" s="461">
        <f ca="1" xml:space="preserve"> Coal_Calcs!S$259</f>
        <v>0</v>
      </c>
      <c r="AI227" s="463">
        <f ca="1" xml:space="preserve"> Coal_Calcs!T$259</f>
        <v>0</v>
      </c>
      <c r="AJ227" s="464">
        <f ca="1" xml:space="preserve"> Coal_Calcs!U$259</f>
        <v>0</v>
      </c>
      <c r="AK227" s="384">
        <f t="shared" ca="1" si="10"/>
        <v>169821.51268915698</v>
      </c>
      <c r="AL227" s="384">
        <f t="shared" ca="1" si="11"/>
        <v>196139.11604087197</v>
      </c>
      <c r="AM227" s="384">
        <f t="shared" ca="1" si="12"/>
        <v>228098.94265395103</v>
      </c>
    </row>
    <row r="228" spans="4:39" ht="12.9" customHeight="1" x14ac:dyDescent="0.3">
      <c r="D228" s="54"/>
      <c r="E228" s="234" t="s">
        <v>420</v>
      </c>
      <c r="F228" s="234" t="s">
        <v>186</v>
      </c>
      <c r="G228" s="234" t="s">
        <v>646</v>
      </c>
      <c r="H228" s="172"/>
      <c r="I228" s="172"/>
      <c r="J228" s="440">
        <f ca="1" xml:space="preserve"> Oil_Calcs!M$261</f>
        <v>6246.7704035318229</v>
      </c>
      <c r="K228" s="244">
        <f ca="1" xml:space="preserve"> Oil_Calcs!N$261</f>
        <v>6793.3800679337992</v>
      </c>
      <c r="L228" s="447">
        <f ca="1" xml:space="preserve"> Oil_Calcs!O$261</f>
        <v>7410.8246307248892</v>
      </c>
      <c r="M228" s="440">
        <f ca="1" xml:space="preserve"> Oil_Calcs!P$261</f>
        <v>1367.6781333855217</v>
      </c>
      <c r="N228" s="244">
        <f ca="1" xml:space="preserve"> Oil_Calcs!Q$261</f>
        <v>1621.2682341707964</v>
      </c>
      <c r="O228" s="447">
        <f ca="1" xml:space="preserve"> Oil_Calcs!R$261</f>
        <v>2806.4187578514407</v>
      </c>
      <c r="P228" s="440">
        <f ca="1" xml:space="preserve"> Oil_Calcs!S$261</f>
        <v>7614.4485369173444</v>
      </c>
      <c r="Q228" s="244">
        <f ca="1" xml:space="preserve"> Oil_Calcs!T$261</f>
        <v>8414.6483021045951</v>
      </c>
      <c r="R228" s="447">
        <f ca="1" xml:space="preserve"> Oil_Calcs!U$261</f>
        <v>10217.243388576329</v>
      </c>
      <c r="S228" s="440">
        <f ca="1" xml:space="preserve"> Gas_Calcs!M$261</f>
        <v>0</v>
      </c>
      <c r="T228" s="244">
        <f ca="1" xml:space="preserve"> Gas_Calcs!N$261</f>
        <v>0</v>
      </c>
      <c r="U228" s="447">
        <f ca="1" xml:space="preserve"> Gas_Calcs!O$261</f>
        <v>0</v>
      </c>
      <c r="V228" s="440">
        <f ca="1" xml:space="preserve"> Gas_Calcs!P$261</f>
        <v>0</v>
      </c>
      <c r="W228" s="244">
        <f ca="1" xml:space="preserve"> Gas_Calcs!Q$261</f>
        <v>0</v>
      </c>
      <c r="X228" s="447">
        <f ca="1" xml:space="preserve"> Gas_Calcs!R$261</f>
        <v>0</v>
      </c>
      <c r="Y228" s="440">
        <f ca="1" xml:space="preserve"> Gas_Calcs!S$261</f>
        <v>0</v>
      </c>
      <c r="Z228" s="244">
        <f ca="1" xml:space="preserve"> Gas_Calcs!T$261</f>
        <v>0</v>
      </c>
      <c r="AA228" s="447">
        <f ca="1" xml:space="preserve"> Gas_Calcs!U$261</f>
        <v>0</v>
      </c>
      <c r="AB228" s="461">
        <f ca="1" xml:space="preserve"> Coal_Calcs!M$260</f>
        <v>0</v>
      </c>
      <c r="AC228" s="463">
        <f ca="1" xml:space="preserve"> Coal_Calcs!N$260</f>
        <v>0</v>
      </c>
      <c r="AD228" s="464">
        <f ca="1" xml:space="preserve"> Coal_Calcs!O$260</f>
        <v>0</v>
      </c>
      <c r="AE228" s="461">
        <f ca="1" xml:space="preserve"> Coal_Calcs!P$260</f>
        <v>0</v>
      </c>
      <c r="AF228" s="463">
        <f ca="1" xml:space="preserve"> Coal_Calcs!Q$260</f>
        <v>0</v>
      </c>
      <c r="AG228" s="464">
        <f ca="1" xml:space="preserve"> Coal_Calcs!R$260</f>
        <v>0</v>
      </c>
      <c r="AH228" s="461">
        <f ca="1" xml:space="preserve"> Coal_Calcs!S$260</f>
        <v>0</v>
      </c>
      <c r="AI228" s="463">
        <f ca="1" xml:space="preserve"> Coal_Calcs!T$260</f>
        <v>0</v>
      </c>
      <c r="AJ228" s="464">
        <f ca="1" xml:space="preserve"> Coal_Calcs!U$260</f>
        <v>0</v>
      </c>
      <c r="AK228" s="384">
        <f t="shared" ca="1" si="10"/>
        <v>7614.4485369173444</v>
      </c>
      <c r="AL228" s="384">
        <f t="shared" ca="1" si="11"/>
        <v>8414.6483021045951</v>
      </c>
      <c r="AM228" s="384">
        <f t="shared" ca="1" si="12"/>
        <v>10217.243388576329</v>
      </c>
    </row>
    <row r="229" spans="4:39" ht="12.9" customHeight="1" x14ac:dyDescent="0.3">
      <c r="D229" s="54"/>
      <c r="E229" s="234" t="s">
        <v>418</v>
      </c>
      <c r="F229" s="234" t="s">
        <v>187</v>
      </c>
      <c r="G229" s="234" t="s">
        <v>646</v>
      </c>
      <c r="H229" s="172"/>
      <c r="I229" s="172"/>
      <c r="J229" s="440">
        <f ca="1" xml:space="preserve"> Oil_Calcs!M$262</f>
        <v>10244.703461792191</v>
      </c>
      <c r="K229" s="244">
        <f ca="1" xml:space="preserve"> Oil_Calcs!N$262</f>
        <v>11141.14331141143</v>
      </c>
      <c r="L229" s="447">
        <f ca="1" xml:space="preserve"> Oil_Calcs!O$262</f>
        <v>12153.752394388819</v>
      </c>
      <c r="M229" s="440">
        <f ca="1" xml:space="preserve"> Oil_Calcs!P$262</f>
        <v>0</v>
      </c>
      <c r="N229" s="244">
        <f ca="1" xml:space="preserve"> Oil_Calcs!Q$262</f>
        <v>0</v>
      </c>
      <c r="O229" s="447">
        <f ca="1" xml:space="preserve"> Oil_Calcs!R$262</f>
        <v>0</v>
      </c>
      <c r="P229" s="440">
        <f ca="1" xml:space="preserve"> Oil_Calcs!S$262</f>
        <v>10244.703461792191</v>
      </c>
      <c r="Q229" s="244">
        <f ca="1" xml:space="preserve"> Oil_Calcs!T$262</f>
        <v>11141.14331141143</v>
      </c>
      <c r="R229" s="447">
        <f ca="1" xml:space="preserve"> Oil_Calcs!U$262</f>
        <v>12153.752394388819</v>
      </c>
      <c r="S229" s="440">
        <f ca="1" xml:space="preserve"> Gas_Calcs!M$262</f>
        <v>64469.303999999996</v>
      </c>
      <c r="T229" s="244">
        <f ca="1" xml:space="preserve"> Gas_Calcs!N$262</f>
        <v>66606.40800000001</v>
      </c>
      <c r="U229" s="447">
        <f ca="1" xml:space="preserve"> Gas_Calcs!O$262</f>
        <v>69218.423999999999</v>
      </c>
      <c r="V229" s="440">
        <f ca="1" xml:space="preserve"> Gas_Calcs!P$262</f>
        <v>5888.060323197763</v>
      </c>
      <c r="W229" s="244">
        <f ca="1" xml:space="preserve"> Gas_Calcs!Q$262</f>
        <v>15122.673398473071</v>
      </c>
      <c r="X229" s="447">
        <f ca="1" xml:space="preserve"> Gas_Calcs!R$262</f>
        <v>25520.958273634533</v>
      </c>
      <c r="Y229" s="440">
        <f ca="1" xml:space="preserve"> Gas_Calcs!S$262</f>
        <v>70357.364323197762</v>
      </c>
      <c r="Z229" s="244">
        <f ca="1" xml:space="preserve"> Gas_Calcs!T$262</f>
        <v>81729.081398473078</v>
      </c>
      <c r="AA229" s="447">
        <f ca="1" xml:space="preserve"> Gas_Calcs!U$262</f>
        <v>94739.382273634532</v>
      </c>
      <c r="AB229" s="461">
        <f ca="1" xml:space="preserve"> Coal_Calcs!M$261</f>
        <v>0</v>
      </c>
      <c r="AC229" s="463">
        <f ca="1" xml:space="preserve"> Coal_Calcs!N$261</f>
        <v>0</v>
      </c>
      <c r="AD229" s="464">
        <f ca="1" xml:space="preserve"> Coal_Calcs!O$261</f>
        <v>0</v>
      </c>
      <c r="AE229" s="461">
        <f ca="1" xml:space="preserve"> Coal_Calcs!P$261</f>
        <v>0</v>
      </c>
      <c r="AF229" s="463">
        <f ca="1" xml:space="preserve"> Coal_Calcs!Q$261</f>
        <v>0</v>
      </c>
      <c r="AG229" s="464">
        <f ca="1" xml:space="preserve"> Coal_Calcs!R$261</f>
        <v>0</v>
      </c>
      <c r="AH229" s="461">
        <f ca="1" xml:space="preserve"> Coal_Calcs!S$261</f>
        <v>0</v>
      </c>
      <c r="AI229" s="463">
        <f ca="1" xml:space="preserve"> Coal_Calcs!T$261</f>
        <v>0</v>
      </c>
      <c r="AJ229" s="464">
        <f ca="1" xml:space="preserve"> Coal_Calcs!U$261</f>
        <v>0</v>
      </c>
      <c r="AK229" s="384">
        <f t="shared" ca="1" si="10"/>
        <v>80602.067784989951</v>
      </c>
      <c r="AL229" s="384">
        <f t="shared" ca="1" si="11"/>
        <v>92870.224709884511</v>
      </c>
      <c r="AM229" s="384">
        <f t="shared" ca="1" si="12"/>
        <v>106893.13466802335</v>
      </c>
    </row>
    <row r="230" spans="4:39" ht="12.9" customHeight="1" x14ac:dyDescent="0.3">
      <c r="D230" s="54"/>
      <c r="E230" s="234" t="s">
        <v>421</v>
      </c>
      <c r="F230" s="234" t="s">
        <v>628</v>
      </c>
      <c r="G230" s="234" t="s">
        <v>646</v>
      </c>
      <c r="H230" s="172"/>
      <c r="I230" s="172"/>
      <c r="J230" s="440">
        <f ca="1" xml:space="preserve"> Oil_Calcs!M$263</f>
        <v>0</v>
      </c>
      <c r="K230" s="244">
        <f ca="1" xml:space="preserve"> Oil_Calcs!N$263</f>
        <v>0</v>
      </c>
      <c r="L230" s="447">
        <f ca="1" xml:space="preserve"> Oil_Calcs!O$263</f>
        <v>0</v>
      </c>
      <c r="M230" s="440">
        <f ca="1" xml:space="preserve"> Oil_Calcs!P$263</f>
        <v>0</v>
      </c>
      <c r="N230" s="244">
        <f ca="1" xml:space="preserve"> Oil_Calcs!Q$263</f>
        <v>0</v>
      </c>
      <c r="O230" s="447">
        <f ca="1" xml:space="preserve"> Oil_Calcs!R$263</f>
        <v>0</v>
      </c>
      <c r="P230" s="440">
        <f ca="1" xml:space="preserve"> Oil_Calcs!S$263</f>
        <v>0</v>
      </c>
      <c r="Q230" s="244">
        <f ca="1" xml:space="preserve"> Oil_Calcs!T$263</f>
        <v>0</v>
      </c>
      <c r="R230" s="447">
        <f ca="1" xml:space="preserve"> Oil_Calcs!U$263</f>
        <v>0</v>
      </c>
      <c r="S230" s="440">
        <f ca="1" xml:space="preserve"> Gas_Calcs!M$263</f>
        <v>0</v>
      </c>
      <c r="T230" s="244">
        <f ca="1" xml:space="preserve"> Gas_Calcs!N$263</f>
        <v>0</v>
      </c>
      <c r="U230" s="447">
        <f ca="1" xml:space="preserve"> Gas_Calcs!O$263</f>
        <v>0</v>
      </c>
      <c r="V230" s="440">
        <f ca="1" xml:space="preserve"> Gas_Calcs!P$263</f>
        <v>0</v>
      </c>
      <c r="W230" s="244">
        <f ca="1" xml:space="preserve"> Gas_Calcs!Q$263</f>
        <v>0</v>
      </c>
      <c r="X230" s="447">
        <f ca="1" xml:space="preserve"> Gas_Calcs!R$263</f>
        <v>0</v>
      </c>
      <c r="Y230" s="440">
        <f ca="1" xml:space="preserve"> Gas_Calcs!S$263</f>
        <v>0</v>
      </c>
      <c r="Z230" s="244">
        <f ca="1" xml:space="preserve"> Gas_Calcs!T$263</f>
        <v>0</v>
      </c>
      <c r="AA230" s="447">
        <f ca="1" xml:space="preserve"> Gas_Calcs!U$263</f>
        <v>0</v>
      </c>
      <c r="AB230" s="461">
        <f ca="1" xml:space="preserve"> Coal_Calcs!M$262</f>
        <v>87669.993124153276</v>
      </c>
      <c r="AC230" s="463">
        <f ca="1" xml:space="preserve"> Coal_Calcs!N$262</f>
        <v>111982.12169987803</v>
      </c>
      <c r="AD230" s="464">
        <f ca="1" xml:space="preserve"> Coal_Calcs!O$262</f>
        <v>137410.66058608284</v>
      </c>
      <c r="AE230" s="461">
        <f ca="1" xml:space="preserve"> Coal_Calcs!P$262</f>
        <v>2498.3602486409386</v>
      </c>
      <c r="AF230" s="463">
        <f ca="1" xml:space="preserve"> Coal_Calcs!Q$262</f>
        <v>2773.4661156771622</v>
      </c>
      <c r="AG230" s="464">
        <f ca="1" xml:space="preserve"> Coal_Calcs!R$262</f>
        <v>3048.5719827133858</v>
      </c>
      <c r="AH230" s="461">
        <f ca="1" xml:space="preserve"> Coal_Calcs!S$262</f>
        <v>90168.353372794212</v>
      </c>
      <c r="AI230" s="463">
        <f ca="1" xml:space="preserve"> Coal_Calcs!T$262</f>
        <v>114755.58781555519</v>
      </c>
      <c r="AJ230" s="464">
        <f ca="1" xml:space="preserve"> Coal_Calcs!U$262</f>
        <v>140459.23256879623</v>
      </c>
      <c r="AK230" s="384">
        <f t="shared" ca="1" si="10"/>
        <v>90168.353372794212</v>
      </c>
      <c r="AL230" s="384">
        <f t="shared" ca="1" si="11"/>
        <v>114755.58781555519</v>
      </c>
      <c r="AM230" s="384">
        <f t="shared" ca="1" si="12"/>
        <v>140459.23256879623</v>
      </c>
    </row>
    <row r="231" spans="4:39" ht="12.9" customHeight="1" x14ac:dyDescent="0.3">
      <c r="D231" s="54"/>
      <c r="E231" s="234" t="s">
        <v>419</v>
      </c>
      <c r="F231" s="234" t="s">
        <v>627</v>
      </c>
      <c r="G231" s="234" t="s">
        <v>646</v>
      </c>
      <c r="H231" s="172"/>
      <c r="I231" s="172"/>
      <c r="J231" s="440">
        <f ca="1" xml:space="preserve"> Oil_Calcs!M$264</f>
        <v>0</v>
      </c>
      <c r="K231" s="244">
        <f ca="1" xml:space="preserve"> Oil_Calcs!N$264</f>
        <v>0</v>
      </c>
      <c r="L231" s="447">
        <f ca="1" xml:space="preserve"> Oil_Calcs!O$264</f>
        <v>0</v>
      </c>
      <c r="M231" s="440">
        <f ca="1" xml:space="preserve"> Oil_Calcs!P$264</f>
        <v>0</v>
      </c>
      <c r="N231" s="244">
        <f ca="1" xml:space="preserve"> Oil_Calcs!Q$264</f>
        <v>0</v>
      </c>
      <c r="O231" s="447">
        <f ca="1" xml:space="preserve"> Oil_Calcs!R$264</f>
        <v>0</v>
      </c>
      <c r="P231" s="440">
        <f ca="1" xml:space="preserve"> Oil_Calcs!S$264</f>
        <v>0</v>
      </c>
      <c r="Q231" s="244">
        <f ca="1" xml:space="preserve"> Oil_Calcs!T$264</f>
        <v>0</v>
      </c>
      <c r="R231" s="447">
        <f ca="1" xml:space="preserve"> Oil_Calcs!U$264</f>
        <v>0</v>
      </c>
      <c r="S231" s="440">
        <f ca="1" xml:space="preserve"> Gas_Calcs!M$264</f>
        <v>0</v>
      </c>
      <c r="T231" s="244">
        <f ca="1" xml:space="preserve"> Gas_Calcs!N$264</f>
        <v>0</v>
      </c>
      <c r="U231" s="447">
        <f ca="1" xml:space="preserve"> Gas_Calcs!O$264</f>
        <v>0</v>
      </c>
      <c r="V231" s="440">
        <f ca="1" xml:space="preserve"> Gas_Calcs!P$264</f>
        <v>0</v>
      </c>
      <c r="W231" s="244">
        <f ca="1" xml:space="preserve"> Gas_Calcs!Q$264</f>
        <v>0</v>
      </c>
      <c r="X231" s="447">
        <f ca="1" xml:space="preserve"> Gas_Calcs!R$264</f>
        <v>0</v>
      </c>
      <c r="Y231" s="440">
        <f ca="1" xml:space="preserve"> Gas_Calcs!S$264</f>
        <v>0</v>
      </c>
      <c r="Z231" s="244">
        <f ca="1" xml:space="preserve"> Gas_Calcs!T$264</f>
        <v>0</v>
      </c>
      <c r="AA231" s="447">
        <f ca="1" xml:space="preserve"> Gas_Calcs!U$264</f>
        <v>0</v>
      </c>
      <c r="AB231" s="461">
        <f ca="1" xml:space="preserve"> Coal_Calcs!M$263</f>
        <v>0</v>
      </c>
      <c r="AC231" s="463">
        <f ca="1" xml:space="preserve"> Coal_Calcs!N$263</f>
        <v>0</v>
      </c>
      <c r="AD231" s="464">
        <f ca="1" xml:space="preserve"> Coal_Calcs!O$263</f>
        <v>0</v>
      </c>
      <c r="AE231" s="461">
        <f ca="1" xml:space="preserve"> Coal_Calcs!P$263</f>
        <v>0</v>
      </c>
      <c r="AF231" s="463">
        <f ca="1" xml:space="preserve"> Coal_Calcs!Q$263</f>
        <v>0</v>
      </c>
      <c r="AG231" s="464">
        <f ca="1" xml:space="preserve"> Coal_Calcs!R$263</f>
        <v>0</v>
      </c>
      <c r="AH231" s="461">
        <f ca="1" xml:space="preserve"> Coal_Calcs!S$263</f>
        <v>0</v>
      </c>
      <c r="AI231" s="463">
        <f ca="1" xml:space="preserve"> Coal_Calcs!T$263</f>
        <v>0</v>
      </c>
      <c r="AJ231" s="464">
        <f ca="1" xml:space="preserve"> Coal_Calcs!U$263</f>
        <v>0</v>
      </c>
      <c r="AK231" s="384">
        <f t="shared" ca="1" si="10"/>
        <v>0</v>
      </c>
      <c r="AL231" s="384">
        <f t="shared" ca="1" si="11"/>
        <v>0</v>
      </c>
      <c r="AM231" s="384">
        <f t="shared" ca="1" si="12"/>
        <v>0</v>
      </c>
    </row>
    <row r="232" spans="4:39" ht="12.9" customHeight="1" x14ac:dyDescent="0.3">
      <c r="D232" s="54"/>
      <c r="E232" s="234" t="s">
        <v>424</v>
      </c>
      <c r="F232" s="234" t="s">
        <v>630</v>
      </c>
      <c r="G232" s="234" t="s">
        <v>646</v>
      </c>
      <c r="H232" s="172"/>
      <c r="I232" s="172"/>
      <c r="J232" s="440">
        <f ca="1" xml:space="preserve"> Oil_Calcs!M$265</f>
        <v>0</v>
      </c>
      <c r="K232" s="244">
        <f ca="1" xml:space="preserve"> Oil_Calcs!N$265</f>
        <v>0</v>
      </c>
      <c r="L232" s="447">
        <f ca="1" xml:space="preserve"> Oil_Calcs!O$265</f>
        <v>0</v>
      </c>
      <c r="M232" s="440">
        <f ca="1" xml:space="preserve"> Oil_Calcs!P$265</f>
        <v>0</v>
      </c>
      <c r="N232" s="244">
        <f ca="1" xml:space="preserve"> Oil_Calcs!Q$265</f>
        <v>0</v>
      </c>
      <c r="O232" s="447">
        <f ca="1" xml:space="preserve"> Oil_Calcs!R$265</f>
        <v>0</v>
      </c>
      <c r="P232" s="440">
        <f ca="1" xml:space="preserve"> Oil_Calcs!S$265</f>
        <v>0</v>
      </c>
      <c r="Q232" s="244">
        <f ca="1" xml:space="preserve"> Oil_Calcs!T$265</f>
        <v>0</v>
      </c>
      <c r="R232" s="447">
        <f ca="1" xml:space="preserve"> Oil_Calcs!U$265</f>
        <v>0</v>
      </c>
      <c r="S232" s="440">
        <f ca="1" xml:space="preserve"> Gas_Calcs!M$265</f>
        <v>0</v>
      </c>
      <c r="T232" s="244">
        <f ca="1" xml:space="preserve"> Gas_Calcs!N$265</f>
        <v>0</v>
      </c>
      <c r="U232" s="447">
        <f ca="1" xml:space="preserve"> Gas_Calcs!O$265</f>
        <v>0</v>
      </c>
      <c r="V232" s="440">
        <f ca="1" xml:space="preserve"> Gas_Calcs!P$265</f>
        <v>0</v>
      </c>
      <c r="W232" s="244">
        <f ca="1" xml:space="preserve"> Gas_Calcs!Q$265</f>
        <v>0</v>
      </c>
      <c r="X232" s="447">
        <f ca="1" xml:space="preserve"> Gas_Calcs!R$265</f>
        <v>0</v>
      </c>
      <c r="Y232" s="440">
        <f ca="1" xml:space="preserve"> Gas_Calcs!S$265</f>
        <v>0</v>
      </c>
      <c r="Z232" s="244">
        <f ca="1" xml:space="preserve"> Gas_Calcs!T$265</f>
        <v>0</v>
      </c>
      <c r="AA232" s="447">
        <f ca="1" xml:space="preserve"> Gas_Calcs!U$265</f>
        <v>0</v>
      </c>
      <c r="AB232" s="461">
        <f ca="1" xml:space="preserve"> Coal_Calcs!M$264</f>
        <v>0</v>
      </c>
      <c r="AC232" s="463">
        <f ca="1" xml:space="preserve"> Coal_Calcs!N$264</f>
        <v>0</v>
      </c>
      <c r="AD232" s="464">
        <f ca="1" xml:space="preserve"> Coal_Calcs!O$264</f>
        <v>0</v>
      </c>
      <c r="AE232" s="461">
        <f ca="1" xml:space="preserve"> Coal_Calcs!P$264</f>
        <v>0</v>
      </c>
      <c r="AF232" s="463">
        <f ca="1" xml:space="preserve"> Coal_Calcs!Q$264</f>
        <v>0</v>
      </c>
      <c r="AG232" s="464">
        <f ca="1" xml:space="preserve"> Coal_Calcs!R$264</f>
        <v>0</v>
      </c>
      <c r="AH232" s="461">
        <f ca="1" xml:space="preserve"> Coal_Calcs!S$264</f>
        <v>0</v>
      </c>
      <c r="AI232" s="463">
        <f ca="1" xml:space="preserve"> Coal_Calcs!T$264</f>
        <v>0</v>
      </c>
      <c r="AJ232" s="464">
        <f ca="1" xml:space="preserve"> Coal_Calcs!U$264</f>
        <v>0</v>
      </c>
      <c r="AK232" s="384">
        <f t="shared" ca="1" si="10"/>
        <v>0</v>
      </c>
      <c r="AL232" s="384">
        <f t="shared" ca="1" si="11"/>
        <v>0</v>
      </c>
      <c r="AM232" s="384">
        <f t="shared" ca="1" si="12"/>
        <v>0</v>
      </c>
    </row>
    <row r="233" spans="4:39" ht="12.9" customHeight="1" x14ac:dyDescent="0.3">
      <c r="D233" s="54"/>
      <c r="E233" s="234" t="s">
        <v>411</v>
      </c>
      <c r="F233" s="234" t="s">
        <v>621</v>
      </c>
      <c r="G233" s="234" t="s">
        <v>646</v>
      </c>
      <c r="H233" s="172"/>
      <c r="I233" s="172"/>
      <c r="J233" s="440">
        <f ca="1" xml:space="preserve"> Oil_Calcs!M$266</f>
        <v>0</v>
      </c>
      <c r="K233" s="244">
        <f ca="1" xml:space="preserve"> Oil_Calcs!N$266</f>
        <v>0</v>
      </c>
      <c r="L233" s="447">
        <f ca="1" xml:space="preserve"> Oil_Calcs!O$266</f>
        <v>0</v>
      </c>
      <c r="M233" s="440">
        <f ca="1" xml:space="preserve"> Oil_Calcs!P$266</f>
        <v>0</v>
      </c>
      <c r="N233" s="244">
        <f ca="1" xml:space="preserve"> Oil_Calcs!Q$266</f>
        <v>0</v>
      </c>
      <c r="O233" s="447">
        <f ca="1" xml:space="preserve"> Oil_Calcs!R$266</f>
        <v>0</v>
      </c>
      <c r="P233" s="440">
        <f ca="1" xml:space="preserve"> Oil_Calcs!S$266</f>
        <v>0</v>
      </c>
      <c r="Q233" s="244">
        <f ca="1" xml:space="preserve"> Oil_Calcs!T$266</f>
        <v>0</v>
      </c>
      <c r="R233" s="447">
        <f ca="1" xml:space="preserve"> Oil_Calcs!U$266</f>
        <v>0</v>
      </c>
      <c r="S233" s="440">
        <f ca="1" xml:space="preserve"> Gas_Calcs!M$266</f>
        <v>0</v>
      </c>
      <c r="T233" s="244">
        <f ca="1" xml:space="preserve"> Gas_Calcs!N$266</f>
        <v>0</v>
      </c>
      <c r="U233" s="447">
        <f ca="1" xml:space="preserve"> Gas_Calcs!O$266</f>
        <v>0</v>
      </c>
      <c r="V233" s="440">
        <f ca="1" xml:space="preserve"> Gas_Calcs!P$266</f>
        <v>0</v>
      </c>
      <c r="W233" s="244">
        <f ca="1" xml:space="preserve"> Gas_Calcs!Q$266</f>
        <v>0</v>
      </c>
      <c r="X233" s="447">
        <f ca="1" xml:space="preserve"> Gas_Calcs!R$266</f>
        <v>0</v>
      </c>
      <c r="Y233" s="440">
        <f ca="1" xml:space="preserve"> Gas_Calcs!S$266</f>
        <v>0</v>
      </c>
      <c r="Z233" s="244">
        <f ca="1" xml:space="preserve"> Gas_Calcs!T$266</f>
        <v>0</v>
      </c>
      <c r="AA233" s="447">
        <f ca="1" xml:space="preserve"> Gas_Calcs!U$266</f>
        <v>0</v>
      </c>
      <c r="AB233" s="461">
        <f ca="1" xml:space="preserve"> Coal_Calcs!M$265</f>
        <v>0</v>
      </c>
      <c r="AC233" s="463">
        <f ca="1" xml:space="preserve"> Coal_Calcs!N$265</f>
        <v>0</v>
      </c>
      <c r="AD233" s="464">
        <f ca="1" xml:space="preserve"> Coal_Calcs!O$265</f>
        <v>0</v>
      </c>
      <c r="AE233" s="461">
        <f ca="1" xml:space="preserve"> Coal_Calcs!P$265</f>
        <v>0</v>
      </c>
      <c r="AF233" s="463">
        <f ca="1" xml:space="preserve"> Coal_Calcs!Q$265</f>
        <v>0</v>
      </c>
      <c r="AG233" s="464">
        <f ca="1" xml:space="preserve"> Coal_Calcs!R$265</f>
        <v>0</v>
      </c>
      <c r="AH233" s="461">
        <f ca="1" xml:space="preserve"> Coal_Calcs!S$265</f>
        <v>0</v>
      </c>
      <c r="AI233" s="463">
        <f ca="1" xml:space="preserve"> Coal_Calcs!T$265</f>
        <v>0</v>
      </c>
      <c r="AJ233" s="464">
        <f ca="1" xml:space="preserve"> Coal_Calcs!U$265</f>
        <v>0</v>
      </c>
      <c r="AK233" s="384">
        <f t="shared" ca="1" si="10"/>
        <v>0</v>
      </c>
      <c r="AL233" s="384">
        <f t="shared" ca="1" si="11"/>
        <v>0</v>
      </c>
      <c r="AM233" s="384">
        <f t="shared" ca="1" si="12"/>
        <v>0</v>
      </c>
    </row>
    <row r="234" spans="4:39" ht="12.9" customHeight="1" x14ac:dyDescent="0.3">
      <c r="D234" s="54"/>
      <c r="E234" s="234" t="s">
        <v>413</v>
      </c>
      <c r="F234" s="234" t="s">
        <v>623</v>
      </c>
      <c r="G234" s="234" t="s">
        <v>646</v>
      </c>
      <c r="H234" s="172"/>
      <c r="I234" s="172"/>
      <c r="J234" s="440">
        <f ca="1" xml:space="preserve"> Oil_Calcs!M$267</f>
        <v>0</v>
      </c>
      <c r="K234" s="244">
        <f ca="1" xml:space="preserve"> Oil_Calcs!N$267</f>
        <v>0</v>
      </c>
      <c r="L234" s="447">
        <f ca="1" xml:space="preserve"> Oil_Calcs!O$267</f>
        <v>0</v>
      </c>
      <c r="M234" s="440">
        <f ca="1" xml:space="preserve"> Oil_Calcs!P$267</f>
        <v>0</v>
      </c>
      <c r="N234" s="244">
        <f ca="1" xml:space="preserve"> Oil_Calcs!Q$267</f>
        <v>0</v>
      </c>
      <c r="O234" s="447">
        <f ca="1" xml:space="preserve"> Oil_Calcs!R$267</f>
        <v>0</v>
      </c>
      <c r="P234" s="440">
        <f ca="1" xml:space="preserve"> Oil_Calcs!S$267</f>
        <v>0</v>
      </c>
      <c r="Q234" s="244">
        <f ca="1" xml:space="preserve"> Oil_Calcs!T$267</f>
        <v>0</v>
      </c>
      <c r="R234" s="447">
        <f ca="1" xml:space="preserve"> Oil_Calcs!U$267</f>
        <v>0</v>
      </c>
      <c r="S234" s="440">
        <f ca="1" xml:space="preserve"> Gas_Calcs!M$267</f>
        <v>0</v>
      </c>
      <c r="T234" s="244">
        <f ca="1" xml:space="preserve"> Gas_Calcs!N$267</f>
        <v>0</v>
      </c>
      <c r="U234" s="447">
        <f ca="1" xml:space="preserve"> Gas_Calcs!O$267</f>
        <v>0</v>
      </c>
      <c r="V234" s="440">
        <f ca="1" xml:space="preserve"> Gas_Calcs!P$267</f>
        <v>0</v>
      </c>
      <c r="W234" s="244">
        <f ca="1" xml:space="preserve"> Gas_Calcs!Q$267</f>
        <v>0</v>
      </c>
      <c r="X234" s="447">
        <f ca="1" xml:space="preserve"> Gas_Calcs!R$267</f>
        <v>0</v>
      </c>
      <c r="Y234" s="440">
        <f ca="1" xml:space="preserve"> Gas_Calcs!S$267</f>
        <v>0</v>
      </c>
      <c r="Z234" s="244">
        <f ca="1" xml:space="preserve"> Gas_Calcs!T$267</f>
        <v>0</v>
      </c>
      <c r="AA234" s="447">
        <f ca="1" xml:space="preserve"> Gas_Calcs!U$267</f>
        <v>0</v>
      </c>
      <c r="AB234" s="461">
        <f ca="1" xml:space="preserve"> Coal_Calcs!M$266</f>
        <v>0</v>
      </c>
      <c r="AC234" s="463">
        <f ca="1" xml:space="preserve"> Coal_Calcs!N$266</f>
        <v>0</v>
      </c>
      <c r="AD234" s="464">
        <f ca="1" xml:space="preserve"> Coal_Calcs!O$266</f>
        <v>0</v>
      </c>
      <c r="AE234" s="461">
        <f ca="1" xml:space="preserve"> Coal_Calcs!P$266</f>
        <v>0</v>
      </c>
      <c r="AF234" s="463">
        <f ca="1" xml:space="preserve"> Coal_Calcs!Q$266</f>
        <v>0</v>
      </c>
      <c r="AG234" s="464">
        <f ca="1" xml:space="preserve"> Coal_Calcs!R$266</f>
        <v>0</v>
      </c>
      <c r="AH234" s="461">
        <f ca="1" xml:space="preserve"> Coal_Calcs!S$266</f>
        <v>0</v>
      </c>
      <c r="AI234" s="463">
        <f ca="1" xml:space="preserve"> Coal_Calcs!T$266</f>
        <v>0</v>
      </c>
      <c r="AJ234" s="464">
        <f ca="1" xml:space="preserve"> Coal_Calcs!U$266</f>
        <v>0</v>
      </c>
      <c r="AK234" s="384">
        <f t="shared" ca="1" si="10"/>
        <v>0</v>
      </c>
      <c r="AL234" s="384">
        <f t="shared" ca="1" si="11"/>
        <v>0</v>
      </c>
      <c r="AM234" s="384">
        <f t="shared" ca="1" si="12"/>
        <v>0</v>
      </c>
    </row>
    <row r="235" spans="4:39" ht="12.9" customHeight="1" x14ac:dyDescent="0.3">
      <c r="D235" s="54"/>
      <c r="E235" s="234" t="s">
        <v>426</v>
      </c>
      <c r="F235" s="234" t="s">
        <v>632</v>
      </c>
      <c r="G235" s="234" t="s">
        <v>646</v>
      </c>
      <c r="H235" s="172"/>
      <c r="I235" s="172"/>
      <c r="J235" s="440">
        <f ca="1" xml:space="preserve"> Oil_Calcs!M$268</f>
        <v>0</v>
      </c>
      <c r="K235" s="244">
        <f ca="1" xml:space="preserve"> Oil_Calcs!N$268</f>
        <v>0</v>
      </c>
      <c r="L235" s="447">
        <f ca="1" xml:space="preserve"> Oil_Calcs!O$268</f>
        <v>0</v>
      </c>
      <c r="M235" s="440">
        <f ca="1" xml:space="preserve"> Oil_Calcs!P$268</f>
        <v>0</v>
      </c>
      <c r="N235" s="244">
        <f ca="1" xml:space="preserve"> Oil_Calcs!Q$268</f>
        <v>0</v>
      </c>
      <c r="O235" s="447">
        <f ca="1" xml:space="preserve"> Oil_Calcs!R$268</f>
        <v>0</v>
      </c>
      <c r="P235" s="440">
        <f ca="1" xml:space="preserve"> Oil_Calcs!S$268</f>
        <v>0</v>
      </c>
      <c r="Q235" s="244">
        <f ca="1" xml:space="preserve"> Oil_Calcs!T$268</f>
        <v>0</v>
      </c>
      <c r="R235" s="447">
        <f ca="1" xml:space="preserve"> Oil_Calcs!U$268</f>
        <v>0</v>
      </c>
      <c r="S235" s="440">
        <f ca="1" xml:space="preserve"> Gas_Calcs!M$268</f>
        <v>36026.963999999993</v>
      </c>
      <c r="T235" s="244">
        <f ca="1" xml:space="preserve"> Gas_Calcs!N$268</f>
        <v>37221.228000000003</v>
      </c>
      <c r="U235" s="447">
        <f ca="1" xml:space="preserve"> Gas_Calcs!O$268</f>
        <v>38680.883999999998</v>
      </c>
      <c r="V235" s="440">
        <f ca="1" xml:space="preserve"> Gas_Calcs!P$268</f>
        <v>3290.3866511987499</v>
      </c>
      <c r="W235" s="244">
        <f ca="1" xml:space="preserve"> Gas_Calcs!Q$268</f>
        <v>8450.9057226761288</v>
      </c>
      <c r="X235" s="447">
        <f ca="1" xml:space="preserve"> Gas_Calcs!R$268</f>
        <v>14261.711976442828</v>
      </c>
      <c r="Y235" s="440">
        <f ca="1" xml:space="preserve"> Gas_Calcs!S$268</f>
        <v>39317.350651198743</v>
      </c>
      <c r="Z235" s="244">
        <f ca="1" xml:space="preserve"> Gas_Calcs!T$268</f>
        <v>45672.133722676132</v>
      </c>
      <c r="AA235" s="447">
        <f ca="1" xml:space="preserve"> Gas_Calcs!U$268</f>
        <v>52942.595976442826</v>
      </c>
      <c r="AB235" s="461">
        <f ca="1" xml:space="preserve"> Coal_Calcs!M$267</f>
        <v>59406.160242323647</v>
      </c>
      <c r="AC235" s="463">
        <f ca="1" xml:space="preserve"> Coal_Calcs!N$267</f>
        <v>63216.828716432974</v>
      </c>
      <c r="AD235" s="464">
        <f ca="1" xml:space="preserve"> Coal_Calcs!O$267</f>
        <v>66915.787022016113</v>
      </c>
      <c r="AE235" s="461">
        <f ca="1" xml:space="preserve"> Coal_Calcs!P$267</f>
        <v>11901.391874507171</v>
      </c>
      <c r="AF235" s="463">
        <f ca="1" xml:space="preserve"> Coal_Calcs!Q$267</f>
        <v>13211.000511944438</v>
      </c>
      <c r="AG235" s="464">
        <f ca="1" xml:space="preserve"> Coal_Calcs!R$267</f>
        <v>14520.609149381708</v>
      </c>
      <c r="AH235" s="461">
        <f ca="1" xml:space="preserve"> Coal_Calcs!S$267</f>
        <v>71307.552116830819</v>
      </c>
      <c r="AI235" s="463">
        <f ca="1" xml:space="preserve"> Coal_Calcs!T$267</f>
        <v>76427.829228377406</v>
      </c>
      <c r="AJ235" s="464">
        <f ca="1" xml:space="preserve"> Coal_Calcs!U$267</f>
        <v>81436.396171397821</v>
      </c>
      <c r="AK235" s="384">
        <f t="shared" ca="1" si="10"/>
        <v>110624.90276802957</v>
      </c>
      <c r="AL235" s="384">
        <f t="shared" ca="1" si="11"/>
        <v>122099.96295105355</v>
      </c>
      <c r="AM235" s="384">
        <f t="shared" ca="1" si="12"/>
        <v>134378.99214784065</v>
      </c>
    </row>
    <row r="236" spans="4:39" ht="12.9" customHeight="1" x14ac:dyDescent="0.3">
      <c r="D236" s="54"/>
      <c r="E236" s="234" t="s">
        <v>425</v>
      </c>
      <c r="F236" s="234" t="s">
        <v>631</v>
      </c>
      <c r="G236" s="234" t="s">
        <v>646</v>
      </c>
      <c r="H236" s="172"/>
      <c r="I236" s="172"/>
      <c r="J236" s="440">
        <f ca="1" xml:space="preserve"> Oil_Calcs!M$269</f>
        <v>0</v>
      </c>
      <c r="K236" s="244">
        <f ca="1" xml:space="preserve"> Oil_Calcs!N$269</f>
        <v>0</v>
      </c>
      <c r="L236" s="447">
        <f ca="1" xml:space="preserve"> Oil_Calcs!O$269</f>
        <v>0</v>
      </c>
      <c r="M236" s="440">
        <f ca="1" xml:space="preserve"> Oil_Calcs!P$269</f>
        <v>0</v>
      </c>
      <c r="N236" s="244">
        <f ca="1" xml:space="preserve"> Oil_Calcs!Q$269</f>
        <v>0</v>
      </c>
      <c r="O236" s="447">
        <f ca="1" xml:space="preserve"> Oil_Calcs!R$269</f>
        <v>0</v>
      </c>
      <c r="P236" s="440">
        <f ca="1" xml:space="preserve"> Oil_Calcs!S$269</f>
        <v>0</v>
      </c>
      <c r="Q236" s="244">
        <f ca="1" xml:space="preserve"> Oil_Calcs!T$269</f>
        <v>0</v>
      </c>
      <c r="R236" s="447">
        <f ca="1" xml:space="preserve"> Oil_Calcs!U$269</f>
        <v>0</v>
      </c>
      <c r="S236" s="440">
        <f ca="1" xml:space="preserve"> Gas_Calcs!M$269</f>
        <v>0</v>
      </c>
      <c r="T236" s="244">
        <f ca="1" xml:space="preserve"> Gas_Calcs!N$269</f>
        <v>0</v>
      </c>
      <c r="U236" s="447">
        <f ca="1" xml:space="preserve"> Gas_Calcs!O$269</f>
        <v>0</v>
      </c>
      <c r="V236" s="440">
        <f ca="1" xml:space="preserve"> Gas_Calcs!P$269</f>
        <v>0</v>
      </c>
      <c r="W236" s="244">
        <f ca="1" xml:space="preserve"> Gas_Calcs!Q$269</f>
        <v>0</v>
      </c>
      <c r="X236" s="447">
        <f ca="1" xml:space="preserve"> Gas_Calcs!R$269</f>
        <v>0</v>
      </c>
      <c r="Y236" s="440">
        <f ca="1" xml:space="preserve"> Gas_Calcs!S$269</f>
        <v>0</v>
      </c>
      <c r="Z236" s="244">
        <f ca="1" xml:space="preserve"> Gas_Calcs!T$269</f>
        <v>0</v>
      </c>
      <c r="AA236" s="447">
        <f ca="1" xml:space="preserve"> Gas_Calcs!U$269</f>
        <v>0</v>
      </c>
      <c r="AB236" s="461">
        <f ca="1" xml:space="preserve"> Coal_Calcs!M$268</f>
        <v>0</v>
      </c>
      <c r="AC236" s="463">
        <f ca="1" xml:space="preserve"> Coal_Calcs!N$268</f>
        <v>0</v>
      </c>
      <c r="AD236" s="464">
        <f ca="1" xml:space="preserve"> Coal_Calcs!O$268</f>
        <v>0</v>
      </c>
      <c r="AE236" s="461">
        <f ca="1" xml:space="preserve"> Coal_Calcs!P$268</f>
        <v>0</v>
      </c>
      <c r="AF236" s="463">
        <f ca="1" xml:space="preserve"> Coal_Calcs!Q$268</f>
        <v>0</v>
      </c>
      <c r="AG236" s="464">
        <f ca="1" xml:space="preserve"> Coal_Calcs!R$268</f>
        <v>0</v>
      </c>
      <c r="AH236" s="461">
        <f ca="1" xml:space="preserve"> Coal_Calcs!S$268</f>
        <v>0</v>
      </c>
      <c r="AI236" s="463">
        <f ca="1" xml:space="preserve"> Coal_Calcs!T$268</f>
        <v>0</v>
      </c>
      <c r="AJ236" s="464">
        <f ca="1" xml:space="preserve"> Coal_Calcs!U$268</f>
        <v>0</v>
      </c>
      <c r="AK236" s="384">
        <f t="shared" ca="1" si="10"/>
        <v>0</v>
      </c>
      <c r="AL236" s="384">
        <f t="shared" ca="1" si="11"/>
        <v>0</v>
      </c>
      <c r="AM236" s="384">
        <f t="shared" ca="1" si="12"/>
        <v>0</v>
      </c>
    </row>
    <row r="237" spans="4:39" ht="12.9" customHeight="1" x14ac:dyDescent="0.3">
      <c r="D237" s="54"/>
      <c r="E237" s="234" t="s">
        <v>430</v>
      </c>
      <c r="F237" s="234" t="s">
        <v>633</v>
      </c>
      <c r="G237" s="234" t="s">
        <v>646</v>
      </c>
      <c r="H237" s="172"/>
      <c r="I237" s="172"/>
      <c r="J237" s="440">
        <f ca="1" xml:space="preserve"> Oil_Calcs!M$270</f>
        <v>0</v>
      </c>
      <c r="K237" s="244">
        <f ca="1" xml:space="preserve"> Oil_Calcs!N$270</f>
        <v>0</v>
      </c>
      <c r="L237" s="447">
        <f ca="1" xml:space="preserve"> Oil_Calcs!O$270</f>
        <v>0</v>
      </c>
      <c r="M237" s="440">
        <f ca="1" xml:space="preserve"> Oil_Calcs!P$270</f>
        <v>0</v>
      </c>
      <c r="N237" s="244">
        <f ca="1" xml:space="preserve"> Oil_Calcs!Q$270</f>
        <v>0</v>
      </c>
      <c r="O237" s="447">
        <f ca="1" xml:space="preserve"> Oil_Calcs!R$270</f>
        <v>0</v>
      </c>
      <c r="P237" s="440">
        <f ca="1" xml:space="preserve"> Oil_Calcs!S$270</f>
        <v>0</v>
      </c>
      <c r="Q237" s="244">
        <f ca="1" xml:space="preserve"> Oil_Calcs!T$270</f>
        <v>0</v>
      </c>
      <c r="R237" s="447">
        <f ca="1" xml:space="preserve"> Oil_Calcs!U$270</f>
        <v>0</v>
      </c>
      <c r="S237" s="440">
        <f ca="1" xml:space="preserve"> Gas_Calcs!M$270</f>
        <v>0</v>
      </c>
      <c r="T237" s="244">
        <f ca="1" xml:space="preserve"> Gas_Calcs!N$270</f>
        <v>0</v>
      </c>
      <c r="U237" s="447">
        <f ca="1" xml:space="preserve"> Gas_Calcs!O$270</f>
        <v>0</v>
      </c>
      <c r="V237" s="440">
        <f ca="1" xml:space="preserve"> Gas_Calcs!P$270</f>
        <v>0</v>
      </c>
      <c r="W237" s="244">
        <f ca="1" xml:space="preserve"> Gas_Calcs!Q$270</f>
        <v>0</v>
      </c>
      <c r="X237" s="447">
        <f ca="1" xml:space="preserve"> Gas_Calcs!R$270</f>
        <v>0</v>
      </c>
      <c r="Y237" s="440">
        <f ca="1" xml:space="preserve"> Gas_Calcs!S$270</f>
        <v>0</v>
      </c>
      <c r="Z237" s="244">
        <f ca="1" xml:space="preserve"> Gas_Calcs!T$270</f>
        <v>0</v>
      </c>
      <c r="AA237" s="447">
        <f ca="1" xml:space="preserve"> Gas_Calcs!U$270</f>
        <v>0</v>
      </c>
      <c r="AB237" s="461">
        <f ca="1" xml:space="preserve"> Coal_Calcs!M$269</f>
        <v>0</v>
      </c>
      <c r="AC237" s="463">
        <f ca="1" xml:space="preserve"> Coal_Calcs!N$269</f>
        <v>0</v>
      </c>
      <c r="AD237" s="464">
        <f ca="1" xml:space="preserve"> Coal_Calcs!O$269</f>
        <v>0</v>
      </c>
      <c r="AE237" s="461">
        <f ca="1" xml:space="preserve"> Coal_Calcs!P$269</f>
        <v>0</v>
      </c>
      <c r="AF237" s="463">
        <f ca="1" xml:space="preserve"> Coal_Calcs!Q$269</f>
        <v>0</v>
      </c>
      <c r="AG237" s="464">
        <f ca="1" xml:space="preserve"> Coal_Calcs!R$269</f>
        <v>0</v>
      </c>
      <c r="AH237" s="461">
        <f ca="1" xml:space="preserve"> Coal_Calcs!S$269</f>
        <v>0</v>
      </c>
      <c r="AI237" s="463">
        <f ca="1" xml:space="preserve"> Coal_Calcs!T$269</f>
        <v>0</v>
      </c>
      <c r="AJ237" s="464">
        <f ca="1" xml:space="preserve"> Coal_Calcs!U$269</f>
        <v>0</v>
      </c>
      <c r="AK237" s="384">
        <f t="shared" ca="1" si="10"/>
        <v>0</v>
      </c>
      <c r="AL237" s="384">
        <f t="shared" ca="1" si="11"/>
        <v>0</v>
      </c>
      <c r="AM237" s="384">
        <f t="shared" ca="1" si="12"/>
        <v>0</v>
      </c>
    </row>
    <row r="238" spans="4:39" ht="12.9" customHeight="1" x14ac:dyDescent="0.3">
      <c r="D238" s="54"/>
      <c r="E238" s="234" t="s">
        <v>429</v>
      </c>
      <c r="F238" s="234" t="s">
        <v>188</v>
      </c>
      <c r="G238" s="234" t="s">
        <v>646</v>
      </c>
      <c r="H238" s="172"/>
      <c r="I238" s="172"/>
      <c r="J238" s="440">
        <f ca="1" xml:space="preserve"> Oil_Calcs!M$271</f>
        <v>2129524.0305639985</v>
      </c>
      <c r="K238" s="244">
        <f ca="1" xml:space="preserve"> Oil_Calcs!N$271</f>
        <v>2315863.2651586323</v>
      </c>
      <c r="L238" s="447">
        <f ca="1" xml:space="preserve"> Oil_Calcs!O$271</f>
        <v>2526350.1166141145</v>
      </c>
      <c r="M238" s="440">
        <f ca="1" xml:space="preserve"> Oil_Calcs!P$271</f>
        <v>308897.50475343579</v>
      </c>
      <c r="N238" s="244">
        <f ca="1" xml:space="preserve"> Oil_Calcs!Q$271</f>
        <v>404663.64215125167</v>
      </c>
      <c r="O238" s="447">
        <f ca="1" xml:space="preserve"> Oil_Calcs!R$271</f>
        <v>657440.03134625091</v>
      </c>
      <c r="P238" s="440">
        <f ca="1" xml:space="preserve"> Oil_Calcs!S$271</f>
        <v>2438421.5353174345</v>
      </c>
      <c r="Q238" s="244">
        <f ca="1" xml:space="preserve"> Oil_Calcs!T$271</f>
        <v>2720526.9073098842</v>
      </c>
      <c r="R238" s="447">
        <f ca="1" xml:space="preserve"> Oil_Calcs!U$271</f>
        <v>3183790.1479603653</v>
      </c>
      <c r="S238" s="440">
        <f ca="1" xml:space="preserve"> Gas_Calcs!M$271</f>
        <v>1744463.52</v>
      </c>
      <c r="T238" s="244">
        <f ca="1" xml:space="preserve"> Gas_Calcs!N$271</f>
        <v>1802291.04</v>
      </c>
      <c r="U238" s="447">
        <f ca="1" xml:space="preserve"> Gas_Calcs!O$271</f>
        <v>1872969.1199999999</v>
      </c>
      <c r="V238" s="440">
        <f ca="1" xml:space="preserve"> Gas_Calcs!P$271</f>
        <v>159323.98521593946</v>
      </c>
      <c r="W238" s="244">
        <f ca="1" xml:space="preserve"> Gas_Calcs!Q$271</f>
        <v>409201.75078221248</v>
      </c>
      <c r="X238" s="447">
        <f ca="1" xml:space="preserve"> Gas_Calcs!R$271</f>
        <v>690567.10622775787</v>
      </c>
      <c r="Y238" s="440">
        <f ca="1" xml:space="preserve"> Gas_Calcs!S$271</f>
        <v>1903787.5052159396</v>
      </c>
      <c r="Z238" s="244">
        <f ca="1" xml:space="preserve"> Gas_Calcs!T$271</f>
        <v>2211492.7907822123</v>
      </c>
      <c r="AA238" s="447">
        <f ca="1" xml:space="preserve"> Gas_Calcs!U$271</f>
        <v>2563536.2262277575</v>
      </c>
      <c r="AB238" s="461">
        <f ca="1" xml:space="preserve"> Coal_Calcs!M$270</f>
        <v>1198691.825983688</v>
      </c>
      <c r="AC238" s="463">
        <f ca="1" xml:space="preserve"> Coal_Calcs!N$270</f>
        <v>1292470.022124086</v>
      </c>
      <c r="AD238" s="464">
        <f ca="1" xml:space="preserve"> Coal_Calcs!O$270</f>
        <v>1386185.3867445278</v>
      </c>
      <c r="AE238" s="461">
        <f ca="1" xml:space="preserve"> Coal_Calcs!P$270</f>
        <v>84501.071704235772</v>
      </c>
      <c r="AF238" s="463">
        <f ca="1" xml:space="preserve"> Coal_Calcs!Q$270</f>
        <v>90865.07336470361</v>
      </c>
      <c r="AG238" s="464">
        <f ca="1" xml:space="preserve"> Coal_Calcs!R$270</f>
        <v>97229.075025171536</v>
      </c>
      <c r="AH238" s="461">
        <f ca="1" xml:space="preserve"> Coal_Calcs!S$270</f>
        <v>1283192.8976879239</v>
      </c>
      <c r="AI238" s="463">
        <f ca="1" xml:space="preserve"> Coal_Calcs!T$270</f>
        <v>1383335.0954887897</v>
      </c>
      <c r="AJ238" s="464">
        <f ca="1" xml:space="preserve"> Coal_Calcs!U$270</f>
        <v>1483414.4617696994</v>
      </c>
      <c r="AK238" s="384">
        <f t="shared" ca="1" si="10"/>
        <v>5625401.9382212982</v>
      </c>
      <c r="AL238" s="384">
        <f t="shared" ca="1" si="11"/>
        <v>6315354.793580886</v>
      </c>
      <c r="AM238" s="384">
        <f t="shared" ca="1" si="12"/>
        <v>7230740.8359578224</v>
      </c>
    </row>
    <row r="239" spans="4:39" ht="12.9" customHeight="1" x14ac:dyDescent="0.3">
      <c r="D239" s="54"/>
      <c r="E239" s="234" t="s">
        <v>431</v>
      </c>
      <c r="F239" s="234" t="s">
        <v>634</v>
      </c>
      <c r="G239" s="234" t="s">
        <v>646</v>
      </c>
      <c r="H239" s="172"/>
      <c r="I239" s="172"/>
      <c r="J239" s="440">
        <f ca="1" xml:space="preserve"> Oil_Calcs!M$272</f>
        <v>0</v>
      </c>
      <c r="K239" s="244">
        <f ca="1" xml:space="preserve"> Oil_Calcs!N$272</f>
        <v>0</v>
      </c>
      <c r="L239" s="447">
        <f ca="1" xml:space="preserve"> Oil_Calcs!O$272</f>
        <v>0</v>
      </c>
      <c r="M239" s="440">
        <f ca="1" xml:space="preserve"> Oil_Calcs!P$272</f>
        <v>0</v>
      </c>
      <c r="N239" s="244">
        <f ca="1" xml:space="preserve"> Oil_Calcs!Q$272</f>
        <v>0</v>
      </c>
      <c r="O239" s="447">
        <f ca="1" xml:space="preserve"> Oil_Calcs!R$272</f>
        <v>0</v>
      </c>
      <c r="P239" s="440">
        <f ca="1" xml:space="preserve"> Oil_Calcs!S$272</f>
        <v>0</v>
      </c>
      <c r="Q239" s="244">
        <f ca="1" xml:space="preserve"> Oil_Calcs!T$272</f>
        <v>0</v>
      </c>
      <c r="R239" s="447">
        <f ca="1" xml:space="preserve"> Oil_Calcs!U$272</f>
        <v>0</v>
      </c>
      <c r="S239" s="440">
        <f ca="1" xml:space="preserve"> Gas_Calcs!M$272</f>
        <v>0</v>
      </c>
      <c r="T239" s="244">
        <f ca="1" xml:space="preserve"> Gas_Calcs!N$272</f>
        <v>0</v>
      </c>
      <c r="U239" s="447">
        <f ca="1" xml:space="preserve"> Gas_Calcs!O$272</f>
        <v>0</v>
      </c>
      <c r="V239" s="440">
        <f ca="1" xml:space="preserve"> Gas_Calcs!P$272</f>
        <v>0</v>
      </c>
      <c r="W239" s="244">
        <f ca="1" xml:space="preserve"> Gas_Calcs!Q$272</f>
        <v>0</v>
      </c>
      <c r="X239" s="447">
        <f ca="1" xml:space="preserve"> Gas_Calcs!R$272</f>
        <v>0</v>
      </c>
      <c r="Y239" s="440">
        <f ca="1" xml:space="preserve"> Gas_Calcs!S$272</f>
        <v>0</v>
      </c>
      <c r="Z239" s="244">
        <f ca="1" xml:space="preserve"> Gas_Calcs!T$272</f>
        <v>0</v>
      </c>
      <c r="AA239" s="447">
        <f ca="1" xml:space="preserve"> Gas_Calcs!U$272</f>
        <v>0</v>
      </c>
      <c r="AB239" s="461">
        <f ca="1" xml:space="preserve"> Coal_Calcs!M$271</f>
        <v>0</v>
      </c>
      <c r="AC239" s="463">
        <f ca="1" xml:space="preserve"> Coal_Calcs!N$271</f>
        <v>0</v>
      </c>
      <c r="AD239" s="464">
        <f ca="1" xml:space="preserve"> Coal_Calcs!O$271</f>
        <v>0</v>
      </c>
      <c r="AE239" s="461">
        <f ca="1" xml:space="preserve"> Coal_Calcs!P$271</f>
        <v>0</v>
      </c>
      <c r="AF239" s="463">
        <f ca="1" xml:space="preserve"> Coal_Calcs!Q$271</f>
        <v>0</v>
      </c>
      <c r="AG239" s="464">
        <f ca="1" xml:space="preserve"> Coal_Calcs!R$271</f>
        <v>0</v>
      </c>
      <c r="AH239" s="461">
        <f ca="1" xml:space="preserve"> Coal_Calcs!S$271</f>
        <v>0</v>
      </c>
      <c r="AI239" s="463">
        <f ca="1" xml:space="preserve"> Coal_Calcs!T$271</f>
        <v>0</v>
      </c>
      <c r="AJ239" s="464">
        <f ca="1" xml:space="preserve"> Coal_Calcs!U$271</f>
        <v>0</v>
      </c>
      <c r="AK239" s="384">
        <f t="shared" ca="1" si="10"/>
        <v>0</v>
      </c>
      <c r="AL239" s="384">
        <f t="shared" ca="1" si="11"/>
        <v>0</v>
      </c>
      <c r="AM239" s="384">
        <f t="shared" ca="1" si="12"/>
        <v>0</v>
      </c>
    </row>
    <row r="240" spans="4:39" ht="12.9" customHeight="1" x14ac:dyDescent="0.3">
      <c r="D240" s="54"/>
      <c r="E240" s="234" t="s">
        <v>432</v>
      </c>
      <c r="F240" s="234" t="s">
        <v>189</v>
      </c>
      <c r="G240" s="234" t="s">
        <v>646</v>
      </c>
      <c r="H240" s="172"/>
      <c r="I240" s="172"/>
      <c r="J240" s="440">
        <f ca="1" xml:space="preserve"> Oil_Calcs!M$273</f>
        <v>7745.9953003794617</v>
      </c>
      <c r="K240" s="244">
        <f ca="1" xml:space="preserve"> Oil_Calcs!N$273</f>
        <v>8423.7912842379119</v>
      </c>
      <c r="L240" s="447">
        <f ca="1" xml:space="preserve"> Oil_Calcs!O$273</f>
        <v>9189.4225420988623</v>
      </c>
      <c r="M240" s="440">
        <f ca="1" xml:space="preserve"> Oil_Calcs!P$273</f>
        <v>2490.7549747980484</v>
      </c>
      <c r="N240" s="244">
        <f ca="1" xml:space="preserve"> Oil_Calcs!Q$273</f>
        <v>3583.1841553583799</v>
      </c>
      <c r="O240" s="447">
        <f ca="1" xml:space="preserve"> Oil_Calcs!R$273</f>
        <v>5392.9948674490361</v>
      </c>
      <c r="P240" s="440">
        <f ca="1" xml:space="preserve"> Oil_Calcs!S$273</f>
        <v>10236.75027517751</v>
      </c>
      <c r="Q240" s="244">
        <f ca="1" xml:space="preserve"> Oil_Calcs!T$273</f>
        <v>12006.975439596292</v>
      </c>
      <c r="R240" s="447">
        <f ca="1" xml:space="preserve"> Oil_Calcs!U$273</f>
        <v>14582.417409547899</v>
      </c>
      <c r="S240" s="440">
        <f ca="1" xml:space="preserve"> Gas_Calcs!M$273</f>
        <v>106184.73599999999</v>
      </c>
      <c r="T240" s="244">
        <f ca="1" xml:space="preserve"> Gas_Calcs!N$273</f>
        <v>109704.67200000001</v>
      </c>
      <c r="U240" s="447">
        <f ca="1" xml:space="preserve"> Gas_Calcs!O$273</f>
        <v>114006.81599999999</v>
      </c>
      <c r="V240" s="440">
        <f ca="1" xml:space="preserve"> Gas_Calcs!P$273</f>
        <v>9697.9817087963147</v>
      </c>
      <c r="W240" s="244">
        <f ca="1" xml:space="preserve"> Gas_Calcs!Q$273</f>
        <v>24907.932656308585</v>
      </c>
      <c r="X240" s="447">
        <f ca="1" xml:space="preserve"> Gas_Calcs!R$273</f>
        <v>42034.519509515696</v>
      </c>
      <c r="Y240" s="440">
        <f ca="1" xml:space="preserve"> Gas_Calcs!S$273</f>
        <v>115882.71770879631</v>
      </c>
      <c r="Z240" s="244">
        <f ca="1" xml:space="preserve"> Gas_Calcs!T$273</f>
        <v>134612.6046563086</v>
      </c>
      <c r="AA240" s="447">
        <f ca="1" xml:space="preserve"> Gas_Calcs!U$273</f>
        <v>156041.33550951569</v>
      </c>
      <c r="AB240" s="461">
        <f ca="1" xml:space="preserve"> Coal_Calcs!M$272</f>
        <v>6502.4282559831436</v>
      </c>
      <c r="AC240" s="463">
        <f ca="1" xml:space="preserve"> Coal_Calcs!N$272</f>
        <v>7210.6539022757315</v>
      </c>
      <c r="AD240" s="464">
        <f ca="1" xml:space="preserve"> Coal_Calcs!O$272</f>
        <v>7926.0579541935276</v>
      </c>
      <c r="AE240" s="461">
        <f ca="1" xml:space="preserve"> Coal_Calcs!P$272</f>
        <v>0</v>
      </c>
      <c r="AF240" s="463">
        <f ca="1" xml:space="preserve"> Coal_Calcs!Q$272</f>
        <v>0</v>
      </c>
      <c r="AG240" s="464">
        <f ca="1" xml:space="preserve"> Coal_Calcs!R$272</f>
        <v>0</v>
      </c>
      <c r="AH240" s="461">
        <f ca="1" xml:space="preserve"> Coal_Calcs!S$272</f>
        <v>6502.4282559831436</v>
      </c>
      <c r="AI240" s="463">
        <f ca="1" xml:space="preserve"> Coal_Calcs!T$272</f>
        <v>7210.6539022757315</v>
      </c>
      <c r="AJ240" s="464">
        <f ca="1" xml:space="preserve"> Coal_Calcs!U$272</f>
        <v>7926.0579541935276</v>
      </c>
      <c r="AK240" s="384">
        <f t="shared" ca="1" si="10"/>
        <v>132621.89623995696</v>
      </c>
      <c r="AL240" s="384">
        <f t="shared" ca="1" si="11"/>
        <v>153830.2339981806</v>
      </c>
      <c r="AM240" s="384">
        <f t="shared" ca="1" si="12"/>
        <v>178549.81087325711</v>
      </c>
    </row>
    <row r="241" spans="1:39" ht="12.9" customHeight="1" x14ac:dyDescent="0.3">
      <c r="D241" s="54"/>
      <c r="E241" s="234" t="s">
        <v>293</v>
      </c>
      <c r="F241" s="234" t="s">
        <v>524</v>
      </c>
      <c r="G241" s="234" t="s">
        <v>646</v>
      </c>
      <c r="H241" s="172"/>
      <c r="I241" s="172"/>
      <c r="J241" s="440">
        <f ca="1" xml:space="preserve"> Oil_Calcs!M$274</f>
        <v>0</v>
      </c>
      <c r="K241" s="244">
        <f ca="1" xml:space="preserve"> Oil_Calcs!N$274</f>
        <v>0</v>
      </c>
      <c r="L241" s="447">
        <f ca="1" xml:space="preserve"> Oil_Calcs!O$274</f>
        <v>0</v>
      </c>
      <c r="M241" s="440">
        <f ca="1" xml:space="preserve"> Oil_Calcs!P$274</f>
        <v>0</v>
      </c>
      <c r="N241" s="244">
        <f ca="1" xml:space="preserve"> Oil_Calcs!Q$274</f>
        <v>0</v>
      </c>
      <c r="O241" s="447">
        <f ca="1" xml:space="preserve"> Oil_Calcs!R$274</f>
        <v>0</v>
      </c>
      <c r="P241" s="440">
        <f ca="1" xml:space="preserve"> Oil_Calcs!S$274</f>
        <v>0</v>
      </c>
      <c r="Q241" s="244">
        <f ca="1" xml:space="preserve"> Oil_Calcs!T$274</f>
        <v>0</v>
      </c>
      <c r="R241" s="447">
        <f ca="1" xml:space="preserve"> Oil_Calcs!U$274</f>
        <v>0</v>
      </c>
      <c r="S241" s="440">
        <f ca="1" xml:space="preserve"> Gas_Calcs!M$274</f>
        <v>0</v>
      </c>
      <c r="T241" s="244">
        <f ca="1" xml:space="preserve"> Gas_Calcs!N$274</f>
        <v>0</v>
      </c>
      <c r="U241" s="447">
        <f ca="1" xml:space="preserve"> Gas_Calcs!O$274</f>
        <v>0</v>
      </c>
      <c r="V241" s="440">
        <f ca="1" xml:space="preserve"> Gas_Calcs!P$274</f>
        <v>0</v>
      </c>
      <c r="W241" s="244">
        <f ca="1" xml:space="preserve"> Gas_Calcs!Q$274</f>
        <v>0</v>
      </c>
      <c r="X241" s="447">
        <f ca="1" xml:space="preserve"> Gas_Calcs!R$274</f>
        <v>0</v>
      </c>
      <c r="Y241" s="440">
        <f ca="1" xml:space="preserve"> Gas_Calcs!S$274</f>
        <v>0</v>
      </c>
      <c r="Z241" s="244">
        <f ca="1" xml:space="preserve"> Gas_Calcs!T$274</f>
        <v>0</v>
      </c>
      <c r="AA241" s="447">
        <f ca="1" xml:space="preserve"> Gas_Calcs!U$274</f>
        <v>0</v>
      </c>
      <c r="AB241" s="461">
        <f ca="1" xml:space="preserve"> Coal_Calcs!M$273</f>
        <v>0</v>
      </c>
      <c r="AC241" s="463">
        <f ca="1" xml:space="preserve"> Coal_Calcs!N$273</f>
        <v>0</v>
      </c>
      <c r="AD241" s="464">
        <f ca="1" xml:space="preserve"> Coal_Calcs!O$273</f>
        <v>0</v>
      </c>
      <c r="AE241" s="461">
        <f ca="1" xml:space="preserve"> Coal_Calcs!P$273</f>
        <v>0</v>
      </c>
      <c r="AF241" s="463">
        <f ca="1" xml:space="preserve"> Coal_Calcs!Q$273</f>
        <v>0</v>
      </c>
      <c r="AG241" s="464">
        <f ca="1" xml:space="preserve"> Coal_Calcs!R$273</f>
        <v>0</v>
      </c>
      <c r="AH241" s="461">
        <f ca="1" xml:space="preserve"> Coal_Calcs!S$273</f>
        <v>0</v>
      </c>
      <c r="AI241" s="463">
        <f ca="1" xml:space="preserve"> Coal_Calcs!T$273</f>
        <v>0</v>
      </c>
      <c r="AJ241" s="464">
        <f ca="1" xml:space="preserve"> Coal_Calcs!U$273</f>
        <v>0</v>
      </c>
      <c r="AK241" s="384">
        <f t="shared" ca="1" si="10"/>
        <v>0</v>
      </c>
      <c r="AL241" s="384">
        <f t="shared" ca="1" si="11"/>
        <v>0</v>
      </c>
      <c r="AM241" s="384">
        <f t="shared" ca="1" si="12"/>
        <v>0</v>
      </c>
    </row>
    <row r="242" spans="1:39" ht="12.9" customHeight="1" x14ac:dyDescent="0.3">
      <c r="D242" s="54"/>
      <c r="E242" s="234" t="s">
        <v>386</v>
      </c>
      <c r="F242" s="234" t="s">
        <v>599</v>
      </c>
      <c r="G242" s="234" t="s">
        <v>646</v>
      </c>
      <c r="H242" s="172"/>
      <c r="I242" s="172"/>
      <c r="J242" s="440">
        <f ca="1" xml:space="preserve"> Oil_Calcs!M$275</f>
        <v>0</v>
      </c>
      <c r="K242" s="244">
        <f ca="1" xml:space="preserve"> Oil_Calcs!N$275</f>
        <v>0</v>
      </c>
      <c r="L242" s="447">
        <f ca="1" xml:space="preserve"> Oil_Calcs!O$275</f>
        <v>0</v>
      </c>
      <c r="M242" s="440">
        <f ca="1" xml:space="preserve"> Oil_Calcs!P$275</f>
        <v>0</v>
      </c>
      <c r="N242" s="244">
        <f ca="1" xml:space="preserve"> Oil_Calcs!Q$275</f>
        <v>0</v>
      </c>
      <c r="O242" s="447">
        <f ca="1" xml:space="preserve"> Oil_Calcs!R$275</f>
        <v>0</v>
      </c>
      <c r="P242" s="440">
        <f ca="1" xml:space="preserve"> Oil_Calcs!S$275</f>
        <v>0</v>
      </c>
      <c r="Q242" s="244">
        <f ca="1" xml:space="preserve"> Oil_Calcs!T$275</f>
        <v>0</v>
      </c>
      <c r="R242" s="447">
        <f ca="1" xml:space="preserve"> Oil_Calcs!U$275</f>
        <v>0</v>
      </c>
      <c r="S242" s="440">
        <f ca="1" xml:space="preserve"> Gas_Calcs!M$275</f>
        <v>0</v>
      </c>
      <c r="T242" s="244">
        <f ca="1" xml:space="preserve"> Gas_Calcs!N$275</f>
        <v>0</v>
      </c>
      <c r="U242" s="447">
        <f ca="1" xml:space="preserve"> Gas_Calcs!O$275</f>
        <v>0</v>
      </c>
      <c r="V242" s="440">
        <f ca="1" xml:space="preserve"> Gas_Calcs!P$275</f>
        <v>0</v>
      </c>
      <c r="W242" s="244">
        <f ca="1" xml:space="preserve"> Gas_Calcs!Q$275</f>
        <v>0</v>
      </c>
      <c r="X242" s="447">
        <f ca="1" xml:space="preserve"> Gas_Calcs!R$275</f>
        <v>0</v>
      </c>
      <c r="Y242" s="440">
        <f ca="1" xml:space="preserve"> Gas_Calcs!S$275</f>
        <v>0</v>
      </c>
      <c r="Z242" s="244">
        <f ca="1" xml:space="preserve"> Gas_Calcs!T$275</f>
        <v>0</v>
      </c>
      <c r="AA242" s="447">
        <f ca="1" xml:space="preserve"> Gas_Calcs!U$275</f>
        <v>0</v>
      </c>
      <c r="AB242" s="461">
        <f ca="1" xml:space="preserve"> Coal_Calcs!M$274</f>
        <v>0</v>
      </c>
      <c r="AC242" s="463">
        <f ca="1" xml:space="preserve"> Coal_Calcs!N$274</f>
        <v>0</v>
      </c>
      <c r="AD242" s="464">
        <f ca="1" xml:space="preserve"> Coal_Calcs!O$274</f>
        <v>0</v>
      </c>
      <c r="AE242" s="461">
        <f ca="1" xml:space="preserve"> Coal_Calcs!P$274</f>
        <v>0</v>
      </c>
      <c r="AF242" s="463">
        <f ca="1" xml:space="preserve"> Coal_Calcs!Q$274</f>
        <v>0</v>
      </c>
      <c r="AG242" s="464">
        <f ca="1" xml:space="preserve"> Coal_Calcs!R$274</f>
        <v>0</v>
      </c>
      <c r="AH242" s="461">
        <f ca="1" xml:space="preserve"> Coal_Calcs!S$274</f>
        <v>0</v>
      </c>
      <c r="AI242" s="463">
        <f ca="1" xml:space="preserve"> Coal_Calcs!T$274</f>
        <v>0</v>
      </c>
      <c r="AJ242" s="464">
        <f ca="1" xml:space="preserve"> Coal_Calcs!U$274</f>
        <v>0</v>
      </c>
      <c r="AK242" s="384">
        <f t="shared" ca="1" si="10"/>
        <v>0</v>
      </c>
      <c r="AL242" s="384">
        <f t="shared" ca="1" si="11"/>
        <v>0</v>
      </c>
      <c r="AM242" s="384">
        <f t="shared" ca="1" si="12"/>
        <v>0</v>
      </c>
    </row>
    <row r="243" spans="1:39" ht="12.9" customHeight="1" x14ac:dyDescent="0.3">
      <c r="D243" s="54"/>
      <c r="E243" s="234" t="s">
        <v>434</v>
      </c>
      <c r="F243" s="234" t="s">
        <v>190</v>
      </c>
      <c r="G243" s="234" t="s">
        <v>646</v>
      </c>
      <c r="H243" s="172"/>
      <c r="I243" s="172"/>
      <c r="J243" s="440">
        <f ca="1" xml:space="preserve"> Oil_Calcs!M$276</f>
        <v>114690.7046088443</v>
      </c>
      <c r="K243" s="244">
        <f ca="1" xml:space="preserve"> Oil_Calcs!N$276</f>
        <v>124726.45804726458</v>
      </c>
      <c r="L243" s="447">
        <f ca="1" xml:space="preserve"> Oil_Calcs!O$276</f>
        <v>136062.74022010897</v>
      </c>
      <c r="M243" s="440">
        <f ca="1" xml:space="preserve"> Oil_Calcs!P$276</f>
        <v>27525.487142133243</v>
      </c>
      <c r="N243" s="244">
        <f ca="1" xml:space="preserve"> Oil_Calcs!Q$276</f>
        <v>39178.765136156675</v>
      </c>
      <c r="O243" s="447">
        <f ca="1" xml:space="preserve"> Oil_Calcs!R$276</f>
        <v>65382.881835843218</v>
      </c>
      <c r="P243" s="440">
        <f ca="1" xml:space="preserve"> Oil_Calcs!S$276</f>
        <v>142216.19175097754</v>
      </c>
      <c r="Q243" s="244">
        <f ca="1" xml:space="preserve"> Oil_Calcs!T$276</f>
        <v>163905.22318342124</v>
      </c>
      <c r="R243" s="447">
        <f ca="1" xml:space="preserve"> Oil_Calcs!U$276</f>
        <v>201445.6220559522</v>
      </c>
      <c r="S243" s="440">
        <f ca="1" xml:space="preserve"> Gas_Calcs!M$276</f>
        <v>49300.055999999997</v>
      </c>
      <c r="T243" s="244">
        <f ca="1" xml:space="preserve"> Gas_Calcs!N$276</f>
        <v>50934.311999999998</v>
      </c>
      <c r="U243" s="447">
        <f ca="1" xml:space="preserve"> Gas_Calcs!O$276</f>
        <v>52931.735999999997</v>
      </c>
      <c r="V243" s="440">
        <f ca="1" xml:space="preserve"> Gas_Calcs!P$276</f>
        <v>4502.6343647982894</v>
      </c>
      <c r="W243" s="244">
        <f ca="1" xml:space="preserve"> Gas_Calcs!Q$276</f>
        <v>11564.397304714701</v>
      </c>
      <c r="X243" s="447">
        <f ca="1" xml:space="preserve"> Gas_Calcs!R$276</f>
        <v>19516.02691513229</v>
      </c>
      <c r="Y243" s="440">
        <f ca="1" xml:space="preserve"> Gas_Calcs!S$276</f>
        <v>53802.690364798284</v>
      </c>
      <c r="Z243" s="244">
        <f ca="1" xml:space="preserve"> Gas_Calcs!T$276</f>
        <v>62498.709304714699</v>
      </c>
      <c r="AA243" s="447">
        <f ca="1" xml:space="preserve"> Gas_Calcs!U$276</f>
        <v>72447.762915132291</v>
      </c>
      <c r="AB243" s="461">
        <f ca="1" xml:space="preserve"> Coal_Calcs!M$275</f>
        <v>0</v>
      </c>
      <c r="AC243" s="463">
        <f ca="1" xml:space="preserve"> Coal_Calcs!N$275</f>
        <v>0</v>
      </c>
      <c r="AD243" s="464">
        <f ca="1" xml:space="preserve"> Coal_Calcs!O$275</f>
        <v>0</v>
      </c>
      <c r="AE243" s="461">
        <f ca="1" xml:space="preserve"> Coal_Calcs!P$275</f>
        <v>0</v>
      </c>
      <c r="AF243" s="463">
        <f ca="1" xml:space="preserve"> Coal_Calcs!Q$275</f>
        <v>0</v>
      </c>
      <c r="AG243" s="464">
        <f ca="1" xml:space="preserve"> Coal_Calcs!R$275</f>
        <v>0</v>
      </c>
      <c r="AH243" s="461">
        <f ca="1" xml:space="preserve"> Coal_Calcs!S$275</f>
        <v>0</v>
      </c>
      <c r="AI243" s="463">
        <f ca="1" xml:space="preserve"> Coal_Calcs!T$275</f>
        <v>0</v>
      </c>
      <c r="AJ243" s="464">
        <f ca="1" xml:space="preserve"> Coal_Calcs!U$275</f>
        <v>0</v>
      </c>
      <c r="AK243" s="384">
        <f t="shared" ca="1" si="10"/>
        <v>196018.88211577584</v>
      </c>
      <c r="AL243" s="384">
        <f t="shared" ca="1" si="11"/>
        <v>226403.93248813594</v>
      </c>
      <c r="AM243" s="384">
        <f t="shared" ca="1" si="12"/>
        <v>273893.38497108448</v>
      </c>
    </row>
    <row r="244" spans="1:39" ht="12.9" customHeight="1" x14ac:dyDescent="0.3">
      <c r="D244" s="54"/>
      <c r="E244" s="234" t="s">
        <v>436</v>
      </c>
      <c r="F244" s="234" t="s">
        <v>636</v>
      </c>
      <c r="G244" s="234" t="s">
        <v>646</v>
      </c>
      <c r="H244" s="172"/>
      <c r="I244" s="172"/>
      <c r="J244" s="440">
        <f ca="1" xml:space="preserve"> Oil_Calcs!M$277</f>
        <v>0</v>
      </c>
      <c r="K244" s="244">
        <f ca="1" xml:space="preserve"> Oil_Calcs!N$277</f>
        <v>0</v>
      </c>
      <c r="L244" s="447">
        <f ca="1" xml:space="preserve"> Oil_Calcs!O$277</f>
        <v>0</v>
      </c>
      <c r="M244" s="440">
        <f ca="1" xml:space="preserve"> Oil_Calcs!P$277</f>
        <v>0</v>
      </c>
      <c r="N244" s="244">
        <f ca="1" xml:space="preserve"> Oil_Calcs!Q$277</f>
        <v>0</v>
      </c>
      <c r="O244" s="447">
        <f ca="1" xml:space="preserve"> Oil_Calcs!R$277</f>
        <v>0</v>
      </c>
      <c r="P244" s="440">
        <f ca="1" xml:space="preserve"> Oil_Calcs!S$277</f>
        <v>0</v>
      </c>
      <c r="Q244" s="244">
        <f ca="1" xml:space="preserve"> Oil_Calcs!T$277</f>
        <v>0</v>
      </c>
      <c r="R244" s="447">
        <f ca="1" xml:space="preserve"> Oil_Calcs!U$277</f>
        <v>0</v>
      </c>
      <c r="S244" s="440">
        <f ca="1" xml:space="preserve"> Gas_Calcs!M$277</f>
        <v>0</v>
      </c>
      <c r="T244" s="244">
        <f ca="1" xml:space="preserve"> Gas_Calcs!N$277</f>
        <v>0</v>
      </c>
      <c r="U244" s="447">
        <f ca="1" xml:space="preserve"> Gas_Calcs!O$277</f>
        <v>0</v>
      </c>
      <c r="V244" s="440">
        <f ca="1" xml:space="preserve"> Gas_Calcs!P$277</f>
        <v>0</v>
      </c>
      <c r="W244" s="244">
        <f ca="1" xml:space="preserve"> Gas_Calcs!Q$277</f>
        <v>0</v>
      </c>
      <c r="X244" s="447">
        <f ca="1" xml:space="preserve"> Gas_Calcs!R$277</f>
        <v>0</v>
      </c>
      <c r="Y244" s="440">
        <f ca="1" xml:space="preserve"> Gas_Calcs!S$277</f>
        <v>0</v>
      </c>
      <c r="Z244" s="244">
        <f ca="1" xml:space="preserve"> Gas_Calcs!T$277</f>
        <v>0</v>
      </c>
      <c r="AA244" s="447">
        <f ca="1" xml:space="preserve"> Gas_Calcs!U$277</f>
        <v>0</v>
      </c>
      <c r="AB244" s="461">
        <f ca="1" xml:space="preserve"> Coal_Calcs!M$276</f>
        <v>0</v>
      </c>
      <c r="AC244" s="463">
        <f ca="1" xml:space="preserve"> Coal_Calcs!N$276</f>
        <v>0</v>
      </c>
      <c r="AD244" s="464">
        <f ca="1" xml:space="preserve"> Coal_Calcs!O$276</f>
        <v>0</v>
      </c>
      <c r="AE244" s="461">
        <f ca="1" xml:space="preserve"> Coal_Calcs!P$276</f>
        <v>0</v>
      </c>
      <c r="AF244" s="463">
        <f ca="1" xml:space="preserve"> Coal_Calcs!Q$276</f>
        <v>0</v>
      </c>
      <c r="AG244" s="464">
        <f ca="1" xml:space="preserve"> Coal_Calcs!R$276</f>
        <v>0</v>
      </c>
      <c r="AH244" s="461">
        <f ca="1" xml:space="preserve"> Coal_Calcs!S$276</f>
        <v>0</v>
      </c>
      <c r="AI244" s="463">
        <f ca="1" xml:space="preserve"> Coal_Calcs!T$276</f>
        <v>0</v>
      </c>
      <c r="AJ244" s="464">
        <f ca="1" xml:space="preserve"> Coal_Calcs!U$276</f>
        <v>0</v>
      </c>
      <c r="AK244" s="384">
        <f t="shared" ca="1" si="10"/>
        <v>0</v>
      </c>
      <c r="AL244" s="384">
        <f t="shared" ca="1" si="11"/>
        <v>0</v>
      </c>
      <c r="AM244" s="384">
        <f t="shared" ca="1" si="12"/>
        <v>0</v>
      </c>
    </row>
    <row r="245" spans="1:39" ht="12.9" customHeight="1" x14ac:dyDescent="0.3">
      <c r="D245" s="54"/>
      <c r="E245" s="234" t="s">
        <v>437</v>
      </c>
      <c r="F245" s="234" t="s">
        <v>637</v>
      </c>
      <c r="G245" s="234" t="s">
        <v>646</v>
      </c>
      <c r="H245" s="172"/>
      <c r="I245" s="172"/>
      <c r="J245" s="440">
        <f ca="1" xml:space="preserve"> Oil_Calcs!M$278</f>
        <v>0</v>
      </c>
      <c r="K245" s="244">
        <f ca="1" xml:space="preserve"> Oil_Calcs!N$278</f>
        <v>0</v>
      </c>
      <c r="L245" s="447">
        <f ca="1" xml:space="preserve"> Oil_Calcs!O$278</f>
        <v>0</v>
      </c>
      <c r="M245" s="440">
        <f ca="1" xml:space="preserve"> Oil_Calcs!P$278</f>
        <v>0</v>
      </c>
      <c r="N245" s="244">
        <f ca="1" xml:space="preserve"> Oil_Calcs!Q$278</f>
        <v>0</v>
      </c>
      <c r="O245" s="447">
        <f ca="1" xml:space="preserve"> Oil_Calcs!R$278</f>
        <v>0</v>
      </c>
      <c r="P245" s="440">
        <f ca="1" xml:space="preserve"> Oil_Calcs!S$278</f>
        <v>0</v>
      </c>
      <c r="Q245" s="244">
        <f ca="1" xml:space="preserve"> Oil_Calcs!T$278</f>
        <v>0</v>
      </c>
      <c r="R245" s="447">
        <f ca="1" xml:space="preserve"> Oil_Calcs!U$278</f>
        <v>0</v>
      </c>
      <c r="S245" s="440">
        <f ca="1" xml:space="preserve"> Gas_Calcs!M$278</f>
        <v>0</v>
      </c>
      <c r="T245" s="244">
        <f ca="1" xml:space="preserve"> Gas_Calcs!N$278</f>
        <v>0</v>
      </c>
      <c r="U245" s="447">
        <f ca="1" xml:space="preserve"> Gas_Calcs!O$278</f>
        <v>0</v>
      </c>
      <c r="V245" s="440">
        <f ca="1" xml:space="preserve"> Gas_Calcs!P$278</f>
        <v>0</v>
      </c>
      <c r="W245" s="244">
        <f ca="1" xml:space="preserve"> Gas_Calcs!Q$278</f>
        <v>0</v>
      </c>
      <c r="X245" s="447">
        <f ca="1" xml:space="preserve"> Gas_Calcs!R$278</f>
        <v>0</v>
      </c>
      <c r="Y245" s="440">
        <f ca="1" xml:space="preserve"> Gas_Calcs!S$278</f>
        <v>0</v>
      </c>
      <c r="Z245" s="244">
        <f ca="1" xml:space="preserve"> Gas_Calcs!T$278</f>
        <v>0</v>
      </c>
      <c r="AA245" s="447">
        <f ca="1" xml:space="preserve"> Gas_Calcs!U$278</f>
        <v>0</v>
      </c>
      <c r="AB245" s="461">
        <f ca="1" xml:space="preserve"> Coal_Calcs!M$277</f>
        <v>0</v>
      </c>
      <c r="AC245" s="463">
        <f ca="1" xml:space="preserve"> Coal_Calcs!N$277</f>
        <v>0</v>
      </c>
      <c r="AD245" s="464">
        <f ca="1" xml:space="preserve"> Coal_Calcs!O$277</f>
        <v>0</v>
      </c>
      <c r="AE245" s="461">
        <f ca="1" xml:space="preserve"> Coal_Calcs!P$277</f>
        <v>0</v>
      </c>
      <c r="AF245" s="463">
        <f ca="1" xml:space="preserve"> Coal_Calcs!Q$277</f>
        <v>0</v>
      </c>
      <c r="AG245" s="464">
        <f ca="1" xml:space="preserve"> Coal_Calcs!R$277</f>
        <v>0</v>
      </c>
      <c r="AH245" s="461">
        <f ca="1" xml:space="preserve"> Coal_Calcs!S$277</f>
        <v>0</v>
      </c>
      <c r="AI245" s="463">
        <f ca="1" xml:space="preserve"> Coal_Calcs!T$277</f>
        <v>0</v>
      </c>
      <c r="AJ245" s="464">
        <f ca="1" xml:space="preserve"> Coal_Calcs!U$277</f>
        <v>0</v>
      </c>
      <c r="AK245" s="384">
        <f t="shared" ca="1" si="10"/>
        <v>0</v>
      </c>
      <c r="AL245" s="384">
        <f t="shared" ca="1" si="11"/>
        <v>0</v>
      </c>
      <c r="AM245" s="384">
        <f t="shared" ca="1" si="12"/>
        <v>0</v>
      </c>
    </row>
    <row r="246" spans="1:39" ht="12.9" customHeight="1" x14ac:dyDescent="0.3">
      <c r="D246" s="54"/>
      <c r="E246" s="234" t="s">
        <v>435</v>
      </c>
      <c r="F246" s="234" t="s">
        <v>191</v>
      </c>
      <c r="G246" s="234" t="s">
        <v>646</v>
      </c>
      <c r="H246" s="172"/>
      <c r="I246" s="172"/>
      <c r="J246" s="440">
        <f ca="1" xml:space="preserve"> Oil_Calcs!M$279</f>
        <v>29484.756304670202</v>
      </c>
      <c r="K246" s="244">
        <f ca="1" xml:space="preserve"> Oil_Calcs!N$279</f>
        <v>32064.75392064753</v>
      </c>
      <c r="L246" s="447">
        <f ca="1" xml:space="preserve"> Oil_Calcs!O$279</f>
        <v>34979.092257021475</v>
      </c>
      <c r="M246" s="440">
        <f ca="1" xml:space="preserve"> Oil_Calcs!P$279</f>
        <v>3539.8704790976603</v>
      </c>
      <c r="N246" s="244">
        <f ca="1" xml:space="preserve"> Oil_Calcs!Q$279</f>
        <v>4397.4379179382277</v>
      </c>
      <c r="O246" s="447">
        <f ca="1" xml:space="preserve"> Oil_Calcs!R$279</f>
        <v>6787.9466546737558</v>
      </c>
      <c r="P246" s="440">
        <f ca="1" xml:space="preserve"> Oil_Calcs!S$279</f>
        <v>33024.626783767861</v>
      </c>
      <c r="Q246" s="244">
        <f ca="1" xml:space="preserve"> Oil_Calcs!T$279</f>
        <v>36462.191838585757</v>
      </c>
      <c r="R246" s="447">
        <f ca="1" xml:space="preserve"> Oil_Calcs!U$279</f>
        <v>41767.038911695228</v>
      </c>
      <c r="S246" s="440">
        <f ca="1" xml:space="preserve"> Gas_Calcs!M$279</f>
        <v>17065.403999999999</v>
      </c>
      <c r="T246" s="244">
        <f ca="1" xml:space="preserve"> Gas_Calcs!N$279</f>
        <v>17631.108</v>
      </c>
      <c r="U246" s="447">
        <f ca="1" xml:space="preserve"> Gas_Calcs!O$279</f>
        <v>18322.524000000001</v>
      </c>
      <c r="V246" s="440">
        <f ca="1" xml:space="preserve"> Gas_Calcs!P$279</f>
        <v>1558.6042031994079</v>
      </c>
      <c r="W246" s="244">
        <f ca="1" xml:space="preserve"> Gas_Calcs!Q$279</f>
        <v>4003.0606054781661</v>
      </c>
      <c r="X246" s="447">
        <f ca="1" xml:space="preserve"> Gas_Calcs!R$279</f>
        <v>6755.5477783150236</v>
      </c>
      <c r="Y246" s="440">
        <f ca="1" xml:space="preserve"> Gas_Calcs!S$279</f>
        <v>18624.008203199406</v>
      </c>
      <c r="Z246" s="244">
        <f ca="1" xml:space="preserve"> Gas_Calcs!T$279</f>
        <v>21634.168605478168</v>
      </c>
      <c r="AA246" s="447">
        <f ca="1" xml:space="preserve"> Gas_Calcs!U$279</f>
        <v>25078.071778315025</v>
      </c>
      <c r="AB246" s="461">
        <f ca="1" xml:space="preserve"> Coal_Calcs!M$278</f>
        <v>103420.78639646556</v>
      </c>
      <c r="AC246" s="463">
        <f ca="1" xml:space="preserve"> Coal_Calcs!N$278</f>
        <v>110310.37844859248</v>
      </c>
      <c r="AD246" s="464">
        <f ca="1" xml:space="preserve"> Coal_Calcs!O$278</f>
        <v>117121.61220614388</v>
      </c>
      <c r="AE246" s="461">
        <f ca="1" xml:space="preserve"> Coal_Calcs!P$278</f>
        <v>8156.8792945212099</v>
      </c>
      <c r="AF246" s="463">
        <f ca="1" xml:space="preserve"> Coal_Calcs!Q$278</f>
        <v>9063.1992161346807</v>
      </c>
      <c r="AG246" s="464">
        <f ca="1" xml:space="preserve"> Coal_Calcs!R$278</f>
        <v>9969.5191377481478</v>
      </c>
      <c r="AH246" s="461">
        <f ca="1" xml:space="preserve"> Coal_Calcs!S$278</f>
        <v>111577.66569098676</v>
      </c>
      <c r="AI246" s="463">
        <f ca="1" xml:space="preserve"> Coal_Calcs!T$278</f>
        <v>119373.57766472717</v>
      </c>
      <c r="AJ246" s="464">
        <f ca="1" xml:space="preserve"> Coal_Calcs!U$278</f>
        <v>127091.13134389203</v>
      </c>
      <c r="AK246" s="384">
        <f t="shared" ca="1" si="10"/>
        <v>163226.30067795404</v>
      </c>
      <c r="AL246" s="384">
        <f t="shared" ca="1" si="11"/>
        <v>177469.9381087911</v>
      </c>
      <c r="AM246" s="384">
        <f t="shared" ca="1" si="12"/>
        <v>193936.24203390226</v>
      </c>
    </row>
    <row r="247" spans="1:39" ht="12.9" customHeight="1" x14ac:dyDescent="0.3">
      <c r="D247" s="54"/>
      <c r="E247" s="234" t="s">
        <v>433</v>
      </c>
      <c r="F247" s="234" t="s">
        <v>635</v>
      </c>
      <c r="G247" s="234" t="s">
        <v>646</v>
      </c>
      <c r="H247" s="172"/>
      <c r="I247" s="172"/>
      <c r="J247" s="440">
        <f ca="1" xml:space="preserve"> Oil_Calcs!M$280</f>
        <v>0</v>
      </c>
      <c r="K247" s="244">
        <f ca="1" xml:space="preserve"> Oil_Calcs!N$280</f>
        <v>0</v>
      </c>
      <c r="L247" s="447">
        <f ca="1" xml:space="preserve"> Oil_Calcs!O$280</f>
        <v>0</v>
      </c>
      <c r="M247" s="440">
        <f ca="1" xml:space="preserve"> Oil_Calcs!P$280</f>
        <v>0</v>
      </c>
      <c r="N247" s="244">
        <f ca="1" xml:space="preserve"> Oil_Calcs!Q$280</f>
        <v>0</v>
      </c>
      <c r="O247" s="447">
        <f ca="1" xml:space="preserve"> Oil_Calcs!R$280</f>
        <v>0</v>
      </c>
      <c r="P247" s="440">
        <f ca="1" xml:space="preserve"> Oil_Calcs!S$280</f>
        <v>0</v>
      </c>
      <c r="Q247" s="244">
        <f ca="1" xml:space="preserve"> Oil_Calcs!T$280</f>
        <v>0</v>
      </c>
      <c r="R247" s="447">
        <f ca="1" xml:space="preserve"> Oil_Calcs!U$280</f>
        <v>0</v>
      </c>
      <c r="S247" s="440">
        <f ca="1" xml:space="preserve"> Gas_Calcs!M$280</f>
        <v>0</v>
      </c>
      <c r="T247" s="244">
        <f ca="1" xml:space="preserve"> Gas_Calcs!N$280</f>
        <v>0</v>
      </c>
      <c r="U247" s="447">
        <f ca="1" xml:space="preserve"> Gas_Calcs!O$280</f>
        <v>0</v>
      </c>
      <c r="V247" s="440">
        <f ca="1" xml:space="preserve"> Gas_Calcs!P$280</f>
        <v>0</v>
      </c>
      <c r="W247" s="244">
        <f ca="1" xml:space="preserve"> Gas_Calcs!Q$280</f>
        <v>0</v>
      </c>
      <c r="X247" s="447">
        <f ca="1" xml:space="preserve"> Gas_Calcs!R$280</f>
        <v>0</v>
      </c>
      <c r="Y247" s="440">
        <f ca="1" xml:space="preserve"> Gas_Calcs!S$280</f>
        <v>0</v>
      </c>
      <c r="Z247" s="244">
        <f ca="1" xml:space="preserve"> Gas_Calcs!T$280</f>
        <v>0</v>
      </c>
      <c r="AA247" s="447">
        <f ca="1" xml:space="preserve"> Gas_Calcs!U$280</f>
        <v>0</v>
      </c>
      <c r="AB247" s="461">
        <f ca="1" xml:space="preserve"> Coal_Calcs!M$279</f>
        <v>0</v>
      </c>
      <c r="AC247" s="463">
        <f ca="1" xml:space="preserve"> Coal_Calcs!N$279</f>
        <v>0</v>
      </c>
      <c r="AD247" s="464">
        <f ca="1" xml:space="preserve"> Coal_Calcs!O$279</f>
        <v>0</v>
      </c>
      <c r="AE247" s="461">
        <f ca="1" xml:space="preserve"> Coal_Calcs!P$279</f>
        <v>0</v>
      </c>
      <c r="AF247" s="463">
        <f ca="1" xml:space="preserve"> Coal_Calcs!Q$279</f>
        <v>0</v>
      </c>
      <c r="AG247" s="464">
        <f ca="1" xml:space="preserve"> Coal_Calcs!R$279</f>
        <v>0</v>
      </c>
      <c r="AH247" s="461">
        <f ca="1" xml:space="preserve"> Coal_Calcs!S$279</f>
        <v>0</v>
      </c>
      <c r="AI247" s="463">
        <f ca="1" xml:space="preserve"> Coal_Calcs!T$279</f>
        <v>0</v>
      </c>
      <c r="AJ247" s="464">
        <f ca="1" xml:space="preserve"> Coal_Calcs!U$279</f>
        <v>0</v>
      </c>
      <c r="AK247" s="384">
        <f t="shared" ca="1" si="10"/>
        <v>0</v>
      </c>
      <c r="AL247" s="384">
        <f t="shared" ca="1" si="11"/>
        <v>0</v>
      </c>
      <c r="AM247" s="384">
        <f t="shared" ca="1" si="12"/>
        <v>0</v>
      </c>
    </row>
    <row r="248" spans="1:39" ht="12.9" customHeight="1" thickBot="1" x14ac:dyDescent="0.35">
      <c r="D248" s="54"/>
      <c r="E248" s="234" t="s">
        <v>438</v>
      </c>
      <c r="F248" s="234" t="s">
        <v>638</v>
      </c>
      <c r="G248" s="234" t="s">
        <v>646</v>
      </c>
      <c r="H248" s="172"/>
      <c r="I248" s="172"/>
      <c r="J248" s="455">
        <f ca="1" xml:space="preserve"> Oil_Calcs!M$281</f>
        <v>0</v>
      </c>
      <c r="K248" s="459">
        <f ca="1" xml:space="preserve"> Oil_Calcs!N$281</f>
        <v>0</v>
      </c>
      <c r="L248" s="460">
        <f ca="1" xml:space="preserve"> Oil_Calcs!O$281</f>
        <v>0</v>
      </c>
      <c r="M248" s="440">
        <f ca="1" xml:space="preserve"> Oil_Calcs!P$281</f>
        <v>0</v>
      </c>
      <c r="N248" s="244">
        <f ca="1" xml:space="preserve"> Oil_Calcs!Q$281</f>
        <v>0</v>
      </c>
      <c r="O248" s="447">
        <f ca="1" xml:space="preserve"> Oil_Calcs!R$281</f>
        <v>0</v>
      </c>
      <c r="P248" s="455">
        <f ca="1" xml:space="preserve"> Oil_Calcs!S$281</f>
        <v>0</v>
      </c>
      <c r="Q248" s="459">
        <f ca="1" xml:space="preserve"> Oil_Calcs!T$281</f>
        <v>0</v>
      </c>
      <c r="R248" s="460">
        <f ca="1" xml:space="preserve"> Oil_Calcs!U$281</f>
        <v>0</v>
      </c>
      <c r="S248" s="440">
        <f ca="1" xml:space="preserve"> Gas_Calcs!M$281</f>
        <v>0</v>
      </c>
      <c r="T248" s="244">
        <f ca="1" xml:space="preserve"> Gas_Calcs!N$281</f>
        <v>0</v>
      </c>
      <c r="U248" s="447">
        <f ca="1" xml:space="preserve"> Gas_Calcs!O$281</f>
        <v>0</v>
      </c>
      <c r="V248" s="440">
        <f ca="1" xml:space="preserve"> Gas_Calcs!P$281</f>
        <v>0</v>
      </c>
      <c r="W248" s="244">
        <f ca="1" xml:space="preserve"> Gas_Calcs!Q$281</f>
        <v>0</v>
      </c>
      <c r="X248" s="447">
        <f ca="1" xml:space="preserve"> Gas_Calcs!R$281</f>
        <v>0</v>
      </c>
      <c r="Y248" s="440">
        <f ca="1" xml:space="preserve"> Gas_Calcs!S$281</f>
        <v>0</v>
      </c>
      <c r="Z248" s="244">
        <f ca="1" xml:space="preserve"> Gas_Calcs!T$281</f>
        <v>0</v>
      </c>
      <c r="AA248" s="447">
        <f ca="1" xml:space="preserve"> Gas_Calcs!U$281</f>
        <v>0</v>
      </c>
      <c r="AB248" s="461">
        <f ca="1" xml:space="preserve"> Coal_Calcs!M$280</f>
        <v>0</v>
      </c>
      <c r="AC248" s="463">
        <f ca="1" xml:space="preserve"> Coal_Calcs!N$280</f>
        <v>0</v>
      </c>
      <c r="AD248" s="464">
        <f ca="1" xml:space="preserve"> Coal_Calcs!O$280</f>
        <v>0</v>
      </c>
      <c r="AE248" s="461">
        <f ca="1" xml:space="preserve"> Coal_Calcs!P$280</f>
        <v>0</v>
      </c>
      <c r="AF248" s="463">
        <f ca="1" xml:space="preserve"> Coal_Calcs!Q$280</f>
        <v>0</v>
      </c>
      <c r="AG248" s="464">
        <f ca="1" xml:space="preserve"> Coal_Calcs!R$280</f>
        <v>0</v>
      </c>
      <c r="AH248" s="461">
        <f ca="1" xml:space="preserve"> Coal_Calcs!S$280</f>
        <v>0</v>
      </c>
      <c r="AI248" s="463">
        <f ca="1" xml:space="preserve"> Coal_Calcs!T$280</f>
        <v>0</v>
      </c>
      <c r="AJ248" s="464">
        <f ca="1" xml:space="preserve"> Coal_Calcs!U$280</f>
        <v>0</v>
      </c>
      <c r="AK248" s="384">
        <f t="shared" ca="1" si="10"/>
        <v>0</v>
      </c>
      <c r="AL248" s="384">
        <f t="shared" ca="1" si="11"/>
        <v>0</v>
      </c>
      <c r="AM248" s="384">
        <f t="shared" ca="1" si="12"/>
        <v>0</v>
      </c>
    </row>
    <row r="249" spans="1:39" ht="12.9" customHeight="1" thickBot="1" x14ac:dyDescent="0.35">
      <c r="D249" s="54"/>
      <c r="E249" s="234" t="s">
        <v>387</v>
      </c>
      <c r="F249" s="234" t="s">
        <v>600</v>
      </c>
      <c r="G249" s="234" t="s">
        <v>646</v>
      </c>
      <c r="H249" s="172"/>
      <c r="I249" s="172"/>
      <c r="J249" s="455">
        <f ca="1" xml:space="preserve"> Oil_Calcs!M$282</f>
        <v>0</v>
      </c>
      <c r="K249" s="459">
        <f ca="1" xml:space="preserve"> Oil_Calcs!N$282</f>
        <v>0</v>
      </c>
      <c r="L249" s="460">
        <f ca="1" xml:space="preserve"> Oil_Calcs!O$282</f>
        <v>0</v>
      </c>
      <c r="M249" s="440">
        <f ca="1" xml:space="preserve"> Oil_Calcs!P$282</f>
        <v>0</v>
      </c>
      <c r="N249" s="244">
        <f ca="1" xml:space="preserve"> Oil_Calcs!Q$282</f>
        <v>0</v>
      </c>
      <c r="O249" s="447">
        <f ca="1" xml:space="preserve"> Oil_Calcs!R$282</f>
        <v>0</v>
      </c>
      <c r="P249" s="455">
        <f ca="1" xml:space="preserve"> Oil_Calcs!S$282</f>
        <v>0</v>
      </c>
      <c r="Q249" s="459">
        <f ca="1" xml:space="preserve"> Oil_Calcs!T$282</f>
        <v>0</v>
      </c>
      <c r="R249" s="460">
        <f ca="1" xml:space="preserve"> Oil_Calcs!U$282</f>
        <v>0</v>
      </c>
      <c r="S249" s="440">
        <f ca="1" xml:space="preserve"> Gas_Calcs!M$282</f>
        <v>0</v>
      </c>
      <c r="T249" s="244">
        <f ca="1" xml:space="preserve"> Gas_Calcs!N$282</f>
        <v>0</v>
      </c>
      <c r="U249" s="447">
        <f ca="1" xml:space="preserve"> Gas_Calcs!O$282</f>
        <v>0</v>
      </c>
      <c r="V249" s="440">
        <f ca="1" xml:space="preserve"> Gas_Calcs!P$282</f>
        <v>0</v>
      </c>
      <c r="W249" s="244">
        <f ca="1" xml:space="preserve"> Gas_Calcs!Q$282</f>
        <v>0</v>
      </c>
      <c r="X249" s="447">
        <f ca="1" xml:space="preserve"> Gas_Calcs!R$282</f>
        <v>0</v>
      </c>
      <c r="Y249" s="440">
        <f ca="1" xml:space="preserve"> Gas_Calcs!S$282</f>
        <v>0</v>
      </c>
      <c r="Z249" s="244">
        <f ca="1" xml:space="preserve"> Gas_Calcs!T$282</f>
        <v>0</v>
      </c>
      <c r="AA249" s="447">
        <f ca="1" xml:space="preserve"> Gas_Calcs!U$282</f>
        <v>0</v>
      </c>
      <c r="AB249" s="461">
        <f ca="1" xml:space="preserve"> Coal_Calcs!M$281</f>
        <v>0</v>
      </c>
      <c r="AC249" s="463">
        <f ca="1" xml:space="preserve"> Coal_Calcs!N$281</f>
        <v>0</v>
      </c>
      <c r="AD249" s="464">
        <f ca="1" xml:space="preserve"> Coal_Calcs!O$281</f>
        <v>0</v>
      </c>
      <c r="AE249" s="461">
        <f ca="1" xml:space="preserve"> Coal_Calcs!P$281</f>
        <v>0</v>
      </c>
      <c r="AF249" s="463">
        <f ca="1" xml:space="preserve"> Coal_Calcs!Q$281</f>
        <v>0</v>
      </c>
      <c r="AG249" s="464">
        <f ca="1" xml:space="preserve"> Coal_Calcs!R$281</f>
        <v>0</v>
      </c>
      <c r="AH249" s="461">
        <f ca="1" xml:space="preserve"> Coal_Calcs!S$281</f>
        <v>0</v>
      </c>
      <c r="AI249" s="463">
        <f ca="1" xml:space="preserve"> Coal_Calcs!T$281</f>
        <v>0</v>
      </c>
      <c r="AJ249" s="464">
        <f ca="1" xml:space="preserve"> Coal_Calcs!U$281</f>
        <v>0</v>
      </c>
      <c r="AK249" s="384">
        <f t="shared" ca="1" si="10"/>
        <v>0</v>
      </c>
      <c r="AL249" s="384">
        <f t="shared" ca="1" si="11"/>
        <v>0</v>
      </c>
      <c r="AM249" s="384">
        <f t="shared" ca="1" si="12"/>
        <v>0</v>
      </c>
    </row>
    <row r="250" spans="1:39" ht="12.9" customHeight="1" thickBot="1" x14ac:dyDescent="0.35">
      <c r="D250" s="54"/>
      <c r="E250" s="234" t="s">
        <v>440</v>
      </c>
      <c r="F250" s="234" t="s">
        <v>192</v>
      </c>
      <c r="G250" s="234" t="s">
        <v>646</v>
      </c>
      <c r="H250" s="172"/>
      <c r="I250" s="172"/>
      <c r="J250" s="455">
        <f ca="1" xml:space="preserve"> Oil_Calcs!M$283</f>
        <v>12243.669990922373</v>
      </c>
      <c r="K250" s="459">
        <f ca="1" xml:space="preserve"> Oil_Calcs!N$283</f>
        <v>13315.024933150247</v>
      </c>
      <c r="L250" s="460">
        <f ca="1" xml:space="preserve"> Oil_Calcs!O$283</f>
        <v>14525.216276220783</v>
      </c>
      <c r="M250" s="440">
        <f ca="1" xml:space="preserve"> Oil_Calcs!P$283</f>
        <v>4195.2991305783898</v>
      </c>
      <c r="N250" s="244">
        <f ca="1" xml:space="preserve"> Oil_Calcs!Q$283</f>
        <v>5555.5221889198974</v>
      </c>
      <c r="O250" s="447">
        <f ca="1" xml:space="preserve"> Oil_Calcs!R$283</f>
        <v>8272.8854715462367</v>
      </c>
      <c r="P250" s="455">
        <f ca="1" xml:space="preserve"> Oil_Calcs!S$283</f>
        <v>16438.969121500762</v>
      </c>
      <c r="Q250" s="459">
        <f ca="1" xml:space="preserve"> Oil_Calcs!T$283</f>
        <v>18870.547122070144</v>
      </c>
      <c r="R250" s="460">
        <f ca="1" xml:space="preserve"> Oil_Calcs!U$283</f>
        <v>22798.101747767018</v>
      </c>
      <c r="S250" s="440">
        <f ca="1" xml:space="preserve"> Gas_Calcs!M$283</f>
        <v>0</v>
      </c>
      <c r="T250" s="244">
        <f ca="1" xml:space="preserve"> Gas_Calcs!N$283</f>
        <v>0</v>
      </c>
      <c r="U250" s="447">
        <f ca="1" xml:space="preserve"> Gas_Calcs!O$283</f>
        <v>0</v>
      </c>
      <c r="V250" s="440">
        <f ca="1" xml:space="preserve"> Gas_Calcs!P$283</f>
        <v>0</v>
      </c>
      <c r="W250" s="244">
        <f ca="1" xml:space="preserve"> Gas_Calcs!Q$283</f>
        <v>0</v>
      </c>
      <c r="X250" s="447">
        <f ca="1" xml:space="preserve"> Gas_Calcs!R$283</f>
        <v>0</v>
      </c>
      <c r="Y250" s="440">
        <f ca="1" xml:space="preserve"> Gas_Calcs!S$283</f>
        <v>0</v>
      </c>
      <c r="Z250" s="244">
        <f ca="1" xml:space="preserve"> Gas_Calcs!T$283</f>
        <v>0</v>
      </c>
      <c r="AA250" s="447">
        <f ca="1" xml:space="preserve"> Gas_Calcs!U$283</f>
        <v>0</v>
      </c>
      <c r="AB250" s="461">
        <f ca="1" xml:space="preserve"> Coal_Calcs!M$282</f>
        <v>0</v>
      </c>
      <c r="AC250" s="463">
        <f ca="1" xml:space="preserve"> Coal_Calcs!N$282</f>
        <v>0</v>
      </c>
      <c r="AD250" s="464">
        <f ca="1" xml:space="preserve"> Coal_Calcs!O$282</f>
        <v>0</v>
      </c>
      <c r="AE250" s="461">
        <f ca="1" xml:space="preserve"> Coal_Calcs!P$282</f>
        <v>0</v>
      </c>
      <c r="AF250" s="463">
        <f ca="1" xml:space="preserve"> Coal_Calcs!Q$282</f>
        <v>0</v>
      </c>
      <c r="AG250" s="464">
        <f ca="1" xml:space="preserve"> Coal_Calcs!R$282</f>
        <v>0</v>
      </c>
      <c r="AH250" s="461">
        <f ca="1" xml:space="preserve"> Coal_Calcs!S$282</f>
        <v>0</v>
      </c>
      <c r="AI250" s="463">
        <f ca="1" xml:space="preserve"> Coal_Calcs!T$282</f>
        <v>0</v>
      </c>
      <c r="AJ250" s="464">
        <f ca="1" xml:space="preserve"> Coal_Calcs!U$282</f>
        <v>0</v>
      </c>
      <c r="AK250" s="384">
        <f t="shared" ca="1" si="10"/>
        <v>16438.969121500762</v>
      </c>
      <c r="AL250" s="384">
        <f t="shared" ca="1" si="11"/>
        <v>18870.547122070144</v>
      </c>
      <c r="AM250" s="384">
        <f t="shared" ca="1" si="12"/>
        <v>22798.101747767018</v>
      </c>
    </row>
    <row r="251" spans="1:39" ht="12.9" customHeight="1" thickBot="1" x14ac:dyDescent="0.35">
      <c r="D251" s="54"/>
      <c r="E251" s="234" t="s">
        <v>337</v>
      </c>
      <c r="F251" s="234" t="s">
        <v>559</v>
      </c>
      <c r="G251" s="234" t="s">
        <v>646</v>
      </c>
      <c r="H251" s="172"/>
      <c r="I251" s="172"/>
      <c r="J251" s="455">
        <f ca="1" xml:space="preserve"> Oil_Calcs!M$284</f>
        <v>0</v>
      </c>
      <c r="K251" s="459">
        <f ca="1" xml:space="preserve"> Oil_Calcs!N$284</f>
        <v>0</v>
      </c>
      <c r="L251" s="460">
        <f ca="1" xml:space="preserve"> Oil_Calcs!O$284</f>
        <v>0</v>
      </c>
      <c r="M251" s="440">
        <f ca="1" xml:space="preserve"> Oil_Calcs!P$284</f>
        <v>0</v>
      </c>
      <c r="N251" s="244">
        <f ca="1" xml:space="preserve"> Oil_Calcs!Q$284</f>
        <v>0</v>
      </c>
      <c r="O251" s="447">
        <f ca="1" xml:space="preserve"> Oil_Calcs!R$284</f>
        <v>0</v>
      </c>
      <c r="P251" s="455">
        <f ca="1" xml:space="preserve"> Oil_Calcs!S$284</f>
        <v>0</v>
      </c>
      <c r="Q251" s="459">
        <f ca="1" xml:space="preserve"> Oil_Calcs!T$284</f>
        <v>0</v>
      </c>
      <c r="R251" s="460">
        <f ca="1" xml:space="preserve"> Oil_Calcs!U$284</f>
        <v>0</v>
      </c>
      <c r="S251" s="440">
        <f ca="1" xml:space="preserve"> Gas_Calcs!M$284</f>
        <v>0</v>
      </c>
      <c r="T251" s="244">
        <f ca="1" xml:space="preserve"> Gas_Calcs!N$284</f>
        <v>0</v>
      </c>
      <c r="U251" s="447">
        <f ca="1" xml:space="preserve"> Gas_Calcs!O$284</f>
        <v>0</v>
      </c>
      <c r="V251" s="440">
        <f ca="1" xml:space="preserve"> Gas_Calcs!P$284</f>
        <v>0</v>
      </c>
      <c r="W251" s="244">
        <f ca="1" xml:space="preserve"> Gas_Calcs!Q$284</f>
        <v>0</v>
      </c>
      <c r="X251" s="447">
        <f ca="1" xml:space="preserve"> Gas_Calcs!R$284</f>
        <v>0</v>
      </c>
      <c r="Y251" s="440">
        <f ca="1" xml:space="preserve"> Gas_Calcs!S$284</f>
        <v>0</v>
      </c>
      <c r="Z251" s="244">
        <f ca="1" xml:space="preserve"> Gas_Calcs!T$284</f>
        <v>0</v>
      </c>
      <c r="AA251" s="447">
        <f ca="1" xml:space="preserve"> Gas_Calcs!U$284</f>
        <v>0</v>
      </c>
      <c r="AB251" s="461">
        <f ca="1" xml:space="preserve"> Coal_Calcs!M$283</f>
        <v>0</v>
      </c>
      <c r="AC251" s="463">
        <f ca="1" xml:space="preserve"> Coal_Calcs!N$283</f>
        <v>0</v>
      </c>
      <c r="AD251" s="464">
        <f ca="1" xml:space="preserve"> Coal_Calcs!O$283</f>
        <v>0</v>
      </c>
      <c r="AE251" s="461">
        <f ca="1" xml:space="preserve"> Coal_Calcs!P$283</f>
        <v>0</v>
      </c>
      <c r="AF251" s="463">
        <f ca="1" xml:space="preserve"> Coal_Calcs!Q$283</f>
        <v>0</v>
      </c>
      <c r="AG251" s="464">
        <f ca="1" xml:space="preserve"> Coal_Calcs!R$283</f>
        <v>0</v>
      </c>
      <c r="AH251" s="461">
        <f ca="1" xml:space="preserve"> Coal_Calcs!S$283</f>
        <v>0</v>
      </c>
      <c r="AI251" s="463">
        <f ca="1" xml:space="preserve"> Coal_Calcs!T$283</f>
        <v>0</v>
      </c>
      <c r="AJ251" s="464">
        <f ca="1" xml:space="preserve"> Coal_Calcs!U$283</f>
        <v>0</v>
      </c>
      <c r="AK251" s="384">
        <f t="shared" ca="1" si="10"/>
        <v>0</v>
      </c>
      <c r="AL251" s="384">
        <f t="shared" ca="1" si="11"/>
        <v>0</v>
      </c>
      <c r="AM251" s="384">
        <f t="shared" ca="1" si="12"/>
        <v>0</v>
      </c>
    </row>
    <row r="252" spans="1:39" ht="12.9" customHeight="1" thickBot="1" x14ac:dyDescent="0.35">
      <c r="D252" s="54"/>
      <c r="E252" s="234" t="s">
        <v>400</v>
      </c>
      <c r="F252" s="234" t="s">
        <v>613</v>
      </c>
      <c r="G252" s="234" t="s">
        <v>646</v>
      </c>
      <c r="H252" s="172"/>
      <c r="I252" s="172"/>
      <c r="J252" s="455">
        <f ca="1" xml:space="preserve"> Oil_Calcs!M$285</f>
        <v>0</v>
      </c>
      <c r="K252" s="459">
        <f ca="1" xml:space="preserve"> Oil_Calcs!N$285</f>
        <v>0</v>
      </c>
      <c r="L252" s="460">
        <f ca="1" xml:space="preserve"> Oil_Calcs!O$285</f>
        <v>0</v>
      </c>
      <c r="M252" s="440">
        <f ca="1" xml:space="preserve"> Oil_Calcs!P$285</f>
        <v>0</v>
      </c>
      <c r="N252" s="244">
        <f ca="1" xml:space="preserve"> Oil_Calcs!Q$285</f>
        <v>0</v>
      </c>
      <c r="O252" s="447">
        <f ca="1" xml:space="preserve"> Oil_Calcs!R$285</f>
        <v>0</v>
      </c>
      <c r="P252" s="455">
        <f ca="1" xml:space="preserve"> Oil_Calcs!S$285</f>
        <v>0</v>
      </c>
      <c r="Q252" s="459">
        <f ca="1" xml:space="preserve"> Oil_Calcs!T$285</f>
        <v>0</v>
      </c>
      <c r="R252" s="460">
        <f ca="1" xml:space="preserve"> Oil_Calcs!U$285</f>
        <v>0</v>
      </c>
      <c r="S252" s="440">
        <f ca="1" xml:space="preserve"> Gas_Calcs!M$285</f>
        <v>0</v>
      </c>
      <c r="T252" s="244">
        <f ca="1" xml:space="preserve"> Gas_Calcs!N$285</f>
        <v>0</v>
      </c>
      <c r="U252" s="447">
        <f ca="1" xml:space="preserve"> Gas_Calcs!O$285</f>
        <v>0</v>
      </c>
      <c r="V252" s="440">
        <f ca="1" xml:space="preserve"> Gas_Calcs!P$285</f>
        <v>0</v>
      </c>
      <c r="W252" s="244">
        <f ca="1" xml:space="preserve"> Gas_Calcs!Q$285</f>
        <v>0</v>
      </c>
      <c r="X252" s="447">
        <f ca="1" xml:space="preserve"> Gas_Calcs!R$285</f>
        <v>0</v>
      </c>
      <c r="Y252" s="440">
        <f ca="1" xml:space="preserve"> Gas_Calcs!S$285</f>
        <v>0</v>
      </c>
      <c r="Z252" s="244">
        <f ca="1" xml:space="preserve"> Gas_Calcs!T$285</f>
        <v>0</v>
      </c>
      <c r="AA252" s="447">
        <f ca="1" xml:space="preserve"> Gas_Calcs!U$285</f>
        <v>0</v>
      </c>
      <c r="AB252" s="461">
        <f ca="1" xml:space="preserve"> Coal_Calcs!M$284</f>
        <v>570820.01550377125</v>
      </c>
      <c r="AC252" s="463">
        <f ca="1" xml:space="preserve"> Coal_Calcs!N$284</f>
        <v>596221.6233600222</v>
      </c>
      <c r="AD252" s="464">
        <f ca="1" xml:space="preserve"> Coal_Calcs!O$284</f>
        <v>621171.36459304148</v>
      </c>
      <c r="AE252" s="461">
        <f ca="1" xml:space="preserve"> Coal_Calcs!P$284</f>
        <v>29201.288160506345</v>
      </c>
      <c r="AF252" s="463">
        <f ca="1" xml:space="preserve"> Coal_Calcs!Q$284</f>
        <v>31092.859388768487</v>
      </c>
      <c r="AG252" s="464">
        <f ca="1" xml:space="preserve"> Coal_Calcs!R$284</f>
        <v>32984.430617030608</v>
      </c>
      <c r="AH252" s="461">
        <f ca="1" xml:space="preserve"> Coal_Calcs!S$284</f>
        <v>600021.30366427754</v>
      </c>
      <c r="AI252" s="463">
        <f ca="1" xml:space="preserve"> Coal_Calcs!T$284</f>
        <v>627314.48274879064</v>
      </c>
      <c r="AJ252" s="464">
        <f ca="1" xml:space="preserve"> Coal_Calcs!U$284</f>
        <v>654155.79521007207</v>
      </c>
      <c r="AK252" s="384">
        <f t="shared" ca="1" si="10"/>
        <v>600021.30366427754</v>
      </c>
      <c r="AL252" s="384">
        <f t="shared" ca="1" si="11"/>
        <v>627314.48274879064</v>
      </c>
      <c r="AM252" s="384">
        <f t="shared" ca="1" si="12"/>
        <v>654155.79521007207</v>
      </c>
    </row>
    <row r="253" spans="1:39" ht="12.9" customHeight="1" thickBot="1" x14ac:dyDescent="0.35">
      <c r="D253" s="54"/>
      <c r="E253" s="234" t="s">
        <v>441</v>
      </c>
      <c r="F253" s="234" t="s">
        <v>640</v>
      </c>
      <c r="G253" s="234" t="s">
        <v>646</v>
      </c>
      <c r="H253" s="172"/>
      <c r="I253" s="172"/>
      <c r="J253" s="455">
        <f ca="1" xml:space="preserve"> Oil_Calcs!M$286</f>
        <v>0</v>
      </c>
      <c r="K253" s="459">
        <f ca="1" xml:space="preserve"> Oil_Calcs!N$286</f>
        <v>0</v>
      </c>
      <c r="L253" s="460">
        <f ca="1" xml:space="preserve"> Oil_Calcs!O$286</f>
        <v>0</v>
      </c>
      <c r="M253" s="440">
        <f ca="1" xml:space="preserve"> Oil_Calcs!P$286</f>
        <v>0</v>
      </c>
      <c r="N253" s="244">
        <f ca="1" xml:space="preserve"> Oil_Calcs!Q$286</f>
        <v>0</v>
      </c>
      <c r="O253" s="447">
        <f ca="1" xml:space="preserve"> Oil_Calcs!R$286</f>
        <v>0</v>
      </c>
      <c r="P253" s="455">
        <f ca="1" xml:space="preserve"> Oil_Calcs!S$286</f>
        <v>0</v>
      </c>
      <c r="Q253" s="459">
        <f ca="1" xml:space="preserve"> Oil_Calcs!T$286</f>
        <v>0</v>
      </c>
      <c r="R253" s="460">
        <f ca="1" xml:space="preserve"> Oil_Calcs!U$286</f>
        <v>0</v>
      </c>
      <c r="S253" s="440">
        <f ca="1" xml:space="preserve"> Gas_Calcs!M$286</f>
        <v>0</v>
      </c>
      <c r="T253" s="244">
        <f ca="1" xml:space="preserve"> Gas_Calcs!N$286</f>
        <v>0</v>
      </c>
      <c r="U253" s="447">
        <f ca="1" xml:space="preserve"> Gas_Calcs!O$286</f>
        <v>0</v>
      </c>
      <c r="V253" s="440">
        <f ca="1" xml:space="preserve"> Gas_Calcs!P$286</f>
        <v>0</v>
      </c>
      <c r="W253" s="244">
        <f ca="1" xml:space="preserve"> Gas_Calcs!Q$286</f>
        <v>0</v>
      </c>
      <c r="X253" s="447">
        <f ca="1" xml:space="preserve"> Gas_Calcs!R$286</f>
        <v>0</v>
      </c>
      <c r="Y253" s="440">
        <f ca="1" xml:space="preserve"> Gas_Calcs!S$286</f>
        <v>0</v>
      </c>
      <c r="Z253" s="244">
        <f ca="1" xml:space="preserve"> Gas_Calcs!T$286</f>
        <v>0</v>
      </c>
      <c r="AA253" s="447">
        <f ca="1" xml:space="preserve"> Gas_Calcs!U$286</f>
        <v>0</v>
      </c>
      <c r="AB253" s="461">
        <f ca="1" xml:space="preserve"> Coal_Calcs!M$285</f>
        <v>0</v>
      </c>
      <c r="AC253" s="463">
        <f ca="1" xml:space="preserve"> Coal_Calcs!N$285</f>
        <v>0</v>
      </c>
      <c r="AD253" s="464">
        <f ca="1" xml:space="preserve"> Coal_Calcs!O$285</f>
        <v>0</v>
      </c>
      <c r="AE253" s="461">
        <f ca="1" xml:space="preserve"> Coal_Calcs!P$285</f>
        <v>0</v>
      </c>
      <c r="AF253" s="463">
        <f ca="1" xml:space="preserve"> Coal_Calcs!Q$285</f>
        <v>0</v>
      </c>
      <c r="AG253" s="464">
        <f ca="1" xml:space="preserve"> Coal_Calcs!R$285</f>
        <v>0</v>
      </c>
      <c r="AH253" s="461">
        <f ca="1" xml:space="preserve"> Coal_Calcs!S$285</f>
        <v>0</v>
      </c>
      <c r="AI253" s="463">
        <f ca="1" xml:space="preserve"> Coal_Calcs!T$285</f>
        <v>0</v>
      </c>
      <c r="AJ253" s="464">
        <f ca="1" xml:space="preserve"> Coal_Calcs!U$285</f>
        <v>0</v>
      </c>
      <c r="AK253" s="384">
        <f t="shared" ca="1" si="10"/>
        <v>0</v>
      </c>
      <c r="AL253" s="384">
        <f t="shared" ca="1" si="11"/>
        <v>0</v>
      </c>
      <c r="AM253" s="384">
        <f t="shared" ca="1" si="12"/>
        <v>0</v>
      </c>
    </row>
    <row r="254" spans="1:39" ht="12.9" customHeight="1" thickBot="1" x14ac:dyDescent="0.35">
      <c r="D254" s="54"/>
      <c r="E254" s="234" t="s">
        <v>442</v>
      </c>
      <c r="F254" s="234" t="s">
        <v>641</v>
      </c>
      <c r="G254" s="234" t="s">
        <v>646</v>
      </c>
      <c r="H254" s="172"/>
      <c r="I254" s="172"/>
      <c r="J254" s="455">
        <f ca="1" xml:space="preserve"> Oil_Calcs!M$287</f>
        <v>0</v>
      </c>
      <c r="K254" s="459">
        <f ca="1" xml:space="preserve"> Oil_Calcs!N$287</f>
        <v>0</v>
      </c>
      <c r="L254" s="460">
        <f ca="1" xml:space="preserve"> Oil_Calcs!O$287</f>
        <v>0</v>
      </c>
      <c r="M254" s="440">
        <f ca="1" xml:space="preserve"> Oil_Calcs!P$287</f>
        <v>0</v>
      </c>
      <c r="N254" s="244">
        <f ca="1" xml:space="preserve"> Oil_Calcs!Q$287</f>
        <v>0</v>
      </c>
      <c r="O254" s="447">
        <f ca="1" xml:space="preserve"> Oil_Calcs!R$287</f>
        <v>0</v>
      </c>
      <c r="P254" s="455">
        <f ca="1" xml:space="preserve"> Oil_Calcs!S$287</f>
        <v>0</v>
      </c>
      <c r="Q254" s="459">
        <f ca="1" xml:space="preserve"> Oil_Calcs!T$287</f>
        <v>0</v>
      </c>
      <c r="R254" s="460">
        <f ca="1" xml:space="preserve"> Oil_Calcs!U$287</f>
        <v>0</v>
      </c>
      <c r="S254" s="440">
        <f ca="1" xml:space="preserve"> Gas_Calcs!M$287</f>
        <v>0</v>
      </c>
      <c r="T254" s="244">
        <f ca="1" xml:space="preserve"> Gas_Calcs!N$287</f>
        <v>0</v>
      </c>
      <c r="U254" s="447">
        <f ca="1" xml:space="preserve"> Gas_Calcs!O$287</f>
        <v>0</v>
      </c>
      <c r="V254" s="440">
        <f ca="1" xml:space="preserve"> Gas_Calcs!P$287</f>
        <v>0</v>
      </c>
      <c r="W254" s="244">
        <f ca="1" xml:space="preserve"> Gas_Calcs!Q$287</f>
        <v>0</v>
      </c>
      <c r="X254" s="447">
        <f ca="1" xml:space="preserve"> Gas_Calcs!R$287</f>
        <v>0</v>
      </c>
      <c r="Y254" s="440">
        <f ca="1" xml:space="preserve"> Gas_Calcs!S$287</f>
        <v>0</v>
      </c>
      <c r="Z254" s="244">
        <f ca="1" xml:space="preserve"> Gas_Calcs!T$287</f>
        <v>0</v>
      </c>
      <c r="AA254" s="447">
        <f ca="1" xml:space="preserve"> Gas_Calcs!U$287</f>
        <v>0</v>
      </c>
      <c r="AB254" s="461">
        <f ca="1" xml:space="preserve"> Coal_Calcs!M$286</f>
        <v>0</v>
      </c>
      <c r="AC254" s="463">
        <f ca="1" xml:space="preserve"> Coal_Calcs!N$286</f>
        <v>0</v>
      </c>
      <c r="AD254" s="464">
        <f ca="1" xml:space="preserve"> Coal_Calcs!O$286</f>
        <v>0</v>
      </c>
      <c r="AE254" s="461">
        <f ca="1" xml:space="preserve"> Coal_Calcs!P$286</f>
        <v>0</v>
      </c>
      <c r="AF254" s="463">
        <f ca="1" xml:space="preserve"> Coal_Calcs!Q$286</f>
        <v>0</v>
      </c>
      <c r="AG254" s="464">
        <f ca="1" xml:space="preserve"> Coal_Calcs!R$286</f>
        <v>0</v>
      </c>
      <c r="AH254" s="461">
        <f ca="1" xml:space="preserve"> Coal_Calcs!S$286</f>
        <v>0</v>
      </c>
      <c r="AI254" s="463">
        <f ca="1" xml:space="preserve"> Coal_Calcs!T$286</f>
        <v>0</v>
      </c>
      <c r="AJ254" s="464">
        <f ca="1" xml:space="preserve"> Coal_Calcs!U$286</f>
        <v>0</v>
      </c>
      <c r="AK254" s="384">
        <f t="shared" ca="1" si="10"/>
        <v>0</v>
      </c>
      <c r="AL254" s="384">
        <f t="shared" ca="1" si="11"/>
        <v>0</v>
      </c>
      <c r="AM254" s="384">
        <f t="shared" ca="1" si="12"/>
        <v>0</v>
      </c>
    </row>
    <row r="255" spans="1:39" s="114" customFormat="1" ht="12.9" customHeight="1" x14ac:dyDescent="0.3">
      <c r="A255" s="40"/>
      <c r="B255" s="41"/>
      <c r="C255" s="99"/>
      <c r="D255" s="40"/>
      <c r="E255" s="40"/>
      <c r="F255" s="40"/>
      <c r="G255" s="40"/>
      <c r="H255" s="172"/>
      <c r="I255" s="172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</row>
    <row r="256" spans="1:39" s="302" customFormat="1" ht="12.9" customHeight="1" x14ac:dyDescent="0.3">
      <c r="B256" s="303"/>
      <c r="C256" s="304"/>
      <c r="H256" s="113"/>
      <c r="I256" s="113"/>
      <c r="AK256" s="302">
        <f ca="1">SUM(AK6:AK254)</f>
        <v>38284298.965313561</v>
      </c>
      <c r="AL256" s="302">
        <f ca="1">SUM(AL6:AL254)</f>
        <v>41938831.194020815</v>
      </c>
      <c r="AM256" s="302">
        <f ca="1">SUM(AM6:AM254)</f>
        <v>47185575.00429114</v>
      </c>
    </row>
    <row r="257" spans="1:39" s="112" customFormat="1" ht="12.9" customHeight="1" x14ac:dyDescent="0.3">
      <c r="A257" s="42"/>
      <c r="B257" s="42"/>
      <c r="C257" s="100"/>
      <c r="D257" s="43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</row>
  </sheetData>
  <mergeCells count="13">
    <mergeCell ref="J3:R3"/>
    <mergeCell ref="S3:AA3"/>
    <mergeCell ref="J4:L4"/>
    <mergeCell ref="M4:O4"/>
    <mergeCell ref="P4:R4"/>
    <mergeCell ref="S4:U4"/>
    <mergeCell ref="V4:X4"/>
    <mergeCell ref="Y4:AA4"/>
    <mergeCell ref="AB4:AD4"/>
    <mergeCell ref="AE4:AG4"/>
    <mergeCell ref="AK4:AM4"/>
    <mergeCell ref="AH4:AJ4"/>
    <mergeCell ref="AB3:AJ3"/>
  </mergeCell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75363-9F99-4FF3-83E5-33EADD114233}">
  <sheetPr>
    <outlinePr summaryBelow="0" summaryRight="0"/>
  </sheetPr>
  <dimension ref="A1:CH257"/>
  <sheetViews>
    <sheetView defaultGridColor="0" colorId="22" zoomScale="60" zoomScaleNormal="60" workbookViewId="0">
      <pane xSplit="7" ySplit="1" topLeftCell="H2" activePane="bottomRight" state="frozen"/>
      <selection activeCell="A4" sqref="A4"/>
      <selection pane="topRight" activeCell="A4" sqref="A4"/>
      <selection pane="bottomLeft" activeCell="A4" sqref="A4"/>
      <selection pane="bottomRight" activeCell="M6" sqref="M6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1.5546875" style="1" customWidth="1"/>
    <col min="6" max="6" width="20.5546875" style="1" customWidth="1"/>
    <col min="7" max="7" width="16.6640625" style="1" customWidth="1"/>
    <col min="8" max="8" width="0.77734375" style="1" customWidth="1"/>
    <col min="9" max="9" width="0.6640625" style="1" customWidth="1"/>
    <col min="10" max="27" width="10.21875" style="1" customWidth="1"/>
    <col min="28" max="28" width="11.88671875" style="1" customWidth="1"/>
    <col min="29" max="36" width="10.21875" style="1" customWidth="1"/>
    <col min="37" max="39" width="11.6640625" style="1" customWidth="1"/>
    <col min="40" max="86" width="0" style="81" hidden="1" customWidth="1"/>
    <col min="87" max="16384" width="9.109375" style="81" hidden="1"/>
  </cols>
  <sheetData>
    <row r="1" spans="1:39" ht="26.25" customHeight="1" x14ac:dyDescent="0.3">
      <c r="A1" s="3" t="str">
        <f ca="1" xml:space="preserve"> RIGHT(CELL("filename", $A$1), LEN(CELL("filename", $A$1)) - SEARCH("]", CELL("filename", $A$1)))</f>
        <v>EIA</v>
      </c>
      <c r="B1" s="4"/>
      <c r="E1" s="71"/>
      <c r="F1" s="5"/>
      <c r="H1" s="172"/>
      <c r="I1" s="172"/>
    </row>
    <row r="2" spans="1:39" s="114" customFormat="1" ht="12.9" customHeight="1" thickBot="1" x14ac:dyDescent="0.35">
      <c r="B2" s="86"/>
      <c r="C2" s="103"/>
      <c r="H2" s="172"/>
      <c r="I2" s="172"/>
      <c r="AB2" s="86"/>
      <c r="AC2" s="86"/>
      <c r="AD2" s="86"/>
      <c r="AE2" s="86"/>
      <c r="AF2" s="86"/>
      <c r="AG2" s="86"/>
      <c r="AH2" s="86"/>
      <c r="AI2" s="86"/>
      <c r="AJ2" s="86"/>
    </row>
    <row r="3" spans="1:39" s="114" customFormat="1" ht="12.9" customHeight="1" thickBot="1" x14ac:dyDescent="0.35">
      <c r="B3" s="86"/>
      <c r="C3" s="103"/>
      <c r="E3" s="316"/>
      <c r="F3" s="316"/>
      <c r="G3" s="316"/>
      <c r="H3" s="172"/>
      <c r="I3" s="172"/>
      <c r="J3" s="700" t="s">
        <v>660</v>
      </c>
      <c r="K3" s="701"/>
      <c r="L3" s="701"/>
      <c r="M3" s="701"/>
      <c r="N3" s="701"/>
      <c r="O3" s="701"/>
      <c r="P3" s="701"/>
      <c r="Q3" s="701"/>
      <c r="R3" s="702"/>
      <c r="S3" s="700" t="s">
        <v>664</v>
      </c>
      <c r="T3" s="701"/>
      <c r="U3" s="701"/>
      <c r="V3" s="701"/>
      <c r="W3" s="701"/>
      <c r="X3" s="701"/>
      <c r="Y3" s="701"/>
      <c r="Z3" s="701"/>
      <c r="AA3" s="702"/>
      <c r="AB3" s="700" t="s">
        <v>742</v>
      </c>
      <c r="AC3" s="701"/>
      <c r="AD3" s="701"/>
      <c r="AE3" s="701"/>
      <c r="AF3" s="701"/>
      <c r="AG3" s="701"/>
      <c r="AH3" s="701"/>
      <c r="AI3" s="701"/>
      <c r="AJ3" s="701"/>
      <c r="AK3" s="405"/>
      <c r="AL3" s="405"/>
      <c r="AM3" s="406"/>
    </row>
    <row r="4" spans="1:39" s="114" customFormat="1" ht="12.9" customHeight="1" x14ac:dyDescent="0.3">
      <c r="B4" s="86"/>
      <c r="C4" s="103"/>
      <c r="E4" s="316"/>
      <c r="F4" s="316"/>
      <c r="G4" s="316"/>
      <c r="H4" s="172"/>
      <c r="I4" s="172"/>
      <c r="J4" s="697" t="s">
        <v>663</v>
      </c>
      <c r="K4" s="698"/>
      <c r="L4" s="699"/>
      <c r="M4" s="697" t="s">
        <v>711</v>
      </c>
      <c r="N4" s="698"/>
      <c r="O4" s="699"/>
      <c r="P4" s="697" t="s">
        <v>712</v>
      </c>
      <c r="Q4" s="698"/>
      <c r="R4" s="699"/>
      <c r="S4" s="697" t="s">
        <v>663</v>
      </c>
      <c r="T4" s="698"/>
      <c r="U4" s="699"/>
      <c r="V4" s="697" t="s">
        <v>711</v>
      </c>
      <c r="W4" s="698"/>
      <c r="X4" s="699"/>
      <c r="Y4" s="697" t="s">
        <v>712</v>
      </c>
      <c r="Z4" s="698"/>
      <c r="AA4" s="699"/>
      <c r="AB4" s="697" t="s">
        <v>663</v>
      </c>
      <c r="AC4" s="698"/>
      <c r="AD4" s="699"/>
      <c r="AE4" s="697" t="s">
        <v>711</v>
      </c>
      <c r="AF4" s="698"/>
      <c r="AG4" s="699"/>
      <c r="AH4" s="697" t="s">
        <v>712</v>
      </c>
      <c r="AI4" s="698"/>
      <c r="AJ4" s="699"/>
      <c r="AK4" s="697" t="s">
        <v>870</v>
      </c>
      <c r="AL4" s="698"/>
      <c r="AM4" s="699"/>
    </row>
    <row r="5" spans="1:39" s="114" customFormat="1" ht="12.9" customHeight="1" x14ac:dyDescent="0.3">
      <c r="B5" s="86"/>
      <c r="C5" s="103"/>
      <c r="E5" s="228" t="s">
        <v>44</v>
      </c>
      <c r="F5" s="228" t="s">
        <v>696</v>
      </c>
      <c r="G5" s="228" t="s">
        <v>93</v>
      </c>
      <c r="H5" s="172" t="s">
        <v>698</v>
      </c>
      <c r="I5" s="172" t="s">
        <v>699</v>
      </c>
      <c r="J5" s="247" t="s">
        <v>686</v>
      </c>
      <c r="K5" s="246" t="s">
        <v>687</v>
      </c>
      <c r="L5" s="248" t="s">
        <v>661</v>
      </c>
      <c r="M5" s="247" t="s">
        <v>686</v>
      </c>
      <c r="N5" s="246" t="s">
        <v>687</v>
      </c>
      <c r="O5" s="248" t="s">
        <v>661</v>
      </c>
      <c r="P5" s="247" t="s">
        <v>686</v>
      </c>
      <c r="Q5" s="246" t="s">
        <v>687</v>
      </c>
      <c r="R5" s="248" t="s">
        <v>661</v>
      </c>
      <c r="S5" s="247" t="s">
        <v>686</v>
      </c>
      <c r="T5" s="246" t="s">
        <v>687</v>
      </c>
      <c r="U5" s="248" t="s">
        <v>661</v>
      </c>
      <c r="V5" s="247" t="s">
        <v>686</v>
      </c>
      <c r="W5" s="246" t="s">
        <v>687</v>
      </c>
      <c r="X5" s="248" t="s">
        <v>661</v>
      </c>
      <c r="Y5" s="247" t="s">
        <v>686</v>
      </c>
      <c r="Z5" s="246" t="s">
        <v>687</v>
      </c>
      <c r="AA5" s="248" t="s">
        <v>661</v>
      </c>
      <c r="AB5" s="247" t="s">
        <v>686</v>
      </c>
      <c r="AC5" s="246" t="s">
        <v>687</v>
      </c>
      <c r="AD5" s="248" t="s">
        <v>661</v>
      </c>
      <c r="AE5" s="247" t="s">
        <v>686</v>
      </c>
      <c r="AF5" s="246" t="s">
        <v>687</v>
      </c>
      <c r="AG5" s="248" t="s">
        <v>661</v>
      </c>
      <c r="AH5" s="247" t="s">
        <v>686</v>
      </c>
      <c r="AI5" s="246" t="s">
        <v>687</v>
      </c>
      <c r="AJ5" s="248" t="s">
        <v>661</v>
      </c>
      <c r="AK5" s="247" t="s">
        <v>686</v>
      </c>
      <c r="AL5" s="246" t="s">
        <v>687</v>
      </c>
      <c r="AM5" s="248" t="s">
        <v>661</v>
      </c>
    </row>
    <row r="6" spans="1:39" ht="12.9" customHeight="1" x14ac:dyDescent="0.3">
      <c r="E6" s="231" t="s">
        <v>195</v>
      </c>
      <c r="F6" s="231" t="s">
        <v>443</v>
      </c>
      <c r="G6" s="231" t="s">
        <v>646</v>
      </c>
      <c r="H6" s="172">
        <v>1</v>
      </c>
      <c r="I6" s="172">
        <v>1</v>
      </c>
      <c r="J6" s="440">
        <f ca="1" xml:space="preserve"> Oil_Calcs!V$39</f>
        <v>0</v>
      </c>
      <c r="K6" s="244">
        <f ca="1" xml:space="preserve"> Oil_Calcs!W$39</f>
        <v>0</v>
      </c>
      <c r="L6" s="447">
        <f ca="1" xml:space="preserve"> Oil_Calcs!X$39</f>
        <v>0</v>
      </c>
      <c r="M6" s="440">
        <f ca="1" xml:space="preserve"> Oil_Calcs!Y$39</f>
        <v>0</v>
      </c>
      <c r="N6" s="244">
        <f ca="1" xml:space="preserve"> Oil_Calcs!Z$39</f>
        <v>0</v>
      </c>
      <c r="O6" s="447">
        <f ca="1" xml:space="preserve"> Oil_Calcs!AA$39</f>
        <v>0</v>
      </c>
      <c r="P6" s="440">
        <f ca="1" xml:space="preserve"> Oil_Calcs!AB$39</f>
        <v>0</v>
      </c>
      <c r="Q6" s="244">
        <f ca="1" xml:space="preserve"> Oil_Calcs!AC$39</f>
        <v>0</v>
      </c>
      <c r="R6" s="447">
        <f ca="1" xml:space="preserve"> Oil_Calcs!AD$39</f>
        <v>0</v>
      </c>
      <c r="S6" s="440">
        <f ca="1" xml:space="preserve"> Gas_Calcs!V$39</f>
        <v>295.99026614704161</v>
      </c>
      <c r="T6" s="244">
        <f ca="1" xml:space="preserve"> Gas_Calcs!W$39</f>
        <v>305.80209817401544</v>
      </c>
      <c r="U6" s="447">
        <f ca="1" xml:space="preserve"> Gas_Calcs!X$39</f>
        <v>317.79433731809445</v>
      </c>
      <c r="V6" s="440">
        <f ca="1" xml:space="preserve"> Gas_Calcs!Y$39</f>
        <v>27.033152741235455</v>
      </c>
      <c r="W6" s="244">
        <f ca="1" xml:space="preserve"> Gas_Calcs!Z$39</f>
        <v>69.430936063290389</v>
      </c>
      <c r="X6" s="447">
        <f ca="1" xml:space="preserve"> Gas_Calcs!AA$39</f>
        <v>117.17134765004799</v>
      </c>
      <c r="Y6" s="440">
        <f ca="1" xml:space="preserve"> Gas_Calcs!AB$39</f>
        <v>323.02341888827709</v>
      </c>
      <c r="Z6" s="244">
        <f ca="1" xml:space="preserve"> Gas_Calcs!AC$39</f>
        <v>375.23303423730584</v>
      </c>
      <c r="AA6" s="447">
        <f ca="1" xml:space="preserve"> Gas_Calcs!AD$39</f>
        <v>434.96568496814245</v>
      </c>
      <c r="AB6" s="461">
        <f ca="1" xml:space="preserve"> Coal_Calcs!V$38</f>
        <v>3477.2050545981342</v>
      </c>
      <c r="AC6" s="463">
        <f ca="1" xml:space="preserve"> Coal_Calcs!W$38</f>
        <v>3855.9321547116401</v>
      </c>
      <c r="AD6" s="464">
        <f ca="1" xml:space="preserve"> Coal_Calcs!X$38</f>
        <v>4238.4979420572527</v>
      </c>
      <c r="AE6" s="461">
        <f ca="1" xml:space="preserve"> Coal_Calcs!Y$38</f>
        <v>238.9778594485669</v>
      </c>
      <c r="AF6" s="463">
        <f ca="1" xml:space="preserve"> Coal_Calcs!Z$38</f>
        <v>262.63455168329858</v>
      </c>
      <c r="AG6" s="464">
        <f ca="1" xml:space="preserve"> Coal_Calcs!AA$38</f>
        <v>286.29124391803032</v>
      </c>
      <c r="AH6" s="461">
        <f ca="1" xml:space="preserve"> Coal_Calcs!AB$38</f>
        <v>3716.1829140467012</v>
      </c>
      <c r="AI6" s="463">
        <f ca="1" xml:space="preserve"> Coal_Calcs!AC$38</f>
        <v>4118.5667063949386</v>
      </c>
      <c r="AJ6" s="464">
        <f ca="1" xml:space="preserve"> Coal_Calcs!AD$38</f>
        <v>4524.7891859752826</v>
      </c>
      <c r="AK6" s="384">
        <f ca="1">P6+Y6+AH6</f>
        <v>4039.2063329349785</v>
      </c>
      <c r="AL6" s="384">
        <f t="shared" ref="AK6:AM21" ca="1" si="0">Q6+Z6+AI6</f>
        <v>4493.7997406322447</v>
      </c>
      <c r="AM6" s="384">
        <f t="shared" ca="1" si="0"/>
        <v>4959.754870943425</v>
      </c>
    </row>
    <row r="7" spans="1:39" ht="12.9" customHeight="1" x14ac:dyDescent="0.3">
      <c r="E7" s="231" t="s">
        <v>200</v>
      </c>
      <c r="F7" s="231" t="s">
        <v>447</v>
      </c>
      <c r="G7" s="231" t="s">
        <v>646</v>
      </c>
      <c r="H7" s="172"/>
      <c r="I7" s="172"/>
      <c r="J7" s="440">
        <f ca="1" xml:space="preserve"> Oil_Calcs!V$40</f>
        <v>0</v>
      </c>
      <c r="K7" s="244">
        <f ca="1" xml:space="preserve"> Oil_Calcs!W$40</f>
        <v>0</v>
      </c>
      <c r="L7" s="447">
        <f ca="1" xml:space="preserve"> Oil_Calcs!X$40</f>
        <v>0</v>
      </c>
      <c r="M7" s="440">
        <f ca="1" xml:space="preserve"> Oil_Calcs!Y$40</f>
        <v>0</v>
      </c>
      <c r="N7" s="244">
        <f ca="1" xml:space="preserve"> Oil_Calcs!Z$40</f>
        <v>0</v>
      </c>
      <c r="O7" s="447">
        <f ca="1" xml:space="preserve"> Oil_Calcs!AA$40</f>
        <v>0</v>
      </c>
      <c r="P7" s="440">
        <f ca="1" xml:space="preserve"> Oil_Calcs!AB$40</f>
        <v>0</v>
      </c>
      <c r="Q7" s="244">
        <f ca="1" xml:space="preserve"> Oil_Calcs!AC$40</f>
        <v>0</v>
      </c>
      <c r="R7" s="447">
        <f ca="1" xml:space="preserve"> Oil_Calcs!AD$40</f>
        <v>0</v>
      </c>
      <c r="S7" s="440">
        <f ca="1" xml:space="preserve"> Gas_Calcs!V$40</f>
        <v>0</v>
      </c>
      <c r="T7" s="244">
        <f ca="1" xml:space="preserve"> Gas_Calcs!W$40</f>
        <v>0</v>
      </c>
      <c r="U7" s="447">
        <f ca="1" xml:space="preserve"> Gas_Calcs!X$40</f>
        <v>0</v>
      </c>
      <c r="V7" s="440">
        <f ca="1" xml:space="preserve"> Gas_Calcs!Y$40</f>
        <v>0</v>
      </c>
      <c r="W7" s="244">
        <f ca="1" xml:space="preserve"> Gas_Calcs!Z$40</f>
        <v>0</v>
      </c>
      <c r="X7" s="447">
        <f ca="1" xml:space="preserve"> Gas_Calcs!AA$40</f>
        <v>0</v>
      </c>
      <c r="Y7" s="440">
        <f ca="1" xml:space="preserve"> Gas_Calcs!AB$40</f>
        <v>0</v>
      </c>
      <c r="Z7" s="244">
        <f ca="1" xml:space="preserve"> Gas_Calcs!AC$40</f>
        <v>0</v>
      </c>
      <c r="AA7" s="447">
        <f ca="1" xml:space="preserve"> Gas_Calcs!AD$40</f>
        <v>0</v>
      </c>
      <c r="AB7" s="461">
        <f ca="1" xml:space="preserve"> Coal_Calcs!V$39</f>
        <v>0</v>
      </c>
      <c r="AC7" s="463">
        <f ca="1" xml:space="preserve"> Coal_Calcs!W$39</f>
        <v>0</v>
      </c>
      <c r="AD7" s="464">
        <f ca="1" xml:space="preserve"> Coal_Calcs!X$39</f>
        <v>0</v>
      </c>
      <c r="AE7" s="461">
        <f ca="1" xml:space="preserve"> Coal_Calcs!Y$39</f>
        <v>0</v>
      </c>
      <c r="AF7" s="463">
        <f ca="1" xml:space="preserve"> Coal_Calcs!Z$39</f>
        <v>0</v>
      </c>
      <c r="AG7" s="464">
        <f ca="1" xml:space="preserve"> Coal_Calcs!AA$39</f>
        <v>0</v>
      </c>
      <c r="AH7" s="461">
        <f ca="1" xml:space="preserve"> Coal_Calcs!AB$39</f>
        <v>0</v>
      </c>
      <c r="AI7" s="463">
        <f ca="1" xml:space="preserve"> Coal_Calcs!AC$39</f>
        <v>0</v>
      </c>
      <c r="AJ7" s="464">
        <f ca="1" xml:space="preserve"> Coal_Calcs!AD$39</f>
        <v>0</v>
      </c>
      <c r="AK7" s="384">
        <f t="shared" ca="1" si="0"/>
        <v>0</v>
      </c>
      <c r="AL7" s="384">
        <f t="shared" ca="1" si="0"/>
        <v>0</v>
      </c>
      <c r="AM7" s="384">
        <f t="shared" ca="1" si="0"/>
        <v>0</v>
      </c>
    </row>
    <row r="8" spans="1:39" ht="12.9" customHeight="1" x14ac:dyDescent="0.3">
      <c r="E8" s="231" t="s">
        <v>427</v>
      </c>
      <c r="F8" s="231" t="s">
        <v>145</v>
      </c>
      <c r="G8" s="231" t="s">
        <v>646</v>
      </c>
      <c r="H8" s="172"/>
      <c r="I8" s="172"/>
      <c r="J8" s="440">
        <f ca="1" xml:space="preserve"> Oil_Calcs!V$41</f>
        <v>516509.117574248</v>
      </c>
      <c r="K8" s="244">
        <f ca="1" xml:space="preserve"> Oil_Calcs!W$41</f>
        <v>561705.09200260171</v>
      </c>
      <c r="L8" s="447">
        <f ca="1" xml:space="preserve"> Oil_Calcs!X$41</f>
        <v>612757.99224973307</v>
      </c>
      <c r="M8" s="440">
        <f ca="1" xml:space="preserve"> Oil_Calcs!Y$41</f>
        <v>46821.132439539266</v>
      </c>
      <c r="N8" s="244">
        <f ca="1" xml:space="preserve"> Oil_Calcs!Z$41</f>
        <v>62228.763921369726</v>
      </c>
      <c r="O8" s="447">
        <f ca="1" xml:space="preserve"> Oil_Calcs!AA$41</f>
        <v>137813.42203415552</v>
      </c>
      <c r="P8" s="440">
        <f ca="1" xml:space="preserve"> Oil_Calcs!AB$41</f>
        <v>563330.2500137873</v>
      </c>
      <c r="Q8" s="244">
        <f ca="1" xml:space="preserve"> Oil_Calcs!AC$41</f>
        <v>623933.85592397139</v>
      </c>
      <c r="R8" s="447">
        <f ca="1" xml:space="preserve"> Oil_Calcs!AD$41</f>
        <v>750571.41428388865</v>
      </c>
      <c r="S8" s="440">
        <f ca="1" xml:space="preserve"> Gas_Calcs!V$41</f>
        <v>120057.29045840686</v>
      </c>
      <c r="T8" s="244">
        <f ca="1" xml:space="preserve"> Gas_Calcs!W$41</f>
        <v>124037.09014211097</v>
      </c>
      <c r="U8" s="447">
        <f ca="1" xml:space="preserve"> Gas_Calcs!X$41</f>
        <v>128901.28975552709</v>
      </c>
      <c r="V8" s="440">
        <f ca="1" xml:space="preserve"> Gas_Calcs!Y$41</f>
        <v>10964.979061333979</v>
      </c>
      <c r="W8" s="244">
        <f ca="1" xml:space="preserve"> Gas_Calcs!Z$41</f>
        <v>28162.041158503973</v>
      </c>
      <c r="X8" s="447">
        <f ca="1" xml:space="preserve"> Gas_Calcs!AA$41</f>
        <v>47526.138954976523</v>
      </c>
      <c r="Y8" s="440">
        <f ca="1" xml:space="preserve"> Gas_Calcs!AB$41</f>
        <v>131022.26951974083</v>
      </c>
      <c r="Z8" s="244">
        <f ca="1" xml:space="preserve"> Gas_Calcs!AC$41</f>
        <v>152199.13130061494</v>
      </c>
      <c r="AA8" s="447">
        <f ca="1" xml:space="preserve"> Gas_Calcs!AD$41</f>
        <v>176427.42871050362</v>
      </c>
      <c r="AB8" s="461">
        <f ca="1" xml:space="preserve"> Coal_Calcs!V$40</f>
        <v>0</v>
      </c>
      <c r="AC8" s="463">
        <f ca="1" xml:space="preserve"> Coal_Calcs!W$40</f>
        <v>0</v>
      </c>
      <c r="AD8" s="464">
        <f ca="1" xml:space="preserve"> Coal_Calcs!X$40</f>
        <v>0</v>
      </c>
      <c r="AE8" s="461">
        <f ca="1" xml:space="preserve"> Coal_Calcs!Y$40</f>
        <v>0</v>
      </c>
      <c r="AF8" s="463">
        <f ca="1" xml:space="preserve"> Coal_Calcs!Z$40</f>
        <v>0</v>
      </c>
      <c r="AG8" s="464">
        <f ca="1" xml:space="preserve"> Coal_Calcs!AA$40</f>
        <v>0</v>
      </c>
      <c r="AH8" s="461">
        <f ca="1" xml:space="preserve"> Coal_Calcs!AB$40</f>
        <v>0</v>
      </c>
      <c r="AI8" s="463">
        <f ca="1" xml:space="preserve"> Coal_Calcs!AC$40</f>
        <v>0</v>
      </c>
      <c r="AJ8" s="464">
        <f ca="1" xml:space="preserve"> Coal_Calcs!AD$40</f>
        <v>0</v>
      </c>
      <c r="AK8" s="384">
        <f ca="1">P8+Y8+AH8</f>
        <v>694352.51953352813</v>
      </c>
      <c r="AL8" s="384">
        <f t="shared" ca="1" si="0"/>
        <v>776132.98722458631</v>
      </c>
      <c r="AM8" s="384">
        <f t="shared" ca="1" si="0"/>
        <v>926998.84299439227</v>
      </c>
    </row>
    <row r="9" spans="1:39" ht="12.9" customHeight="1" x14ac:dyDescent="0.3">
      <c r="E9" s="231" t="s">
        <v>204</v>
      </c>
      <c r="F9" s="231" t="s">
        <v>450</v>
      </c>
      <c r="G9" s="231" t="s">
        <v>646</v>
      </c>
      <c r="H9" s="172"/>
      <c r="I9" s="172"/>
      <c r="J9" s="440">
        <f ca="1" xml:space="preserve"> Oil_Calcs!V$42</f>
        <v>0</v>
      </c>
      <c r="K9" s="244">
        <f ca="1" xml:space="preserve"> Oil_Calcs!W$42</f>
        <v>0</v>
      </c>
      <c r="L9" s="447">
        <f ca="1" xml:space="preserve"> Oil_Calcs!X$42</f>
        <v>0</v>
      </c>
      <c r="M9" s="440">
        <f ca="1" xml:space="preserve"> Oil_Calcs!Y$42</f>
        <v>0</v>
      </c>
      <c r="N9" s="244">
        <f ca="1" xml:space="preserve"> Oil_Calcs!Z$42</f>
        <v>0</v>
      </c>
      <c r="O9" s="447">
        <f ca="1" xml:space="preserve"> Oil_Calcs!AA$42</f>
        <v>0</v>
      </c>
      <c r="P9" s="440">
        <f ca="1" xml:space="preserve"> Oil_Calcs!AB$42</f>
        <v>0</v>
      </c>
      <c r="Q9" s="244">
        <f ca="1" xml:space="preserve"> Oil_Calcs!AC$42</f>
        <v>0</v>
      </c>
      <c r="R9" s="447">
        <f ca="1" xml:space="preserve"> Oil_Calcs!AD$42</f>
        <v>0</v>
      </c>
      <c r="S9" s="440">
        <f ca="1" xml:space="preserve"> Gas_Calcs!V$42</f>
        <v>0</v>
      </c>
      <c r="T9" s="244">
        <f ca="1" xml:space="preserve"> Gas_Calcs!W$42</f>
        <v>0</v>
      </c>
      <c r="U9" s="447">
        <f ca="1" xml:space="preserve"> Gas_Calcs!X$42</f>
        <v>0</v>
      </c>
      <c r="V9" s="440">
        <f ca="1" xml:space="preserve"> Gas_Calcs!Y$42</f>
        <v>0</v>
      </c>
      <c r="W9" s="244">
        <f ca="1" xml:space="preserve"> Gas_Calcs!Z$42</f>
        <v>0</v>
      </c>
      <c r="X9" s="447">
        <f ca="1" xml:space="preserve"> Gas_Calcs!AA$42</f>
        <v>0</v>
      </c>
      <c r="Y9" s="440">
        <f ca="1" xml:space="preserve"> Gas_Calcs!AB$42</f>
        <v>0</v>
      </c>
      <c r="Z9" s="244">
        <f ca="1" xml:space="preserve"> Gas_Calcs!AC$42</f>
        <v>0</v>
      </c>
      <c r="AA9" s="447">
        <f ca="1" xml:space="preserve"> Gas_Calcs!AD$42</f>
        <v>0</v>
      </c>
      <c r="AB9" s="461">
        <f ca="1" xml:space="preserve"> Coal_Calcs!V$41</f>
        <v>0</v>
      </c>
      <c r="AC9" s="463">
        <f ca="1" xml:space="preserve"> Coal_Calcs!W$41</f>
        <v>0</v>
      </c>
      <c r="AD9" s="464">
        <f ca="1" xml:space="preserve"> Coal_Calcs!X$41</f>
        <v>0</v>
      </c>
      <c r="AE9" s="461">
        <f ca="1" xml:space="preserve"> Coal_Calcs!Y$41</f>
        <v>0</v>
      </c>
      <c r="AF9" s="463">
        <f ca="1" xml:space="preserve"> Coal_Calcs!Z$41</f>
        <v>0</v>
      </c>
      <c r="AG9" s="464">
        <f ca="1" xml:space="preserve"> Coal_Calcs!AA$41</f>
        <v>0</v>
      </c>
      <c r="AH9" s="461">
        <f ca="1" xml:space="preserve"> Coal_Calcs!AB$41</f>
        <v>0</v>
      </c>
      <c r="AI9" s="463">
        <f ca="1" xml:space="preserve"> Coal_Calcs!AC$41</f>
        <v>0</v>
      </c>
      <c r="AJ9" s="464">
        <f ca="1" xml:space="preserve"> Coal_Calcs!AD$41</f>
        <v>0</v>
      </c>
      <c r="AK9" s="384">
        <f t="shared" ref="AK9:AM72" ca="1" si="1">P9+Y9+AH9</f>
        <v>0</v>
      </c>
      <c r="AL9" s="384">
        <f t="shared" ca="1" si="0"/>
        <v>0</v>
      </c>
      <c r="AM9" s="384">
        <f t="shared" ca="1" si="0"/>
        <v>0</v>
      </c>
    </row>
    <row r="10" spans="1:39" ht="12.9" customHeight="1" x14ac:dyDescent="0.3">
      <c r="E10" s="231" t="s">
        <v>202</v>
      </c>
      <c r="F10" s="231" t="s">
        <v>448</v>
      </c>
      <c r="G10" s="231" t="s">
        <v>646</v>
      </c>
      <c r="H10" s="172"/>
      <c r="I10" s="172"/>
      <c r="J10" s="440">
        <f ca="1" xml:space="preserve"> Oil_Calcs!V$43</f>
        <v>0</v>
      </c>
      <c r="K10" s="244">
        <f ca="1" xml:space="preserve"> Oil_Calcs!W$43</f>
        <v>0</v>
      </c>
      <c r="L10" s="447">
        <f ca="1" xml:space="preserve"> Oil_Calcs!X$43</f>
        <v>0</v>
      </c>
      <c r="M10" s="440">
        <f ca="1" xml:space="preserve"> Oil_Calcs!Y$43</f>
        <v>0</v>
      </c>
      <c r="N10" s="244">
        <f ca="1" xml:space="preserve"> Oil_Calcs!Z$43</f>
        <v>0</v>
      </c>
      <c r="O10" s="447">
        <f ca="1" xml:space="preserve"> Oil_Calcs!AA$43</f>
        <v>0</v>
      </c>
      <c r="P10" s="440">
        <f ca="1" xml:space="preserve"> Oil_Calcs!AB$43</f>
        <v>0</v>
      </c>
      <c r="Q10" s="244">
        <f ca="1" xml:space="preserve"> Oil_Calcs!AC$43</f>
        <v>0</v>
      </c>
      <c r="R10" s="447">
        <f ca="1" xml:space="preserve"> Oil_Calcs!AD$43</f>
        <v>0</v>
      </c>
      <c r="S10" s="440">
        <f ca="1" xml:space="preserve"> Gas_Calcs!V$43</f>
        <v>0</v>
      </c>
      <c r="T10" s="244">
        <f ca="1" xml:space="preserve"> Gas_Calcs!W$43</f>
        <v>0</v>
      </c>
      <c r="U10" s="447">
        <f ca="1" xml:space="preserve"> Gas_Calcs!X$43</f>
        <v>0</v>
      </c>
      <c r="V10" s="440">
        <f ca="1" xml:space="preserve"> Gas_Calcs!Y$43</f>
        <v>0</v>
      </c>
      <c r="W10" s="244">
        <f ca="1" xml:space="preserve"> Gas_Calcs!Z$43</f>
        <v>0</v>
      </c>
      <c r="X10" s="447">
        <f ca="1" xml:space="preserve"> Gas_Calcs!AA$43</f>
        <v>0</v>
      </c>
      <c r="Y10" s="440">
        <f ca="1" xml:space="preserve"> Gas_Calcs!AB$43</f>
        <v>0</v>
      </c>
      <c r="Z10" s="244">
        <f ca="1" xml:space="preserve"> Gas_Calcs!AC$43</f>
        <v>0</v>
      </c>
      <c r="AA10" s="447">
        <f ca="1" xml:space="preserve"> Gas_Calcs!AD$43</f>
        <v>0</v>
      </c>
      <c r="AB10" s="461">
        <f ca="1" xml:space="preserve"> Coal_Calcs!V$42</f>
        <v>0</v>
      </c>
      <c r="AC10" s="463">
        <f ca="1" xml:space="preserve"> Coal_Calcs!W$42</f>
        <v>0</v>
      </c>
      <c r="AD10" s="464">
        <f ca="1" xml:space="preserve"> Coal_Calcs!X$42</f>
        <v>0</v>
      </c>
      <c r="AE10" s="461">
        <f ca="1" xml:space="preserve"> Coal_Calcs!Y$42</f>
        <v>0</v>
      </c>
      <c r="AF10" s="463">
        <f ca="1" xml:space="preserve"> Coal_Calcs!Z$42</f>
        <v>0</v>
      </c>
      <c r="AG10" s="464">
        <f ca="1" xml:space="preserve"> Coal_Calcs!AA$42</f>
        <v>0</v>
      </c>
      <c r="AH10" s="461">
        <f ca="1" xml:space="preserve"> Coal_Calcs!AB$42</f>
        <v>0</v>
      </c>
      <c r="AI10" s="463">
        <f ca="1" xml:space="preserve"> Coal_Calcs!AC$42</f>
        <v>0</v>
      </c>
      <c r="AJ10" s="464">
        <f ca="1" xml:space="preserve"> Coal_Calcs!AD$42</f>
        <v>0</v>
      </c>
      <c r="AK10" s="384">
        <f t="shared" ca="1" si="1"/>
        <v>0</v>
      </c>
      <c r="AL10" s="384">
        <f t="shared" ca="1" si="0"/>
        <v>0</v>
      </c>
      <c r="AM10" s="384">
        <f t="shared" ca="1" si="0"/>
        <v>0</v>
      </c>
    </row>
    <row r="11" spans="1:39" ht="12.9" customHeight="1" x14ac:dyDescent="0.3">
      <c r="E11" s="232" t="s">
        <v>197</v>
      </c>
      <c r="F11" s="232" t="s">
        <v>445</v>
      </c>
      <c r="G11" s="232" t="s">
        <v>646</v>
      </c>
      <c r="H11" s="172"/>
      <c r="I11" s="172"/>
      <c r="J11" s="440">
        <f ca="1" xml:space="preserve"> Oil_Calcs!V$44</f>
        <v>1923.7263185138288</v>
      </c>
      <c r="K11" s="244">
        <f ca="1" xml:space="preserve"> Oil_Calcs!W$44</f>
        <v>2092.0576848738883</v>
      </c>
      <c r="L11" s="447">
        <f ca="1" xml:space="preserve"> Oil_Calcs!X$44</f>
        <v>2282.2030366212371</v>
      </c>
      <c r="M11" s="440">
        <f ca="1" xml:space="preserve"> Oil_Calcs!Y$44</f>
        <v>410.3471852562584</v>
      </c>
      <c r="N11" s="244">
        <f ca="1" xml:space="preserve"> Oil_Calcs!Z$44</f>
        <v>770.20455561531583</v>
      </c>
      <c r="O11" s="447">
        <f ca="1" xml:space="preserve"> Oil_Calcs!AA$44</f>
        <v>1363.3980327551158</v>
      </c>
      <c r="P11" s="440">
        <f ca="1" xml:space="preserve"> Oil_Calcs!AB$44</f>
        <v>2334.073503770087</v>
      </c>
      <c r="Q11" s="244">
        <f ca="1" xml:space="preserve"> Oil_Calcs!AC$44</f>
        <v>2862.262240489204</v>
      </c>
      <c r="R11" s="447">
        <f ca="1" xml:space="preserve"> Oil_Calcs!AD$44</f>
        <v>3645.6010693763528</v>
      </c>
      <c r="S11" s="440">
        <f ca="1" xml:space="preserve"> Gas_Calcs!V$44</f>
        <v>85.700497134273263</v>
      </c>
      <c r="T11" s="244">
        <f ca="1" xml:space="preserve"> Gas_Calcs!W$44</f>
        <v>88.541397591763001</v>
      </c>
      <c r="U11" s="447">
        <f ca="1" xml:space="preserve"> Gas_Calcs!X$44</f>
        <v>92.013609262028211</v>
      </c>
      <c r="V11" s="440">
        <f ca="1" xml:space="preserve"> Gas_Calcs!Y$44</f>
        <v>7.827131139102077</v>
      </c>
      <c r="W11" s="244">
        <f ca="1" xml:space="preserve"> Gas_Calcs!Z$44</f>
        <v>20.102910188830212</v>
      </c>
      <c r="X11" s="447">
        <f ca="1" xml:space="preserve"> Gas_Calcs!AA$44</f>
        <v>33.9255843586201</v>
      </c>
      <c r="Y11" s="440">
        <f ca="1" xml:space="preserve"> Gas_Calcs!AB$44</f>
        <v>93.527628273375342</v>
      </c>
      <c r="Z11" s="244">
        <f ca="1" xml:space="preserve"> Gas_Calcs!AC$44</f>
        <v>108.64430778059321</v>
      </c>
      <c r="AA11" s="447">
        <f ca="1" xml:space="preserve"> Gas_Calcs!AD$44</f>
        <v>125.93919362064831</v>
      </c>
      <c r="AB11" s="461">
        <f ca="1" xml:space="preserve"> Coal_Calcs!V$43</f>
        <v>15.505343399374693</v>
      </c>
      <c r="AC11" s="463">
        <f ca="1" xml:space="preserve"> Coal_Calcs!W$43</f>
        <v>17.194140479128144</v>
      </c>
      <c r="AD11" s="464">
        <f ca="1" xml:space="preserve"> Coal_Calcs!X$43</f>
        <v>18.900054801840245</v>
      </c>
      <c r="AE11" s="461">
        <f ca="1" xml:space="preserve"> Coal_Calcs!Y$43</f>
        <v>0.60019077916273156</v>
      </c>
      <c r="AF11" s="463">
        <f ca="1" xml:space="preserve"> Coal_Calcs!Z$43</f>
        <v>0.62689939203043976</v>
      </c>
      <c r="AG11" s="464">
        <f ca="1" xml:space="preserve"> Coal_Calcs!AA$43</f>
        <v>0.65313288809546255</v>
      </c>
      <c r="AH11" s="461">
        <f ca="1" xml:space="preserve"> Coal_Calcs!AB$43</f>
        <v>16.105534178537425</v>
      </c>
      <c r="AI11" s="463">
        <f ca="1" xml:space="preserve"> Coal_Calcs!AC$43</f>
        <v>17.821039871158582</v>
      </c>
      <c r="AJ11" s="464">
        <f ca="1" xml:space="preserve"> Coal_Calcs!AD$43</f>
        <v>19.553187689935708</v>
      </c>
      <c r="AK11" s="384">
        <f t="shared" ca="1" si="1"/>
        <v>2443.7066662219995</v>
      </c>
      <c r="AL11" s="384">
        <f t="shared" ca="1" si="0"/>
        <v>2988.727588140956</v>
      </c>
      <c r="AM11" s="384">
        <f t="shared" ca="1" si="0"/>
        <v>3791.0934506869371</v>
      </c>
    </row>
    <row r="12" spans="1:39" ht="12.9" customHeight="1" x14ac:dyDescent="0.3">
      <c r="E12" s="232" t="s">
        <v>206</v>
      </c>
      <c r="F12" s="232" t="s">
        <v>451</v>
      </c>
      <c r="G12" s="232" t="s">
        <v>646</v>
      </c>
      <c r="H12" s="172"/>
      <c r="I12" s="172"/>
      <c r="J12" s="440">
        <f ca="1" xml:space="preserve"> Oil_Calcs!V$45</f>
        <v>0</v>
      </c>
      <c r="K12" s="244">
        <f ca="1" xml:space="preserve"> Oil_Calcs!W$45</f>
        <v>0</v>
      </c>
      <c r="L12" s="447">
        <f ca="1" xml:space="preserve"> Oil_Calcs!X$45</f>
        <v>0</v>
      </c>
      <c r="M12" s="440">
        <f ca="1" xml:space="preserve"> Oil_Calcs!Y$45</f>
        <v>0</v>
      </c>
      <c r="N12" s="244">
        <f ca="1" xml:space="preserve"> Oil_Calcs!Z$45</f>
        <v>0</v>
      </c>
      <c r="O12" s="447">
        <f ca="1" xml:space="preserve"> Oil_Calcs!AA$45</f>
        <v>0</v>
      </c>
      <c r="P12" s="440">
        <f ca="1" xml:space="preserve"> Oil_Calcs!AB$45</f>
        <v>0</v>
      </c>
      <c r="Q12" s="244">
        <f ca="1" xml:space="preserve"> Oil_Calcs!AC$45</f>
        <v>0</v>
      </c>
      <c r="R12" s="447">
        <f ca="1" xml:space="preserve"> Oil_Calcs!AD$45</f>
        <v>0</v>
      </c>
      <c r="S12" s="440">
        <f ca="1" xml:space="preserve"> Gas_Calcs!V$45</f>
        <v>0</v>
      </c>
      <c r="T12" s="244">
        <f ca="1" xml:space="preserve"> Gas_Calcs!W$45</f>
        <v>0</v>
      </c>
      <c r="U12" s="447">
        <f ca="1" xml:space="preserve"> Gas_Calcs!X$45</f>
        <v>0</v>
      </c>
      <c r="V12" s="440">
        <f ca="1" xml:space="preserve"> Gas_Calcs!Y$45</f>
        <v>0</v>
      </c>
      <c r="W12" s="244">
        <f ca="1" xml:space="preserve"> Gas_Calcs!Z$45</f>
        <v>0</v>
      </c>
      <c r="X12" s="447">
        <f ca="1" xml:space="preserve"> Gas_Calcs!AA$45</f>
        <v>0</v>
      </c>
      <c r="Y12" s="440">
        <f ca="1" xml:space="preserve"> Gas_Calcs!AB$45</f>
        <v>0</v>
      </c>
      <c r="Z12" s="244">
        <f ca="1" xml:space="preserve"> Gas_Calcs!AC$45</f>
        <v>0</v>
      </c>
      <c r="AA12" s="447">
        <f ca="1" xml:space="preserve"> Gas_Calcs!AD$45</f>
        <v>0</v>
      </c>
      <c r="AB12" s="461">
        <f ca="1" xml:space="preserve"> Coal_Calcs!V$44</f>
        <v>0</v>
      </c>
      <c r="AC12" s="463">
        <f ca="1" xml:space="preserve"> Coal_Calcs!W$44</f>
        <v>0</v>
      </c>
      <c r="AD12" s="464">
        <f ca="1" xml:space="preserve"> Coal_Calcs!X$44</f>
        <v>0</v>
      </c>
      <c r="AE12" s="461">
        <f ca="1" xml:space="preserve"> Coal_Calcs!Y$44</f>
        <v>0</v>
      </c>
      <c r="AF12" s="463">
        <f ca="1" xml:space="preserve"> Coal_Calcs!Z$44</f>
        <v>0</v>
      </c>
      <c r="AG12" s="464">
        <f ca="1" xml:space="preserve"> Coal_Calcs!AA$44</f>
        <v>0</v>
      </c>
      <c r="AH12" s="461">
        <f ca="1" xml:space="preserve"> Coal_Calcs!AB$44</f>
        <v>0</v>
      </c>
      <c r="AI12" s="463">
        <f ca="1" xml:space="preserve"> Coal_Calcs!AC$44</f>
        <v>0</v>
      </c>
      <c r="AJ12" s="464">
        <f ca="1" xml:space="preserve"> Coal_Calcs!AD$44</f>
        <v>0</v>
      </c>
      <c r="AK12" s="384">
        <f t="shared" ca="1" si="1"/>
        <v>0</v>
      </c>
      <c r="AL12" s="384">
        <f t="shared" ca="1" si="0"/>
        <v>0</v>
      </c>
      <c r="AM12" s="384">
        <f t="shared" ca="1" si="0"/>
        <v>0</v>
      </c>
    </row>
    <row r="13" spans="1:39" ht="12.9" customHeight="1" x14ac:dyDescent="0.3">
      <c r="E13" s="232" t="s">
        <v>201</v>
      </c>
      <c r="F13" s="232" t="s">
        <v>146</v>
      </c>
      <c r="G13" s="232" t="s">
        <v>646</v>
      </c>
      <c r="H13" s="172"/>
      <c r="I13" s="172"/>
      <c r="J13" s="440">
        <f ca="1" xml:space="preserve"> Oil_Calcs!V$46</f>
        <v>188826.6072802649</v>
      </c>
      <c r="K13" s="244">
        <f ca="1" xml:space="preserve"> Oil_Calcs!W$46</f>
        <v>205349.45697188692</v>
      </c>
      <c r="L13" s="447">
        <f ca="1" xml:space="preserve"> Oil_Calcs!X$46</f>
        <v>224013.49525790589</v>
      </c>
      <c r="M13" s="440">
        <f ca="1" xml:space="preserve"> Oil_Calcs!Y$46</f>
        <v>20027.065083665995</v>
      </c>
      <c r="N13" s="244">
        <f ca="1" xml:space="preserve"> Oil_Calcs!Z$46</f>
        <v>23849.661826975327</v>
      </c>
      <c r="O13" s="447">
        <f ca="1" xml:space="preserve"> Oil_Calcs!AA$46</f>
        <v>47620.98693612971</v>
      </c>
      <c r="P13" s="440">
        <f ca="1" xml:space="preserve"> Oil_Calcs!AB$46</f>
        <v>208853.67236393091</v>
      </c>
      <c r="Q13" s="244">
        <f ca="1" xml:space="preserve"> Oil_Calcs!AC$46</f>
        <v>229199.11879886224</v>
      </c>
      <c r="R13" s="447">
        <f ca="1" xml:space="preserve"> Oil_Calcs!AD$46</f>
        <v>271634.48219403561</v>
      </c>
      <c r="S13" s="440">
        <f ca="1" xml:space="preserve"> Gas_Calcs!V$46</f>
        <v>12832.644964569387</v>
      </c>
      <c r="T13" s="244">
        <f ca="1" xml:space="preserve"> Gas_Calcs!W$46</f>
        <v>13258.036510356218</v>
      </c>
      <c r="U13" s="447">
        <f ca="1" xml:space="preserve"> Gas_Calcs!X$46</f>
        <v>13777.959510762343</v>
      </c>
      <c r="V13" s="440">
        <f ca="1" xml:space="preserve"> Gas_Calcs!Y$46</f>
        <v>1172.0211475769083</v>
      </c>
      <c r="W13" s="244">
        <f ca="1" xml:space="preserve"> Gas_Calcs!Z$46</f>
        <v>3010.1751779070373</v>
      </c>
      <c r="X13" s="447">
        <f ca="1" xml:space="preserve"> Gas_Calcs!AA$46</f>
        <v>5079.9586215657246</v>
      </c>
      <c r="Y13" s="440">
        <f ca="1" xml:space="preserve"> Gas_Calcs!AB$46</f>
        <v>14004.666112146295</v>
      </c>
      <c r="Z13" s="244">
        <f ca="1" xml:space="preserve"> Gas_Calcs!AC$46</f>
        <v>16268.211688263254</v>
      </c>
      <c r="AA13" s="447">
        <f ca="1" xml:space="preserve"> Gas_Calcs!AD$46</f>
        <v>18857.918132328068</v>
      </c>
      <c r="AB13" s="461">
        <f ca="1" xml:space="preserve"> Coal_Calcs!V$45</f>
        <v>0</v>
      </c>
      <c r="AC13" s="463">
        <f ca="1" xml:space="preserve"> Coal_Calcs!W$45</f>
        <v>0</v>
      </c>
      <c r="AD13" s="464">
        <f ca="1" xml:space="preserve"> Coal_Calcs!X$45</f>
        <v>0</v>
      </c>
      <c r="AE13" s="461">
        <f ca="1" xml:space="preserve"> Coal_Calcs!Y$45</f>
        <v>0</v>
      </c>
      <c r="AF13" s="463">
        <f ca="1" xml:space="preserve"> Coal_Calcs!Z$45</f>
        <v>0</v>
      </c>
      <c r="AG13" s="464">
        <f ca="1" xml:space="preserve"> Coal_Calcs!AA$45</f>
        <v>0</v>
      </c>
      <c r="AH13" s="461">
        <f ca="1" xml:space="preserve"> Coal_Calcs!AB$45</f>
        <v>0</v>
      </c>
      <c r="AI13" s="463">
        <f ca="1" xml:space="preserve"> Coal_Calcs!AC$45</f>
        <v>0</v>
      </c>
      <c r="AJ13" s="464">
        <f ca="1" xml:space="preserve"> Coal_Calcs!AD$45</f>
        <v>0</v>
      </c>
      <c r="AK13" s="384">
        <f t="shared" ca="1" si="1"/>
        <v>222858.33847607719</v>
      </c>
      <c r="AL13" s="384">
        <f t="shared" ca="1" si="0"/>
        <v>245467.33048712549</v>
      </c>
      <c r="AM13" s="384">
        <f t="shared" ca="1" si="0"/>
        <v>290492.40032636368</v>
      </c>
    </row>
    <row r="14" spans="1:39" s="112" customFormat="1" ht="12.9" customHeight="1" x14ac:dyDescent="0.3">
      <c r="A14" s="42"/>
      <c r="B14" s="42"/>
      <c r="C14" s="100"/>
      <c r="D14" s="43"/>
      <c r="E14" s="233" t="s">
        <v>203</v>
      </c>
      <c r="F14" s="465" t="s">
        <v>449</v>
      </c>
      <c r="G14" s="233" t="s">
        <v>646</v>
      </c>
      <c r="H14" s="172"/>
      <c r="I14" s="172"/>
      <c r="J14" s="440">
        <f ca="1" xml:space="preserve"> Oil_Calcs!V$47</f>
        <v>0</v>
      </c>
      <c r="K14" s="244">
        <f ca="1" xml:space="preserve"> Oil_Calcs!W$47</f>
        <v>0</v>
      </c>
      <c r="L14" s="447">
        <f ca="1" xml:space="preserve"> Oil_Calcs!X$47</f>
        <v>0</v>
      </c>
      <c r="M14" s="440">
        <f ca="1" xml:space="preserve"> Oil_Calcs!Y$47</f>
        <v>0</v>
      </c>
      <c r="N14" s="244">
        <f ca="1" xml:space="preserve"> Oil_Calcs!Z$47</f>
        <v>0</v>
      </c>
      <c r="O14" s="447">
        <f ca="1" xml:space="preserve"> Oil_Calcs!AA$47</f>
        <v>0</v>
      </c>
      <c r="P14" s="440">
        <f ca="1" xml:space="preserve"> Oil_Calcs!AB$47</f>
        <v>0</v>
      </c>
      <c r="Q14" s="244">
        <f ca="1" xml:space="preserve"> Oil_Calcs!AC$47</f>
        <v>0</v>
      </c>
      <c r="R14" s="447">
        <f ca="1" xml:space="preserve"> Oil_Calcs!AD$47</f>
        <v>0</v>
      </c>
      <c r="S14" s="440">
        <f ca="1" xml:space="preserve"> Gas_Calcs!V$47</f>
        <v>0</v>
      </c>
      <c r="T14" s="244">
        <f ca="1" xml:space="preserve"> Gas_Calcs!W$47</f>
        <v>0</v>
      </c>
      <c r="U14" s="447">
        <f ca="1" xml:space="preserve"> Gas_Calcs!X$47</f>
        <v>0</v>
      </c>
      <c r="V14" s="440">
        <f ca="1" xml:space="preserve"> Gas_Calcs!Y$47</f>
        <v>0</v>
      </c>
      <c r="W14" s="244">
        <f ca="1" xml:space="preserve"> Gas_Calcs!Z$47</f>
        <v>0</v>
      </c>
      <c r="X14" s="447">
        <f ca="1" xml:space="preserve"> Gas_Calcs!AA$47</f>
        <v>0</v>
      </c>
      <c r="Y14" s="440">
        <f ca="1" xml:space="preserve"> Gas_Calcs!AB$47</f>
        <v>0</v>
      </c>
      <c r="Z14" s="244">
        <f ca="1" xml:space="preserve"> Gas_Calcs!AC$47</f>
        <v>0</v>
      </c>
      <c r="AA14" s="447">
        <f ca="1" xml:space="preserve"> Gas_Calcs!AD$47</f>
        <v>0</v>
      </c>
      <c r="AB14" s="461">
        <f ca="1" xml:space="preserve"> Coal_Calcs!V$46</f>
        <v>0</v>
      </c>
      <c r="AC14" s="463">
        <f ca="1" xml:space="preserve"> Coal_Calcs!W$46</f>
        <v>0</v>
      </c>
      <c r="AD14" s="464">
        <f ca="1" xml:space="preserve"> Coal_Calcs!X$46</f>
        <v>0</v>
      </c>
      <c r="AE14" s="461">
        <f ca="1" xml:space="preserve"> Coal_Calcs!Y$46</f>
        <v>0</v>
      </c>
      <c r="AF14" s="463">
        <f ca="1" xml:space="preserve"> Coal_Calcs!Z$46</f>
        <v>0</v>
      </c>
      <c r="AG14" s="464">
        <f ca="1" xml:space="preserve"> Coal_Calcs!AA$46</f>
        <v>0</v>
      </c>
      <c r="AH14" s="461">
        <f ca="1" xml:space="preserve"> Coal_Calcs!AB$46</f>
        <v>0</v>
      </c>
      <c r="AI14" s="463">
        <f ca="1" xml:space="preserve"> Coal_Calcs!AC$46</f>
        <v>0</v>
      </c>
      <c r="AJ14" s="464">
        <f ca="1" xml:space="preserve"> Coal_Calcs!AD$46</f>
        <v>0</v>
      </c>
      <c r="AK14" s="384">
        <f t="shared" ca="1" si="1"/>
        <v>0</v>
      </c>
      <c r="AL14" s="384">
        <f t="shared" ca="1" si="0"/>
        <v>0</v>
      </c>
      <c r="AM14" s="384">
        <f t="shared" ca="1" si="0"/>
        <v>0</v>
      </c>
    </row>
    <row r="15" spans="1:39" s="112" customFormat="1" ht="12.9" customHeight="1" x14ac:dyDescent="0.3">
      <c r="A15" s="42"/>
      <c r="B15" s="42"/>
      <c r="C15" s="100"/>
      <c r="D15" s="43"/>
      <c r="E15" s="233" t="s">
        <v>205</v>
      </c>
      <c r="F15" s="233" t="s">
        <v>147</v>
      </c>
      <c r="G15" s="233" t="s">
        <v>646</v>
      </c>
      <c r="H15" s="172"/>
      <c r="I15" s="172"/>
      <c r="J15" s="440">
        <f ca="1" xml:space="preserve"> Oil_Calcs!V$48</f>
        <v>86257.054192209194</v>
      </c>
      <c r="K15" s="244">
        <f ca="1" xml:space="preserve"> Oil_Calcs!W$48</f>
        <v>93804.784683096019</v>
      </c>
      <c r="L15" s="447">
        <f ca="1" xml:space="preserve"> Oil_Calcs!X$48</f>
        <v>102330.62214356106</v>
      </c>
      <c r="M15" s="440">
        <f ca="1" xml:space="preserve"> Oil_Calcs!Y$48</f>
        <v>9358.7806401515336</v>
      </c>
      <c r="N15" s="244">
        <f ca="1" xml:space="preserve"> Oil_Calcs!Z$48</f>
        <v>13287.992930399843</v>
      </c>
      <c r="O15" s="447">
        <f ca="1" xml:space="preserve"> Oil_Calcs!AA$48</f>
        <v>31091.301778757024</v>
      </c>
      <c r="P15" s="440">
        <f ca="1" xml:space="preserve"> Oil_Calcs!AB$48</f>
        <v>95615.834832360735</v>
      </c>
      <c r="Q15" s="244">
        <f ca="1" xml:space="preserve"> Oil_Calcs!AC$48</f>
        <v>107092.77761349585</v>
      </c>
      <c r="R15" s="447">
        <f ca="1" xml:space="preserve"> Oil_Calcs!AD$48</f>
        <v>133421.92392231809</v>
      </c>
      <c r="S15" s="440">
        <f ca="1" xml:space="preserve"> Gas_Calcs!V$48</f>
        <v>86188.284826630901</v>
      </c>
      <c r="T15" s="244">
        <f ca="1" xml:space="preserve"> Gas_Calcs!W$48</f>
        <v>89045.355041878342</v>
      </c>
      <c r="U15" s="447">
        <f ca="1" xml:space="preserve"> Gas_Calcs!X$48</f>
        <v>92537.329749402968</v>
      </c>
      <c r="V15" s="440">
        <f ca="1" xml:space="preserve"> Gas_Calcs!Y$48</f>
        <v>7871.6813851775596</v>
      </c>
      <c r="W15" s="244">
        <f ca="1" xml:space="preserve"> Gas_Calcs!Z$48</f>
        <v>20217.331370720418</v>
      </c>
      <c r="X15" s="447">
        <f ca="1" xml:space="preserve"> Gas_Calcs!AA$48</f>
        <v>34118.681050699342</v>
      </c>
      <c r="Y15" s="440">
        <f ca="1" xml:space="preserve"> Gas_Calcs!AB$48</f>
        <v>94059.966211808467</v>
      </c>
      <c r="Z15" s="244">
        <f ca="1" xml:space="preserve"> Gas_Calcs!AC$48</f>
        <v>109262.68641259876</v>
      </c>
      <c r="AA15" s="447">
        <f ca="1" xml:space="preserve"> Gas_Calcs!AD$48</f>
        <v>126656.01080010232</v>
      </c>
      <c r="AB15" s="461">
        <f ca="1" xml:space="preserve"> Coal_Calcs!V$47</f>
        <v>35.763679850938615</v>
      </c>
      <c r="AC15" s="463">
        <f ca="1" xml:space="preserve"> Coal_Calcs!W$47</f>
        <v>39.658956242942821</v>
      </c>
      <c r="AD15" s="464">
        <f ca="1" xml:space="preserve"> Coal_Calcs!X$47</f>
        <v>43.593714224057052</v>
      </c>
      <c r="AE15" s="461">
        <f ca="1" xml:space="preserve"> Coal_Calcs!Y$47</f>
        <v>2.4579302982086895</v>
      </c>
      <c r="AF15" s="463">
        <f ca="1" xml:space="preserve"> Coal_Calcs!Z$47</f>
        <v>2.7012436358263088</v>
      </c>
      <c r="AG15" s="464">
        <f ca="1" xml:space="preserve"> Coal_Calcs!AA$47</f>
        <v>2.9445569734439294</v>
      </c>
      <c r="AH15" s="461">
        <f ca="1" xml:space="preserve"> Coal_Calcs!AB$47</f>
        <v>38.221610149147303</v>
      </c>
      <c r="AI15" s="463">
        <f ca="1" xml:space="preserve"> Coal_Calcs!AC$47</f>
        <v>42.36019987876913</v>
      </c>
      <c r="AJ15" s="464">
        <f ca="1" xml:space="preserve"> Coal_Calcs!AD$47</f>
        <v>46.538271197500983</v>
      </c>
      <c r="AK15" s="384">
        <f t="shared" ca="1" si="1"/>
        <v>189714.02265431834</v>
      </c>
      <c r="AL15" s="384">
        <f t="shared" ca="1" si="0"/>
        <v>216397.8242259734</v>
      </c>
      <c r="AM15" s="384">
        <f t="shared" ca="1" si="0"/>
        <v>260124.47299361791</v>
      </c>
    </row>
    <row r="16" spans="1:39" ht="12.9" customHeight="1" x14ac:dyDescent="0.3">
      <c r="D16" s="54"/>
      <c r="E16" s="234" t="s">
        <v>199</v>
      </c>
      <c r="F16" s="233" t="s">
        <v>446</v>
      </c>
      <c r="G16" s="234" t="s">
        <v>646</v>
      </c>
      <c r="H16" s="172"/>
      <c r="I16" s="172"/>
      <c r="J16" s="440">
        <f ca="1" xml:space="preserve"> Oil_Calcs!V$49</f>
        <v>0</v>
      </c>
      <c r="K16" s="244">
        <f ca="1" xml:space="preserve"> Oil_Calcs!W$49</f>
        <v>0</v>
      </c>
      <c r="L16" s="447">
        <f ca="1" xml:space="preserve"> Oil_Calcs!X$49</f>
        <v>0</v>
      </c>
      <c r="M16" s="440">
        <f ca="1" xml:space="preserve"> Oil_Calcs!Y$49</f>
        <v>0</v>
      </c>
      <c r="N16" s="244">
        <f ca="1" xml:space="preserve"> Oil_Calcs!Z$49</f>
        <v>0</v>
      </c>
      <c r="O16" s="447">
        <f ca="1" xml:space="preserve"> Oil_Calcs!AA$49</f>
        <v>0</v>
      </c>
      <c r="P16" s="440">
        <f ca="1" xml:space="preserve"> Oil_Calcs!AB$49</f>
        <v>0</v>
      </c>
      <c r="Q16" s="244">
        <f ca="1" xml:space="preserve"> Oil_Calcs!AC$49</f>
        <v>0</v>
      </c>
      <c r="R16" s="447">
        <f ca="1" xml:space="preserve"> Oil_Calcs!AD$49</f>
        <v>0</v>
      </c>
      <c r="S16" s="440">
        <f ca="1" xml:space="preserve"> Gas_Calcs!V$49</f>
        <v>0</v>
      </c>
      <c r="T16" s="244">
        <f ca="1" xml:space="preserve"> Gas_Calcs!W$49</f>
        <v>0</v>
      </c>
      <c r="U16" s="447">
        <f ca="1" xml:space="preserve"> Gas_Calcs!X$49</f>
        <v>0</v>
      </c>
      <c r="V16" s="440">
        <f ca="1" xml:space="preserve"> Gas_Calcs!Y$49</f>
        <v>0</v>
      </c>
      <c r="W16" s="244">
        <f ca="1" xml:space="preserve"> Gas_Calcs!Z$49</f>
        <v>0</v>
      </c>
      <c r="X16" s="447">
        <f ca="1" xml:space="preserve"> Gas_Calcs!AA$49</f>
        <v>0</v>
      </c>
      <c r="Y16" s="440">
        <f ca="1" xml:space="preserve"> Gas_Calcs!AB$49</f>
        <v>0</v>
      </c>
      <c r="Z16" s="244">
        <f ca="1" xml:space="preserve"> Gas_Calcs!AC$49</f>
        <v>0</v>
      </c>
      <c r="AA16" s="447">
        <f ca="1" xml:space="preserve"> Gas_Calcs!AD$49</f>
        <v>0</v>
      </c>
      <c r="AB16" s="461">
        <f ca="1" xml:space="preserve"> Coal_Calcs!V$48</f>
        <v>0</v>
      </c>
      <c r="AC16" s="463">
        <f ca="1" xml:space="preserve"> Coal_Calcs!W$48</f>
        <v>0</v>
      </c>
      <c r="AD16" s="464">
        <f ca="1" xml:space="preserve"> Coal_Calcs!X$48</f>
        <v>0</v>
      </c>
      <c r="AE16" s="461">
        <f ca="1" xml:space="preserve"> Coal_Calcs!Y$48</f>
        <v>0</v>
      </c>
      <c r="AF16" s="463">
        <f ca="1" xml:space="preserve"> Coal_Calcs!Z$48</f>
        <v>0</v>
      </c>
      <c r="AG16" s="464">
        <f ca="1" xml:space="preserve"> Coal_Calcs!AA$48</f>
        <v>0</v>
      </c>
      <c r="AH16" s="461">
        <f ca="1" xml:space="preserve"> Coal_Calcs!AB$48</f>
        <v>0</v>
      </c>
      <c r="AI16" s="463">
        <f ca="1" xml:space="preserve"> Coal_Calcs!AC$48</f>
        <v>0</v>
      </c>
      <c r="AJ16" s="464">
        <f ca="1" xml:space="preserve"> Coal_Calcs!AD$48</f>
        <v>0</v>
      </c>
      <c r="AK16" s="384">
        <f t="shared" ca="1" si="1"/>
        <v>0</v>
      </c>
      <c r="AL16" s="384">
        <f t="shared" ca="1" si="0"/>
        <v>0</v>
      </c>
      <c r="AM16" s="384">
        <f t="shared" ca="1" si="0"/>
        <v>0</v>
      </c>
    </row>
    <row r="17" spans="4:39" ht="12.9" customHeight="1" x14ac:dyDescent="0.3">
      <c r="D17" s="54"/>
      <c r="E17" s="234" t="s">
        <v>209</v>
      </c>
      <c r="F17" s="234" t="s">
        <v>453</v>
      </c>
      <c r="G17" s="234" t="s">
        <v>646</v>
      </c>
      <c r="H17" s="172"/>
      <c r="I17" s="172"/>
      <c r="J17" s="440">
        <f ca="1" xml:space="preserve"> Oil_Calcs!V$50</f>
        <v>3459.9355193805554</v>
      </c>
      <c r="K17" s="244">
        <f ca="1" xml:space="preserve"> Oil_Calcs!W$50</f>
        <v>3762.6894339524451</v>
      </c>
      <c r="L17" s="447">
        <f ca="1" xml:space="preserve"> Oil_Calcs!X$50</f>
        <v>4104.6770909409988</v>
      </c>
      <c r="M17" s="440">
        <f ca="1" xml:space="preserve"> Oil_Calcs!Y$50</f>
        <v>328.50642890712601</v>
      </c>
      <c r="N17" s="244">
        <f ca="1" xml:space="preserve"> Oil_Calcs!Z$50</f>
        <v>440.63795316919067</v>
      </c>
      <c r="O17" s="447">
        <f ca="1" xml:space="preserve"> Oil_Calcs!AA$50</f>
        <v>1318.1543861089774</v>
      </c>
      <c r="P17" s="440">
        <f ca="1" xml:space="preserve"> Oil_Calcs!AB$50</f>
        <v>3788.4419482876815</v>
      </c>
      <c r="Q17" s="244">
        <f ca="1" xml:space="preserve"> Oil_Calcs!AC$50</f>
        <v>4203.3273871216361</v>
      </c>
      <c r="R17" s="447">
        <f ca="1" xml:space="preserve"> Oil_Calcs!AD$50</f>
        <v>5422.8314770499765</v>
      </c>
      <c r="S17" s="440">
        <f ca="1" xml:space="preserve"> Gas_Calcs!V$50</f>
        <v>1753.0279984364211</v>
      </c>
      <c r="T17" s="244">
        <f ca="1" xml:space="preserve"> Gas_Calcs!W$50</f>
        <v>1811.1394237989546</v>
      </c>
      <c r="U17" s="447">
        <f ca="1" xml:space="preserve"> Gas_Calcs!X$50</f>
        <v>1882.1644992420504</v>
      </c>
      <c r="V17" s="440">
        <f ca="1" xml:space="preserve"> Gas_Calcs!Y$50</f>
        <v>160.10618949831195</v>
      </c>
      <c r="W17" s="244">
        <f ca="1" xml:space="preserve"> Gas_Calcs!Z$50</f>
        <v>411.21073493724947</v>
      </c>
      <c r="X17" s="447">
        <f ca="1" xml:space="preserve"> Gas_Calcs!AA$50</f>
        <v>693.95745920584102</v>
      </c>
      <c r="Y17" s="440">
        <f ca="1" xml:space="preserve"> Gas_Calcs!AB$50</f>
        <v>1913.1341879347331</v>
      </c>
      <c r="Z17" s="244">
        <f ca="1" xml:space="preserve"> Gas_Calcs!AC$50</f>
        <v>2222.3501587362039</v>
      </c>
      <c r="AA17" s="447">
        <f ca="1" xml:space="preserve"> Gas_Calcs!AD$50</f>
        <v>2576.1219584478913</v>
      </c>
      <c r="AB17" s="461">
        <f ca="1" xml:space="preserve"> Coal_Calcs!V$49</f>
        <v>0</v>
      </c>
      <c r="AC17" s="463">
        <f ca="1" xml:space="preserve"> Coal_Calcs!W$49</f>
        <v>0</v>
      </c>
      <c r="AD17" s="464">
        <f ca="1" xml:space="preserve"> Coal_Calcs!X$49</f>
        <v>0</v>
      </c>
      <c r="AE17" s="461">
        <f ca="1" xml:space="preserve"> Coal_Calcs!Y$49</f>
        <v>0</v>
      </c>
      <c r="AF17" s="463">
        <f ca="1" xml:space="preserve"> Coal_Calcs!Z$49</f>
        <v>0</v>
      </c>
      <c r="AG17" s="464">
        <f ca="1" xml:space="preserve"> Coal_Calcs!AA$49</f>
        <v>0</v>
      </c>
      <c r="AH17" s="461">
        <f ca="1" xml:space="preserve"> Coal_Calcs!AB$49</f>
        <v>0</v>
      </c>
      <c r="AI17" s="463">
        <f ca="1" xml:space="preserve"> Coal_Calcs!AC$49</f>
        <v>0</v>
      </c>
      <c r="AJ17" s="464">
        <f ca="1" xml:space="preserve"> Coal_Calcs!AD$49</f>
        <v>0</v>
      </c>
      <c r="AK17" s="384">
        <f t="shared" ca="1" si="1"/>
        <v>5701.5761362224148</v>
      </c>
      <c r="AL17" s="384">
        <f t="shared" ca="1" si="0"/>
        <v>6425.6775458578395</v>
      </c>
      <c r="AM17" s="384">
        <f t="shared" ca="1" si="0"/>
        <v>7998.9534354978678</v>
      </c>
    </row>
    <row r="18" spans="4:39" ht="12.9" customHeight="1" x14ac:dyDescent="0.3">
      <c r="D18" s="54"/>
      <c r="E18" s="234" t="s">
        <v>208</v>
      </c>
      <c r="F18" s="234" t="s">
        <v>148</v>
      </c>
      <c r="G18" s="234" t="s">
        <v>646</v>
      </c>
      <c r="H18" s="172"/>
      <c r="I18" s="172"/>
      <c r="J18" s="440">
        <f ca="1" xml:space="preserve"> Oil_Calcs!V$51</f>
        <v>60674.259675694433</v>
      </c>
      <c r="K18" s="244">
        <f ca="1" xml:space="preserve"> Oil_Calcs!W$51</f>
        <v>65983.424984606478</v>
      </c>
      <c r="L18" s="447">
        <f ca="1" xml:space="preserve"> Oil_Calcs!X$51</f>
        <v>71980.602616899676</v>
      </c>
      <c r="M18" s="440">
        <f ca="1" xml:space="preserve"> Oil_Calcs!Y$51</f>
        <v>7727.5654750263284</v>
      </c>
      <c r="N18" s="244">
        <f ca="1" xml:space="preserve"> Oil_Calcs!Z$51</f>
        <v>9297.3342887443141</v>
      </c>
      <c r="O18" s="447">
        <f ca="1" xml:space="preserve"> Oil_Calcs!AA$51</f>
        <v>17601.38398484149</v>
      </c>
      <c r="P18" s="440">
        <f ca="1" xml:space="preserve"> Oil_Calcs!AB$51</f>
        <v>68401.825150720761</v>
      </c>
      <c r="Q18" s="244">
        <f ca="1" xml:space="preserve"> Oil_Calcs!AC$51</f>
        <v>75280.759273350792</v>
      </c>
      <c r="R18" s="447">
        <f ca="1" xml:space="preserve"> Oil_Calcs!AD$51</f>
        <v>89581.98660174117</v>
      </c>
      <c r="S18" s="440">
        <f ca="1" xml:space="preserve"> Gas_Calcs!V$51</f>
        <v>276756.01846660749</v>
      </c>
      <c r="T18" s="244">
        <f ca="1" xml:space="preserve"> Gas_Calcs!W$51</f>
        <v>285930.25112295913</v>
      </c>
      <c r="U18" s="447">
        <f ca="1" xml:space="preserve"> Gas_Calcs!X$51</f>
        <v>297143.20214738883</v>
      </c>
      <c r="V18" s="440">
        <f ca="1" xml:space="preserve"> Gas_Calcs!Y$51</f>
        <v>25276.465394126462</v>
      </c>
      <c r="W18" s="244">
        <f ca="1" xml:space="preserve"> Gas_Calcs!Z$51</f>
        <v>64919.126136871069</v>
      </c>
      <c r="X18" s="447">
        <f ca="1" xml:space="preserve"> Gas_Calcs!AA$51</f>
        <v>109557.23671630638</v>
      </c>
      <c r="Y18" s="440">
        <f ca="1" xml:space="preserve"> Gas_Calcs!AB$51</f>
        <v>302032.48386073398</v>
      </c>
      <c r="Z18" s="244">
        <f ca="1" xml:space="preserve"> Gas_Calcs!AC$51</f>
        <v>350849.37725983019</v>
      </c>
      <c r="AA18" s="447">
        <f ca="1" xml:space="preserve"> Gas_Calcs!AD$51</f>
        <v>406700.43886369519</v>
      </c>
      <c r="AB18" s="461">
        <f ca="1" xml:space="preserve"> Coal_Calcs!V$50</f>
        <v>1107546.318252139</v>
      </c>
      <c r="AC18" s="463">
        <f ca="1" xml:space="preserve"> Coal_Calcs!W$50</f>
        <v>1148455.1700029888</v>
      </c>
      <c r="AD18" s="464">
        <f ca="1" xml:space="preserve"> Coal_Calcs!X$50</f>
        <v>1189188.3491930368</v>
      </c>
      <c r="AE18" s="461">
        <f ca="1" xml:space="preserve"> Coal_Calcs!Y$50</f>
        <v>52899.396426983396</v>
      </c>
      <c r="AF18" s="463">
        <f ca="1" xml:space="preserve"> Coal_Calcs!Z$50</f>
        <v>57205.319810775996</v>
      </c>
      <c r="AG18" s="464">
        <f ca="1" xml:space="preserve"> Coal_Calcs!AA$50</f>
        <v>61511.243194568568</v>
      </c>
      <c r="AH18" s="461">
        <f ca="1" xml:space="preserve"> Coal_Calcs!AB$50</f>
        <v>1160445.7146791224</v>
      </c>
      <c r="AI18" s="463">
        <f ca="1" xml:space="preserve"> Coal_Calcs!AC$50</f>
        <v>1205660.4898137648</v>
      </c>
      <c r="AJ18" s="464">
        <f ca="1" xml:space="preserve"> Coal_Calcs!AD$50</f>
        <v>1250699.5923876055</v>
      </c>
      <c r="AK18" s="384">
        <f t="shared" ca="1" si="1"/>
        <v>1530880.0236905771</v>
      </c>
      <c r="AL18" s="384">
        <f t="shared" ca="1" si="0"/>
        <v>1631790.6263469458</v>
      </c>
      <c r="AM18" s="384">
        <f t="shared" ca="1" si="0"/>
        <v>1746982.0178530419</v>
      </c>
    </row>
    <row r="19" spans="4:39" ht="12.9" customHeight="1" x14ac:dyDescent="0.3">
      <c r="D19" s="54"/>
      <c r="E19" s="234" t="s">
        <v>207</v>
      </c>
      <c r="F19" s="234" t="s">
        <v>452</v>
      </c>
      <c r="G19" s="234" t="s">
        <v>646</v>
      </c>
      <c r="H19" s="172"/>
      <c r="I19" s="172"/>
      <c r="J19" s="440">
        <f ca="1" xml:space="preserve"> Oil_Calcs!V$52</f>
        <v>0</v>
      </c>
      <c r="K19" s="244">
        <f ca="1" xml:space="preserve"> Oil_Calcs!W$52</f>
        <v>0</v>
      </c>
      <c r="L19" s="447">
        <f ca="1" xml:space="preserve"> Oil_Calcs!X$52</f>
        <v>0</v>
      </c>
      <c r="M19" s="440">
        <f ca="1" xml:space="preserve"> Oil_Calcs!Y$52</f>
        <v>0</v>
      </c>
      <c r="N19" s="244">
        <f ca="1" xml:space="preserve"> Oil_Calcs!Z$52</f>
        <v>0</v>
      </c>
      <c r="O19" s="447">
        <f ca="1" xml:space="preserve"> Oil_Calcs!AA$52</f>
        <v>0</v>
      </c>
      <c r="P19" s="440">
        <f ca="1" xml:space="preserve"> Oil_Calcs!AB$52</f>
        <v>0</v>
      </c>
      <c r="Q19" s="244">
        <f ca="1" xml:space="preserve"> Oil_Calcs!AC$52</f>
        <v>0</v>
      </c>
      <c r="R19" s="447">
        <f ca="1" xml:space="preserve"> Oil_Calcs!AD$52</f>
        <v>0</v>
      </c>
      <c r="S19" s="440">
        <f ca="1" xml:space="preserve"> Gas_Calcs!V$52</f>
        <v>0</v>
      </c>
      <c r="T19" s="244">
        <f ca="1" xml:space="preserve"> Gas_Calcs!W$52</f>
        <v>0</v>
      </c>
      <c r="U19" s="447">
        <f ca="1" xml:space="preserve"> Gas_Calcs!X$52</f>
        <v>0</v>
      </c>
      <c r="V19" s="440">
        <f ca="1" xml:space="preserve"> Gas_Calcs!Y$52</f>
        <v>0</v>
      </c>
      <c r="W19" s="244">
        <f ca="1" xml:space="preserve"> Gas_Calcs!Z$52</f>
        <v>0</v>
      </c>
      <c r="X19" s="447">
        <f ca="1" xml:space="preserve"> Gas_Calcs!AA$52</f>
        <v>0</v>
      </c>
      <c r="Y19" s="440">
        <f ca="1" xml:space="preserve"> Gas_Calcs!AB$52</f>
        <v>0</v>
      </c>
      <c r="Z19" s="244">
        <f ca="1" xml:space="preserve"> Gas_Calcs!AC$52</f>
        <v>0</v>
      </c>
      <c r="AA19" s="447">
        <f ca="1" xml:space="preserve"> Gas_Calcs!AD$52</f>
        <v>0</v>
      </c>
      <c r="AB19" s="461">
        <f ca="1" xml:space="preserve"> Coal_Calcs!V$51</f>
        <v>0</v>
      </c>
      <c r="AC19" s="463">
        <f ca="1" xml:space="preserve"> Coal_Calcs!W$51</f>
        <v>0</v>
      </c>
      <c r="AD19" s="464">
        <f ca="1" xml:space="preserve"> Coal_Calcs!X$51</f>
        <v>0</v>
      </c>
      <c r="AE19" s="461">
        <f ca="1" xml:space="preserve"> Coal_Calcs!Y$51</f>
        <v>0</v>
      </c>
      <c r="AF19" s="463">
        <f ca="1" xml:space="preserve"> Coal_Calcs!Z$51</f>
        <v>0</v>
      </c>
      <c r="AG19" s="464">
        <f ca="1" xml:space="preserve"> Coal_Calcs!AA$51</f>
        <v>0</v>
      </c>
      <c r="AH19" s="461">
        <f ca="1" xml:space="preserve"> Coal_Calcs!AB$51</f>
        <v>0</v>
      </c>
      <c r="AI19" s="463">
        <f ca="1" xml:space="preserve"> Coal_Calcs!AC$51</f>
        <v>0</v>
      </c>
      <c r="AJ19" s="464">
        <f ca="1" xml:space="preserve"> Coal_Calcs!AD$51</f>
        <v>0</v>
      </c>
      <c r="AK19" s="384">
        <f t="shared" ca="1" si="1"/>
        <v>0</v>
      </c>
      <c r="AL19" s="384">
        <f t="shared" ca="1" si="0"/>
        <v>0</v>
      </c>
      <c r="AM19" s="384">
        <f t="shared" ca="1" si="0"/>
        <v>0</v>
      </c>
    </row>
    <row r="20" spans="4:39" ht="12.9" customHeight="1" x14ac:dyDescent="0.3">
      <c r="D20" s="54"/>
      <c r="E20" s="234" t="s">
        <v>196</v>
      </c>
      <c r="F20" s="234" t="s">
        <v>444</v>
      </c>
      <c r="G20" s="234" t="s">
        <v>646</v>
      </c>
      <c r="H20" s="172"/>
      <c r="I20" s="172"/>
      <c r="J20" s="440">
        <f ca="1" xml:space="preserve"> Oil_Calcs!V$53</f>
        <v>0</v>
      </c>
      <c r="K20" s="244">
        <f ca="1" xml:space="preserve"> Oil_Calcs!W$53</f>
        <v>0</v>
      </c>
      <c r="L20" s="447">
        <f ca="1" xml:space="preserve"> Oil_Calcs!X$53</f>
        <v>0</v>
      </c>
      <c r="M20" s="440">
        <f ca="1" xml:space="preserve"> Oil_Calcs!Y$53</f>
        <v>0</v>
      </c>
      <c r="N20" s="244">
        <f ca="1" xml:space="preserve"> Oil_Calcs!Z$53</f>
        <v>0</v>
      </c>
      <c r="O20" s="447">
        <f ca="1" xml:space="preserve"> Oil_Calcs!AA$53</f>
        <v>0</v>
      </c>
      <c r="P20" s="440">
        <f ca="1" xml:space="preserve"> Oil_Calcs!AB$53</f>
        <v>0</v>
      </c>
      <c r="Q20" s="244">
        <f ca="1" xml:space="preserve"> Oil_Calcs!AC$53</f>
        <v>0</v>
      </c>
      <c r="R20" s="447">
        <f ca="1" xml:space="preserve"> Oil_Calcs!AD$53</f>
        <v>0</v>
      </c>
      <c r="S20" s="440">
        <f ca="1" xml:space="preserve"> Gas_Calcs!V$53</f>
        <v>0</v>
      </c>
      <c r="T20" s="244">
        <f ca="1" xml:space="preserve"> Gas_Calcs!W$53</f>
        <v>0</v>
      </c>
      <c r="U20" s="447">
        <f ca="1" xml:space="preserve"> Gas_Calcs!X$53</f>
        <v>0</v>
      </c>
      <c r="V20" s="440">
        <f ca="1" xml:space="preserve"> Gas_Calcs!Y$53</f>
        <v>0</v>
      </c>
      <c r="W20" s="244">
        <f ca="1" xml:space="preserve"> Gas_Calcs!Z$53</f>
        <v>0</v>
      </c>
      <c r="X20" s="447">
        <f ca="1" xml:space="preserve"> Gas_Calcs!AA$53</f>
        <v>0</v>
      </c>
      <c r="Y20" s="440">
        <f ca="1" xml:space="preserve"> Gas_Calcs!AB$53</f>
        <v>0</v>
      </c>
      <c r="Z20" s="244">
        <f ca="1" xml:space="preserve"> Gas_Calcs!AC$53</f>
        <v>0</v>
      </c>
      <c r="AA20" s="447">
        <f ca="1" xml:space="preserve"> Gas_Calcs!AD$53</f>
        <v>0</v>
      </c>
      <c r="AB20" s="461">
        <f ca="1" xml:space="preserve"> Coal_Calcs!V$52</f>
        <v>0</v>
      </c>
      <c r="AC20" s="463">
        <f ca="1" xml:space="preserve"> Coal_Calcs!W$52</f>
        <v>0</v>
      </c>
      <c r="AD20" s="464">
        <f ca="1" xml:space="preserve"> Coal_Calcs!X$52</f>
        <v>0</v>
      </c>
      <c r="AE20" s="461">
        <f ca="1" xml:space="preserve"> Coal_Calcs!Y$52</f>
        <v>0</v>
      </c>
      <c r="AF20" s="463">
        <f ca="1" xml:space="preserve"> Coal_Calcs!Z$52</f>
        <v>0</v>
      </c>
      <c r="AG20" s="464">
        <f ca="1" xml:space="preserve"> Coal_Calcs!AA$52</f>
        <v>0</v>
      </c>
      <c r="AH20" s="461">
        <f ca="1" xml:space="preserve"> Coal_Calcs!AB$52</f>
        <v>0</v>
      </c>
      <c r="AI20" s="463">
        <f ca="1" xml:space="preserve"> Coal_Calcs!AC$52</f>
        <v>0</v>
      </c>
      <c r="AJ20" s="464">
        <f ca="1" xml:space="preserve"> Coal_Calcs!AD$52</f>
        <v>0</v>
      </c>
      <c r="AK20" s="384">
        <f t="shared" ca="1" si="1"/>
        <v>0</v>
      </c>
      <c r="AL20" s="384">
        <f t="shared" ca="1" si="0"/>
        <v>0</v>
      </c>
      <c r="AM20" s="384">
        <f t="shared" ca="1" si="0"/>
        <v>0</v>
      </c>
    </row>
    <row r="21" spans="4:39" ht="12.9" customHeight="1" x14ac:dyDescent="0.3">
      <c r="D21" s="54"/>
      <c r="E21" s="234" t="s">
        <v>210</v>
      </c>
      <c r="F21" s="234" t="s">
        <v>149</v>
      </c>
      <c r="G21" s="234" t="s">
        <v>646</v>
      </c>
      <c r="H21" s="172"/>
      <c r="I21" s="172"/>
      <c r="J21" s="440">
        <f ca="1" xml:space="preserve"> Oil_Calcs!V$54</f>
        <v>97308.225645462298</v>
      </c>
      <c r="K21" s="244">
        <f ca="1" xml:space="preserve"> Oil_Calcs!W$54</f>
        <v>105822.96416275202</v>
      </c>
      <c r="L21" s="447">
        <f ca="1" xml:space="preserve"> Oil_Calcs!X$54</f>
        <v>115441.12378098763</v>
      </c>
      <c r="M21" s="440">
        <f ca="1" xml:space="preserve"> Oil_Calcs!Y$54</f>
        <v>7581.4362954861417</v>
      </c>
      <c r="N21" s="244">
        <f ca="1" xml:space="preserve"> Oil_Calcs!Z$54</f>
        <v>10372.944352231836</v>
      </c>
      <c r="O21" s="447">
        <f ca="1" xml:space="preserve"> Oil_Calcs!AA$54</f>
        <v>16293.762966612931</v>
      </c>
      <c r="P21" s="440">
        <f ca="1" xml:space="preserve"> Oil_Calcs!AB$54</f>
        <v>104889.66194094844</v>
      </c>
      <c r="Q21" s="244">
        <f ca="1" xml:space="preserve"> Oil_Calcs!AC$54</f>
        <v>116195.90851498385</v>
      </c>
      <c r="R21" s="447">
        <f ca="1" xml:space="preserve"> Oil_Calcs!AD$54</f>
        <v>131734.88674760057</v>
      </c>
      <c r="S21" s="440">
        <f ca="1" xml:space="preserve"> Gas_Calcs!V$54</f>
        <v>43754.04336361547</v>
      </c>
      <c r="T21" s="244">
        <f ca="1" xml:space="preserve"> Gas_Calcs!W$54</f>
        <v>45204.453640862397</v>
      </c>
      <c r="U21" s="447">
        <f ca="1" xml:space="preserve"> Gas_Calcs!X$54</f>
        <v>46977.177313053071</v>
      </c>
      <c r="V21" s="440">
        <f ca="1" xml:space="preserve"> Gas_Calcs!Y$54</f>
        <v>3996.1102528542679</v>
      </c>
      <c r="W21" s="244">
        <f ca="1" xml:space="preserve"> Gas_Calcs!Z$54</f>
        <v>10263.459764519637</v>
      </c>
      <c r="X21" s="447">
        <f ca="1" xml:space="preserve"> Gas_Calcs!AA$54</f>
        <v>17320.57034438632</v>
      </c>
      <c r="Y21" s="440">
        <f ca="1" xml:space="preserve"> Gas_Calcs!AB$54</f>
        <v>47750.153616469739</v>
      </c>
      <c r="Z21" s="244">
        <f ca="1" xml:space="preserve"> Gas_Calcs!AC$54</f>
        <v>55467.913405382031</v>
      </c>
      <c r="AA21" s="447">
        <f ca="1" xml:space="preserve"> Gas_Calcs!AD$54</f>
        <v>64297.747657439395</v>
      </c>
      <c r="AB21" s="461">
        <f ca="1" xml:space="preserve"> Coal_Calcs!V$53</f>
        <v>0</v>
      </c>
      <c r="AC21" s="463">
        <f ca="1" xml:space="preserve"> Coal_Calcs!W$53</f>
        <v>0</v>
      </c>
      <c r="AD21" s="464">
        <f ca="1" xml:space="preserve"> Coal_Calcs!X$53</f>
        <v>0</v>
      </c>
      <c r="AE21" s="461">
        <f ca="1" xml:space="preserve"> Coal_Calcs!Y$53</f>
        <v>0</v>
      </c>
      <c r="AF21" s="463">
        <f ca="1" xml:space="preserve"> Coal_Calcs!Z$53</f>
        <v>0</v>
      </c>
      <c r="AG21" s="464">
        <f ca="1" xml:space="preserve"> Coal_Calcs!AA$53</f>
        <v>0</v>
      </c>
      <c r="AH21" s="461">
        <f ca="1" xml:space="preserve"> Coal_Calcs!AB$53</f>
        <v>0</v>
      </c>
      <c r="AI21" s="463">
        <f ca="1" xml:space="preserve"> Coal_Calcs!AC$53</f>
        <v>0</v>
      </c>
      <c r="AJ21" s="464">
        <f ca="1" xml:space="preserve"> Coal_Calcs!AD$53</f>
        <v>0</v>
      </c>
      <c r="AK21" s="384">
        <f t="shared" ca="1" si="1"/>
        <v>152639.81555741819</v>
      </c>
      <c r="AL21" s="384">
        <f t="shared" ca="1" si="0"/>
        <v>171663.82192036588</v>
      </c>
      <c r="AM21" s="384">
        <f t="shared" ca="1" si="0"/>
        <v>196032.63440503995</v>
      </c>
    </row>
    <row r="22" spans="4:39" ht="12.9" customHeight="1" x14ac:dyDescent="0.3">
      <c r="D22" s="54"/>
      <c r="E22" s="234" t="s">
        <v>223</v>
      </c>
      <c r="F22" s="234" t="s">
        <v>466</v>
      </c>
      <c r="G22" s="234" t="s">
        <v>646</v>
      </c>
      <c r="H22" s="172"/>
      <c r="I22" s="172"/>
      <c r="J22" s="440">
        <f ca="1" xml:space="preserve"> Oil_Calcs!V$55</f>
        <v>30.983981201517846</v>
      </c>
      <c r="K22" s="244">
        <f ca="1" xml:space="preserve"> Oil_Calcs!W$55</f>
        <v>33.695165136951644</v>
      </c>
      <c r="L22" s="447">
        <f ca="1" xml:space="preserve"> Oil_Calcs!X$55</f>
        <v>36.757690168395449</v>
      </c>
      <c r="M22" s="440">
        <f ca="1" xml:space="preserve"> Oil_Calcs!Y$55</f>
        <v>0</v>
      </c>
      <c r="N22" s="244">
        <f ca="1" xml:space="preserve"> Oil_Calcs!Z$55</f>
        <v>0</v>
      </c>
      <c r="O22" s="447">
        <f ca="1" xml:space="preserve"> Oil_Calcs!AA$55</f>
        <v>0</v>
      </c>
      <c r="P22" s="440">
        <f ca="1" xml:space="preserve"> Oil_Calcs!AB$55</f>
        <v>30.983981201517846</v>
      </c>
      <c r="Q22" s="244">
        <f ca="1" xml:space="preserve"> Oil_Calcs!AC$55</f>
        <v>33.695165136951644</v>
      </c>
      <c r="R22" s="447">
        <f ca="1" xml:space="preserve"> Oil_Calcs!AD$55</f>
        <v>36.757690168395449</v>
      </c>
      <c r="S22" s="440">
        <f ca="1" xml:space="preserve"> Gas_Calcs!V$55</f>
        <v>0</v>
      </c>
      <c r="T22" s="244">
        <f ca="1" xml:space="preserve"> Gas_Calcs!W$55</f>
        <v>0</v>
      </c>
      <c r="U22" s="447">
        <f ca="1" xml:space="preserve"> Gas_Calcs!X$55</f>
        <v>0</v>
      </c>
      <c r="V22" s="440">
        <f ca="1" xml:space="preserve"> Gas_Calcs!Y$55</f>
        <v>0</v>
      </c>
      <c r="W22" s="244">
        <f ca="1" xml:space="preserve"> Gas_Calcs!Z$55</f>
        <v>0</v>
      </c>
      <c r="X22" s="447">
        <f ca="1" xml:space="preserve"> Gas_Calcs!AA$55</f>
        <v>0</v>
      </c>
      <c r="Y22" s="440">
        <f ca="1" xml:space="preserve"> Gas_Calcs!AB$55</f>
        <v>0</v>
      </c>
      <c r="Z22" s="244">
        <f ca="1" xml:space="preserve"> Gas_Calcs!AC$55</f>
        <v>0</v>
      </c>
      <c r="AA22" s="447">
        <f ca="1" xml:space="preserve"> Gas_Calcs!AD$55</f>
        <v>0</v>
      </c>
      <c r="AB22" s="461">
        <f ca="1" xml:space="preserve"> Coal_Calcs!V$54</f>
        <v>10660.005274566125</v>
      </c>
      <c r="AC22" s="463">
        <f ca="1" xml:space="preserve"> Coal_Calcs!W$54</f>
        <v>11821.062164062017</v>
      </c>
      <c r="AD22" s="464">
        <f ca="1" xml:space="preserve"> Coal_Calcs!X$54</f>
        <v>12993.887248271521</v>
      </c>
      <c r="AE22" s="461">
        <f ca="1" xml:space="preserve"> Coal_Calcs!Y$54</f>
        <v>732.63014467827077</v>
      </c>
      <c r="AF22" s="463">
        <f ca="1" xml:space="preserve"> Coal_Calcs!Z$54</f>
        <v>805.15404247588629</v>
      </c>
      <c r="AG22" s="464">
        <f ca="1" xml:space="preserve"> Coal_Calcs!AA$54</f>
        <v>877.67794027350192</v>
      </c>
      <c r="AH22" s="461">
        <f ca="1" xml:space="preserve"> Coal_Calcs!AB$54</f>
        <v>11392.635419244396</v>
      </c>
      <c r="AI22" s="463">
        <f ca="1" xml:space="preserve"> Coal_Calcs!AC$54</f>
        <v>12626.216206537903</v>
      </c>
      <c r="AJ22" s="464">
        <f ca="1" xml:space="preserve"> Coal_Calcs!AD$54</f>
        <v>13871.565188545024</v>
      </c>
      <c r="AK22" s="384">
        <f t="shared" ca="1" si="1"/>
        <v>11423.619400445914</v>
      </c>
      <c r="AL22" s="384">
        <f t="shared" ca="1" si="1"/>
        <v>12659.911371674854</v>
      </c>
      <c r="AM22" s="384">
        <f t="shared" ca="1" si="1"/>
        <v>13908.322878713419</v>
      </c>
    </row>
    <row r="23" spans="4:39" ht="12.9" customHeight="1" x14ac:dyDescent="0.3">
      <c r="D23" s="54"/>
      <c r="E23" s="234" t="s">
        <v>214</v>
      </c>
      <c r="F23" s="234" t="s">
        <v>457</v>
      </c>
      <c r="G23" s="234" t="s">
        <v>646</v>
      </c>
      <c r="H23" s="172"/>
      <c r="I23" s="172"/>
      <c r="J23" s="440">
        <f ca="1" xml:space="preserve"> Oil_Calcs!V$56</f>
        <v>0</v>
      </c>
      <c r="K23" s="244">
        <f ca="1" xml:space="preserve"> Oil_Calcs!W$56</f>
        <v>0</v>
      </c>
      <c r="L23" s="447">
        <f ca="1" xml:space="preserve"> Oil_Calcs!X$56</f>
        <v>0</v>
      </c>
      <c r="M23" s="440">
        <f ca="1" xml:space="preserve"> Oil_Calcs!Y$56</f>
        <v>0</v>
      </c>
      <c r="N23" s="244">
        <f ca="1" xml:space="preserve"> Oil_Calcs!Z$56</f>
        <v>0</v>
      </c>
      <c r="O23" s="447">
        <f ca="1" xml:space="preserve"> Oil_Calcs!AA$56</f>
        <v>0</v>
      </c>
      <c r="P23" s="440">
        <f ca="1" xml:space="preserve"> Oil_Calcs!AB$56</f>
        <v>0</v>
      </c>
      <c r="Q23" s="244">
        <f ca="1" xml:space="preserve"> Oil_Calcs!AC$56</f>
        <v>0</v>
      </c>
      <c r="R23" s="447">
        <f ca="1" xml:space="preserve"> Oil_Calcs!AD$56</f>
        <v>0</v>
      </c>
      <c r="S23" s="440">
        <f ca="1" xml:space="preserve"> Gas_Calcs!V$56</f>
        <v>0</v>
      </c>
      <c r="T23" s="244">
        <f ca="1" xml:space="preserve"> Gas_Calcs!W$56</f>
        <v>0</v>
      </c>
      <c r="U23" s="447">
        <f ca="1" xml:space="preserve"> Gas_Calcs!X$56</f>
        <v>0</v>
      </c>
      <c r="V23" s="440">
        <f ca="1" xml:space="preserve"> Gas_Calcs!Y$56</f>
        <v>0</v>
      </c>
      <c r="W23" s="244">
        <f ca="1" xml:space="preserve"> Gas_Calcs!Z$56</f>
        <v>0</v>
      </c>
      <c r="X23" s="447">
        <f ca="1" xml:space="preserve"> Gas_Calcs!AA$56</f>
        <v>0</v>
      </c>
      <c r="Y23" s="440">
        <f ca="1" xml:space="preserve"> Gas_Calcs!AB$56</f>
        <v>0</v>
      </c>
      <c r="Z23" s="244">
        <f ca="1" xml:space="preserve"> Gas_Calcs!AC$56</f>
        <v>0</v>
      </c>
      <c r="AA23" s="447">
        <f ca="1" xml:space="preserve"> Gas_Calcs!AD$56</f>
        <v>0</v>
      </c>
      <c r="AB23" s="461">
        <f ca="1" xml:space="preserve"> Coal_Calcs!V$55</f>
        <v>0</v>
      </c>
      <c r="AC23" s="463">
        <f ca="1" xml:space="preserve"> Coal_Calcs!W$55</f>
        <v>0</v>
      </c>
      <c r="AD23" s="464">
        <f ca="1" xml:space="preserve"> Coal_Calcs!X$55</f>
        <v>0</v>
      </c>
      <c r="AE23" s="461">
        <f ca="1" xml:space="preserve"> Coal_Calcs!Y$55</f>
        <v>0</v>
      </c>
      <c r="AF23" s="463">
        <f ca="1" xml:space="preserve"> Coal_Calcs!Z$55</f>
        <v>0</v>
      </c>
      <c r="AG23" s="464">
        <f ca="1" xml:space="preserve"> Coal_Calcs!AA$55</f>
        <v>0</v>
      </c>
      <c r="AH23" s="461">
        <f ca="1" xml:space="preserve"> Coal_Calcs!AB$55</f>
        <v>0</v>
      </c>
      <c r="AI23" s="463">
        <f ca="1" xml:space="preserve"> Coal_Calcs!AC$55</f>
        <v>0</v>
      </c>
      <c r="AJ23" s="464">
        <f ca="1" xml:space="preserve"> Coal_Calcs!AD$55</f>
        <v>0</v>
      </c>
      <c r="AK23" s="384">
        <f t="shared" ca="1" si="1"/>
        <v>0</v>
      </c>
      <c r="AL23" s="384">
        <f t="shared" ca="1" si="1"/>
        <v>0</v>
      </c>
      <c r="AM23" s="384">
        <f t="shared" ca="1" si="1"/>
        <v>0</v>
      </c>
    </row>
    <row r="24" spans="4:39" ht="12.9" customHeight="1" x14ac:dyDescent="0.3">
      <c r="D24" s="54"/>
      <c r="E24" s="234" t="s">
        <v>213</v>
      </c>
      <c r="F24" s="234" t="s">
        <v>456</v>
      </c>
      <c r="G24" s="234" t="s">
        <v>646</v>
      </c>
      <c r="H24" s="172"/>
      <c r="I24" s="172"/>
      <c r="J24" s="440">
        <f ca="1" xml:space="preserve"> Oil_Calcs!V$57</f>
        <v>387.92444205932622</v>
      </c>
      <c r="K24" s="244">
        <f ca="1" xml:space="preserve"> Oil_Calcs!W$57</f>
        <v>421.8689022186889</v>
      </c>
      <c r="L24" s="447">
        <f ca="1" xml:space="preserve"> Oil_Calcs!X$57</f>
        <v>460.21220956801557</v>
      </c>
      <c r="M24" s="440">
        <f ca="1" xml:space="preserve"> Oil_Calcs!Y$57</f>
        <v>0</v>
      </c>
      <c r="N24" s="244">
        <f ca="1" xml:space="preserve"> Oil_Calcs!Z$57</f>
        <v>0</v>
      </c>
      <c r="O24" s="447">
        <f ca="1" xml:space="preserve"> Oil_Calcs!AA$57</f>
        <v>0</v>
      </c>
      <c r="P24" s="440">
        <f ca="1" xml:space="preserve"> Oil_Calcs!AB$57</f>
        <v>387.92444205932622</v>
      </c>
      <c r="Q24" s="244">
        <f ca="1" xml:space="preserve"> Oil_Calcs!AC$57</f>
        <v>421.8689022186889</v>
      </c>
      <c r="R24" s="447">
        <f ca="1" xml:space="preserve"> Oil_Calcs!AD$57</f>
        <v>460.21220956801557</v>
      </c>
      <c r="S24" s="440">
        <f ca="1" xml:space="preserve"> Gas_Calcs!V$57</f>
        <v>0</v>
      </c>
      <c r="T24" s="244">
        <f ca="1" xml:space="preserve"> Gas_Calcs!W$57</f>
        <v>0</v>
      </c>
      <c r="U24" s="447">
        <f ca="1" xml:space="preserve"> Gas_Calcs!X$57</f>
        <v>0</v>
      </c>
      <c r="V24" s="440">
        <f ca="1" xml:space="preserve"> Gas_Calcs!Y$57</f>
        <v>0</v>
      </c>
      <c r="W24" s="244">
        <f ca="1" xml:space="preserve"> Gas_Calcs!Z$57</f>
        <v>0</v>
      </c>
      <c r="X24" s="447">
        <f ca="1" xml:space="preserve"> Gas_Calcs!AA$57</f>
        <v>0</v>
      </c>
      <c r="Y24" s="440">
        <f ca="1" xml:space="preserve"> Gas_Calcs!AB$57</f>
        <v>0</v>
      </c>
      <c r="Z24" s="244">
        <f ca="1" xml:space="preserve"> Gas_Calcs!AC$57</f>
        <v>0</v>
      </c>
      <c r="AA24" s="447">
        <f ca="1" xml:space="preserve"> Gas_Calcs!AD$57</f>
        <v>0</v>
      </c>
      <c r="AB24" s="461">
        <f ca="1" xml:space="preserve"> Coal_Calcs!V$56</f>
        <v>0</v>
      </c>
      <c r="AC24" s="463">
        <f ca="1" xml:space="preserve"> Coal_Calcs!W$56</f>
        <v>0</v>
      </c>
      <c r="AD24" s="464">
        <f ca="1" xml:space="preserve"> Coal_Calcs!X$56</f>
        <v>0</v>
      </c>
      <c r="AE24" s="461">
        <f ca="1" xml:space="preserve"> Coal_Calcs!Y$56</f>
        <v>0</v>
      </c>
      <c r="AF24" s="463">
        <f ca="1" xml:space="preserve"> Coal_Calcs!Z$56</f>
        <v>0</v>
      </c>
      <c r="AG24" s="464">
        <f ca="1" xml:space="preserve"> Coal_Calcs!AA$56</f>
        <v>0</v>
      </c>
      <c r="AH24" s="461">
        <f ca="1" xml:space="preserve"> Coal_Calcs!AB$56</f>
        <v>0</v>
      </c>
      <c r="AI24" s="463">
        <f ca="1" xml:space="preserve"> Coal_Calcs!AC$56</f>
        <v>0</v>
      </c>
      <c r="AJ24" s="464">
        <f ca="1" xml:space="preserve"> Coal_Calcs!AD$56</f>
        <v>0</v>
      </c>
      <c r="AK24" s="384">
        <f t="shared" ca="1" si="1"/>
        <v>387.92444205932622</v>
      </c>
      <c r="AL24" s="384">
        <f t="shared" ca="1" si="1"/>
        <v>421.8689022186889</v>
      </c>
      <c r="AM24" s="384">
        <f t="shared" ca="1" si="1"/>
        <v>460.21220956801557</v>
      </c>
    </row>
    <row r="25" spans="4:39" ht="12.9" customHeight="1" x14ac:dyDescent="0.3">
      <c r="D25" s="54"/>
      <c r="E25" s="234" t="s">
        <v>216</v>
      </c>
      <c r="F25" s="234" t="s">
        <v>459</v>
      </c>
      <c r="G25" s="234" t="s">
        <v>646</v>
      </c>
      <c r="H25" s="172"/>
      <c r="I25" s="172"/>
      <c r="J25" s="440">
        <f ca="1" xml:space="preserve"> Oil_Calcs!V$58</f>
        <v>3438.4723009200566</v>
      </c>
      <c r="K25" s="244">
        <f ca="1" xml:space="preserve"> Oil_Calcs!W$58</f>
        <v>3739.3481245934804</v>
      </c>
      <c r="L25" s="447">
        <f ca="1" xml:space="preserve"> Oil_Calcs!X$58</f>
        <v>4079.2143097362082</v>
      </c>
      <c r="M25" s="440">
        <f ca="1" xml:space="preserve"> Oil_Calcs!Y$58</f>
        <v>0</v>
      </c>
      <c r="N25" s="244">
        <f ca="1" xml:space="preserve"> Oil_Calcs!Z$58</f>
        <v>0</v>
      </c>
      <c r="O25" s="447">
        <f ca="1" xml:space="preserve"> Oil_Calcs!AA$58</f>
        <v>0</v>
      </c>
      <c r="P25" s="440">
        <f ca="1" xml:space="preserve"> Oil_Calcs!AB$58</f>
        <v>3438.4723009200566</v>
      </c>
      <c r="Q25" s="244">
        <f ca="1" xml:space="preserve"> Oil_Calcs!AC$58</f>
        <v>3739.3481245934804</v>
      </c>
      <c r="R25" s="447">
        <f ca="1" xml:space="preserve"> Oil_Calcs!AD$58</f>
        <v>4079.2143097362082</v>
      </c>
      <c r="S25" s="440">
        <f ca="1" xml:space="preserve"> Gas_Calcs!V$58</f>
        <v>0</v>
      </c>
      <c r="T25" s="244">
        <f ca="1" xml:space="preserve"> Gas_Calcs!W$58</f>
        <v>0</v>
      </c>
      <c r="U25" s="447">
        <f ca="1" xml:space="preserve"> Gas_Calcs!X$58</f>
        <v>0</v>
      </c>
      <c r="V25" s="440">
        <f ca="1" xml:space="preserve"> Gas_Calcs!Y$58</f>
        <v>0</v>
      </c>
      <c r="W25" s="244">
        <f ca="1" xml:space="preserve"> Gas_Calcs!Z$58</f>
        <v>0</v>
      </c>
      <c r="X25" s="447">
        <f ca="1" xml:space="preserve"> Gas_Calcs!AA$58</f>
        <v>0</v>
      </c>
      <c r="Y25" s="440">
        <f ca="1" xml:space="preserve"> Gas_Calcs!AB$58</f>
        <v>0</v>
      </c>
      <c r="Z25" s="244">
        <f ca="1" xml:space="preserve"> Gas_Calcs!AC$58</f>
        <v>0</v>
      </c>
      <c r="AA25" s="447">
        <f ca="1" xml:space="preserve"> Gas_Calcs!AD$58</f>
        <v>0</v>
      </c>
      <c r="AB25" s="461">
        <f ca="1" xml:space="preserve"> Coal_Calcs!V$57</f>
        <v>0</v>
      </c>
      <c r="AC25" s="463">
        <f ca="1" xml:space="preserve"> Coal_Calcs!W$57</f>
        <v>0</v>
      </c>
      <c r="AD25" s="464">
        <f ca="1" xml:space="preserve"> Coal_Calcs!X$57</f>
        <v>0</v>
      </c>
      <c r="AE25" s="461">
        <f ca="1" xml:space="preserve"> Coal_Calcs!Y$57</f>
        <v>0</v>
      </c>
      <c r="AF25" s="463">
        <f ca="1" xml:space="preserve"> Coal_Calcs!Z$57</f>
        <v>0</v>
      </c>
      <c r="AG25" s="464">
        <f ca="1" xml:space="preserve"> Coal_Calcs!AA$57</f>
        <v>0</v>
      </c>
      <c r="AH25" s="461">
        <f ca="1" xml:space="preserve"> Coal_Calcs!AB$57</f>
        <v>0</v>
      </c>
      <c r="AI25" s="463">
        <f ca="1" xml:space="preserve"> Coal_Calcs!AC$57</f>
        <v>0</v>
      </c>
      <c r="AJ25" s="464">
        <f ca="1" xml:space="preserve"> Coal_Calcs!AD$57</f>
        <v>0</v>
      </c>
      <c r="AK25" s="384">
        <f t="shared" ca="1" si="1"/>
        <v>3438.4723009200566</v>
      </c>
      <c r="AL25" s="384">
        <f t="shared" ca="1" si="1"/>
        <v>3739.3481245934804</v>
      </c>
      <c r="AM25" s="384">
        <f t="shared" ca="1" si="1"/>
        <v>4079.2143097362082</v>
      </c>
    </row>
    <row r="26" spans="4:39" ht="12.9" customHeight="1" x14ac:dyDescent="0.3">
      <c r="D26" s="54"/>
      <c r="E26" s="234" t="s">
        <v>230</v>
      </c>
      <c r="F26" s="234" t="s">
        <v>471</v>
      </c>
      <c r="G26" s="234" t="s">
        <v>646</v>
      </c>
      <c r="H26" s="172"/>
      <c r="I26" s="172"/>
      <c r="J26" s="440">
        <f ca="1" xml:space="preserve"> Oil_Calcs!V$59</f>
        <v>0</v>
      </c>
      <c r="K26" s="244">
        <f ca="1" xml:space="preserve"> Oil_Calcs!W$59</f>
        <v>0</v>
      </c>
      <c r="L26" s="447">
        <f ca="1" xml:space="preserve"> Oil_Calcs!X$59</f>
        <v>0</v>
      </c>
      <c r="M26" s="440">
        <f ca="1" xml:space="preserve"> Oil_Calcs!Y$59</f>
        <v>0</v>
      </c>
      <c r="N26" s="244">
        <f ca="1" xml:space="preserve"> Oil_Calcs!Z$59</f>
        <v>0</v>
      </c>
      <c r="O26" s="447">
        <f ca="1" xml:space="preserve"> Oil_Calcs!AA$59</f>
        <v>0</v>
      </c>
      <c r="P26" s="440">
        <f ca="1" xml:space="preserve"> Oil_Calcs!AB$59</f>
        <v>0</v>
      </c>
      <c r="Q26" s="244">
        <f ca="1" xml:space="preserve"> Oil_Calcs!AC$59</f>
        <v>0</v>
      </c>
      <c r="R26" s="447">
        <f ca="1" xml:space="preserve"> Oil_Calcs!AD$59</f>
        <v>0</v>
      </c>
      <c r="S26" s="440">
        <f ca="1" xml:space="preserve"> Gas_Calcs!V$59</f>
        <v>0</v>
      </c>
      <c r="T26" s="244">
        <f ca="1" xml:space="preserve"> Gas_Calcs!W$59</f>
        <v>0</v>
      </c>
      <c r="U26" s="447">
        <f ca="1" xml:space="preserve"> Gas_Calcs!X$59</f>
        <v>0</v>
      </c>
      <c r="V26" s="440">
        <f ca="1" xml:space="preserve"> Gas_Calcs!Y$59</f>
        <v>0</v>
      </c>
      <c r="W26" s="244">
        <f ca="1" xml:space="preserve"> Gas_Calcs!Z$59</f>
        <v>0</v>
      </c>
      <c r="X26" s="447">
        <f ca="1" xml:space="preserve"> Gas_Calcs!AA$59</f>
        <v>0</v>
      </c>
      <c r="Y26" s="440">
        <f ca="1" xml:space="preserve"> Gas_Calcs!AB$59</f>
        <v>0</v>
      </c>
      <c r="Z26" s="244">
        <f ca="1" xml:space="preserve"> Gas_Calcs!AC$59</f>
        <v>0</v>
      </c>
      <c r="AA26" s="447">
        <f ca="1" xml:space="preserve"> Gas_Calcs!AD$59</f>
        <v>0</v>
      </c>
      <c r="AB26" s="461">
        <f ca="1" xml:space="preserve"> Coal_Calcs!V$58</f>
        <v>0</v>
      </c>
      <c r="AC26" s="463">
        <f ca="1" xml:space="preserve"> Coal_Calcs!W$58</f>
        <v>0</v>
      </c>
      <c r="AD26" s="464">
        <f ca="1" xml:space="preserve"> Coal_Calcs!X$58</f>
        <v>0</v>
      </c>
      <c r="AE26" s="461">
        <f ca="1" xml:space="preserve"> Coal_Calcs!Y$58</f>
        <v>0</v>
      </c>
      <c r="AF26" s="463">
        <f ca="1" xml:space="preserve"> Coal_Calcs!Z$58</f>
        <v>0</v>
      </c>
      <c r="AG26" s="464">
        <f ca="1" xml:space="preserve"> Coal_Calcs!AA$58</f>
        <v>0</v>
      </c>
      <c r="AH26" s="461">
        <f ca="1" xml:space="preserve"> Coal_Calcs!AB$58</f>
        <v>0</v>
      </c>
      <c r="AI26" s="463">
        <f ca="1" xml:space="preserve"> Coal_Calcs!AC$58</f>
        <v>0</v>
      </c>
      <c r="AJ26" s="464">
        <f ca="1" xml:space="preserve"> Coal_Calcs!AD$58</f>
        <v>0</v>
      </c>
      <c r="AK26" s="384">
        <f t="shared" ca="1" si="1"/>
        <v>0</v>
      </c>
      <c r="AL26" s="384">
        <f t="shared" ca="1" si="1"/>
        <v>0</v>
      </c>
      <c r="AM26" s="384">
        <f t="shared" ca="1" si="1"/>
        <v>0</v>
      </c>
    </row>
    <row r="27" spans="4:39" ht="12.9" customHeight="1" x14ac:dyDescent="0.3">
      <c r="D27" s="54"/>
      <c r="E27" s="234" t="s">
        <v>229</v>
      </c>
      <c r="F27" s="234" t="s">
        <v>470</v>
      </c>
      <c r="G27" s="234" t="s">
        <v>646</v>
      </c>
      <c r="H27" s="172"/>
      <c r="I27" s="172"/>
      <c r="J27" s="440">
        <f ca="1" xml:space="preserve"> Oil_Calcs!V$60</f>
        <v>810.33105674614808</v>
      </c>
      <c r="K27" s="244">
        <f ca="1" xml:space="preserve"> Oil_Calcs!W$60</f>
        <v>881.23726241237239</v>
      </c>
      <c r="L27" s="447">
        <f ca="1" xml:space="preserve"> Oil_Calcs!X$60</f>
        <v>961.33217109763257</v>
      </c>
      <c r="M27" s="440">
        <f ca="1" xml:space="preserve"> Oil_Calcs!Y$60</f>
        <v>95.442265714747947</v>
      </c>
      <c r="N27" s="244">
        <f ca="1" xml:space="preserve"> Oil_Calcs!Z$60</f>
        <v>117.98846183018836</v>
      </c>
      <c r="O27" s="447">
        <f ca="1" xml:space="preserve"> Oil_Calcs!AA$60</f>
        <v>368.67839279562668</v>
      </c>
      <c r="P27" s="440">
        <f ca="1" xml:space="preserve"> Oil_Calcs!AB$60</f>
        <v>905.773322460896</v>
      </c>
      <c r="Q27" s="244">
        <f ca="1" xml:space="preserve"> Oil_Calcs!AC$60</f>
        <v>999.22572424256077</v>
      </c>
      <c r="R27" s="447">
        <f ca="1" xml:space="preserve"> Oil_Calcs!AD$60</f>
        <v>1330.0105638932591</v>
      </c>
      <c r="S27" s="440">
        <f ca="1" xml:space="preserve"> Gas_Calcs!V$60</f>
        <v>0</v>
      </c>
      <c r="T27" s="244">
        <f ca="1" xml:space="preserve"> Gas_Calcs!W$60</f>
        <v>0</v>
      </c>
      <c r="U27" s="447">
        <f ca="1" xml:space="preserve"> Gas_Calcs!X$60</f>
        <v>0</v>
      </c>
      <c r="V27" s="440">
        <f ca="1" xml:space="preserve"> Gas_Calcs!Y$60</f>
        <v>0</v>
      </c>
      <c r="W27" s="244">
        <f ca="1" xml:space="preserve"> Gas_Calcs!Z$60</f>
        <v>0</v>
      </c>
      <c r="X27" s="447">
        <f ca="1" xml:space="preserve"> Gas_Calcs!AA$60</f>
        <v>0</v>
      </c>
      <c r="Y27" s="440">
        <f ca="1" xml:space="preserve"> Gas_Calcs!AB$60</f>
        <v>0</v>
      </c>
      <c r="Z27" s="244">
        <f ca="1" xml:space="preserve"> Gas_Calcs!AC$60</f>
        <v>0</v>
      </c>
      <c r="AA27" s="447">
        <f ca="1" xml:space="preserve"> Gas_Calcs!AD$60</f>
        <v>0</v>
      </c>
      <c r="AB27" s="461">
        <f ca="1" xml:space="preserve"> Coal_Calcs!V$59</f>
        <v>45519.036341188577</v>
      </c>
      <c r="AC27" s="463">
        <f ca="1" xml:space="preserve"> Coal_Calcs!W$59</f>
        <v>50476.83789812091</v>
      </c>
      <c r="AD27" s="464">
        <f ca="1" xml:space="preserve"> Coal_Calcs!X$59</f>
        <v>55484.890544901886</v>
      </c>
      <c r="AE27" s="461">
        <f ca="1" xml:space="preserve"> Coal_Calcs!Y$59</f>
        <v>3128.3866490973928</v>
      </c>
      <c r="AF27" s="463">
        <f ca="1" xml:space="preserve"> Coal_Calcs!Z$59</f>
        <v>3438.0692293988054</v>
      </c>
      <c r="AG27" s="464">
        <f ca="1" xml:space="preserve"> Coal_Calcs!AA$59</f>
        <v>3747.7518097002194</v>
      </c>
      <c r="AH27" s="461">
        <f ca="1" xml:space="preserve"> Coal_Calcs!AB$59</f>
        <v>48647.422990285973</v>
      </c>
      <c r="AI27" s="463">
        <f ca="1" xml:space="preserve"> Coal_Calcs!AC$59</f>
        <v>53914.907127519713</v>
      </c>
      <c r="AJ27" s="464">
        <f ca="1" xml:space="preserve"> Coal_Calcs!AD$59</f>
        <v>59232.642354602103</v>
      </c>
      <c r="AK27" s="384">
        <f t="shared" ca="1" si="1"/>
        <v>49553.19631274687</v>
      </c>
      <c r="AL27" s="384">
        <f t="shared" ca="1" si="1"/>
        <v>54914.132851762275</v>
      </c>
      <c r="AM27" s="384">
        <f t="shared" ca="1" si="1"/>
        <v>60562.652918495362</v>
      </c>
    </row>
    <row r="28" spans="4:39" ht="12.9" customHeight="1" x14ac:dyDescent="0.3">
      <c r="D28" s="54"/>
      <c r="E28" s="234" t="s">
        <v>212</v>
      </c>
      <c r="F28" s="234" t="s">
        <v>455</v>
      </c>
      <c r="G28" s="234" t="s">
        <v>646</v>
      </c>
      <c r="H28" s="172"/>
      <c r="I28" s="172"/>
      <c r="J28" s="440">
        <f ca="1" xml:space="preserve"> Oil_Calcs!V$61</f>
        <v>7160.1303853070458</v>
      </c>
      <c r="K28" s="244">
        <f ca="1" xml:space="preserve"> Oil_Calcs!W$61</f>
        <v>7786.6615708896434</v>
      </c>
      <c r="L28" s="447">
        <f ca="1" xml:space="preserve"> Oil_Calcs!X$61</f>
        <v>8494.384648527257</v>
      </c>
      <c r="M28" s="440">
        <f ca="1" xml:space="preserve"> Oil_Calcs!Y$61</f>
        <v>551.96164280185997</v>
      </c>
      <c r="N28" s="244">
        <f ca="1" xml:space="preserve"> Oil_Calcs!Z$61</f>
        <v>609.46044816539154</v>
      </c>
      <c r="O28" s="447">
        <f ca="1" xml:space="preserve"> Oil_Calcs!AA$61</f>
        <v>1287.0932411415868</v>
      </c>
      <c r="P28" s="440">
        <f ca="1" xml:space="preserve"> Oil_Calcs!AB$61</f>
        <v>7712.0920281089057</v>
      </c>
      <c r="Q28" s="244">
        <f ca="1" xml:space="preserve"> Oil_Calcs!AC$61</f>
        <v>8396.1220190550357</v>
      </c>
      <c r="R28" s="447">
        <f ca="1" xml:space="preserve"> Oil_Calcs!AD$61</f>
        <v>9781.477889668844</v>
      </c>
      <c r="S28" s="440">
        <f ca="1" xml:space="preserve"> Gas_Calcs!V$61</f>
        <v>34646.343671263123</v>
      </c>
      <c r="T28" s="244">
        <f ca="1" xml:space="preserve"> Gas_Calcs!W$61</f>
        <v>35794.841251525992</v>
      </c>
      <c r="U28" s="447">
        <f ca="1" xml:space="preserve"> Gas_Calcs!X$61</f>
        <v>37198.560516291713</v>
      </c>
      <c r="V28" s="440">
        <f ca="1" xml:space="preserve"> Gas_Calcs!Y$61</f>
        <v>3164.2929092989484</v>
      </c>
      <c r="W28" s="244">
        <f ca="1" xml:space="preserve"> Gas_Calcs!Z$61</f>
        <v>8127.0512830690204</v>
      </c>
      <c r="X28" s="447">
        <f ca="1" xml:space="preserve"> Gas_Calcs!AA$61</f>
        <v>13715.176623720152</v>
      </c>
      <c r="Y28" s="440">
        <f ca="1" xml:space="preserve"> Gas_Calcs!AB$61</f>
        <v>37810.636580562074</v>
      </c>
      <c r="Z28" s="244">
        <f ca="1" xml:space="preserve"> Gas_Calcs!AC$61</f>
        <v>43921.892534595012</v>
      </c>
      <c r="AA28" s="447">
        <f ca="1" xml:space="preserve"> Gas_Calcs!AD$61</f>
        <v>50913.737140011865</v>
      </c>
      <c r="AB28" s="461">
        <f ca="1" xml:space="preserve"> Coal_Calcs!V$60</f>
        <v>0</v>
      </c>
      <c r="AC28" s="463">
        <f ca="1" xml:space="preserve"> Coal_Calcs!W$60</f>
        <v>0</v>
      </c>
      <c r="AD28" s="464">
        <f ca="1" xml:space="preserve"> Coal_Calcs!X$60</f>
        <v>0</v>
      </c>
      <c r="AE28" s="461">
        <f ca="1" xml:space="preserve"> Coal_Calcs!Y$60</f>
        <v>0</v>
      </c>
      <c r="AF28" s="463">
        <f ca="1" xml:space="preserve"> Coal_Calcs!Z$60</f>
        <v>0</v>
      </c>
      <c r="AG28" s="464">
        <f ca="1" xml:space="preserve"> Coal_Calcs!AA$60</f>
        <v>0</v>
      </c>
      <c r="AH28" s="461">
        <f ca="1" xml:space="preserve"> Coal_Calcs!AB$60</f>
        <v>0</v>
      </c>
      <c r="AI28" s="463">
        <f ca="1" xml:space="preserve"> Coal_Calcs!AC$60</f>
        <v>0</v>
      </c>
      <c r="AJ28" s="464">
        <f ca="1" xml:space="preserve"> Coal_Calcs!AD$60</f>
        <v>0</v>
      </c>
      <c r="AK28" s="384">
        <f t="shared" ca="1" si="1"/>
        <v>45522.728608670979</v>
      </c>
      <c r="AL28" s="384">
        <f t="shared" ca="1" si="1"/>
        <v>52318.014553650049</v>
      </c>
      <c r="AM28" s="384">
        <f t="shared" ca="1" si="1"/>
        <v>60695.215029680709</v>
      </c>
    </row>
    <row r="29" spans="4:39" ht="12.9" customHeight="1" x14ac:dyDescent="0.3">
      <c r="D29" s="54"/>
      <c r="E29" s="234" t="s">
        <v>231</v>
      </c>
      <c r="F29" s="234" t="s">
        <v>472</v>
      </c>
      <c r="G29" s="234" t="s">
        <v>646</v>
      </c>
      <c r="H29" s="172"/>
      <c r="I29" s="172"/>
      <c r="J29" s="440">
        <f ca="1" xml:space="preserve"> Oil_Calcs!V$62</f>
        <v>0</v>
      </c>
      <c r="K29" s="244">
        <f ca="1" xml:space="preserve"> Oil_Calcs!W$62</f>
        <v>0</v>
      </c>
      <c r="L29" s="447">
        <f ca="1" xml:space="preserve"> Oil_Calcs!X$62</f>
        <v>0</v>
      </c>
      <c r="M29" s="440">
        <f ca="1" xml:space="preserve"> Oil_Calcs!Y$62</f>
        <v>0</v>
      </c>
      <c r="N29" s="244">
        <f ca="1" xml:space="preserve"> Oil_Calcs!Z$62</f>
        <v>0</v>
      </c>
      <c r="O29" s="447">
        <f ca="1" xml:space="preserve"> Oil_Calcs!AA$62</f>
        <v>0</v>
      </c>
      <c r="P29" s="440">
        <f ca="1" xml:space="preserve"> Oil_Calcs!AB$62</f>
        <v>0</v>
      </c>
      <c r="Q29" s="244">
        <f ca="1" xml:space="preserve"> Oil_Calcs!AC$62</f>
        <v>0</v>
      </c>
      <c r="R29" s="447">
        <f ca="1" xml:space="preserve"> Oil_Calcs!AD$62</f>
        <v>0</v>
      </c>
      <c r="S29" s="440">
        <f ca="1" xml:space="preserve"> Gas_Calcs!V$62</f>
        <v>0</v>
      </c>
      <c r="T29" s="244">
        <f ca="1" xml:space="preserve"> Gas_Calcs!W$62</f>
        <v>0</v>
      </c>
      <c r="U29" s="447">
        <f ca="1" xml:space="preserve"> Gas_Calcs!X$62</f>
        <v>0</v>
      </c>
      <c r="V29" s="440">
        <f ca="1" xml:space="preserve"> Gas_Calcs!Y$62</f>
        <v>0</v>
      </c>
      <c r="W29" s="244">
        <f ca="1" xml:space="preserve"> Gas_Calcs!Z$62</f>
        <v>0</v>
      </c>
      <c r="X29" s="447">
        <f ca="1" xml:space="preserve"> Gas_Calcs!AA$62</f>
        <v>0</v>
      </c>
      <c r="Y29" s="440">
        <f ca="1" xml:space="preserve"> Gas_Calcs!AB$62</f>
        <v>0</v>
      </c>
      <c r="Z29" s="244">
        <f ca="1" xml:space="preserve"> Gas_Calcs!AC$62</f>
        <v>0</v>
      </c>
      <c r="AA29" s="447">
        <f ca="1" xml:space="preserve"> Gas_Calcs!AD$62</f>
        <v>0</v>
      </c>
      <c r="AB29" s="461">
        <f ca="1" xml:space="preserve"> Coal_Calcs!V$61</f>
        <v>0</v>
      </c>
      <c r="AC29" s="463">
        <f ca="1" xml:space="preserve"> Coal_Calcs!W$61</f>
        <v>0</v>
      </c>
      <c r="AD29" s="464">
        <f ca="1" xml:space="preserve"> Coal_Calcs!X$61</f>
        <v>0</v>
      </c>
      <c r="AE29" s="461">
        <f ca="1" xml:space="preserve"> Coal_Calcs!Y$61</f>
        <v>0</v>
      </c>
      <c r="AF29" s="463">
        <f ca="1" xml:space="preserve"> Coal_Calcs!Z$61</f>
        <v>0</v>
      </c>
      <c r="AG29" s="464">
        <f ca="1" xml:space="preserve"> Coal_Calcs!AA$61</f>
        <v>0</v>
      </c>
      <c r="AH29" s="461">
        <f ca="1" xml:space="preserve"> Coal_Calcs!AB$61</f>
        <v>0</v>
      </c>
      <c r="AI29" s="463">
        <f ca="1" xml:space="preserve"> Coal_Calcs!AC$61</f>
        <v>0</v>
      </c>
      <c r="AJ29" s="464">
        <f ca="1" xml:space="preserve"> Coal_Calcs!AD$61</f>
        <v>0</v>
      </c>
      <c r="AK29" s="384">
        <f t="shared" ca="1" si="1"/>
        <v>0</v>
      </c>
      <c r="AL29" s="384">
        <f t="shared" ca="1" si="1"/>
        <v>0</v>
      </c>
      <c r="AM29" s="384">
        <f t="shared" ca="1" si="1"/>
        <v>0</v>
      </c>
    </row>
    <row r="30" spans="4:39" ht="12.9" customHeight="1" x14ac:dyDescent="0.3">
      <c r="D30" s="54"/>
      <c r="E30" s="234" t="s">
        <v>218</v>
      </c>
      <c r="F30" s="234" t="s">
        <v>461</v>
      </c>
      <c r="G30" s="234" t="s">
        <v>646</v>
      </c>
      <c r="H30" s="172"/>
      <c r="I30" s="172"/>
      <c r="J30" s="440">
        <f ca="1" xml:space="preserve"> Oil_Calcs!V$63</f>
        <v>0</v>
      </c>
      <c r="K30" s="244">
        <f ca="1" xml:space="preserve"> Oil_Calcs!W$63</f>
        <v>0</v>
      </c>
      <c r="L30" s="447">
        <f ca="1" xml:space="preserve"> Oil_Calcs!X$63</f>
        <v>0</v>
      </c>
      <c r="M30" s="440">
        <f ca="1" xml:space="preserve"> Oil_Calcs!Y$63</f>
        <v>0</v>
      </c>
      <c r="N30" s="244">
        <f ca="1" xml:space="preserve"> Oil_Calcs!Z$63</f>
        <v>0</v>
      </c>
      <c r="O30" s="447">
        <f ca="1" xml:space="preserve"> Oil_Calcs!AA$63</f>
        <v>0</v>
      </c>
      <c r="P30" s="440">
        <f ca="1" xml:space="preserve"> Oil_Calcs!AB$63</f>
        <v>0</v>
      </c>
      <c r="Q30" s="244">
        <f ca="1" xml:space="preserve"> Oil_Calcs!AC$63</f>
        <v>0</v>
      </c>
      <c r="R30" s="447">
        <f ca="1" xml:space="preserve"> Oil_Calcs!AD$63</f>
        <v>0</v>
      </c>
      <c r="S30" s="440">
        <f ca="1" xml:space="preserve"> Gas_Calcs!V$63</f>
        <v>0</v>
      </c>
      <c r="T30" s="244">
        <f ca="1" xml:space="preserve"> Gas_Calcs!W$63</f>
        <v>0</v>
      </c>
      <c r="U30" s="447">
        <f ca="1" xml:space="preserve"> Gas_Calcs!X$63</f>
        <v>0</v>
      </c>
      <c r="V30" s="440">
        <f ca="1" xml:space="preserve"> Gas_Calcs!Y$63</f>
        <v>0</v>
      </c>
      <c r="W30" s="244">
        <f ca="1" xml:space="preserve"> Gas_Calcs!Z$63</f>
        <v>0</v>
      </c>
      <c r="X30" s="447">
        <f ca="1" xml:space="preserve"> Gas_Calcs!AA$63</f>
        <v>0</v>
      </c>
      <c r="Y30" s="440">
        <f ca="1" xml:space="preserve"> Gas_Calcs!AB$63</f>
        <v>0</v>
      </c>
      <c r="Z30" s="244">
        <f ca="1" xml:space="preserve"> Gas_Calcs!AC$63</f>
        <v>0</v>
      </c>
      <c r="AA30" s="447">
        <f ca="1" xml:space="preserve"> Gas_Calcs!AD$63</f>
        <v>0</v>
      </c>
      <c r="AB30" s="461">
        <f ca="1" xml:space="preserve"> Coal_Calcs!V$62</f>
        <v>0</v>
      </c>
      <c r="AC30" s="463">
        <f ca="1" xml:space="preserve"> Coal_Calcs!W$62</f>
        <v>0</v>
      </c>
      <c r="AD30" s="464">
        <f ca="1" xml:space="preserve"> Coal_Calcs!X$62</f>
        <v>0</v>
      </c>
      <c r="AE30" s="461">
        <f ca="1" xml:space="preserve"> Coal_Calcs!Y$62</f>
        <v>0</v>
      </c>
      <c r="AF30" s="463">
        <f ca="1" xml:space="preserve"> Coal_Calcs!Z$62</f>
        <v>0</v>
      </c>
      <c r="AG30" s="464">
        <f ca="1" xml:space="preserve"> Coal_Calcs!AA$62</f>
        <v>0</v>
      </c>
      <c r="AH30" s="461">
        <f ca="1" xml:space="preserve"> Coal_Calcs!AB$62</f>
        <v>0</v>
      </c>
      <c r="AI30" s="463">
        <f ca="1" xml:space="preserve"> Coal_Calcs!AC$62</f>
        <v>0</v>
      </c>
      <c r="AJ30" s="464">
        <f ca="1" xml:space="preserve"> Coal_Calcs!AD$62</f>
        <v>0</v>
      </c>
      <c r="AK30" s="384">
        <f t="shared" ca="1" si="1"/>
        <v>0</v>
      </c>
      <c r="AL30" s="384">
        <f t="shared" ca="1" si="1"/>
        <v>0</v>
      </c>
      <c r="AM30" s="384">
        <f t="shared" ca="1" si="1"/>
        <v>0</v>
      </c>
    </row>
    <row r="31" spans="4:39" ht="12.9" customHeight="1" x14ac:dyDescent="0.3">
      <c r="D31" s="54"/>
      <c r="E31" s="234" t="s">
        <v>380</v>
      </c>
      <c r="F31" s="234" t="s">
        <v>593</v>
      </c>
      <c r="G31" s="234" t="s">
        <v>646</v>
      </c>
      <c r="H31" s="172"/>
      <c r="I31" s="172"/>
      <c r="J31" s="440">
        <f ca="1" xml:space="preserve"> Oil_Calcs!V$64</f>
        <v>0</v>
      </c>
      <c r="K31" s="244">
        <f ca="1" xml:space="preserve"> Oil_Calcs!W$64</f>
        <v>0</v>
      </c>
      <c r="L31" s="447">
        <f ca="1" xml:space="preserve"> Oil_Calcs!X$64</f>
        <v>0</v>
      </c>
      <c r="M31" s="440">
        <f ca="1" xml:space="preserve"> Oil_Calcs!Y$64</f>
        <v>0</v>
      </c>
      <c r="N31" s="244">
        <f ca="1" xml:space="preserve"> Oil_Calcs!Z$64</f>
        <v>0</v>
      </c>
      <c r="O31" s="447">
        <f ca="1" xml:space="preserve"> Oil_Calcs!AA$64</f>
        <v>0</v>
      </c>
      <c r="P31" s="440">
        <f ca="1" xml:space="preserve"> Oil_Calcs!AB$64</f>
        <v>0</v>
      </c>
      <c r="Q31" s="244">
        <f ca="1" xml:space="preserve"> Oil_Calcs!AC$64</f>
        <v>0</v>
      </c>
      <c r="R31" s="447">
        <f ca="1" xml:space="preserve"> Oil_Calcs!AD$64</f>
        <v>0</v>
      </c>
      <c r="S31" s="440">
        <f ca="1" xml:space="preserve"> Gas_Calcs!V$64</f>
        <v>0</v>
      </c>
      <c r="T31" s="244">
        <f ca="1" xml:space="preserve"> Gas_Calcs!W$64</f>
        <v>0</v>
      </c>
      <c r="U31" s="447">
        <f ca="1" xml:space="preserve"> Gas_Calcs!X$64</f>
        <v>0</v>
      </c>
      <c r="V31" s="440">
        <f ca="1" xml:space="preserve"> Gas_Calcs!Y$64</f>
        <v>0</v>
      </c>
      <c r="W31" s="244">
        <f ca="1" xml:space="preserve"> Gas_Calcs!Z$64</f>
        <v>0</v>
      </c>
      <c r="X31" s="447">
        <f ca="1" xml:space="preserve"> Gas_Calcs!AA$64</f>
        <v>0</v>
      </c>
      <c r="Y31" s="440">
        <f ca="1" xml:space="preserve"> Gas_Calcs!AB$64</f>
        <v>0</v>
      </c>
      <c r="Z31" s="244">
        <f ca="1" xml:space="preserve"> Gas_Calcs!AC$64</f>
        <v>0</v>
      </c>
      <c r="AA31" s="447">
        <f ca="1" xml:space="preserve"> Gas_Calcs!AD$64</f>
        <v>0</v>
      </c>
      <c r="AB31" s="461">
        <f ca="1" xml:space="preserve"> Coal_Calcs!V$63</f>
        <v>0</v>
      </c>
      <c r="AC31" s="463">
        <f ca="1" xml:space="preserve"> Coal_Calcs!W$63</f>
        <v>0</v>
      </c>
      <c r="AD31" s="464">
        <f ca="1" xml:space="preserve"> Coal_Calcs!X$63</f>
        <v>0</v>
      </c>
      <c r="AE31" s="461">
        <f ca="1" xml:space="preserve"> Coal_Calcs!Y$63</f>
        <v>0</v>
      </c>
      <c r="AF31" s="463">
        <f ca="1" xml:space="preserve"> Coal_Calcs!Z$63</f>
        <v>0</v>
      </c>
      <c r="AG31" s="464">
        <f ca="1" xml:space="preserve"> Coal_Calcs!AA$63</f>
        <v>0</v>
      </c>
      <c r="AH31" s="461">
        <f ca="1" xml:space="preserve"> Coal_Calcs!AB$63</f>
        <v>0</v>
      </c>
      <c r="AI31" s="463">
        <f ca="1" xml:space="preserve"> Coal_Calcs!AC$63</f>
        <v>0</v>
      </c>
      <c r="AJ31" s="464">
        <f ca="1" xml:space="preserve"> Coal_Calcs!AD$63</f>
        <v>0</v>
      </c>
      <c r="AK31" s="384">
        <f t="shared" ca="1" si="1"/>
        <v>0</v>
      </c>
      <c r="AL31" s="384">
        <f t="shared" ca="1" si="1"/>
        <v>0</v>
      </c>
      <c r="AM31" s="384">
        <f t="shared" ca="1" si="1"/>
        <v>0</v>
      </c>
    </row>
    <row r="32" spans="4:39" ht="12.9" customHeight="1" x14ac:dyDescent="0.3">
      <c r="D32" s="54"/>
      <c r="E32" s="234" t="s">
        <v>219</v>
      </c>
      <c r="F32" s="234" t="s">
        <v>462</v>
      </c>
      <c r="G32" s="234" t="s">
        <v>646</v>
      </c>
      <c r="H32" s="172"/>
      <c r="I32" s="172"/>
      <c r="J32" s="440">
        <f ca="1" xml:space="preserve"> Oil_Calcs!V$65</f>
        <v>0</v>
      </c>
      <c r="K32" s="244">
        <f ca="1" xml:space="preserve"> Oil_Calcs!W$65</f>
        <v>0</v>
      </c>
      <c r="L32" s="447">
        <f ca="1" xml:space="preserve"> Oil_Calcs!X$65</f>
        <v>0</v>
      </c>
      <c r="M32" s="440">
        <f ca="1" xml:space="preserve"> Oil_Calcs!Y$65</f>
        <v>0</v>
      </c>
      <c r="N32" s="244">
        <f ca="1" xml:space="preserve"> Oil_Calcs!Z$65</f>
        <v>0</v>
      </c>
      <c r="O32" s="447">
        <f ca="1" xml:space="preserve"> Oil_Calcs!AA$65</f>
        <v>0</v>
      </c>
      <c r="P32" s="440">
        <f ca="1" xml:space="preserve"> Oil_Calcs!AB$65</f>
        <v>0</v>
      </c>
      <c r="Q32" s="244">
        <f ca="1" xml:space="preserve"> Oil_Calcs!AC$65</f>
        <v>0</v>
      </c>
      <c r="R32" s="447">
        <f ca="1" xml:space="preserve"> Oil_Calcs!AD$65</f>
        <v>0</v>
      </c>
      <c r="S32" s="440">
        <f ca="1" xml:space="preserve"> Gas_Calcs!V$65</f>
        <v>0</v>
      </c>
      <c r="T32" s="244">
        <f ca="1" xml:space="preserve"> Gas_Calcs!W$65</f>
        <v>0</v>
      </c>
      <c r="U32" s="447">
        <f ca="1" xml:space="preserve"> Gas_Calcs!X$65</f>
        <v>0</v>
      </c>
      <c r="V32" s="440">
        <f ca="1" xml:space="preserve"> Gas_Calcs!Y$65</f>
        <v>0</v>
      </c>
      <c r="W32" s="244">
        <f ca="1" xml:space="preserve"> Gas_Calcs!Z$65</f>
        <v>0</v>
      </c>
      <c r="X32" s="447">
        <f ca="1" xml:space="preserve"> Gas_Calcs!AA$65</f>
        <v>0</v>
      </c>
      <c r="Y32" s="440">
        <f ca="1" xml:space="preserve"> Gas_Calcs!AB$65</f>
        <v>0</v>
      </c>
      <c r="Z32" s="244">
        <f ca="1" xml:space="preserve"> Gas_Calcs!AC$65</f>
        <v>0</v>
      </c>
      <c r="AA32" s="447">
        <f ca="1" xml:space="preserve"> Gas_Calcs!AD$65</f>
        <v>0</v>
      </c>
      <c r="AB32" s="461">
        <f ca="1" xml:space="preserve"> Coal_Calcs!V$64</f>
        <v>0</v>
      </c>
      <c r="AC32" s="463">
        <f ca="1" xml:space="preserve"> Coal_Calcs!W$64</f>
        <v>0</v>
      </c>
      <c r="AD32" s="464">
        <f ca="1" xml:space="preserve"> Coal_Calcs!X$64</f>
        <v>0</v>
      </c>
      <c r="AE32" s="461">
        <f ca="1" xml:space="preserve"> Coal_Calcs!Y$64</f>
        <v>0</v>
      </c>
      <c r="AF32" s="463">
        <f ca="1" xml:space="preserve"> Coal_Calcs!Z$64</f>
        <v>0</v>
      </c>
      <c r="AG32" s="464">
        <f ca="1" xml:space="preserve"> Coal_Calcs!AA$64</f>
        <v>0</v>
      </c>
      <c r="AH32" s="461">
        <f ca="1" xml:space="preserve"> Coal_Calcs!AB$64</f>
        <v>0</v>
      </c>
      <c r="AI32" s="463">
        <f ca="1" xml:space="preserve"> Coal_Calcs!AC$64</f>
        <v>0</v>
      </c>
      <c r="AJ32" s="464">
        <f ca="1" xml:space="preserve"> Coal_Calcs!AD$64</f>
        <v>0</v>
      </c>
      <c r="AK32" s="384">
        <f t="shared" ca="1" si="1"/>
        <v>0</v>
      </c>
      <c r="AL32" s="384">
        <f t="shared" ca="1" si="1"/>
        <v>0</v>
      </c>
      <c r="AM32" s="384">
        <f t="shared" ca="1" si="1"/>
        <v>0</v>
      </c>
    </row>
    <row r="33" spans="4:39" ht="12.9" customHeight="1" x14ac:dyDescent="0.3">
      <c r="D33" s="54"/>
      <c r="E33" s="234" t="s">
        <v>228</v>
      </c>
      <c r="F33" s="234" t="s">
        <v>150</v>
      </c>
      <c r="G33" s="234" t="s">
        <v>646</v>
      </c>
      <c r="H33" s="172"/>
      <c r="I33" s="172"/>
      <c r="J33" s="440">
        <f ca="1" xml:space="preserve"> Oil_Calcs!V$66</f>
        <v>15187.153339911843</v>
      </c>
      <c r="K33" s="244">
        <f ca="1" xml:space="preserve"> Oil_Calcs!W$66</f>
        <v>16516.071205319073</v>
      </c>
      <c r="L33" s="447">
        <f ca="1" xml:space="preserve"> Oil_Calcs!X$66</f>
        <v>18017.2029339162</v>
      </c>
      <c r="M33" s="440">
        <f ca="1" xml:space="preserve"> Oil_Calcs!Y$66</f>
        <v>894.80708965946121</v>
      </c>
      <c r="N33" s="244">
        <f ca="1" xml:space="preserve"> Oil_Calcs!Z$66</f>
        <v>1454.2903650825506</v>
      </c>
      <c r="O33" s="447">
        <f ca="1" xml:space="preserve"> Oil_Calcs!AA$66</f>
        <v>3391.8150975448916</v>
      </c>
      <c r="P33" s="440">
        <f ca="1" xml:space="preserve"> Oil_Calcs!AB$66</f>
        <v>16081.960429571305</v>
      </c>
      <c r="Q33" s="244">
        <f ca="1" xml:space="preserve"> Oil_Calcs!AC$66</f>
        <v>17970.361570401623</v>
      </c>
      <c r="R33" s="447">
        <f ca="1" xml:space="preserve"> Oil_Calcs!AD$66</f>
        <v>21409.018031461092</v>
      </c>
      <c r="S33" s="440">
        <f ca="1" xml:space="preserve"> Gas_Calcs!V$66</f>
        <v>0</v>
      </c>
      <c r="T33" s="244">
        <f ca="1" xml:space="preserve"> Gas_Calcs!W$66</f>
        <v>0</v>
      </c>
      <c r="U33" s="447">
        <f ca="1" xml:space="preserve"> Gas_Calcs!X$66</f>
        <v>0</v>
      </c>
      <c r="V33" s="440">
        <f ca="1" xml:space="preserve"> Gas_Calcs!Y$66</f>
        <v>0</v>
      </c>
      <c r="W33" s="244">
        <f ca="1" xml:space="preserve"> Gas_Calcs!Z$66</f>
        <v>0</v>
      </c>
      <c r="X33" s="447">
        <f ca="1" xml:space="preserve"> Gas_Calcs!AA$66</f>
        <v>0</v>
      </c>
      <c r="Y33" s="440">
        <f ca="1" xml:space="preserve"> Gas_Calcs!AB$66</f>
        <v>0</v>
      </c>
      <c r="Z33" s="244">
        <f ca="1" xml:space="preserve"> Gas_Calcs!AC$66</f>
        <v>0</v>
      </c>
      <c r="AA33" s="447">
        <f ca="1" xml:space="preserve"> Gas_Calcs!AD$66</f>
        <v>0</v>
      </c>
      <c r="AB33" s="461">
        <f ca="1" xml:space="preserve"> Coal_Calcs!V$65</f>
        <v>0</v>
      </c>
      <c r="AC33" s="463">
        <f ca="1" xml:space="preserve"> Coal_Calcs!W$65</f>
        <v>0</v>
      </c>
      <c r="AD33" s="464">
        <f ca="1" xml:space="preserve"> Coal_Calcs!X$65</f>
        <v>0</v>
      </c>
      <c r="AE33" s="461">
        <f ca="1" xml:space="preserve"> Coal_Calcs!Y$65</f>
        <v>0</v>
      </c>
      <c r="AF33" s="463">
        <f ca="1" xml:space="preserve"> Coal_Calcs!Z$65</f>
        <v>0</v>
      </c>
      <c r="AG33" s="464">
        <f ca="1" xml:space="preserve"> Coal_Calcs!AA$65</f>
        <v>0</v>
      </c>
      <c r="AH33" s="461">
        <f ca="1" xml:space="preserve"> Coal_Calcs!AB$65</f>
        <v>0</v>
      </c>
      <c r="AI33" s="463">
        <f ca="1" xml:space="preserve"> Coal_Calcs!AC$65</f>
        <v>0</v>
      </c>
      <c r="AJ33" s="464">
        <f ca="1" xml:space="preserve"> Coal_Calcs!AD$65</f>
        <v>0</v>
      </c>
      <c r="AK33" s="384">
        <f t="shared" ca="1" si="1"/>
        <v>16081.960429571305</v>
      </c>
      <c r="AL33" s="384">
        <f t="shared" ca="1" si="1"/>
        <v>17970.361570401623</v>
      </c>
      <c r="AM33" s="384">
        <f t="shared" ca="1" si="1"/>
        <v>21409.018031461092</v>
      </c>
    </row>
    <row r="34" spans="4:39" ht="12.9" customHeight="1" x14ac:dyDescent="0.3">
      <c r="D34" s="54"/>
      <c r="E34" s="234" t="s">
        <v>221</v>
      </c>
      <c r="F34" s="234" t="s">
        <v>464</v>
      </c>
      <c r="G34" s="234" t="s">
        <v>646</v>
      </c>
      <c r="H34" s="172"/>
      <c r="I34" s="172"/>
      <c r="J34" s="440">
        <f ca="1" xml:space="preserve"> Oil_Calcs!V$67</f>
        <v>9704.6025578575573</v>
      </c>
      <c r="K34" s="244">
        <f ca="1" xml:space="preserve"> Oil_Calcs!W$67</f>
        <v>10553.78208657946</v>
      </c>
      <c r="L34" s="447">
        <f ca="1" xml:space="preserve"> Oil_Calcs!X$67</f>
        <v>11513.006405118498</v>
      </c>
      <c r="M34" s="440">
        <f ca="1" xml:space="preserve"> Oil_Calcs!Y$67</f>
        <v>755.07848314755643</v>
      </c>
      <c r="N34" s="244">
        <f ca="1" xml:space="preserve"> Oil_Calcs!Z$67</f>
        <v>1465.7569286312912</v>
      </c>
      <c r="O34" s="447">
        <f ca="1" xml:space="preserve"> Oil_Calcs!AA$67</f>
        <v>3043.4860389950086</v>
      </c>
      <c r="P34" s="440">
        <f ca="1" xml:space="preserve"> Oil_Calcs!AB$67</f>
        <v>10459.681041005113</v>
      </c>
      <c r="Q34" s="244">
        <f ca="1" xml:space="preserve"> Oil_Calcs!AC$67</f>
        <v>12019.539015210752</v>
      </c>
      <c r="R34" s="447">
        <f ca="1" xml:space="preserve"> Oil_Calcs!AD$67</f>
        <v>14556.492444113506</v>
      </c>
      <c r="S34" s="440">
        <f ca="1" xml:space="preserve"> Gas_Calcs!V$67</f>
        <v>29065.129573241982</v>
      </c>
      <c r="T34" s="244">
        <f ca="1" xml:space="preserve"> Gas_Calcs!W$67</f>
        <v>30028.614531471001</v>
      </c>
      <c r="U34" s="447">
        <f ca="1" xml:space="preserve"> Gas_Calcs!X$67</f>
        <v>31206.207258195351</v>
      </c>
      <c r="V34" s="440">
        <f ca="1" xml:space="preserve"> Gas_Calcs!Y$67</f>
        <v>2654.5538048434346</v>
      </c>
      <c r="W34" s="244">
        <f ca="1" xml:space="preserve"> Gas_Calcs!Z$67</f>
        <v>6817.8564766332756</v>
      </c>
      <c r="X34" s="447">
        <f ca="1" xml:space="preserve"> Gas_Calcs!AA$67</f>
        <v>11505.785126150731</v>
      </c>
      <c r="Y34" s="440">
        <f ca="1" xml:space="preserve"> Gas_Calcs!AB$67</f>
        <v>31719.683378085418</v>
      </c>
      <c r="Z34" s="244">
        <f ca="1" xml:space="preserve"> Gas_Calcs!AC$67</f>
        <v>36846.471008104279</v>
      </c>
      <c r="AA34" s="447">
        <f ca="1" xml:space="preserve"> Gas_Calcs!AD$67</f>
        <v>42711.992384346086</v>
      </c>
      <c r="AB34" s="461">
        <f ca="1" xml:space="preserve"> Coal_Calcs!V$66</f>
        <v>0</v>
      </c>
      <c r="AC34" s="463">
        <f ca="1" xml:space="preserve"> Coal_Calcs!W$66</f>
        <v>0</v>
      </c>
      <c r="AD34" s="464">
        <f ca="1" xml:space="preserve"> Coal_Calcs!X$66</f>
        <v>0</v>
      </c>
      <c r="AE34" s="461">
        <f ca="1" xml:space="preserve"> Coal_Calcs!Y$66</f>
        <v>0</v>
      </c>
      <c r="AF34" s="463">
        <f ca="1" xml:space="preserve"> Coal_Calcs!Z$66</f>
        <v>0</v>
      </c>
      <c r="AG34" s="464">
        <f ca="1" xml:space="preserve"> Coal_Calcs!AA$66</f>
        <v>0</v>
      </c>
      <c r="AH34" s="461">
        <f ca="1" xml:space="preserve"> Coal_Calcs!AB$66</f>
        <v>0</v>
      </c>
      <c r="AI34" s="463">
        <f ca="1" xml:space="preserve"> Coal_Calcs!AC$66</f>
        <v>0</v>
      </c>
      <c r="AJ34" s="464">
        <f ca="1" xml:space="preserve"> Coal_Calcs!AD$66</f>
        <v>0</v>
      </c>
      <c r="AK34" s="384">
        <f t="shared" ca="1" si="1"/>
        <v>42179.364419090532</v>
      </c>
      <c r="AL34" s="384">
        <f t="shared" ca="1" si="1"/>
        <v>48866.01002331503</v>
      </c>
      <c r="AM34" s="384">
        <f t="shared" ca="1" si="1"/>
        <v>57268.484828459594</v>
      </c>
    </row>
    <row r="35" spans="4:39" ht="12.9" customHeight="1" x14ac:dyDescent="0.3">
      <c r="D35" s="54"/>
      <c r="E35" s="234" t="s">
        <v>222</v>
      </c>
      <c r="F35" s="234" t="s">
        <v>465</v>
      </c>
      <c r="G35" s="234" t="s">
        <v>646</v>
      </c>
      <c r="H35" s="172"/>
      <c r="I35" s="172"/>
      <c r="J35" s="440">
        <f ca="1" xml:space="preserve"> Oil_Calcs!V$68</f>
        <v>0</v>
      </c>
      <c r="K35" s="244">
        <f ca="1" xml:space="preserve"> Oil_Calcs!W$68</f>
        <v>0</v>
      </c>
      <c r="L35" s="447">
        <f ca="1" xml:space="preserve"> Oil_Calcs!X$68</f>
        <v>0</v>
      </c>
      <c r="M35" s="440">
        <f ca="1" xml:space="preserve"> Oil_Calcs!Y$68</f>
        <v>0</v>
      </c>
      <c r="N35" s="244">
        <f ca="1" xml:space="preserve"> Oil_Calcs!Z$68</f>
        <v>0</v>
      </c>
      <c r="O35" s="447">
        <f ca="1" xml:space="preserve"> Oil_Calcs!AA$68</f>
        <v>0</v>
      </c>
      <c r="P35" s="440">
        <f ca="1" xml:space="preserve"> Oil_Calcs!AB$68</f>
        <v>0</v>
      </c>
      <c r="Q35" s="244">
        <f ca="1" xml:space="preserve"> Oil_Calcs!AC$68</f>
        <v>0</v>
      </c>
      <c r="R35" s="447">
        <f ca="1" xml:space="preserve"> Oil_Calcs!AD$68</f>
        <v>0</v>
      </c>
      <c r="S35" s="440">
        <f ca="1" xml:space="preserve"> Gas_Calcs!V$68</f>
        <v>0</v>
      </c>
      <c r="T35" s="244">
        <f ca="1" xml:space="preserve"> Gas_Calcs!W$68</f>
        <v>0</v>
      </c>
      <c r="U35" s="447">
        <f ca="1" xml:space="preserve"> Gas_Calcs!X$68</f>
        <v>0</v>
      </c>
      <c r="V35" s="440">
        <f ca="1" xml:space="preserve"> Gas_Calcs!Y$68</f>
        <v>0</v>
      </c>
      <c r="W35" s="244">
        <f ca="1" xml:space="preserve"> Gas_Calcs!Z$68</f>
        <v>0</v>
      </c>
      <c r="X35" s="447">
        <f ca="1" xml:space="preserve"> Gas_Calcs!AA$68</f>
        <v>0</v>
      </c>
      <c r="Y35" s="440">
        <f ca="1" xml:space="preserve"> Gas_Calcs!AB$68</f>
        <v>0</v>
      </c>
      <c r="Z35" s="244">
        <f ca="1" xml:space="preserve"> Gas_Calcs!AC$68</f>
        <v>0</v>
      </c>
      <c r="AA35" s="447">
        <f ca="1" xml:space="preserve"> Gas_Calcs!AD$68</f>
        <v>0</v>
      </c>
      <c r="AB35" s="461">
        <f ca="1" xml:space="preserve"> Coal_Calcs!V$67</f>
        <v>0</v>
      </c>
      <c r="AC35" s="463">
        <f ca="1" xml:space="preserve"> Coal_Calcs!W$67</f>
        <v>0</v>
      </c>
      <c r="AD35" s="464">
        <f ca="1" xml:space="preserve"> Coal_Calcs!X$67</f>
        <v>0</v>
      </c>
      <c r="AE35" s="461">
        <f ca="1" xml:space="preserve"> Coal_Calcs!Y$67</f>
        <v>0</v>
      </c>
      <c r="AF35" s="463">
        <f ca="1" xml:space="preserve"> Coal_Calcs!Z$67</f>
        <v>0</v>
      </c>
      <c r="AG35" s="464">
        <f ca="1" xml:space="preserve"> Coal_Calcs!AA$67</f>
        <v>0</v>
      </c>
      <c r="AH35" s="461">
        <f ca="1" xml:space="preserve"> Coal_Calcs!AB$67</f>
        <v>0</v>
      </c>
      <c r="AI35" s="463">
        <f ca="1" xml:space="preserve"> Coal_Calcs!AC$67</f>
        <v>0</v>
      </c>
      <c r="AJ35" s="464">
        <f ca="1" xml:space="preserve"> Coal_Calcs!AD$67</f>
        <v>0</v>
      </c>
      <c r="AK35" s="384">
        <f t="shared" ca="1" si="1"/>
        <v>0</v>
      </c>
      <c r="AL35" s="384">
        <f t="shared" ca="1" si="1"/>
        <v>0</v>
      </c>
      <c r="AM35" s="384">
        <f t="shared" ca="1" si="1"/>
        <v>0</v>
      </c>
    </row>
    <row r="36" spans="4:39" ht="12.9" customHeight="1" x14ac:dyDescent="0.3">
      <c r="D36" s="54"/>
      <c r="E36" s="234" t="s">
        <v>226</v>
      </c>
      <c r="F36" s="234" t="s">
        <v>151</v>
      </c>
      <c r="G36" s="234" t="s">
        <v>646</v>
      </c>
      <c r="H36" s="172"/>
      <c r="I36" s="172"/>
      <c r="J36" s="440">
        <f ca="1" xml:space="preserve"> Oil_Calcs!V$69</f>
        <v>458975.04983619362</v>
      </c>
      <c r="K36" s="244">
        <f ca="1" xml:space="preserve"> Oil_Calcs!W$69</f>
        <v>499136.63442364673</v>
      </c>
      <c r="L36" s="447">
        <f ca="1" xml:space="preserve"> Oil_Calcs!X$69</f>
        <v>544502.7405347185</v>
      </c>
      <c r="M36" s="440">
        <f ca="1" xml:space="preserve"> Oil_Calcs!Y$69</f>
        <v>53808.550679449931</v>
      </c>
      <c r="N36" s="244">
        <f ca="1" xml:space="preserve"> Oil_Calcs!Z$69</f>
        <v>79703.285897350521</v>
      </c>
      <c r="O36" s="447">
        <f ca="1" xml:space="preserve"> Oil_Calcs!AA$69</f>
        <v>107870.55946378838</v>
      </c>
      <c r="P36" s="440">
        <f ca="1" xml:space="preserve"> Oil_Calcs!AB$69</f>
        <v>512783.60051564354</v>
      </c>
      <c r="Q36" s="244">
        <f ca="1" xml:space="preserve"> Oil_Calcs!AC$69</f>
        <v>578839.92032099725</v>
      </c>
      <c r="R36" s="447">
        <f ca="1" xml:space="preserve"> Oil_Calcs!AD$69</f>
        <v>652373.2999985069</v>
      </c>
      <c r="S36" s="440">
        <f ca="1" xml:space="preserve"> Gas_Calcs!V$69</f>
        <v>48154.828949841569</v>
      </c>
      <c r="T36" s="244">
        <f ca="1" xml:space="preserve"> Gas_Calcs!W$69</f>
        <v>49751.121622212013</v>
      </c>
      <c r="U36" s="447">
        <f ca="1" xml:space="preserve"> Gas_Calcs!X$69</f>
        <v>51702.14599955365</v>
      </c>
      <c r="V36" s="440">
        <f ca="1" xml:space="preserve"> Gas_Calcs!Y$69</f>
        <v>4398.0393787086205</v>
      </c>
      <c r="W36" s="244">
        <f ca="1" xml:space="preserve"> Gas_Calcs!Z$69</f>
        <v>11295.759463570294</v>
      </c>
      <c r="X36" s="447">
        <f ca="1" xml:space="preserve"> Gas_Calcs!AA$69</f>
        <v>19062.674855353103</v>
      </c>
      <c r="Y36" s="440">
        <f ca="1" xml:space="preserve"> Gas_Calcs!AB$69</f>
        <v>52552.86832855019</v>
      </c>
      <c r="Z36" s="244">
        <f ca="1" xml:space="preserve"> Gas_Calcs!AC$69</f>
        <v>61046.881085782305</v>
      </c>
      <c r="AA36" s="447">
        <f ca="1" xml:space="preserve"> Gas_Calcs!AD$69</f>
        <v>70764.820854906749</v>
      </c>
      <c r="AB36" s="461">
        <f ca="1" xml:space="preserve"> Coal_Calcs!V$68</f>
        <v>8794.61399970823</v>
      </c>
      <c r="AC36" s="463">
        <f ca="1" xml:space="preserve"> Coal_Calcs!W$68</f>
        <v>9752.4978761056445</v>
      </c>
      <c r="AD36" s="464">
        <f ca="1" xml:space="preserve"> Coal_Calcs!X$68</f>
        <v>10720.090634188749</v>
      </c>
      <c r="AE36" s="461">
        <f ca="1" xml:space="preserve"> Coal_Calcs!Y$68</f>
        <v>604.42740515041942</v>
      </c>
      <c r="AF36" s="463">
        <f ca="1" xml:space="preserve"> Coal_Calcs!Z$68</f>
        <v>664.26036681002597</v>
      </c>
      <c r="AG36" s="464">
        <f ca="1" xml:space="preserve"> Coal_Calcs!AA$68</f>
        <v>724.09332846963275</v>
      </c>
      <c r="AH36" s="461">
        <f ca="1" xml:space="preserve"> Coal_Calcs!AB$68</f>
        <v>9399.0414048586499</v>
      </c>
      <c r="AI36" s="463">
        <f ca="1" xml:space="preserve"> Coal_Calcs!AC$68</f>
        <v>10416.75824291567</v>
      </c>
      <c r="AJ36" s="464">
        <f ca="1" xml:space="preserve"> Coal_Calcs!AD$68</f>
        <v>11444.183962658382</v>
      </c>
      <c r="AK36" s="384">
        <f t="shared" ca="1" si="1"/>
        <v>574735.51024905243</v>
      </c>
      <c r="AL36" s="384">
        <f t="shared" ca="1" si="1"/>
        <v>650303.55964969518</v>
      </c>
      <c r="AM36" s="384">
        <f t="shared" ca="1" si="1"/>
        <v>734582.30481607199</v>
      </c>
    </row>
    <row r="37" spans="4:39" ht="12.9" customHeight="1" x14ac:dyDescent="0.3">
      <c r="D37" s="54"/>
      <c r="E37" s="234" t="s">
        <v>211</v>
      </c>
      <c r="F37" s="234" t="s">
        <v>454</v>
      </c>
      <c r="G37" s="234" t="s">
        <v>646</v>
      </c>
      <c r="H37" s="172"/>
      <c r="I37" s="172"/>
      <c r="J37" s="440">
        <f ca="1" xml:space="preserve"> Oil_Calcs!V$70</f>
        <v>0</v>
      </c>
      <c r="K37" s="244">
        <f ca="1" xml:space="preserve"> Oil_Calcs!W$70</f>
        <v>0</v>
      </c>
      <c r="L37" s="447">
        <f ca="1" xml:space="preserve"> Oil_Calcs!X$70</f>
        <v>0</v>
      </c>
      <c r="M37" s="440">
        <f ca="1" xml:space="preserve"> Oil_Calcs!Y$70</f>
        <v>0</v>
      </c>
      <c r="N37" s="244">
        <f ca="1" xml:space="preserve"> Oil_Calcs!Z$70</f>
        <v>0</v>
      </c>
      <c r="O37" s="447">
        <f ca="1" xml:space="preserve"> Oil_Calcs!AA$70</f>
        <v>0</v>
      </c>
      <c r="P37" s="440">
        <f ca="1" xml:space="preserve"> Oil_Calcs!AB$70</f>
        <v>0</v>
      </c>
      <c r="Q37" s="244">
        <f ca="1" xml:space="preserve"> Oil_Calcs!AC$70</f>
        <v>0</v>
      </c>
      <c r="R37" s="447">
        <f ca="1" xml:space="preserve"> Oil_Calcs!AD$70</f>
        <v>0</v>
      </c>
      <c r="S37" s="440">
        <f ca="1" xml:space="preserve"> Gas_Calcs!V$70</f>
        <v>0</v>
      </c>
      <c r="T37" s="244">
        <f ca="1" xml:space="preserve"> Gas_Calcs!W$70</f>
        <v>0</v>
      </c>
      <c r="U37" s="447">
        <f ca="1" xml:space="preserve"> Gas_Calcs!X$70</f>
        <v>0</v>
      </c>
      <c r="V37" s="440">
        <f ca="1" xml:space="preserve"> Gas_Calcs!Y$70</f>
        <v>0</v>
      </c>
      <c r="W37" s="244">
        <f ca="1" xml:space="preserve"> Gas_Calcs!Z$70</f>
        <v>0</v>
      </c>
      <c r="X37" s="447">
        <f ca="1" xml:space="preserve"> Gas_Calcs!AA$70</f>
        <v>0</v>
      </c>
      <c r="Y37" s="440">
        <f ca="1" xml:space="preserve"> Gas_Calcs!AB$70</f>
        <v>0</v>
      </c>
      <c r="Z37" s="244">
        <f ca="1" xml:space="preserve"> Gas_Calcs!AC$70</f>
        <v>0</v>
      </c>
      <c r="AA37" s="447">
        <f ca="1" xml:space="preserve"> Gas_Calcs!AD$70</f>
        <v>0</v>
      </c>
      <c r="AB37" s="461">
        <f ca="1" xml:space="preserve"> Coal_Calcs!V$69</f>
        <v>0</v>
      </c>
      <c r="AC37" s="463">
        <f ca="1" xml:space="preserve"> Coal_Calcs!W$69</f>
        <v>0</v>
      </c>
      <c r="AD37" s="464">
        <f ca="1" xml:space="preserve"> Coal_Calcs!X$69</f>
        <v>0</v>
      </c>
      <c r="AE37" s="461">
        <f ca="1" xml:space="preserve"> Coal_Calcs!Y$69</f>
        <v>0</v>
      </c>
      <c r="AF37" s="463">
        <f ca="1" xml:space="preserve"> Coal_Calcs!Z$69</f>
        <v>0</v>
      </c>
      <c r="AG37" s="464">
        <f ca="1" xml:space="preserve"> Coal_Calcs!AA$69</f>
        <v>0</v>
      </c>
      <c r="AH37" s="461">
        <f ca="1" xml:space="preserve"> Coal_Calcs!AB$69</f>
        <v>0</v>
      </c>
      <c r="AI37" s="463">
        <f ca="1" xml:space="preserve"> Coal_Calcs!AC$69</f>
        <v>0</v>
      </c>
      <c r="AJ37" s="464">
        <f ca="1" xml:space="preserve"> Coal_Calcs!AD$69</f>
        <v>0</v>
      </c>
      <c r="AK37" s="384">
        <f t="shared" ca="1" si="1"/>
        <v>0</v>
      </c>
      <c r="AL37" s="384">
        <f t="shared" ca="1" si="1"/>
        <v>0</v>
      </c>
      <c r="AM37" s="384">
        <f t="shared" ca="1" si="1"/>
        <v>0</v>
      </c>
    </row>
    <row r="38" spans="4:39" ht="12.9" customHeight="1" x14ac:dyDescent="0.3">
      <c r="D38" s="54"/>
      <c r="E38" s="234" t="s">
        <v>220</v>
      </c>
      <c r="F38" s="234" t="s">
        <v>463</v>
      </c>
      <c r="G38" s="234" t="s">
        <v>646</v>
      </c>
      <c r="H38" s="172"/>
      <c r="I38" s="172"/>
      <c r="J38" s="440">
        <f ca="1" xml:space="preserve"> Oil_Calcs!V$71</f>
        <v>0</v>
      </c>
      <c r="K38" s="244">
        <f ca="1" xml:space="preserve"> Oil_Calcs!W$71</f>
        <v>0</v>
      </c>
      <c r="L38" s="447">
        <f ca="1" xml:space="preserve"> Oil_Calcs!X$71</f>
        <v>0</v>
      </c>
      <c r="M38" s="440">
        <f ca="1" xml:space="preserve"> Oil_Calcs!Y$71</f>
        <v>0</v>
      </c>
      <c r="N38" s="244">
        <f ca="1" xml:space="preserve"> Oil_Calcs!Z$71</f>
        <v>0</v>
      </c>
      <c r="O38" s="447">
        <f ca="1" xml:space="preserve"> Oil_Calcs!AA$71</f>
        <v>0</v>
      </c>
      <c r="P38" s="440">
        <f ca="1" xml:space="preserve"> Oil_Calcs!AB$71</f>
        <v>0</v>
      </c>
      <c r="Q38" s="244">
        <f ca="1" xml:space="preserve"> Oil_Calcs!AC$71</f>
        <v>0</v>
      </c>
      <c r="R38" s="447">
        <f ca="1" xml:space="preserve"> Oil_Calcs!AD$71</f>
        <v>0</v>
      </c>
      <c r="S38" s="440">
        <f ca="1" xml:space="preserve"> Gas_Calcs!V$71</f>
        <v>0</v>
      </c>
      <c r="T38" s="244">
        <f ca="1" xml:space="preserve"> Gas_Calcs!W$71</f>
        <v>0</v>
      </c>
      <c r="U38" s="447">
        <f ca="1" xml:space="preserve"> Gas_Calcs!X$71</f>
        <v>0</v>
      </c>
      <c r="V38" s="440">
        <f ca="1" xml:space="preserve"> Gas_Calcs!Y$71</f>
        <v>0</v>
      </c>
      <c r="W38" s="244">
        <f ca="1" xml:space="preserve"> Gas_Calcs!Z$71</f>
        <v>0</v>
      </c>
      <c r="X38" s="447">
        <f ca="1" xml:space="preserve"> Gas_Calcs!AA$71</f>
        <v>0</v>
      </c>
      <c r="Y38" s="440">
        <f ca="1" xml:space="preserve"> Gas_Calcs!AB$71</f>
        <v>0</v>
      </c>
      <c r="Z38" s="244">
        <f ca="1" xml:space="preserve"> Gas_Calcs!AC$71</f>
        <v>0</v>
      </c>
      <c r="AA38" s="447">
        <f ca="1" xml:space="preserve"> Gas_Calcs!AD$71</f>
        <v>0</v>
      </c>
      <c r="AB38" s="461">
        <f ca="1" xml:space="preserve"> Coal_Calcs!V$70</f>
        <v>0</v>
      </c>
      <c r="AC38" s="463">
        <f ca="1" xml:space="preserve"> Coal_Calcs!W$70</f>
        <v>0</v>
      </c>
      <c r="AD38" s="464">
        <f ca="1" xml:space="preserve"> Coal_Calcs!X$70</f>
        <v>0</v>
      </c>
      <c r="AE38" s="461">
        <f ca="1" xml:space="preserve"> Coal_Calcs!Y$70</f>
        <v>0</v>
      </c>
      <c r="AF38" s="463">
        <f ca="1" xml:space="preserve"> Coal_Calcs!Z$70</f>
        <v>0</v>
      </c>
      <c r="AG38" s="464">
        <f ca="1" xml:space="preserve"> Coal_Calcs!AA$70</f>
        <v>0</v>
      </c>
      <c r="AH38" s="461">
        <f ca="1" xml:space="preserve"> Coal_Calcs!AB$70</f>
        <v>0</v>
      </c>
      <c r="AI38" s="463">
        <f ca="1" xml:space="preserve"> Coal_Calcs!AC$70</f>
        <v>0</v>
      </c>
      <c r="AJ38" s="464">
        <f ca="1" xml:space="preserve"> Coal_Calcs!AD$70</f>
        <v>0</v>
      </c>
      <c r="AK38" s="384">
        <f t="shared" ca="1" si="1"/>
        <v>0</v>
      </c>
      <c r="AL38" s="384">
        <f t="shared" ca="1" si="1"/>
        <v>0</v>
      </c>
      <c r="AM38" s="384">
        <f t="shared" ca="1" si="1"/>
        <v>0</v>
      </c>
    </row>
    <row r="39" spans="4:39" ht="12.9" customHeight="1" x14ac:dyDescent="0.3">
      <c r="D39" s="54"/>
      <c r="E39" s="234" t="s">
        <v>225</v>
      </c>
      <c r="F39" s="234" t="s">
        <v>468</v>
      </c>
      <c r="G39" s="234" t="s">
        <v>646</v>
      </c>
      <c r="H39" s="172"/>
      <c r="I39" s="172"/>
      <c r="J39" s="440">
        <f ca="1" xml:space="preserve"> Oil_Calcs!V$72</f>
        <v>0</v>
      </c>
      <c r="K39" s="244">
        <f ca="1" xml:space="preserve"> Oil_Calcs!W$72</f>
        <v>0</v>
      </c>
      <c r="L39" s="447">
        <f ca="1" xml:space="preserve"> Oil_Calcs!X$72</f>
        <v>0</v>
      </c>
      <c r="M39" s="440">
        <f ca="1" xml:space="preserve"> Oil_Calcs!Y$72</f>
        <v>0</v>
      </c>
      <c r="N39" s="244">
        <f ca="1" xml:space="preserve"> Oil_Calcs!Z$72</f>
        <v>0</v>
      </c>
      <c r="O39" s="447">
        <f ca="1" xml:space="preserve"> Oil_Calcs!AA$72</f>
        <v>0</v>
      </c>
      <c r="P39" s="440">
        <f ca="1" xml:space="preserve"> Oil_Calcs!AB$72</f>
        <v>0</v>
      </c>
      <c r="Q39" s="244">
        <f ca="1" xml:space="preserve"> Oil_Calcs!AC$72</f>
        <v>0</v>
      </c>
      <c r="R39" s="447">
        <f ca="1" xml:space="preserve"> Oil_Calcs!AD$72</f>
        <v>0</v>
      </c>
      <c r="S39" s="440">
        <f ca="1" xml:space="preserve"> Gas_Calcs!V$72</f>
        <v>0</v>
      </c>
      <c r="T39" s="244">
        <f ca="1" xml:space="preserve"> Gas_Calcs!W$72</f>
        <v>0</v>
      </c>
      <c r="U39" s="447">
        <f ca="1" xml:space="preserve"> Gas_Calcs!X$72</f>
        <v>0</v>
      </c>
      <c r="V39" s="440">
        <f ca="1" xml:space="preserve"> Gas_Calcs!Y$72</f>
        <v>0</v>
      </c>
      <c r="W39" s="244">
        <f ca="1" xml:space="preserve"> Gas_Calcs!Z$72</f>
        <v>0</v>
      </c>
      <c r="X39" s="447">
        <f ca="1" xml:space="preserve"> Gas_Calcs!AA$72</f>
        <v>0</v>
      </c>
      <c r="Y39" s="440">
        <f ca="1" xml:space="preserve"> Gas_Calcs!AB$72</f>
        <v>0</v>
      </c>
      <c r="Z39" s="244">
        <f ca="1" xml:space="preserve"> Gas_Calcs!AC$72</f>
        <v>0</v>
      </c>
      <c r="AA39" s="447">
        <f ca="1" xml:space="preserve"> Gas_Calcs!AD$72</f>
        <v>0</v>
      </c>
      <c r="AB39" s="461">
        <f ca="1" xml:space="preserve"> Coal_Calcs!V$71</f>
        <v>0</v>
      </c>
      <c r="AC39" s="463">
        <f ca="1" xml:space="preserve"> Coal_Calcs!W$71</f>
        <v>0</v>
      </c>
      <c r="AD39" s="464">
        <f ca="1" xml:space="preserve"> Coal_Calcs!X$71</f>
        <v>0</v>
      </c>
      <c r="AE39" s="461">
        <f ca="1" xml:space="preserve"> Coal_Calcs!Y$71</f>
        <v>0</v>
      </c>
      <c r="AF39" s="463">
        <f ca="1" xml:space="preserve"> Coal_Calcs!Z$71</f>
        <v>0</v>
      </c>
      <c r="AG39" s="464">
        <f ca="1" xml:space="preserve"> Coal_Calcs!AA$71</f>
        <v>0</v>
      </c>
      <c r="AH39" s="461">
        <f ca="1" xml:space="preserve"> Coal_Calcs!AB$71</f>
        <v>0</v>
      </c>
      <c r="AI39" s="463">
        <f ca="1" xml:space="preserve"> Coal_Calcs!AC$71</f>
        <v>0</v>
      </c>
      <c r="AJ39" s="464">
        <f ca="1" xml:space="preserve"> Coal_Calcs!AD$71</f>
        <v>0</v>
      </c>
      <c r="AK39" s="384">
        <f t="shared" ca="1" si="1"/>
        <v>0</v>
      </c>
      <c r="AL39" s="384">
        <f t="shared" ca="1" si="1"/>
        <v>0</v>
      </c>
      <c r="AM39" s="384">
        <f t="shared" ca="1" si="1"/>
        <v>0</v>
      </c>
    </row>
    <row r="40" spans="4:39" ht="12.9" customHeight="1" x14ac:dyDescent="0.3">
      <c r="D40" s="54"/>
      <c r="E40" s="234" t="s">
        <v>224</v>
      </c>
      <c r="F40" s="234" t="s">
        <v>467</v>
      </c>
      <c r="G40" s="234" t="s">
        <v>646</v>
      </c>
      <c r="H40" s="172"/>
      <c r="I40" s="172"/>
      <c r="J40" s="440">
        <f ca="1" xml:space="preserve"> Oil_Calcs!V$73</f>
        <v>0</v>
      </c>
      <c r="K40" s="244">
        <f ca="1" xml:space="preserve"> Oil_Calcs!W$73</f>
        <v>0</v>
      </c>
      <c r="L40" s="447">
        <f ca="1" xml:space="preserve"> Oil_Calcs!X$73</f>
        <v>0</v>
      </c>
      <c r="M40" s="440">
        <f ca="1" xml:space="preserve"> Oil_Calcs!Y$73</f>
        <v>0</v>
      </c>
      <c r="N40" s="244">
        <f ca="1" xml:space="preserve"> Oil_Calcs!Z$73</f>
        <v>0</v>
      </c>
      <c r="O40" s="447">
        <f ca="1" xml:space="preserve"> Oil_Calcs!AA$73</f>
        <v>0</v>
      </c>
      <c r="P40" s="440">
        <f ca="1" xml:space="preserve"> Oil_Calcs!AB$73</f>
        <v>0</v>
      </c>
      <c r="Q40" s="244">
        <f ca="1" xml:space="preserve"> Oil_Calcs!AC$73</f>
        <v>0</v>
      </c>
      <c r="R40" s="447">
        <f ca="1" xml:space="preserve"> Oil_Calcs!AD$73</f>
        <v>0</v>
      </c>
      <c r="S40" s="440">
        <f ca="1" xml:space="preserve"> Gas_Calcs!V$73</f>
        <v>0</v>
      </c>
      <c r="T40" s="244">
        <f ca="1" xml:space="preserve"> Gas_Calcs!W$73</f>
        <v>0</v>
      </c>
      <c r="U40" s="447">
        <f ca="1" xml:space="preserve"> Gas_Calcs!X$73</f>
        <v>0</v>
      </c>
      <c r="V40" s="440">
        <f ca="1" xml:space="preserve"> Gas_Calcs!Y$73</f>
        <v>0</v>
      </c>
      <c r="W40" s="244">
        <f ca="1" xml:space="preserve"> Gas_Calcs!Z$73</f>
        <v>0</v>
      </c>
      <c r="X40" s="447">
        <f ca="1" xml:space="preserve"> Gas_Calcs!AA$73</f>
        <v>0</v>
      </c>
      <c r="Y40" s="440">
        <f ca="1" xml:space="preserve"> Gas_Calcs!AB$73</f>
        <v>0</v>
      </c>
      <c r="Z40" s="244">
        <f ca="1" xml:space="preserve"> Gas_Calcs!AC$73</f>
        <v>0</v>
      </c>
      <c r="AA40" s="447">
        <f ca="1" xml:space="preserve"> Gas_Calcs!AD$73</f>
        <v>0</v>
      </c>
      <c r="AB40" s="461">
        <f ca="1" xml:space="preserve"> Coal_Calcs!V$72</f>
        <v>3204.9719235728298</v>
      </c>
      <c r="AC40" s="463">
        <f ca="1" xml:space="preserve"> Coal_Calcs!W$72</f>
        <v>3554.048179790404</v>
      </c>
      <c r="AD40" s="464">
        <f ca="1" xml:space="preserve"> Coal_Calcs!X$72</f>
        <v>3906.6625893837795</v>
      </c>
      <c r="AE40" s="461">
        <f ca="1" xml:space="preserve"> Coal_Calcs!Y$72</f>
        <v>220.26809401860518</v>
      </c>
      <c r="AF40" s="463">
        <f ca="1" xml:space="preserve"> Coal_Calcs!Z$72</f>
        <v>242.07268512739179</v>
      </c>
      <c r="AG40" s="464">
        <f ca="1" xml:space="preserve"> Coal_Calcs!AA$72</f>
        <v>263.87727623617849</v>
      </c>
      <c r="AH40" s="461">
        <f ca="1" xml:space="preserve"> Coal_Calcs!AB$72</f>
        <v>3425.2400175914349</v>
      </c>
      <c r="AI40" s="463">
        <f ca="1" xml:space="preserve"> Coal_Calcs!AC$72</f>
        <v>3796.1208649177956</v>
      </c>
      <c r="AJ40" s="464">
        <f ca="1" xml:space="preserve"> Coal_Calcs!AD$72</f>
        <v>4170.5398656199577</v>
      </c>
      <c r="AK40" s="384">
        <f t="shared" ca="1" si="1"/>
        <v>3425.2400175914349</v>
      </c>
      <c r="AL40" s="384">
        <f t="shared" ca="1" si="1"/>
        <v>3796.1208649177956</v>
      </c>
      <c r="AM40" s="384">
        <f t="shared" ca="1" si="1"/>
        <v>4170.5398656199577</v>
      </c>
    </row>
    <row r="41" spans="4:39" ht="12.9" customHeight="1" x14ac:dyDescent="0.3">
      <c r="D41" s="54"/>
      <c r="E41" s="234" t="s">
        <v>215</v>
      </c>
      <c r="F41" s="234" t="s">
        <v>458</v>
      </c>
      <c r="G41" s="234" t="s">
        <v>646</v>
      </c>
      <c r="H41" s="172"/>
      <c r="I41" s="172"/>
      <c r="J41" s="440">
        <f ca="1" xml:space="preserve"> Oil_Calcs!V$74</f>
        <v>4261.3379734873806</v>
      </c>
      <c r="K41" s="244">
        <f ca="1" xml:space="preserve"> Oil_Calcs!W$74</f>
        <v>4634.2168163330198</v>
      </c>
      <c r="L41" s="447">
        <f ca="1" xml:space="preserve"> Oil_Calcs!X$74</f>
        <v>5055.4168592315673</v>
      </c>
      <c r="M41" s="440">
        <f ca="1" xml:space="preserve"> Oil_Calcs!Y$74</f>
        <v>0</v>
      </c>
      <c r="N41" s="244">
        <f ca="1" xml:space="preserve"> Oil_Calcs!Z$74</f>
        <v>0</v>
      </c>
      <c r="O41" s="447">
        <f ca="1" xml:space="preserve"> Oil_Calcs!AA$74</f>
        <v>0</v>
      </c>
      <c r="P41" s="440">
        <f ca="1" xml:space="preserve"> Oil_Calcs!AB$74</f>
        <v>4261.3379734873806</v>
      </c>
      <c r="Q41" s="244">
        <f ca="1" xml:space="preserve"> Oil_Calcs!AC$74</f>
        <v>4634.2168163330198</v>
      </c>
      <c r="R41" s="447">
        <f ca="1" xml:space="preserve"> Oil_Calcs!AD$74</f>
        <v>5055.4168592315673</v>
      </c>
      <c r="S41" s="440">
        <f ca="1" xml:space="preserve"> Gas_Calcs!V$74</f>
        <v>130.74534283818181</v>
      </c>
      <c r="T41" s="244">
        <f ca="1" xml:space="preserve"> Gas_Calcs!W$74</f>
        <v>135.07944260077352</v>
      </c>
      <c r="U41" s="447">
        <f ca="1" xml:space="preserve"> Gas_Calcs!X$74</f>
        <v>140.3766756439411</v>
      </c>
      <c r="V41" s="440">
        <f ca="1" xml:space="preserve"> Gas_Calcs!Y$74</f>
        <v>11.941131947203701</v>
      </c>
      <c r="W41" s="244">
        <f ca="1" xml:space="preserve"> Gas_Calcs!Z$74</f>
        <v>30.669155635885485</v>
      </c>
      <c r="X41" s="447">
        <f ca="1" xml:space="preserve"> Gas_Calcs!AA$74</f>
        <v>51.757134512345303</v>
      </c>
      <c r="Y41" s="440">
        <f ca="1" xml:space="preserve"> Gas_Calcs!AB$74</f>
        <v>142.68647478538551</v>
      </c>
      <c r="Z41" s="244">
        <f ca="1" xml:space="preserve"> Gas_Calcs!AC$74</f>
        <v>165.74859823665901</v>
      </c>
      <c r="AA41" s="447">
        <f ca="1" xml:space="preserve"> Gas_Calcs!AD$74</f>
        <v>192.13381015628642</v>
      </c>
      <c r="AB41" s="461">
        <f ca="1" xml:space="preserve"> Coal_Calcs!V$73</f>
        <v>0</v>
      </c>
      <c r="AC41" s="463">
        <f ca="1" xml:space="preserve"> Coal_Calcs!W$73</f>
        <v>0</v>
      </c>
      <c r="AD41" s="464">
        <f ca="1" xml:space="preserve"> Coal_Calcs!X$73</f>
        <v>0</v>
      </c>
      <c r="AE41" s="461">
        <f ca="1" xml:space="preserve"> Coal_Calcs!Y$73</f>
        <v>0</v>
      </c>
      <c r="AF41" s="463">
        <f ca="1" xml:space="preserve"> Coal_Calcs!Z$73</f>
        <v>0</v>
      </c>
      <c r="AG41" s="464">
        <f ca="1" xml:space="preserve"> Coal_Calcs!AA$73</f>
        <v>0</v>
      </c>
      <c r="AH41" s="461">
        <f ca="1" xml:space="preserve"> Coal_Calcs!AB$73</f>
        <v>0</v>
      </c>
      <c r="AI41" s="463">
        <f ca="1" xml:space="preserve"> Coal_Calcs!AC$73</f>
        <v>0</v>
      </c>
      <c r="AJ41" s="464">
        <f ca="1" xml:space="preserve"> Coal_Calcs!AD$73</f>
        <v>0</v>
      </c>
      <c r="AK41" s="384">
        <f t="shared" ca="1" si="1"/>
        <v>4404.0244482727658</v>
      </c>
      <c r="AL41" s="384">
        <f t="shared" ca="1" si="1"/>
        <v>4799.9654145696786</v>
      </c>
      <c r="AM41" s="384">
        <f t="shared" ca="1" si="1"/>
        <v>5247.5506693878533</v>
      </c>
    </row>
    <row r="42" spans="4:39" ht="12.9" customHeight="1" x14ac:dyDescent="0.3">
      <c r="D42" s="54"/>
      <c r="E42" s="234" t="s">
        <v>217</v>
      </c>
      <c r="F42" s="234" t="s">
        <v>460</v>
      </c>
      <c r="G42" s="234" t="s">
        <v>646</v>
      </c>
      <c r="H42" s="172"/>
      <c r="I42" s="172"/>
      <c r="J42" s="440">
        <f ca="1" xml:space="preserve"> Oil_Calcs!V$75</f>
        <v>212.39019372008198</v>
      </c>
      <c r="K42" s="244">
        <f ca="1" xml:space="preserve"> Oil_Calcs!W$75</f>
        <v>230.97492230974916</v>
      </c>
      <c r="L42" s="447">
        <f ca="1" xml:space="preserve"> Oil_Calcs!X$75</f>
        <v>251.9680374446462</v>
      </c>
      <c r="M42" s="440">
        <f ca="1" xml:space="preserve"> Oil_Calcs!Y$75</f>
        <v>27.536061632996226</v>
      </c>
      <c r="N42" s="244">
        <f ca="1" xml:space="preserve"> Oil_Calcs!Z$75</f>
        <v>31.538861778725597</v>
      </c>
      <c r="O42" s="447">
        <f ca="1" xml:space="preserve"> Oil_Calcs!AA$75</f>
        <v>70.592669165634817</v>
      </c>
      <c r="P42" s="440">
        <f ca="1" xml:space="preserve"> Oil_Calcs!AB$75</f>
        <v>239.9262553530782</v>
      </c>
      <c r="Q42" s="244">
        <f ca="1" xml:space="preserve"> Oil_Calcs!AC$75</f>
        <v>262.51378408847478</v>
      </c>
      <c r="R42" s="447">
        <f ca="1" xml:space="preserve"> Oil_Calcs!AD$75</f>
        <v>322.56070661028104</v>
      </c>
      <c r="S42" s="440">
        <f ca="1" xml:space="preserve"> Gas_Calcs!V$75</f>
        <v>0</v>
      </c>
      <c r="T42" s="244">
        <f ca="1" xml:space="preserve"> Gas_Calcs!W$75</f>
        <v>0</v>
      </c>
      <c r="U42" s="447">
        <f ca="1" xml:space="preserve"> Gas_Calcs!X$75</f>
        <v>0</v>
      </c>
      <c r="V42" s="440">
        <f ca="1" xml:space="preserve"> Gas_Calcs!Y$75</f>
        <v>0</v>
      </c>
      <c r="W42" s="244">
        <f ca="1" xml:space="preserve"> Gas_Calcs!Z$75</f>
        <v>0</v>
      </c>
      <c r="X42" s="447">
        <f ca="1" xml:space="preserve"> Gas_Calcs!AA$75</f>
        <v>0</v>
      </c>
      <c r="Y42" s="440">
        <f ca="1" xml:space="preserve"> Gas_Calcs!AB$75</f>
        <v>0</v>
      </c>
      <c r="Z42" s="244">
        <f ca="1" xml:space="preserve"> Gas_Calcs!AC$75</f>
        <v>0</v>
      </c>
      <c r="AA42" s="447">
        <f ca="1" xml:space="preserve"> Gas_Calcs!AD$75</f>
        <v>0</v>
      </c>
      <c r="AB42" s="461">
        <f ca="1" xml:space="preserve"> Coal_Calcs!V$74</f>
        <v>0</v>
      </c>
      <c r="AC42" s="463">
        <f ca="1" xml:space="preserve"> Coal_Calcs!W$74</f>
        <v>0</v>
      </c>
      <c r="AD42" s="464">
        <f ca="1" xml:space="preserve"> Coal_Calcs!X$74</f>
        <v>0</v>
      </c>
      <c r="AE42" s="461">
        <f ca="1" xml:space="preserve"> Coal_Calcs!Y$74</f>
        <v>0</v>
      </c>
      <c r="AF42" s="463">
        <f ca="1" xml:space="preserve"> Coal_Calcs!Z$74</f>
        <v>0</v>
      </c>
      <c r="AG42" s="464">
        <f ca="1" xml:space="preserve"> Coal_Calcs!AA$74</f>
        <v>0</v>
      </c>
      <c r="AH42" s="461">
        <f ca="1" xml:space="preserve"> Coal_Calcs!AB$74</f>
        <v>0</v>
      </c>
      <c r="AI42" s="463">
        <f ca="1" xml:space="preserve"> Coal_Calcs!AC$74</f>
        <v>0</v>
      </c>
      <c r="AJ42" s="464">
        <f ca="1" xml:space="preserve"> Coal_Calcs!AD$74</f>
        <v>0</v>
      </c>
      <c r="AK42" s="384">
        <f t="shared" ca="1" si="1"/>
        <v>239.9262553530782</v>
      </c>
      <c r="AL42" s="384">
        <f t="shared" ca="1" si="1"/>
        <v>262.51378408847478</v>
      </c>
      <c r="AM42" s="384">
        <f t="shared" ca="1" si="1"/>
        <v>322.56070661028104</v>
      </c>
    </row>
    <row r="43" spans="4:39" ht="12.9" customHeight="1" x14ac:dyDescent="0.3">
      <c r="D43" s="54"/>
      <c r="E43" s="234" t="s">
        <v>235</v>
      </c>
      <c r="F43" s="234" t="s">
        <v>152</v>
      </c>
      <c r="G43" s="234" t="s">
        <v>646</v>
      </c>
      <c r="H43" s="172"/>
      <c r="I43" s="172"/>
      <c r="J43" s="440">
        <f ca="1" xml:space="preserve"> Oil_Calcs!V$76</f>
        <v>687671.57139257586</v>
      </c>
      <c r="K43" s="244">
        <f ca="1" xml:space="preserve"> Oil_Calcs!W$76</f>
        <v>747844.73329478921</v>
      </c>
      <c r="L43" s="447">
        <f ca="1" xml:space="preserve"> Oil_Calcs!X$76</f>
        <v>815815.70794471214</v>
      </c>
      <c r="M43" s="440">
        <f ca="1" xml:space="preserve"> Oil_Calcs!Y$76</f>
        <v>171027.40714914523</v>
      </c>
      <c r="N43" s="244">
        <f ca="1" xml:space="preserve"> Oil_Calcs!Z$76</f>
        <v>203575.70182474284</v>
      </c>
      <c r="O43" s="447">
        <f ca="1" xml:space="preserve"> Oil_Calcs!AA$76</f>
        <v>273406.3745809191</v>
      </c>
      <c r="P43" s="440">
        <f ca="1" xml:space="preserve"> Oil_Calcs!AB$76</f>
        <v>858698.97854172112</v>
      </c>
      <c r="Q43" s="244">
        <f ca="1" xml:space="preserve"> Oil_Calcs!AC$76</f>
        <v>951420.43511953205</v>
      </c>
      <c r="R43" s="447">
        <f ca="1" xml:space="preserve"> Oil_Calcs!AD$76</f>
        <v>1089222.0825256312</v>
      </c>
      <c r="S43" s="440">
        <f ca="1" xml:space="preserve"> Gas_Calcs!V$76</f>
        <v>338888.24256857211</v>
      </c>
      <c r="T43" s="244">
        <f ca="1" xml:space="preserve"> Gas_Calcs!W$76</f>
        <v>350122.10696311045</v>
      </c>
      <c r="U43" s="447">
        <f ca="1" xml:space="preserve"> Gas_Calcs!X$76</f>
        <v>363852.38566754613</v>
      </c>
      <c r="V43" s="440">
        <f ca="1" xml:space="preserve"> Gas_Calcs!Y$76</f>
        <v>30951.07735405719</v>
      </c>
      <c r="W43" s="244">
        <f ca="1" xml:space="preserve"> Gas_Calcs!Z$76</f>
        <v>79493.586761027153</v>
      </c>
      <c r="X43" s="447">
        <f ca="1" xml:space="preserve"> Gas_Calcs!AA$76</f>
        <v>134153.03348114114</v>
      </c>
      <c r="Y43" s="440">
        <f ca="1" xml:space="preserve"> Gas_Calcs!AB$76</f>
        <v>369839.31992262928</v>
      </c>
      <c r="Z43" s="244">
        <f ca="1" xml:space="preserve"> Gas_Calcs!AC$76</f>
        <v>429615.69372413761</v>
      </c>
      <c r="AA43" s="447">
        <f ca="1" xml:space="preserve"> Gas_Calcs!AD$76</f>
        <v>498005.41914868727</v>
      </c>
      <c r="AB43" s="461">
        <f ca="1" xml:space="preserve"> Coal_Calcs!V$75</f>
        <v>119952.06682221164</v>
      </c>
      <c r="AC43" s="463">
        <f ca="1" xml:space="preserve"> Coal_Calcs!W$75</f>
        <v>130047.5382080744</v>
      </c>
      <c r="AD43" s="464">
        <f ca="1" xml:space="preserve"> Coal_Calcs!X$75</f>
        <v>140312.72631711847</v>
      </c>
      <c r="AE43" s="461">
        <f ca="1" xml:space="preserve"> Coal_Calcs!Y$75</f>
        <v>4033.9147163433736</v>
      </c>
      <c r="AF43" s="463">
        <f ca="1" xml:space="preserve"> Coal_Calcs!Z$75</f>
        <v>4482.1274626037493</v>
      </c>
      <c r="AG43" s="464">
        <f ca="1" xml:space="preserve"> Coal_Calcs!AA$75</f>
        <v>4930.3402088641233</v>
      </c>
      <c r="AH43" s="461">
        <f ca="1" xml:space="preserve"> Coal_Calcs!AB$75</f>
        <v>123985.981538555</v>
      </c>
      <c r="AI43" s="463">
        <f ca="1" xml:space="preserve"> Coal_Calcs!AC$75</f>
        <v>134529.66567067817</v>
      </c>
      <c r="AJ43" s="464">
        <f ca="1" xml:space="preserve"> Coal_Calcs!AD$75</f>
        <v>145243.06652598261</v>
      </c>
      <c r="AK43" s="384">
        <f t="shared" ca="1" si="1"/>
        <v>1352524.2800029055</v>
      </c>
      <c r="AL43" s="384">
        <f t="shared" ca="1" si="1"/>
        <v>1515565.794514348</v>
      </c>
      <c r="AM43" s="384">
        <f t="shared" ca="1" si="1"/>
        <v>1732470.5682003011</v>
      </c>
    </row>
    <row r="44" spans="4:39" ht="12.9" customHeight="1" x14ac:dyDescent="0.3">
      <c r="D44" s="54"/>
      <c r="E44" s="234" t="s">
        <v>242</v>
      </c>
      <c r="F44" s="234" t="s">
        <v>480</v>
      </c>
      <c r="G44" s="234" t="s">
        <v>646</v>
      </c>
      <c r="H44" s="172"/>
      <c r="I44" s="172"/>
      <c r="J44" s="440">
        <f ca="1" xml:space="preserve"> Oil_Calcs!V$77</f>
        <v>0</v>
      </c>
      <c r="K44" s="244">
        <f ca="1" xml:space="preserve"> Oil_Calcs!W$77</f>
        <v>0</v>
      </c>
      <c r="L44" s="447">
        <f ca="1" xml:space="preserve"> Oil_Calcs!X$77</f>
        <v>0</v>
      </c>
      <c r="M44" s="440">
        <f ca="1" xml:space="preserve"> Oil_Calcs!Y$77</f>
        <v>0</v>
      </c>
      <c r="N44" s="244">
        <f ca="1" xml:space="preserve"> Oil_Calcs!Z$77</f>
        <v>0</v>
      </c>
      <c r="O44" s="447">
        <f ca="1" xml:space="preserve"> Oil_Calcs!AA$77</f>
        <v>0</v>
      </c>
      <c r="P44" s="440">
        <f ca="1" xml:space="preserve"> Oil_Calcs!AB$77</f>
        <v>0</v>
      </c>
      <c r="Q44" s="244">
        <f ca="1" xml:space="preserve"> Oil_Calcs!AC$77</f>
        <v>0</v>
      </c>
      <c r="R44" s="447">
        <f ca="1" xml:space="preserve"> Oil_Calcs!AD$77</f>
        <v>0</v>
      </c>
      <c r="S44" s="440">
        <f ca="1" xml:space="preserve"> Gas_Calcs!V$77</f>
        <v>0</v>
      </c>
      <c r="T44" s="244">
        <f ca="1" xml:space="preserve"> Gas_Calcs!W$77</f>
        <v>0</v>
      </c>
      <c r="U44" s="447">
        <f ca="1" xml:space="preserve"> Gas_Calcs!X$77</f>
        <v>0</v>
      </c>
      <c r="V44" s="440">
        <f ca="1" xml:space="preserve"> Gas_Calcs!Y$77</f>
        <v>0</v>
      </c>
      <c r="W44" s="244">
        <f ca="1" xml:space="preserve"> Gas_Calcs!Z$77</f>
        <v>0</v>
      </c>
      <c r="X44" s="447">
        <f ca="1" xml:space="preserve"> Gas_Calcs!AA$77</f>
        <v>0</v>
      </c>
      <c r="Y44" s="440">
        <f ca="1" xml:space="preserve"> Gas_Calcs!AB$77</f>
        <v>0</v>
      </c>
      <c r="Z44" s="244">
        <f ca="1" xml:space="preserve"> Gas_Calcs!AC$77</f>
        <v>0</v>
      </c>
      <c r="AA44" s="447">
        <f ca="1" xml:space="preserve"> Gas_Calcs!AD$77</f>
        <v>0</v>
      </c>
      <c r="AB44" s="461">
        <f ca="1" xml:space="preserve"> Coal_Calcs!V$76</f>
        <v>0</v>
      </c>
      <c r="AC44" s="463">
        <f ca="1" xml:space="preserve"> Coal_Calcs!W$76</f>
        <v>0</v>
      </c>
      <c r="AD44" s="464">
        <f ca="1" xml:space="preserve"> Coal_Calcs!X$76</f>
        <v>0</v>
      </c>
      <c r="AE44" s="461">
        <f ca="1" xml:space="preserve"> Coal_Calcs!Y$76</f>
        <v>0</v>
      </c>
      <c r="AF44" s="463">
        <f ca="1" xml:space="preserve"> Coal_Calcs!Z$76</f>
        <v>0</v>
      </c>
      <c r="AG44" s="464">
        <f ca="1" xml:space="preserve"> Coal_Calcs!AA$76</f>
        <v>0</v>
      </c>
      <c r="AH44" s="461">
        <f ca="1" xml:space="preserve"> Coal_Calcs!AB$76</f>
        <v>0</v>
      </c>
      <c r="AI44" s="463">
        <f ca="1" xml:space="preserve"> Coal_Calcs!AC$76</f>
        <v>0</v>
      </c>
      <c r="AJ44" s="464">
        <f ca="1" xml:space="preserve"> Coal_Calcs!AD$76</f>
        <v>0</v>
      </c>
      <c r="AK44" s="384">
        <f t="shared" ca="1" si="1"/>
        <v>0</v>
      </c>
      <c r="AL44" s="384">
        <f t="shared" ca="1" si="1"/>
        <v>0</v>
      </c>
      <c r="AM44" s="384">
        <f t="shared" ca="1" si="1"/>
        <v>0</v>
      </c>
    </row>
    <row r="45" spans="4:39" ht="12.9" customHeight="1" x14ac:dyDescent="0.3">
      <c r="D45" s="54"/>
      <c r="E45" s="234" t="s">
        <v>246</v>
      </c>
      <c r="F45" s="234" t="s">
        <v>482</v>
      </c>
      <c r="G45" s="234" t="s">
        <v>646</v>
      </c>
      <c r="H45" s="172"/>
      <c r="I45" s="172"/>
      <c r="J45" s="440">
        <f ca="1" xml:space="preserve"> Oil_Calcs!V$78</f>
        <v>2998.4497936952748</v>
      </c>
      <c r="K45" s="244">
        <f ca="1" xml:space="preserve"> Oil_Calcs!W$78</f>
        <v>3260.8224326082232</v>
      </c>
      <c r="L45" s="447">
        <f ca="1" xml:space="preserve"> Oil_Calcs!X$78</f>
        <v>3557.1958227479463</v>
      </c>
      <c r="M45" s="440">
        <f ca="1" xml:space="preserve"> Oil_Calcs!Y$78</f>
        <v>1025.6304256312071</v>
      </c>
      <c r="N45" s="244">
        <f ca="1" xml:space="preserve"> Oil_Calcs!Z$78</f>
        <v>1478.4009473601554</v>
      </c>
      <c r="O45" s="447">
        <f ca="1" xml:space="preserve"> Oil_Calcs!AA$78</f>
        <v>2100.5279850881384</v>
      </c>
      <c r="P45" s="440">
        <f ca="1" xml:space="preserve"> Oil_Calcs!AB$78</f>
        <v>4024.0802193264817</v>
      </c>
      <c r="Q45" s="244">
        <f ca="1" xml:space="preserve"> Oil_Calcs!AC$78</f>
        <v>4739.2233799683781</v>
      </c>
      <c r="R45" s="447">
        <f ca="1" xml:space="preserve"> Oil_Calcs!AD$78</f>
        <v>5657.7238078360842</v>
      </c>
      <c r="S45" s="440">
        <f ca="1" xml:space="preserve"> Gas_Calcs!V$78</f>
        <v>0</v>
      </c>
      <c r="T45" s="244">
        <f ca="1" xml:space="preserve"> Gas_Calcs!W$78</f>
        <v>0</v>
      </c>
      <c r="U45" s="447">
        <f ca="1" xml:space="preserve"> Gas_Calcs!X$78</f>
        <v>0</v>
      </c>
      <c r="V45" s="440">
        <f ca="1" xml:space="preserve"> Gas_Calcs!Y$78</f>
        <v>0</v>
      </c>
      <c r="W45" s="244">
        <f ca="1" xml:space="preserve"> Gas_Calcs!Z$78</f>
        <v>0</v>
      </c>
      <c r="X45" s="447">
        <f ca="1" xml:space="preserve"> Gas_Calcs!AA$78</f>
        <v>0</v>
      </c>
      <c r="Y45" s="440">
        <f ca="1" xml:space="preserve"> Gas_Calcs!AB$78</f>
        <v>0</v>
      </c>
      <c r="Z45" s="244">
        <f ca="1" xml:space="preserve"> Gas_Calcs!AC$78</f>
        <v>0</v>
      </c>
      <c r="AA45" s="447">
        <f ca="1" xml:space="preserve"> Gas_Calcs!AD$78</f>
        <v>0</v>
      </c>
      <c r="AB45" s="461">
        <f ca="1" xml:space="preserve"> Coal_Calcs!V$77</f>
        <v>0</v>
      </c>
      <c r="AC45" s="463">
        <f ca="1" xml:space="preserve"> Coal_Calcs!W$77</f>
        <v>0</v>
      </c>
      <c r="AD45" s="464">
        <f ca="1" xml:space="preserve"> Coal_Calcs!X$77</f>
        <v>0</v>
      </c>
      <c r="AE45" s="461">
        <f ca="1" xml:space="preserve"> Coal_Calcs!Y$77</f>
        <v>0</v>
      </c>
      <c r="AF45" s="463">
        <f ca="1" xml:space="preserve"> Coal_Calcs!Z$77</f>
        <v>0</v>
      </c>
      <c r="AG45" s="464">
        <f ca="1" xml:space="preserve"> Coal_Calcs!AA$77</f>
        <v>0</v>
      </c>
      <c r="AH45" s="461">
        <f ca="1" xml:space="preserve"> Coal_Calcs!AB$77</f>
        <v>0</v>
      </c>
      <c r="AI45" s="463">
        <f ca="1" xml:space="preserve"> Coal_Calcs!AC$77</f>
        <v>0</v>
      </c>
      <c r="AJ45" s="464">
        <f ca="1" xml:space="preserve"> Coal_Calcs!AD$77</f>
        <v>0</v>
      </c>
      <c r="AK45" s="384">
        <f t="shared" ca="1" si="1"/>
        <v>4024.0802193264817</v>
      </c>
      <c r="AL45" s="384">
        <f t="shared" ca="1" si="1"/>
        <v>4739.2233799683781</v>
      </c>
      <c r="AM45" s="384">
        <f t="shared" ca="1" si="1"/>
        <v>5657.7238078360842</v>
      </c>
    </row>
    <row r="46" spans="4:39" ht="12.9" customHeight="1" x14ac:dyDescent="0.3">
      <c r="D46" s="54"/>
      <c r="E46" s="234" t="s">
        <v>237</v>
      </c>
      <c r="F46" s="234" t="s">
        <v>477</v>
      </c>
      <c r="G46" s="234" t="s">
        <v>646</v>
      </c>
      <c r="H46" s="172"/>
      <c r="I46" s="172"/>
      <c r="J46" s="440">
        <f ca="1" xml:space="preserve"> Oil_Calcs!V$79</f>
        <v>0</v>
      </c>
      <c r="K46" s="244">
        <f ca="1" xml:space="preserve"> Oil_Calcs!W$79</f>
        <v>0</v>
      </c>
      <c r="L46" s="447">
        <f ca="1" xml:space="preserve"> Oil_Calcs!X$79</f>
        <v>0</v>
      </c>
      <c r="M46" s="440">
        <f ca="1" xml:space="preserve"> Oil_Calcs!Y$79</f>
        <v>0</v>
      </c>
      <c r="N46" s="244">
        <f ca="1" xml:space="preserve"> Oil_Calcs!Z$79</f>
        <v>0</v>
      </c>
      <c r="O46" s="447">
        <f ca="1" xml:space="preserve"> Oil_Calcs!AA$79</f>
        <v>0</v>
      </c>
      <c r="P46" s="440">
        <f ca="1" xml:space="preserve"> Oil_Calcs!AB$79</f>
        <v>0</v>
      </c>
      <c r="Q46" s="244">
        <f ca="1" xml:space="preserve"> Oil_Calcs!AC$79</f>
        <v>0</v>
      </c>
      <c r="R46" s="447">
        <f ca="1" xml:space="preserve"> Oil_Calcs!AD$79</f>
        <v>0</v>
      </c>
      <c r="S46" s="440">
        <f ca="1" xml:space="preserve"> Gas_Calcs!V$79</f>
        <v>0</v>
      </c>
      <c r="T46" s="244">
        <f ca="1" xml:space="preserve"> Gas_Calcs!W$79</f>
        <v>0</v>
      </c>
      <c r="U46" s="447">
        <f ca="1" xml:space="preserve"> Gas_Calcs!X$79</f>
        <v>0</v>
      </c>
      <c r="V46" s="440">
        <f ca="1" xml:space="preserve"> Gas_Calcs!Y$79</f>
        <v>0</v>
      </c>
      <c r="W46" s="244">
        <f ca="1" xml:space="preserve"> Gas_Calcs!Z$79</f>
        <v>0</v>
      </c>
      <c r="X46" s="447">
        <f ca="1" xml:space="preserve"> Gas_Calcs!AA$79</f>
        <v>0</v>
      </c>
      <c r="Y46" s="440">
        <f ca="1" xml:space="preserve"> Gas_Calcs!AB$79</f>
        <v>0</v>
      </c>
      <c r="Z46" s="244">
        <f ca="1" xml:space="preserve"> Gas_Calcs!AC$79</f>
        <v>0</v>
      </c>
      <c r="AA46" s="447">
        <f ca="1" xml:space="preserve"> Gas_Calcs!AD$79</f>
        <v>0</v>
      </c>
      <c r="AB46" s="461">
        <f ca="1" xml:space="preserve"> Coal_Calcs!V$78</f>
        <v>0</v>
      </c>
      <c r="AC46" s="463">
        <f ca="1" xml:space="preserve"> Coal_Calcs!W$78</f>
        <v>0</v>
      </c>
      <c r="AD46" s="464">
        <f ca="1" xml:space="preserve"> Coal_Calcs!X$78</f>
        <v>0</v>
      </c>
      <c r="AE46" s="461">
        <f ca="1" xml:space="preserve"> Coal_Calcs!Y$78</f>
        <v>0</v>
      </c>
      <c r="AF46" s="463">
        <f ca="1" xml:space="preserve"> Coal_Calcs!Z$78</f>
        <v>0</v>
      </c>
      <c r="AG46" s="464">
        <f ca="1" xml:space="preserve"> Coal_Calcs!AA$78</f>
        <v>0</v>
      </c>
      <c r="AH46" s="461">
        <f ca="1" xml:space="preserve"> Coal_Calcs!AB$78</f>
        <v>0</v>
      </c>
      <c r="AI46" s="463">
        <f ca="1" xml:space="preserve"> Coal_Calcs!AC$78</f>
        <v>0</v>
      </c>
      <c r="AJ46" s="464">
        <f ca="1" xml:space="preserve"> Coal_Calcs!AD$78</f>
        <v>0</v>
      </c>
      <c r="AK46" s="384">
        <f t="shared" ca="1" si="1"/>
        <v>0</v>
      </c>
      <c r="AL46" s="384">
        <f t="shared" ca="1" si="1"/>
        <v>0</v>
      </c>
      <c r="AM46" s="384">
        <f t="shared" ca="1" si="1"/>
        <v>0</v>
      </c>
    </row>
    <row r="47" spans="4:39" ht="12.9" customHeight="1" x14ac:dyDescent="0.3">
      <c r="D47" s="54"/>
      <c r="E47" s="234" t="s">
        <v>245</v>
      </c>
      <c r="F47" s="234" t="s">
        <v>153</v>
      </c>
      <c r="G47" s="234" t="s">
        <v>646</v>
      </c>
      <c r="H47" s="172"/>
      <c r="I47" s="172"/>
      <c r="J47" s="440">
        <f ca="1" xml:space="preserve"> Oil_Calcs!V$80</f>
        <v>41919.332733969786</v>
      </c>
      <c r="K47" s="244">
        <f ca="1" xml:space="preserve"> Oil_Calcs!W$80</f>
        <v>45587.390132832254</v>
      </c>
      <c r="L47" s="447">
        <f ca="1" xml:space="preserve"> Oil_Calcs!X$80</f>
        <v>49730.789425655064</v>
      </c>
      <c r="M47" s="440">
        <f ca="1" xml:space="preserve"> Oil_Calcs!Y$80</f>
        <v>5069.6225111932254</v>
      </c>
      <c r="N47" s="244">
        <f ca="1" xml:space="preserve"> Oil_Calcs!Z$80</f>
        <v>7469.680082247186</v>
      </c>
      <c r="O47" s="447">
        <f ca="1" xml:space="preserve"> Oil_Calcs!AA$80</f>
        <v>11515.803679629973</v>
      </c>
      <c r="P47" s="440">
        <f ca="1" xml:space="preserve"> Oil_Calcs!AB$80</f>
        <v>46988.955245163015</v>
      </c>
      <c r="Q47" s="244">
        <f ca="1" xml:space="preserve"> Oil_Calcs!AC$80</f>
        <v>53057.070215079439</v>
      </c>
      <c r="R47" s="447">
        <f ca="1" xml:space="preserve"> Oil_Calcs!AD$80</f>
        <v>61246.593105285036</v>
      </c>
      <c r="S47" s="440">
        <f ca="1" xml:space="preserve"> Gas_Calcs!V$80</f>
        <v>0</v>
      </c>
      <c r="T47" s="244">
        <f ca="1" xml:space="preserve"> Gas_Calcs!W$80</f>
        <v>0</v>
      </c>
      <c r="U47" s="447">
        <f ca="1" xml:space="preserve"> Gas_Calcs!X$80</f>
        <v>0</v>
      </c>
      <c r="V47" s="440">
        <f ca="1" xml:space="preserve"> Gas_Calcs!Y$80</f>
        <v>0</v>
      </c>
      <c r="W47" s="244">
        <f ca="1" xml:space="preserve"> Gas_Calcs!Z$80</f>
        <v>0</v>
      </c>
      <c r="X47" s="447">
        <f ca="1" xml:space="preserve"> Gas_Calcs!AA$80</f>
        <v>0</v>
      </c>
      <c r="Y47" s="440">
        <f ca="1" xml:space="preserve"> Gas_Calcs!AB$80</f>
        <v>0</v>
      </c>
      <c r="Z47" s="244">
        <f ca="1" xml:space="preserve"> Gas_Calcs!AC$80</f>
        <v>0</v>
      </c>
      <c r="AA47" s="447">
        <f ca="1" xml:space="preserve"> Gas_Calcs!AD$80</f>
        <v>0</v>
      </c>
      <c r="AB47" s="461">
        <f ca="1" xml:space="preserve"> Coal_Calcs!V$79</f>
        <v>0</v>
      </c>
      <c r="AC47" s="463">
        <f ca="1" xml:space="preserve"> Coal_Calcs!W$79</f>
        <v>0</v>
      </c>
      <c r="AD47" s="464">
        <f ca="1" xml:space="preserve"> Coal_Calcs!X$79</f>
        <v>0</v>
      </c>
      <c r="AE47" s="461">
        <f ca="1" xml:space="preserve"> Coal_Calcs!Y$79</f>
        <v>0</v>
      </c>
      <c r="AF47" s="463">
        <f ca="1" xml:space="preserve"> Coal_Calcs!Z$79</f>
        <v>0</v>
      </c>
      <c r="AG47" s="464">
        <f ca="1" xml:space="preserve"> Coal_Calcs!AA$79</f>
        <v>0</v>
      </c>
      <c r="AH47" s="461">
        <f ca="1" xml:space="preserve"> Coal_Calcs!AB$79</f>
        <v>0</v>
      </c>
      <c r="AI47" s="463">
        <f ca="1" xml:space="preserve"> Coal_Calcs!AC$79</f>
        <v>0</v>
      </c>
      <c r="AJ47" s="464">
        <f ca="1" xml:space="preserve"> Coal_Calcs!AD$79</f>
        <v>0</v>
      </c>
      <c r="AK47" s="384">
        <f t="shared" ca="1" si="1"/>
        <v>46988.955245163015</v>
      </c>
      <c r="AL47" s="384">
        <f t="shared" ca="1" si="1"/>
        <v>53057.070215079439</v>
      </c>
      <c r="AM47" s="384">
        <f t="shared" ca="1" si="1"/>
        <v>61246.593105285036</v>
      </c>
    </row>
    <row r="48" spans="4:39" ht="12.9" customHeight="1" x14ac:dyDescent="0.3">
      <c r="D48" s="54"/>
      <c r="E48" s="234" t="s">
        <v>409</v>
      </c>
      <c r="F48" s="234" t="s">
        <v>620</v>
      </c>
      <c r="G48" s="234" t="s">
        <v>646</v>
      </c>
      <c r="H48" s="172"/>
      <c r="I48" s="172"/>
      <c r="J48" s="440">
        <f ca="1" xml:space="preserve"> Oil_Calcs!V$81</f>
        <v>177.65815027644501</v>
      </c>
      <c r="K48" s="244">
        <f ca="1" xml:space="preserve"> Oil_Calcs!W$81</f>
        <v>193.20372913203724</v>
      </c>
      <c r="L48" s="447">
        <f ca="1" xml:space="preserve"> Oil_Calcs!X$81</f>
        <v>210.76385249781583</v>
      </c>
      <c r="M48" s="440">
        <f ca="1" xml:space="preserve"> Oil_Calcs!Y$81</f>
        <v>0</v>
      </c>
      <c r="N48" s="244">
        <f ca="1" xml:space="preserve"> Oil_Calcs!Z$81</f>
        <v>0</v>
      </c>
      <c r="O48" s="447">
        <f ca="1" xml:space="preserve"> Oil_Calcs!AA$81</f>
        <v>0</v>
      </c>
      <c r="P48" s="440">
        <f ca="1" xml:space="preserve"> Oil_Calcs!AB$81</f>
        <v>177.65815027644501</v>
      </c>
      <c r="Q48" s="244">
        <f ca="1" xml:space="preserve"> Oil_Calcs!AC$81</f>
        <v>193.20372913203724</v>
      </c>
      <c r="R48" s="447">
        <f ca="1" xml:space="preserve"> Oil_Calcs!AD$81</f>
        <v>210.76385249781583</v>
      </c>
      <c r="S48" s="440">
        <f ca="1" xml:space="preserve"> Gas_Calcs!V$81</f>
        <v>0</v>
      </c>
      <c r="T48" s="244">
        <f ca="1" xml:space="preserve"> Gas_Calcs!W$81</f>
        <v>0</v>
      </c>
      <c r="U48" s="447">
        <f ca="1" xml:space="preserve"> Gas_Calcs!X$81</f>
        <v>0</v>
      </c>
      <c r="V48" s="440">
        <f ca="1" xml:space="preserve"> Gas_Calcs!Y$81</f>
        <v>0</v>
      </c>
      <c r="W48" s="244">
        <f ca="1" xml:space="preserve"> Gas_Calcs!Z$81</f>
        <v>0</v>
      </c>
      <c r="X48" s="447">
        <f ca="1" xml:space="preserve"> Gas_Calcs!AA$81</f>
        <v>0</v>
      </c>
      <c r="Y48" s="440">
        <f ca="1" xml:space="preserve"> Gas_Calcs!AB$81</f>
        <v>0</v>
      </c>
      <c r="Z48" s="244">
        <f ca="1" xml:space="preserve"> Gas_Calcs!AC$81</f>
        <v>0</v>
      </c>
      <c r="AA48" s="447">
        <f ca="1" xml:space="preserve"> Gas_Calcs!AD$81</f>
        <v>0</v>
      </c>
      <c r="AB48" s="461">
        <f ca="1" xml:space="preserve"> Coal_Calcs!V$80</f>
        <v>0</v>
      </c>
      <c r="AC48" s="463">
        <f ca="1" xml:space="preserve"> Coal_Calcs!W$80</f>
        <v>0</v>
      </c>
      <c r="AD48" s="464">
        <f ca="1" xml:space="preserve"> Coal_Calcs!X$80</f>
        <v>0</v>
      </c>
      <c r="AE48" s="461">
        <f ca="1" xml:space="preserve"> Coal_Calcs!Y$80</f>
        <v>0</v>
      </c>
      <c r="AF48" s="463">
        <f ca="1" xml:space="preserve"> Coal_Calcs!Z$80</f>
        <v>0</v>
      </c>
      <c r="AG48" s="464">
        <f ca="1" xml:space="preserve"> Coal_Calcs!AA$80</f>
        <v>0</v>
      </c>
      <c r="AH48" s="461">
        <f ca="1" xml:space="preserve"> Coal_Calcs!AB$80</f>
        <v>0</v>
      </c>
      <c r="AI48" s="463">
        <f ca="1" xml:space="preserve"> Coal_Calcs!AC$80</f>
        <v>0</v>
      </c>
      <c r="AJ48" s="464">
        <f ca="1" xml:space="preserve"> Coal_Calcs!AD$80</f>
        <v>0</v>
      </c>
      <c r="AK48" s="384">
        <f t="shared" ca="1" si="1"/>
        <v>177.65815027644501</v>
      </c>
      <c r="AL48" s="384">
        <f t="shared" ca="1" si="1"/>
        <v>193.20372913203724</v>
      </c>
      <c r="AM48" s="384">
        <f t="shared" ca="1" si="1"/>
        <v>210.76385249781583</v>
      </c>
    </row>
    <row r="49" spans="4:39" ht="12.9" customHeight="1" x14ac:dyDescent="0.3">
      <c r="D49" s="54"/>
      <c r="E49" s="234" t="s">
        <v>249</v>
      </c>
      <c r="F49" s="234" t="s">
        <v>485</v>
      </c>
      <c r="G49" s="234" t="s">
        <v>646</v>
      </c>
      <c r="H49" s="172"/>
      <c r="I49" s="172"/>
      <c r="J49" s="440">
        <f ca="1" xml:space="preserve"> Oil_Calcs!V$82</f>
        <v>5042.0182635066758</v>
      </c>
      <c r="K49" s="244">
        <f ca="1" xml:space="preserve"> Oil_Calcs!W$82</f>
        <v>5483.2087880320878</v>
      </c>
      <c r="L49" s="447">
        <f ca="1" xml:space="preserve"> Oil_Calcs!X$82</f>
        <v>5981.5729924432881</v>
      </c>
      <c r="M49" s="440">
        <f ca="1" xml:space="preserve"> Oil_Calcs!Y$82</f>
        <v>466.98065296885227</v>
      </c>
      <c r="N49" s="244">
        <f ca="1" xml:space="preserve"> Oil_Calcs!Z$82</f>
        <v>522.78060588012079</v>
      </c>
      <c r="O49" s="447">
        <f ca="1" xml:space="preserve"> Oil_Calcs!AA$82</f>
        <v>815.17033211641262</v>
      </c>
      <c r="P49" s="440">
        <f ca="1" xml:space="preserve"> Oil_Calcs!AB$82</f>
        <v>5508.9989164755279</v>
      </c>
      <c r="Q49" s="244">
        <f ca="1" xml:space="preserve"> Oil_Calcs!AC$82</f>
        <v>6005.9893939122085</v>
      </c>
      <c r="R49" s="447">
        <f ca="1" xml:space="preserve"> Oil_Calcs!AD$82</f>
        <v>6796.7433245597003</v>
      </c>
      <c r="S49" s="440">
        <f ca="1" xml:space="preserve"> Gas_Calcs!V$82</f>
        <v>0</v>
      </c>
      <c r="T49" s="244">
        <f ca="1" xml:space="preserve"> Gas_Calcs!W$82</f>
        <v>0</v>
      </c>
      <c r="U49" s="447">
        <f ca="1" xml:space="preserve"> Gas_Calcs!X$82</f>
        <v>0</v>
      </c>
      <c r="V49" s="440">
        <f ca="1" xml:space="preserve"> Gas_Calcs!Y$82</f>
        <v>0</v>
      </c>
      <c r="W49" s="244">
        <f ca="1" xml:space="preserve"> Gas_Calcs!Z$82</f>
        <v>0</v>
      </c>
      <c r="X49" s="447">
        <f ca="1" xml:space="preserve"> Gas_Calcs!AA$82</f>
        <v>0</v>
      </c>
      <c r="Y49" s="440">
        <f ca="1" xml:space="preserve"> Gas_Calcs!AB$82</f>
        <v>0</v>
      </c>
      <c r="Z49" s="244">
        <f ca="1" xml:space="preserve"> Gas_Calcs!AC$82</f>
        <v>0</v>
      </c>
      <c r="AA49" s="447">
        <f ca="1" xml:space="preserve"> Gas_Calcs!AD$82</f>
        <v>0</v>
      </c>
      <c r="AB49" s="461">
        <f ca="1" xml:space="preserve"> Coal_Calcs!V$81</f>
        <v>0</v>
      </c>
      <c r="AC49" s="463">
        <f ca="1" xml:space="preserve"> Coal_Calcs!W$81</f>
        <v>0</v>
      </c>
      <c r="AD49" s="464">
        <f ca="1" xml:space="preserve"> Coal_Calcs!X$81</f>
        <v>0</v>
      </c>
      <c r="AE49" s="461">
        <f ca="1" xml:space="preserve"> Coal_Calcs!Y$81</f>
        <v>0</v>
      </c>
      <c r="AF49" s="463">
        <f ca="1" xml:space="preserve"> Coal_Calcs!Z$81</f>
        <v>0</v>
      </c>
      <c r="AG49" s="464">
        <f ca="1" xml:space="preserve"> Coal_Calcs!AA$81</f>
        <v>0</v>
      </c>
      <c r="AH49" s="461">
        <f ca="1" xml:space="preserve"> Coal_Calcs!AB$81</f>
        <v>0</v>
      </c>
      <c r="AI49" s="463">
        <f ca="1" xml:space="preserve"> Coal_Calcs!AC$81</f>
        <v>0</v>
      </c>
      <c r="AJ49" s="464">
        <f ca="1" xml:space="preserve"> Coal_Calcs!AD$81</f>
        <v>0</v>
      </c>
      <c r="AK49" s="384">
        <f t="shared" ca="1" si="1"/>
        <v>5508.9989164755279</v>
      </c>
      <c r="AL49" s="384">
        <f t="shared" ca="1" si="1"/>
        <v>6005.9893939122085</v>
      </c>
      <c r="AM49" s="384">
        <f t="shared" ca="1" si="1"/>
        <v>6796.7433245597003</v>
      </c>
    </row>
    <row r="50" spans="4:39" ht="12.9" customHeight="1" x14ac:dyDescent="0.3">
      <c r="D50" s="54"/>
      <c r="E50" s="234" t="s">
        <v>247</v>
      </c>
      <c r="F50" s="234" t="s">
        <v>483</v>
      </c>
      <c r="G50" s="234" t="s">
        <v>646</v>
      </c>
      <c r="H50" s="172"/>
      <c r="I50" s="172"/>
      <c r="J50" s="440">
        <f ca="1" xml:space="preserve"> Oil_Calcs!V$83</f>
        <v>0</v>
      </c>
      <c r="K50" s="244">
        <f ca="1" xml:space="preserve"> Oil_Calcs!W$83</f>
        <v>0</v>
      </c>
      <c r="L50" s="447">
        <f ca="1" xml:space="preserve"> Oil_Calcs!X$83</f>
        <v>0</v>
      </c>
      <c r="M50" s="440">
        <f ca="1" xml:space="preserve"> Oil_Calcs!Y$83</f>
        <v>0</v>
      </c>
      <c r="N50" s="244">
        <f ca="1" xml:space="preserve"> Oil_Calcs!Z$83</f>
        <v>0</v>
      </c>
      <c r="O50" s="447">
        <f ca="1" xml:space="preserve"> Oil_Calcs!AA$83</f>
        <v>0</v>
      </c>
      <c r="P50" s="440">
        <f ca="1" xml:space="preserve"> Oil_Calcs!AB$83</f>
        <v>0</v>
      </c>
      <c r="Q50" s="244">
        <f ca="1" xml:space="preserve"> Oil_Calcs!AC$83</f>
        <v>0</v>
      </c>
      <c r="R50" s="447">
        <f ca="1" xml:space="preserve"> Oil_Calcs!AD$83</f>
        <v>0</v>
      </c>
      <c r="S50" s="440">
        <f ca="1" xml:space="preserve"> Gas_Calcs!V$83</f>
        <v>0</v>
      </c>
      <c r="T50" s="244">
        <f ca="1" xml:space="preserve"> Gas_Calcs!W$83</f>
        <v>0</v>
      </c>
      <c r="U50" s="447">
        <f ca="1" xml:space="preserve"> Gas_Calcs!X$83</f>
        <v>0</v>
      </c>
      <c r="V50" s="440">
        <f ca="1" xml:space="preserve"> Gas_Calcs!Y$83</f>
        <v>0</v>
      </c>
      <c r="W50" s="244">
        <f ca="1" xml:space="preserve"> Gas_Calcs!Z$83</f>
        <v>0</v>
      </c>
      <c r="X50" s="447">
        <f ca="1" xml:space="preserve"> Gas_Calcs!AA$83</f>
        <v>0</v>
      </c>
      <c r="Y50" s="440">
        <f ca="1" xml:space="preserve"> Gas_Calcs!AB$83</f>
        <v>0</v>
      </c>
      <c r="Z50" s="244">
        <f ca="1" xml:space="preserve"> Gas_Calcs!AC$83</f>
        <v>0</v>
      </c>
      <c r="AA50" s="447">
        <f ca="1" xml:space="preserve"> Gas_Calcs!AD$83</f>
        <v>0</v>
      </c>
      <c r="AB50" s="461">
        <f ca="1" xml:space="preserve"> Coal_Calcs!V$82</f>
        <v>0</v>
      </c>
      <c r="AC50" s="463">
        <f ca="1" xml:space="preserve"> Coal_Calcs!W$82</f>
        <v>0</v>
      </c>
      <c r="AD50" s="464">
        <f ca="1" xml:space="preserve"> Coal_Calcs!X$82</f>
        <v>0</v>
      </c>
      <c r="AE50" s="461">
        <f ca="1" xml:space="preserve"> Coal_Calcs!Y$82</f>
        <v>0</v>
      </c>
      <c r="AF50" s="463">
        <f ca="1" xml:space="preserve"> Coal_Calcs!Z$82</f>
        <v>0</v>
      </c>
      <c r="AG50" s="464">
        <f ca="1" xml:space="preserve"> Coal_Calcs!AA$82</f>
        <v>0</v>
      </c>
      <c r="AH50" s="461">
        <f ca="1" xml:space="preserve"> Coal_Calcs!AB$82</f>
        <v>0</v>
      </c>
      <c r="AI50" s="463">
        <f ca="1" xml:space="preserve"> Coal_Calcs!AC$82</f>
        <v>0</v>
      </c>
      <c r="AJ50" s="464">
        <f ca="1" xml:space="preserve"> Coal_Calcs!AD$82</f>
        <v>0</v>
      </c>
      <c r="AK50" s="384">
        <f t="shared" ca="1" si="1"/>
        <v>0</v>
      </c>
      <c r="AL50" s="384">
        <f t="shared" ca="1" si="1"/>
        <v>0</v>
      </c>
      <c r="AM50" s="384">
        <f t="shared" ca="1" si="1"/>
        <v>0</v>
      </c>
    </row>
    <row r="51" spans="4:39" ht="12.9" customHeight="1" x14ac:dyDescent="0.3">
      <c r="D51" s="54"/>
      <c r="E51" s="234" t="s">
        <v>239</v>
      </c>
      <c r="F51" s="234" t="s">
        <v>478</v>
      </c>
      <c r="G51" s="234" t="s">
        <v>646</v>
      </c>
      <c r="H51" s="172"/>
      <c r="I51" s="172"/>
      <c r="J51" s="440">
        <f ca="1" xml:space="preserve"> Oil_Calcs!V$84</f>
        <v>2572.356728662824</v>
      </c>
      <c r="K51" s="244">
        <f ca="1" xml:space="preserve"> Oil_Calcs!W$84</f>
        <v>2797.4450474813898</v>
      </c>
      <c r="L51" s="447">
        <f ca="1" xml:space="preserve"> Oil_Calcs!X$84</f>
        <v>3051.7024594032277</v>
      </c>
      <c r="M51" s="440">
        <f ca="1" xml:space="preserve"> Oil_Calcs!Y$84</f>
        <v>411.92892000960779</v>
      </c>
      <c r="N51" s="244">
        <f ca="1" xml:space="preserve"> Oil_Calcs!Z$84</f>
        <v>486.51690341279181</v>
      </c>
      <c r="O51" s="447">
        <f ca="1" xml:space="preserve"> Oil_Calcs!AA$84</f>
        <v>1104.2227732682716</v>
      </c>
      <c r="P51" s="440">
        <f ca="1" xml:space="preserve"> Oil_Calcs!AB$84</f>
        <v>2984.2856486724318</v>
      </c>
      <c r="Q51" s="244">
        <f ca="1" xml:space="preserve"> Oil_Calcs!AC$84</f>
        <v>3283.9619508941814</v>
      </c>
      <c r="R51" s="447">
        <f ca="1" xml:space="preserve"> Oil_Calcs!AD$84</f>
        <v>4155.9252326714995</v>
      </c>
      <c r="S51" s="440">
        <f ca="1" xml:space="preserve"> Gas_Calcs!V$84</f>
        <v>0</v>
      </c>
      <c r="T51" s="244">
        <f ca="1" xml:space="preserve"> Gas_Calcs!W$84</f>
        <v>0</v>
      </c>
      <c r="U51" s="447">
        <f ca="1" xml:space="preserve"> Gas_Calcs!X$84</f>
        <v>0</v>
      </c>
      <c r="V51" s="440">
        <f ca="1" xml:space="preserve"> Gas_Calcs!Y$84</f>
        <v>0</v>
      </c>
      <c r="W51" s="244">
        <f ca="1" xml:space="preserve"> Gas_Calcs!Z$84</f>
        <v>0</v>
      </c>
      <c r="X51" s="447">
        <f ca="1" xml:space="preserve"> Gas_Calcs!AA$84</f>
        <v>0</v>
      </c>
      <c r="Y51" s="440">
        <f ca="1" xml:space="preserve"> Gas_Calcs!AB$84</f>
        <v>0</v>
      </c>
      <c r="Z51" s="244">
        <f ca="1" xml:space="preserve"> Gas_Calcs!AC$84</f>
        <v>0</v>
      </c>
      <c r="AA51" s="447">
        <f ca="1" xml:space="preserve"> Gas_Calcs!AD$84</f>
        <v>0</v>
      </c>
      <c r="AB51" s="461">
        <f ca="1" xml:space="preserve"> Coal_Calcs!V$83</f>
        <v>2611.6492236020513</v>
      </c>
      <c r="AC51" s="463">
        <f ca="1" xml:space="preserve"> Coal_Calcs!W$83</f>
        <v>2896.1024903602315</v>
      </c>
      <c r="AD51" s="464">
        <f ca="1" xml:space="preserve"> Coal_Calcs!X$83</f>
        <v>3183.4389073416414</v>
      </c>
      <c r="AE51" s="461">
        <f ca="1" xml:space="preserve"> Coal_Calcs!Y$83</f>
        <v>179.49080692310835</v>
      </c>
      <c r="AF51" s="463">
        <f ca="1" xml:space="preserve"> Coal_Calcs!Z$83</f>
        <v>197.25880764142377</v>
      </c>
      <c r="AG51" s="464">
        <f ca="1" xml:space="preserve"> Coal_Calcs!AA$83</f>
        <v>215.02680835973922</v>
      </c>
      <c r="AH51" s="461">
        <f ca="1" xml:space="preserve"> Coal_Calcs!AB$83</f>
        <v>2791.1400305251595</v>
      </c>
      <c r="AI51" s="463">
        <f ca="1" xml:space="preserve"> Coal_Calcs!AC$83</f>
        <v>3093.3612980016551</v>
      </c>
      <c r="AJ51" s="464">
        <f ca="1" xml:space="preserve"> Coal_Calcs!AD$83</f>
        <v>3398.4657157013808</v>
      </c>
      <c r="AK51" s="384">
        <f t="shared" ca="1" si="1"/>
        <v>5775.4256791975913</v>
      </c>
      <c r="AL51" s="384">
        <f t="shared" ca="1" si="1"/>
        <v>6377.3232488958365</v>
      </c>
      <c r="AM51" s="384">
        <f t="shared" ca="1" si="1"/>
        <v>7554.3909483728803</v>
      </c>
    </row>
    <row r="52" spans="4:39" ht="12.9" customHeight="1" x14ac:dyDescent="0.3">
      <c r="D52" s="54"/>
      <c r="E52" s="234" t="s">
        <v>234</v>
      </c>
      <c r="F52" s="234" t="s">
        <v>475</v>
      </c>
      <c r="G52" s="234" t="s">
        <v>646</v>
      </c>
      <c r="H52" s="172"/>
      <c r="I52" s="172"/>
      <c r="J52" s="440">
        <f ca="1" xml:space="preserve"> Oil_Calcs!V$85</f>
        <v>8742.8035779197689</v>
      </c>
      <c r="K52" s="244">
        <f ca="1" xml:space="preserve"> Oil_Calcs!W$85</f>
        <v>9507.8230393293325</v>
      </c>
      <c r="L52" s="447">
        <f ca="1" xml:space="preserve"> Oil_Calcs!X$85</f>
        <v>10371.981025620136</v>
      </c>
      <c r="M52" s="440">
        <f ca="1" xml:space="preserve"> Oil_Calcs!Y$85</f>
        <v>2096.5036948338675</v>
      </c>
      <c r="N52" s="244">
        <f ca="1" xml:space="preserve"> Oil_Calcs!Z$85</f>
        <v>2705.6074807742566</v>
      </c>
      <c r="O52" s="447">
        <f ca="1" xml:space="preserve"> Oil_Calcs!AA$85</f>
        <v>4165.8127788175698</v>
      </c>
      <c r="P52" s="440">
        <f ca="1" xml:space="preserve"> Oil_Calcs!AB$85</f>
        <v>10839.307272753636</v>
      </c>
      <c r="Q52" s="244">
        <f ca="1" xml:space="preserve"> Oil_Calcs!AC$85</f>
        <v>12213.43052010359</v>
      </c>
      <c r="R52" s="447">
        <f ca="1" xml:space="preserve"> Oil_Calcs!AD$85</f>
        <v>14537.793804437706</v>
      </c>
      <c r="S52" s="440">
        <f ca="1" xml:space="preserve"> Gas_Calcs!V$85</f>
        <v>0</v>
      </c>
      <c r="T52" s="244">
        <f ca="1" xml:space="preserve"> Gas_Calcs!W$85</f>
        <v>0</v>
      </c>
      <c r="U52" s="447">
        <f ca="1" xml:space="preserve"> Gas_Calcs!X$85</f>
        <v>0</v>
      </c>
      <c r="V52" s="440">
        <f ca="1" xml:space="preserve"> Gas_Calcs!Y$85</f>
        <v>0</v>
      </c>
      <c r="W52" s="244">
        <f ca="1" xml:space="preserve"> Gas_Calcs!Z$85</f>
        <v>0</v>
      </c>
      <c r="X52" s="447">
        <f ca="1" xml:space="preserve"> Gas_Calcs!AA$85</f>
        <v>0</v>
      </c>
      <c r="Y52" s="440">
        <f ca="1" xml:space="preserve"> Gas_Calcs!AB$85</f>
        <v>0</v>
      </c>
      <c r="Z52" s="244">
        <f ca="1" xml:space="preserve"> Gas_Calcs!AC$85</f>
        <v>0</v>
      </c>
      <c r="AA52" s="447">
        <f ca="1" xml:space="preserve"> Gas_Calcs!AD$85</f>
        <v>0</v>
      </c>
      <c r="AB52" s="461">
        <f ca="1" xml:space="preserve"> Coal_Calcs!V$84</f>
        <v>0</v>
      </c>
      <c r="AC52" s="463">
        <f ca="1" xml:space="preserve"> Coal_Calcs!W$84</f>
        <v>0</v>
      </c>
      <c r="AD52" s="464">
        <f ca="1" xml:space="preserve"> Coal_Calcs!X$84</f>
        <v>0</v>
      </c>
      <c r="AE52" s="461">
        <f ca="1" xml:space="preserve"> Coal_Calcs!Y$84</f>
        <v>0</v>
      </c>
      <c r="AF52" s="463">
        <f ca="1" xml:space="preserve"> Coal_Calcs!Z$84</f>
        <v>0</v>
      </c>
      <c r="AG52" s="464">
        <f ca="1" xml:space="preserve"> Coal_Calcs!AA$84</f>
        <v>0</v>
      </c>
      <c r="AH52" s="461">
        <f ca="1" xml:space="preserve"> Coal_Calcs!AB$84</f>
        <v>0</v>
      </c>
      <c r="AI52" s="463">
        <f ca="1" xml:space="preserve"> Coal_Calcs!AC$84</f>
        <v>0</v>
      </c>
      <c r="AJ52" s="464">
        <f ca="1" xml:space="preserve"> Coal_Calcs!AD$84</f>
        <v>0</v>
      </c>
      <c r="AK52" s="384">
        <f t="shared" ca="1" si="1"/>
        <v>10839.307272753636</v>
      </c>
      <c r="AL52" s="384">
        <f t="shared" ca="1" si="1"/>
        <v>12213.43052010359</v>
      </c>
      <c r="AM52" s="384">
        <f t="shared" ca="1" si="1"/>
        <v>14537.793804437706</v>
      </c>
    </row>
    <row r="53" spans="4:39" ht="12.9" customHeight="1" x14ac:dyDescent="0.3">
      <c r="D53" s="54"/>
      <c r="E53" s="234" t="s">
        <v>240</v>
      </c>
      <c r="F53" s="234" t="s">
        <v>154</v>
      </c>
      <c r="G53" s="234" t="s">
        <v>646</v>
      </c>
      <c r="H53" s="172"/>
      <c r="I53" s="172"/>
      <c r="J53" s="440">
        <f ca="1" xml:space="preserve"> Oil_Calcs!V$86</f>
        <v>616374.141223524</v>
      </c>
      <c r="K53" s="244">
        <f ca="1" xml:space="preserve"> Oil_Calcs!W$86</f>
        <v>670308.58105658717</v>
      </c>
      <c r="L53" s="447">
        <f ca="1" xml:space="preserve"> Oil_Calcs!X$86</f>
        <v>731232.36047520011</v>
      </c>
      <c r="M53" s="440">
        <f ca="1" xml:space="preserve"> Oil_Calcs!Y$86</f>
        <v>55164.038832425424</v>
      </c>
      <c r="N53" s="244">
        <f ca="1" xml:space="preserve"> Oil_Calcs!Z$86</f>
        <v>72588.123099937104</v>
      </c>
      <c r="O53" s="447">
        <f ca="1" xml:space="preserve"> Oil_Calcs!AA$86</f>
        <v>154093.09080745501</v>
      </c>
      <c r="P53" s="440">
        <f ca="1" xml:space="preserve"> Oil_Calcs!AB$86</f>
        <v>671538.18005594937</v>
      </c>
      <c r="Q53" s="244">
        <f ca="1" xml:space="preserve"> Oil_Calcs!AC$86</f>
        <v>742896.70415652427</v>
      </c>
      <c r="R53" s="447">
        <f ca="1" xml:space="preserve"> Oil_Calcs!AD$86</f>
        <v>885325.45128265512</v>
      </c>
      <c r="S53" s="440">
        <f ca="1" xml:space="preserve"> Gas_Calcs!V$86</f>
        <v>340014.56430614967</v>
      </c>
      <c r="T53" s="244">
        <f ca="1" xml:space="preserve"> Gas_Calcs!W$86</f>
        <v>351285.76533287292</v>
      </c>
      <c r="U53" s="447">
        <f ca="1" xml:space="preserve"> Gas_Calcs!X$86</f>
        <v>365061.67769886792</v>
      </c>
      <c r="V53" s="440">
        <f ca="1" xml:space="preserve"> Gas_Calcs!Y$86</f>
        <v>31053.945694844395</v>
      </c>
      <c r="W53" s="244">
        <f ca="1" xml:space="preserve"> Gas_Calcs!Z$86</f>
        <v>79757.789951106373</v>
      </c>
      <c r="X53" s="447">
        <f ca="1" xml:space="preserve"> Gas_Calcs!AA$86</f>
        <v>134598.90164294737</v>
      </c>
      <c r="Y53" s="440">
        <f ca="1" xml:space="preserve"> Gas_Calcs!AB$86</f>
        <v>371068.51000099408</v>
      </c>
      <c r="Z53" s="244">
        <f ca="1" xml:space="preserve"> Gas_Calcs!AC$86</f>
        <v>431043.55528397928</v>
      </c>
      <c r="AA53" s="447">
        <f ca="1" xml:space="preserve"> Gas_Calcs!AD$86</f>
        <v>499660.57934181532</v>
      </c>
      <c r="AB53" s="461">
        <f ca="1" xml:space="preserve"> Coal_Calcs!V$85</f>
        <v>8455394.6706028488</v>
      </c>
      <c r="AC53" s="463">
        <f ca="1" xml:space="preserve"> Coal_Calcs!W$85</f>
        <v>8629793.0099173095</v>
      </c>
      <c r="AD53" s="464">
        <f ca="1" xml:space="preserve"> Coal_Calcs!X$85</f>
        <v>8805683.2652465086</v>
      </c>
      <c r="AE53" s="461">
        <f ca="1" xml:space="preserve"> Coal_Calcs!Y$85</f>
        <v>1117885.8958310666</v>
      </c>
      <c r="AF53" s="463">
        <f ca="1" xml:space="preserve"> Coal_Calcs!Z$85</f>
        <v>1228890.4253951679</v>
      </c>
      <c r="AG53" s="464">
        <f ca="1" xml:space="preserve"> Coal_Calcs!AA$85</f>
        <v>1339894.9549592668</v>
      </c>
      <c r="AH53" s="461">
        <f ca="1" xml:space="preserve"> Coal_Calcs!AB$85</f>
        <v>9573280.5664339159</v>
      </c>
      <c r="AI53" s="463">
        <f ca="1" xml:space="preserve"> Coal_Calcs!AC$85</f>
        <v>9858683.4353124779</v>
      </c>
      <c r="AJ53" s="464">
        <f ca="1" xml:space="preserve"> Coal_Calcs!AD$85</f>
        <v>10145578.220205776</v>
      </c>
      <c r="AK53" s="384">
        <f t="shared" ca="1" si="1"/>
        <v>10615887.25649086</v>
      </c>
      <c r="AL53" s="384">
        <f t="shared" ca="1" si="1"/>
        <v>11032623.694752982</v>
      </c>
      <c r="AM53" s="384">
        <f t="shared" ca="1" si="1"/>
        <v>11530564.250830246</v>
      </c>
    </row>
    <row r="54" spans="4:39" ht="12.9" customHeight="1" x14ac:dyDescent="0.3">
      <c r="D54" s="54"/>
      <c r="E54" s="234" t="s">
        <v>243</v>
      </c>
      <c r="F54" s="234" t="s">
        <v>155</v>
      </c>
      <c r="G54" s="234" t="s">
        <v>646</v>
      </c>
      <c r="H54" s="172"/>
      <c r="I54" s="172"/>
      <c r="J54" s="440">
        <f ca="1" xml:space="preserve"> Oil_Calcs!V$87</f>
        <v>115220.28561409375</v>
      </c>
      <c r="K54" s="244">
        <f ca="1" xml:space="preserve"> Oil_Calcs!W$87</f>
        <v>125302.37885321959</v>
      </c>
      <c r="L54" s="447">
        <f ca="1" xml:space="preserve"> Oil_Calcs!X$87</f>
        <v>136691.00598051661</v>
      </c>
      <c r="M54" s="440">
        <f ca="1" xml:space="preserve"> Oil_Calcs!Y$87</f>
        <v>10911.290344040654</v>
      </c>
      <c r="N54" s="244">
        <f ca="1" xml:space="preserve"> Oil_Calcs!Z$87</f>
        <v>16068.437434105073</v>
      </c>
      <c r="O54" s="447">
        <f ca="1" xml:space="preserve"> Oil_Calcs!AA$87</f>
        <v>32662.062697362631</v>
      </c>
      <c r="P54" s="440">
        <f ca="1" xml:space="preserve"> Oil_Calcs!AB$87</f>
        <v>126131.5759581344</v>
      </c>
      <c r="Q54" s="244">
        <f ca="1" xml:space="preserve"> Oil_Calcs!AC$87</f>
        <v>141370.81628732468</v>
      </c>
      <c r="R54" s="447">
        <f ca="1" xml:space="preserve"> Oil_Calcs!AD$87</f>
        <v>169353.06867787923</v>
      </c>
      <c r="S54" s="440">
        <f ca="1" xml:space="preserve"> Gas_Calcs!V$87</f>
        <v>0</v>
      </c>
      <c r="T54" s="244">
        <f ca="1" xml:space="preserve"> Gas_Calcs!W$87</f>
        <v>0</v>
      </c>
      <c r="U54" s="447">
        <f ca="1" xml:space="preserve"> Gas_Calcs!X$87</f>
        <v>0</v>
      </c>
      <c r="V54" s="440">
        <f ca="1" xml:space="preserve"> Gas_Calcs!Y$87</f>
        <v>0</v>
      </c>
      <c r="W54" s="244">
        <f ca="1" xml:space="preserve"> Gas_Calcs!Z$87</f>
        <v>0</v>
      </c>
      <c r="X54" s="447">
        <f ca="1" xml:space="preserve"> Gas_Calcs!AA$87</f>
        <v>0</v>
      </c>
      <c r="Y54" s="440">
        <f ca="1" xml:space="preserve"> Gas_Calcs!AB$87</f>
        <v>0</v>
      </c>
      <c r="Z54" s="244">
        <f ca="1" xml:space="preserve"> Gas_Calcs!AC$87</f>
        <v>0</v>
      </c>
      <c r="AA54" s="447">
        <f ca="1" xml:space="preserve"> Gas_Calcs!AD$87</f>
        <v>0</v>
      </c>
      <c r="AB54" s="461">
        <f ca="1" xml:space="preserve"> Coal_Calcs!V$86</f>
        <v>133407.33183735618</v>
      </c>
      <c r="AC54" s="463">
        <f ca="1" xml:space="preserve"> Coal_Calcs!W$86</f>
        <v>147937.67190281468</v>
      </c>
      <c r="AD54" s="464">
        <f ca="1" xml:space="preserve"> Coal_Calcs!X$86</f>
        <v>162615.28801709757</v>
      </c>
      <c r="AE54" s="461">
        <f ca="1" xml:space="preserve"> Coal_Calcs!Y$86</f>
        <v>9168.6852217924825</v>
      </c>
      <c r="AF54" s="463">
        <f ca="1" xml:space="preserve"> Coal_Calcs!Z$86</f>
        <v>10076.303881485763</v>
      </c>
      <c r="AG54" s="464">
        <f ca="1" xml:space="preserve"> Coal_Calcs!AA$86</f>
        <v>10983.922541179043</v>
      </c>
      <c r="AH54" s="461">
        <f ca="1" xml:space="preserve"> Coal_Calcs!AB$86</f>
        <v>142576.01705914867</v>
      </c>
      <c r="AI54" s="463">
        <f ca="1" xml:space="preserve"> Coal_Calcs!AC$86</f>
        <v>158013.97578430045</v>
      </c>
      <c r="AJ54" s="464">
        <f ca="1" xml:space="preserve"> Coal_Calcs!AD$86</f>
        <v>173599.21055827662</v>
      </c>
      <c r="AK54" s="384">
        <f t="shared" ca="1" si="1"/>
        <v>268707.59301728307</v>
      </c>
      <c r="AL54" s="384">
        <f t="shared" ca="1" si="1"/>
        <v>299384.79207162512</v>
      </c>
      <c r="AM54" s="384">
        <f t="shared" ca="1" si="1"/>
        <v>342952.27923615585</v>
      </c>
    </row>
    <row r="55" spans="4:39" ht="12.9" customHeight="1" x14ac:dyDescent="0.3">
      <c r="D55" s="54"/>
      <c r="E55" s="234" t="s">
        <v>248</v>
      </c>
      <c r="F55" s="234" t="s">
        <v>484</v>
      </c>
      <c r="G55" s="234" t="s">
        <v>646</v>
      </c>
      <c r="H55" s="172"/>
      <c r="I55" s="172"/>
      <c r="J55" s="440">
        <f ca="1" xml:space="preserve"> Oil_Calcs!V$88</f>
        <v>0</v>
      </c>
      <c r="K55" s="244">
        <f ca="1" xml:space="preserve"> Oil_Calcs!W$88</f>
        <v>0</v>
      </c>
      <c r="L55" s="447">
        <f ca="1" xml:space="preserve"> Oil_Calcs!X$88</f>
        <v>0</v>
      </c>
      <c r="M55" s="440">
        <f ca="1" xml:space="preserve"> Oil_Calcs!Y$88</f>
        <v>0</v>
      </c>
      <c r="N55" s="244">
        <f ca="1" xml:space="preserve"> Oil_Calcs!Z$88</f>
        <v>0</v>
      </c>
      <c r="O55" s="447">
        <f ca="1" xml:space="preserve"> Oil_Calcs!AA$88</f>
        <v>0</v>
      </c>
      <c r="P55" s="440">
        <f ca="1" xml:space="preserve"> Oil_Calcs!AB$88</f>
        <v>0</v>
      </c>
      <c r="Q55" s="244">
        <f ca="1" xml:space="preserve"> Oil_Calcs!AC$88</f>
        <v>0</v>
      </c>
      <c r="R55" s="447">
        <f ca="1" xml:space="preserve"> Oil_Calcs!AD$88</f>
        <v>0</v>
      </c>
      <c r="S55" s="440">
        <f ca="1" xml:space="preserve"> Gas_Calcs!V$88</f>
        <v>2614.3738984075626</v>
      </c>
      <c r="T55" s="244">
        <f ca="1" xml:space="preserve"> Gas_Calcs!W$88</f>
        <v>2701.0382265315702</v>
      </c>
      <c r="U55" s="447">
        <f ca="1" xml:space="preserve"> Gas_Calcs!X$88</f>
        <v>2806.9612942386907</v>
      </c>
      <c r="V55" s="440">
        <f ca="1" xml:space="preserve"> Gas_Calcs!Y$88</f>
        <v>238.77396320607755</v>
      </c>
      <c r="W55" s="244">
        <f ca="1" xml:space="preserve"> Gas_Calcs!Z$88</f>
        <v>613.25809577702887</v>
      </c>
      <c r="X55" s="447">
        <f ca="1" xml:space="preserve"> Gas_Calcs!AA$88</f>
        <v>1034.9317121980821</v>
      </c>
      <c r="Y55" s="440">
        <f ca="1" xml:space="preserve"> Gas_Calcs!AB$88</f>
        <v>2853.1478616136401</v>
      </c>
      <c r="Z55" s="244">
        <f ca="1" xml:space="preserve"> Gas_Calcs!AC$88</f>
        <v>3314.296322308599</v>
      </c>
      <c r="AA55" s="447">
        <f ca="1" xml:space="preserve"> Gas_Calcs!AD$88</f>
        <v>3841.8930064367728</v>
      </c>
      <c r="AB55" s="461">
        <f ca="1" xml:space="preserve"> Coal_Calcs!V$87</f>
        <v>0</v>
      </c>
      <c r="AC55" s="463">
        <f ca="1" xml:space="preserve"> Coal_Calcs!W$87</f>
        <v>0</v>
      </c>
      <c r="AD55" s="464">
        <f ca="1" xml:space="preserve"> Coal_Calcs!X$87</f>
        <v>0</v>
      </c>
      <c r="AE55" s="461">
        <f ca="1" xml:space="preserve"> Coal_Calcs!Y$87</f>
        <v>0</v>
      </c>
      <c r="AF55" s="463">
        <f ca="1" xml:space="preserve"> Coal_Calcs!Z$87</f>
        <v>0</v>
      </c>
      <c r="AG55" s="464">
        <f ca="1" xml:space="preserve"> Coal_Calcs!AA$87</f>
        <v>0</v>
      </c>
      <c r="AH55" s="461">
        <f ca="1" xml:space="preserve"> Coal_Calcs!AB$87</f>
        <v>0</v>
      </c>
      <c r="AI55" s="463">
        <f ca="1" xml:space="preserve"> Coal_Calcs!AC$87</f>
        <v>0</v>
      </c>
      <c r="AJ55" s="464">
        <f ca="1" xml:space="preserve"> Coal_Calcs!AD$87</f>
        <v>0</v>
      </c>
      <c r="AK55" s="384">
        <f t="shared" ca="1" si="1"/>
        <v>2853.1478616136401</v>
      </c>
      <c r="AL55" s="384">
        <f t="shared" ca="1" si="1"/>
        <v>3314.296322308599</v>
      </c>
      <c r="AM55" s="384">
        <f t="shared" ca="1" si="1"/>
        <v>3841.8930064367728</v>
      </c>
    </row>
    <row r="56" spans="4:39" ht="12.9" customHeight="1" x14ac:dyDescent="0.3">
      <c r="D56" s="54"/>
      <c r="E56" s="234" t="s">
        <v>251</v>
      </c>
      <c r="F56" s="234" t="s">
        <v>487</v>
      </c>
      <c r="G56" s="234" t="s">
        <v>646</v>
      </c>
      <c r="H56" s="172"/>
      <c r="I56" s="172"/>
      <c r="J56" s="440">
        <f ca="1" xml:space="preserve"> Oil_Calcs!V$89</f>
        <v>5643.8886012341509</v>
      </c>
      <c r="K56" s="244">
        <f ca="1" xml:space="preserve"> Oil_Calcs!W$89</f>
        <v>6137.7444427260243</v>
      </c>
      <c r="L56" s="447">
        <f ca="1" xml:space="preserve"> Oil_Calcs!X$89</f>
        <v>6695.5988386328099</v>
      </c>
      <c r="M56" s="440">
        <f ca="1" xml:space="preserve"> Oil_Calcs!Y$89</f>
        <v>679.67902573666572</v>
      </c>
      <c r="N56" s="244">
        <f ca="1" xml:space="preserve"> Oil_Calcs!Z$89</f>
        <v>854.83116353801438</v>
      </c>
      <c r="O56" s="447">
        <f ca="1" xml:space="preserve"> Oil_Calcs!AA$89</f>
        <v>1805.2155075878825</v>
      </c>
      <c r="P56" s="440">
        <f ca="1" xml:space="preserve"> Oil_Calcs!AB$89</f>
        <v>6323.5676269708165</v>
      </c>
      <c r="Q56" s="244">
        <f ca="1" xml:space="preserve"> Oil_Calcs!AC$89</f>
        <v>6992.5756062640385</v>
      </c>
      <c r="R56" s="447">
        <f ca="1" xml:space="preserve"> Oil_Calcs!AD$89</f>
        <v>8500.8143462206917</v>
      </c>
      <c r="S56" s="440">
        <f ca="1" xml:space="preserve"> Gas_Calcs!V$89</f>
        <v>0</v>
      </c>
      <c r="T56" s="244">
        <f ca="1" xml:space="preserve"> Gas_Calcs!W$89</f>
        <v>0</v>
      </c>
      <c r="U56" s="447">
        <f ca="1" xml:space="preserve"> Gas_Calcs!X$89</f>
        <v>0</v>
      </c>
      <c r="V56" s="440">
        <f ca="1" xml:space="preserve"> Gas_Calcs!Y$89</f>
        <v>0</v>
      </c>
      <c r="W56" s="244">
        <f ca="1" xml:space="preserve"> Gas_Calcs!Z$89</f>
        <v>0</v>
      </c>
      <c r="X56" s="447">
        <f ca="1" xml:space="preserve"> Gas_Calcs!AA$89</f>
        <v>0</v>
      </c>
      <c r="Y56" s="440">
        <f ca="1" xml:space="preserve"> Gas_Calcs!AB$89</f>
        <v>0</v>
      </c>
      <c r="Z56" s="244">
        <f ca="1" xml:space="preserve"> Gas_Calcs!AC$89</f>
        <v>0</v>
      </c>
      <c r="AA56" s="447">
        <f ca="1" xml:space="preserve"> Gas_Calcs!AD$89</f>
        <v>0</v>
      </c>
      <c r="AB56" s="461">
        <f ca="1" xml:space="preserve"> Coal_Calcs!V$88</f>
        <v>0</v>
      </c>
      <c r="AC56" s="463">
        <f ca="1" xml:space="preserve"> Coal_Calcs!W$88</f>
        <v>0</v>
      </c>
      <c r="AD56" s="464">
        <f ca="1" xml:space="preserve"> Coal_Calcs!X$88</f>
        <v>0</v>
      </c>
      <c r="AE56" s="461">
        <f ca="1" xml:space="preserve"> Coal_Calcs!Y$88</f>
        <v>0</v>
      </c>
      <c r="AF56" s="463">
        <f ca="1" xml:space="preserve"> Coal_Calcs!Z$88</f>
        <v>0</v>
      </c>
      <c r="AG56" s="464">
        <f ca="1" xml:space="preserve"> Coal_Calcs!AA$88</f>
        <v>0</v>
      </c>
      <c r="AH56" s="461">
        <f ca="1" xml:space="preserve"> Coal_Calcs!AB$88</f>
        <v>0</v>
      </c>
      <c r="AI56" s="463">
        <f ca="1" xml:space="preserve"> Coal_Calcs!AC$88</f>
        <v>0</v>
      </c>
      <c r="AJ56" s="464">
        <f ca="1" xml:space="preserve"> Coal_Calcs!AD$88</f>
        <v>0</v>
      </c>
      <c r="AK56" s="384">
        <f t="shared" ca="1" si="1"/>
        <v>6323.5676269708165</v>
      </c>
      <c r="AL56" s="384">
        <f t="shared" ca="1" si="1"/>
        <v>6992.5756062640385</v>
      </c>
      <c r="AM56" s="384">
        <f t="shared" ca="1" si="1"/>
        <v>8500.8143462206917</v>
      </c>
    </row>
    <row r="57" spans="4:39" ht="12.9" customHeight="1" x14ac:dyDescent="0.3">
      <c r="D57" s="54"/>
      <c r="E57" s="234" t="s">
        <v>232</v>
      </c>
      <c r="F57" s="234" t="s">
        <v>473</v>
      </c>
      <c r="G57" s="234" t="s">
        <v>646</v>
      </c>
      <c r="H57" s="172"/>
      <c r="I57" s="172"/>
      <c r="J57" s="440">
        <f ca="1" xml:space="preserve"> Oil_Calcs!V$90</f>
        <v>0</v>
      </c>
      <c r="K57" s="244">
        <f ca="1" xml:space="preserve"> Oil_Calcs!W$90</f>
        <v>0</v>
      </c>
      <c r="L57" s="447">
        <f ca="1" xml:space="preserve"> Oil_Calcs!X$90</f>
        <v>0</v>
      </c>
      <c r="M57" s="440">
        <f ca="1" xml:space="preserve"> Oil_Calcs!Y$90</f>
        <v>0</v>
      </c>
      <c r="N57" s="244">
        <f ca="1" xml:space="preserve"> Oil_Calcs!Z$90</f>
        <v>0</v>
      </c>
      <c r="O57" s="447">
        <f ca="1" xml:space="preserve"> Oil_Calcs!AA$90</f>
        <v>0</v>
      </c>
      <c r="P57" s="440">
        <f ca="1" xml:space="preserve"> Oil_Calcs!AB$90</f>
        <v>0</v>
      </c>
      <c r="Q57" s="244">
        <f ca="1" xml:space="preserve"> Oil_Calcs!AC$90</f>
        <v>0</v>
      </c>
      <c r="R57" s="447">
        <f ca="1" xml:space="preserve"> Oil_Calcs!AD$90</f>
        <v>0</v>
      </c>
      <c r="S57" s="440">
        <f ca="1" xml:space="preserve"> Gas_Calcs!V$90</f>
        <v>0</v>
      </c>
      <c r="T57" s="244">
        <f ca="1" xml:space="preserve"> Gas_Calcs!W$90</f>
        <v>0</v>
      </c>
      <c r="U57" s="447">
        <f ca="1" xml:space="preserve"> Gas_Calcs!X$90</f>
        <v>0</v>
      </c>
      <c r="V57" s="440">
        <f ca="1" xml:space="preserve"> Gas_Calcs!Y$90</f>
        <v>0</v>
      </c>
      <c r="W57" s="244">
        <f ca="1" xml:space="preserve"> Gas_Calcs!Z$90</f>
        <v>0</v>
      </c>
      <c r="X57" s="447">
        <f ca="1" xml:space="preserve"> Gas_Calcs!AA$90</f>
        <v>0</v>
      </c>
      <c r="Y57" s="440">
        <f ca="1" xml:space="preserve"> Gas_Calcs!AB$90</f>
        <v>0</v>
      </c>
      <c r="Z57" s="244">
        <f ca="1" xml:space="preserve"> Gas_Calcs!AC$90</f>
        <v>0</v>
      </c>
      <c r="AA57" s="447">
        <f ca="1" xml:space="preserve"> Gas_Calcs!AD$90</f>
        <v>0</v>
      </c>
      <c r="AB57" s="461">
        <f ca="1" xml:space="preserve"> Coal_Calcs!V$89</f>
        <v>0</v>
      </c>
      <c r="AC57" s="463">
        <f ca="1" xml:space="preserve"> Coal_Calcs!W$89</f>
        <v>0</v>
      </c>
      <c r="AD57" s="464">
        <f ca="1" xml:space="preserve"> Coal_Calcs!X$89</f>
        <v>0</v>
      </c>
      <c r="AE57" s="461">
        <f ca="1" xml:space="preserve"> Coal_Calcs!Y$89</f>
        <v>0</v>
      </c>
      <c r="AF57" s="463">
        <f ca="1" xml:space="preserve"> Coal_Calcs!Z$89</f>
        <v>0</v>
      </c>
      <c r="AG57" s="464">
        <f ca="1" xml:space="preserve"> Coal_Calcs!AA$89</f>
        <v>0</v>
      </c>
      <c r="AH57" s="461">
        <f ca="1" xml:space="preserve"> Coal_Calcs!AB$89</f>
        <v>0</v>
      </c>
      <c r="AI57" s="463">
        <f ca="1" xml:space="preserve"> Coal_Calcs!AC$89</f>
        <v>0</v>
      </c>
      <c r="AJ57" s="464">
        <f ca="1" xml:space="preserve"> Coal_Calcs!AD$89</f>
        <v>0</v>
      </c>
      <c r="AK57" s="384">
        <f t="shared" ca="1" si="1"/>
        <v>0</v>
      </c>
      <c r="AL57" s="384">
        <f t="shared" ca="1" si="1"/>
        <v>0</v>
      </c>
      <c r="AM57" s="384">
        <f t="shared" ca="1" si="1"/>
        <v>0</v>
      </c>
    </row>
    <row r="58" spans="4:39" ht="12.9" customHeight="1" x14ac:dyDescent="0.3">
      <c r="D58" s="54"/>
      <c r="E58" s="234" t="s">
        <v>252</v>
      </c>
      <c r="F58" s="234" t="s">
        <v>488</v>
      </c>
      <c r="G58" s="234" t="s">
        <v>646</v>
      </c>
      <c r="H58" s="172"/>
      <c r="I58" s="172"/>
      <c r="J58" s="440">
        <f ca="1" xml:space="preserve"> Oil_Calcs!V$91</f>
        <v>0</v>
      </c>
      <c r="K58" s="244">
        <f ca="1" xml:space="preserve"> Oil_Calcs!W$91</f>
        <v>0</v>
      </c>
      <c r="L58" s="447">
        <f ca="1" xml:space="preserve"> Oil_Calcs!X$91</f>
        <v>0</v>
      </c>
      <c r="M58" s="440">
        <f ca="1" xml:space="preserve"> Oil_Calcs!Y$91</f>
        <v>0</v>
      </c>
      <c r="N58" s="244">
        <f ca="1" xml:space="preserve"> Oil_Calcs!Z$91</f>
        <v>0</v>
      </c>
      <c r="O58" s="447">
        <f ca="1" xml:space="preserve"> Oil_Calcs!AA$91</f>
        <v>0</v>
      </c>
      <c r="P58" s="440">
        <f ca="1" xml:space="preserve"> Oil_Calcs!AB$91</f>
        <v>0</v>
      </c>
      <c r="Q58" s="244">
        <f ca="1" xml:space="preserve"> Oil_Calcs!AC$91</f>
        <v>0</v>
      </c>
      <c r="R58" s="447">
        <f ca="1" xml:space="preserve"> Oil_Calcs!AD$91</f>
        <v>0</v>
      </c>
      <c r="S58" s="440">
        <f ca="1" xml:space="preserve"> Gas_Calcs!V$91</f>
        <v>0</v>
      </c>
      <c r="T58" s="244">
        <f ca="1" xml:space="preserve"> Gas_Calcs!W$91</f>
        <v>0</v>
      </c>
      <c r="U58" s="447">
        <f ca="1" xml:space="preserve"> Gas_Calcs!X$91</f>
        <v>0</v>
      </c>
      <c r="V58" s="440">
        <f ca="1" xml:space="preserve"> Gas_Calcs!Y$91</f>
        <v>0</v>
      </c>
      <c r="W58" s="244">
        <f ca="1" xml:space="preserve"> Gas_Calcs!Z$91</f>
        <v>0</v>
      </c>
      <c r="X58" s="447">
        <f ca="1" xml:space="preserve"> Gas_Calcs!AA$91</f>
        <v>0</v>
      </c>
      <c r="Y58" s="440">
        <f ca="1" xml:space="preserve"> Gas_Calcs!AB$91</f>
        <v>0</v>
      </c>
      <c r="Z58" s="244">
        <f ca="1" xml:space="preserve"> Gas_Calcs!AC$91</f>
        <v>0</v>
      </c>
      <c r="AA58" s="447">
        <f ca="1" xml:space="preserve"> Gas_Calcs!AD$91</f>
        <v>0</v>
      </c>
      <c r="AB58" s="461">
        <f ca="1" xml:space="preserve"> Coal_Calcs!V$90</f>
        <v>0</v>
      </c>
      <c r="AC58" s="463">
        <f ca="1" xml:space="preserve"> Coal_Calcs!W$90</f>
        <v>0</v>
      </c>
      <c r="AD58" s="464">
        <f ca="1" xml:space="preserve"> Coal_Calcs!X$90</f>
        <v>0</v>
      </c>
      <c r="AE58" s="461">
        <f ca="1" xml:space="preserve"> Coal_Calcs!Y$90</f>
        <v>0</v>
      </c>
      <c r="AF58" s="463">
        <f ca="1" xml:space="preserve"> Coal_Calcs!Z$90</f>
        <v>0</v>
      </c>
      <c r="AG58" s="464">
        <f ca="1" xml:space="preserve"> Coal_Calcs!AA$90</f>
        <v>0</v>
      </c>
      <c r="AH58" s="461">
        <f ca="1" xml:space="preserve"> Coal_Calcs!AB$90</f>
        <v>0</v>
      </c>
      <c r="AI58" s="463">
        <f ca="1" xml:space="preserve"> Coal_Calcs!AC$90</f>
        <v>0</v>
      </c>
      <c r="AJ58" s="464">
        <f ca="1" xml:space="preserve"> Coal_Calcs!AD$90</f>
        <v>0</v>
      </c>
      <c r="AK58" s="384">
        <f t="shared" ca="1" si="1"/>
        <v>0</v>
      </c>
      <c r="AL58" s="384">
        <f t="shared" ca="1" si="1"/>
        <v>0</v>
      </c>
      <c r="AM58" s="384">
        <f t="shared" ca="1" si="1"/>
        <v>0</v>
      </c>
    </row>
    <row r="59" spans="4:39" ht="12.9" customHeight="1" x14ac:dyDescent="0.3">
      <c r="D59" s="54"/>
      <c r="E59" s="234" t="s">
        <v>241</v>
      </c>
      <c r="F59" s="234" t="s">
        <v>479</v>
      </c>
      <c r="G59" s="234" t="s">
        <v>646</v>
      </c>
      <c r="H59" s="172"/>
      <c r="I59" s="172"/>
      <c r="J59" s="440">
        <f ca="1" xml:space="preserve"> Oil_Calcs!V$92</f>
        <v>0</v>
      </c>
      <c r="K59" s="244">
        <f ca="1" xml:space="preserve"> Oil_Calcs!W$92</f>
        <v>0</v>
      </c>
      <c r="L59" s="447">
        <f ca="1" xml:space="preserve"> Oil_Calcs!X$92</f>
        <v>0</v>
      </c>
      <c r="M59" s="440">
        <f ca="1" xml:space="preserve"> Oil_Calcs!Y$92</f>
        <v>0</v>
      </c>
      <c r="N59" s="244">
        <f ca="1" xml:space="preserve"> Oil_Calcs!Z$92</f>
        <v>0</v>
      </c>
      <c r="O59" s="447">
        <f ca="1" xml:space="preserve"> Oil_Calcs!AA$92</f>
        <v>0</v>
      </c>
      <c r="P59" s="440">
        <f ca="1" xml:space="preserve"> Oil_Calcs!AB$92</f>
        <v>0</v>
      </c>
      <c r="Q59" s="244">
        <f ca="1" xml:space="preserve"> Oil_Calcs!AC$92</f>
        <v>0</v>
      </c>
      <c r="R59" s="447">
        <f ca="1" xml:space="preserve"> Oil_Calcs!AD$92</f>
        <v>0</v>
      </c>
      <c r="S59" s="440">
        <f ca="1" xml:space="preserve"> Gas_Calcs!V$92</f>
        <v>0</v>
      </c>
      <c r="T59" s="244">
        <f ca="1" xml:space="preserve"> Gas_Calcs!W$92</f>
        <v>0</v>
      </c>
      <c r="U59" s="447">
        <f ca="1" xml:space="preserve"> Gas_Calcs!X$92</f>
        <v>0</v>
      </c>
      <c r="V59" s="440">
        <f ca="1" xml:space="preserve"> Gas_Calcs!Y$92</f>
        <v>0</v>
      </c>
      <c r="W59" s="244">
        <f ca="1" xml:space="preserve"> Gas_Calcs!Z$92</f>
        <v>0</v>
      </c>
      <c r="X59" s="447">
        <f ca="1" xml:space="preserve"> Gas_Calcs!AA$92</f>
        <v>0</v>
      </c>
      <c r="Y59" s="440">
        <f ca="1" xml:space="preserve"> Gas_Calcs!AB$92</f>
        <v>0</v>
      </c>
      <c r="Z59" s="244">
        <f ca="1" xml:space="preserve"> Gas_Calcs!AC$92</f>
        <v>0</v>
      </c>
      <c r="AA59" s="447">
        <f ca="1" xml:space="preserve"> Gas_Calcs!AD$92</f>
        <v>0</v>
      </c>
      <c r="AB59" s="461">
        <f ca="1" xml:space="preserve"> Coal_Calcs!V$91</f>
        <v>0</v>
      </c>
      <c r="AC59" s="463">
        <f ca="1" xml:space="preserve"> Coal_Calcs!W$91</f>
        <v>0</v>
      </c>
      <c r="AD59" s="464">
        <f ca="1" xml:space="preserve"> Coal_Calcs!X$91</f>
        <v>0</v>
      </c>
      <c r="AE59" s="461">
        <f ca="1" xml:space="preserve"> Coal_Calcs!Y$91</f>
        <v>0</v>
      </c>
      <c r="AF59" s="463">
        <f ca="1" xml:space="preserve"> Coal_Calcs!Z$91</f>
        <v>0</v>
      </c>
      <c r="AG59" s="464">
        <f ca="1" xml:space="preserve"> Coal_Calcs!AA$91</f>
        <v>0</v>
      </c>
      <c r="AH59" s="461">
        <f ca="1" xml:space="preserve"> Coal_Calcs!AB$91</f>
        <v>0</v>
      </c>
      <c r="AI59" s="463">
        <f ca="1" xml:space="preserve"> Coal_Calcs!AC$91</f>
        <v>0</v>
      </c>
      <c r="AJ59" s="464">
        <f ca="1" xml:space="preserve"> Coal_Calcs!AD$91</f>
        <v>0</v>
      </c>
      <c r="AK59" s="384">
        <f t="shared" ca="1" si="1"/>
        <v>0</v>
      </c>
      <c r="AL59" s="384">
        <f t="shared" ca="1" si="1"/>
        <v>0</v>
      </c>
      <c r="AM59" s="384">
        <f t="shared" ca="1" si="1"/>
        <v>0</v>
      </c>
    </row>
    <row r="60" spans="4:39" ht="12.9" customHeight="1" x14ac:dyDescent="0.3">
      <c r="D60" s="54"/>
      <c r="E60" s="234" t="s">
        <v>253</v>
      </c>
      <c r="F60" s="234" t="s">
        <v>489</v>
      </c>
      <c r="G60" s="234" t="s">
        <v>646</v>
      </c>
      <c r="H60" s="172"/>
      <c r="I60" s="172"/>
      <c r="J60" s="440">
        <f ca="1" xml:space="preserve"> Oil_Calcs!V$93</f>
        <v>0</v>
      </c>
      <c r="K60" s="244">
        <f ca="1" xml:space="preserve"> Oil_Calcs!W$93</f>
        <v>0</v>
      </c>
      <c r="L60" s="447">
        <f ca="1" xml:space="preserve"> Oil_Calcs!X$93</f>
        <v>0</v>
      </c>
      <c r="M60" s="440">
        <f ca="1" xml:space="preserve"> Oil_Calcs!Y$93</f>
        <v>0</v>
      </c>
      <c r="N60" s="244">
        <f ca="1" xml:space="preserve"> Oil_Calcs!Z$93</f>
        <v>0</v>
      </c>
      <c r="O60" s="447">
        <f ca="1" xml:space="preserve"> Oil_Calcs!AA$93</f>
        <v>0</v>
      </c>
      <c r="P60" s="440">
        <f ca="1" xml:space="preserve"> Oil_Calcs!AB$93</f>
        <v>0</v>
      </c>
      <c r="Q60" s="244">
        <f ca="1" xml:space="preserve"> Oil_Calcs!AC$93</f>
        <v>0</v>
      </c>
      <c r="R60" s="447">
        <f ca="1" xml:space="preserve"> Oil_Calcs!AD$93</f>
        <v>0</v>
      </c>
      <c r="S60" s="440">
        <f ca="1" xml:space="preserve"> Gas_Calcs!V$93</f>
        <v>0</v>
      </c>
      <c r="T60" s="244">
        <f ca="1" xml:space="preserve"> Gas_Calcs!W$93</f>
        <v>0</v>
      </c>
      <c r="U60" s="447">
        <f ca="1" xml:space="preserve"> Gas_Calcs!X$93</f>
        <v>0</v>
      </c>
      <c r="V60" s="440">
        <f ca="1" xml:space="preserve"> Gas_Calcs!Y$93</f>
        <v>0</v>
      </c>
      <c r="W60" s="244">
        <f ca="1" xml:space="preserve"> Gas_Calcs!Z$93</f>
        <v>0</v>
      </c>
      <c r="X60" s="447">
        <f ca="1" xml:space="preserve"> Gas_Calcs!AA$93</f>
        <v>0</v>
      </c>
      <c r="Y60" s="440">
        <f ca="1" xml:space="preserve"> Gas_Calcs!AB$93</f>
        <v>0</v>
      </c>
      <c r="Z60" s="244">
        <f ca="1" xml:space="preserve"> Gas_Calcs!AC$93</f>
        <v>0</v>
      </c>
      <c r="AA60" s="447">
        <f ca="1" xml:space="preserve"> Gas_Calcs!AD$93</f>
        <v>0</v>
      </c>
      <c r="AB60" s="461">
        <f ca="1" xml:space="preserve"> Coal_Calcs!V$92</f>
        <v>0</v>
      </c>
      <c r="AC60" s="463">
        <f ca="1" xml:space="preserve"> Coal_Calcs!W$92</f>
        <v>0</v>
      </c>
      <c r="AD60" s="464">
        <f ca="1" xml:space="preserve"> Coal_Calcs!X$92</f>
        <v>0</v>
      </c>
      <c r="AE60" s="461">
        <f ca="1" xml:space="preserve"> Coal_Calcs!Y$92</f>
        <v>0</v>
      </c>
      <c r="AF60" s="463">
        <f ca="1" xml:space="preserve"> Coal_Calcs!Z$92</f>
        <v>0</v>
      </c>
      <c r="AG60" s="464">
        <f ca="1" xml:space="preserve"> Coal_Calcs!AA$92</f>
        <v>0</v>
      </c>
      <c r="AH60" s="461">
        <f ca="1" xml:space="preserve"> Coal_Calcs!AB$92</f>
        <v>0</v>
      </c>
      <c r="AI60" s="463">
        <f ca="1" xml:space="preserve"> Coal_Calcs!AC$92</f>
        <v>0</v>
      </c>
      <c r="AJ60" s="464">
        <f ca="1" xml:space="preserve"> Coal_Calcs!AD$92</f>
        <v>0</v>
      </c>
      <c r="AK60" s="384">
        <f t="shared" ca="1" si="1"/>
        <v>0</v>
      </c>
      <c r="AL60" s="384">
        <f t="shared" ca="1" si="1"/>
        <v>0</v>
      </c>
      <c r="AM60" s="384">
        <f t="shared" ca="1" si="1"/>
        <v>0</v>
      </c>
    </row>
    <row r="61" spans="4:39" ht="12.9" customHeight="1" x14ac:dyDescent="0.3">
      <c r="D61" s="54"/>
      <c r="E61" s="234" t="s">
        <v>254</v>
      </c>
      <c r="F61" s="234" t="s">
        <v>490</v>
      </c>
      <c r="G61" s="234" t="s">
        <v>646</v>
      </c>
      <c r="H61" s="172"/>
      <c r="I61" s="172"/>
      <c r="J61" s="440">
        <f ca="1" xml:space="preserve"> Oil_Calcs!V$94</f>
        <v>2106.3801734980088</v>
      </c>
      <c r="K61" s="244">
        <f ca="1" xml:space="preserve"> Oil_Calcs!W$94</f>
        <v>2290.6942566741345</v>
      </c>
      <c r="L61" s="447">
        <f ca="1" xml:space="preserve"> Oil_Calcs!X$94</f>
        <v>2498.8935182576843</v>
      </c>
      <c r="M61" s="440">
        <f ca="1" xml:space="preserve"> Oil_Calcs!Y$94</f>
        <v>0</v>
      </c>
      <c r="N61" s="244">
        <f ca="1" xml:space="preserve"> Oil_Calcs!Z$94</f>
        <v>0</v>
      </c>
      <c r="O61" s="447">
        <f ca="1" xml:space="preserve"> Oil_Calcs!AA$94</f>
        <v>0</v>
      </c>
      <c r="P61" s="440">
        <f ca="1" xml:space="preserve"> Oil_Calcs!AB$94</f>
        <v>2106.3801734980088</v>
      </c>
      <c r="Q61" s="244">
        <f ca="1" xml:space="preserve"> Oil_Calcs!AC$94</f>
        <v>2290.6942566741345</v>
      </c>
      <c r="R61" s="447">
        <f ca="1" xml:space="preserve"> Oil_Calcs!AD$94</f>
        <v>2498.8935182576843</v>
      </c>
      <c r="S61" s="440">
        <f ca="1" xml:space="preserve"> Gas_Calcs!V$94</f>
        <v>396.46221914474148</v>
      </c>
      <c r="T61" s="244">
        <f ca="1" xml:space="preserve"> Gas_Calcs!W$94</f>
        <v>409.6046131495396</v>
      </c>
      <c r="U61" s="447">
        <f ca="1" xml:space="preserve"> Gas_Calcs!X$94</f>
        <v>425.66753915540386</v>
      </c>
      <c r="V61" s="440">
        <f ca="1" xml:space="preserve"> Gas_Calcs!Y$94</f>
        <v>36.209378996756179</v>
      </c>
      <c r="W61" s="244">
        <f ca="1" xml:space="preserve"> Gas_Calcs!Z$94</f>
        <v>92.99881157333084</v>
      </c>
      <c r="X61" s="447">
        <f ca="1" xml:space="preserve"> Gas_Calcs!AA$94</f>
        <v>156.94439251066677</v>
      </c>
      <c r="Y61" s="440">
        <f ca="1" xml:space="preserve"> Gas_Calcs!AB$94</f>
        <v>432.67159814149767</v>
      </c>
      <c r="Z61" s="244">
        <f ca="1" xml:space="preserve"> Gas_Calcs!AC$94</f>
        <v>502.60342472287044</v>
      </c>
      <c r="AA61" s="447">
        <f ca="1" xml:space="preserve"> Gas_Calcs!AD$94</f>
        <v>582.61193166607063</v>
      </c>
      <c r="AB61" s="461">
        <f ca="1" xml:space="preserve"> Coal_Calcs!V$93</f>
        <v>66493.360037747072</v>
      </c>
      <c r="AC61" s="463">
        <f ca="1" xml:space="preserve"> Coal_Calcs!W$93</f>
        <v>73735.624163240136</v>
      </c>
      <c r="AD61" s="464">
        <f ca="1" xml:space="preserve"> Coal_Calcs!X$93</f>
        <v>81051.294144352563</v>
      </c>
      <c r="AE61" s="461">
        <f ca="1" xml:space="preserve"> Coal_Calcs!Y$93</f>
        <v>4569.8889193637615</v>
      </c>
      <c r="AF61" s="463">
        <f ca="1" xml:space="preserve"> Coal_Calcs!Z$93</f>
        <v>5022.2674617180855</v>
      </c>
      <c r="AG61" s="464">
        <f ca="1" xml:space="preserve"> Coal_Calcs!AA$93</f>
        <v>5474.6460040724087</v>
      </c>
      <c r="AH61" s="461">
        <f ca="1" xml:space="preserve"> Coal_Calcs!AB$93</f>
        <v>71063.248957110831</v>
      </c>
      <c r="AI61" s="463">
        <f ca="1" xml:space="preserve"> Coal_Calcs!AC$93</f>
        <v>78757.891624958225</v>
      </c>
      <c r="AJ61" s="464">
        <f ca="1" xml:space="preserve"> Coal_Calcs!AD$93</f>
        <v>86525.940148424968</v>
      </c>
      <c r="AK61" s="384">
        <f t="shared" ca="1" si="1"/>
        <v>73602.300728750342</v>
      </c>
      <c r="AL61" s="384">
        <f t="shared" ca="1" si="1"/>
        <v>81551.189306355227</v>
      </c>
      <c r="AM61" s="384">
        <f t="shared" ca="1" si="1"/>
        <v>89607.445598348728</v>
      </c>
    </row>
    <row r="62" spans="4:39" ht="12.9" customHeight="1" x14ac:dyDescent="0.3">
      <c r="D62" s="54"/>
      <c r="E62" s="234" t="s">
        <v>278</v>
      </c>
      <c r="F62" s="234" t="s">
        <v>509</v>
      </c>
      <c r="G62" s="234" t="s">
        <v>646</v>
      </c>
      <c r="H62" s="172"/>
      <c r="I62" s="172"/>
      <c r="J62" s="440">
        <f ca="1" xml:space="preserve"> Oil_Calcs!V$95</f>
        <v>24834.023757935123</v>
      </c>
      <c r="K62" s="244">
        <f ca="1" xml:space="preserve"> Oil_Calcs!W$95</f>
        <v>27007.069430367847</v>
      </c>
      <c r="L62" s="447">
        <f ca="1" xml:space="preserve"> Oil_Calcs!X$95</f>
        <v>29461.71910548515</v>
      </c>
      <c r="M62" s="440">
        <f ca="1" xml:space="preserve"> Oil_Calcs!Y$95</f>
        <v>2258.2441116944537</v>
      </c>
      <c r="N62" s="244">
        <f ca="1" xml:space="preserve"> Oil_Calcs!Z$95</f>
        <v>3241.9089390343865</v>
      </c>
      <c r="O62" s="447">
        <f ca="1" xml:space="preserve"> Oil_Calcs!AA$95</f>
        <v>6779.0954054977383</v>
      </c>
      <c r="P62" s="440">
        <f ca="1" xml:space="preserve"> Oil_Calcs!AB$95</f>
        <v>27092.267869629577</v>
      </c>
      <c r="Q62" s="244">
        <f ca="1" xml:space="preserve"> Oil_Calcs!AC$95</f>
        <v>30248.978369402234</v>
      </c>
      <c r="R62" s="447">
        <f ca="1" xml:space="preserve"> Oil_Calcs!AD$95</f>
        <v>36240.814510982891</v>
      </c>
      <c r="S62" s="440">
        <f ca="1" xml:space="preserve"> Gas_Calcs!V$95</f>
        <v>0</v>
      </c>
      <c r="T62" s="244">
        <f ca="1" xml:space="preserve"> Gas_Calcs!W$95</f>
        <v>0</v>
      </c>
      <c r="U62" s="447">
        <f ca="1" xml:space="preserve"> Gas_Calcs!X$95</f>
        <v>0</v>
      </c>
      <c r="V62" s="440">
        <f ca="1" xml:space="preserve"> Gas_Calcs!Y$95</f>
        <v>0</v>
      </c>
      <c r="W62" s="244">
        <f ca="1" xml:space="preserve"> Gas_Calcs!Z$95</f>
        <v>0</v>
      </c>
      <c r="X62" s="447">
        <f ca="1" xml:space="preserve"> Gas_Calcs!AA$95</f>
        <v>0</v>
      </c>
      <c r="Y62" s="440">
        <f ca="1" xml:space="preserve"> Gas_Calcs!AB$95</f>
        <v>0</v>
      </c>
      <c r="Z62" s="244">
        <f ca="1" xml:space="preserve"> Gas_Calcs!AC$95</f>
        <v>0</v>
      </c>
      <c r="AA62" s="447">
        <f ca="1" xml:space="preserve"> Gas_Calcs!AD$95</f>
        <v>0</v>
      </c>
      <c r="AB62" s="461">
        <f ca="1" xml:space="preserve"> Coal_Calcs!V$94</f>
        <v>127961.67281425465</v>
      </c>
      <c r="AC62" s="463">
        <f ca="1" xml:space="preserve"> Coal_Calcs!W$94</f>
        <v>173790.4596405013</v>
      </c>
      <c r="AD62" s="464">
        <f ca="1" xml:space="preserve"> Coal_Calcs!X$94</f>
        <v>220721.97302218672</v>
      </c>
      <c r="AE62" s="461">
        <f ca="1" xml:space="preserve"> Coal_Calcs!Y$94</f>
        <v>5441.6318792558905</v>
      </c>
      <c r="AF62" s="463">
        <f ca="1" xml:space="preserve"> Coal_Calcs!Z$94</f>
        <v>5548.4160337944568</v>
      </c>
      <c r="AG62" s="464">
        <f ca="1" xml:space="preserve"> Coal_Calcs!AA$94</f>
        <v>5655.2001883330258</v>
      </c>
      <c r="AH62" s="461">
        <f ca="1" xml:space="preserve"> Coal_Calcs!AB$94</f>
        <v>133403.30469351055</v>
      </c>
      <c r="AI62" s="463">
        <f ca="1" xml:space="preserve"> Coal_Calcs!AC$94</f>
        <v>179338.87567429576</v>
      </c>
      <c r="AJ62" s="464">
        <f ca="1" xml:space="preserve"> Coal_Calcs!AD$94</f>
        <v>226377.17321051974</v>
      </c>
      <c r="AK62" s="384">
        <f t="shared" ca="1" si="1"/>
        <v>160495.57256314013</v>
      </c>
      <c r="AL62" s="384">
        <f t="shared" ca="1" si="1"/>
        <v>209587.854043698</v>
      </c>
      <c r="AM62" s="384">
        <f t="shared" ca="1" si="1"/>
        <v>262617.98772150266</v>
      </c>
    </row>
    <row r="63" spans="4:39" ht="12.9" customHeight="1" x14ac:dyDescent="0.3">
      <c r="D63" s="54"/>
      <c r="E63" s="234" t="s">
        <v>256</v>
      </c>
      <c r="F63" s="234" t="s">
        <v>491</v>
      </c>
      <c r="G63" s="234" t="s">
        <v>646</v>
      </c>
      <c r="H63" s="172"/>
      <c r="I63" s="172"/>
      <c r="J63" s="440">
        <f ca="1" xml:space="preserve"> Oil_Calcs!V$96</f>
        <v>0</v>
      </c>
      <c r="K63" s="244">
        <f ca="1" xml:space="preserve"> Oil_Calcs!W$96</f>
        <v>0</v>
      </c>
      <c r="L63" s="447">
        <f ca="1" xml:space="preserve"> Oil_Calcs!X$96</f>
        <v>0</v>
      </c>
      <c r="M63" s="440">
        <f ca="1" xml:space="preserve"> Oil_Calcs!Y$96</f>
        <v>0</v>
      </c>
      <c r="N63" s="244">
        <f ca="1" xml:space="preserve"> Oil_Calcs!Z$96</f>
        <v>0</v>
      </c>
      <c r="O63" s="447">
        <f ca="1" xml:space="preserve"> Oil_Calcs!AA$96</f>
        <v>0</v>
      </c>
      <c r="P63" s="440">
        <f ca="1" xml:space="preserve"> Oil_Calcs!AB$96</f>
        <v>0</v>
      </c>
      <c r="Q63" s="244">
        <f ca="1" xml:space="preserve"> Oil_Calcs!AC$96</f>
        <v>0</v>
      </c>
      <c r="R63" s="447">
        <f ca="1" xml:space="preserve"> Oil_Calcs!AD$96</f>
        <v>0</v>
      </c>
      <c r="S63" s="440">
        <f ca="1" xml:space="preserve"> Gas_Calcs!V$96</f>
        <v>0</v>
      </c>
      <c r="T63" s="244">
        <f ca="1" xml:space="preserve"> Gas_Calcs!W$96</f>
        <v>0</v>
      </c>
      <c r="U63" s="447">
        <f ca="1" xml:space="preserve"> Gas_Calcs!X$96</f>
        <v>0</v>
      </c>
      <c r="V63" s="440">
        <f ca="1" xml:space="preserve"> Gas_Calcs!Y$96</f>
        <v>0</v>
      </c>
      <c r="W63" s="244">
        <f ca="1" xml:space="preserve"> Gas_Calcs!Z$96</f>
        <v>0</v>
      </c>
      <c r="X63" s="447">
        <f ca="1" xml:space="preserve"> Gas_Calcs!AA$96</f>
        <v>0</v>
      </c>
      <c r="Y63" s="440">
        <f ca="1" xml:space="preserve"> Gas_Calcs!AB$96</f>
        <v>0</v>
      </c>
      <c r="Z63" s="244">
        <f ca="1" xml:space="preserve"> Gas_Calcs!AC$96</f>
        <v>0</v>
      </c>
      <c r="AA63" s="447">
        <f ca="1" xml:space="preserve"> Gas_Calcs!AD$96</f>
        <v>0</v>
      </c>
      <c r="AB63" s="461">
        <f ca="1" xml:space="preserve"> Coal_Calcs!V$95</f>
        <v>0</v>
      </c>
      <c r="AC63" s="463">
        <f ca="1" xml:space="preserve"> Coal_Calcs!W$95</f>
        <v>0</v>
      </c>
      <c r="AD63" s="464">
        <f ca="1" xml:space="preserve"> Coal_Calcs!X$95</f>
        <v>0</v>
      </c>
      <c r="AE63" s="461">
        <f ca="1" xml:space="preserve"> Coal_Calcs!Y$95</f>
        <v>0</v>
      </c>
      <c r="AF63" s="463">
        <f ca="1" xml:space="preserve"> Coal_Calcs!Z$95</f>
        <v>0</v>
      </c>
      <c r="AG63" s="464">
        <f ca="1" xml:space="preserve"> Coal_Calcs!AA$95</f>
        <v>0</v>
      </c>
      <c r="AH63" s="461">
        <f ca="1" xml:space="preserve"> Coal_Calcs!AB$95</f>
        <v>0</v>
      </c>
      <c r="AI63" s="463">
        <f ca="1" xml:space="preserve"> Coal_Calcs!AC$95</f>
        <v>0</v>
      </c>
      <c r="AJ63" s="464">
        <f ca="1" xml:space="preserve"> Coal_Calcs!AD$95</f>
        <v>0</v>
      </c>
      <c r="AK63" s="384">
        <f t="shared" ca="1" si="1"/>
        <v>0</v>
      </c>
      <c r="AL63" s="384">
        <f t="shared" ca="1" si="1"/>
        <v>0</v>
      </c>
      <c r="AM63" s="384">
        <f t="shared" ca="1" si="1"/>
        <v>0</v>
      </c>
    </row>
    <row r="64" spans="4:39" ht="12.9" customHeight="1" x14ac:dyDescent="0.3">
      <c r="D64" s="54"/>
      <c r="E64" s="234" t="s">
        <v>255</v>
      </c>
      <c r="F64" s="234" t="s">
        <v>156</v>
      </c>
      <c r="G64" s="234" t="s">
        <v>646</v>
      </c>
      <c r="H64" s="172"/>
      <c r="I64" s="172"/>
      <c r="J64" s="440">
        <f ca="1" xml:space="preserve"> Oil_Calcs!V$97</f>
        <v>13198.102921626683</v>
      </c>
      <c r="K64" s="244">
        <f ca="1" xml:space="preserve"> Oil_Calcs!W$97</f>
        <v>14352.973381513333</v>
      </c>
      <c r="L64" s="447">
        <f ca="1" xml:space="preserve"> Oil_Calcs!X$97</f>
        <v>15657.502980281397</v>
      </c>
      <c r="M64" s="440">
        <f ca="1" xml:space="preserve"> Oil_Calcs!Y$97</f>
        <v>659.52240245034193</v>
      </c>
      <c r="N64" s="244">
        <f ca="1" xml:space="preserve"> Oil_Calcs!Z$97</f>
        <v>729.08261437659405</v>
      </c>
      <c r="O64" s="447">
        <f ca="1" xml:space="preserve"> Oil_Calcs!AA$97</f>
        <v>1641.7402724644285</v>
      </c>
      <c r="P64" s="440">
        <f ca="1" xml:space="preserve"> Oil_Calcs!AB$97</f>
        <v>13857.625324077026</v>
      </c>
      <c r="Q64" s="244">
        <f ca="1" xml:space="preserve"> Oil_Calcs!AC$97</f>
        <v>15082.055995889927</v>
      </c>
      <c r="R64" s="447">
        <f ca="1" xml:space="preserve"> Oil_Calcs!AD$97</f>
        <v>17299.243252745826</v>
      </c>
      <c r="S64" s="440">
        <f ca="1" xml:space="preserve"> Gas_Calcs!V$97</f>
        <v>0</v>
      </c>
      <c r="T64" s="244">
        <f ca="1" xml:space="preserve"> Gas_Calcs!W$97</f>
        <v>0</v>
      </c>
      <c r="U64" s="447">
        <f ca="1" xml:space="preserve"> Gas_Calcs!X$97</f>
        <v>0</v>
      </c>
      <c r="V64" s="440">
        <f ca="1" xml:space="preserve"> Gas_Calcs!Y$97</f>
        <v>0</v>
      </c>
      <c r="W64" s="244">
        <f ca="1" xml:space="preserve"> Gas_Calcs!Z$97</f>
        <v>0</v>
      </c>
      <c r="X64" s="447">
        <f ca="1" xml:space="preserve"> Gas_Calcs!AA$97</f>
        <v>0</v>
      </c>
      <c r="Y64" s="440">
        <f ca="1" xml:space="preserve"> Gas_Calcs!AB$97</f>
        <v>0</v>
      </c>
      <c r="Z64" s="244">
        <f ca="1" xml:space="preserve"> Gas_Calcs!AC$97</f>
        <v>0</v>
      </c>
      <c r="AA64" s="447">
        <f ca="1" xml:space="preserve"> Gas_Calcs!AD$97</f>
        <v>0</v>
      </c>
      <c r="AB64" s="461">
        <f ca="1" xml:space="preserve"> Coal_Calcs!V$96</f>
        <v>0</v>
      </c>
      <c r="AC64" s="463">
        <f ca="1" xml:space="preserve"> Coal_Calcs!W$96</f>
        <v>0</v>
      </c>
      <c r="AD64" s="464">
        <f ca="1" xml:space="preserve"> Coal_Calcs!X$96</f>
        <v>0</v>
      </c>
      <c r="AE64" s="461">
        <f ca="1" xml:space="preserve"> Coal_Calcs!Y$96</f>
        <v>0</v>
      </c>
      <c r="AF64" s="463">
        <f ca="1" xml:space="preserve"> Coal_Calcs!Z$96</f>
        <v>0</v>
      </c>
      <c r="AG64" s="464">
        <f ca="1" xml:space="preserve"> Coal_Calcs!AA$96</f>
        <v>0</v>
      </c>
      <c r="AH64" s="461">
        <f ca="1" xml:space="preserve"> Coal_Calcs!AB$96</f>
        <v>0</v>
      </c>
      <c r="AI64" s="463">
        <f ca="1" xml:space="preserve"> Coal_Calcs!AC$96</f>
        <v>0</v>
      </c>
      <c r="AJ64" s="464">
        <f ca="1" xml:space="preserve"> Coal_Calcs!AD$96</f>
        <v>0</v>
      </c>
      <c r="AK64" s="384">
        <f t="shared" ca="1" si="1"/>
        <v>13857.625324077026</v>
      </c>
      <c r="AL64" s="384">
        <f t="shared" ca="1" si="1"/>
        <v>15082.055995889927</v>
      </c>
      <c r="AM64" s="384">
        <f t="shared" ca="1" si="1"/>
        <v>17299.243252745826</v>
      </c>
    </row>
    <row r="65" spans="4:39" ht="12.9" customHeight="1" x14ac:dyDescent="0.3">
      <c r="D65" s="54"/>
      <c r="E65" s="234" t="s">
        <v>257</v>
      </c>
      <c r="F65" s="234" t="s">
        <v>492</v>
      </c>
      <c r="G65" s="234" t="s">
        <v>646</v>
      </c>
      <c r="H65" s="172"/>
      <c r="I65" s="172"/>
      <c r="J65" s="440">
        <f ca="1" xml:space="preserve"> Oil_Calcs!V$98</f>
        <v>0</v>
      </c>
      <c r="K65" s="244">
        <f ca="1" xml:space="preserve"> Oil_Calcs!W$98</f>
        <v>0</v>
      </c>
      <c r="L65" s="447">
        <f ca="1" xml:space="preserve"> Oil_Calcs!X$98</f>
        <v>0</v>
      </c>
      <c r="M65" s="440">
        <f ca="1" xml:space="preserve"> Oil_Calcs!Y$98</f>
        <v>0</v>
      </c>
      <c r="N65" s="244">
        <f ca="1" xml:space="preserve"> Oil_Calcs!Z$98</f>
        <v>0</v>
      </c>
      <c r="O65" s="447">
        <f ca="1" xml:space="preserve"> Oil_Calcs!AA$98</f>
        <v>0</v>
      </c>
      <c r="P65" s="440">
        <f ca="1" xml:space="preserve"> Oil_Calcs!AB$98</f>
        <v>0</v>
      </c>
      <c r="Q65" s="244">
        <f ca="1" xml:space="preserve"> Oil_Calcs!AC$98</f>
        <v>0</v>
      </c>
      <c r="R65" s="447">
        <f ca="1" xml:space="preserve"> Oil_Calcs!AD$98</f>
        <v>0</v>
      </c>
      <c r="S65" s="440">
        <f ca="1" xml:space="preserve"> Gas_Calcs!V$98</f>
        <v>0</v>
      </c>
      <c r="T65" s="244">
        <f ca="1" xml:space="preserve"> Gas_Calcs!W$98</f>
        <v>0</v>
      </c>
      <c r="U65" s="447">
        <f ca="1" xml:space="preserve"> Gas_Calcs!X$98</f>
        <v>0</v>
      </c>
      <c r="V65" s="440">
        <f ca="1" xml:space="preserve"> Gas_Calcs!Y$98</f>
        <v>0</v>
      </c>
      <c r="W65" s="244">
        <f ca="1" xml:space="preserve"> Gas_Calcs!Z$98</f>
        <v>0</v>
      </c>
      <c r="X65" s="447">
        <f ca="1" xml:space="preserve"> Gas_Calcs!AA$98</f>
        <v>0</v>
      </c>
      <c r="Y65" s="440">
        <f ca="1" xml:space="preserve"> Gas_Calcs!AB$98</f>
        <v>0</v>
      </c>
      <c r="Z65" s="244">
        <f ca="1" xml:space="preserve"> Gas_Calcs!AC$98</f>
        <v>0</v>
      </c>
      <c r="AA65" s="447">
        <f ca="1" xml:space="preserve"> Gas_Calcs!AD$98</f>
        <v>0</v>
      </c>
      <c r="AB65" s="461">
        <f ca="1" xml:space="preserve"> Coal_Calcs!V$97</f>
        <v>0</v>
      </c>
      <c r="AC65" s="463">
        <f ca="1" xml:space="preserve"> Coal_Calcs!W$97</f>
        <v>0</v>
      </c>
      <c r="AD65" s="464">
        <f ca="1" xml:space="preserve"> Coal_Calcs!X$97</f>
        <v>0</v>
      </c>
      <c r="AE65" s="461">
        <f ca="1" xml:space="preserve"> Coal_Calcs!Y$97</f>
        <v>0</v>
      </c>
      <c r="AF65" s="463">
        <f ca="1" xml:space="preserve"> Coal_Calcs!Z$97</f>
        <v>0</v>
      </c>
      <c r="AG65" s="464">
        <f ca="1" xml:space="preserve"> Coal_Calcs!AA$97</f>
        <v>0</v>
      </c>
      <c r="AH65" s="461">
        <f ca="1" xml:space="preserve"> Coal_Calcs!AB$97</f>
        <v>0</v>
      </c>
      <c r="AI65" s="463">
        <f ca="1" xml:space="preserve"> Coal_Calcs!AC$97</f>
        <v>0</v>
      </c>
      <c r="AJ65" s="464">
        <f ca="1" xml:space="preserve"> Coal_Calcs!AD$97</f>
        <v>0</v>
      </c>
      <c r="AK65" s="384">
        <f t="shared" ca="1" si="1"/>
        <v>0</v>
      </c>
      <c r="AL65" s="384">
        <f t="shared" ca="1" si="1"/>
        <v>0</v>
      </c>
      <c r="AM65" s="384">
        <f t="shared" ca="1" si="1"/>
        <v>0</v>
      </c>
    </row>
    <row r="66" spans="4:39" ht="12.9" customHeight="1" x14ac:dyDescent="0.3">
      <c r="D66" s="54"/>
      <c r="E66" s="234" t="s">
        <v>258</v>
      </c>
      <c r="F66" s="234" t="s">
        <v>493</v>
      </c>
      <c r="G66" s="234" t="s">
        <v>646</v>
      </c>
      <c r="H66" s="172"/>
      <c r="I66" s="172"/>
      <c r="J66" s="440">
        <f ca="1" xml:space="preserve"> Oil_Calcs!V$99</f>
        <v>0</v>
      </c>
      <c r="K66" s="244">
        <f ca="1" xml:space="preserve"> Oil_Calcs!W$99</f>
        <v>0</v>
      </c>
      <c r="L66" s="447">
        <f ca="1" xml:space="preserve"> Oil_Calcs!X$99</f>
        <v>0</v>
      </c>
      <c r="M66" s="440">
        <f ca="1" xml:space="preserve"> Oil_Calcs!Y$99</f>
        <v>0</v>
      </c>
      <c r="N66" s="244">
        <f ca="1" xml:space="preserve"> Oil_Calcs!Z$99</f>
        <v>0</v>
      </c>
      <c r="O66" s="447">
        <f ca="1" xml:space="preserve"> Oil_Calcs!AA$99</f>
        <v>0</v>
      </c>
      <c r="P66" s="440">
        <f ca="1" xml:space="preserve"> Oil_Calcs!AB$99</f>
        <v>0</v>
      </c>
      <c r="Q66" s="244">
        <f ca="1" xml:space="preserve"> Oil_Calcs!AC$99</f>
        <v>0</v>
      </c>
      <c r="R66" s="447">
        <f ca="1" xml:space="preserve"> Oil_Calcs!AD$99</f>
        <v>0</v>
      </c>
      <c r="S66" s="440">
        <f ca="1" xml:space="preserve"> Gas_Calcs!V$99</f>
        <v>0</v>
      </c>
      <c r="T66" s="244">
        <f ca="1" xml:space="preserve"> Gas_Calcs!W$99</f>
        <v>0</v>
      </c>
      <c r="U66" s="447">
        <f ca="1" xml:space="preserve"> Gas_Calcs!X$99</f>
        <v>0</v>
      </c>
      <c r="V66" s="440">
        <f ca="1" xml:space="preserve"> Gas_Calcs!Y$99</f>
        <v>0</v>
      </c>
      <c r="W66" s="244">
        <f ca="1" xml:space="preserve"> Gas_Calcs!Z$99</f>
        <v>0</v>
      </c>
      <c r="X66" s="447">
        <f ca="1" xml:space="preserve"> Gas_Calcs!AA$99</f>
        <v>0</v>
      </c>
      <c r="Y66" s="440">
        <f ca="1" xml:space="preserve"> Gas_Calcs!AB$99</f>
        <v>0</v>
      </c>
      <c r="Z66" s="244">
        <f ca="1" xml:space="preserve"> Gas_Calcs!AC$99</f>
        <v>0</v>
      </c>
      <c r="AA66" s="447">
        <f ca="1" xml:space="preserve"> Gas_Calcs!AD$99</f>
        <v>0</v>
      </c>
      <c r="AB66" s="461">
        <f ca="1" xml:space="preserve"> Coal_Calcs!V$98</f>
        <v>0</v>
      </c>
      <c r="AC66" s="463">
        <f ca="1" xml:space="preserve"> Coal_Calcs!W$98</f>
        <v>0</v>
      </c>
      <c r="AD66" s="464">
        <f ca="1" xml:space="preserve"> Coal_Calcs!X$98</f>
        <v>0</v>
      </c>
      <c r="AE66" s="461">
        <f ca="1" xml:space="preserve"> Coal_Calcs!Y$98</f>
        <v>0</v>
      </c>
      <c r="AF66" s="463">
        <f ca="1" xml:space="preserve"> Coal_Calcs!Z$98</f>
        <v>0</v>
      </c>
      <c r="AG66" s="464">
        <f ca="1" xml:space="preserve"> Coal_Calcs!AA$98</f>
        <v>0</v>
      </c>
      <c r="AH66" s="461">
        <f ca="1" xml:space="preserve"> Coal_Calcs!AB$98</f>
        <v>0</v>
      </c>
      <c r="AI66" s="463">
        <f ca="1" xml:space="preserve"> Coal_Calcs!AC$98</f>
        <v>0</v>
      </c>
      <c r="AJ66" s="464">
        <f ca="1" xml:space="preserve"> Coal_Calcs!AD$98</f>
        <v>0</v>
      </c>
      <c r="AK66" s="384">
        <f t="shared" ca="1" si="1"/>
        <v>0</v>
      </c>
      <c r="AL66" s="384">
        <f t="shared" ca="1" si="1"/>
        <v>0</v>
      </c>
      <c r="AM66" s="384">
        <f t="shared" ca="1" si="1"/>
        <v>0</v>
      </c>
    </row>
    <row r="67" spans="4:39" ht="12.9" customHeight="1" x14ac:dyDescent="0.3">
      <c r="D67" s="54"/>
      <c r="E67" s="234" t="s">
        <v>198</v>
      </c>
      <c r="F67" s="234" t="s">
        <v>157</v>
      </c>
      <c r="G67" s="234" t="s">
        <v>646</v>
      </c>
      <c r="H67" s="172"/>
      <c r="I67" s="172"/>
      <c r="J67" s="440">
        <f ca="1" xml:space="preserve"> Oil_Calcs!V$100</f>
        <v>196196.55387379922</v>
      </c>
      <c r="K67" s="244">
        <f ca="1" xml:space="preserve"> Oil_Calcs!W$100</f>
        <v>213364.29424875329</v>
      </c>
      <c r="L67" s="447">
        <f ca="1" xml:space="preserve"> Oil_Calcs!X$100</f>
        <v>232756.79430914219</v>
      </c>
      <c r="M67" s="440">
        <f ca="1" xml:space="preserve"> Oil_Calcs!Y$100</f>
        <v>55578.598067024213</v>
      </c>
      <c r="N67" s="244">
        <f ca="1" xml:space="preserve"> Oil_Calcs!Z$100</f>
        <v>67081.611831314091</v>
      </c>
      <c r="O67" s="447">
        <f ca="1" xml:space="preserve"> Oil_Calcs!AA$100</f>
        <v>106237.38312479651</v>
      </c>
      <c r="P67" s="440">
        <f ca="1" xml:space="preserve"> Oil_Calcs!AB$100</f>
        <v>251775.15194082342</v>
      </c>
      <c r="Q67" s="244">
        <f ca="1" xml:space="preserve"> Oil_Calcs!AC$100</f>
        <v>280445.90608006739</v>
      </c>
      <c r="R67" s="447">
        <f ca="1" xml:space="preserve"> Oil_Calcs!AD$100</f>
        <v>338994.17743393872</v>
      </c>
      <c r="S67" s="440">
        <f ca="1" xml:space="preserve"> Gas_Calcs!V$100</f>
        <v>166585.12446705834</v>
      </c>
      <c r="T67" s="244">
        <f ca="1" xml:space="preserve"> Gas_Calcs!W$100</f>
        <v>172107.28328917079</v>
      </c>
      <c r="U67" s="447">
        <f ca="1" xml:space="preserve"> Gas_Calcs!X$100</f>
        <v>178856.58851619711</v>
      </c>
      <c r="V67" s="440">
        <f ca="1" xml:space="preserve"> Gas_Calcs!Y$100</f>
        <v>15214.423003689435</v>
      </c>
      <c r="W67" s="244">
        <f ca="1" xml:space="preserve"> Gas_Calcs!Z$100</f>
        <v>39076.153673992034</v>
      </c>
      <c r="X67" s="447">
        <f ca="1" xml:space="preserve"> Gas_Calcs!AA$100</f>
        <v>65944.748070058457</v>
      </c>
      <c r="Y67" s="440">
        <f ca="1" xml:space="preserve"> Gas_Calcs!AB$100</f>
        <v>181799.54747074778</v>
      </c>
      <c r="Z67" s="244">
        <f ca="1" xml:space="preserve"> Gas_Calcs!AC$100</f>
        <v>211183.43696316282</v>
      </c>
      <c r="AA67" s="447">
        <f ca="1" xml:space="preserve"> Gas_Calcs!AD$100</f>
        <v>244801.33658625558</v>
      </c>
      <c r="AB67" s="461">
        <f ca="1" xml:space="preserve"> Coal_Calcs!V$99</f>
        <v>0</v>
      </c>
      <c r="AC67" s="463">
        <f ca="1" xml:space="preserve"> Coal_Calcs!W$99</f>
        <v>0</v>
      </c>
      <c r="AD67" s="464">
        <f ca="1" xml:space="preserve"> Coal_Calcs!X$99</f>
        <v>0</v>
      </c>
      <c r="AE67" s="461">
        <f ca="1" xml:space="preserve"> Coal_Calcs!Y$99</f>
        <v>0</v>
      </c>
      <c r="AF67" s="463">
        <f ca="1" xml:space="preserve"> Coal_Calcs!Z$99</f>
        <v>0</v>
      </c>
      <c r="AG67" s="464">
        <f ca="1" xml:space="preserve"> Coal_Calcs!AA$99</f>
        <v>0</v>
      </c>
      <c r="AH67" s="461">
        <f ca="1" xml:space="preserve"> Coal_Calcs!AB$99</f>
        <v>0</v>
      </c>
      <c r="AI67" s="463">
        <f ca="1" xml:space="preserve"> Coal_Calcs!AC$99</f>
        <v>0</v>
      </c>
      <c r="AJ67" s="464">
        <f ca="1" xml:space="preserve"> Coal_Calcs!AD$99</f>
        <v>0</v>
      </c>
      <c r="AK67" s="384">
        <f t="shared" ca="1" si="1"/>
        <v>433574.6994115712</v>
      </c>
      <c r="AL67" s="384">
        <f t="shared" ca="1" si="1"/>
        <v>491629.34304323024</v>
      </c>
      <c r="AM67" s="384">
        <f t="shared" ca="1" si="1"/>
        <v>583795.5140201943</v>
      </c>
    </row>
    <row r="68" spans="4:39" ht="12.9" customHeight="1" x14ac:dyDescent="0.3">
      <c r="D68" s="54"/>
      <c r="E68" s="234" t="s">
        <v>259</v>
      </c>
      <c r="F68" s="234" t="s">
        <v>158</v>
      </c>
      <c r="G68" s="234" t="s">
        <v>646</v>
      </c>
      <c r="H68" s="172"/>
      <c r="I68" s="172"/>
      <c r="J68" s="440">
        <f ca="1" xml:space="preserve"> Oil_Calcs!V$101</f>
        <v>66943.599573239437</v>
      </c>
      <c r="K68" s="244">
        <f ca="1" xml:space="preserve"> Oil_Calcs!W$101</f>
        <v>72801.349439618411</v>
      </c>
      <c r="L68" s="447">
        <f ca="1" xml:space="preserve"> Oil_Calcs!X$101</f>
        <v>79418.202453263846</v>
      </c>
      <c r="M68" s="440">
        <f ca="1" xml:space="preserve"> Oil_Calcs!Y$101</f>
        <v>7687.9753215396559</v>
      </c>
      <c r="N68" s="244">
        <f ca="1" xml:space="preserve"> Oil_Calcs!Z$101</f>
        <v>10515.344790732523</v>
      </c>
      <c r="O68" s="447">
        <f ca="1" xml:space="preserve"> Oil_Calcs!AA$101</f>
        <v>20007.178357703637</v>
      </c>
      <c r="P68" s="440">
        <f ca="1" xml:space="preserve"> Oil_Calcs!AB$101</f>
        <v>74631.5748947791</v>
      </c>
      <c r="Q68" s="244">
        <f ca="1" xml:space="preserve"> Oil_Calcs!AC$101</f>
        <v>83316.694230350928</v>
      </c>
      <c r="R68" s="447">
        <f ca="1" xml:space="preserve"> Oil_Calcs!AD$101</f>
        <v>99425.380810967486</v>
      </c>
      <c r="S68" s="440">
        <f ca="1" xml:space="preserve"> Gas_Calcs!V$101</f>
        <v>0</v>
      </c>
      <c r="T68" s="244">
        <f ca="1" xml:space="preserve"> Gas_Calcs!W$101</f>
        <v>0</v>
      </c>
      <c r="U68" s="447">
        <f ca="1" xml:space="preserve"> Gas_Calcs!X$101</f>
        <v>0</v>
      </c>
      <c r="V68" s="440">
        <f ca="1" xml:space="preserve"> Gas_Calcs!Y$101</f>
        <v>0</v>
      </c>
      <c r="W68" s="244">
        <f ca="1" xml:space="preserve"> Gas_Calcs!Z$101</f>
        <v>0</v>
      </c>
      <c r="X68" s="447">
        <f ca="1" xml:space="preserve"> Gas_Calcs!AA$101</f>
        <v>0</v>
      </c>
      <c r="Y68" s="440">
        <f ca="1" xml:space="preserve"> Gas_Calcs!AB$101</f>
        <v>0</v>
      </c>
      <c r="Z68" s="244">
        <f ca="1" xml:space="preserve"> Gas_Calcs!AC$101</f>
        <v>0</v>
      </c>
      <c r="AA68" s="447">
        <f ca="1" xml:space="preserve"> Gas_Calcs!AD$101</f>
        <v>0</v>
      </c>
      <c r="AB68" s="461">
        <f ca="1" xml:space="preserve"> Coal_Calcs!V$100</f>
        <v>0</v>
      </c>
      <c r="AC68" s="463">
        <f ca="1" xml:space="preserve"> Coal_Calcs!W$100</f>
        <v>0</v>
      </c>
      <c r="AD68" s="464">
        <f ca="1" xml:space="preserve"> Coal_Calcs!X$100</f>
        <v>0</v>
      </c>
      <c r="AE68" s="461">
        <f ca="1" xml:space="preserve"> Coal_Calcs!Y$100</f>
        <v>0</v>
      </c>
      <c r="AF68" s="463">
        <f ca="1" xml:space="preserve"> Coal_Calcs!Z$100</f>
        <v>0</v>
      </c>
      <c r="AG68" s="464">
        <f ca="1" xml:space="preserve"> Coal_Calcs!AA$100</f>
        <v>0</v>
      </c>
      <c r="AH68" s="461">
        <f ca="1" xml:space="preserve"> Coal_Calcs!AB$100</f>
        <v>0</v>
      </c>
      <c r="AI68" s="463">
        <f ca="1" xml:space="preserve"> Coal_Calcs!AC$100</f>
        <v>0</v>
      </c>
      <c r="AJ68" s="464">
        <f ca="1" xml:space="preserve"> Coal_Calcs!AD$100</f>
        <v>0</v>
      </c>
      <c r="AK68" s="384">
        <f t="shared" ca="1" si="1"/>
        <v>74631.5748947791</v>
      </c>
      <c r="AL68" s="384">
        <f t="shared" ca="1" si="1"/>
        <v>83316.694230350928</v>
      </c>
      <c r="AM68" s="384">
        <f t="shared" ca="1" si="1"/>
        <v>99425.380810967486</v>
      </c>
    </row>
    <row r="69" spans="4:39" ht="12.9" customHeight="1" x14ac:dyDescent="0.3">
      <c r="D69" s="54"/>
      <c r="E69" s="234" t="s">
        <v>264</v>
      </c>
      <c r="F69" s="234" t="s">
        <v>496</v>
      </c>
      <c r="G69" s="234" t="s">
        <v>646</v>
      </c>
      <c r="H69" s="172"/>
      <c r="I69" s="172"/>
      <c r="J69" s="440">
        <f ca="1" xml:space="preserve"> Oil_Calcs!V$102</f>
        <v>2873.5143856246391</v>
      </c>
      <c r="K69" s="244">
        <f ca="1" xml:space="preserve"> Oil_Calcs!W$102</f>
        <v>3124.9548312495476</v>
      </c>
      <c r="L69" s="447">
        <f ca="1" xml:space="preserve"> Oil_Calcs!X$102</f>
        <v>3408.9793301334494</v>
      </c>
      <c r="M69" s="440">
        <f ca="1" xml:space="preserve"> Oil_Calcs!Y$102</f>
        <v>0</v>
      </c>
      <c r="N69" s="244">
        <f ca="1" xml:space="preserve"> Oil_Calcs!Z$102</f>
        <v>0</v>
      </c>
      <c r="O69" s="447">
        <f ca="1" xml:space="preserve"> Oil_Calcs!AA$102</f>
        <v>0</v>
      </c>
      <c r="P69" s="440">
        <f ca="1" xml:space="preserve"> Oil_Calcs!AB$102</f>
        <v>2873.5143856246391</v>
      </c>
      <c r="Q69" s="244">
        <f ca="1" xml:space="preserve"> Oil_Calcs!AC$102</f>
        <v>3124.9548312495476</v>
      </c>
      <c r="R69" s="447">
        <f ca="1" xml:space="preserve"> Oil_Calcs!AD$102</f>
        <v>3408.9793301334494</v>
      </c>
      <c r="S69" s="440">
        <f ca="1" xml:space="preserve"> Gas_Calcs!V$102</f>
        <v>0</v>
      </c>
      <c r="T69" s="244">
        <f ca="1" xml:space="preserve"> Gas_Calcs!W$102</f>
        <v>0</v>
      </c>
      <c r="U69" s="447">
        <f ca="1" xml:space="preserve"> Gas_Calcs!X$102</f>
        <v>0</v>
      </c>
      <c r="V69" s="440">
        <f ca="1" xml:space="preserve"> Gas_Calcs!Y$102</f>
        <v>0</v>
      </c>
      <c r="W69" s="244">
        <f ca="1" xml:space="preserve"> Gas_Calcs!Z$102</f>
        <v>0</v>
      </c>
      <c r="X69" s="447">
        <f ca="1" xml:space="preserve"> Gas_Calcs!AA$102</f>
        <v>0</v>
      </c>
      <c r="Y69" s="440">
        <f ca="1" xml:space="preserve"> Gas_Calcs!AB$102</f>
        <v>0</v>
      </c>
      <c r="Z69" s="244">
        <f ca="1" xml:space="preserve"> Gas_Calcs!AC$102</f>
        <v>0</v>
      </c>
      <c r="AA69" s="447">
        <f ca="1" xml:space="preserve"> Gas_Calcs!AD$102</f>
        <v>0</v>
      </c>
      <c r="AB69" s="461">
        <f ca="1" xml:space="preserve"> Coal_Calcs!V$101</f>
        <v>0</v>
      </c>
      <c r="AC69" s="463">
        <f ca="1" xml:space="preserve"> Coal_Calcs!W$101</f>
        <v>0</v>
      </c>
      <c r="AD69" s="464">
        <f ca="1" xml:space="preserve"> Coal_Calcs!X$101</f>
        <v>0</v>
      </c>
      <c r="AE69" s="461">
        <f ca="1" xml:space="preserve"> Coal_Calcs!Y$101</f>
        <v>0</v>
      </c>
      <c r="AF69" s="463">
        <f ca="1" xml:space="preserve"> Coal_Calcs!Z$101</f>
        <v>0</v>
      </c>
      <c r="AG69" s="464">
        <f ca="1" xml:space="preserve"> Coal_Calcs!AA$101</f>
        <v>0</v>
      </c>
      <c r="AH69" s="461">
        <f ca="1" xml:space="preserve"> Coal_Calcs!AB$101</f>
        <v>0</v>
      </c>
      <c r="AI69" s="463">
        <f ca="1" xml:space="preserve"> Coal_Calcs!AC$101</f>
        <v>0</v>
      </c>
      <c r="AJ69" s="464">
        <f ca="1" xml:space="preserve"> Coal_Calcs!AD$101</f>
        <v>0</v>
      </c>
      <c r="AK69" s="384">
        <f t="shared" ca="1" si="1"/>
        <v>2873.5143856246391</v>
      </c>
      <c r="AL69" s="384">
        <f t="shared" ca="1" si="1"/>
        <v>3124.9548312495476</v>
      </c>
      <c r="AM69" s="384">
        <f t="shared" ca="1" si="1"/>
        <v>3408.9793301334494</v>
      </c>
    </row>
    <row r="70" spans="4:39" ht="12.9" customHeight="1" x14ac:dyDescent="0.3">
      <c r="D70" s="54"/>
      <c r="E70" s="234" t="s">
        <v>260</v>
      </c>
      <c r="F70" s="234" t="s">
        <v>159</v>
      </c>
      <c r="G70" s="234" t="s">
        <v>646</v>
      </c>
      <c r="H70" s="172"/>
      <c r="I70" s="172"/>
      <c r="J70" s="440">
        <f ca="1" xml:space="preserve"> Oil_Calcs!V$103</f>
        <v>79672.300651833983</v>
      </c>
      <c r="K70" s="244">
        <f ca="1" xml:space="preserve"> Oil_Calcs!W$103</f>
        <v>86643.847020307847</v>
      </c>
      <c r="L70" s="447">
        <f ca="1" xml:space="preserve"> Oil_Calcs!X$103</f>
        <v>94518.832919376408</v>
      </c>
      <c r="M70" s="440">
        <f ca="1" xml:space="preserve"> Oil_Calcs!Y$103</f>
        <v>11131.266301227593</v>
      </c>
      <c r="N70" s="244">
        <f ca="1" xml:space="preserve"> Oil_Calcs!Z$103</f>
        <v>14186.295412532443</v>
      </c>
      <c r="O70" s="447">
        <f ca="1" xml:space="preserve"> Oil_Calcs!AA$103</f>
        <v>25152.694725184028</v>
      </c>
      <c r="P70" s="440">
        <f ca="1" xml:space="preserve"> Oil_Calcs!AB$103</f>
        <v>90803.566953061571</v>
      </c>
      <c r="Q70" s="244">
        <f ca="1" xml:space="preserve"> Oil_Calcs!AC$103</f>
        <v>100830.14243284029</v>
      </c>
      <c r="R70" s="447">
        <f ca="1" xml:space="preserve"> Oil_Calcs!AD$103</f>
        <v>119671.52764456044</v>
      </c>
      <c r="S70" s="440">
        <f ca="1" xml:space="preserve"> Gas_Calcs!V$103</f>
        <v>121909.67211383556</v>
      </c>
      <c r="T70" s="244">
        <f ca="1" xml:space="preserve"> Gas_Calcs!W$103</f>
        <v>125950.87671429422</v>
      </c>
      <c r="U70" s="447">
        <f ca="1" xml:space="preserve"> Gas_Calcs!X$103</f>
        <v>130890.12678152145</v>
      </c>
      <c r="V70" s="440">
        <f ca="1" xml:space="preserve"> Gas_Calcs!Y$103</f>
        <v>11134.15934174695</v>
      </c>
      <c r="W70" s="244">
        <f ca="1" xml:space="preserve"> Gas_Calcs!Z$103</f>
        <v>28596.557448370713</v>
      </c>
      <c r="X70" s="447">
        <f ca="1" xml:space="preserve"> Gas_Calcs!AA$103</f>
        <v>48259.426767964884</v>
      </c>
      <c r="Y70" s="440">
        <f ca="1" xml:space="preserve"> Gas_Calcs!AB$103</f>
        <v>133043.83145558252</v>
      </c>
      <c r="Z70" s="244">
        <f ca="1" xml:space="preserve"> Gas_Calcs!AC$103</f>
        <v>154547.43416266493</v>
      </c>
      <c r="AA70" s="447">
        <f ca="1" xml:space="preserve"> Gas_Calcs!AD$103</f>
        <v>179149.55354948633</v>
      </c>
      <c r="AB70" s="461">
        <f ca="1" xml:space="preserve"> Coal_Calcs!V$102</f>
        <v>0</v>
      </c>
      <c r="AC70" s="463">
        <f ca="1" xml:space="preserve"> Coal_Calcs!W$102</f>
        <v>0</v>
      </c>
      <c r="AD70" s="464">
        <f ca="1" xml:space="preserve"> Coal_Calcs!X$102</f>
        <v>0</v>
      </c>
      <c r="AE70" s="461">
        <f ca="1" xml:space="preserve"> Coal_Calcs!Y$102</f>
        <v>0</v>
      </c>
      <c r="AF70" s="463">
        <f ca="1" xml:space="preserve"> Coal_Calcs!Z$102</f>
        <v>0</v>
      </c>
      <c r="AG70" s="464">
        <f ca="1" xml:space="preserve"> Coal_Calcs!AA$102</f>
        <v>0</v>
      </c>
      <c r="AH70" s="461">
        <f ca="1" xml:space="preserve"> Coal_Calcs!AB$102</f>
        <v>0</v>
      </c>
      <c r="AI70" s="463">
        <f ca="1" xml:space="preserve"> Coal_Calcs!AC$102</f>
        <v>0</v>
      </c>
      <c r="AJ70" s="464">
        <f ca="1" xml:space="preserve"> Coal_Calcs!AD$102</f>
        <v>0</v>
      </c>
      <c r="AK70" s="384">
        <f t="shared" ca="1" si="1"/>
        <v>223847.39840864408</v>
      </c>
      <c r="AL70" s="384">
        <f t="shared" ca="1" si="1"/>
        <v>255377.57659550523</v>
      </c>
      <c r="AM70" s="384">
        <f t="shared" ca="1" si="1"/>
        <v>298821.08119404677</v>
      </c>
    </row>
    <row r="71" spans="4:39" ht="12.9" customHeight="1" x14ac:dyDescent="0.3">
      <c r="D71" s="54"/>
      <c r="E71" s="234" t="s">
        <v>439</v>
      </c>
      <c r="F71" s="234" t="s">
        <v>639</v>
      </c>
      <c r="G71" s="234" t="s">
        <v>646</v>
      </c>
      <c r="H71" s="172"/>
      <c r="I71" s="172"/>
      <c r="J71" s="440">
        <f ca="1" xml:space="preserve"> Oil_Calcs!V$104</f>
        <v>0</v>
      </c>
      <c r="K71" s="244">
        <f ca="1" xml:space="preserve"> Oil_Calcs!W$104</f>
        <v>0</v>
      </c>
      <c r="L71" s="447">
        <f ca="1" xml:space="preserve"> Oil_Calcs!X$104</f>
        <v>0</v>
      </c>
      <c r="M71" s="440">
        <f ca="1" xml:space="preserve"> Oil_Calcs!Y$104</f>
        <v>0</v>
      </c>
      <c r="N71" s="244">
        <f ca="1" xml:space="preserve"> Oil_Calcs!Z$104</f>
        <v>0</v>
      </c>
      <c r="O71" s="447">
        <f ca="1" xml:space="preserve"> Oil_Calcs!AA$104</f>
        <v>0</v>
      </c>
      <c r="P71" s="440">
        <f ca="1" xml:space="preserve"> Oil_Calcs!AB$104</f>
        <v>0</v>
      </c>
      <c r="Q71" s="244">
        <f ca="1" xml:space="preserve"> Oil_Calcs!AC$104</f>
        <v>0</v>
      </c>
      <c r="R71" s="447">
        <f ca="1" xml:space="preserve"> Oil_Calcs!AD$104</f>
        <v>0</v>
      </c>
      <c r="S71" s="440">
        <f ca="1" xml:space="preserve"> Gas_Calcs!V$104</f>
        <v>0</v>
      </c>
      <c r="T71" s="244">
        <f ca="1" xml:space="preserve"> Gas_Calcs!W$104</f>
        <v>0</v>
      </c>
      <c r="U71" s="447">
        <f ca="1" xml:space="preserve"> Gas_Calcs!X$104</f>
        <v>0</v>
      </c>
      <c r="V71" s="440">
        <f ca="1" xml:space="preserve"> Gas_Calcs!Y$104</f>
        <v>0</v>
      </c>
      <c r="W71" s="244">
        <f ca="1" xml:space="preserve"> Gas_Calcs!Z$104</f>
        <v>0</v>
      </c>
      <c r="X71" s="447">
        <f ca="1" xml:space="preserve"> Gas_Calcs!AA$104</f>
        <v>0</v>
      </c>
      <c r="Y71" s="440">
        <f ca="1" xml:space="preserve"> Gas_Calcs!AB$104</f>
        <v>0</v>
      </c>
      <c r="Z71" s="244">
        <f ca="1" xml:space="preserve"> Gas_Calcs!AC$104</f>
        <v>0</v>
      </c>
      <c r="AA71" s="447">
        <f ca="1" xml:space="preserve"> Gas_Calcs!AD$104</f>
        <v>0</v>
      </c>
      <c r="AB71" s="461">
        <f ca="1" xml:space="preserve"> Coal_Calcs!V$103</f>
        <v>0</v>
      </c>
      <c r="AC71" s="463">
        <f ca="1" xml:space="preserve"> Coal_Calcs!W$103</f>
        <v>0</v>
      </c>
      <c r="AD71" s="464">
        <f ca="1" xml:space="preserve"> Coal_Calcs!X$103</f>
        <v>0</v>
      </c>
      <c r="AE71" s="461">
        <f ca="1" xml:space="preserve"> Coal_Calcs!Y$103</f>
        <v>0</v>
      </c>
      <c r="AF71" s="463">
        <f ca="1" xml:space="preserve"> Coal_Calcs!Z$103</f>
        <v>0</v>
      </c>
      <c r="AG71" s="464">
        <f ca="1" xml:space="preserve"> Coal_Calcs!AA$103</f>
        <v>0</v>
      </c>
      <c r="AH71" s="461">
        <f ca="1" xml:space="preserve"> Coal_Calcs!AB$103</f>
        <v>0</v>
      </c>
      <c r="AI71" s="463">
        <f ca="1" xml:space="preserve"> Coal_Calcs!AC$103</f>
        <v>0</v>
      </c>
      <c r="AJ71" s="464">
        <f ca="1" xml:space="preserve"> Coal_Calcs!AD$103</f>
        <v>0</v>
      </c>
      <c r="AK71" s="384">
        <f t="shared" ca="1" si="1"/>
        <v>0</v>
      </c>
      <c r="AL71" s="384">
        <f t="shared" ca="1" si="1"/>
        <v>0</v>
      </c>
      <c r="AM71" s="384">
        <f t="shared" ca="1" si="1"/>
        <v>0</v>
      </c>
    </row>
    <row r="72" spans="4:39" ht="12.9" customHeight="1" x14ac:dyDescent="0.3">
      <c r="D72" s="54"/>
      <c r="E72" s="234" t="s">
        <v>263</v>
      </c>
      <c r="F72" s="234" t="s">
        <v>495</v>
      </c>
      <c r="G72" s="234" t="s">
        <v>646</v>
      </c>
      <c r="H72" s="172"/>
      <c r="I72" s="172"/>
      <c r="J72" s="440">
        <f ca="1" xml:space="preserve"> Oil_Calcs!V$105</f>
        <v>0</v>
      </c>
      <c r="K72" s="244">
        <f ca="1" xml:space="preserve"> Oil_Calcs!W$105</f>
        <v>0</v>
      </c>
      <c r="L72" s="447">
        <f ca="1" xml:space="preserve"> Oil_Calcs!X$105</f>
        <v>0</v>
      </c>
      <c r="M72" s="440">
        <f ca="1" xml:space="preserve"> Oil_Calcs!Y$105</f>
        <v>0</v>
      </c>
      <c r="N72" s="244">
        <f ca="1" xml:space="preserve"> Oil_Calcs!Z$105</f>
        <v>0</v>
      </c>
      <c r="O72" s="447">
        <f ca="1" xml:space="preserve"> Oil_Calcs!AA$105</f>
        <v>0</v>
      </c>
      <c r="P72" s="440">
        <f ca="1" xml:space="preserve"> Oil_Calcs!AB$105</f>
        <v>0</v>
      </c>
      <c r="Q72" s="244">
        <f ca="1" xml:space="preserve"> Oil_Calcs!AC$105</f>
        <v>0</v>
      </c>
      <c r="R72" s="447">
        <f ca="1" xml:space="preserve"> Oil_Calcs!AD$105</f>
        <v>0</v>
      </c>
      <c r="S72" s="440">
        <f ca="1" xml:space="preserve"> Gas_Calcs!V$105</f>
        <v>0</v>
      </c>
      <c r="T72" s="244">
        <f ca="1" xml:space="preserve"> Gas_Calcs!W$105</f>
        <v>0</v>
      </c>
      <c r="U72" s="447">
        <f ca="1" xml:space="preserve"> Gas_Calcs!X$105</f>
        <v>0</v>
      </c>
      <c r="V72" s="440">
        <f ca="1" xml:space="preserve"> Gas_Calcs!Y$105</f>
        <v>0</v>
      </c>
      <c r="W72" s="244">
        <f ca="1" xml:space="preserve"> Gas_Calcs!Z$105</f>
        <v>0</v>
      </c>
      <c r="X72" s="447">
        <f ca="1" xml:space="preserve"> Gas_Calcs!AA$105</f>
        <v>0</v>
      </c>
      <c r="Y72" s="440">
        <f ca="1" xml:space="preserve"> Gas_Calcs!AB$105</f>
        <v>0</v>
      </c>
      <c r="Z72" s="244">
        <f ca="1" xml:space="preserve"> Gas_Calcs!AC$105</f>
        <v>0</v>
      </c>
      <c r="AA72" s="447">
        <f ca="1" xml:space="preserve"> Gas_Calcs!AD$105</f>
        <v>0</v>
      </c>
      <c r="AB72" s="461">
        <f ca="1" xml:space="preserve"> Coal_Calcs!V$104</f>
        <v>0</v>
      </c>
      <c r="AC72" s="463">
        <f ca="1" xml:space="preserve"> Coal_Calcs!W$104</f>
        <v>0</v>
      </c>
      <c r="AD72" s="464">
        <f ca="1" xml:space="preserve"> Coal_Calcs!X$104</f>
        <v>0</v>
      </c>
      <c r="AE72" s="461">
        <f ca="1" xml:space="preserve"> Coal_Calcs!Y$104</f>
        <v>0</v>
      </c>
      <c r="AF72" s="463">
        <f ca="1" xml:space="preserve"> Coal_Calcs!Z$104</f>
        <v>0</v>
      </c>
      <c r="AG72" s="464">
        <f ca="1" xml:space="preserve"> Coal_Calcs!AA$104</f>
        <v>0</v>
      </c>
      <c r="AH72" s="461">
        <f ca="1" xml:space="preserve"> Coal_Calcs!AB$104</f>
        <v>0</v>
      </c>
      <c r="AI72" s="463">
        <f ca="1" xml:space="preserve"> Coal_Calcs!AC$104</f>
        <v>0</v>
      </c>
      <c r="AJ72" s="464">
        <f ca="1" xml:space="preserve"> Coal_Calcs!AD$104</f>
        <v>0</v>
      </c>
      <c r="AK72" s="384">
        <f t="shared" ca="1" si="1"/>
        <v>0</v>
      </c>
      <c r="AL72" s="384">
        <f t="shared" ca="1" si="1"/>
        <v>0</v>
      </c>
      <c r="AM72" s="384">
        <f t="shared" ca="1" si="1"/>
        <v>0</v>
      </c>
    </row>
    <row r="73" spans="4:39" ht="12.9" customHeight="1" x14ac:dyDescent="0.3">
      <c r="D73" s="54"/>
      <c r="E73" s="234" t="s">
        <v>403</v>
      </c>
      <c r="F73" s="234" t="s">
        <v>615</v>
      </c>
      <c r="G73" s="234" t="s">
        <v>646</v>
      </c>
      <c r="H73" s="172"/>
      <c r="I73" s="172"/>
      <c r="J73" s="440">
        <f ca="1" xml:space="preserve"> Oil_Calcs!V$106</f>
        <v>10412.745008877378</v>
      </c>
      <c r="K73" s="244">
        <f ca="1" xml:space="preserve"> Oil_Calcs!W$106</f>
        <v>11323.888958011128</v>
      </c>
      <c r="L73" s="447">
        <f ca="1" xml:space="preserve"> Oil_Calcs!X$106</f>
        <v>12353.107638087216</v>
      </c>
      <c r="M73" s="440">
        <f ca="1" xml:space="preserve"> Oil_Calcs!Y$106</f>
        <v>610.88856919482328</v>
      </c>
      <c r="N73" s="244">
        <f ca="1" xml:space="preserve"> Oil_Calcs!Z$106</f>
        <v>720.48046054758436</v>
      </c>
      <c r="O73" s="447">
        <f ca="1" xml:space="preserve"> Oil_Calcs!AA$106</f>
        <v>2111.50733464225</v>
      </c>
      <c r="P73" s="440">
        <f ca="1" xml:space="preserve"> Oil_Calcs!AB$106</f>
        <v>11023.633578072202</v>
      </c>
      <c r="Q73" s="244">
        <f ca="1" xml:space="preserve"> Oil_Calcs!AC$106</f>
        <v>12044.369418558712</v>
      </c>
      <c r="R73" s="447">
        <f ca="1" xml:space="preserve"> Oil_Calcs!AD$106</f>
        <v>14464.614972729467</v>
      </c>
      <c r="S73" s="440">
        <f ca="1" xml:space="preserve"> Gas_Calcs!V$106</f>
        <v>0</v>
      </c>
      <c r="T73" s="244">
        <f ca="1" xml:space="preserve"> Gas_Calcs!W$106</f>
        <v>0</v>
      </c>
      <c r="U73" s="447">
        <f ca="1" xml:space="preserve"> Gas_Calcs!X$106</f>
        <v>0</v>
      </c>
      <c r="V73" s="440">
        <f ca="1" xml:space="preserve"> Gas_Calcs!Y$106</f>
        <v>0</v>
      </c>
      <c r="W73" s="244">
        <f ca="1" xml:space="preserve"> Gas_Calcs!Z$106</f>
        <v>0</v>
      </c>
      <c r="X73" s="447">
        <f ca="1" xml:space="preserve"> Gas_Calcs!AA$106</f>
        <v>0</v>
      </c>
      <c r="Y73" s="440">
        <f ca="1" xml:space="preserve"> Gas_Calcs!AB$106</f>
        <v>0</v>
      </c>
      <c r="Z73" s="244">
        <f ca="1" xml:space="preserve"> Gas_Calcs!AC$106</f>
        <v>0</v>
      </c>
      <c r="AA73" s="447">
        <f ca="1" xml:space="preserve"> Gas_Calcs!AD$106</f>
        <v>0</v>
      </c>
      <c r="AB73" s="461">
        <f ca="1" xml:space="preserve"> Coal_Calcs!V$105</f>
        <v>3153.9202459586563</v>
      </c>
      <c r="AC73" s="463">
        <f ca="1" xml:space="preserve"> Coal_Calcs!W$105</f>
        <v>3497.4361013614503</v>
      </c>
      <c r="AD73" s="464">
        <f ca="1" xml:space="preserve"> Coal_Calcs!X$105</f>
        <v>3844.4337512483612</v>
      </c>
      <c r="AE73" s="461">
        <f ca="1" xml:space="preserve"> Coal_Calcs!Y$105</f>
        <v>216.75946555237181</v>
      </c>
      <c r="AF73" s="463">
        <f ca="1" xml:space="preserve"> Coal_Calcs!Z$105</f>
        <v>238.21673350752729</v>
      </c>
      <c r="AG73" s="464">
        <f ca="1" xml:space="preserve"> Coal_Calcs!AA$105</f>
        <v>259.67400146268278</v>
      </c>
      <c r="AH73" s="461">
        <f ca="1" xml:space="preserve"> Coal_Calcs!AB$105</f>
        <v>3370.679711511028</v>
      </c>
      <c r="AI73" s="463">
        <f ca="1" xml:space="preserve"> Coal_Calcs!AC$105</f>
        <v>3735.6528348689776</v>
      </c>
      <c r="AJ73" s="464">
        <f ca="1" xml:space="preserve"> Coal_Calcs!AD$105</f>
        <v>4104.1077527110438</v>
      </c>
      <c r="AK73" s="384">
        <f t="shared" ref="AK73:AM136" ca="1" si="2">P73+Y73+AH73</f>
        <v>14394.31328958323</v>
      </c>
      <c r="AL73" s="384">
        <f t="shared" ca="1" si="2"/>
        <v>15780.022253427689</v>
      </c>
      <c r="AM73" s="384">
        <f t="shared" ca="1" si="2"/>
        <v>18568.722725440512</v>
      </c>
    </row>
    <row r="74" spans="4:39" ht="12.9" customHeight="1" x14ac:dyDescent="0.3">
      <c r="D74" s="54"/>
      <c r="E74" s="234" t="s">
        <v>266</v>
      </c>
      <c r="F74" s="234" t="s">
        <v>498</v>
      </c>
      <c r="G74" s="234" t="s">
        <v>646</v>
      </c>
      <c r="H74" s="172"/>
      <c r="I74" s="172"/>
      <c r="J74" s="440">
        <f ca="1" xml:space="preserve"> Oil_Calcs!V$107</f>
        <v>0</v>
      </c>
      <c r="K74" s="244">
        <f ca="1" xml:space="preserve"> Oil_Calcs!W$107</f>
        <v>0</v>
      </c>
      <c r="L74" s="447">
        <f ca="1" xml:space="preserve"> Oil_Calcs!X$107</f>
        <v>0</v>
      </c>
      <c r="M74" s="440">
        <f ca="1" xml:space="preserve"> Oil_Calcs!Y$107</f>
        <v>0</v>
      </c>
      <c r="N74" s="244">
        <f ca="1" xml:space="preserve"> Oil_Calcs!Z$107</f>
        <v>0</v>
      </c>
      <c r="O74" s="447">
        <f ca="1" xml:space="preserve"> Oil_Calcs!AA$107</f>
        <v>0</v>
      </c>
      <c r="P74" s="440">
        <f ca="1" xml:space="preserve"> Oil_Calcs!AB$107</f>
        <v>0</v>
      </c>
      <c r="Q74" s="244">
        <f ca="1" xml:space="preserve"> Oil_Calcs!AC$107</f>
        <v>0</v>
      </c>
      <c r="R74" s="447">
        <f ca="1" xml:space="preserve"> Oil_Calcs!AD$107</f>
        <v>0</v>
      </c>
      <c r="S74" s="440">
        <f ca="1" xml:space="preserve"> Gas_Calcs!V$107</f>
        <v>0</v>
      </c>
      <c r="T74" s="244">
        <f ca="1" xml:space="preserve"> Gas_Calcs!W$107</f>
        <v>0</v>
      </c>
      <c r="U74" s="447">
        <f ca="1" xml:space="preserve"> Gas_Calcs!X$107</f>
        <v>0</v>
      </c>
      <c r="V74" s="440">
        <f ca="1" xml:space="preserve"> Gas_Calcs!Y$107</f>
        <v>0</v>
      </c>
      <c r="W74" s="244">
        <f ca="1" xml:space="preserve"> Gas_Calcs!Z$107</f>
        <v>0</v>
      </c>
      <c r="X74" s="447">
        <f ca="1" xml:space="preserve"> Gas_Calcs!AA$107</f>
        <v>0</v>
      </c>
      <c r="Y74" s="440">
        <f ca="1" xml:space="preserve"> Gas_Calcs!AB$107</f>
        <v>0</v>
      </c>
      <c r="Z74" s="244">
        <f ca="1" xml:space="preserve"> Gas_Calcs!AC$107</f>
        <v>0</v>
      </c>
      <c r="AA74" s="447">
        <f ca="1" xml:space="preserve"> Gas_Calcs!AD$107</f>
        <v>0</v>
      </c>
      <c r="AB74" s="461">
        <f ca="1" xml:space="preserve"> Coal_Calcs!V$106</f>
        <v>0</v>
      </c>
      <c r="AC74" s="463">
        <f ca="1" xml:space="preserve"> Coal_Calcs!W$106</f>
        <v>0</v>
      </c>
      <c r="AD74" s="464">
        <f ca="1" xml:space="preserve"> Coal_Calcs!X$106</f>
        <v>0</v>
      </c>
      <c r="AE74" s="461">
        <f ca="1" xml:space="preserve"> Coal_Calcs!Y$106</f>
        <v>0</v>
      </c>
      <c r="AF74" s="463">
        <f ca="1" xml:space="preserve"> Coal_Calcs!Z$106</f>
        <v>0</v>
      </c>
      <c r="AG74" s="464">
        <f ca="1" xml:space="preserve"> Coal_Calcs!AA$106</f>
        <v>0</v>
      </c>
      <c r="AH74" s="461">
        <f ca="1" xml:space="preserve"> Coal_Calcs!AB$106</f>
        <v>0</v>
      </c>
      <c r="AI74" s="463">
        <f ca="1" xml:space="preserve"> Coal_Calcs!AC$106</f>
        <v>0</v>
      </c>
      <c r="AJ74" s="464">
        <f ca="1" xml:space="preserve"> Coal_Calcs!AD$106</f>
        <v>0</v>
      </c>
      <c r="AK74" s="384">
        <f t="shared" ca="1" si="2"/>
        <v>0</v>
      </c>
      <c r="AL74" s="384">
        <f t="shared" ca="1" si="2"/>
        <v>0</v>
      </c>
      <c r="AM74" s="384">
        <f t="shared" ca="1" si="2"/>
        <v>0</v>
      </c>
    </row>
    <row r="75" spans="4:39" ht="12.9" customHeight="1" x14ac:dyDescent="0.3">
      <c r="D75" s="54"/>
      <c r="E75" s="234" t="s">
        <v>270</v>
      </c>
      <c r="F75" s="234" t="s">
        <v>502</v>
      </c>
      <c r="G75" s="234" t="s">
        <v>646</v>
      </c>
      <c r="H75" s="172"/>
      <c r="I75" s="172"/>
      <c r="J75" s="440">
        <f ca="1" xml:space="preserve"> Oil_Calcs!V$108</f>
        <v>2305.0582789032428</v>
      </c>
      <c r="K75" s="244">
        <f ca="1" xml:space="preserve"> Oil_Calcs!W$108</f>
        <v>2506.7572450675721</v>
      </c>
      <c r="L75" s="447">
        <f ca="1" xml:space="preserve"> Oil_Calcs!X$108</f>
        <v>2734.5942887374836</v>
      </c>
      <c r="M75" s="440">
        <f ca="1" xml:space="preserve"> Oil_Calcs!Y$108</f>
        <v>0</v>
      </c>
      <c r="N75" s="244">
        <f ca="1" xml:space="preserve"> Oil_Calcs!Z$108</f>
        <v>0</v>
      </c>
      <c r="O75" s="447">
        <f ca="1" xml:space="preserve"> Oil_Calcs!AA$108</f>
        <v>0</v>
      </c>
      <c r="P75" s="440">
        <f ca="1" xml:space="preserve"> Oil_Calcs!AB$108</f>
        <v>2305.0582789032428</v>
      </c>
      <c r="Q75" s="244">
        <f ca="1" xml:space="preserve"> Oil_Calcs!AC$108</f>
        <v>2506.7572450675721</v>
      </c>
      <c r="R75" s="447">
        <f ca="1" xml:space="preserve"> Oil_Calcs!AD$108</f>
        <v>2734.5942887374836</v>
      </c>
      <c r="S75" s="440">
        <f ca="1" xml:space="preserve"> Gas_Calcs!V$108</f>
        <v>0</v>
      </c>
      <c r="T75" s="244">
        <f ca="1" xml:space="preserve"> Gas_Calcs!W$108</f>
        <v>0</v>
      </c>
      <c r="U75" s="447">
        <f ca="1" xml:space="preserve"> Gas_Calcs!X$108</f>
        <v>0</v>
      </c>
      <c r="V75" s="440">
        <f ca="1" xml:space="preserve"> Gas_Calcs!Y$108</f>
        <v>0</v>
      </c>
      <c r="W75" s="244">
        <f ca="1" xml:space="preserve"> Gas_Calcs!Z$108</f>
        <v>0</v>
      </c>
      <c r="X75" s="447">
        <f ca="1" xml:space="preserve"> Gas_Calcs!AA$108</f>
        <v>0</v>
      </c>
      <c r="Y75" s="440">
        <f ca="1" xml:space="preserve"> Gas_Calcs!AB$108</f>
        <v>0</v>
      </c>
      <c r="Z75" s="244">
        <f ca="1" xml:space="preserve"> Gas_Calcs!AC$108</f>
        <v>0</v>
      </c>
      <c r="AA75" s="447">
        <f ca="1" xml:space="preserve"> Gas_Calcs!AD$108</f>
        <v>0</v>
      </c>
      <c r="AB75" s="461">
        <f ca="1" xml:space="preserve"> Coal_Calcs!V$107</f>
        <v>0</v>
      </c>
      <c r="AC75" s="463">
        <f ca="1" xml:space="preserve"> Coal_Calcs!W$107</f>
        <v>0</v>
      </c>
      <c r="AD75" s="464">
        <f ca="1" xml:space="preserve"> Coal_Calcs!X$107</f>
        <v>0</v>
      </c>
      <c r="AE75" s="461">
        <f ca="1" xml:space="preserve"> Coal_Calcs!Y$107</f>
        <v>0</v>
      </c>
      <c r="AF75" s="463">
        <f ca="1" xml:space="preserve"> Coal_Calcs!Z$107</f>
        <v>0</v>
      </c>
      <c r="AG75" s="464">
        <f ca="1" xml:space="preserve"> Coal_Calcs!AA$107</f>
        <v>0</v>
      </c>
      <c r="AH75" s="461">
        <f ca="1" xml:space="preserve"> Coal_Calcs!AB$107</f>
        <v>0</v>
      </c>
      <c r="AI75" s="463">
        <f ca="1" xml:space="preserve"> Coal_Calcs!AC$107</f>
        <v>0</v>
      </c>
      <c r="AJ75" s="464">
        <f ca="1" xml:space="preserve"> Coal_Calcs!AD$107</f>
        <v>0</v>
      </c>
      <c r="AK75" s="384">
        <f t="shared" ca="1" si="2"/>
        <v>2305.0582789032428</v>
      </c>
      <c r="AL75" s="384">
        <f t="shared" ca="1" si="2"/>
        <v>2506.7572450675721</v>
      </c>
      <c r="AM75" s="384">
        <f t="shared" ca="1" si="2"/>
        <v>2734.5942887374836</v>
      </c>
    </row>
    <row r="76" spans="4:39" ht="12.9" customHeight="1" x14ac:dyDescent="0.3">
      <c r="D76" s="54"/>
      <c r="E76" s="234" t="s">
        <v>269</v>
      </c>
      <c r="F76" s="234" t="s">
        <v>501</v>
      </c>
      <c r="G76" s="234" t="s">
        <v>646</v>
      </c>
      <c r="H76" s="172"/>
      <c r="I76" s="172"/>
      <c r="J76" s="440">
        <f ca="1" xml:space="preserve"> Oil_Calcs!V$109</f>
        <v>0</v>
      </c>
      <c r="K76" s="244">
        <f ca="1" xml:space="preserve"> Oil_Calcs!W$109</f>
        <v>0</v>
      </c>
      <c r="L76" s="447">
        <f ca="1" xml:space="preserve"> Oil_Calcs!X$109</f>
        <v>0</v>
      </c>
      <c r="M76" s="440">
        <f ca="1" xml:space="preserve"> Oil_Calcs!Y$109</f>
        <v>0</v>
      </c>
      <c r="N76" s="244">
        <f ca="1" xml:space="preserve"> Oil_Calcs!Z$109</f>
        <v>0</v>
      </c>
      <c r="O76" s="447">
        <f ca="1" xml:space="preserve"> Oil_Calcs!AA$109</f>
        <v>0</v>
      </c>
      <c r="P76" s="440">
        <f ca="1" xml:space="preserve"> Oil_Calcs!AB$109</f>
        <v>0</v>
      </c>
      <c r="Q76" s="244">
        <f ca="1" xml:space="preserve"> Oil_Calcs!AC$109</f>
        <v>0</v>
      </c>
      <c r="R76" s="447">
        <f ca="1" xml:space="preserve"> Oil_Calcs!AD$109</f>
        <v>0</v>
      </c>
      <c r="S76" s="440">
        <f ca="1" xml:space="preserve"> Gas_Calcs!V$109</f>
        <v>0</v>
      </c>
      <c r="T76" s="244">
        <f ca="1" xml:space="preserve"> Gas_Calcs!W$109</f>
        <v>0</v>
      </c>
      <c r="U76" s="447">
        <f ca="1" xml:space="preserve"> Gas_Calcs!X$109</f>
        <v>0</v>
      </c>
      <c r="V76" s="440">
        <f ca="1" xml:space="preserve"> Gas_Calcs!Y$109</f>
        <v>0</v>
      </c>
      <c r="W76" s="244">
        <f ca="1" xml:space="preserve"> Gas_Calcs!Z$109</f>
        <v>0</v>
      </c>
      <c r="X76" s="447">
        <f ca="1" xml:space="preserve"> Gas_Calcs!AA$109</f>
        <v>0</v>
      </c>
      <c r="Y76" s="440">
        <f ca="1" xml:space="preserve"> Gas_Calcs!AB$109</f>
        <v>0</v>
      </c>
      <c r="Z76" s="244">
        <f ca="1" xml:space="preserve"> Gas_Calcs!AC$109</f>
        <v>0</v>
      </c>
      <c r="AA76" s="447">
        <f ca="1" xml:space="preserve"> Gas_Calcs!AD$109</f>
        <v>0</v>
      </c>
      <c r="AB76" s="461">
        <f ca="1" xml:space="preserve"> Coal_Calcs!V$108</f>
        <v>0</v>
      </c>
      <c r="AC76" s="463">
        <f ca="1" xml:space="preserve"> Coal_Calcs!W$108</f>
        <v>0</v>
      </c>
      <c r="AD76" s="464">
        <f ca="1" xml:space="preserve"> Coal_Calcs!X$108</f>
        <v>0</v>
      </c>
      <c r="AE76" s="461">
        <f ca="1" xml:space="preserve"> Coal_Calcs!Y$108</f>
        <v>0</v>
      </c>
      <c r="AF76" s="463">
        <f ca="1" xml:space="preserve"> Coal_Calcs!Z$108</f>
        <v>0</v>
      </c>
      <c r="AG76" s="464">
        <f ca="1" xml:space="preserve"> Coal_Calcs!AA$108</f>
        <v>0</v>
      </c>
      <c r="AH76" s="461">
        <f ca="1" xml:space="preserve"> Coal_Calcs!AB$108</f>
        <v>0</v>
      </c>
      <c r="AI76" s="463">
        <f ca="1" xml:space="preserve"> Coal_Calcs!AC$108</f>
        <v>0</v>
      </c>
      <c r="AJ76" s="464">
        <f ca="1" xml:space="preserve"> Coal_Calcs!AD$108</f>
        <v>0</v>
      </c>
      <c r="AK76" s="384">
        <f t="shared" ca="1" si="2"/>
        <v>0</v>
      </c>
      <c r="AL76" s="384">
        <f t="shared" ca="1" si="2"/>
        <v>0</v>
      </c>
      <c r="AM76" s="384">
        <f t="shared" ca="1" si="2"/>
        <v>0</v>
      </c>
    </row>
    <row r="77" spans="4:39" ht="12.9" customHeight="1" x14ac:dyDescent="0.3">
      <c r="D77" s="54"/>
      <c r="E77" s="234" t="s">
        <v>267</v>
      </c>
      <c r="F77" s="234" t="s">
        <v>499</v>
      </c>
      <c r="G77" s="234" t="s">
        <v>646</v>
      </c>
      <c r="H77" s="172"/>
      <c r="I77" s="172"/>
      <c r="J77" s="440">
        <f ca="1" xml:space="preserve"> Oil_Calcs!V$110</f>
        <v>0</v>
      </c>
      <c r="K77" s="244">
        <f ca="1" xml:space="preserve"> Oil_Calcs!W$110</f>
        <v>0</v>
      </c>
      <c r="L77" s="447">
        <f ca="1" xml:space="preserve"> Oil_Calcs!X$110</f>
        <v>0</v>
      </c>
      <c r="M77" s="440">
        <f ca="1" xml:space="preserve"> Oil_Calcs!Y$110</f>
        <v>0</v>
      </c>
      <c r="N77" s="244">
        <f ca="1" xml:space="preserve"> Oil_Calcs!Z$110</f>
        <v>0</v>
      </c>
      <c r="O77" s="447">
        <f ca="1" xml:space="preserve"> Oil_Calcs!AA$110</f>
        <v>0</v>
      </c>
      <c r="P77" s="440">
        <f ca="1" xml:space="preserve"> Oil_Calcs!AB$110</f>
        <v>0</v>
      </c>
      <c r="Q77" s="244">
        <f ca="1" xml:space="preserve"> Oil_Calcs!AC$110</f>
        <v>0</v>
      </c>
      <c r="R77" s="447">
        <f ca="1" xml:space="preserve"> Oil_Calcs!AD$110</f>
        <v>0</v>
      </c>
      <c r="S77" s="440">
        <f ca="1" xml:space="preserve"> Gas_Calcs!V$110</f>
        <v>0</v>
      </c>
      <c r="T77" s="244">
        <f ca="1" xml:space="preserve"> Gas_Calcs!W$110</f>
        <v>0</v>
      </c>
      <c r="U77" s="447">
        <f ca="1" xml:space="preserve"> Gas_Calcs!X$110</f>
        <v>0</v>
      </c>
      <c r="V77" s="440">
        <f ca="1" xml:space="preserve"> Gas_Calcs!Y$110</f>
        <v>0</v>
      </c>
      <c r="W77" s="244">
        <f ca="1" xml:space="preserve"> Gas_Calcs!Z$110</f>
        <v>0</v>
      </c>
      <c r="X77" s="447">
        <f ca="1" xml:space="preserve"> Gas_Calcs!AA$110</f>
        <v>0</v>
      </c>
      <c r="Y77" s="440">
        <f ca="1" xml:space="preserve"> Gas_Calcs!AB$110</f>
        <v>0</v>
      </c>
      <c r="Z77" s="244">
        <f ca="1" xml:space="preserve"> Gas_Calcs!AC$110</f>
        <v>0</v>
      </c>
      <c r="AA77" s="447">
        <f ca="1" xml:space="preserve"> Gas_Calcs!AD$110</f>
        <v>0</v>
      </c>
      <c r="AB77" s="461">
        <f ca="1" xml:space="preserve"> Coal_Calcs!V$109</f>
        <v>0</v>
      </c>
      <c r="AC77" s="463">
        <f ca="1" xml:space="preserve"> Coal_Calcs!W$109</f>
        <v>0</v>
      </c>
      <c r="AD77" s="464">
        <f ca="1" xml:space="preserve"> Coal_Calcs!X$109</f>
        <v>0</v>
      </c>
      <c r="AE77" s="461">
        <f ca="1" xml:space="preserve"> Coal_Calcs!Y$109</f>
        <v>0</v>
      </c>
      <c r="AF77" s="463">
        <f ca="1" xml:space="preserve"> Coal_Calcs!Z$109</f>
        <v>0</v>
      </c>
      <c r="AG77" s="464">
        <f ca="1" xml:space="preserve"> Coal_Calcs!AA$109</f>
        <v>0</v>
      </c>
      <c r="AH77" s="461">
        <f ca="1" xml:space="preserve"> Coal_Calcs!AB$109</f>
        <v>0</v>
      </c>
      <c r="AI77" s="463">
        <f ca="1" xml:space="preserve"> Coal_Calcs!AC$109</f>
        <v>0</v>
      </c>
      <c r="AJ77" s="464">
        <f ca="1" xml:space="preserve"> Coal_Calcs!AD$109</f>
        <v>0</v>
      </c>
      <c r="AK77" s="384">
        <f t="shared" ca="1" si="2"/>
        <v>0</v>
      </c>
      <c r="AL77" s="384">
        <f t="shared" ca="1" si="2"/>
        <v>0</v>
      </c>
      <c r="AM77" s="384">
        <f t="shared" ca="1" si="2"/>
        <v>0</v>
      </c>
    </row>
    <row r="78" spans="4:39" ht="12.9" customHeight="1" x14ac:dyDescent="0.3">
      <c r="D78" s="54"/>
      <c r="E78" s="234" t="s">
        <v>339</v>
      </c>
      <c r="F78" s="234" t="s">
        <v>560</v>
      </c>
      <c r="G78" s="234" t="s">
        <v>646</v>
      </c>
      <c r="H78" s="172"/>
      <c r="I78" s="172"/>
      <c r="J78" s="440">
        <f ca="1" xml:space="preserve"> Oil_Calcs!V$111</f>
        <v>0</v>
      </c>
      <c r="K78" s="244">
        <f ca="1" xml:space="preserve"> Oil_Calcs!W$111</f>
        <v>0</v>
      </c>
      <c r="L78" s="447">
        <f ca="1" xml:space="preserve"> Oil_Calcs!X$111</f>
        <v>0</v>
      </c>
      <c r="M78" s="440">
        <f ca="1" xml:space="preserve"> Oil_Calcs!Y$111</f>
        <v>0</v>
      </c>
      <c r="N78" s="244">
        <f ca="1" xml:space="preserve"> Oil_Calcs!Z$111</f>
        <v>0</v>
      </c>
      <c r="O78" s="447">
        <f ca="1" xml:space="preserve"> Oil_Calcs!AA$111</f>
        <v>0</v>
      </c>
      <c r="P78" s="440">
        <f ca="1" xml:space="preserve"> Oil_Calcs!AB$111</f>
        <v>0</v>
      </c>
      <c r="Q78" s="244">
        <f ca="1" xml:space="preserve"> Oil_Calcs!AC$111</f>
        <v>0</v>
      </c>
      <c r="R78" s="447">
        <f ca="1" xml:space="preserve"> Oil_Calcs!AD$111</f>
        <v>0</v>
      </c>
      <c r="S78" s="440">
        <f ca="1" xml:space="preserve"> Gas_Calcs!V$111</f>
        <v>0</v>
      </c>
      <c r="T78" s="244">
        <f ca="1" xml:space="preserve"> Gas_Calcs!W$111</f>
        <v>0</v>
      </c>
      <c r="U78" s="447">
        <f ca="1" xml:space="preserve"> Gas_Calcs!X$111</f>
        <v>0</v>
      </c>
      <c r="V78" s="440">
        <f ca="1" xml:space="preserve"> Gas_Calcs!Y$111</f>
        <v>0</v>
      </c>
      <c r="W78" s="244">
        <f ca="1" xml:space="preserve"> Gas_Calcs!Z$111</f>
        <v>0</v>
      </c>
      <c r="X78" s="447">
        <f ca="1" xml:space="preserve"> Gas_Calcs!AA$111</f>
        <v>0</v>
      </c>
      <c r="Y78" s="440">
        <f ca="1" xml:space="preserve"> Gas_Calcs!AB$111</f>
        <v>0</v>
      </c>
      <c r="Z78" s="244">
        <f ca="1" xml:space="preserve"> Gas_Calcs!AC$111</f>
        <v>0</v>
      </c>
      <c r="AA78" s="447">
        <f ca="1" xml:space="preserve"> Gas_Calcs!AD$111</f>
        <v>0</v>
      </c>
      <c r="AB78" s="461">
        <f ca="1" xml:space="preserve"> Coal_Calcs!V$110</f>
        <v>0</v>
      </c>
      <c r="AC78" s="463">
        <f ca="1" xml:space="preserve"> Coal_Calcs!W$110</f>
        <v>0</v>
      </c>
      <c r="AD78" s="464">
        <f ca="1" xml:space="preserve"> Coal_Calcs!X$110</f>
        <v>0</v>
      </c>
      <c r="AE78" s="461">
        <f ca="1" xml:space="preserve"> Coal_Calcs!Y$110</f>
        <v>0</v>
      </c>
      <c r="AF78" s="463">
        <f ca="1" xml:space="preserve"> Coal_Calcs!Z$110</f>
        <v>0</v>
      </c>
      <c r="AG78" s="464">
        <f ca="1" xml:space="preserve"> Coal_Calcs!AA$110</f>
        <v>0</v>
      </c>
      <c r="AH78" s="461">
        <f ca="1" xml:space="preserve"> Coal_Calcs!AB$110</f>
        <v>0</v>
      </c>
      <c r="AI78" s="463">
        <f ca="1" xml:space="preserve"> Coal_Calcs!AC$110</f>
        <v>0</v>
      </c>
      <c r="AJ78" s="464">
        <f ca="1" xml:space="preserve"> Coal_Calcs!AD$110</f>
        <v>0</v>
      </c>
      <c r="AK78" s="384">
        <f t="shared" ca="1" si="2"/>
        <v>0</v>
      </c>
      <c r="AL78" s="384">
        <f t="shared" ca="1" si="2"/>
        <v>0</v>
      </c>
      <c r="AM78" s="384">
        <f t="shared" ca="1" si="2"/>
        <v>0</v>
      </c>
    </row>
    <row r="79" spans="4:39" ht="12.9" customHeight="1" x14ac:dyDescent="0.3">
      <c r="D79" s="54"/>
      <c r="E79" s="234" t="s">
        <v>268</v>
      </c>
      <c r="F79" s="234" t="s">
        <v>500</v>
      </c>
      <c r="G79" s="234" t="s">
        <v>646</v>
      </c>
      <c r="H79" s="172"/>
      <c r="I79" s="172"/>
      <c r="J79" s="440">
        <f ca="1" xml:space="preserve"> Oil_Calcs!V$112</f>
        <v>0</v>
      </c>
      <c r="K79" s="244">
        <f ca="1" xml:space="preserve"> Oil_Calcs!W$112</f>
        <v>0</v>
      </c>
      <c r="L79" s="447">
        <f ca="1" xml:space="preserve"> Oil_Calcs!X$112</f>
        <v>0</v>
      </c>
      <c r="M79" s="440">
        <f ca="1" xml:space="preserve"> Oil_Calcs!Y$112</f>
        <v>0</v>
      </c>
      <c r="N79" s="244">
        <f ca="1" xml:space="preserve"> Oil_Calcs!Z$112</f>
        <v>0</v>
      </c>
      <c r="O79" s="447">
        <f ca="1" xml:space="preserve"> Oil_Calcs!AA$112</f>
        <v>0</v>
      </c>
      <c r="P79" s="440">
        <f ca="1" xml:space="preserve"> Oil_Calcs!AB$112</f>
        <v>0</v>
      </c>
      <c r="Q79" s="244">
        <f ca="1" xml:space="preserve"> Oil_Calcs!AC$112</f>
        <v>0</v>
      </c>
      <c r="R79" s="447">
        <f ca="1" xml:space="preserve"> Oil_Calcs!AD$112</f>
        <v>0</v>
      </c>
      <c r="S79" s="440">
        <f ca="1" xml:space="preserve"> Gas_Calcs!V$112</f>
        <v>0</v>
      </c>
      <c r="T79" s="244">
        <f ca="1" xml:space="preserve"> Gas_Calcs!W$112</f>
        <v>0</v>
      </c>
      <c r="U79" s="447">
        <f ca="1" xml:space="preserve"> Gas_Calcs!X$112</f>
        <v>0</v>
      </c>
      <c r="V79" s="440">
        <f ca="1" xml:space="preserve"> Gas_Calcs!Y$112</f>
        <v>0</v>
      </c>
      <c r="W79" s="244">
        <f ca="1" xml:space="preserve"> Gas_Calcs!Z$112</f>
        <v>0</v>
      </c>
      <c r="X79" s="447">
        <f ca="1" xml:space="preserve"> Gas_Calcs!AA$112</f>
        <v>0</v>
      </c>
      <c r="Y79" s="440">
        <f ca="1" xml:space="preserve"> Gas_Calcs!AB$112</f>
        <v>0</v>
      </c>
      <c r="Z79" s="244">
        <f ca="1" xml:space="preserve"> Gas_Calcs!AC$112</f>
        <v>0</v>
      </c>
      <c r="AA79" s="447">
        <f ca="1" xml:space="preserve"> Gas_Calcs!AD$112</f>
        <v>0</v>
      </c>
      <c r="AB79" s="461">
        <f ca="1" xml:space="preserve"> Coal_Calcs!V$111</f>
        <v>0</v>
      </c>
      <c r="AC79" s="463">
        <f ca="1" xml:space="preserve"> Coal_Calcs!W$111</f>
        <v>0</v>
      </c>
      <c r="AD79" s="464">
        <f ca="1" xml:space="preserve"> Coal_Calcs!X$111</f>
        <v>0</v>
      </c>
      <c r="AE79" s="461">
        <f ca="1" xml:space="preserve"> Coal_Calcs!Y$111</f>
        <v>0</v>
      </c>
      <c r="AF79" s="463">
        <f ca="1" xml:space="preserve"> Coal_Calcs!Z$111</f>
        <v>0</v>
      </c>
      <c r="AG79" s="464">
        <f ca="1" xml:space="preserve"> Coal_Calcs!AA$111</f>
        <v>0</v>
      </c>
      <c r="AH79" s="461">
        <f ca="1" xml:space="preserve"> Coal_Calcs!AB$111</f>
        <v>0</v>
      </c>
      <c r="AI79" s="463">
        <f ca="1" xml:space="preserve"> Coal_Calcs!AC$111</f>
        <v>0</v>
      </c>
      <c r="AJ79" s="464">
        <f ca="1" xml:space="preserve"> Coal_Calcs!AD$111</f>
        <v>0</v>
      </c>
      <c r="AK79" s="384">
        <f t="shared" ca="1" si="2"/>
        <v>0</v>
      </c>
      <c r="AL79" s="384">
        <f t="shared" ca="1" si="2"/>
        <v>0</v>
      </c>
      <c r="AM79" s="384">
        <f t="shared" ca="1" si="2"/>
        <v>0</v>
      </c>
    </row>
    <row r="80" spans="4:39" ht="12.9" customHeight="1" x14ac:dyDescent="0.3">
      <c r="D80" s="54"/>
      <c r="E80" s="234" t="s">
        <v>271</v>
      </c>
      <c r="F80" s="234" t="s">
        <v>503</v>
      </c>
      <c r="G80" s="234" t="s">
        <v>646</v>
      </c>
      <c r="H80" s="172"/>
      <c r="I80" s="172"/>
      <c r="J80" s="440">
        <f ca="1" xml:space="preserve"> Oil_Calcs!V$113</f>
        <v>0</v>
      </c>
      <c r="K80" s="244">
        <f ca="1" xml:space="preserve"> Oil_Calcs!W$113</f>
        <v>0</v>
      </c>
      <c r="L80" s="447">
        <f ca="1" xml:space="preserve"> Oil_Calcs!X$113</f>
        <v>0</v>
      </c>
      <c r="M80" s="440">
        <f ca="1" xml:space="preserve"> Oil_Calcs!Y$113</f>
        <v>0</v>
      </c>
      <c r="N80" s="244">
        <f ca="1" xml:space="preserve"> Oil_Calcs!Z$113</f>
        <v>0</v>
      </c>
      <c r="O80" s="447">
        <f ca="1" xml:space="preserve"> Oil_Calcs!AA$113</f>
        <v>0</v>
      </c>
      <c r="P80" s="440">
        <f ca="1" xml:space="preserve"> Oil_Calcs!AB$113</f>
        <v>0</v>
      </c>
      <c r="Q80" s="244">
        <f ca="1" xml:space="preserve"> Oil_Calcs!AC$113</f>
        <v>0</v>
      </c>
      <c r="R80" s="447">
        <f ca="1" xml:space="preserve"> Oil_Calcs!AD$113</f>
        <v>0</v>
      </c>
      <c r="S80" s="440">
        <f ca="1" xml:space="preserve"> Gas_Calcs!V$113</f>
        <v>0</v>
      </c>
      <c r="T80" s="244">
        <f ca="1" xml:space="preserve"> Gas_Calcs!W$113</f>
        <v>0</v>
      </c>
      <c r="U80" s="447">
        <f ca="1" xml:space="preserve"> Gas_Calcs!X$113</f>
        <v>0</v>
      </c>
      <c r="V80" s="440">
        <f ca="1" xml:space="preserve"> Gas_Calcs!Y$113</f>
        <v>0</v>
      </c>
      <c r="W80" s="244">
        <f ca="1" xml:space="preserve"> Gas_Calcs!Z$113</f>
        <v>0</v>
      </c>
      <c r="X80" s="447">
        <f ca="1" xml:space="preserve"> Gas_Calcs!AA$113</f>
        <v>0</v>
      </c>
      <c r="Y80" s="440">
        <f ca="1" xml:space="preserve"> Gas_Calcs!AB$113</f>
        <v>0</v>
      </c>
      <c r="Z80" s="244">
        <f ca="1" xml:space="preserve"> Gas_Calcs!AC$113</f>
        <v>0</v>
      </c>
      <c r="AA80" s="447">
        <f ca="1" xml:space="preserve"> Gas_Calcs!AD$113</f>
        <v>0</v>
      </c>
      <c r="AB80" s="461">
        <f ca="1" xml:space="preserve"> Coal_Calcs!V$112</f>
        <v>0</v>
      </c>
      <c r="AC80" s="463">
        <f ca="1" xml:space="preserve"> Coal_Calcs!W$112</f>
        <v>0</v>
      </c>
      <c r="AD80" s="464">
        <f ca="1" xml:space="preserve"> Coal_Calcs!X$112</f>
        <v>0</v>
      </c>
      <c r="AE80" s="461">
        <f ca="1" xml:space="preserve"> Coal_Calcs!Y$112</f>
        <v>0</v>
      </c>
      <c r="AF80" s="463">
        <f ca="1" xml:space="preserve"> Coal_Calcs!Z$112</f>
        <v>0</v>
      </c>
      <c r="AG80" s="464">
        <f ca="1" xml:space="preserve"> Coal_Calcs!AA$112</f>
        <v>0</v>
      </c>
      <c r="AH80" s="461">
        <f ca="1" xml:space="preserve"> Coal_Calcs!AB$112</f>
        <v>0</v>
      </c>
      <c r="AI80" s="463">
        <f ca="1" xml:space="preserve"> Coal_Calcs!AC$112</f>
        <v>0</v>
      </c>
      <c r="AJ80" s="464">
        <f ca="1" xml:space="preserve"> Coal_Calcs!AD$112</f>
        <v>0</v>
      </c>
      <c r="AK80" s="384">
        <f t="shared" ca="1" si="2"/>
        <v>0</v>
      </c>
      <c r="AL80" s="384">
        <f t="shared" ca="1" si="2"/>
        <v>0</v>
      </c>
      <c r="AM80" s="384">
        <f t="shared" ca="1" si="2"/>
        <v>0</v>
      </c>
    </row>
    <row r="81" spans="4:39" ht="12.9" customHeight="1" x14ac:dyDescent="0.3">
      <c r="D81" s="54"/>
      <c r="E81" s="234" t="s">
        <v>275</v>
      </c>
      <c r="F81" s="234" t="s">
        <v>160</v>
      </c>
      <c r="G81" s="234" t="s">
        <v>646</v>
      </c>
      <c r="H81" s="172"/>
      <c r="I81" s="172"/>
      <c r="J81" s="440">
        <f ca="1" xml:space="preserve"> Oil_Calcs!V$114</f>
        <v>25160.594644941237</v>
      </c>
      <c r="K81" s="244">
        <f ca="1" xml:space="preserve"> Oil_Calcs!W$114</f>
        <v>27362.216172002602</v>
      </c>
      <c r="L81" s="447">
        <f ca="1" xml:space="preserve"> Oil_Calcs!X$114</f>
        <v>29849.144833783768</v>
      </c>
      <c r="M81" s="440">
        <f ca="1" xml:space="preserve"> Oil_Calcs!Y$114</f>
        <v>4485.4042847315432</v>
      </c>
      <c r="N81" s="244">
        <f ca="1" xml:space="preserve"> Oil_Calcs!Z$114</f>
        <v>5598.5998751823709</v>
      </c>
      <c r="O81" s="447">
        <f ca="1" xml:space="preserve"> Oil_Calcs!AA$114</f>
        <v>9262.4901180465531</v>
      </c>
      <c r="P81" s="440">
        <f ca="1" xml:space="preserve"> Oil_Calcs!AB$114</f>
        <v>29645.99892967278</v>
      </c>
      <c r="Q81" s="244">
        <f ca="1" xml:space="preserve"> Oil_Calcs!AC$114</f>
        <v>32960.81604718497</v>
      </c>
      <c r="R81" s="447">
        <f ca="1" xml:space="preserve"> Oil_Calcs!AD$114</f>
        <v>39111.634951830318</v>
      </c>
      <c r="S81" s="440">
        <f ca="1" xml:space="preserve"> Gas_Calcs!V$114</f>
        <v>0</v>
      </c>
      <c r="T81" s="244">
        <f ca="1" xml:space="preserve"> Gas_Calcs!W$114</f>
        <v>0</v>
      </c>
      <c r="U81" s="447">
        <f ca="1" xml:space="preserve"> Gas_Calcs!X$114</f>
        <v>0</v>
      </c>
      <c r="V81" s="440">
        <f ca="1" xml:space="preserve"> Gas_Calcs!Y$114</f>
        <v>0</v>
      </c>
      <c r="W81" s="244">
        <f ca="1" xml:space="preserve"> Gas_Calcs!Z$114</f>
        <v>0</v>
      </c>
      <c r="X81" s="447">
        <f ca="1" xml:space="preserve"> Gas_Calcs!AA$114</f>
        <v>0</v>
      </c>
      <c r="Y81" s="440">
        <f ca="1" xml:space="preserve"> Gas_Calcs!AB$114</f>
        <v>0</v>
      </c>
      <c r="Z81" s="244">
        <f ca="1" xml:space="preserve"> Gas_Calcs!AC$114</f>
        <v>0</v>
      </c>
      <c r="AA81" s="447">
        <f ca="1" xml:space="preserve"> Gas_Calcs!AD$114</f>
        <v>0</v>
      </c>
      <c r="AB81" s="461">
        <f ca="1" xml:space="preserve"> Coal_Calcs!V$113</f>
        <v>0</v>
      </c>
      <c r="AC81" s="463">
        <f ca="1" xml:space="preserve"> Coal_Calcs!W$113</f>
        <v>0</v>
      </c>
      <c r="AD81" s="464">
        <f ca="1" xml:space="preserve"> Coal_Calcs!X$113</f>
        <v>0</v>
      </c>
      <c r="AE81" s="461">
        <f ca="1" xml:space="preserve"> Coal_Calcs!Y$113</f>
        <v>0</v>
      </c>
      <c r="AF81" s="463">
        <f ca="1" xml:space="preserve"> Coal_Calcs!Z$113</f>
        <v>0</v>
      </c>
      <c r="AG81" s="464">
        <f ca="1" xml:space="preserve"> Coal_Calcs!AA$113</f>
        <v>0</v>
      </c>
      <c r="AH81" s="461">
        <f ca="1" xml:space="preserve"> Coal_Calcs!AB$113</f>
        <v>0</v>
      </c>
      <c r="AI81" s="463">
        <f ca="1" xml:space="preserve"> Coal_Calcs!AC$113</f>
        <v>0</v>
      </c>
      <c r="AJ81" s="464">
        <f ca="1" xml:space="preserve"> Coal_Calcs!AD$113</f>
        <v>0</v>
      </c>
      <c r="AK81" s="384">
        <f t="shared" ca="1" si="2"/>
        <v>29645.99892967278</v>
      </c>
      <c r="AL81" s="384">
        <f t="shared" ca="1" si="2"/>
        <v>32960.81604718497</v>
      </c>
      <c r="AM81" s="384">
        <f t="shared" ca="1" si="2"/>
        <v>39111.634951830318</v>
      </c>
    </row>
    <row r="82" spans="4:39" ht="12.9" customHeight="1" x14ac:dyDescent="0.3">
      <c r="D82" s="54"/>
      <c r="E82" s="234" t="s">
        <v>682</v>
      </c>
      <c r="F82" s="234" t="s">
        <v>161</v>
      </c>
      <c r="G82" s="234" t="s">
        <v>646</v>
      </c>
      <c r="H82" s="172"/>
      <c r="I82" s="172"/>
      <c r="J82" s="440">
        <f ca="1" xml:space="preserve"> Oil_Calcs!V$115</f>
        <v>148637.5050251589</v>
      </c>
      <c r="K82" s="244">
        <f ca="1" xml:space="preserve"> Oil_Calcs!W$115</f>
        <v>161643.69726385776</v>
      </c>
      <c r="L82" s="447">
        <f ca="1" xml:space="preserve"> Oil_Calcs!X$115</f>
        <v>176335.35605329066</v>
      </c>
      <c r="M82" s="440">
        <f ca="1" xml:space="preserve"> Oil_Calcs!Y$115</f>
        <v>17579.554040183088</v>
      </c>
      <c r="N82" s="244">
        <f ca="1" xml:space="preserve"> Oil_Calcs!Z$115</f>
        <v>19921.966333656088</v>
      </c>
      <c r="O82" s="447">
        <f ca="1" xml:space="preserve"> Oil_Calcs!AA$115</f>
        <v>28527.160232862734</v>
      </c>
      <c r="P82" s="440">
        <f ca="1" xml:space="preserve"> Oil_Calcs!AB$115</f>
        <v>166217.05906534198</v>
      </c>
      <c r="Q82" s="244">
        <f ca="1" xml:space="preserve"> Oil_Calcs!AC$115</f>
        <v>181565.66359751383</v>
      </c>
      <c r="R82" s="447">
        <f ca="1" xml:space="preserve"> Oil_Calcs!AD$115</f>
        <v>204862.5162861534</v>
      </c>
      <c r="S82" s="440">
        <f ca="1" xml:space="preserve"> Gas_Calcs!V$115</f>
        <v>0</v>
      </c>
      <c r="T82" s="244">
        <f ca="1" xml:space="preserve"> Gas_Calcs!W$115</f>
        <v>0</v>
      </c>
      <c r="U82" s="447">
        <f ca="1" xml:space="preserve"> Gas_Calcs!X$115</f>
        <v>0</v>
      </c>
      <c r="V82" s="440">
        <f ca="1" xml:space="preserve"> Gas_Calcs!Y$115</f>
        <v>0</v>
      </c>
      <c r="W82" s="244">
        <f ca="1" xml:space="preserve"> Gas_Calcs!Z$115</f>
        <v>0</v>
      </c>
      <c r="X82" s="447">
        <f ca="1" xml:space="preserve"> Gas_Calcs!AA$115</f>
        <v>0</v>
      </c>
      <c r="Y82" s="440">
        <f ca="1" xml:space="preserve"> Gas_Calcs!AB$115</f>
        <v>0</v>
      </c>
      <c r="Z82" s="244">
        <f ca="1" xml:space="preserve"> Gas_Calcs!AC$115</f>
        <v>0</v>
      </c>
      <c r="AA82" s="447">
        <f ca="1" xml:space="preserve"> Gas_Calcs!AD$115</f>
        <v>0</v>
      </c>
      <c r="AB82" s="461">
        <f ca="1" xml:space="preserve"> Coal_Calcs!V$114</f>
        <v>3521.7426933300771</v>
      </c>
      <c r="AC82" s="463">
        <f ca="1" xml:space="preserve"> Coal_Calcs!W$114</f>
        <v>3905.3207040162988</v>
      </c>
      <c r="AD82" s="464">
        <f ca="1" xml:space="preserve"> Coal_Calcs!X$114</f>
        <v>4292.7865696030458</v>
      </c>
      <c r="AE82" s="461">
        <f ca="1" xml:space="preserve"> Coal_Calcs!Y$114</f>
        <v>242.03879758765618</v>
      </c>
      <c r="AF82" s="463">
        <f ca="1" xml:space="preserve"> Coal_Calcs!Z$114</f>
        <v>265.99849559737083</v>
      </c>
      <c r="AG82" s="464">
        <f ca="1" xml:space="preserve"> Coal_Calcs!AA$114</f>
        <v>289.95819360708555</v>
      </c>
      <c r="AH82" s="461">
        <f ca="1" xml:space="preserve"> Coal_Calcs!AB$114</f>
        <v>3763.7814909177332</v>
      </c>
      <c r="AI82" s="463">
        <f ca="1" xml:space="preserve"> Coal_Calcs!AC$114</f>
        <v>4171.3191996136693</v>
      </c>
      <c r="AJ82" s="464">
        <f ca="1" xml:space="preserve"> Coal_Calcs!AD$114</f>
        <v>4582.7447632101312</v>
      </c>
      <c r="AK82" s="384">
        <f t="shared" ca="1" si="2"/>
        <v>169980.8405562597</v>
      </c>
      <c r="AL82" s="384">
        <f t="shared" ca="1" si="2"/>
        <v>185736.98279712751</v>
      </c>
      <c r="AM82" s="384">
        <f t="shared" ca="1" si="2"/>
        <v>209445.26104936353</v>
      </c>
    </row>
    <row r="83" spans="4:39" ht="12.9" customHeight="1" x14ac:dyDescent="0.3">
      <c r="D83" s="54"/>
      <c r="E83" s="234" t="s">
        <v>283</v>
      </c>
      <c r="F83" s="234" t="s">
        <v>514</v>
      </c>
      <c r="G83" s="234" t="s">
        <v>646</v>
      </c>
      <c r="H83" s="172"/>
      <c r="I83" s="172"/>
      <c r="J83" s="440">
        <f ca="1" xml:space="preserve"> Oil_Calcs!V$116</f>
        <v>0</v>
      </c>
      <c r="K83" s="244">
        <f ca="1" xml:space="preserve"> Oil_Calcs!W$116</f>
        <v>0</v>
      </c>
      <c r="L83" s="447">
        <f ca="1" xml:space="preserve"> Oil_Calcs!X$116</f>
        <v>0</v>
      </c>
      <c r="M83" s="440">
        <f ca="1" xml:space="preserve"> Oil_Calcs!Y$116</f>
        <v>0</v>
      </c>
      <c r="N83" s="244">
        <f ca="1" xml:space="preserve"> Oil_Calcs!Z$116</f>
        <v>0</v>
      </c>
      <c r="O83" s="447">
        <f ca="1" xml:space="preserve"> Oil_Calcs!AA$116</f>
        <v>0</v>
      </c>
      <c r="P83" s="440">
        <f ca="1" xml:space="preserve"> Oil_Calcs!AB$116</f>
        <v>0</v>
      </c>
      <c r="Q83" s="244">
        <f ca="1" xml:space="preserve"> Oil_Calcs!AC$116</f>
        <v>0</v>
      </c>
      <c r="R83" s="447">
        <f ca="1" xml:space="preserve"> Oil_Calcs!AD$116</f>
        <v>0</v>
      </c>
      <c r="S83" s="440">
        <f ca="1" xml:space="preserve"> Gas_Calcs!V$116</f>
        <v>0</v>
      </c>
      <c r="T83" s="244">
        <f ca="1" xml:space="preserve"> Gas_Calcs!W$116</f>
        <v>0</v>
      </c>
      <c r="U83" s="447">
        <f ca="1" xml:space="preserve"> Gas_Calcs!X$116</f>
        <v>0</v>
      </c>
      <c r="V83" s="440">
        <f ca="1" xml:space="preserve"> Gas_Calcs!Y$116</f>
        <v>0</v>
      </c>
      <c r="W83" s="244">
        <f ca="1" xml:space="preserve"> Gas_Calcs!Z$116</f>
        <v>0</v>
      </c>
      <c r="X83" s="447">
        <f ca="1" xml:space="preserve"> Gas_Calcs!AA$116</f>
        <v>0</v>
      </c>
      <c r="Y83" s="440">
        <f ca="1" xml:space="preserve"> Gas_Calcs!AB$116</f>
        <v>0</v>
      </c>
      <c r="Z83" s="244">
        <f ca="1" xml:space="preserve"> Gas_Calcs!AC$116</f>
        <v>0</v>
      </c>
      <c r="AA83" s="447">
        <f ca="1" xml:space="preserve"> Gas_Calcs!AD$116</f>
        <v>0</v>
      </c>
      <c r="AB83" s="461">
        <f ca="1" xml:space="preserve"> Coal_Calcs!V$115</f>
        <v>0</v>
      </c>
      <c r="AC83" s="463">
        <f ca="1" xml:space="preserve"> Coal_Calcs!W$115</f>
        <v>0</v>
      </c>
      <c r="AD83" s="464">
        <f ca="1" xml:space="preserve"> Coal_Calcs!X$115</f>
        <v>0</v>
      </c>
      <c r="AE83" s="461">
        <f ca="1" xml:space="preserve"> Coal_Calcs!Y$115</f>
        <v>0</v>
      </c>
      <c r="AF83" s="463">
        <f ca="1" xml:space="preserve"> Coal_Calcs!Z$115</f>
        <v>0</v>
      </c>
      <c r="AG83" s="464">
        <f ca="1" xml:space="preserve"> Coal_Calcs!AA$115</f>
        <v>0</v>
      </c>
      <c r="AH83" s="461">
        <f ca="1" xml:space="preserve"> Coal_Calcs!AB$115</f>
        <v>0</v>
      </c>
      <c r="AI83" s="463">
        <f ca="1" xml:space="preserve"> Coal_Calcs!AC$115</f>
        <v>0</v>
      </c>
      <c r="AJ83" s="464">
        <f ca="1" xml:space="preserve"> Coal_Calcs!AD$115</f>
        <v>0</v>
      </c>
      <c r="AK83" s="384">
        <f t="shared" ca="1" si="2"/>
        <v>0</v>
      </c>
      <c r="AL83" s="384">
        <f t="shared" ca="1" si="2"/>
        <v>0</v>
      </c>
      <c r="AM83" s="384">
        <f t="shared" ca="1" si="2"/>
        <v>0</v>
      </c>
    </row>
    <row r="84" spans="4:39" ht="12.9" customHeight="1" x14ac:dyDescent="0.3">
      <c r="D84" s="54"/>
      <c r="E84" s="234" t="s">
        <v>277</v>
      </c>
      <c r="F84" s="234" t="s">
        <v>508</v>
      </c>
      <c r="G84" s="234" t="s">
        <v>646</v>
      </c>
      <c r="H84" s="172"/>
      <c r="I84" s="172"/>
      <c r="J84" s="440">
        <f ca="1" xml:space="preserve"> Oil_Calcs!V$117</f>
        <v>49.224550779830778</v>
      </c>
      <c r="K84" s="244">
        <f ca="1" xml:space="preserve"> Oil_Calcs!W$117</f>
        <v>53.531834935318344</v>
      </c>
      <c r="L84" s="447">
        <f ca="1" xml:space="preserve"> Oil_Calcs!X$117</f>
        <v>58.39729809011213</v>
      </c>
      <c r="M84" s="440">
        <f ca="1" xml:space="preserve"> Oil_Calcs!Y$117</f>
        <v>8.2226359048127087</v>
      </c>
      <c r="N84" s="244">
        <f ca="1" xml:space="preserve"> Oil_Calcs!Z$117</f>
        <v>12.59724453604146</v>
      </c>
      <c r="O84" s="447">
        <f ca="1" xml:space="preserve"> Oil_Calcs!AA$117</f>
        <v>20.624804799066609</v>
      </c>
      <c r="P84" s="440">
        <f ca="1" xml:space="preserve"> Oil_Calcs!AB$117</f>
        <v>57.447186684643484</v>
      </c>
      <c r="Q84" s="244">
        <f ca="1" xml:space="preserve"> Oil_Calcs!AC$117</f>
        <v>66.129079471359802</v>
      </c>
      <c r="R84" s="447">
        <f ca="1" xml:space="preserve"> Oil_Calcs!AD$117</f>
        <v>79.02210288917874</v>
      </c>
      <c r="S84" s="440">
        <f ca="1" xml:space="preserve"> Gas_Calcs!V$117</f>
        <v>0</v>
      </c>
      <c r="T84" s="244">
        <f ca="1" xml:space="preserve"> Gas_Calcs!W$117</f>
        <v>0</v>
      </c>
      <c r="U84" s="447">
        <f ca="1" xml:space="preserve"> Gas_Calcs!X$117</f>
        <v>0</v>
      </c>
      <c r="V84" s="440">
        <f ca="1" xml:space="preserve"> Gas_Calcs!Y$117</f>
        <v>0</v>
      </c>
      <c r="W84" s="244">
        <f ca="1" xml:space="preserve"> Gas_Calcs!Z$117</f>
        <v>0</v>
      </c>
      <c r="X84" s="447">
        <f ca="1" xml:space="preserve"> Gas_Calcs!AA$117</f>
        <v>0</v>
      </c>
      <c r="Y84" s="440">
        <f ca="1" xml:space="preserve"> Gas_Calcs!AB$117</f>
        <v>0</v>
      </c>
      <c r="Z84" s="244">
        <f ca="1" xml:space="preserve"> Gas_Calcs!AC$117</f>
        <v>0</v>
      </c>
      <c r="AA84" s="447">
        <f ca="1" xml:space="preserve"> Gas_Calcs!AD$117</f>
        <v>0</v>
      </c>
      <c r="AB84" s="461">
        <f ca="1" xml:space="preserve"> Coal_Calcs!V$116</f>
        <v>0</v>
      </c>
      <c r="AC84" s="463">
        <f ca="1" xml:space="preserve"> Coal_Calcs!W$116</f>
        <v>0</v>
      </c>
      <c r="AD84" s="464">
        <f ca="1" xml:space="preserve"> Coal_Calcs!X$116</f>
        <v>0</v>
      </c>
      <c r="AE84" s="461">
        <f ca="1" xml:space="preserve"> Coal_Calcs!Y$116</f>
        <v>0</v>
      </c>
      <c r="AF84" s="463">
        <f ca="1" xml:space="preserve"> Coal_Calcs!Z$116</f>
        <v>0</v>
      </c>
      <c r="AG84" s="464">
        <f ca="1" xml:space="preserve"> Coal_Calcs!AA$116</f>
        <v>0</v>
      </c>
      <c r="AH84" s="461">
        <f ca="1" xml:space="preserve"> Coal_Calcs!AB$116</f>
        <v>0</v>
      </c>
      <c r="AI84" s="463">
        <f ca="1" xml:space="preserve"> Coal_Calcs!AC$116</f>
        <v>0</v>
      </c>
      <c r="AJ84" s="464">
        <f ca="1" xml:space="preserve"> Coal_Calcs!AD$116</f>
        <v>0</v>
      </c>
      <c r="AK84" s="384">
        <f t="shared" ca="1" si="2"/>
        <v>57.447186684643484</v>
      </c>
      <c r="AL84" s="384">
        <f t="shared" ca="1" si="2"/>
        <v>66.129079471359802</v>
      </c>
      <c r="AM84" s="384">
        <f t="shared" ca="1" si="2"/>
        <v>79.02210288917874</v>
      </c>
    </row>
    <row r="85" spans="4:39" ht="12.9" customHeight="1" x14ac:dyDescent="0.3">
      <c r="D85" s="54"/>
      <c r="E85" s="234" t="s">
        <v>272</v>
      </c>
      <c r="F85" s="234" t="s">
        <v>504</v>
      </c>
      <c r="G85" s="234" t="s">
        <v>646</v>
      </c>
      <c r="H85" s="172"/>
      <c r="I85" s="172"/>
      <c r="J85" s="440">
        <f ca="1" xml:space="preserve"> Oil_Calcs!V$118</f>
        <v>0</v>
      </c>
      <c r="K85" s="244">
        <f ca="1" xml:space="preserve"> Oil_Calcs!W$118</f>
        <v>0</v>
      </c>
      <c r="L85" s="447">
        <f ca="1" xml:space="preserve"> Oil_Calcs!X$118</f>
        <v>0</v>
      </c>
      <c r="M85" s="440">
        <f ca="1" xml:space="preserve"> Oil_Calcs!Y$118</f>
        <v>0</v>
      </c>
      <c r="N85" s="244">
        <f ca="1" xml:space="preserve"> Oil_Calcs!Z$118</f>
        <v>0</v>
      </c>
      <c r="O85" s="447">
        <f ca="1" xml:space="preserve"> Oil_Calcs!AA$118</f>
        <v>0</v>
      </c>
      <c r="P85" s="440">
        <f ca="1" xml:space="preserve"> Oil_Calcs!AB$118</f>
        <v>0</v>
      </c>
      <c r="Q85" s="244">
        <f ca="1" xml:space="preserve"> Oil_Calcs!AC$118</f>
        <v>0</v>
      </c>
      <c r="R85" s="447">
        <f ca="1" xml:space="preserve"> Oil_Calcs!AD$118</f>
        <v>0</v>
      </c>
      <c r="S85" s="440">
        <f ca="1" xml:space="preserve"> Gas_Calcs!V$118</f>
        <v>0</v>
      </c>
      <c r="T85" s="244">
        <f ca="1" xml:space="preserve"> Gas_Calcs!W$118</f>
        <v>0</v>
      </c>
      <c r="U85" s="447">
        <f ca="1" xml:space="preserve"> Gas_Calcs!X$118</f>
        <v>0</v>
      </c>
      <c r="V85" s="440">
        <f ca="1" xml:space="preserve"> Gas_Calcs!Y$118</f>
        <v>0</v>
      </c>
      <c r="W85" s="244">
        <f ca="1" xml:space="preserve"> Gas_Calcs!Z$118</f>
        <v>0</v>
      </c>
      <c r="X85" s="447">
        <f ca="1" xml:space="preserve"> Gas_Calcs!AA$118</f>
        <v>0</v>
      </c>
      <c r="Y85" s="440">
        <f ca="1" xml:space="preserve"> Gas_Calcs!AB$118</f>
        <v>0</v>
      </c>
      <c r="Z85" s="244">
        <f ca="1" xml:space="preserve"> Gas_Calcs!AC$118</f>
        <v>0</v>
      </c>
      <c r="AA85" s="447">
        <f ca="1" xml:space="preserve"> Gas_Calcs!AD$118</f>
        <v>0</v>
      </c>
      <c r="AB85" s="461">
        <f ca="1" xml:space="preserve"> Coal_Calcs!V$117</f>
        <v>0</v>
      </c>
      <c r="AC85" s="463">
        <f ca="1" xml:space="preserve"> Coal_Calcs!W$117</f>
        <v>0</v>
      </c>
      <c r="AD85" s="464">
        <f ca="1" xml:space="preserve"> Coal_Calcs!X$117</f>
        <v>0</v>
      </c>
      <c r="AE85" s="461">
        <f ca="1" xml:space="preserve"> Coal_Calcs!Y$117</f>
        <v>0</v>
      </c>
      <c r="AF85" s="463">
        <f ca="1" xml:space="preserve"> Coal_Calcs!Z$117</f>
        <v>0</v>
      </c>
      <c r="AG85" s="464">
        <f ca="1" xml:space="preserve"> Coal_Calcs!AA$117</f>
        <v>0</v>
      </c>
      <c r="AH85" s="461">
        <f ca="1" xml:space="preserve"> Coal_Calcs!AB$117</f>
        <v>0</v>
      </c>
      <c r="AI85" s="463">
        <f ca="1" xml:space="preserve"> Coal_Calcs!AC$117</f>
        <v>0</v>
      </c>
      <c r="AJ85" s="464">
        <f ca="1" xml:space="preserve"> Coal_Calcs!AD$117</f>
        <v>0</v>
      </c>
      <c r="AK85" s="384">
        <f t="shared" ca="1" si="2"/>
        <v>0</v>
      </c>
      <c r="AL85" s="384">
        <f t="shared" ca="1" si="2"/>
        <v>0</v>
      </c>
      <c r="AM85" s="384">
        <f t="shared" ca="1" si="2"/>
        <v>0</v>
      </c>
    </row>
    <row r="86" spans="4:39" ht="12.9" customHeight="1" x14ac:dyDescent="0.3">
      <c r="D86" s="54"/>
      <c r="E86" s="234" t="s">
        <v>287</v>
      </c>
      <c r="F86" s="234" t="s">
        <v>518</v>
      </c>
      <c r="G86" s="234" t="s">
        <v>646</v>
      </c>
      <c r="H86" s="172"/>
      <c r="I86" s="172"/>
      <c r="J86" s="440">
        <f ca="1" xml:space="preserve"> Oil_Calcs!V$119</f>
        <v>0</v>
      </c>
      <c r="K86" s="244">
        <f ca="1" xml:space="preserve"> Oil_Calcs!W$119</f>
        <v>0</v>
      </c>
      <c r="L86" s="447">
        <f ca="1" xml:space="preserve"> Oil_Calcs!X$119</f>
        <v>0</v>
      </c>
      <c r="M86" s="440">
        <f ca="1" xml:space="preserve"> Oil_Calcs!Y$119</f>
        <v>0</v>
      </c>
      <c r="N86" s="244">
        <f ca="1" xml:space="preserve"> Oil_Calcs!Z$119</f>
        <v>0</v>
      </c>
      <c r="O86" s="447">
        <f ca="1" xml:space="preserve"> Oil_Calcs!AA$119</f>
        <v>0</v>
      </c>
      <c r="P86" s="440">
        <f ca="1" xml:space="preserve"> Oil_Calcs!AB$119</f>
        <v>0</v>
      </c>
      <c r="Q86" s="244">
        <f ca="1" xml:space="preserve"> Oil_Calcs!AC$119</f>
        <v>0</v>
      </c>
      <c r="R86" s="447">
        <f ca="1" xml:space="preserve"> Oil_Calcs!AD$119</f>
        <v>0</v>
      </c>
      <c r="S86" s="440">
        <f ca="1" xml:space="preserve"> Gas_Calcs!V$119</f>
        <v>0</v>
      </c>
      <c r="T86" s="244">
        <f ca="1" xml:space="preserve"> Gas_Calcs!W$119</f>
        <v>0</v>
      </c>
      <c r="U86" s="447">
        <f ca="1" xml:space="preserve"> Gas_Calcs!X$119</f>
        <v>0</v>
      </c>
      <c r="V86" s="440">
        <f ca="1" xml:space="preserve"> Gas_Calcs!Y$119</f>
        <v>0</v>
      </c>
      <c r="W86" s="244">
        <f ca="1" xml:space="preserve"> Gas_Calcs!Z$119</f>
        <v>0</v>
      </c>
      <c r="X86" s="447">
        <f ca="1" xml:space="preserve"> Gas_Calcs!AA$119</f>
        <v>0</v>
      </c>
      <c r="Y86" s="440">
        <f ca="1" xml:space="preserve"> Gas_Calcs!AB$119</f>
        <v>0</v>
      </c>
      <c r="Z86" s="244">
        <f ca="1" xml:space="preserve"> Gas_Calcs!AC$119</f>
        <v>0</v>
      </c>
      <c r="AA86" s="447">
        <f ca="1" xml:space="preserve"> Gas_Calcs!AD$119</f>
        <v>0</v>
      </c>
      <c r="AB86" s="461">
        <f ca="1" xml:space="preserve"> Coal_Calcs!V$118</f>
        <v>0</v>
      </c>
      <c r="AC86" s="463">
        <f ca="1" xml:space="preserve"> Coal_Calcs!W$118</f>
        <v>0</v>
      </c>
      <c r="AD86" s="464">
        <f ca="1" xml:space="preserve"> Coal_Calcs!X$118</f>
        <v>0</v>
      </c>
      <c r="AE86" s="461">
        <f ca="1" xml:space="preserve"> Coal_Calcs!Y$118</f>
        <v>0</v>
      </c>
      <c r="AF86" s="463">
        <f ca="1" xml:space="preserve"> Coal_Calcs!Z$118</f>
        <v>0</v>
      </c>
      <c r="AG86" s="464">
        <f ca="1" xml:space="preserve"> Coal_Calcs!AA$118</f>
        <v>0</v>
      </c>
      <c r="AH86" s="461">
        <f ca="1" xml:space="preserve"> Coal_Calcs!AB$118</f>
        <v>0</v>
      </c>
      <c r="AI86" s="463">
        <f ca="1" xml:space="preserve"> Coal_Calcs!AC$118</f>
        <v>0</v>
      </c>
      <c r="AJ86" s="464">
        <f ca="1" xml:space="preserve"> Coal_Calcs!AD$118</f>
        <v>0</v>
      </c>
      <c r="AK86" s="384">
        <f t="shared" ca="1" si="2"/>
        <v>0</v>
      </c>
      <c r="AL86" s="384">
        <f t="shared" ca="1" si="2"/>
        <v>0</v>
      </c>
      <c r="AM86" s="384">
        <f t="shared" ca="1" si="2"/>
        <v>0</v>
      </c>
    </row>
    <row r="87" spans="4:39" ht="12.9" customHeight="1" x14ac:dyDescent="0.3">
      <c r="D87" s="54"/>
      <c r="E87" s="234" t="s">
        <v>279</v>
      </c>
      <c r="F87" s="234" t="s">
        <v>510</v>
      </c>
      <c r="G87" s="234" t="s">
        <v>646</v>
      </c>
      <c r="H87" s="172"/>
      <c r="I87" s="172"/>
      <c r="J87" s="440">
        <f ca="1" xml:space="preserve"> Oil_Calcs!V$120</f>
        <v>25089.030618728026</v>
      </c>
      <c r="K87" s="244">
        <f ca="1" xml:space="preserve"> Oil_Calcs!W$120</f>
        <v>27284.390095830018</v>
      </c>
      <c r="L87" s="447">
        <f ca="1" xml:space="preserve"> Oil_Calcs!X$120</f>
        <v>29764.245211438938</v>
      </c>
      <c r="M87" s="440">
        <f ca="1" xml:space="preserve"> Oil_Calcs!Y$120</f>
        <v>1770.4614866081899</v>
      </c>
      <c r="N87" s="244">
        <f ca="1" xml:space="preserve"> Oil_Calcs!Z$120</f>
        <v>2219.3975014523517</v>
      </c>
      <c r="O87" s="447">
        <f ca="1" xml:space="preserve"> Oil_Calcs!AA$120</f>
        <v>3332.6134329721872</v>
      </c>
      <c r="P87" s="440">
        <f ca="1" xml:space="preserve"> Oil_Calcs!AB$120</f>
        <v>26859.492105336216</v>
      </c>
      <c r="Q87" s="244">
        <f ca="1" xml:space="preserve"> Oil_Calcs!AC$120</f>
        <v>29503.787597282371</v>
      </c>
      <c r="R87" s="447">
        <f ca="1" xml:space="preserve"> Oil_Calcs!AD$120</f>
        <v>33096.858644411128</v>
      </c>
      <c r="S87" s="440">
        <f ca="1" xml:space="preserve"> Gas_Calcs!V$120</f>
        <v>1753.0279984364211</v>
      </c>
      <c r="T87" s="244">
        <f ca="1" xml:space="preserve"> Gas_Calcs!W$120</f>
        <v>1811.1394237989546</v>
      </c>
      <c r="U87" s="447">
        <f ca="1" xml:space="preserve"> Gas_Calcs!X$120</f>
        <v>1882.1644992420504</v>
      </c>
      <c r="V87" s="440">
        <f ca="1" xml:space="preserve"> Gas_Calcs!Y$120</f>
        <v>160.10618949831195</v>
      </c>
      <c r="W87" s="244">
        <f ca="1" xml:space="preserve"> Gas_Calcs!Z$120</f>
        <v>411.21073493724947</v>
      </c>
      <c r="X87" s="447">
        <f ca="1" xml:space="preserve"> Gas_Calcs!AA$120</f>
        <v>693.95745920584102</v>
      </c>
      <c r="Y87" s="440">
        <f ca="1" xml:space="preserve"> Gas_Calcs!AB$120</f>
        <v>1913.1341879347331</v>
      </c>
      <c r="Z87" s="244">
        <f ca="1" xml:space="preserve"> Gas_Calcs!AC$120</f>
        <v>2222.3501587362039</v>
      </c>
      <c r="AA87" s="447">
        <f ca="1" xml:space="preserve"> Gas_Calcs!AD$120</f>
        <v>2576.1219584478913</v>
      </c>
      <c r="AB87" s="461">
        <f ca="1" xml:space="preserve"> Coal_Calcs!V$119</f>
        <v>0</v>
      </c>
      <c r="AC87" s="463">
        <f ca="1" xml:space="preserve"> Coal_Calcs!W$119</f>
        <v>0</v>
      </c>
      <c r="AD87" s="464">
        <f ca="1" xml:space="preserve"> Coal_Calcs!X$119</f>
        <v>0</v>
      </c>
      <c r="AE87" s="461">
        <f ca="1" xml:space="preserve"> Coal_Calcs!Y$119</f>
        <v>0</v>
      </c>
      <c r="AF87" s="463">
        <f ca="1" xml:space="preserve"> Coal_Calcs!Z$119</f>
        <v>0</v>
      </c>
      <c r="AG87" s="464">
        <f ca="1" xml:space="preserve"> Coal_Calcs!AA$119</f>
        <v>0</v>
      </c>
      <c r="AH87" s="461">
        <f ca="1" xml:space="preserve"> Coal_Calcs!AB$119</f>
        <v>0</v>
      </c>
      <c r="AI87" s="463">
        <f ca="1" xml:space="preserve"> Coal_Calcs!AC$119</f>
        <v>0</v>
      </c>
      <c r="AJ87" s="464">
        <f ca="1" xml:space="preserve"> Coal_Calcs!AD$119</f>
        <v>0</v>
      </c>
      <c r="AK87" s="384">
        <f t="shared" ca="1" si="2"/>
        <v>28772.626293270951</v>
      </c>
      <c r="AL87" s="384">
        <f t="shared" ca="1" si="2"/>
        <v>31726.137756018576</v>
      </c>
      <c r="AM87" s="384">
        <f t="shared" ca="1" si="2"/>
        <v>35672.980602859017</v>
      </c>
    </row>
    <row r="88" spans="4:39" ht="12.9" customHeight="1" x14ac:dyDescent="0.3">
      <c r="D88" s="54"/>
      <c r="E88" s="234" t="s">
        <v>280</v>
      </c>
      <c r="F88" s="234" t="s">
        <v>511</v>
      </c>
      <c r="G88" s="234" t="s">
        <v>646</v>
      </c>
      <c r="H88" s="172"/>
      <c r="I88" s="172"/>
      <c r="J88" s="440">
        <f ca="1" xml:space="preserve"> Oil_Calcs!V$121</f>
        <v>0</v>
      </c>
      <c r="K88" s="244">
        <f ca="1" xml:space="preserve"> Oil_Calcs!W$121</f>
        <v>0</v>
      </c>
      <c r="L88" s="447">
        <f ca="1" xml:space="preserve"> Oil_Calcs!X$121</f>
        <v>0</v>
      </c>
      <c r="M88" s="440">
        <f ca="1" xml:space="preserve"> Oil_Calcs!Y$121</f>
        <v>0</v>
      </c>
      <c r="N88" s="244">
        <f ca="1" xml:space="preserve"> Oil_Calcs!Z$121</f>
        <v>0</v>
      </c>
      <c r="O88" s="447">
        <f ca="1" xml:space="preserve"> Oil_Calcs!AA$121</f>
        <v>0</v>
      </c>
      <c r="P88" s="440">
        <f ca="1" xml:space="preserve"> Oil_Calcs!AB$121</f>
        <v>0</v>
      </c>
      <c r="Q88" s="244">
        <f ca="1" xml:space="preserve"> Oil_Calcs!AC$121</f>
        <v>0</v>
      </c>
      <c r="R88" s="447">
        <f ca="1" xml:space="preserve"> Oil_Calcs!AD$121</f>
        <v>0</v>
      </c>
      <c r="S88" s="440">
        <f ca="1" xml:space="preserve"> Gas_Calcs!V$121</f>
        <v>0</v>
      </c>
      <c r="T88" s="244">
        <f ca="1" xml:space="preserve"> Gas_Calcs!W$121</f>
        <v>0</v>
      </c>
      <c r="U88" s="447">
        <f ca="1" xml:space="preserve"> Gas_Calcs!X$121</f>
        <v>0</v>
      </c>
      <c r="V88" s="440">
        <f ca="1" xml:space="preserve"> Gas_Calcs!Y$121</f>
        <v>0</v>
      </c>
      <c r="W88" s="244">
        <f ca="1" xml:space="preserve"> Gas_Calcs!Z$121</f>
        <v>0</v>
      </c>
      <c r="X88" s="447">
        <f ca="1" xml:space="preserve"> Gas_Calcs!AA$121</f>
        <v>0</v>
      </c>
      <c r="Y88" s="440">
        <f ca="1" xml:space="preserve"> Gas_Calcs!AB$121</f>
        <v>0</v>
      </c>
      <c r="Z88" s="244">
        <f ca="1" xml:space="preserve"> Gas_Calcs!AC$121</f>
        <v>0</v>
      </c>
      <c r="AA88" s="447">
        <f ca="1" xml:space="preserve"> Gas_Calcs!AD$121</f>
        <v>0</v>
      </c>
      <c r="AB88" s="461">
        <f ca="1" xml:space="preserve"> Coal_Calcs!V$120</f>
        <v>0</v>
      </c>
      <c r="AC88" s="463">
        <f ca="1" xml:space="preserve"> Coal_Calcs!W$120</f>
        <v>0</v>
      </c>
      <c r="AD88" s="464">
        <f ca="1" xml:space="preserve"> Coal_Calcs!X$120</f>
        <v>0</v>
      </c>
      <c r="AE88" s="461">
        <f ca="1" xml:space="preserve"> Coal_Calcs!Y$120</f>
        <v>0</v>
      </c>
      <c r="AF88" s="463">
        <f ca="1" xml:space="preserve"> Coal_Calcs!Z$120</f>
        <v>0</v>
      </c>
      <c r="AG88" s="464">
        <f ca="1" xml:space="preserve"> Coal_Calcs!AA$120</f>
        <v>0</v>
      </c>
      <c r="AH88" s="461">
        <f ca="1" xml:space="preserve"> Coal_Calcs!AB$120</f>
        <v>0</v>
      </c>
      <c r="AI88" s="463">
        <f ca="1" xml:space="preserve"> Coal_Calcs!AC$120</f>
        <v>0</v>
      </c>
      <c r="AJ88" s="464">
        <f ca="1" xml:space="preserve"> Coal_Calcs!AD$120</f>
        <v>0</v>
      </c>
      <c r="AK88" s="384">
        <f t="shared" ca="1" si="2"/>
        <v>0</v>
      </c>
      <c r="AL88" s="384">
        <f t="shared" ca="1" si="2"/>
        <v>0</v>
      </c>
      <c r="AM88" s="384">
        <f t="shared" ca="1" si="2"/>
        <v>0</v>
      </c>
    </row>
    <row r="89" spans="4:39" ht="12.9" customHeight="1" x14ac:dyDescent="0.3">
      <c r="D89" s="54"/>
      <c r="E89" s="234" t="s">
        <v>282</v>
      </c>
      <c r="F89" s="234" t="s">
        <v>513</v>
      </c>
      <c r="G89" s="234" t="s">
        <v>646</v>
      </c>
      <c r="H89" s="172"/>
      <c r="I89" s="172"/>
      <c r="J89" s="440">
        <f ca="1" xml:space="preserve"> Oil_Calcs!V$122</f>
        <v>0</v>
      </c>
      <c r="K89" s="244">
        <f ca="1" xml:space="preserve"> Oil_Calcs!W$122</f>
        <v>0</v>
      </c>
      <c r="L89" s="447">
        <f ca="1" xml:space="preserve"> Oil_Calcs!X$122</f>
        <v>0</v>
      </c>
      <c r="M89" s="440">
        <f ca="1" xml:space="preserve"> Oil_Calcs!Y$122</f>
        <v>0</v>
      </c>
      <c r="N89" s="244">
        <f ca="1" xml:space="preserve"> Oil_Calcs!Z$122</f>
        <v>0</v>
      </c>
      <c r="O89" s="447">
        <f ca="1" xml:space="preserve"> Oil_Calcs!AA$122</f>
        <v>0</v>
      </c>
      <c r="P89" s="440">
        <f ca="1" xml:space="preserve"> Oil_Calcs!AB$122</f>
        <v>0</v>
      </c>
      <c r="Q89" s="244">
        <f ca="1" xml:space="preserve"> Oil_Calcs!AC$122</f>
        <v>0</v>
      </c>
      <c r="R89" s="447">
        <f ca="1" xml:space="preserve"> Oil_Calcs!AD$122</f>
        <v>0</v>
      </c>
      <c r="S89" s="440">
        <f ca="1" xml:space="preserve"> Gas_Calcs!V$122</f>
        <v>0</v>
      </c>
      <c r="T89" s="244">
        <f ca="1" xml:space="preserve"> Gas_Calcs!W$122</f>
        <v>0</v>
      </c>
      <c r="U89" s="447">
        <f ca="1" xml:space="preserve"> Gas_Calcs!X$122</f>
        <v>0</v>
      </c>
      <c r="V89" s="440">
        <f ca="1" xml:space="preserve"> Gas_Calcs!Y$122</f>
        <v>0</v>
      </c>
      <c r="W89" s="244">
        <f ca="1" xml:space="preserve"> Gas_Calcs!Z$122</f>
        <v>0</v>
      </c>
      <c r="X89" s="447">
        <f ca="1" xml:space="preserve"> Gas_Calcs!AA$122</f>
        <v>0</v>
      </c>
      <c r="Y89" s="440">
        <f ca="1" xml:space="preserve"> Gas_Calcs!AB$122</f>
        <v>0</v>
      </c>
      <c r="Z89" s="244">
        <f ca="1" xml:space="preserve"> Gas_Calcs!AC$122</f>
        <v>0</v>
      </c>
      <c r="AA89" s="447">
        <f ca="1" xml:space="preserve"> Gas_Calcs!AD$122</f>
        <v>0</v>
      </c>
      <c r="AB89" s="461">
        <f ca="1" xml:space="preserve"> Coal_Calcs!V$121</f>
        <v>0</v>
      </c>
      <c r="AC89" s="463">
        <f ca="1" xml:space="preserve"> Coal_Calcs!W$121</f>
        <v>0</v>
      </c>
      <c r="AD89" s="464">
        <f ca="1" xml:space="preserve"> Coal_Calcs!X$121</f>
        <v>0</v>
      </c>
      <c r="AE89" s="461">
        <f ca="1" xml:space="preserve"> Coal_Calcs!Y$121</f>
        <v>0</v>
      </c>
      <c r="AF89" s="463">
        <f ca="1" xml:space="preserve"> Coal_Calcs!Z$121</f>
        <v>0</v>
      </c>
      <c r="AG89" s="464">
        <f ca="1" xml:space="preserve"> Coal_Calcs!AA$121</f>
        <v>0</v>
      </c>
      <c r="AH89" s="461">
        <f ca="1" xml:space="preserve"> Coal_Calcs!AB$121</f>
        <v>0</v>
      </c>
      <c r="AI89" s="463">
        <f ca="1" xml:space="preserve"> Coal_Calcs!AC$121</f>
        <v>0</v>
      </c>
      <c r="AJ89" s="464">
        <f ca="1" xml:space="preserve"> Coal_Calcs!AD$121</f>
        <v>0</v>
      </c>
      <c r="AK89" s="384">
        <f t="shared" ca="1" si="2"/>
        <v>0</v>
      </c>
      <c r="AL89" s="384">
        <f t="shared" ca="1" si="2"/>
        <v>0</v>
      </c>
      <c r="AM89" s="384">
        <f t="shared" ca="1" si="2"/>
        <v>0</v>
      </c>
    </row>
    <row r="90" spans="4:39" ht="12.9" customHeight="1" x14ac:dyDescent="0.3">
      <c r="D90" s="54"/>
      <c r="E90" s="234" t="s">
        <v>276</v>
      </c>
      <c r="F90" s="234" t="s">
        <v>507</v>
      </c>
      <c r="G90" s="234" t="s">
        <v>646</v>
      </c>
      <c r="H90" s="172"/>
      <c r="I90" s="172"/>
      <c r="J90" s="440">
        <f ca="1" xml:space="preserve"> Oil_Calcs!V$123</f>
        <v>0</v>
      </c>
      <c r="K90" s="244">
        <f ca="1" xml:space="preserve"> Oil_Calcs!W$123</f>
        <v>0</v>
      </c>
      <c r="L90" s="447">
        <f ca="1" xml:space="preserve"> Oil_Calcs!X$123</f>
        <v>0</v>
      </c>
      <c r="M90" s="440">
        <f ca="1" xml:space="preserve"> Oil_Calcs!Y$123</f>
        <v>0</v>
      </c>
      <c r="N90" s="244">
        <f ca="1" xml:space="preserve"> Oil_Calcs!Z$123</f>
        <v>0</v>
      </c>
      <c r="O90" s="447">
        <f ca="1" xml:space="preserve"> Oil_Calcs!AA$123</f>
        <v>0</v>
      </c>
      <c r="P90" s="440">
        <f ca="1" xml:space="preserve"> Oil_Calcs!AB$123</f>
        <v>0</v>
      </c>
      <c r="Q90" s="244">
        <f ca="1" xml:space="preserve"> Oil_Calcs!AC$123</f>
        <v>0</v>
      </c>
      <c r="R90" s="447">
        <f ca="1" xml:space="preserve"> Oil_Calcs!AD$123</f>
        <v>0</v>
      </c>
      <c r="S90" s="440">
        <f ca="1" xml:space="preserve"> Gas_Calcs!V$123</f>
        <v>0</v>
      </c>
      <c r="T90" s="244">
        <f ca="1" xml:space="preserve"> Gas_Calcs!W$123</f>
        <v>0</v>
      </c>
      <c r="U90" s="447">
        <f ca="1" xml:space="preserve"> Gas_Calcs!X$123</f>
        <v>0</v>
      </c>
      <c r="V90" s="440">
        <f ca="1" xml:space="preserve"> Gas_Calcs!Y$123</f>
        <v>0</v>
      </c>
      <c r="W90" s="244">
        <f ca="1" xml:space="preserve"> Gas_Calcs!Z$123</f>
        <v>0</v>
      </c>
      <c r="X90" s="447">
        <f ca="1" xml:space="preserve"> Gas_Calcs!AA$123</f>
        <v>0</v>
      </c>
      <c r="Y90" s="440">
        <f ca="1" xml:space="preserve"> Gas_Calcs!AB$123</f>
        <v>0</v>
      </c>
      <c r="Z90" s="244">
        <f ca="1" xml:space="preserve"> Gas_Calcs!AC$123</f>
        <v>0</v>
      </c>
      <c r="AA90" s="447">
        <f ca="1" xml:space="preserve"> Gas_Calcs!AD$123</f>
        <v>0</v>
      </c>
      <c r="AB90" s="461">
        <f ca="1" xml:space="preserve"> Coal_Calcs!V$122</f>
        <v>0</v>
      </c>
      <c r="AC90" s="463">
        <f ca="1" xml:space="preserve"> Coal_Calcs!W$122</f>
        <v>0</v>
      </c>
      <c r="AD90" s="464">
        <f ca="1" xml:space="preserve"> Coal_Calcs!X$122</f>
        <v>0</v>
      </c>
      <c r="AE90" s="461">
        <f ca="1" xml:space="preserve"> Coal_Calcs!Y$122</f>
        <v>0</v>
      </c>
      <c r="AF90" s="463">
        <f ca="1" xml:space="preserve"> Coal_Calcs!Z$122</f>
        <v>0</v>
      </c>
      <c r="AG90" s="464">
        <f ca="1" xml:space="preserve"> Coal_Calcs!AA$122</f>
        <v>0</v>
      </c>
      <c r="AH90" s="461">
        <f ca="1" xml:space="preserve"> Coal_Calcs!AB$122</f>
        <v>0</v>
      </c>
      <c r="AI90" s="463">
        <f ca="1" xml:space="preserve"> Coal_Calcs!AC$122</f>
        <v>0</v>
      </c>
      <c r="AJ90" s="464">
        <f ca="1" xml:space="preserve"> Coal_Calcs!AD$122</f>
        <v>0</v>
      </c>
      <c r="AK90" s="384">
        <f t="shared" ca="1" si="2"/>
        <v>0</v>
      </c>
      <c r="AL90" s="384">
        <f t="shared" ca="1" si="2"/>
        <v>0</v>
      </c>
      <c r="AM90" s="384">
        <f t="shared" ca="1" si="2"/>
        <v>0</v>
      </c>
    </row>
    <row r="91" spans="4:39" ht="12.9" customHeight="1" x14ac:dyDescent="0.3">
      <c r="D91" s="54"/>
      <c r="E91" s="234" t="s">
        <v>288</v>
      </c>
      <c r="F91" s="234" t="s">
        <v>519</v>
      </c>
      <c r="G91" s="234" t="s">
        <v>646</v>
      </c>
      <c r="H91" s="172"/>
      <c r="I91" s="172"/>
      <c r="J91" s="440">
        <f ca="1" xml:space="preserve"> Oil_Calcs!V$124</f>
        <v>0</v>
      </c>
      <c r="K91" s="244">
        <f ca="1" xml:space="preserve"> Oil_Calcs!W$124</f>
        <v>0</v>
      </c>
      <c r="L91" s="447">
        <f ca="1" xml:space="preserve"> Oil_Calcs!X$124</f>
        <v>0</v>
      </c>
      <c r="M91" s="440">
        <f ca="1" xml:space="preserve"> Oil_Calcs!Y$124</f>
        <v>0</v>
      </c>
      <c r="N91" s="244">
        <f ca="1" xml:space="preserve"> Oil_Calcs!Z$124</f>
        <v>0</v>
      </c>
      <c r="O91" s="447">
        <f ca="1" xml:space="preserve"> Oil_Calcs!AA$124</f>
        <v>0</v>
      </c>
      <c r="P91" s="440">
        <f ca="1" xml:space="preserve"> Oil_Calcs!AB$124</f>
        <v>0</v>
      </c>
      <c r="Q91" s="244">
        <f ca="1" xml:space="preserve"> Oil_Calcs!AC$124</f>
        <v>0</v>
      </c>
      <c r="R91" s="447">
        <f ca="1" xml:space="preserve"> Oil_Calcs!AD$124</f>
        <v>0</v>
      </c>
      <c r="S91" s="440">
        <f ca="1" xml:space="preserve"> Gas_Calcs!V$124</f>
        <v>0</v>
      </c>
      <c r="T91" s="244">
        <f ca="1" xml:space="preserve"> Gas_Calcs!W$124</f>
        <v>0</v>
      </c>
      <c r="U91" s="447">
        <f ca="1" xml:space="preserve"> Gas_Calcs!X$124</f>
        <v>0</v>
      </c>
      <c r="V91" s="440">
        <f ca="1" xml:space="preserve"> Gas_Calcs!Y$124</f>
        <v>0</v>
      </c>
      <c r="W91" s="244">
        <f ca="1" xml:space="preserve"> Gas_Calcs!Z$124</f>
        <v>0</v>
      </c>
      <c r="X91" s="447">
        <f ca="1" xml:space="preserve"> Gas_Calcs!AA$124</f>
        <v>0</v>
      </c>
      <c r="Y91" s="440">
        <f ca="1" xml:space="preserve"> Gas_Calcs!AB$124</f>
        <v>0</v>
      </c>
      <c r="Z91" s="244">
        <f ca="1" xml:space="preserve"> Gas_Calcs!AC$124</f>
        <v>0</v>
      </c>
      <c r="AA91" s="447">
        <f ca="1" xml:space="preserve"> Gas_Calcs!AD$124</f>
        <v>0</v>
      </c>
      <c r="AB91" s="461">
        <f ca="1" xml:space="preserve"> Coal_Calcs!V$123</f>
        <v>0</v>
      </c>
      <c r="AC91" s="463">
        <f ca="1" xml:space="preserve"> Coal_Calcs!W$123</f>
        <v>0</v>
      </c>
      <c r="AD91" s="464">
        <f ca="1" xml:space="preserve"> Coal_Calcs!X$123</f>
        <v>0</v>
      </c>
      <c r="AE91" s="461">
        <f ca="1" xml:space="preserve"> Coal_Calcs!Y$123</f>
        <v>0</v>
      </c>
      <c r="AF91" s="463">
        <f ca="1" xml:space="preserve"> Coal_Calcs!Z$123</f>
        <v>0</v>
      </c>
      <c r="AG91" s="464">
        <f ca="1" xml:space="preserve"> Coal_Calcs!AA$123</f>
        <v>0</v>
      </c>
      <c r="AH91" s="461">
        <f ca="1" xml:space="preserve"> Coal_Calcs!AB$123</f>
        <v>0</v>
      </c>
      <c r="AI91" s="463">
        <f ca="1" xml:space="preserve"> Coal_Calcs!AC$123</f>
        <v>0</v>
      </c>
      <c r="AJ91" s="464">
        <f ca="1" xml:space="preserve"> Coal_Calcs!AD$123</f>
        <v>0</v>
      </c>
      <c r="AK91" s="384">
        <f t="shared" ca="1" si="2"/>
        <v>0</v>
      </c>
      <c r="AL91" s="384">
        <f t="shared" ca="1" si="2"/>
        <v>0</v>
      </c>
      <c r="AM91" s="384">
        <f t="shared" ca="1" si="2"/>
        <v>0</v>
      </c>
    </row>
    <row r="92" spans="4:39" ht="12.9" customHeight="1" x14ac:dyDescent="0.3">
      <c r="D92" s="54"/>
      <c r="E92" s="234" t="s">
        <v>284</v>
      </c>
      <c r="F92" s="234" t="s">
        <v>515</v>
      </c>
      <c r="G92" s="234" t="s">
        <v>646</v>
      </c>
      <c r="H92" s="172"/>
      <c r="I92" s="172"/>
      <c r="J92" s="440">
        <f ca="1" xml:space="preserve"> Oil_Calcs!V$125</f>
        <v>0</v>
      </c>
      <c r="K92" s="244">
        <f ca="1" xml:space="preserve"> Oil_Calcs!W$125</f>
        <v>0</v>
      </c>
      <c r="L92" s="447">
        <f ca="1" xml:space="preserve"> Oil_Calcs!X$125</f>
        <v>0</v>
      </c>
      <c r="M92" s="440">
        <f ca="1" xml:space="preserve"> Oil_Calcs!Y$125</f>
        <v>0</v>
      </c>
      <c r="N92" s="244">
        <f ca="1" xml:space="preserve"> Oil_Calcs!Z$125</f>
        <v>0</v>
      </c>
      <c r="O92" s="447">
        <f ca="1" xml:space="preserve"> Oil_Calcs!AA$125</f>
        <v>0</v>
      </c>
      <c r="P92" s="440">
        <f ca="1" xml:space="preserve"> Oil_Calcs!AB$125</f>
        <v>0</v>
      </c>
      <c r="Q92" s="244">
        <f ca="1" xml:space="preserve"> Oil_Calcs!AC$125</f>
        <v>0</v>
      </c>
      <c r="R92" s="447">
        <f ca="1" xml:space="preserve"> Oil_Calcs!AD$125</f>
        <v>0</v>
      </c>
      <c r="S92" s="440">
        <f ca="1" xml:space="preserve"> Gas_Calcs!V$125</f>
        <v>0</v>
      </c>
      <c r="T92" s="244">
        <f ca="1" xml:space="preserve"> Gas_Calcs!W$125</f>
        <v>0</v>
      </c>
      <c r="U92" s="447">
        <f ca="1" xml:space="preserve"> Gas_Calcs!X$125</f>
        <v>0</v>
      </c>
      <c r="V92" s="440">
        <f ca="1" xml:space="preserve"> Gas_Calcs!Y$125</f>
        <v>0</v>
      </c>
      <c r="W92" s="244">
        <f ca="1" xml:space="preserve"> Gas_Calcs!Z$125</f>
        <v>0</v>
      </c>
      <c r="X92" s="447">
        <f ca="1" xml:space="preserve"> Gas_Calcs!AA$125</f>
        <v>0</v>
      </c>
      <c r="Y92" s="440">
        <f ca="1" xml:space="preserve"> Gas_Calcs!AB$125</f>
        <v>0</v>
      </c>
      <c r="Z92" s="244">
        <f ca="1" xml:space="preserve"> Gas_Calcs!AC$125</f>
        <v>0</v>
      </c>
      <c r="AA92" s="447">
        <f ca="1" xml:space="preserve"> Gas_Calcs!AD$125</f>
        <v>0</v>
      </c>
      <c r="AB92" s="461">
        <f ca="1" xml:space="preserve"> Coal_Calcs!V$124</f>
        <v>0</v>
      </c>
      <c r="AC92" s="463">
        <f ca="1" xml:space="preserve"> Coal_Calcs!W$124</f>
        <v>0</v>
      </c>
      <c r="AD92" s="464">
        <f ca="1" xml:space="preserve"> Coal_Calcs!X$124</f>
        <v>0</v>
      </c>
      <c r="AE92" s="461">
        <f ca="1" xml:space="preserve"> Coal_Calcs!Y$124</f>
        <v>0</v>
      </c>
      <c r="AF92" s="463">
        <f ca="1" xml:space="preserve"> Coal_Calcs!Z$124</f>
        <v>0</v>
      </c>
      <c r="AG92" s="464">
        <f ca="1" xml:space="preserve"> Coal_Calcs!AA$124</f>
        <v>0</v>
      </c>
      <c r="AH92" s="461">
        <f ca="1" xml:space="preserve"> Coal_Calcs!AB$124</f>
        <v>0</v>
      </c>
      <c r="AI92" s="463">
        <f ca="1" xml:space="preserve"> Coal_Calcs!AC$124</f>
        <v>0</v>
      </c>
      <c r="AJ92" s="464">
        <f ca="1" xml:space="preserve"> Coal_Calcs!AD$124</f>
        <v>0</v>
      </c>
      <c r="AK92" s="384">
        <f t="shared" ca="1" si="2"/>
        <v>0</v>
      </c>
      <c r="AL92" s="384">
        <f t="shared" ca="1" si="2"/>
        <v>0</v>
      </c>
      <c r="AM92" s="384">
        <f t="shared" ca="1" si="2"/>
        <v>0</v>
      </c>
    </row>
    <row r="93" spans="4:39" ht="12.9" customHeight="1" x14ac:dyDescent="0.3">
      <c r="D93" s="54"/>
      <c r="E93" s="234" t="s">
        <v>262</v>
      </c>
      <c r="F93" s="234" t="s">
        <v>162</v>
      </c>
      <c r="G93" s="234" t="s">
        <v>646</v>
      </c>
      <c r="H93" s="172"/>
      <c r="I93" s="172"/>
      <c r="J93" s="440">
        <f ca="1" xml:space="preserve"> Oil_Calcs!V$126</f>
        <v>20835.118602251645</v>
      </c>
      <c r="K93" s="244">
        <f ca="1" xml:space="preserve"> Oil_Calcs!W$126</f>
        <v>22658.249028257564</v>
      </c>
      <c r="L93" s="447">
        <f ca="1" xml:space="preserve"> Oil_Calcs!X$126</f>
        <v>24717.638098935491</v>
      </c>
      <c r="M93" s="440">
        <f ca="1" xml:space="preserve"> Oil_Calcs!Y$126</f>
        <v>1497.9974917084887</v>
      </c>
      <c r="N93" s="244">
        <f ca="1" xml:space="preserve"> Oil_Calcs!Z$126</f>
        <v>2248.7823136948591</v>
      </c>
      <c r="O93" s="447">
        <f ca="1" xml:space="preserve"> Oil_Calcs!AA$126</f>
        <v>3501.185772920277</v>
      </c>
      <c r="P93" s="440">
        <f ca="1" xml:space="preserve"> Oil_Calcs!AB$126</f>
        <v>22333.116093960132</v>
      </c>
      <c r="Q93" s="244">
        <f ca="1" xml:space="preserve"> Oil_Calcs!AC$126</f>
        <v>24907.031341952425</v>
      </c>
      <c r="R93" s="447">
        <f ca="1" xml:space="preserve"> Oil_Calcs!AD$126</f>
        <v>28218.82387185577</v>
      </c>
      <c r="S93" s="440">
        <f ca="1" xml:space="preserve"> Gas_Calcs!V$126</f>
        <v>285.55320440014685</v>
      </c>
      <c r="T93" s="244">
        <f ca="1" xml:space="preserve"> Gas_Calcs!W$126</f>
        <v>295.01905647970972</v>
      </c>
      <c r="U93" s="447">
        <f ca="1" xml:space="preserve"> Gas_Calcs!X$126</f>
        <v>306.58843124361988</v>
      </c>
      <c r="V93" s="440">
        <f ca="1" xml:space="preserve"> Gas_Calcs!Y$126</f>
        <v>26.079923136605991</v>
      </c>
      <c r="W93" s="244">
        <f ca="1" xml:space="preserve"> Gas_Calcs!Z$126</f>
        <v>66.982696882082735</v>
      </c>
      <c r="X93" s="447">
        <f ca="1" xml:space="preserve"> Gas_Calcs!AA$126</f>
        <v>113.03970978806875</v>
      </c>
      <c r="Y93" s="440">
        <f ca="1" xml:space="preserve"> Gas_Calcs!AB$126</f>
        <v>311.63312753675285</v>
      </c>
      <c r="Z93" s="244">
        <f ca="1" xml:space="preserve"> Gas_Calcs!AC$126</f>
        <v>362.00175336179245</v>
      </c>
      <c r="AA93" s="447">
        <f ca="1" xml:space="preserve"> Gas_Calcs!AD$126</f>
        <v>419.62814103168864</v>
      </c>
      <c r="AB93" s="461">
        <f ca="1" xml:space="preserve"> Coal_Calcs!V$125</f>
        <v>0</v>
      </c>
      <c r="AC93" s="463">
        <f ca="1" xml:space="preserve"> Coal_Calcs!W$125</f>
        <v>0</v>
      </c>
      <c r="AD93" s="464">
        <f ca="1" xml:space="preserve"> Coal_Calcs!X$125</f>
        <v>0</v>
      </c>
      <c r="AE93" s="461">
        <f ca="1" xml:space="preserve"> Coal_Calcs!Y$125</f>
        <v>0</v>
      </c>
      <c r="AF93" s="463">
        <f ca="1" xml:space="preserve"> Coal_Calcs!Z$125</f>
        <v>0</v>
      </c>
      <c r="AG93" s="464">
        <f ca="1" xml:space="preserve"> Coal_Calcs!AA$125</f>
        <v>0</v>
      </c>
      <c r="AH93" s="461">
        <f ca="1" xml:space="preserve"> Coal_Calcs!AB$125</f>
        <v>0</v>
      </c>
      <c r="AI93" s="463">
        <f ca="1" xml:space="preserve"> Coal_Calcs!AC$125</f>
        <v>0</v>
      </c>
      <c r="AJ93" s="464">
        <f ca="1" xml:space="preserve"> Coal_Calcs!AD$125</f>
        <v>0</v>
      </c>
      <c r="AK93" s="384">
        <f t="shared" ca="1" si="2"/>
        <v>22644.749221496884</v>
      </c>
      <c r="AL93" s="384">
        <f t="shared" ca="1" si="2"/>
        <v>25269.033095314218</v>
      </c>
      <c r="AM93" s="384">
        <f t="shared" ca="1" si="2"/>
        <v>28638.452012887457</v>
      </c>
    </row>
    <row r="94" spans="4:39" ht="12.9" customHeight="1" x14ac:dyDescent="0.3">
      <c r="D94" s="54"/>
      <c r="E94" s="234" t="s">
        <v>281</v>
      </c>
      <c r="F94" s="234" t="s">
        <v>512</v>
      </c>
      <c r="G94" s="234" t="s">
        <v>646</v>
      </c>
      <c r="H94" s="172"/>
      <c r="I94" s="172"/>
      <c r="J94" s="440">
        <f ca="1" xml:space="preserve"> Oil_Calcs!V$127</f>
        <v>2283.1569307069508</v>
      </c>
      <c r="K94" s="244">
        <f ca="1" xml:space="preserve"> Oil_Calcs!W$127</f>
        <v>2482.939468410782</v>
      </c>
      <c r="L94" s="447">
        <f ca="1" xml:space="preserve"> Oil_Calcs!X$127</f>
        <v>2708.611734525568</v>
      </c>
      <c r="M94" s="440">
        <f ca="1" xml:space="preserve"> Oil_Calcs!Y$127</f>
        <v>198.68187350441292</v>
      </c>
      <c r="N94" s="244">
        <f ca="1" xml:space="preserve"> Oil_Calcs!Z$127</f>
        <v>225.46396986868626</v>
      </c>
      <c r="O94" s="447">
        <f ca="1" xml:space="preserve"> Oil_Calcs!AA$127</f>
        <v>423.69760397597912</v>
      </c>
      <c r="P94" s="440">
        <f ca="1" xml:space="preserve"> Oil_Calcs!AB$127</f>
        <v>2481.8388042113638</v>
      </c>
      <c r="Q94" s="244">
        <f ca="1" xml:space="preserve"> Oil_Calcs!AC$127</f>
        <v>2708.403438279468</v>
      </c>
      <c r="R94" s="447">
        <f ca="1" xml:space="preserve"> Oil_Calcs!AD$127</f>
        <v>3132.3093385015472</v>
      </c>
      <c r="S94" s="440">
        <f ca="1" xml:space="preserve"> Gas_Calcs!V$127</f>
        <v>0</v>
      </c>
      <c r="T94" s="244">
        <f ca="1" xml:space="preserve"> Gas_Calcs!W$127</f>
        <v>0</v>
      </c>
      <c r="U94" s="447">
        <f ca="1" xml:space="preserve"> Gas_Calcs!X$127</f>
        <v>0</v>
      </c>
      <c r="V94" s="440">
        <f ca="1" xml:space="preserve"> Gas_Calcs!Y$127</f>
        <v>0</v>
      </c>
      <c r="W94" s="244">
        <f ca="1" xml:space="preserve"> Gas_Calcs!Z$127</f>
        <v>0</v>
      </c>
      <c r="X94" s="447">
        <f ca="1" xml:space="preserve"> Gas_Calcs!AA$127</f>
        <v>0</v>
      </c>
      <c r="Y94" s="440">
        <f ca="1" xml:space="preserve"> Gas_Calcs!AB$127</f>
        <v>0</v>
      </c>
      <c r="Z94" s="244">
        <f ca="1" xml:space="preserve"> Gas_Calcs!AC$127</f>
        <v>0</v>
      </c>
      <c r="AA94" s="447">
        <f ca="1" xml:space="preserve"> Gas_Calcs!AD$127</f>
        <v>0</v>
      </c>
      <c r="AB94" s="461">
        <f ca="1" xml:space="preserve"> Coal_Calcs!V$126</f>
        <v>44035.248407205632</v>
      </c>
      <c r="AC94" s="463">
        <f ca="1" xml:space="preserve"> Coal_Calcs!W$126</f>
        <v>48831.440081316236</v>
      </c>
      <c r="AD94" s="464">
        <f ca="1" xml:space="preserve"> Coal_Calcs!X$126</f>
        <v>53676.244806187198</v>
      </c>
      <c r="AE94" s="461">
        <f ca="1" xml:space="preserve"> Coal_Calcs!Y$126</f>
        <v>3026.4103610237416</v>
      </c>
      <c r="AF94" s="463">
        <f ca="1" xml:space="preserve"> Coal_Calcs!Z$126</f>
        <v>3325.9981916786173</v>
      </c>
      <c r="AG94" s="464">
        <f ca="1" xml:space="preserve"> Coal_Calcs!AA$126</f>
        <v>3625.586022333493</v>
      </c>
      <c r="AH94" s="461">
        <f ca="1" xml:space="preserve"> Coal_Calcs!AB$126</f>
        <v>47061.658768229376</v>
      </c>
      <c r="AI94" s="463">
        <f ca="1" xml:space="preserve"> Coal_Calcs!AC$126</f>
        <v>52157.438272994856</v>
      </c>
      <c r="AJ94" s="464">
        <f ca="1" xml:space="preserve"> Coal_Calcs!AD$126</f>
        <v>57301.830828520688</v>
      </c>
      <c r="AK94" s="384">
        <f t="shared" ca="1" si="2"/>
        <v>49543.497572440741</v>
      </c>
      <c r="AL94" s="384">
        <f t="shared" ca="1" si="2"/>
        <v>54865.841711274326</v>
      </c>
      <c r="AM94" s="384">
        <f t="shared" ca="1" si="2"/>
        <v>60434.140167022233</v>
      </c>
    </row>
    <row r="95" spans="4:39" ht="12.9" customHeight="1" x14ac:dyDescent="0.3">
      <c r="D95" s="54"/>
      <c r="E95" s="234" t="s">
        <v>401</v>
      </c>
      <c r="F95" s="234" t="s">
        <v>614</v>
      </c>
      <c r="G95" s="234" t="s">
        <v>646</v>
      </c>
      <c r="H95" s="172"/>
      <c r="I95" s="172"/>
      <c r="J95" s="440">
        <f ca="1" xml:space="preserve"> Oil_Calcs!V$128</f>
        <v>0</v>
      </c>
      <c r="K95" s="244">
        <f ca="1" xml:space="preserve"> Oil_Calcs!W$128</f>
        <v>0</v>
      </c>
      <c r="L95" s="447">
        <f ca="1" xml:space="preserve"> Oil_Calcs!X$128</f>
        <v>0</v>
      </c>
      <c r="M95" s="440">
        <f ca="1" xml:space="preserve"> Oil_Calcs!Y$128</f>
        <v>0</v>
      </c>
      <c r="N95" s="244">
        <f ca="1" xml:space="preserve"> Oil_Calcs!Z$128</f>
        <v>0</v>
      </c>
      <c r="O95" s="447">
        <f ca="1" xml:space="preserve"> Oil_Calcs!AA$128</f>
        <v>0</v>
      </c>
      <c r="P95" s="440">
        <f ca="1" xml:space="preserve"> Oil_Calcs!AB$128</f>
        <v>0</v>
      </c>
      <c r="Q95" s="244">
        <f ca="1" xml:space="preserve"> Oil_Calcs!AC$128</f>
        <v>0</v>
      </c>
      <c r="R95" s="447">
        <f ca="1" xml:space="preserve"> Oil_Calcs!AD$128</f>
        <v>0</v>
      </c>
      <c r="S95" s="440">
        <f ca="1" xml:space="preserve"> Gas_Calcs!V$128</f>
        <v>0</v>
      </c>
      <c r="T95" s="244">
        <f ca="1" xml:space="preserve"> Gas_Calcs!W$128</f>
        <v>0</v>
      </c>
      <c r="U95" s="447">
        <f ca="1" xml:space="preserve"> Gas_Calcs!X$128</f>
        <v>0</v>
      </c>
      <c r="V95" s="440">
        <f ca="1" xml:space="preserve"> Gas_Calcs!Y$128</f>
        <v>0</v>
      </c>
      <c r="W95" s="244">
        <f ca="1" xml:space="preserve"> Gas_Calcs!Z$128</f>
        <v>0</v>
      </c>
      <c r="X95" s="447">
        <f ca="1" xml:space="preserve"> Gas_Calcs!AA$128</f>
        <v>0</v>
      </c>
      <c r="Y95" s="440">
        <f ca="1" xml:space="preserve"> Gas_Calcs!AB$128</f>
        <v>0</v>
      </c>
      <c r="Z95" s="244">
        <f ca="1" xml:space="preserve"> Gas_Calcs!AC$128</f>
        <v>0</v>
      </c>
      <c r="AA95" s="447">
        <f ca="1" xml:space="preserve"> Gas_Calcs!AD$128</f>
        <v>0</v>
      </c>
      <c r="AB95" s="461">
        <f ca="1" xml:space="preserve"> Coal_Calcs!V$127</f>
        <v>0</v>
      </c>
      <c r="AC95" s="463">
        <f ca="1" xml:space="preserve"> Coal_Calcs!W$127</f>
        <v>0</v>
      </c>
      <c r="AD95" s="464">
        <f ca="1" xml:space="preserve"> Coal_Calcs!X$127</f>
        <v>0</v>
      </c>
      <c r="AE95" s="461">
        <f ca="1" xml:space="preserve"> Coal_Calcs!Y$127</f>
        <v>0</v>
      </c>
      <c r="AF95" s="463">
        <f ca="1" xml:space="preserve"> Coal_Calcs!Z$127</f>
        <v>0</v>
      </c>
      <c r="AG95" s="464">
        <f ca="1" xml:space="preserve"> Coal_Calcs!AA$127</f>
        <v>0</v>
      </c>
      <c r="AH95" s="461">
        <f ca="1" xml:space="preserve"> Coal_Calcs!AB$127</f>
        <v>0</v>
      </c>
      <c r="AI95" s="463">
        <f ca="1" xml:space="preserve"> Coal_Calcs!AC$127</f>
        <v>0</v>
      </c>
      <c r="AJ95" s="464">
        <f ca="1" xml:space="preserve"> Coal_Calcs!AD$127</f>
        <v>0</v>
      </c>
      <c r="AK95" s="384">
        <f t="shared" ca="1" si="2"/>
        <v>0</v>
      </c>
      <c r="AL95" s="384">
        <f t="shared" ca="1" si="2"/>
        <v>0</v>
      </c>
      <c r="AM95" s="384">
        <f t="shared" ca="1" si="2"/>
        <v>0</v>
      </c>
    </row>
    <row r="96" spans="4:39" ht="12.9" customHeight="1" x14ac:dyDescent="0.3">
      <c r="D96" s="54"/>
      <c r="E96" s="234" t="s">
        <v>286</v>
      </c>
      <c r="F96" s="234" t="s">
        <v>517</v>
      </c>
      <c r="G96" s="234" t="s">
        <v>646</v>
      </c>
      <c r="H96" s="172"/>
      <c r="I96" s="172"/>
      <c r="J96" s="440">
        <f ca="1" xml:space="preserve"> Oil_Calcs!V$129</f>
        <v>1104.5488084069671</v>
      </c>
      <c r="K96" s="244">
        <f ca="1" xml:space="preserve"> Oil_Calcs!W$129</f>
        <v>1201.1998799971093</v>
      </c>
      <c r="L96" s="447">
        <f ca="1" xml:space="preserve"> Oil_Calcs!X$129</f>
        <v>1310.3759200997947</v>
      </c>
      <c r="M96" s="440">
        <f ca="1" xml:space="preserve"> Oil_Calcs!Y$129</f>
        <v>120.1744188897632</v>
      </c>
      <c r="N96" s="244">
        <f ca="1" xml:space="preserve"> Oil_Calcs!Z$129</f>
        <v>182.33745455237624</v>
      </c>
      <c r="O96" s="447">
        <f ca="1" xml:space="preserve"> Oil_Calcs!AA$129</f>
        <v>318.67608827955047</v>
      </c>
      <c r="P96" s="440">
        <f ca="1" xml:space="preserve"> Oil_Calcs!AB$129</f>
        <v>1224.7232272967303</v>
      </c>
      <c r="Q96" s="244">
        <f ca="1" xml:space="preserve"> Oil_Calcs!AC$129</f>
        <v>1383.5373345494854</v>
      </c>
      <c r="R96" s="447">
        <f ca="1" xml:space="preserve"> Oil_Calcs!AD$129</f>
        <v>1629.0520083793451</v>
      </c>
      <c r="S96" s="440">
        <f ca="1" xml:space="preserve"> Gas_Calcs!V$129</f>
        <v>0</v>
      </c>
      <c r="T96" s="244">
        <f ca="1" xml:space="preserve"> Gas_Calcs!W$129</f>
        <v>0</v>
      </c>
      <c r="U96" s="447">
        <f ca="1" xml:space="preserve"> Gas_Calcs!X$129</f>
        <v>0</v>
      </c>
      <c r="V96" s="440">
        <f ca="1" xml:space="preserve"> Gas_Calcs!Y$129</f>
        <v>0</v>
      </c>
      <c r="W96" s="244">
        <f ca="1" xml:space="preserve"> Gas_Calcs!Z$129</f>
        <v>0</v>
      </c>
      <c r="X96" s="447">
        <f ca="1" xml:space="preserve"> Gas_Calcs!AA$129</f>
        <v>0</v>
      </c>
      <c r="Y96" s="440">
        <f ca="1" xml:space="preserve"> Gas_Calcs!AB$129</f>
        <v>0</v>
      </c>
      <c r="Z96" s="244">
        <f ca="1" xml:space="preserve"> Gas_Calcs!AC$129</f>
        <v>0</v>
      </c>
      <c r="AA96" s="447">
        <f ca="1" xml:space="preserve"> Gas_Calcs!AD$129</f>
        <v>0</v>
      </c>
      <c r="AB96" s="461">
        <f ca="1" xml:space="preserve"> Coal_Calcs!V$128</f>
        <v>0</v>
      </c>
      <c r="AC96" s="463">
        <f ca="1" xml:space="preserve"> Coal_Calcs!W$128</f>
        <v>0</v>
      </c>
      <c r="AD96" s="464">
        <f ca="1" xml:space="preserve"> Coal_Calcs!X$128</f>
        <v>0</v>
      </c>
      <c r="AE96" s="461">
        <f ca="1" xml:space="preserve"> Coal_Calcs!Y$128</f>
        <v>0</v>
      </c>
      <c r="AF96" s="463">
        <f ca="1" xml:space="preserve"> Coal_Calcs!Z$128</f>
        <v>0</v>
      </c>
      <c r="AG96" s="464">
        <f ca="1" xml:space="preserve"> Coal_Calcs!AA$128</f>
        <v>0</v>
      </c>
      <c r="AH96" s="461">
        <f ca="1" xml:space="preserve"> Coal_Calcs!AB$128</f>
        <v>0</v>
      </c>
      <c r="AI96" s="463">
        <f ca="1" xml:space="preserve"> Coal_Calcs!AC$128</f>
        <v>0</v>
      </c>
      <c r="AJ96" s="464">
        <f ca="1" xml:space="preserve"> Coal_Calcs!AD$128</f>
        <v>0</v>
      </c>
      <c r="AK96" s="384">
        <f t="shared" ca="1" si="2"/>
        <v>1224.7232272967303</v>
      </c>
      <c r="AL96" s="384">
        <f t="shared" ca="1" si="2"/>
        <v>1383.5373345494854</v>
      </c>
      <c r="AM96" s="384">
        <f t="shared" ca="1" si="2"/>
        <v>1629.0520083793451</v>
      </c>
    </row>
    <row r="97" spans="4:39" ht="12.9" customHeight="1" x14ac:dyDescent="0.3">
      <c r="D97" s="54"/>
      <c r="E97" s="234" t="s">
        <v>285</v>
      </c>
      <c r="F97" s="234" t="s">
        <v>516</v>
      </c>
      <c r="G97" s="234" t="s">
        <v>646</v>
      </c>
      <c r="H97" s="172"/>
      <c r="I97" s="172"/>
      <c r="J97" s="440">
        <f ca="1" xml:space="preserve"> Oil_Calcs!V$130</f>
        <v>0</v>
      </c>
      <c r="K97" s="244">
        <f ca="1" xml:space="preserve"> Oil_Calcs!W$130</f>
        <v>0</v>
      </c>
      <c r="L97" s="447">
        <f ca="1" xml:space="preserve"> Oil_Calcs!X$130</f>
        <v>0</v>
      </c>
      <c r="M97" s="440">
        <f ca="1" xml:space="preserve"> Oil_Calcs!Y$130</f>
        <v>0</v>
      </c>
      <c r="N97" s="244">
        <f ca="1" xml:space="preserve"> Oil_Calcs!Z$130</f>
        <v>0</v>
      </c>
      <c r="O97" s="447">
        <f ca="1" xml:space="preserve"> Oil_Calcs!AA$130</f>
        <v>0</v>
      </c>
      <c r="P97" s="440">
        <f ca="1" xml:space="preserve"> Oil_Calcs!AB$130</f>
        <v>0</v>
      </c>
      <c r="Q97" s="244">
        <f ca="1" xml:space="preserve"> Oil_Calcs!AC$130</f>
        <v>0</v>
      </c>
      <c r="R97" s="447">
        <f ca="1" xml:space="preserve"> Oil_Calcs!AD$130</f>
        <v>0</v>
      </c>
      <c r="S97" s="440">
        <f ca="1" xml:space="preserve"> Gas_Calcs!V$130</f>
        <v>0</v>
      </c>
      <c r="T97" s="244">
        <f ca="1" xml:space="preserve"> Gas_Calcs!W$130</f>
        <v>0</v>
      </c>
      <c r="U97" s="447">
        <f ca="1" xml:space="preserve"> Gas_Calcs!X$130</f>
        <v>0</v>
      </c>
      <c r="V97" s="440">
        <f ca="1" xml:space="preserve"> Gas_Calcs!Y$130</f>
        <v>0</v>
      </c>
      <c r="W97" s="244">
        <f ca="1" xml:space="preserve"> Gas_Calcs!Z$130</f>
        <v>0</v>
      </c>
      <c r="X97" s="447">
        <f ca="1" xml:space="preserve"> Gas_Calcs!AA$130</f>
        <v>0</v>
      </c>
      <c r="Y97" s="440">
        <f ca="1" xml:space="preserve"> Gas_Calcs!AB$130</f>
        <v>0</v>
      </c>
      <c r="Z97" s="244">
        <f ca="1" xml:space="preserve"> Gas_Calcs!AC$130</f>
        <v>0</v>
      </c>
      <c r="AA97" s="447">
        <f ca="1" xml:space="preserve"> Gas_Calcs!AD$130</f>
        <v>0</v>
      </c>
      <c r="AB97" s="461">
        <f ca="1" xml:space="preserve"> Coal_Calcs!V$129</f>
        <v>0</v>
      </c>
      <c r="AC97" s="463">
        <f ca="1" xml:space="preserve"> Coal_Calcs!W$129</f>
        <v>0</v>
      </c>
      <c r="AD97" s="464">
        <f ca="1" xml:space="preserve"> Coal_Calcs!X$129</f>
        <v>0</v>
      </c>
      <c r="AE97" s="461">
        <f ca="1" xml:space="preserve"> Coal_Calcs!Y$129</f>
        <v>0</v>
      </c>
      <c r="AF97" s="463">
        <f ca="1" xml:space="preserve"> Coal_Calcs!Z$129</f>
        <v>0</v>
      </c>
      <c r="AG97" s="464">
        <f ca="1" xml:space="preserve"> Coal_Calcs!AA$129</f>
        <v>0</v>
      </c>
      <c r="AH97" s="461">
        <f ca="1" xml:space="preserve"> Coal_Calcs!AB$129</f>
        <v>0</v>
      </c>
      <c r="AI97" s="463">
        <f ca="1" xml:space="preserve"> Coal_Calcs!AC$129</f>
        <v>0</v>
      </c>
      <c r="AJ97" s="464">
        <f ca="1" xml:space="preserve"> Coal_Calcs!AD$129</f>
        <v>0</v>
      </c>
      <c r="AK97" s="384">
        <f t="shared" ca="1" si="2"/>
        <v>0</v>
      </c>
      <c r="AL97" s="384">
        <f t="shared" ca="1" si="2"/>
        <v>0</v>
      </c>
      <c r="AM97" s="384">
        <f t="shared" ca="1" si="2"/>
        <v>0</v>
      </c>
    </row>
    <row r="98" spans="4:39" ht="12.9" customHeight="1" x14ac:dyDescent="0.3">
      <c r="D98" s="54"/>
      <c r="E98" s="234" t="s">
        <v>289</v>
      </c>
      <c r="F98" s="234" t="s">
        <v>520</v>
      </c>
      <c r="G98" s="234" t="s">
        <v>646</v>
      </c>
      <c r="H98" s="172"/>
      <c r="I98" s="172"/>
      <c r="J98" s="440">
        <f ca="1" xml:space="preserve"> Oil_Calcs!V$131</f>
        <v>0</v>
      </c>
      <c r="K98" s="244">
        <f ca="1" xml:space="preserve"> Oil_Calcs!W$131</f>
        <v>0</v>
      </c>
      <c r="L98" s="447">
        <f ca="1" xml:space="preserve"> Oil_Calcs!X$131</f>
        <v>0</v>
      </c>
      <c r="M98" s="440">
        <f ca="1" xml:space="preserve"> Oil_Calcs!Y$131</f>
        <v>0</v>
      </c>
      <c r="N98" s="244">
        <f ca="1" xml:space="preserve"> Oil_Calcs!Z$131</f>
        <v>0</v>
      </c>
      <c r="O98" s="447">
        <f ca="1" xml:space="preserve"> Oil_Calcs!AA$131</f>
        <v>0</v>
      </c>
      <c r="P98" s="440">
        <f ca="1" xml:space="preserve"> Oil_Calcs!AB$131</f>
        <v>0</v>
      </c>
      <c r="Q98" s="244">
        <f ca="1" xml:space="preserve"> Oil_Calcs!AC$131</f>
        <v>0</v>
      </c>
      <c r="R98" s="447">
        <f ca="1" xml:space="preserve"> Oil_Calcs!AD$131</f>
        <v>0</v>
      </c>
      <c r="S98" s="440">
        <f ca="1" xml:space="preserve"> Gas_Calcs!V$131</f>
        <v>0</v>
      </c>
      <c r="T98" s="244">
        <f ca="1" xml:space="preserve"> Gas_Calcs!W$131</f>
        <v>0</v>
      </c>
      <c r="U98" s="447">
        <f ca="1" xml:space="preserve"> Gas_Calcs!X$131</f>
        <v>0</v>
      </c>
      <c r="V98" s="440">
        <f ca="1" xml:space="preserve"> Gas_Calcs!Y$131</f>
        <v>0</v>
      </c>
      <c r="W98" s="244">
        <f ca="1" xml:space="preserve"> Gas_Calcs!Z$131</f>
        <v>0</v>
      </c>
      <c r="X98" s="447">
        <f ca="1" xml:space="preserve"> Gas_Calcs!AA$131</f>
        <v>0</v>
      </c>
      <c r="Y98" s="440">
        <f ca="1" xml:space="preserve"> Gas_Calcs!AB$131</f>
        <v>0</v>
      </c>
      <c r="Z98" s="244">
        <f ca="1" xml:space="preserve"> Gas_Calcs!AC$131</f>
        <v>0</v>
      </c>
      <c r="AA98" s="447">
        <f ca="1" xml:space="preserve"> Gas_Calcs!AD$131</f>
        <v>0</v>
      </c>
      <c r="AB98" s="461">
        <f ca="1" xml:space="preserve"> Coal_Calcs!V$130</f>
        <v>0</v>
      </c>
      <c r="AC98" s="463">
        <f ca="1" xml:space="preserve"> Coal_Calcs!W$130</f>
        <v>0</v>
      </c>
      <c r="AD98" s="464">
        <f ca="1" xml:space="preserve"> Coal_Calcs!X$130</f>
        <v>0</v>
      </c>
      <c r="AE98" s="461">
        <f ca="1" xml:space="preserve"> Coal_Calcs!Y$130</f>
        <v>0</v>
      </c>
      <c r="AF98" s="463">
        <f ca="1" xml:space="preserve"> Coal_Calcs!Z$130</f>
        <v>0</v>
      </c>
      <c r="AG98" s="464">
        <f ca="1" xml:space="preserve"> Coal_Calcs!AA$130</f>
        <v>0</v>
      </c>
      <c r="AH98" s="461">
        <f ca="1" xml:space="preserve"> Coal_Calcs!AB$130</f>
        <v>0</v>
      </c>
      <c r="AI98" s="463">
        <f ca="1" xml:space="preserve"> Coal_Calcs!AC$130</f>
        <v>0</v>
      </c>
      <c r="AJ98" s="464">
        <f ca="1" xml:space="preserve"> Coal_Calcs!AD$130</f>
        <v>0</v>
      </c>
      <c r="AK98" s="384">
        <f t="shared" ca="1" si="2"/>
        <v>0</v>
      </c>
      <c r="AL98" s="384">
        <f t="shared" ca="1" si="2"/>
        <v>0</v>
      </c>
      <c r="AM98" s="384">
        <f t="shared" ca="1" si="2"/>
        <v>0</v>
      </c>
    </row>
    <row r="99" spans="4:39" ht="12.9" customHeight="1" x14ac:dyDescent="0.3">
      <c r="D99" s="54"/>
      <c r="E99" s="234" t="s">
        <v>290</v>
      </c>
      <c r="F99" s="234" t="s">
        <v>521</v>
      </c>
      <c r="G99" s="234" t="s">
        <v>646</v>
      </c>
      <c r="H99" s="172"/>
      <c r="I99" s="172"/>
      <c r="J99" s="440">
        <f ca="1" xml:space="preserve"> Oil_Calcs!V$132</f>
        <v>343.79485991752142</v>
      </c>
      <c r="K99" s="244">
        <f ca="1" xml:space="preserve"> Oil_Calcs!W$132</f>
        <v>373.87785974994569</v>
      </c>
      <c r="L99" s="447">
        <f ca="1" xml:space="preserve"> Oil_Calcs!X$132</f>
        <v>407.8593018806796</v>
      </c>
      <c r="M99" s="440">
        <f ca="1" xml:space="preserve"> Oil_Calcs!Y$132</f>
        <v>0</v>
      </c>
      <c r="N99" s="244">
        <f ca="1" xml:space="preserve"> Oil_Calcs!Z$132</f>
        <v>0</v>
      </c>
      <c r="O99" s="447">
        <f ca="1" xml:space="preserve"> Oil_Calcs!AA$132</f>
        <v>0</v>
      </c>
      <c r="P99" s="440">
        <f ca="1" xml:space="preserve"> Oil_Calcs!AB$132</f>
        <v>343.79485991752142</v>
      </c>
      <c r="Q99" s="244">
        <f ca="1" xml:space="preserve"> Oil_Calcs!AC$132</f>
        <v>373.87785974994569</v>
      </c>
      <c r="R99" s="447">
        <f ca="1" xml:space="preserve"> Oil_Calcs!AD$132</f>
        <v>407.8593018806796</v>
      </c>
      <c r="S99" s="440">
        <f ca="1" xml:space="preserve"> Gas_Calcs!V$132</f>
        <v>0</v>
      </c>
      <c r="T99" s="244">
        <f ca="1" xml:space="preserve"> Gas_Calcs!W$132</f>
        <v>0</v>
      </c>
      <c r="U99" s="447">
        <f ca="1" xml:space="preserve"> Gas_Calcs!X$132</f>
        <v>0</v>
      </c>
      <c r="V99" s="440">
        <f ca="1" xml:space="preserve"> Gas_Calcs!Y$132</f>
        <v>0</v>
      </c>
      <c r="W99" s="244">
        <f ca="1" xml:space="preserve"> Gas_Calcs!Z$132</f>
        <v>0</v>
      </c>
      <c r="X99" s="447">
        <f ca="1" xml:space="preserve"> Gas_Calcs!AA$132</f>
        <v>0</v>
      </c>
      <c r="Y99" s="440">
        <f ca="1" xml:space="preserve"> Gas_Calcs!AB$132</f>
        <v>0</v>
      </c>
      <c r="Z99" s="244">
        <f ca="1" xml:space="preserve"> Gas_Calcs!AC$132</f>
        <v>0</v>
      </c>
      <c r="AA99" s="447">
        <f ca="1" xml:space="preserve"> Gas_Calcs!AD$132</f>
        <v>0</v>
      </c>
      <c r="AB99" s="461">
        <f ca="1" xml:space="preserve"> Coal_Calcs!V$131</f>
        <v>0</v>
      </c>
      <c r="AC99" s="463">
        <f ca="1" xml:space="preserve"> Coal_Calcs!W$131</f>
        <v>0</v>
      </c>
      <c r="AD99" s="464">
        <f ca="1" xml:space="preserve"> Coal_Calcs!X$131</f>
        <v>0</v>
      </c>
      <c r="AE99" s="461">
        <f ca="1" xml:space="preserve"> Coal_Calcs!Y$131</f>
        <v>0</v>
      </c>
      <c r="AF99" s="463">
        <f ca="1" xml:space="preserve"> Coal_Calcs!Z$131</f>
        <v>0</v>
      </c>
      <c r="AG99" s="464">
        <f ca="1" xml:space="preserve"> Coal_Calcs!AA$131</f>
        <v>0</v>
      </c>
      <c r="AH99" s="461">
        <f ca="1" xml:space="preserve"> Coal_Calcs!AB$131</f>
        <v>0</v>
      </c>
      <c r="AI99" s="463">
        <f ca="1" xml:space="preserve"> Coal_Calcs!AC$131</f>
        <v>0</v>
      </c>
      <c r="AJ99" s="464">
        <f ca="1" xml:space="preserve"> Coal_Calcs!AD$131</f>
        <v>0</v>
      </c>
      <c r="AK99" s="384">
        <f t="shared" ca="1" si="2"/>
        <v>343.79485991752142</v>
      </c>
      <c r="AL99" s="384">
        <f t="shared" ca="1" si="2"/>
        <v>373.87785974994569</v>
      </c>
      <c r="AM99" s="384">
        <f t="shared" ca="1" si="2"/>
        <v>407.8593018806796</v>
      </c>
    </row>
    <row r="100" spans="4:39" ht="12.9" customHeight="1" x14ac:dyDescent="0.3">
      <c r="D100" s="54"/>
      <c r="E100" s="234" t="s">
        <v>295</v>
      </c>
      <c r="F100" s="234" t="s">
        <v>526</v>
      </c>
      <c r="G100" s="234" t="s">
        <v>646</v>
      </c>
      <c r="H100" s="172"/>
      <c r="I100" s="172"/>
      <c r="J100" s="440">
        <f ca="1" xml:space="preserve"> Oil_Calcs!V$133</f>
        <v>0</v>
      </c>
      <c r="K100" s="244">
        <f ca="1" xml:space="preserve"> Oil_Calcs!W$133</f>
        <v>0</v>
      </c>
      <c r="L100" s="447">
        <f ca="1" xml:space="preserve"> Oil_Calcs!X$133</f>
        <v>0</v>
      </c>
      <c r="M100" s="440">
        <f ca="1" xml:space="preserve"> Oil_Calcs!Y$133</f>
        <v>0</v>
      </c>
      <c r="N100" s="244">
        <f ca="1" xml:space="preserve"> Oil_Calcs!Z$133</f>
        <v>0</v>
      </c>
      <c r="O100" s="447">
        <f ca="1" xml:space="preserve"> Oil_Calcs!AA$133</f>
        <v>0</v>
      </c>
      <c r="P100" s="440">
        <f ca="1" xml:space="preserve"> Oil_Calcs!AB$133</f>
        <v>0</v>
      </c>
      <c r="Q100" s="244">
        <f ca="1" xml:space="preserve"> Oil_Calcs!AC$133</f>
        <v>0</v>
      </c>
      <c r="R100" s="447">
        <f ca="1" xml:space="preserve"> Oil_Calcs!AD$133</f>
        <v>0</v>
      </c>
      <c r="S100" s="440">
        <f ca="1" xml:space="preserve"> Gas_Calcs!V$133</f>
        <v>0</v>
      </c>
      <c r="T100" s="244">
        <f ca="1" xml:space="preserve"> Gas_Calcs!W$133</f>
        <v>0</v>
      </c>
      <c r="U100" s="447">
        <f ca="1" xml:space="preserve"> Gas_Calcs!X$133</f>
        <v>0</v>
      </c>
      <c r="V100" s="440">
        <f ca="1" xml:space="preserve"> Gas_Calcs!Y$133</f>
        <v>0</v>
      </c>
      <c r="W100" s="244">
        <f ca="1" xml:space="preserve"> Gas_Calcs!Z$133</f>
        <v>0</v>
      </c>
      <c r="X100" s="447">
        <f ca="1" xml:space="preserve"> Gas_Calcs!AA$133</f>
        <v>0</v>
      </c>
      <c r="Y100" s="440">
        <f ca="1" xml:space="preserve"> Gas_Calcs!AB$133</f>
        <v>0</v>
      </c>
      <c r="Z100" s="244">
        <f ca="1" xml:space="preserve"> Gas_Calcs!AC$133</f>
        <v>0</v>
      </c>
      <c r="AA100" s="447">
        <f ca="1" xml:space="preserve"> Gas_Calcs!AD$133</f>
        <v>0</v>
      </c>
      <c r="AB100" s="461">
        <f ca="1" xml:space="preserve"> Coal_Calcs!V$132</f>
        <v>0</v>
      </c>
      <c r="AC100" s="463">
        <f ca="1" xml:space="preserve"> Coal_Calcs!W$132</f>
        <v>0</v>
      </c>
      <c r="AD100" s="464">
        <f ca="1" xml:space="preserve"> Coal_Calcs!X$132</f>
        <v>0</v>
      </c>
      <c r="AE100" s="461">
        <f ca="1" xml:space="preserve"> Coal_Calcs!Y$132</f>
        <v>0</v>
      </c>
      <c r="AF100" s="463">
        <f ca="1" xml:space="preserve"> Coal_Calcs!Z$132</f>
        <v>0</v>
      </c>
      <c r="AG100" s="464">
        <f ca="1" xml:space="preserve"> Coal_Calcs!AA$132</f>
        <v>0</v>
      </c>
      <c r="AH100" s="461">
        <f ca="1" xml:space="preserve"> Coal_Calcs!AB$132</f>
        <v>0</v>
      </c>
      <c r="AI100" s="463">
        <f ca="1" xml:space="preserve"> Coal_Calcs!AC$132</f>
        <v>0</v>
      </c>
      <c r="AJ100" s="464">
        <f ca="1" xml:space="preserve"> Coal_Calcs!AD$132</f>
        <v>0</v>
      </c>
      <c r="AK100" s="384">
        <f t="shared" ca="1" si="2"/>
        <v>0</v>
      </c>
      <c r="AL100" s="384">
        <f t="shared" ca="1" si="2"/>
        <v>0</v>
      </c>
      <c r="AM100" s="384">
        <f t="shared" ca="1" si="2"/>
        <v>0</v>
      </c>
    </row>
    <row r="101" spans="4:39" ht="12.9" customHeight="1" x14ac:dyDescent="0.3">
      <c r="D101" s="54"/>
      <c r="E101" s="234" t="s">
        <v>292</v>
      </c>
      <c r="F101" s="234" t="s">
        <v>523</v>
      </c>
      <c r="G101" s="234" t="s">
        <v>646</v>
      </c>
      <c r="H101" s="172"/>
      <c r="I101" s="172"/>
      <c r="J101" s="440">
        <f ca="1" xml:space="preserve"> Oil_Calcs!V$134</f>
        <v>0</v>
      </c>
      <c r="K101" s="244">
        <f ca="1" xml:space="preserve"> Oil_Calcs!W$134</f>
        <v>0</v>
      </c>
      <c r="L101" s="447">
        <f ca="1" xml:space="preserve"> Oil_Calcs!X$134</f>
        <v>0</v>
      </c>
      <c r="M101" s="440">
        <f ca="1" xml:space="preserve"> Oil_Calcs!Y$134</f>
        <v>0</v>
      </c>
      <c r="N101" s="244">
        <f ca="1" xml:space="preserve"> Oil_Calcs!Z$134</f>
        <v>0</v>
      </c>
      <c r="O101" s="447">
        <f ca="1" xml:space="preserve"> Oil_Calcs!AA$134</f>
        <v>0</v>
      </c>
      <c r="P101" s="440">
        <f ca="1" xml:space="preserve"> Oil_Calcs!AB$134</f>
        <v>0</v>
      </c>
      <c r="Q101" s="244">
        <f ca="1" xml:space="preserve"> Oil_Calcs!AC$134</f>
        <v>0</v>
      </c>
      <c r="R101" s="447">
        <f ca="1" xml:space="preserve"> Oil_Calcs!AD$134</f>
        <v>0</v>
      </c>
      <c r="S101" s="440">
        <f ca="1" xml:space="preserve"> Gas_Calcs!V$134</f>
        <v>0</v>
      </c>
      <c r="T101" s="244">
        <f ca="1" xml:space="preserve"> Gas_Calcs!W$134</f>
        <v>0</v>
      </c>
      <c r="U101" s="447">
        <f ca="1" xml:space="preserve"> Gas_Calcs!X$134</f>
        <v>0</v>
      </c>
      <c r="V101" s="440">
        <f ca="1" xml:space="preserve"> Gas_Calcs!Y$134</f>
        <v>0</v>
      </c>
      <c r="W101" s="244">
        <f ca="1" xml:space="preserve"> Gas_Calcs!Z$134</f>
        <v>0</v>
      </c>
      <c r="X101" s="447">
        <f ca="1" xml:space="preserve"> Gas_Calcs!AA$134</f>
        <v>0</v>
      </c>
      <c r="Y101" s="440">
        <f ca="1" xml:space="preserve"> Gas_Calcs!AB$134</f>
        <v>0</v>
      </c>
      <c r="Z101" s="244">
        <f ca="1" xml:space="preserve"> Gas_Calcs!AC$134</f>
        <v>0</v>
      </c>
      <c r="AA101" s="447">
        <f ca="1" xml:space="preserve"> Gas_Calcs!AD$134</f>
        <v>0</v>
      </c>
      <c r="AB101" s="461">
        <f ca="1" xml:space="preserve"> Coal_Calcs!V$133</f>
        <v>0</v>
      </c>
      <c r="AC101" s="463">
        <f ca="1" xml:space="preserve"> Coal_Calcs!W$133</f>
        <v>0</v>
      </c>
      <c r="AD101" s="464">
        <f ca="1" xml:space="preserve"> Coal_Calcs!X$133</f>
        <v>0</v>
      </c>
      <c r="AE101" s="461">
        <f ca="1" xml:space="preserve"> Coal_Calcs!Y$133</f>
        <v>0</v>
      </c>
      <c r="AF101" s="463">
        <f ca="1" xml:space="preserve"> Coal_Calcs!Z$133</f>
        <v>0</v>
      </c>
      <c r="AG101" s="464">
        <f ca="1" xml:space="preserve"> Coal_Calcs!AA$133</f>
        <v>0</v>
      </c>
      <c r="AH101" s="461">
        <f ca="1" xml:space="preserve"> Coal_Calcs!AB$133</f>
        <v>0</v>
      </c>
      <c r="AI101" s="463">
        <f ca="1" xml:space="preserve"> Coal_Calcs!AC$133</f>
        <v>0</v>
      </c>
      <c r="AJ101" s="464">
        <f ca="1" xml:space="preserve"> Coal_Calcs!AD$133</f>
        <v>0</v>
      </c>
      <c r="AK101" s="384">
        <f t="shared" ca="1" si="2"/>
        <v>0</v>
      </c>
      <c r="AL101" s="384">
        <f t="shared" ca="1" si="2"/>
        <v>0</v>
      </c>
      <c r="AM101" s="384">
        <f t="shared" ca="1" si="2"/>
        <v>0</v>
      </c>
    </row>
    <row r="102" spans="4:39" ht="12.9" customHeight="1" x14ac:dyDescent="0.3">
      <c r="D102" s="54"/>
      <c r="E102" s="234" t="s">
        <v>294</v>
      </c>
      <c r="F102" s="234" t="s">
        <v>525</v>
      </c>
      <c r="G102" s="234" t="s">
        <v>646</v>
      </c>
      <c r="H102" s="172"/>
      <c r="I102" s="172"/>
      <c r="J102" s="440">
        <f ca="1" xml:space="preserve"> Oil_Calcs!V$135</f>
        <v>0</v>
      </c>
      <c r="K102" s="244">
        <f ca="1" xml:space="preserve"> Oil_Calcs!W$135</f>
        <v>0</v>
      </c>
      <c r="L102" s="447">
        <f ca="1" xml:space="preserve"> Oil_Calcs!X$135</f>
        <v>0</v>
      </c>
      <c r="M102" s="440">
        <f ca="1" xml:space="preserve"> Oil_Calcs!Y$135</f>
        <v>0</v>
      </c>
      <c r="N102" s="244">
        <f ca="1" xml:space="preserve"> Oil_Calcs!Z$135</f>
        <v>0</v>
      </c>
      <c r="O102" s="447">
        <f ca="1" xml:space="preserve"> Oil_Calcs!AA$135</f>
        <v>0</v>
      </c>
      <c r="P102" s="440">
        <f ca="1" xml:space="preserve"> Oil_Calcs!AB$135</f>
        <v>0</v>
      </c>
      <c r="Q102" s="244">
        <f ca="1" xml:space="preserve"> Oil_Calcs!AC$135</f>
        <v>0</v>
      </c>
      <c r="R102" s="447">
        <f ca="1" xml:space="preserve"> Oil_Calcs!AD$135</f>
        <v>0</v>
      </c>
      <c r="S102" s="440">
        <f ca="1" xml:space="preserve"> Gas_Calcs!V$135</f>
        <v>0</v>
      </c>
      <c r="T102" s="244">
        <f ca="1" xml:space="preserve"> Gas_Calcs!W$135</f>
        <v>0</v>
      </c>
      <c r="U102" s="447">
        <f ca="1" xml:space="preserve"> Gas_Calcs!X$135</f>
        <v>0</v>
      </c>
      <c r="V102" s="440">
        <f ca="1" xml:space="preserve"> Gas_Calcs!Y$135</f>
        <v>0</v>
      </c>
      <c r="W102" s="244">
        <f ca="1" xml:space="preserve"> Gas_Calcs!Z$135</f>
        <v>0</v>
      </c>
      <c r="X102" s="447">
        <f ca="1" xml:space="preserve"> Gas_Calcs!AA$135</f>
        <v>0</v>
      </c>
      <c r="Y102" s="440">
        <f ca="1" xml:space="preserve"> Gas_Calcs!AB$135</f>
        <v>0</v>
      </c>
      <c r="Z102" s="244">
        <f ca="1" xml:space="preserve"> Gas_Calcs!AC$135</f>
        <v>0</v>
      </c>
      <c r="AA102" s="447">
        <f ca="1" xml:space="preserve"> Gas_Calcs!AD$135</f>
        <v>0</v>
      </c>
      <c r="AB102" s="461">
        <f ca="1" xml:space="preserve"> Coal_Calcs!V$134</f>
        <v>0</v>
      </c>
      <c r="AC102" s="463">
        <f ca="1" xml:space="preserve"> Coal_Calcs!W$134</f>
        <v>0</v>
      </c>
      <c r="AD102" s="464">
        <f ca="1" xml:space="preserve"> Coal_Calcs!X$134</f>
        <v>0</v>
      </c>
      <c r="AE102" s="461">
        <f ca="1" xml:space="preserve"> Coal_Calcs!Y$134</f>
        <v>0</v>
      </c>
      <c r="AF102" s="463">
        <f ca="1" xml:space="preserve"> Coal_Calcs!Z$134</f>
        <v>0</v>
      </c>
      <c r="AG102" s="464">
        <f ca="1" xml:space="preserve"> Coal_Calcs!AA$134</f>
        <v>0</v>
      </c>
      <c r="AH102" s="461">
        <f ca="1" xml:space="preserve"> Coal_Calcs!AB$134</f>
        <v>0</v>
      </c>
      <c r="AI102" s="463">
        <f ca="1" xml:space="preserve"> Coal_Calcs!AC$134</f>
        <v>0</v>
      </c>
      <c r="AJ102" s="464">
        <f ca="1" xml:space="preserve"> Coal_Calcs!AD$134</f>
        <v>0</v>
      </c>
      <c r="AK102" s="384">
        <f t="shared" ca="1" si="2"/>
        <v>0</v>
      </c>
      <c r="AL102" s="384">
        <f t="shared" ca="1" si="2"/>
        <v>0</v>
      </c>
      <c r="AM102" s="384">
        <f t="shared" ca="1" si="2"/>
        <v>0</v>
      </c>
    </row>
    <row r="103" spans="4:39" ht="12.9" customHeight="1" x14ac:dyDescent="0.3">
      <c r="D103" s="54"/>
      <c r="E103" s="234" t="s">
        <v>250</v>
      </c>
      <c r="F103" s="234" t="s">
        <v>486</v>
      </c>
      <c r="G103" s="234" t="s">
        <v>646</v>
      </c>
      <c r="H103" s="172"/>
      <c r="I103" s="172"/>
      <c r="J103" s="440">
        <f ca="1" xml:space="preserve"> Oil_Calcs!V$136</f>
        <v>2291.902409271896</v>
      </c>
      <c r="K103" s="244">
        <f ca="1" xml:space="preserve"> Oil_Calcs!W$136</f>
        <v>2492.4502005058898</v>
      </c>
      <c r="L103" s="447">
        <f ca="1" xml:space="preserve"> Oil_Calcs!X$136</f>
        <v>2718.9868890085827</v>
      </c>
      <c r="M103" s="440">
        <f ca="1" xml:space="preserve"> Oil_Calcs!Y$136</f>
        <v>250.70480272537637</v>
      </c>
      <c r="N103" s="244">
        <f ca="1" xml:space="preserve"> Oil_Calcs!Z$136</f>
        <v>301.45184425689297</v>
      </c>
      <c r="O103" s="447">
        <f ca="1" xml:space="preserve"> Oil_Calcs!AA$136</f>
        <v>720.81485507378886</v>
      </c>
      <c r="P103" s="440">
        <f ca="1" xml:space="preserve"> Oil_Calcs!AB$136</f>
        <v>2542.6072119972723</v>
      </c>
      <c r="Q103" s="244">
        <f ca="1" xml:space="preserve"> Oil_Calcs!AC$136</f>
        <v>2793.9020447627827</v>
      </c>
      <c r="R103" s="447">
        <f ca="1" xml:space="preserve"> Oil_Calcs!AD$136</f>
        <v>3439.8017440823714</v>
      </c>
      <c r="S103" s="440">
        <f ca="1" xml:space="preserve"> Gas_Calcs!V$136</f>
        <v>0</v>
      </c>
      <c r="T103" s="244">
        <f ca="1" xml:space="preserve"> Gas_Calcs!W$136</f>
        <v>0</v>
      </c>
      <c r="U103" s="447">
        <f ca="1" xml:space="preserve"> Gas_Calcs!X$136</f>
        <v>0</v>
      </c>
      <c r="V103" s="440">
        <f ca="1" xml:space="preserve"> Gas_Calcs!Y$136</f>
        <v>0</v>
      </c>
      <c r="W103" s="244">
        <f ca="1" xml:space="preserve"> Gas_Calcs!Z$136</f>
        <v>0</v>
      </c>
      <c r="X103" s="447">
        <f ca="1" xml:space="preserve"> Gas_Calcs!AA$136</f>
        <v>0</v>
      </c>
      <c r="Y103" s="440">
        <f ca="1" xml:space="preserve"> Gas_Calcs!AB$136</f>
        <v>0</v>
      </c>
      <c r="Z103" s="244">
        <f ca="1" xml:space="preserve"> Gas_Calcs!AC$136</f>
        <v>0</v>
      </c>
      <c r="AA103" s="447">
        <f ca="1" xml:space="preserve"> Gas_Calcs!AD$136</f>
        <v>0</v>
      </c>
      <c r="AB103" s="461">
        <f ca="1" xml:space="preserve"> Coal_Calcs!V$135</f>
        <v>0</v>
      </c>
      <c r="AC103" s="463">
        <f ca="1" xml:space="preserve"> Coal_Calcs!W$135</f>
        <v>0</v>
      </c>
      <c r="AD103" s="464">
        <f ca="1" xml:space="preserve"> Coal_Calcs!X$135</f>
        <v>0</v>
      </c>
      <c r="AE103" s="461">
        <f ca="1" xml:space="preserve"> Coal_Calcs!Y$135</f>
        <v>0</v>
      </c>
      <c r="AF103" s="463">
        <f ca="1" xml:space="preserve"> Coal_Calcs!Z$135</f>
        <v>0</v>
      </c>
      <c r="AG103" s="464">
        <f ca="1" xml:space="preserve"> Coal_Calcs!AA$135</f>
        <v>0</v>
      </c>
      <c r="AH103" s="461">
        <f ca="1" xml:space="preserve"> Coal_Calcs!AB$135</f>
        <v>0</v>
      </c>
      <c r="AI103" s="463">
        <f ca="1" xml:space="preserve"> Coal_Calcs!AC$135</f>
        <v>0</v>
      </c>
      <c r="AJ103" s="464">
        <f ca="1" xml:space="preserve"> Coal_Calcs!AD$135</f>
        <v>0</v>
      </c>
      <c r="AK103" s="384">
        <f t="shared" ca="1" si="2"/>
        <v>2542.6072119972723</v>
      </c>
      <c r="AL103" s="384">
        <f t="shared" ca="1" si="2"/>
        <v>2793.9020447627827</v>
      </c>
      <c r="AM103" s="384">
        <f t="shared" ca="1" si="2"/>
        <v>3439.8017440823714</v>
      </c>
    </row>
    <row r="104" spans="4:39" ht="12.9" customHeight="1" x14ac:dyDescent="0.3">
      <c r="D104" s="54"/>
      <c r="E104" s="234" t="s">
        <v>291</v>
      </c>
      <c r="F104" s="234" t="s">
        <v>522</v>
      </c>
      <c r="G104" s="234" t="s">
        <v>646</v>
      </c>
      <c r="H104" s="172"/>
      <c r="I104" s="172"/>
      <c r="J104" s="440">
        <f ca="1" xml:space="preserve"> Oil_Calcs!V$137</f>
        <v>0</v>
      </c>
      <c r="K104" s="244">
        <f ca="1" xml:space="preserve"> Oil_Calcs!W$137</f>
        <v>0</v>
      </c>
      <c r="L104" s="447">
        <f ca="1" xml:space="preserve"> Oil_Calcs!X$137</f>
        <v>0</v>
      </c>
      <c r="M104" s="440">
        <f ca="1" xml:space="preserve"> Oil_Calcs!Y$137</f>
        <v>0</v>
      </c>
      <c r="N104" s="244">
        <f ca="1" xml:space="preserve"> Oil_Calcs!Z$137</f>
        <v>0</v>
      </c>
      <c r="O104" s="447">
        <f ca="1" xml:space="preserve"> Oil_Calcs!AA$137</f>
        <v>0</v>
      </c>
      <c r="P104" s="440">
        <f ca="1" xml:space="preserve"> Oil_Calcs!AB$137</f>
        <v>0</v>
      </c>
      <c r="Q104" s="244">
        <f ca="1" xml:space="preserve"> Oil_Calcs!AC$137</f>
        <v>0</v>
      </c>
      <c r="R104" s="447">
        <f ca="1" xml:space="preserve"> Oil_Calcs!AD$137</f>
        <v>0</v>
      </c>
      <c r="S104" s="440">
        <f ca="1" xml:space="preserve"> Gas_Calcs!V$137</f>
        <v>0</v>
      </c>
      <c r="T104" s="244">
        <f ca="1" xml:space="preserve"> Gas_Calcs!W$137</f>
        <v>0</v>
      </c>
      <c r="U104" s="447">
        <f ca="1" xml:space="preserve"> Gas_Calcs!X$137</f>
        <v>0</v>
      </c>
      <c r="V104" s="440">
        <f ca="1" xml:space="preserve"> Gas_Calcs!Y$137</f>
        <v>0</v>
      </c>
      <c r="W104" s="244">
        <f ca="1" xml:space="preserve"> Gas_Calcs!Z$137</f>
        <v>0</v>
      </c>
      <c r="X104" s="447">
        <f ca="1" xml:space="preserve"> Gas_Calcs!AA$137</f>
        <v>0</v>
      </c>
      <c r="Y104" s="440">
        <f ca="1" xml:space="preserve"> Gas_Calcs!AB$137</f>
        <v>0</v>
      </c>
      <c r="Z104" s="244">
        <f ca="1" xml:space="preserve"> Gas_Calcs!AC$137</f>
        <v>0</v>
      </c>
      <c r="AA104" s="447">
        <f ca="1" xml:space="preserve"> Gas_Calcs!AD$137</f>
        <v>0</v>
      </c>
      <c r="AB104" s="461">
        <f ca="1" xml:space="preserve"> Coal_Calcs!V$136</f>
        <v>0</v>
      </c>
      <c r="AC104" s="463">
        <f ca="1" xml:space="preserve"> Coal_Calcs!W$136</f>
        <v>0</v>
      </c>
      <c r="AD104" s="464">
        <f ca="1" xml:space="preserve"> Coal_Calcs!X$136</f>
        <v>0</v>
      </c>
      <c r="AE104" s="461">
        <f ca="1" xml:space="preserve"> Coal_Calcs!Y$136</f>
        <v>0</v>
      </c>
      <c r="AF104" s="463">
        <f ca="1" xml:space="preserve"> Coal_Calcs!Z$136</f>
        <v>0</v>
      </c>
      <c r="AG104" s="464">
        <f ca="1" xml:space="preserve"> Coal_Calcs!AA$136</f>
        <v>0</v>
      </c>
      <c r="AH104" s="461">
        <f ca="1" xml:space="preserve"> Coal_Calcs!AB$136</f>
        <v>0</v>
      </c>
      <c r="AI104" s="463">
        <f ca="1" xml:space="preserve"> Coal_Calcs!AC$136</f>
        <v>0</v>
      </c>
      <c r="AJ104" s="464">
        <f ca="1" xml:space="preserve"> Coal_Calcs!AD$136</f>
        <v>0</v>
      </c>
      <c r="AK104" s="384">
        <f t="shared" ca="1" si="2"/>
        <v>0</v>
      </c>
      <c r="AL104" s="384">
        <f t="shared" ca="1" si="2"/>
        <v>0</v>
      </c>
      <c r="AM104" s="384">
        <f t="shared" ca="1" si="2"/>
        <v>0</v>
      </c>
    </row>
    <row r="105" spans="4:39" ht="12.9" customHeight="1" x14ac:dyDescent="0.3">
      <c r="D105" s="54"/>
      <c r="E105" s="234" t="s">
        <v>296</v>
      </c>
      <c r="F105" s="234" t="s">
        <v>527</v>
      </c>
      <c r="G105" s="234" t="s">
        <v>646</v>
      </c>
      <c r="H105" s="172"/>
      <c r="I105" s="172"/>
      <c r="J105" s="440">
        <f ca="1" xml:space="preserve"> Oil_Calcs!V$138</f>
        <v>5058.6363843951603</v>
      </c>
      <c r="K105" s="244">
        <f ca="1" xml:space="preserve"> Oil_Calcs!W$138</f>
        <v>5501.2810403989288</v>
      </c>
      <c r="L105" s="447">
        <f ca="1" xml:space="preserve"> Oil_Calcs!X$138</f>
        <v>6001.287816526964</v>
      </c>
      <c r="M105" s="440">
        <f ca="1" xml:space="preserve"> Oil_Calcs!Y$138</f>
        <v>537.78430927277577</v>
      </c>
      <c r="N105" s="244">
        <f ca="1" xml:space="preserve"> Oil_Calcs!Z$138</f>
        <v>677.92404407481729</v>
      </c>
      <c r="O105" s="447">
        <f ca="1" xml:space="preserve"> Oil_Calcs!AA$138</f>
        <v>1789.2917059055378</v>
      </c>
      <c r="P105" s="440">
        <f ca="1" xml:space="preserve"> Oil_Calcs!AB$138</f>
        <v>5596.4206936679366</v>
      </c>
      <c r="Q105" s="244">
        <f ca="1" xml:space="preserve"> Oil_Calcs!AC$138</f>
        <v>6179.205084473746</v>
      </c>
      <c r="R105" s="447">
        <f ca="1" xml:space="preserve"> Oil_Calcs!AD$138</f>
        <v>7790.579522432502</v>
      </c>
      <c r="S105" s="440">
        <f ca="1" xml:space="preserve"> Gas_Calcs!V$138</f>
        <v>0</v>
      </c>
      <c r="T105" s="244">
        <f ca="1" xml:space="preserve"> Gas_Calcs!W$138</f>
        <v>0</v>
      </c>
      <c r="U105" s="447">
        <f ca="1" xml:space="preserve"> Gas_Calcs!X$138</f>
        <v>0</v>
      </c>
      <c r="V105" s="440">
        <f ca="1" xml:space="preserve"> Gas_Calcs!Y$138</f>
        <v>0</v>
      </c>
      <c r="W105" s="244">
        <f ca="1" xml:space="preserve"> Gas_Calcs!Z$138</f>
        <v>0</v>
      </c>
      <c r="X105" s="447">
        <f ca="1" xml:space="preserve"> Gas_Calcs!AA$138</f>
        <v>0</v>
      </c>
      <c r="Y105" s="440">
        <f ca="1" xml:space="preserve"> Gas_Calcs!AB$138</f>
        <v>0</v>
      </c>
      <c r="Z105" s="244">
        <f ca="1" xml:space="preserve"> Gas_Calcs!AC$138</f>
        <v>0</v>
      </c>
      <c r="AA105" s="447">
        <f ca="1" xml:space="preserve"> Gas_Calcs!AD$138</f>
        <v>0</v>
      </c>
      <c r="AB105" s="461">
        <f ca="1" xml:space="preserve"> Coal_Calcs!V$137</f>
        <v>11211.91363326944</v>
      </c>
      <c r="AC105" s="463">
        <f ca="1" xml:space="preserve"> Coal_Calcs!W$137</f>
        <v>12433.082782162777</v>
      </c>
      <c r="AD105" s="464">
        <f ca="1" xml:space="preserve"> Coal_Calcs!X$137</f>
        <v>13666.629409242109</v>
      </c>
      <c r="AE105" s="461">
        <f ca="1" xml:space="preserve"> Coal_Calcs!Y$137</f>
        <v>770.56114848843686</v>
      </c>
      <c r="AF105" s="463">
        <f ca="1" xml:space="preserve"> Coal_Calcs!Z$137</f>
        <v>846.8398798315618</v>
      </c>
      <c r="AG105" s="464">
        <f ca="1" xml:space="preserve"> Coal_Calcs!AA$137</f>
        <v>923.11861117468709</v>
      </c>
      <c r="AH105" s="461">
        <f ca="1" xml:space="preserve"> Coal_Calcs!AB$137</f>
        <v>11982.474781757877</v>
      </c>
      <c r="AI105" s="463">
        <f ca="1" xml:space="preserve"> Coal_Calcs!AC$137</f>
        <v>13279.922661994338</v>
      </c>
      <c r="AJ105" s="464">
        <f ca="1" xml:space="preserve"> Coal_Calcs!AD$137</f>
        <v>14589.748020416795</v>
      </c>
      <c r="AK105" s="384">
        <f t="shared" ca="1" si="2"/>
        <v>17578.895475425816</v>
      </c>
      <c r="AL105" s="384">
        <f t="shared" ca="1" si="2"/>
        <v>19459.127746468082</v>
      </c>
      <c r="AM105" s="384">
        <f t="shared" ca="1" si="2"/>
        <v>22380.327542849296</v>
      </c>
    </row>
    <row r="106" spans="4:39" ht="12.9" customHeight="1" x14ac:dyDescent="0.3">
      <c r="D106" s="54"/>
      <c r="E106" s="234" t="s">
        <v>299</v>
      </c>
      <c r="F106" s="234" t="s">
        <v>163</v>
      </c>
      <c r="G106" s="234" t="s">
        <v>646</v>
      </c>
      <c r="H106" s="172"/>
      <c r="I106" s="172"/>
      <c r="J106" s="440">
        <f ca="1" xml:space="preserve"> Oil_Calcs!V$139</f>
        <v>115003.72771258937</v>
      </c>
      <c r="K106" s="244">
        <f ca="1" xml:space="preserve"> Oil_Calcs!W$139</f>
        <v>125066.87153718289</v>
      </c>
      <c r="L106" s="447">
        <f ca="1" xml:space="preserve"> Oil_Calcs!X$139</f>
        <v>136434.0936039165</v>
      </c>
      <c r="M106" s="440">
        <f ca="1" xml:space="preserve"> Oil_Calcs!Y$139</f>
        <v>22006.956409047209</v>
      </c>
      <c r="N106" s="244">
        <f ca="1" xml:space="preserve"> Oil_Calcs!Z$139</f>
        <v>29646.771029394167</v>
      </c>
      <c r="O106" s="447">
        <f ca="1" xml:space="preserve"> Oil_Calcs!AA$139</f>
        <v>169383.18179123168</v>
      </c>
      <c r="P106" s="440">
        <f ca="1" xml:space="preserve"> Oil_Calcs!AB$139</f>
        <v>137010.68412163659</v>
      </c>
      <c r="Q106" s="244">
        <f ca="1" xml:space="preserve"> Oil_Calcs!AC$139</f>
        <v>154713.64256657707</v>
      </c>
      <c r="R106" s="447">
        <f ca="1" xml:space="preserve"> Oil_Calcs!AD$139</f>
        <v>305817.2753951482</v>
      </c>
      <c r="S106" s="440">
        <f ca="1" xml:space="preserve"> Gas_Calcs!V$139</f>
        <v>0</v>
      </c>
      <c r="T106" s="244">
        <f ca="1" xml:space="preserve"> Gas_Calcs!W$139</f>
        <v>0</v>
      </c>
      <c r="U106" s="447">
        <f ca="1" xml:space="preserve"> Gas_Calcs!X$139</f>
        <v>0</v>
      </c>
      <c r="V106" s="440">
        <f ca="1" xml:space="preserve"> Gas_Calcs!Y$139</f>
        <v>0</v>
      </c>
      <c r="W106" s="244">
        <f ca="1" xml:space="preserve"> Gas_Calcs!Z$139</f>
        <v>0</v>
      </c>
      <c r="X106" s="447">
        <f ca="1" xml:space="preserve"> Gas_Calcs!AA$139</f>
        <v>0</v>
      </c>
      <c r="Y106" s="440">
        <f ca="1" xml:space="preserve"> Gas_Calcs!AB$139</f>
        <v>0</v>
      </c>
      <c r="Z106" s="244">
        <f ca="1" xml:space="preserve"> Gas_Calcs!AC$139</f>
        <v>0</v>
      </c>
      <c r="AA106" s="447">
        <f ca="1" xml:space="preserve"> Gas_Calcs!AD$139</f>
        <v>0</v>
      </c>
      <c r="AB106" s="461">
        <f ca="1" xml:space="preserve"> Coal_Calcs!V$138</f>
        <v>1094862.1164936398</v>
      </c>
      <c r="AC106" s="463">
        <f ca="1" xml:space="preserve"> Coal_Calcs!W$138</f>
        <v>1180969.0843539934</v>
      </c>
      <c r="AD106" s="464">
        <f ca="1" xml:space="preserve"> Coal_Calcs!X$138</f>
        <v>1264816.9286408511</v>
      </c>
      <c r="AE106" s="461">
        <f ca="1" xml:space="preserve"> Coal_Calcs!Y$138</f>
        <v>22631.238761298933</v>
      </c>
      <c r="AF106" s="463">
        <f ca="1" xml:space="preserve"> Coal_Calcs!Z$138</f>
        <v>24939.348431829985</v>
      </c>
      <c r="AG106" s="464">
        <f ca="1" xml:space="preserve"> Coal_Calcs!AA$138</f>
        <v>27247.458102361059</v>
      </c>
      <c r="AH106" s="461">
        <f ca="1" xml:space="preserve"> Coal_Calcs!AB$138</f>
        <v>1117493.3552549386</v>
      </c>
      <c r="AI106" s="463">
        <f ca="1" xml:space="preserve"> Coal_Calcs!AC$138</f>
        <v>1205908.4327858235</v>
      </c>
      <c r="AJ106" s="464">
        <f ca="1" xml:space="preserve"> Coal_Calcs!AD$138</f>
        <v>1292064.3867432121</v>
      </c>
      <c r="AK106" s="384">
        <f t="shared" ca="1" si="2"/>
        <v>1254504.0393765753</v>
      </c>
      <c r="AL106" s="384">
        <f t="shared" ca="1" si="2"/>
        <v>1360622.0753524005</v>
      </c>
      <c r="AM106" s="384">
        <f t="shared" ca="1" si="2"/>
        <v>1597881.6621383603</v>
      </c>
    </row>
    <row r="107" spans="4:39" ht="12.9" customHeight="1" x14ac:dyDescent="0.3">
      <c r="D107" s="54"/>
      <c r="E107" s="234" t="s">
        <v>302</v>
      </c>
      <c r="F107" s="234" t="s">
        <v>529</v>
      </c>
      <c r="G107" s="234" t="s">
        <v>646</v>
      </c>
      <c r="H107" s="172"/>
      <c r="I107" s="172"/>
      <c r="J107" s="440">
        <f ca="1" xml:space="preserve"> Oil_Calcs!V$140</f>
        <v>101.44755135335681</v>
      </c>
      <c r="K107" s="244">
        <f ca="1" xml:space="preserve"> Oil_Calcs!W$140</f>
        <v>110.32449230324491</v>
      </c>
      <c r="L107" s="447">
        <f ca="1" xml:space="preserve"> Oil_Calcs!X$140</f>
        <v>120.3517920029722</v>
      </c>
      <c r="M107" s="440">
        <f ca="1" xml:space="preserve"> Oil_Calcs!Y$140</f>
        <v>0</v>
      </c>
      <c r="N107" s="244">
        <f ca="1" xml:space="preserve"> Oil_Calcs!Z$140</f>
        <v>0</v>
      </c>
      <c r="O107" s="447">
        <f ca="1" xml:space="preserve"> Oil_Calcs!AA$140</f>
        <v>0</v>
      </c>
      <c r="P107" s="440">
        <f ca="1" xml:space="preserve"> Oil_Calcs!AB$140</f>
        <v>101.44755135335681</v>
      </c>
      <c r="Q107" s="244">
        <f ca="1" xml:space="preserve"> Oil_Calcs!AC$140</f>
        <v>110.32449230324491</v>
      </c>
      <c r="R107" s="447">
        <f ca="1" xml:space="preserve"> Oil_Calcs!AD$140</f>
        <v>120.3517920029722</v>
      </c>
      <c r="S107" s="440">
        <f ca="1" xml:space="preserve"> Gas_Calcs!V$140</f>
        <v>0</v>
      </c>
      <c r="T107" s="244">
        <f ca="1" xml:space="preserve"> Gas_Calcs!W$140</f>
        <v>0</v>
      </c>
      <c r="U107" s="447">
        <f ca="1" xml:space="preserve"> Gas_Calcs!X$140</f>
        <v>0</v>
      </c>
      <c r="V107" s="440">
        <f ca="1" xml:space="preserve"> Gas_Calcs!Y$140</f>
        <v>0</v>
      </c>
      <c r="W107" s="244">
        <f ca="1" xml:space="preserve"> Gas_Calcs!Z$140</f>
        <v>0</v>
      </c>
      <c r="X107" s="447">
        <f ca="1" xml:space="preserve"> Gas_Calcs!AA$140</f>
        <v>0</v>
      </c>
      <c r="Y107" s="440">
        <f ca="1" xml:space="preserve"> Gas_Calcs!AB$140</f>
        <v>0</v>
      </c>
      <c r="Z107" s="244">
        <f ca="1" xml:space="preserve"> Gas_Calcs!AC$140</f>
        <v>0</v>
      </c>
      <c r="AA107" s="447">
        <f ca="1" xml:space="preserve"> Gas_Calcs!AD$140</f>
        <v>0</v>
      </c>
      <c r="AB107" s="461">
        <f ca="1" xml:space="preserve"> Coal_Calcs!V$139</f>
        <v>0</v>
      </c>
      <c r="AC107" s="463">
        <f ca="1" xml:space="preserve"> Coal_Calcs!W$139</f>
        <v>0</v>
      </c>
      <c r="AD107" s="464">
        <f ca="1" xml:space="preserve"> Coal_Calcs!X$139</f>
        <v>0</v>
      </c>
      <c r="AE107" s="461">
        <f ca="1" xml:space="preserve"> Coal_Calcs!Y$139</f>
        <v>0</v>
      </c>
      <c r="AF107" s="463">
        <f ca="1" xml:space="preserve"> Coal_Calcs!Z$139</f>
        <v>0</v>
      </c>
      <c r="AG107" s="464">
        <f ca="1" xml:space="preserve"> Coal_Calcs!AA$139</f>
        <v>0</v>
      </c>
      <c r="AH107" s="461">
        <f ca="1" xml:space="preserve"> Coal_Calcs!AB$139</f>
        <v>0</v>
      </c>
      <c r="AI107" s="463">
        <f ca="1" xml:space="preserve"> Coal_Calcs!AC$139</f>
        <v>0</v>
      </c>
      <c r="AJ107" s="464">
        <f ca="1" xml:space="preserve"> Coal_Calcs!AD$139</f>
        <v>0</v>
      </c>
      <c r="AK107" s="384">
        <f t="shared" ca="1" si="2"/>
        <v>101.44755135335681</v>
      </c>
      <c r="AL107" s="384">
        <f t="shared" ca="1" si="2"/>
        <v>110.32449230324491</v>
      </c>
      <c r="AM107" s="384">
        <f t="shared" ca="1" si="2"/>
        <v>120.3517920029722</v>
      </c>
    </row>
    <row r="108" spans="4:39" ht="12.9" customHeight="1" x14ac:dyDescent="0.3">
      <c r="D108" s="54"/>
      <c r="E108" s="234" t="s">
        <v>304</v>
      </c>
      <c r="F108" s="234" t="s">
        <v>531</v>
      </c>
      <c r="G108" s="234" t="s">
        <v>646</v>
      </c>
      <c r="H108" s="172"/>
      <c r="I108" s="172"/>
      <c r="J108" s="440">
        <f ca="1" xml:space="preserve"> Oil_Calcs!V$141</f>
        <v>920.77395748059075</v>
      </c>
      <c r="K108" s="244">
        <f ca="1" xml:space="preserve"> Oil_Calcs!W$141</f>
        <v>1001.344222013442</v>
      </c>
      <c r="L108" s="447">
        <f ca="1" xml:space="preserve"> Oil_Calcs!X$141</f>
        <v>1092.3555505688487</v>
      </c>
      <c r="M108" s="440">
        <f ca="1" xml:space="preserve"> Oil_Calcs!Y$141</f>
        <v>0</v>
      </c>
      <c r="N108" s="244">
        <f ca="1" xml:space="preserve"> Oil_Calcs!Z$141</f>
        <v>0</v>
      </c>
      <c r="O108" s="447">
        <f ca="1" xml:space="preserve"> Oil_Calcs!AA$141</f>
        <v>0</v>
      </c>
      <c r="P108" s="440">
        <f ca="1" xml:space="preserve"> Oil_Calcs!AB$141</f>
        <v>920.77395748059075</v>
      </c>
      <c r="Q108" s="244">
        <f ca="1" xml:space="preserve"> Oil_Calcs!AC$141</f>
        <v>1001.344222013442</v>
      </c>
      <c r="R108" s="447">
        <f ca="1" xml:space="preserve"> Oil_Calcs!AD$141</f>
        <v>1092.3555505688487</v>
      </c>
      <c r="S108" s="440">
        <f ca="1" xml:space="preserve"> Gas_Calcs!V$141</f>
        <v>4090.3745424377898</v>
      </c>
      <c r="T108" s="244">
        <f ca="1" xml:space="preserve"> Gas_Calcs!W$141</f>
        <v>4225.9670687064463</v>
      </c>
      <c r="U108" s="447">
        <f ca="1" xml:space="preserve"> Gas_Calcs!X$141</f>
        <v>4391.6912674792475</v>
      </c>
      <c r="V108" s="440">
        <f ca="1" xml:space="preserve"> Gas_Calcs!Y$141</f>
        <v>373.57890586729701</v>
      </c>
      <c r="W108" s="244">
        <f ca="1" xml:space="preserve"> Gas_Calcs!Z$141</f>
        <v>959.48605684831693</v>
      </c>
      <c r="X108" s="447">
        <f ca="1" xml:space="preserve"> Gas_Calcs!AA$141</f>
        <v>1619.2245230550618</v>
      </c>
      <c r="Y108" s="440">
        <f ca="1" xml:space="preserve"> Gas_Calcs!AB$141</f>
        <v>4463.9534483050866</v>
      </c>
      <c r="Z108" s="244">
        <f ca="1" xml:space="preserve"> Gas_Calcs!AC$141</f>
        <v>5185.4531255547636</v>
      </c>
      <c r="AA108" s="447">
        <f ca="1" xml:space="preserve"> Gas_Calcs!AD$141</f>
        <v>6010.9157905343091</v>
      </c>
      <c r="AB108" s="461">
        <f ca="1" xml:space="preserve"> Coal_Calcs!V$140</f>
        <v>0</v>
      </c>
      <c r="AC108" s="463">
        <f ca="1" xml:space="preserve"> Coal_Calcs!W$140</f>
        <v>0</v>
      </c>
      <c r="AD108" s="464">
        <f ca="1" xml:space="preserve"> Coal_Calcs!X$140</f>
        <v>0</v>
      </c>
      <c r="AE108" s="461">
        <f ca="1" xml:space="preserve"> Coal_Calcs!Y$140</f>
        <v>0</v>
      </c>
      <c r="AF108" s="463">
        <f ca="1" xml:space="preserve"> Coal_Calcs!Z$140</f>
        <v>0</v>
      </c>
      <c r="AG108" s="464">
        <f ca="1" xml:space="preserve"> Coal_Calcs!AA$140</f>
        <v>0</v>
      </c>
      <c r="AH108" s="461">
        <f ca="1" xml:space="preserve"> Coal_Calcs!AB$140</f>
        <v>0</v>
      </c>
      <c r="AI108" s="463">
        <f ca="1" xml:space="preserve"> Coal_Calcs!AC$140</f>
        <v>0</v>
      </c>
      <c r="AJ108" s="464">
        <f ca="1" xml:space="preserve"> Coal_Calcs!AD$140</f>
        <v>0</v>
      </c>
      <c r="AK108" s="384">
        <f t="shared" ca="1" si="2"/>
        <v>5384.7274057856775</v>
      </c>
      <c r="AL108" s="384">
        <f t="shared" ca="1" si="2"/>
        <v>6186.7973475682056</v>
      </c>
      <c r="AM108" s="384">
        <f t="shared" ca="1" si="2"/>
        <v>7103.2713411031582</v>
      </c>
    </row>
    <row r="109" spans="4:39" ht="12.9" customHeight="1" x14ac:dyDescent="0.3">
      <c r="D109" s="54"/>
      <c r="E109" s="234" t="s">
        <v>303</v>
      </c>
      <c r="F109" s="234" t="s">
        <v>530</v>
      </c>
      <c r="G109" s="234" t="s">
        <v>646</v>
      </c>
      <c r="H109" s="172"/>
      <c r="I109" s="172"/>
      <c r="J109" s="440">
        <f ca="1" xml:space="preserve"> Oil_Calcs!V$142</f>
        <v>0</v>
      </c>
      <c r="K109" s="244">
        <f ca="1" xml:space="preserve"> Oil_Calcs!W$142</f>
        <v>0</v>
      </c>
      <c r="L109" s="447">
        <f ca="1" xml:space="preserve"> Oil_Calcs!X$142</f>
        <v>0</v>
      </c>
      <c r="M109" s="440">
        <f ca="1" xml:space="preserve"> Oil_Calcs!Y$142</f>
        <v>0</v>
      </c>
      <c r="N109" s="244">
        <f ca="1" xml:space="preserve"> Oil_Calcs!Z$142</f>
        <v>0</v>
      </c>
      <c r="O109" s="447">
        <f ca="1" xml:space="preserve"> Oil_Calcs!AA$142</f>
        <v>0</v>
      </c>
      <c r="P109" s="440">
        <f ca="1" xml:space="preserve"> Oil_Calcs!AB$142</f>
        <v>0</v>
      </c>
      <c r="Q109" s="244">
        <f ca="1" xml:space="preserve"> Oil_Calcs!AC$142</f>
        <v>0</v>
      </c>
      <c r="R109" s="447">
        <f ca="1" xml:space="preserve"> Oil_Calcs!AD$142</f>
        <v>0</v>
      </c>
      <c r="S109" s="440">
        <f ca="1" xml:space="preserve"> Gas_Calcs!V$142</f>
        <v>0</v>
      </c>
      <c r="T109" s="244">
        <f ca="1" xml:space="preserve"> Gas_Calcs!W$142</f>
        <v>0</v>
      </c>
      <c r="U109" s="447">
        <f ca="1" xml:space="preserve"> Gas_Calcs!X$142</f>
        <v>0</v>
      </c>
      <c r="V109" s="440">
        <f ca="1" xml:space="preserve"> Gas_Calcs!Y$142</f>
        <v>0</v>
      </c>
      <c r="W109" s="244">
        <f ca="1" xml:space="preserve"> Gas_Calcs!Z$142</f>
        <v>0</v>
      </c>
      <c r="X109" s="447">
        <f ca="1" xml:space="preserve"> Gas_Calcs!AA$142</f>
        <v>0</v>
      </c>
      <c r="Y109" s="440">
        <f ca="1" xml:space="preserve"> Gas_Calcs!AB$142</f>
        <v>0</v>
      </c>
      <c r="Z109" s="244">
        <f ca="1" xml:space="preserve"> Gas_Calcs!AC$142</f>
        <v>0</v>
      </c>
      <c r="AA109" s="447">
        <f ca="1" xml:space="preserve"> Gas_Calcs!AD$142</f>
        <v>0</v>
      </c>
      <c r="AB109" s="461">
        <f ca="1" xml:space="preserve"> Coal_Calcs!V$141</f>
        <v>0</v>
      </c>
      <c r="AC109" s="463">
        <f ca="1" xml:space="preserve"> Coal_Calcs!W$141</f>
        <v>0</v>
      </c>
      <c r="AD109" s="464">
        <f ca="1" xml:space="preserve"> Coal_Calcs!X$141</f>
        <v>0</v>
      </c>
      <c r="AE109" s="461">
        <f ca="1" xml:space="preserve"> Coal_Calcs!Y$141</f>
        <v>0</v>
      </c>
      <c r="AF109" s="463">
        <f ca="1" xml:space="preserve"> Coal_Calcs!Z$141</f>
        <v>0</v>
      </c>
      <c r="AG109" s="464">
        <f ca="1" xml:space="preserve"> Coal_Calcs!AA$141</f>
        <v>0</v>
      </c>
      <c r="AH109" s="461">
        <f ca="1" xml:space="preserve"> Coal_Calcs!AB$141</f>
        <v>0</v>
      </c>
      <c r="AI109" s="463">
        <f ca="1" xml:space="preserve"> Coal_Calcs!AC$141</f>
        <v>0</v>
      </c>
      <c r="AJ109" s="464">
        <f ca="1" xml:space="preserve"> Coal_Calcs!AD$141</f>
        <v>0</v>
      </c>
      <c r="AK109" s="384">
        <f t="shared" ca="1" si="2"/>
        <v>0</v>
      </c>
      <c r="AL109" s="384">
        <f t="shared" ca="1" si="2"/>
        <v>0</v>
      </c>
      <c r="AM109" s="384">
        <f t="shared" ca="1" si="2"/>
        <v>0</v>
      </c>
    </row>
    <row r="110" spans="4:39" ht="12.9" customHeight="1" x14ac:dyDescent="0.3">
      <c r="D110" s="54"/>
      <c r="E110" s="234" t="s">
        <v>298</v>
      </c>
      <c r="F110" s="234" t="s">
        <v>164</v>
      </c>
      <c r="G110" s="234" t="s">
        <v>646</v>
      </c>
      <c r="H110" s="172"/>
      <c r="I110" s="172"/>
      <c r="J110" s="440">
        <f ca="1" xml:space="preserve"> Oil_Calcs!V$143</f>
        <v>122583.19950605296</v>
      </c>
      <c r="K110" s="244">
        <f ca="1" xml:space="preserve"> Oil_Calcs!W$143</f>
        <v>133309.56804769815</v>
      </c>
      <c r="L110" s="447">
        <f ca="1" xml:space="preserve"> Oil_Calcs!X$143</f>
        <v>145425.96182163211</v>
      </c>
      <c r="M110" s="440">
        <f ca="1" xml:space="preserve"> Oil_Calcs!Y$143</f>
        <v>13714.397080654175</v>
      </c>
      <c r="N110" s="244">
        <f ca="1" xml:space="preserve"> Oil_Calcs!Z$143</f>
        <v>17748.411096263844</v>
      </c>
      <c r="O110" s="447">
        <f ca="1" xml:space="preserve"> Oil_Calcs!AA$143</f>
        <v>34930.843721447578</v>
      </c>
      <c r="P110" s="440">
        <f ca="1" xml:space="preserve"> Oil_Calcs!AB$143</f>
        <v>136297.59658670714</v>
      </c>
      <c r="Q110" s="244">
        <f ca="1" xml:space="preserve"> Oil_Calcs!AC$143</f>
        <v>151057.979143962</v>
      </c>
      <c r="R110" s="447">
        <f ca="1" xml:space="preserve"> Oil_Calcs!AD$143</f>
        <v>180356.80554307968</v>
      </c>
      <c r="S110" s="440">
        <f ca="1" xml:space="preserve"> Gas_Calcs!V$143</f>
        <v>0</v>
      </c>
      <c r="T110" s="244">
        <f ca="1" xml:space="preserve"> Gas_Calcs!W$143</f>
        <v>0</v>
      </c>
      <c r="U110" s="447">
        <f ca="1" xml:space="preserve"> Gas_Calcs!X$143</f>
        <v>0</v>
      </c>
      <c r="V110" s="440">
        <f ca="1" xml:space="preserve"> Gas_Calcs!Y$143</f>
        <v>0</v>
      </c>
      <c r="W110" s="244">
        <f ca="1" xml:space="preserve"> Gas_Calcs!Z$143</f>
        <v>0</v>
      </c>
      <c r="X110" s="447">
        <f ca="1" xml:space="preserve"> Gas_Calcs!AA$143</f>
        <v>0</v>
      </c>
      <c r="Y110" s="440">
        <f ca="1" xml:space="preserve"> Gas_Calcs!AB$143</f>
        <v>0</v>
      </c>
      <c r="Z110" s="244">
        <f ca="1" xml:space="preserve"> Gas_Calcs!AC$143</f>
        <v>0</v>
      </c>
      <c r="AA110" s="447">
        <f ca="1" xml:space="preserve"> Gas_Calcs!AD$143</f>
        <v>0</v>
      </c>
      <c r="AB110" s="461">
        <f ca="1" xml:space="preserve"> Coal_Calcs!V$142</f>
        <v>575600.06673411396</v>
      </c>
      <c r="AC110" s="463">
        <f ca="1" xml:space="preserve"> Coal_Calcs!W$142</f>
        <v>672685.81500860967</v>
      </c>
      <c r="AD110" s="464">
        <f ca="1" xml:space="preserve"> Coal_Calcs!X$142</f>
        <v>1004092.5827065539</v>
      </c>
      <c r="AE110" s="461">
        <f ca="1" xml:space="preserve"> Coal_Calcs!Y$142</f>
        <v>20183.922936849907</v>
      </c>
      <c r="AF110" s="463">
        <f ca="1" xml:space="preserve"> Coal_Calcs!Z$142</f>
        <v>21501.704890420679</v>
      </c>
      <c r="AG110" s="464">
        <f ca="1" xml:space="preserve"> Coal_Calcs!AA$142</f>
        <v>22819.48684399145</v>
      </c>
      <c r="AH110" s="461">
        <f ca="1" xml:space="preserve"> Coal_Calcs!AB$142</f>
        <v>595783.98967096384</v>
      </c>
      <c r="AI110" s="463">
        <f ca="1" xml:space="preserve"> Coal_Calcs!AC$142</f>
        <v>694187.51989903033</v>
      </c>
      <c r="AJ110" s="464">
        <f ca="1" xml:space="preserve"> Coal_Calcs!AD$142</f>
        <v>1026912.0695505453</v>
      </c>
      <c r="AK110" s="384">
        <f t="shared" ca="1" si="2"/>
        <v>732081.58625767101</v>
      </c>
      <c r="AL110" s="384">
        <f t="shared" ca="1" si="2"/>
        <v>845245.49904299236</v>
      </c>
      <c r="AM110" s="384">
        <f t="shared" ca="1" si="2"/>
        <v>1207268.8750936249</v>
      </c>
    </row>
    <row r="111" spans="4:39" ht="12.9" customHeight="1" x14ac:dyDescent="0.3">
      <c r="D111" s="54"/>
      <c r="E111" s="234" t="s">
        <v>227</v>
      </c>
      <c r="F111" s="234" t="s">
        <v>469</v>
      </c>
      <c r="G111" s="234" t="s">
        <v>646</v>
      </c>
      <c r="H111" s="172"/>
      <c r="I111" s="172"/>
      <c r="J111" s="440">
        <f ca="1" xml:space="preserve"> Oil_Calcs!V$144</f>
        <v>0</v>
      </c>
      <c r="K111" s="244">
        <f ca="1" xml:space="preserve"> Oil_Calcs!W$144</f>
        <v>0</v>
      </c>
      <c r="L111" s="447">
        <f ca="1" xml:space="preserve"> Oil_Calcs!X$144</f>
        <v>0</v>
      </c>
      <c r="M111" s="440">
        <f ca="1" xml:space="preserve"> Oil_Calcs!Y$144</f>
        <v>0</v>
      </c>
      <c r="N111" s="244">
        <f ca="1" xml:space="preserve"> Oil_Calcs!Z$144</f>
        <v>0</v>
      </c>
      <c r="O111" s="447">
        <f ca="1" xml:space="preserve"> Oil_Calcs!AA$144</f>
        <v>0</v>
      </c>
      <c r="P111" s="440">
        <f ca="1" xml:space="preserve"> Oil_Calcs!AB$144</f>
        <v>0</v>
      </c>
      <c r="Q111" s="244">
        <f ca="1" xml:space="preserve"> Oil_Calcs!AC$144</f>
        <v>0</v>
      </c>
      <c r="R111" s="447">
        <f ca="1" xml:space="preserve"> Oil_Calcs!AD$144</f>
        <v>0</v>
      </c>
      <c r="S111" s="440">
        <f ca="1" xml:space="preserve"> Gas_Calcs!V$144</f>
        <v>0</v>
      </c>
      <c r="T111" s="244">
        <f ca="1" xml:space="preserve"> Gas_Calcs!W$144</f>
        <v>0</v>
      </c>
      <c r="U111" s="447">
        <f ca="1" xml:space="preserve"> Gas_Calcs!X$144</f>
        <v>0</v>
      </c>
      <c r="V111" s="440">
        <f ca="1" xml:space="preserve"> Gas_Calcs!Y$144</f>
        <v>0</v>
      </c>
      <c r="W111" s="244">
        <f ca="1" xml:space="preserve"> Gas_Calcs!Z$144</f>
        <v>0</v>
      </c>
      <c r="X111" s="447">
        <f ca="1" xml:space="preserve"> Gas_Calcs!AA$144</f>
        <v>0</v>
      </c>
      <c r="Y111" s="440">
        <f ca="1" xml:space="preserve"> Gas_Calcs!AB$144</f>
        <v>0</v>
      </c>
      <c r="Z111" s="244">
        <f ca="1" xml:space="preserve"> Gas_Calcs!AC$144</f>
        <v>0</v>
      </c>
      <c r="AA111" s="447">
        <f ca="1" xml:space="preserve"> Gas_Calcs!AD$144</f>
        <v>0</v>
      </c>
      <c r="AB111" s="461">
        <f ca="1" xml:space="preserve"> Coal_Calcs!V$143</f>
        <v>0</v>
      </c>
      <c r="AC111" s="463">
        <f ca="1" xml:space="preserve"> Coal_Calcs!W$143</f>
        <v>0</v>
      </c>
      <c r="AD111" s="464">
        <f ca="1" xml:space="preserve"> Coal_Calcs!X$143</f>
        <v>0</v>
      </c>
      <c r="AE111" s="461">
        <f ca="1" xml:space="preserve"> Coal_Calcs!Y$143</f>
        <v>0</v>
      </c>
      <c r="AF111" s="463">
        <f ca="1" xml:space="preserve"> Coal_Calcs!Z$143</f>
        <v>0</v>
      </c>
      <c r="AG111" s="464">
        <f ca="1" xml:space="preserve"> Coal_Calcs!AA$143</f>
        <v>0</v>
      </c>
      <c r="AH111" s="461">
        <f ca="1" xml:space="preserve"> Coal_Calcs!AB$143</f>
        <v>0</v>
      </c>
      <c r="AI111" s="463">
        <f ca="1" xml:space="preserve"> Coal_Calcs!AC$143</f>
        <v>0</v>
      </c>
      <c r="AJ111" s="464">
        <f ca="1" xml:space="preserve"> Coal_Calcs!AD$143</f>
        <v>0</v>
      </c>
      <c r="AK111" s="384">
        <f t="shared" ca="1" si="2"/>
        <v>0</v>
      </c>
      <c r="AL111" s="384">
        <f t="shared" ca="1" si="2"/>
        <v>0</v>
      </c>
      <c r="AM111" s="384">
        <f t="shared" ca="1" si="2"/>
        <v>0</v>
      </c>
    </row>
    <row r="112" spans="4:39" ht="12.9" customHeight="1" x14ac:dyDescent="0.3">
      <c r="D112" s="54"/>
      <c r="E112" s="234" t="s">
        <v>301</v>
      </c>
      <c r="F112" s="234" t="s">
        <v>165</v>
      </c>
      <c r="G112" s="234" t="s">
        <v>646</v>
      </c>
      <c r="H112" s="172"/>
      <c r="I112" s="172"/>
      <c r="J112" s="440">
        <f ca="1" xml:space="preserve"> Oil_Calcs!V$145</f>
        <v>599488.38482828881</v>
      </c>
      <c r="K112" s="244">
        <f ca="1" xml:space="preserve"> Oil_Calcs!W$145</f>
        <v>651945.27433692268</v>
      </c>
      <c r="L112" s="447">
        <f ca="1" xml:space="preserve"> Oil_Calcs!X$145</f>
        <v>711200.02835499286</v>
      </c>
      <c r="M112" s="440">
        <f ca="1" xml:space="preserve"> Oil_Calcs!Y$145</f>
        <v>125513.79016918114</v>
      </c>
      <c r="N112" s="244">
        <f ca="1" xml:space="preserve"> Oil_Calcs!Z$145</f>
        <v>142309.52652482039</v>
      </c>
      <c r="O112" s="447">
        <f ca="1" xml:space="preserve"> Oil_Calcs!AA$145</f>
        <v>197578.65828370641</v>
      </c>
      <c r="P112" s="440">
        <f ca="1" xml:space="preserve"> Oil_Calcs!AB$145</f>
        <v>725002.17499746999</v>
      </c>
      <c r="Q112" s="244">
        <f ca="1" xml:space="preserve"> Oil_Calcs!AC$145</f>
        <v>794254.80086174305</v>
      </c>
      <c r="R112" s="447">
        <f ca="1" xml:space="preserve"> Oil_Calcs!AD$145</f>
        <v>908778.68663869926</v>
      </c>
      <c r="S112" s="440">
        <f ca="1" xml:space="preserve"> Gas_Calcs!V$145</f>
        <v>20309.355105333027</v>
      </c>
      <c r="T112" s="244">
        <f ca="1" xml:space="preserve"> Gas_Calcs!W$145</f>
        <v>20982.593396117551</v>
      </c>
      <c r="U112" s="447">
        <f ca="1" xml:space="preserve"> Gas_Calcs!X$145</f>
        <v>21805.440195965297</v>
      </c>
      <c r="V112" s="440">
        <f ca="1" xml:space="preserve"> Gas_Calcs!Y$145</f>
        <v>1854.8782221294857</v>
      </c>
      <c r="W112" s="244">
        <f ca="1" xml:space="preserve"> Gas_Calcs!Z$145</f>
        <v>4763.999688775345</v>
      </c>
      <c r="X112" s="447">
        <f ca="1" xml:space="preserve"> Gas_Calcs!AA$145</f>
        <v>8039.705286839001</v>
      </c>
      <c r="Y112" s="440">
        <f ca="1" xml:space="preserve"> Gas_Calcs!AB$145</f>
        <v>22164.233327462513</v>
      </c>
      <c r="Z112" s="244">
        <f ca="1" xml:space="preserve"> Gas_Calcs!AC$145</f>
        <v>25746.593084892895</v>
      </c>
      <c r="AA112" s="447">
        <f ca="1" xml:space="preserve"> Gas_Calcs!AD$145</f>
        <v>29845.145482804299</v>
      </c>
      <c r="AB112" s="461">
        <f ca="1" xml:space="preserve"> Coal_Calcs!V$144</f>
        <v>0</v>
      </c>
      <c r="AC112" s="463">
        <f ca="1" xml:space="preserve"> Coal_Calcs!W$144</f>
        <v>0</v>
      </c>
      <c r="AD112" s="464">
        <f ca="1" xml:space="preserve"> Coal_Calcs!X$144</f>
        <v>0</v>
      </c>
      <c r="AE112" s="461">
        <f ca="1" xml:space="preserve"> Coal_Calcs!Y$144</f>
        <v>0</v>
      </c>
      <c r="AF112" s="463">
        <f ca="1" xml:space="preserve"> Coal_Calcs!Z$144</f>
        <v>0</v>
      </c>
      <c r="AG112" s="464">
        <f ca="1" xml:space="preserve"> Coal_Calcs!AA$144</f>
        <v>0</v>
      </c>
      <c r="AH112" s="461">
        <f ca="1" xml:space="preserve"> Coal_Calcs!AB$144</f>
        <v>0</v>
      </c>
      <c r="AI112" s="463">
        <f ca="1" xml:space="preserve"> Coal_Calcs!AC$144</f>
        <v>0</v>
      </c>
      <c r="AJ112" s="464">
        <f ca="1" xml:space="preserve"> Coal_Calcs!AD$144</f>
        <v>0</v>
      </c>
      <c r="AK112" s="384">
        <f t="shared" ca="1" si="2"/>
        <v>747166.40832493245</v>
      </c>
      <c r="AL112" s="384">
        <f t="shared" ca="1" si="2"/>
        <v>820001.39394663589</v>
      </c>
      <c r="AM112" s="384">
        <f t="shared" ca="1" si="2"/>
        <v>938623.83212150354</v>
      </c>
    </row>
    <row r="113" spans="4:39" ht="12.9" customHeight="1" x14ac:dyDescent="0.3">
      <c r="D113" s="54"/>
      <c r="E113" s="234" t="s">
        <v>300</v>
      </c>
      <c r="F113" s="234" t="s">
        <v>166</v>
      </c>
      <c r="G113" s="234" t="s">
        <v>646</v>
      </c>
      <c r="H113" s="172"/>
      <c r="I113" s="172"/>
      <c r="J113" s="440">
        <f ca="1" xml:space="preserve"> Oil_Calcs!V$146</f>
        <v>399577.04088557075</v>
      </c>
      <c r="K113" s="244">
        <f ca="1" xml:space="preserve"> Oil_Calcs!W$146</f>
        <v>434541.13562766486</v>
      </c>
      <c r="L113" s="447">
        <f ca="1" xml:space="preserve"> Oil_Calcs!X$146</f>
        <v>474036.21154264628</v>
      </c>
      <c r="M113" s="440">
        <f ca="1" xml:space="preserve"> Oil_Calcs!Y$146</f>
        <v>89587.913706289532</v>
      </c>
      <c r="N113" s="244">
        <f ca="1" xml:space="preserve"> Oil_Calcs!Z$146</f>
        <v>114961.74579012959</v>
      </c>
      <c r="O113" s="447">
        <f ca="1" xml:space="preserve"> Oil_Calcs!AA$146</f>
        <v>164779.53929049688</v>
      </c>
      <c r="P113" s="440">
        <f ca="1" xml:space="preserve"> Oil_Calcs!AB$146</f>
        <v>489164.9545918603</v>
      </c>
      <c r="Q113" s="244">
        <f ca="1" xml:space="preserve"> Oil_Calcs!AC$146</f>
        <v>549502.88141779439</v>
      </c>
      <c r="R113" s="447">
        <f ca="1" xml:space="preserve"> Oil_Calcs!AD$146</f>
        <v>638815.75083314313</v>
      </c>
      <c r="S113" s="440">
        <f ca="1" xml:space="preserve"> Gas_Calcs!V$146</f>
        <v>436957.72040132072</v>
      </c>
      <c r="T113" s="244">
        <f ca="1" xml:space="preserve"> Gas_Calcs!W$146</f>
        <v>451442.50671296677</v>
      </c>
      <c r="U113" s="447">
        <f ca="1" xml:space="preserve"> Gas_Calcs!X$146</f>
        <v>469146.13442720071</v>
      </c>
      <c r="V113" s="440">
        <f ca="1" xml:space="preserve"> Gas_Calcs!Y$146</f>
        <v>39907.882616662944</v>
      </c>
      <c r="W113" s="244">
        <f ca="1" xml:space="preserve"> Gas_Calcs!Z$146</f>
        <v>102497.90961866888</v>
      </c>
      <c r="X113" s="447">
        <f ca="1" xml:space="preserve"> Gas_Calcs!AA$146</f>
        <v>172975.02932100173</v>
      </c>
      <c r="Y113" s="440">
        <f ca="1" xml:space="preserve"> Gas_Calcs!AB$146</f>
        <v>476865.60301798367</v>
      </c>
      <c r="Z113" s="244">
        <f ca="1" xml:space="preserve"> Gas_Calcs!AC$146</f>
        <v>553940.41633163567</v>
      </c>
      <c r="AA113" s="447">
        <f ca="1" xml:space="preserve"> Gas_Calcs!AD$146</f>
        <v>642121.16374820238</v>
      </c>
      <c r="AB113" s="461">
        <f ca="1" xml:space="preserve"> Coal_Calcs!V$145</f>
        <v>2781.0178832670126</v>
      </c>
      <c r="AC113" s="463">
        <f ca="1" xml:space="preserve"> Coal_Calcs!W$145</f>
        <v>3083.9182937276328</v>
      </c>
      <c r="AD113" s="464">
        <f ca="1" xml:space="preserve"> Coal_Calcs!X$145</f>
        <v>3389.8888302444188</v>
      </c>
      <c r="AE113" s="461">
        <f ca="1" xml:space="preserve"> Coal_Calcs!Y$145</f>
        <v>191.13100619490049</v>
      </c>
      <c r="AF113" s="463">
        <f ca="1" xml:space="preserve"> Coal_Calcs!Z$145</f>
        <v>210.05128358168696</v>
      </c>
      <c r="AG113" s="464">
        <f ca="1" xml:space="preserve"> Coal_Calcs!AA$145</f>
        <v>228.97156096847345</v>
      </c>
      <c r="AH113" s="461">
        <f ca="1" xml:space="preserve"> Coal_Calcs!AB$145</f>
        <v>2972.1488894619133</v>
      </c>
      <c r="AI113" s="463">
        <f ca="1" xml:space="preserve"> Coal_Calcs!AC$145</f>
        <v>3293.9695773093199</v>
      </c>
      <c r="AJ113" s="464">
        <f ca="1" xml:space="preserve"> Coal_Calcs!AD$145</f>
        <v>3618.8603912128924</v>
      </c>
      <c r="AK113" s="384">
        <f t="shared" ca="1" si="2"/>
        <v>969002.7064993059</v>
      </c>
      <c r="AL113" s="384">
        <f t="shared" ca="1" si="2"/>
        <v>1106737.2673267392</v>
      </c>
      <c r="AM113" s="384">
        <f t="shared" ca="1" si="2"/>
        <v>1284555.7749725583</v>
      </c>
    </row>
    <row r="114" spans="4:39" ht="12.9" customHeight="1" x14ac:dyDescent="0.3">
      <c r="D114" s="54"/>
      <c r="E114" s="234" t="s">
        <v>297</v>
      </c>
      <c r="F114" s="234" t="s">
        <v>528</v>
      </c>
      <c r="G114" s="234" t="s">
        <v>646</v>
      </c>
      <c r="H114" s="172"/>
      <c r="I114" s="172"/>
      <c r="J114" s="440">
        <f ca="1" xml:space="preserve"> Oil_Calcs!V$147</f>
        <v>0</v>
      </c>
      <c r="K114" s="244">
        <f ca="1" xml:space="preserve"> Oil_Calcs!W$147</f>
        <v>0</v>
      </c>
      <c r="L114" s="447">
        <f ca="1" xml:space="preserve"> Oil_Calcs!X$147</f>
        <v>0</v>
      </c>
      <c r="M114" s="440">
        <f ca="1" xml:space="preserve"> Oil_Calcs!Y$147</f>
        <v>0</v>
      </c>
      <c r="N114" s="244">
        <f ca="1" xml:space="preserve"> Oil_Calcs!Z$147</f>
        <v>0</v>
      </c>
      <c r="O114" s="447">
        <f ca="1" xml:space="preserve"> Oil_Calcs!AA$147</f>
        <v>0</v>
      </c>
      <c r="P114" s="440">
        <f ca="1" xml:space="preserve"> Oil_Calcs!AB$147</f>
        <v>0</v>
      </c>
      <c r="Q114" s="244">
        <f ca="1" xml:space="preserve"> Oil_Calcs!AC$147</f>
        <v>0</v>
      </c>
      <c r="R114" s="447">
        <f ca="1" xml:space="preserve"> Oil_Calcs!AD$147</f>
        <v>0</v>
      </c>
      <c r="S114" s="440">
        <f ca="1" xml:space="preserve"> Gas_Calcs!V$147</f>
        <v>0</v>
      </c>
      <c r="T114" s="244">
        <f ca="1" xml:space="preserve"> Gas_Calcs!W$147</f>
        <v>0</v>
      </c>
      <c r="U114" s="447">
        <f ca="1" xml:space="preserve"> Gas_Calcs!X$147</f>
        <v>0</v>
      </c>
      <c r="V114" s="440">
        <f ca="1" xml:space="preserve"> Gas_Calcs!Y$147</f>
        <v>0</v>
      </c>
      <c r="W114" s="244">
        <f ca="1" xml:space="preserve"> Gas_Calcs!Z$147</f>
        <v>0</v>
      </c>
      <c r="X114" s="447">
        <f ca="1" xml:space="preserve"> Gas_Calcs!AA$147</f>
        <v>0</v>
      </c>
      <c r="Y114" s="440">
        <f ca="1" xml:space="preserve"> Gas_Calcs!AB$147</f>
        <v>0</v>
      </c>
      <c r="Z114" s="244">
        <f ca="1" xml:space="preserve"> Gas_Calcs!AC$147</f>
        <v>0</v>
      </c>
      <c r="AA114" s="447">
        <f ca="1" xml:space="preserve"> Gas_Calcs!AD$147</f>
        <v>0</v>
      </c>
      <c r="AB114" s="461">
        <f ca="1" xml:space="preserve"> Coal_Calcs!V$146</f>
        <v>0</v>
      </c>
      <c r="AC114" s="463">
        <f ca="1" xml:space="preserve"> Coal_Calcs!W$146</f>
        <v>0</v>
      </c>
      <c r="AD114" s="464">
        <f ca="1" xml:space="preserve"> Coal_Calcs!X$146</f>
        <v>0</v>
      </c>
      <c r="AE114" s="461">
        <f ca="1" xml:space="preserve"> Coal_Calcs!Y$146</f>
        <v>0</v>
      </c>
      <c r="AF114" s="463">
        <f ca="1" xml:space="preserve"> Coal_Calcs!Z$146</f>
        <v>0</v>
      </c>
      <c r="AG114" s="464">
        <f ca="1" xml:space="preserve"> Coal_Calcs!AA$146</f>
        <v>0</v>
      </c>
      <c r="AH114" s="461">
        <f ca="1" xml:space="preserve"> Coal_Calcs!AB$146</f>
        <v>0</v>
      </c>
      <c r="AI114" s="463">
        <f ca="1" xml:space="preserve"> Coal_Calcs!AC$146</f>
        <v>0</v>
      </c>
      <c r="AJ114" s="464">
        <f ca="1" xml:space="preserve"> Coal_Calcs!AD$146</f>
        <v>0</v>
      </c>
      <c r="AK114" s="384">
        <f t="shared" ca="1" si="2"/>
        <v>0</v>
      </c>
      <c r="AL114" s="384">
        <f t="shared" ca="1" si="2"/>
        <v>0</v>
      </c>
      <c r="AM114" s="384">
        <f t="shared" ca="1" si="2"/>
        <v>0</v>
      </c>
    </row>
    <row r="115" spans="4:39" ht="12.9" customHeight="1" x14ac:dyDescent="0.3">
      <c r="D115" s="54"/>
      <c r="E115" s="234" t="s">
        <v>305</v>
      </c>
      <c r="F115" s="234" t="s">
        <v>167</v>
      </c>
      <c r="G115" s="234" t="s">
        <v>646</v>
      </c>
      <c r="H115" s="172"/>
      <c r="I115" s="172"/>
      <c r="J115" s="440">
        <f ca="1" xml:space="preserve"> Oil_Calcs!V$148</f>
        <v>19350.824336229227</v>
      </c>
      <c r="K115" s="244">
        <f ca="1" xml:space="preserve"> Oil_Calcs!W$148</f>
        <v>21044.074914215507</v>
      </c>
      <c r="L115" s="447">
        <f ca="1" xml:space="preserve"> Oil_Calcs!X$148</f>
        <v>22956.753066301102</v>
      </c>
      <c r="M115" s="440">
        <f ca="1" xml:space="preserve"> Oil_Calcs!Y$148</f>
        <v>1702.558894713236</v>
      </c>
      <c r="N115" s="244">
        <f ca="1" xml:space="preserve"> Oil_Calcs!Z$148</f>
        <v>1987.3567424757348</v>
      </c>
      <c r="O115" s="447">
        <f ca="1" xml:space="preserve"> Oil_Calcs!AA$148</f>
        <v>4806.1435062319433</v>
      </c>
      <c r="P115" s="440">
        <f ca="1" xml:space="preserve"> Oil_Calcs!AB$148</f>
        <v>21053.383230942462</v>
      </c>
      <c r="Q115" s="244">
        <f ca="1" xml:space="preserve"> Oil_Calcs!AC$148</f>
        <v>23031.431656691242</v>
      </c>
      <c r="R115" s="447">
        <f ca="1" xml:space="preserve"> Oil_Calcs!AD$148</f>
        <v>27762.896572533045</v>
      </c>
      <c r="S115" s="440">
        <f ca="1" xml:space="preserve"> Gas_Calcs!V$148</f>
        <v>0</v>
      </c>
      <c r="T115" s="244">
        <f ca="1" xml:space="preserve"> Gas_Calcs!W$148</f>
        <v>0</v>
      </c>
      <c r="U115" s="447">
        <f ca="1" xml:space="preserve"> Gas_Calcs!X$148</f>
        <v>0</v>
      </c>
      <c r="V115" s="440">
        <f ca="1" xml:space="preserve"> Gas_Calcs!Y$148</f>
        <v>0</v>
      </c>
      <c r="W115" s="244">
        <f ca="1" xml:space="preserve"> Gas_Calcs!Z$148</f>
        <v>0</v>
      </c>
      <c r="X115" s="447">
        <f ca="1" xml:space="preserve"> Gas_Calcs!AA$148</f>
        <v>0</v>
      </c>
      <c r="Y115" s="440">
        <f ca="1" xml:space="preserve"> Gas_Calcs!AB$148</f>
        <v>0</v>
      </c>
      <c r="Z115" s="244">
        <f ca="1" xml:space="preserve"> Gas_Calcs!AC$148</f>
        <v>0</v>
      </c>
      <c r="AA115" s="447">
        <f ca="1" xml:space="preserve"> Gas_Calcs!AD$148</f>
        <v>0</v>
      </c>
      <c r="AB115" s="461">
        <f ca="1" xml:space="preserve"> Coal_Calcs!V$147</f>
        <v>0</v>
      </c>
      <c r="AC115" s="463">
        <f ca="1" xml:space="preserve"> Coal_Calcs!W$147</f>
        <v>0</v>
      </c>
      <c r="AD115" s="464">
        <f ca="1" xml:space="preserve"> Coal_Calcs!X$147</f>
        <v>0</v>
      </c>
      <c r="AE115" s="461">
        <f ca="1" xml:space="preserve"> Coal_Calcs!Y$147</f>
        <v>0</v>
      </c>
      <c r="AF115" s="463">
        <f ca="1" xml:space="preserve"> Coal_Calcs!Z$147</f>
        <v>0</v>
      </c>
      <c r="AG115" s="464">
        <f ca="1" xml:space="preserve"> Coal_Calcs!AA$147</f>
        <v>0</v>
      </c>
      <c r="AH115" s="461">
        <f ca="1" xml:space="preserve"> Coal_Calcs!AB$147</f>
        <v>0</v>
      </c>
      <c r="AI115" s="463">
        <f ca="1" xml:space="preserve"> Coal_Calcs!AC$147</f>
        <v>0</v>
      </c>
      <c r="AJ115" s="464">
        <f ca="1" xml:space="preserve"> Coal_Calcs!AD$147</f>
        <v>0</v>
      </c>
      <c r="AK115" s="384">
        <f t="shared" ca="1" si="2"/>
        <v>21053.383230942462</v>
      </c>
      <c r="AL115" s="384">
        <f t="shared" ca="1" si="2"/>
        <v>23031.431656691242</v>
      </c>
      <c r="AM115" s="384">
        <f t="shared" ca="1" si="2"/>
        <v>27762.896572533045</v>
      </c>
    </row>
    <row r="116" spans="4:39" ht="12.9" customHeight="1" x14ac:dyDescent="0.3">
      <c r="D116" s="54"/>
      <c r="E116" s="234" t="s">
        <v>308</v>
      </c>
      <c r="F116" s="234" t="s">
        <v>534</v>
      </c>
      <c r="G116" s="234" t="s">
        <v>646</v>
      </c>
      <c r="H116" s="172"/>
      <c r="I116" s="172"/>
      <c r="J116" s="440">
        <f ca="1" xml:space="preserve"> Oil_Calcs!V$149</f>
        <v>0</v>
      </c>
      <c r="K116" s="244">
        <f ca="1" xml:space="preserve"> Oil_Calcs!W$149</f>
        <v>0</v>
      </c>
      <c r="L116" s="447">
        <f ca="1" xml:space="preserve"> Oil_Calcs!X$149</f>
        <v>0</v>
      </c>
      <c r="M116" s="440">
        <f ca="1" xml:space="preserve"> Oil_Calcs!Y$149</f>
        <v>0</v>
      </c>
      <c r="N116" s="244">
        <f ca="1" xml:space="preserve"> Oil_Calcs!Z$149</f>
        <v>0</v>
      </c>
      <c r="O116" s="447">
        <f ca="1" xml:space="preserve"> Oil_Calcs!AA$149</f>
        <v>0</v>
      </c>
      <c r="P116" s="440">
        <f ca="1" xml:space="preserve"> Oil_Calcs!AB$149</f>
        <v>0</v>
      </c>
      <c r="Q116" s="244">
        <f ca="1" xml:space="preserve"> Oil_Calcs!AC$149</f>
        <v>0</v>
      </c>
      <c r="R116" s="447">
        <f ca="1" xml:space="preserve"> Oil_Calcs!AD$149</f>
        <v>0</v>
      </c>
      <c r="S116" s="440">
        <f ca="1" xml:space="preserve"> Gas_Calcs!V$149</f>
        <v>0</v>
      </c>
      <c r="T116" s="244">
        <f ca="1" xml:space="preserve"> Gas_Calcs!W$149</f>
        <v>0</v>
      </c>
      <c r="U116" s="447">
        <f ca="1" xml:space="preserve"> Gas_Calcs!X$149</f>
        <v>0</v>
      </c>
      <c r="V116" s="440">
        <f ca="1" xml:space="preserve"> Gas_Calcs!Y$149</f>
        <v>0</v>
      </c>
      <c r="W116" s="244">
        <f ca="1" xml:space="preserve"> Gas_Calcs!Z$149</f>
        <v>0</v>
      </c>
      <c r="X116" s="447">
        <f ca="1" xml:space="preserve"> Gas_Calcs!AA$149</f>
        <v>0</v>
      </c>
      <c r="Y116" s="440">
        <f ca="1" xml:space="preserve"> Gas_Calcs!AB$149</f>
        <v>0</v>
      </c>
      <c r="Z116" s="244">
        <f ca="1" xml:space="preserve"> Gas_Calcs!AC$149</f>
        <v>0</v>
      </c>
      <c r="AA116" s="447">
        <f ca="1" xml:space="preserve"> Gas_Calcs!AD$149</f>
        <v>0</v>
      </c>
      <c r="AB116" s="461">
        <f ca="1" xml:space="preserve"> Coal_Calcs!V$148</f>
        <v>0</v>
      </c>
      <c r="AC116" s="463">
        <f ca="1" xml:space="preserve"> Coal_Calcs!W$148</f>
        <v>0</v>
      </c>
      <c r="AD116" s="464">
        <f ca="1" xml:space="preserve"> Coal_Calcs!X$148</f>
        <v>0</v>
      </c>
      <c r="AE116" s="461">
        <f ca="1" xml:space="preserve"> Coal_Calcs!Y$148</f>
        <v>0</v>
      </c>
      <c r="AF116" s="463">
        <f ca="1" xml:space="preserve"> Coal_Calcs!Z$148</f>
        <v>0</v>
      </c>
      <c r="AG116" s="464">
        <f ca="1" xml:space="preserve"> Coal_Calcs!AA$148</f>
        <v>0</v>
      </c>
      <c r="AH116" s="461">
        <f ca="1" xml:space="preserve"> Coal_Calcs!AB$148</f>
        <v>0</v>
      </c>
      <c r="AI116" s="463">
        <f ca="1" xml:space="preserve"> Coal_Calcs!AC$148</f>
        <v>0</v>
      </c>
      <c r="AJ116" s="464">
        <f ca="1" xml:space="preserve"> Coal_Calcs!AD$148</f>
        <v>0</v>
      </c>
      <c r="AK116" s="384">
        <f t="shared" ca="1" si="2"/>
        <v>0</v>
      </c>
      <c r="AL116" s="384">
        <f t="shared" ca="1" si="2"/>
        <v>0</v>
      </c>
      <c r="AM116" s="384">
        <f t="shared" ca="1" si="2"/>
        <v>0</v>
      </c>
    </row>
    <row r="117" spans="4:39" ht="12.9" customHeight="1" x14ac:dyDescent="0.3">
      <c r="D117" s="54"/>
      <c r="E117" s="234" t="s">
        <v>306</v>
      </c>
      <c r="F117" s="234" t="s">
        <v>532</v>
      </c>
      <c r="G117" s="234" t="s">
        <v>646</v>
      </c>
      <c r="H117" s="172"/>
      <c r="I117" s="172"/>
      <c r="J117" s="440">
        <f ca="1" xml:space="preserve"> Oil_Calcs!V$150</f>
        <v>-115.06551083305618</v>
      </c>
      <c r="K117" s="244">
        <f ca="1" xml:space="preserve"> Oil_Calcs!W$150</f>
        <v>-125.13406085134059</v>
      </c>
      <c r="L117" s="447">
        <f ca="1" xml:space="preserve"> Oil_Calcs!X$150</f>
        <v>-136.50738969795248</v>
      </c>
      <c r="M117" s="440">
        <f ca="1" xml:space="preserve"> Oil_Calcs!Y$150</f>
        <v>0</v>
      </c>
      <c r="N117" s="244">
        <f ca="1" xml:space="preserve"> Oil_Calcs!Z$150</f>
        <v>0</v>
      </c>
      <c r="O117" s="447">
        <f ca="1" xml:space="preserve"> Oil_Calcs!AA$150</f>
        <v>0</v>
      </c>
      <c r="P117" s="440">
        <f ca="1" xml:space="preserve"> Oil_Calcs!AB$150</f>
        <v>-115.06551083305618</v>
      </c>
      <c r="Q117" s="244">
        <f ca="1" xml:space="preserve"> Oil_Calcs!AC$150</f>
        <v>-125.13406085134059</v>
      </c>
      <c r="R117" s="447">
        <f ca="1" xml:space="preserve"> Oil_Calcs!AD$150</f>
        <v>-136.50738969795248</v>
      </c>
      <c r="S117" s="440">
        <f ca="1" xml:space="preserve"> Gas_Calcs!V$150</f>
        <v>0</v>
      </c>
      <c r="T117" s="244">
        <f ca="1" xml:space="preserve"> Gas_Calcs!W$150</f>
        <v>0</v>
      </c>
      <c r="U117" s="447">
        <f ca="1" xml:space="preserve"> Gas_Calcs!X$150</f>
        <v>0</v>
      </c>
      <c r="V117" s="440">
        <f ca="1" xml:space="preserve"> Gas_Calcs!Y$150</f>
        <v>0</v>
      </c>
      <c r="W117" s="244">
        <f ca="1" xml:space="preserve"> Gas_Calcs!Z$150</f>
        <v>0</v>
      </c>
      <c r="X117" s="447">
        <f ca="1" xml:space="preserve"> Gas_Calcs!AA$150</f>
        <v>0</v>
      </c>
      <c r="Y117" s="440">
        <f ca="1" xml:space="preserve"> Gas_Calcs!AB$150</f>
        <v>0</v>
      </c>
      <c r="Z117" s="244">
        <f ca="1" xml:space="preserve"> Gas_Calcs!AC$150</f>
        <v>0</v>
      </c>
      <c r="AA117" s="447">
        <f ca="1" xml:space="preserve"> Gas_Calcs!AD$150</f>
        <v>0</v>
      </c>
      <c r="AB117" s="461">
        <f ca="1" xml:space="preserve"> Coal_Calcs!V$149</f>
        <v>0</v>
      </c>
      <c r="AC117" s="463">
        <f ca="1" xml:space="preserve"> Coal_Calcs!W$149</f>
        <v>0</v>
      </c>
      <c r="AD117" s="464">
        <f ca="1" xml:space="preserve"> Coal_Calcs!X$149</f>
        <v>0</v>
      </c>
      <c r="AE117" s="461">
        <f ca="1" xml:space="preserve"> Coal_Calcs!Y$149</f>
        <v>0</v>
      </c>
      <c r="AF117" s="463">
        <f ca="1" xml:space="preserve"> Coal_Calcs!Z$149</f>
        <v>0</v>
      </c>
      <c r="AG117" s="464">
        <f ca="1" xml:space="preserve"> Coal_Calcs!AA$149</f>
        <v>0</v>
      </c>
      <c r="AH117" s="461">
        <f ca="1" xml:space="preserve"> Coal_Calcs!AB$149</f>
        <v>0</v>
      </c>
      <c r="AI117" s="463">
        <f ca="1" xml:space="preserve"> Coal_Calcs!AC$149</f>
        <v>0</v>
      </c>
      <c r="AJ117" s="464">
        <f ca="1" xml:space="preserve"> Coal_Calcs!AD$149</f>
        <v>0</v>
      </c>
      <c r="AK117" s="384">
        <f t="shared" ca="1" si="2"/>
        <v>-115.06551083305618</v>
      </c>
      <c r="AL117" s="384">
        <f t="shared" ca="1" si="2"/>
        <v>-125.13406085134059</v>
      </c>
      <c r="AM117" s="384">
        <f t="shared" ca="1" si="2"/>
        <v>-136.50738969795248</v>
      </c>
    </row>
    <row r="118" spans="4:39" ht="12.9" customHeight="1" x14ac:dyDescent="0.3">
      <c r="D118" s="54"/>
      <c r="E118" s="234" t="s">
        <v>309</v>
      </c>
      <c r="F118" s="234" t="s">
        <v>535</v>
      </c>
      <c r="G118" s="234" t="s">
        <v>646</v>
      </c>
      <c r="H118" s="172"/>
      <c r="I118" s="172"/>
      <c r="J118" s="440">
        <f ca="1" xml:space="preserve"> Oil_Calcs!V$151</f>
        <v>50.348969452466498</v>
      </c>
      <c r="K118" s="244">
        <f ca="1" xml:space="preserve"> Oil_Calcs!W$151</f>
        <v>54.75464334754642</v>
      </c>
      <c r="L118" s="447">
        <f ca="1" xml:space="preserve"> Oil_Calcs!X$151</f>
        <v>59.731246523642604</v>
      </c>
      <c r="M118" s="440">
        <f ca="1" xml:space="preserve"> Oil_Calcs!Y$151</f>
        <v>4.6382649115118362</v>
      </c>
      <c r="N118" s="244">
        <f ca="1" xml:space="preserve"> Oil_Calcs!Z$151</f>
        <v>5.3835694713897295</v>
      </c>
      <c r="O118" s="447">
        <f ca="1" xml:space="preserve"> Oil_Calcs!AA$151</f>
        <v>13.185304288036667</v>
      </c>
      <c r="P118" s="440">
        <f ca="1" xml:space="preserve"> Oil_Calcs!AB$151</f>
        <v>54.987234363978331</v>
      </c>
      <c r="Q118" s="244">
        <f ca="1" xml:space="preserve"> Oil_Calcs!AC$151</f>
        <v>60.138212818936147</v>
      </c>
      <c r="R118" s="447">
        <f ca="1" xml:space="preserve"> Oil_Calcs!AD$151</f>
        <v>72.916550811679272</v>
      </c>
      <c r="S118" s="440">
        <f ca="1" xml:space="preserve"> Gas_Calcs!V$151</f>
        <v>0</v>
      </c>
      <c r="T118" s="244">
        <f ca="1" xml:space="preserve"> Gas_Calcs!W$151</f>
        <v>0</v>
      </c>
      <c r="U118" s="447">
        <f ca="1" xml:space="preserve"> Gas_Calcs!X$151</f>
        <v>0</v>
      </c>
      <c r="V118" s="440">
        <f ca="1" xml:space="preserve"> Gas_Calcs!Y$151</f>
        <v>0</v>
      </c>
      <c r="W118" s="244">
        <f ca="1" xml:space="preserve"> Gas_Calcs!Z$151</f>
        <v>0</v>
      </c>
      <c r="X118" s="447">
        <f ca="1" xml:space="preserve"> Gas_Calcs!AA$151</f>
        <v>0</v>
      </c>
      <c r="Y118" s="440">
        <f ca="1" xml:space="preserve"> Gas_Calcs!AB$151</f>
        <v>0</v>
      </c>
      <c r="Z118" s="244">
        <f ca="1" xml:space="preserve"> Gas_Calcs!AC$151</f>
        <v>0</v>
      </c>
      <c r="AA118" s="447">
        <f ca="1" xml:space="preserve"> Gas_Calcs!AD$151</f>
        <v>0</v>
      </c>
      <c r="AB118" s="461">
        <f ca="1" xml:space="preserve"> Coal_Calcs!V$150</f>
        <v>0</v>
      </c>
      <c r="AC118" s="463">
        <f ca="1" xml:space="preserve"> Coal_Calcs!W$150</f>
        <v>0</v>
      </c>
      <c r="AD118" s="464">
        <f ca="1" xml:space="preserve"> Coal_Calcs!X$150</f>
        <v>0</v>
      </c>
      <c r="AE118" s="461">
        <f ca="1" xml:space="preserve"> Coal_Calcs!Y$150</f>
        <v>0</v>
      </c>
      <c r="AF118" s="463">
        <f ca="1" xml:space="preserve"> Coal_Calcs!Z$150</f>
        <v>0</v>
      </c>
      <c r="AG118" s="464">
        <f ca="1" xml:space="preserve"> Coal_Calcs!AA$150</f>
        <v>0</v>
      </c>
      <c r="AH118" s="461">
        <f ca="1" xml:space="preserve"> Coal_Calcs!AB$150</f>
        <v>0</v>
      </c>
      <c r="AI118" s="463">
        <f ca="1" xml:space="preserve"> Coal_Calcs!AC$150</f>
        <v>0</v>
      </c>
      <c r="AJ118" s="464">
        <f ca="1" xml:space="preserve"> Coal_Calcs!AD$150</f>
        <v>0</v>
      </c>
      <c r="AK118" s="384">
        <f t="shared" ca="1" si="2"/>
        <v>54.987234363978331</v>
      </c>
      <c r="AL118" s="384">
        <f t="shared" ca="1" si="2"/>
        <v>60.138212818936147</v>
      </c>
      <c r="AM118" s="384">
        <f t="shared" ca="1" si="2"/>
        <v>72.916550811679272</v>
      </c>
    </row>
    <row r="119" spans="4:39" ht="12.9" customHeight="1" x14ac:dyDescent="0.3">
      <c r="D119" s="54"/>
      <c r="E119" s="234" t="s">
        <v>307</v>
      </c>
      <c r="F119" s="234" t="s">
        <v>533</v>
      </c>
      <c r="G119" s="234" t="s">
        <v>646</v>
      </c>
      <c r="H119" s="172"/>
      <c r="I119" s="172"/>
      <c r="J119" s="440">
        <f ca="1" xml:space="preserve"> Oil_Calcs!V$152</f>
        <v>15402.889403808382</v>
      </c>
      <c r="K119" s="244">
        <f ca="1" xml:space="preserve"> Oil_Calcs!W$152</f>
        <v>16750.684770687287</v>
      </c>
      <c r="L119" s="447">
        <f ca="1" xml:space="preserve"> Oil_Calcs!X$152</f>
        <v>18273.140327606256</v>
      </c>
      <c r="M119" s="440">
        <f ca="1" xml:space="preserve"> Oil_Calcs!Y$152</f>
        <v>1523.1204255509647</v>
      </c>
      <c r="N119" s="244">
        <f ca="1" xml:space="preserve"> Oil_Calcs!Z$152</f>
        <v>1999.9520547665718</v>
      </c>
      <c r="O119" s="447">
        <f ca="1" xml:space="preserve"> Oil_Calcs!AA$152</f>
        <v>5820.8014813688833</v>
      </c>
      <c r="P119" s="440">
        <f ca="1" xml:space="preserve"> Oil_Calcs!AB$152</f>
        <v>16926.009829359347</v>
      </c>
      <c r="Q119" s="244">
        <f ca="1" xml:space="preserve"> Oil_Calcs!AC$152</f>
        <v>18750.636825453857</v>
      </c>
      <c r="R119" s="447">
        <f ca="1" xml:space="preserve"> Oil_Calcs!AD$152</f>
        <v>24093.941808975138</v>
      </c>
      <c r="S119" s="440">
        <f ca="1" xml:space="preserve"> Gas_Calcs!V$152</f>
        <v>4090.3745424377898</v>
      </c>
      <c r="T119" s="244">
        <f ca="1" xml:space="preserve"> Gas_Calcs!W$152</f>
        <v>4225.9670687064463</v>
      </c>
      <c r="U119" s="447">
        <f ca="1" xml:space="preserve"> Gas_Calcs!X$152</f>
        <v>4391.6912674792475</v>
      </c>
      <c r="V119" s="440">
        <f ca="1" xml:space="preserve"> Gas_Calcs!Y$152</f>
        <v>373.57890586729701</v>
      </c>
      <c r="W119" s="244">
        <f ca="1" xml:space="preserve"> Gas_Calcs!Z$152</f>
        <v>959.48605684831693</v>
      </c>
      <c r="X119" s="447">
        <f ca="1" xml:space="preserve"> Gas_Calcs!AA$152</f>
        <v>1619.2245230550618</v>
      </c>
      <c r="Y119" s="440">
        <f ca="1" xml:space="preserve"> Gas_Calcs!AB$152</f>
        <v>4463.9534483050866</v>
      </c>
      <c r="Z119" s="244">
        <f ca="1" xml:space="preserve"> Gas_Calcs!AC$152</f>
        <v>5185.4531255547636</v>
      </c>
      <c r="AA119" s="447">
        <f ca="1" xml:space="preserve"> Gas_Calcs!AD$152</f>
        <v>6010.9157905343091</v>
      </c>
      <c r="AB119" s="461">
        <f ca="1" xml:space="preserve"> Coal_Calcs!V$151</f>
        <v>1209.3130704796581</v>
      </c>
      <c r="AC119" s="463">
        <f ca="1" xml:space="preserve"> Coal_Calcs!W$151</f>
        <v>1341.0279463988904</v>
      </c>
      <c r="AD119" s="464">
        <f ca="1" xml:space="preserve"> Coal_Calcs!X$151</f>
        <v>1474.0778527722891</v>
      </c>
      <c r="AE119" s="461">
        <f ca="1" xml:space="preserve"> Coal_Calcs!Y$151</f>
        <v>83.112455103629983</v>
      </c>
      <c r="AF119" s="463">
        <f ca="1" xml:space="preserve"> Coal_Calcs!Z$151</f>
        <v>91.339852301832309</v>
      </c>
      <c r="AG119" s="464">
        <f ca="1" xml:space="preserve"> Coal_Calcs!AA$151</f>
        <v>99.567249500034649</v>
      </c>
      <c r="AH119" s="461">
        <f ca="1" xml:space="preserve"> Coal_Calcs!AB$151</f>
        <v>1292.4255255832882</v>
      </c>
      <c r="AI119" s="463">
        <f ca="1" xml:space="preserve"> Coal_Calcs!AC$151</f>
        <v>1432.3677987007227</v>
      </c>
      <c r="AJ119" s="464">
        <f ca="1" xml:space="preserve"> Coal_Calcs!AD$151</f>
        <v>1573.6451022723238</v>
      </c>
      <c r="AK119" s="384">
        <f t="shared" ca="1" si="2"/>
        <v>22682.388803247723</v>
      </c>
      <c r="AL119" s="384">
        <f t="shared" ca="1" si="2"/>
        <v>25368.457749709341</v>
      </c>
      <c r="AM119" s="384">
        <f t="shared" ca="1" si="2"/>
        <v>31678.50270178177</v>
      </c>
    </row>
    <row r="120" spans="4:39" ht="12.9" customHeight="1" x14ac:dyDescent="0.3">
      <c r="D120" s="54"/>
      <c r="E120" s="234" t="s">
        <v>311</v>
      </c>
      <c r="F120" s="234" t="s">
        <v>536</v>
      </c>
      <c r="G120" s="234" t="s">
        <v>646</v>
      </c>
      <c r="H120" s="172"/>
      <c r="I120" s="172"/>
      <c r="J120" s="440">
        <f ca="1" xml:space="preserve"> Oil_Calcs!V$153</f>
        <v>-4.7475455066841858</v>
      </c>
      <c r="K120" s="244">
        <f ca="1" xml:space="preserve"> Oil_Calcs!W$153</f>
        <v>-5.162968851629687</v>
      </c>
      <c r="L120" s="447">
        <f ca="1" xml:space="preserve"> Oil_Calcs!X$153</f>
        <v>-5.6322267193509159</v>
      </c>
      <c r="M120" s="440">
        <f ca="1" xml:space="preserve"> Oil_Calcs!Y$153</f>
        <v>0</v>
      </c>
      <c r="N120" s="244">
        <f ca="1" xml:space="preserve"> Oil_Calcs!Z$153</f>
        <v>0</v>
      </c>
      <c r="O120" s="447">
        <f ca="1" xml:space="preserve"> Oil_Calcs!AA$153</f>
        <v>0</v>
      </c>
      <c r="P120" s="440">
        <f ca="1" xml:space="preserve"> Oil_Calcs!AB$153</f>
        <v>-4.7475455066841858</v>
      </c>
      <c r="Q120" s="244">
        <f ca="1" xml:space="preserve"> Oil_Calcs!AC$153</f>
        <v>-5.162968851629687</v>
      </c>
      <c r="R120" s="447">
        <f ca="1" xml:space="preserve"> Oil_Calcs!AD$153</f>
        <v>-5.6322267193509159</v>
      </c>
      <c r="S120" s="440">
        <f ca="1" xml:space="preserve"> Gas_Calcs!V$153</f>
        <v>0</v>
      </c>
      <c r="T120" s="244">
        <f ca="1" xml:space="preserve"> Gas_Calcs!W$153</f>
        <v>0</v>
      </c>
      <c r="U120" s="447">
        <f ca="1" xml:space="preserve"> Gas_Calcs!X$153</f>
        <v>0</v>
      </c>
      <c r="V120" s="440">
        <f ca="1" xml:space="preserve"> Gas_Calcs!Y$153</f>
        <v>0</v>
      </c>
      <c r="W120" s="244">
        <f ca="1" xml:space="preserve"> Gas_Calcs!Z$153</f>
        <v>0</v>
      </c>
      <c r="X120" s="447">
        <f ca="1" xml:space="preserve"> Gas_Calcs!AA$153</f>
        <v>0</v>
      </c>
      <c r="Y120" s="440">
        <f ca="1" xml:space="preserve"> Gas_Calcs!AB$153</f>
        <v>0</v>
      </c>
      <c r="Z120" s="244">
        <f ca="1" xml:space="preserve"> Gas_Calcs!AC$153</f>
        <v>0</v>
      </c>
      <c r="AA120" s="447">
        <f ca="1" xml:space="preserve"> Gas_Calcs!AD$153</f>
        <v>0</v>
      </c>
      <c r="AB120" s="461">
        <f ca="1" xml:space="preserve"> Coal_Calcs!V$152</f>
        <v>0</v>
      </c>
      <c r="AC120" s="463">
        <f ca="1" xml:space="preserve"> Coal_Calcs!W$152</f>
        <v>0</v>
      </c>
      <c r="AD120" s="464">
        <f ca="1" xml:space="preserve"> Coal_Calcs!X$152</f>
        <v>0</v>
      </c>
      <c r="AE120" s="461">
        <f ca="1" xml:space="preserve"> Coal_Calcs!Y$152</f>
        <v>0</v>
      </c>
      <c r="AF120" s="463">
        <f ca="1" xml:space="preserve"> Coal_Calcs!Z$152</f>
        <v>0</v>
      </c>
      <c r="AG120" s="464">
        <f ca="1" xml:space="preserve"> Coal_Calcs!AA$152</f>
        <v>0</v>
      </c>
      <c r="AH120" s="461">
        <f ca="1" xml:space="preserve"> Coal_Calcs!AB$152</f>
        <v>0</v>
      </c>
      <c r="AI120" s="463">
        <f ca="1" xml:space="preserve"> Coal_Calcs!AC$152</f>
        <v>0</v>
      </c>
      <c r="AJ120" s="464">
        <f ca="1" xml:space="preserve"> Coal_Calcs!AD$152</f>
        <v>0</v>
      </c>
      <c r="AK120" s="384">
        <f t="shared" ca="1" si="2"/>
        <v>-4.7475455066841858</v>
      </c>
      <c r="AL120" s="384">
        <f t="shared" ca="1" si="2"/>
        <v>-5.162968851629687</v>
      </c>
      <c r="AM120" s="384">
        <f t="shared" ca="1" si="2"/>
        <v>-5.6322267193509159</v>
      </c>
    </row>
    <row r="121" spans="4:39" ht="12.9" customHeight="1" x14ac:dyDescent="0.3">
      <c r="D121" s="54"/>
      <c r="E121" s="234" t="s">
        <v>316</v>
      </c>
      <c r="F121" s="234" t="s">
        <v>540</v>
      </c>
      <c r="G121" s="234" t="s">
        <v>646</v>
      </c>
      <c r="H121" s="172"/>
      <c r="I121" s="172"/>
      <c r="J121" s="440">
        <f ca="1" xml:space="preserve"> Oil_Calcs!V$154</f>
        <v>121.43721664465863</v>
      </c>
      <c r="K121" s="244">
        <f ca="1" xml:space="preserve"> Oil_Calcs!W$154</f>
        <v>132.06330852063306</v>
      </c>
      <c r="L121" s="447">
        <f ca="1" xml:space="preserve"> Oil_Calcs!X$154</f>
        <v>144.06643082129185</v>
      </c>
      <c r="M121" s="440">
        <f ca="1" xml:space="preserve"> Oil_Calcs!Y$154</f>
        <v>13.777200041635373</v>
      </c>
      <c r="N121" s="244">
        <f ca="1" xml:space="preserve"> Oil_Calcs!Z$154</f>
        <v>19.264266497598964</v>
      </c>
      <c r="O121" s="447">
        <f ca="1" xml:space="preserve"> Oil_Calcs!AA$154</f>
        <v>77.633727988281308</v>
      </c>
      <c r="P121" s="440">
        <f ca="1" xml:space="preserve"> Oil_Calcs!AB$154</f>
        <v>135.21441668629402</v>
      </c>
      <c r="Q121" s="244">
        <f ca="1" xml:space="preserve"> Oil_Calcs!AC$154</f>
        <v>151.32757501823201</v>
      </c>
      <c r="R121" s="447">
        <f ca="1" xml:space="preserve"> Oil_Calcs!AD$154</f>
        <v>221.70015880957317</v>
      </c>
      <c r="S121" s="440">
        <f ca="1" xml:space="preserve"> Gas_Calcs!V$154</f>
        <v>0</v>
      </c>
      <c r="T121" s="244">
        <f ca="1" xml:space="preserve"> Gas_Calcs!W$154</f>
        <v>0</v>
      </c>
      <c r="U121" s="447">
        <f ca="1" xml:space="preserve"> Gas_Calcs!X$154</f>
        <v>0</v>
      </c>
      <c r="V121" s="440">
        <f ca="1" xml:space="preserve"> Gas_Calcs!Y$154</f>
        <v>0</v>
      </c>
      <c r="W121" s="244">
        <f ca="1" xml:space="preserve"> Gas_Calcs!Z$154</f>
        <v>0</v>
      </c>
      <c r="X121" s="447">
        <f ca="1" xml:space="preserve"> Gas_Calcs!AA$154</f>
        <v>0</v>
      </c>
      <c r="Y121" s="440">
        <f ca="1" xml:space="preserve"> Gas_Calcs!AB$154</f>
        <v>0</v>
      </c>
      <c r="Z121" s="244">
        <f ca="1" xml:space="preserve"> Gas_Calcs!AC$154</f>
        <v>0</v>
      </c>
      <c r="AA121" s="447">
        <f ca="1" xml:space="preserve"> Gas_Calcs!AD$154</f>
        <v>0</v>
      </c>
      <c r="AB121" s="461">
        <f ca="1" xml:space="preserve"> Coal_Calcs!V$153</f>
        <v>4117.2383716977874</v>
      </c>
      <c r="AC121" s="463">
        <f ca="1" xml:space="preserve"> Coal_Calcs!W$153</f>
        <v>4565.6760463546725</v>
      </c>
      <c r="AD121" s="464">
        <f ca="1" xml:space="preserve"> Coal_Calcs!X$153</f>
        <v>5018.6589779408487</v>
      </c>
      <c r="AE121" s="461">
        <f ca="1" xml:space="preserve"> Coal_Calcs!Y$153</f>
        <v>282.96542696172821</v>
      </c>
      <c r="AF121" s="463">
        <f ca="1" xml:space="preserve"> Coal_Calcs!Z$153</f>
        <v>310.97649892525357</v>
      </c>
      <c r="AG121" s="464">
        <f ca="1" xml:space="preserve"> Coal_Calcs!AA$153</f>
        <v>338.98757088877892</v>
      </c>
      <c r="AH121" s="461">
        <f ca="1" xml:space="preserve"> Coal_Calcs!AB$153</f>
        <v>4400.203798659516</v>
      </c>
      <c r="AI121" s="463">
        <f ca="1" xml:space="preserve"> Coal_Calcs!AC$153</f>
        <v>4876.652545279926</v>
      </c>
      <c r="AJ121" s="464">
        <f ca="1" xml:space="preserve"> Coal_Calcs!AD$153</f>
        <v>5357.6465488296271</v>
      </c>
      <c r="AK121" s="384">
        <f t="shared" ca="1" si="2"/>
        <v>4535.4182153458096</v>
      </c>
      <c r="AL121" s="384">
        <f t="shared" ca="1" si="2"/>
        <v>5027.980120298158</v>
      </c>
      <c r="AM121" s="384">
        <f t="shared" ca="1" si="2"/>
        <v>5579.3467076392008</v>
      </c>
    </row>
    <row r="122" spans="4:39" ht="12.9" customHeight="1" x14ac:dyDescent="0.3">
      <c r="D122" s="54"/>
      <c r="E122" s="234" t="s">
        <v>233</v>
      </c>
      <c r="F122" s="234" t="s">
        <v>474</v>
      </c>
      <c r="G122" s="234" t="s">
        <v>646</v>
      </c>
      <c r="H122" s="172"/>
      <c r="I122" s="172"/>
      <c r="J122" s="440">
        <f ca="1" xml:space="preserve"> Oil_Calcs!V$155</f>
        <v>0</v>
      </c>
      <c r="K122" s="244">
        <f ca="1" xml:space="preserve"> Oil_Calcs!W$155</f>
        <v>0</v>
      </c>
      <c r="L122" s="447">
        <f ca="1" xml:space="preserve"> Oil_Calcs!X$155</f>
        <v>0</v>
      </c>
      <c r="M122" s="440">
        <f ca="1" xml:space="preserve"> Oil_Calcs!Y$155</f>
        <v>0</v>
      </c>
      <c r="N122" s="244">
        <f ca="1" xml:space="preserve"> Oil_Calcs!Z$155</f>
        <v>0</v>
      </c>
      <c r="O122" s="447">
        <f ca="1" xml:space="preserve"> Oil_Calcs!AA$155</f>
        <v>0</v>
      </c>
      <c r="P122" s="440">
        <f ca="1" xml:space="preserve"> Oil_Calcs!AB$155</f>
        <v>0</v>
      </c>
      <c r="Q122" s="244">
        <f ca="1" xml:space="preserve"> Oil_Calcs!AC$155</f>
        <v>0</v>
      </c>
      <c r="R122" s="447">
        <f ca="1" xml:space="preserve"> Oil_Calcs!AD$155</f>
        <v>0</v>
      </c>
      <c r="S122" s="440">
        <f ca="1" xml:space="preserve"> Gas_Calcs!V$155</f>
        <v>0</v>
      </c>
      <c r="T122" s="244">
        <f ca="1" xml:space="preserve"> Gas_Calcs!W$155</f>
        <v>0</v>
      </c>
      <c r="U122" s="447">
        <f ca="1" xml:space="preserve"> Gas_Calcs!X$155</f>
        <v>0</v>
      </c>
      <c r="V122" s="440">
        <f ca="1" xml:space="preserve"> Gas_Calcs!Y$155</f>
        <v>0</v>
      </c>
      <c r="W122" s="244">
        <f ca="1" xml:space="preserve"> Gas_Calcs!Z$155</f>
        <v>0</v>
      </c>
      <c r="X122" s="447">
        <f ca="1" xml:space="preserve"> Gas_Calcs!AA$155</f>
        <v>0</v>
      </c>
      <c r="Y122" s="440">
        <f ca="1" xml:space="preserve"> Gas_Calcs!AB$155</f>
        <v>0</v>
      </c>
      <c r="Z122" s="244">
        <f ca="1" xml:space="preserve"> Gas_Calcs!AC$155</f>
        <v>0</v>
      </c>
      <c r="AA122" s="447">
        <f ca="1" xml:space="preserve"> Gas_Calcs!AD$155</f>
        <v>0</v>
      </c>
      <c r="AB122" s="461">
        <f ca="1" xml:space="preserve"> Coal_Calcs!V$154</f>
        <v>0</v>
      </c>
      <c r="AC122" s="463">
        <f ca="1" xml:space="preserve"> Coal_Calcs!W$154</f>
        <v>0</v>
      </c>
      <c r="AD122" s="464">
        <f ca="1" xml:space="preserve"> Coal_Calcs!X$154</f>
        <v>0</v>
      </c>
      <c r="AE122" s="461">
        <f ca="1" xml:space="preserve"> Coal_Calcs!Y$154</f>
        <v>0</v>
      </c>
      <c r="AF122" s="463">
        <f ca="1" xml:space="preserve"> Coal_Calcs!Z$154</f>
        <v>0</v>
      </c>
      <c r="AG122" s="464">
        <f ca="1" xml:space="preserve"> Coal_Calcs!AA$154</f>
        <v>0</v>
      </c>
      <c r="AH122" s="461">
        <f ca="1" xml:space="preserve"> Coal_Calcs!AB$154</f>
        <v>0</v>
      </c>
      <c r="AI122" s="463">
        <f ca="1" xml:space="preserve"> Coal_Calcs!AC$154</f>
        <v>0</v>
      </c>
      <c r="AJ122" s="464">
        <f ca="1" xml:space="preserve"> Coal_Calcs!AD$154</f>
        <v>0</v>
      </c>
      <c r="AK122" s="384">
        <f t="shared" ca="1" si="2"/>
        <v>0</v>
      </c>
      <c r="AL122" s="384">
        <f t="shared" ca="1" si="2"/>
        <v>0</v>
      </c>
      <c r="AM122" s="384">
        <f t="shared" ca="1" si="2"/>
        <v>0</v>
      </c>
    </row>
    <row r="123" spans="4:39" ht="12.9" customHeight="1" x14ac:dyDescent="0.3">
      <c r="D123" s="54"/>
      <c r="E123" s="234" t="s">
        <v>312</v>
      </c>
      <c r="F123" s="234" t="s">
        <v>537</v>
      </c>
      <c r="G123" s="234" t="s">
        <v>646</v>
      </c>
      <c r="H123" s="172"/>
      <c r="I123" s="172"/>
      <c r="J123" s="440">
        <f ca="1" xml:space="preserve"> Oil_Calcs!V$156</f>
        <v>0</v>
      </c>
      <c r="K123" s="244">
        <f ca="1" xml:space="preserve"> Oil_Calcs!W$156</f>
        <v>0</v>
      </c>
      <c r="L123" s="447">
        <f ca="1" xml:space="preserve"> Oil_Calcs!X$156</f>
        <v>0</v>
      </c>
      <c r="M123" s="440">
        <f ca="1" xml:space="preserve"> Oil_Calcs!Y$156</f>
        <v>0</v>
      </c>
      <c r="N123" s="244">
        <f ca="1" xml:space="preserve"> Oil_Calcs!Z$156</f>
        <v>0</v>
      </c>
      <c r="O123" s="447">
        <f ca="1" xml:space="preserve"> Oil_Calcs!AA$156</f>
        <v>0</v>
      </c>
      <c r="P123" s="440">
        <f ca="1" xml:space="preserve"> Oil_Calcs!AB$156</f>
        <v>0</v>
      </c>
      <c r="Q123" s="244">
        <f ca="1" xml:space="preserve"> Oil_Calcs!AC$156</f>
        <v>0</v>
      </c>
      <c r="R123" s="447">
        <f ca="1" xml:space="preserve"> Oil_Calcs!AD$156</f>
        <v>0</v>
      </c>
      <c r="S123" s="440">
        <f ca="1" xml:space="preserve"> Gas_Calcs!V$156</f>
        <v>0</v>
      </c>
      <c r="T123" s="244">
        <f ca="1" xml:space="preserve"> Gas_Calcs!W$156</f>
        <v>0</v>
      </c>
      <c r="U123" s="447">
        <f ca="1" xml:space="preserve"> Gas_Calcs!X$156</f>
        <v>0</v>
      </c>
      <c r="V123" s="440">
        <f ca="1" xml:space="preserve"> Gas_Calcs!Y$156</f>
        <v>0</v>
      </c>
      <c r="W123" s="244">
        <f ca="1" xml:space="preserve"> Gas_Calcs!Z$156</f>
        <v>0</v>
      </c>
      <c r="X123" s="447">
        <f ca="1" xml:space="preserve"> Gas_Calcs!AA$156</f>
        <v>0</v>
      </c>
      <c r="Y123" s="440">
        <f ca="1" xml:space="preserve"> Gas_Calcs!AB$156</f>
        <v>0</v>
      </c>
      <c r="Z123" s="244">
        <f ca="1" xml:space="preserve"> Gas_Calcs!AC$156</f>
        <v>0</v>
      </c>
      <c r="AA123" s="447">
        <f ca="1" xml:space="preserve"> Gas_Calcs!AD$156</f>
        <v>0</v>
      </c>
      <c r="AB123" s="461">
        <f ca="1" xml:space="preserve"> Coal_Calcs!V$155</f>
        <v>0</v>
      </c>
      <c r="AC123" s="463">
        <f ca="1" xml:space="preserve"> Coal_Calcs!W$155</f>
        <v>0</v>
      </c>
      <c r="AD123" s="464">
        <f ca="1" xml:space="preserve"> Coal_Calcs!X$155</f>
        <v>0</v>
      </c>
      <c r="AE123" s="461">
        <f ca="1" xml:space="preserve"> Coal_Calcs!Y$155</f>
        <v>0</v>
      </c>
      <c r="AF123" s="463">
        <f ca="1" xml:space="preserve"> Coal_Calcs!Z$155</f>
        <v>0</v>
      </c>
      <c r="AG123" s="464">
        <f ca="1" xml:space="preserve"> Coal_Calcs!AA$155</f>
        <v>0</v>
      </c>
      <c r="AH123" s="461">
        <f ca="1" xml:space="preserve"> Coal_Calcs!AB$155</f>
        <v>0</v>
      </c>
      <c r="AI123" s="463">
        <f ca="1" xml:space="preserve"> Coal_Calcs!AC$155</f>
        <v>0</v>
      </c>
      <c r="AJ123" s="464">
        <f ca="1" xml:space="preserve"> Coal_Calcs!AD$155</f>
        <v>0</v>
      </c>
      <c r="AK123" s="384">
        <f t="shared" ca="1" si="2"/>
        <v>0</v>
      </c>
      <c r="AL123" s="384">
        <f t="shared" ca="1" si="2"/>
        <v>0</v>
      </c>
      <c r="AM123" s="384">
        <f t="shared" ca="1" si="2"/>
        <v>0</v>
      </c>
    </row>
    <row r="124" spans="4:39" ht="12.9" customHeight="1" x14ac:dyDescent="0.3">
      <c r="D124" s="54"/>
      <c r="E124" s="234" t="s">
        <v>244</v>
      </c>
      <c r="F124" s="234" t="s">
        <v>481</v>
      </c>
      <c r="G124" s="234" t="s">
        <v>646</v>
      </c>
      <c r="H124" s="172"/>
      <c r="I124" s="172"/>
      <c r="J124" s="440">
        <f ca="1" xml:space="preserve"> Oil_Calcs!V$157</f>
        <v>0</v>
      </c>
      <c r="K124" s="244">
        <f ca="1" xml:space="preserve"> Oil_Calcs!W$157</f>
        <v>0</v>
      </c>
      <c r="L124" s="447">
        <f ca="1" xml:space="preserve"> Oil_Calcs!X$157</f>
        <v>0</v>
      </c>
      <c r="M124" s="440">
        <f ca="1" xml:space="preserve"> Oil_Calcs!Y$157</f>
        <v>0</v>
      </c>
      <c r="N124" s="244">
        <f ca="1" xml:space="preserve"> Oil_Calcs!Z$157</f>
        <v>0</v>
      </c>
      <c r="O124" s="447">
        <f ca="1" xml:space="preserve"> Oil_Calcs!AA$157</f>
        <v>0</v>
      </c>
      <c r="P124" s="440">
        <f ca="1" xml:space="preserve"> Oil_Calcs!AB$157</f>
        <v>0</v>
      </c>
      <c r="Q124" s="244">
        <f ca="1" xml:space="preserve"> Oil_Calcs!AC$157</f>
        <v>0</v>
      </c>
      <c r="R124" s="447">
        <f ca="1" xml:space="preserve"> Oil_Calcs!AD$157</f>
        <v>0</v>
      </c>
      <c r="S124" s="440">
        <f ca="1" xml:space="preserve"> Gas_Calcs!V$157</f>
        <v>0</v>
      </c>
      <c r="T124" s="244">
        <f ca="1" xml:space="preserve"> Gas_Calcs!W$157</f>
        <v>0</v>
      </c>
      <c r="U124" s="447">
        <f ca="1" xml:space="preserve"> Gas_Calcs!X$157</f>
        <v>0</v>
      </c>
      <c r="V124" s="440">
        <f ca="1" xml:space="preserve"> Gas_Calcs!Y$157</f>
        <v>0</v>
      </c>
      <c r="W124" s="244">
        <f ca="1" xml:space="preserve"> Gas_Calcs!Z$157</f>
        <v>0</v>
      </c>
      <c r="X124" s="447">
        <f ca="1" xml:space="preserve"> Gas_Calcs!AA$157</f>
        <v>0</v>
      </c>
      <c r="Y124" s="440">
        <f ca="1" xml:space="preserve"> Gas_Calcs!AB$157</f>
        <v>0</v>
      </c>
      <c r="Z124" s="244">
        <f ca="1" xml:space="preserve"> Gas_Calcs!AC$157</f>
        <v>0</v>
      </c>
      <c r="AA124" s="447">
        <f ca="1" xml:space="preserve"> Gas_Calcs!AD$157</f>
        <v>0</v>
      </c>
      <c r="AB124" s="461">
        <f ca="1" xml:space="preserve"> Coal_Calcs!V$156</f>
        <v>0</v>
      </c>
      <c r="AC124" s="463">
        <f ca="1" xml:space="preserve"> Coal_Calcs!W$156</f>
        <v>0</v>
      </c>
      <c r="AD124" s="464">
        <f ca="1" xml:space="preserve"> Coal_Calcs!X$156</f>
        <v>0</v>
      </c>
      <c r="AE124" s="461">
        <f ca="1" xml:space="preserve"> Coal_Calcs!Y$156</f>
        <v>0</v>
      </c>
      <c r="AF124" s="463">
        <f ca="1" xml:space="preserve"> Coal_Calcs!Z$156</f>
        <v>0</v>
      </c>
      <c r="AG124" s="464">
        <f ca="1" xml:space="preserve"> Coal_Calcs!AA$156</f>
        <v>0</v>
      </c>
      <c r="AH124" s="461">
        <f ca="1" xml:space="preserve"> Coal_Calcs!AB$156</f>
        <v>0</v>
      </c>
      <c r="AI124" s="463">
        <f ca="1" xml:space="preserve"> Coal_Calcs!AC$156</f>
        <v>0</v>
      </c>
      <c r="AJ124" s="464">
        <f ca="1" xml:space="preserve"> Coal_Calcs!AD$156</f>
        <v>0</v>
      </c>
      <c r="AK124" s="384">
        <f t="shared" ca="1" si="2"/>
        <v>0</v>
      </c>
      <c r="AL124" s="384">
        <f t="shared" ca="1" si="2"/>
        <v>0</v>
      </c>
      <c r="AM124" s="384">
        <f t="shared" ca="1" si="2"/>
        <v>0</v>
      </c>
    </row>
    <row r="125" spans="4:39" ht="12.9" customHeight="1" x14ac:dyDescent="0.3">
      <c r="D125" s="54"/>
      <c r="E125" s="234" t="s">
        <v>382</v>
      </c>
      <c r="F125" s="234" t="s">
        <v>595</v>
      </c>
      <c r="G125" s="234" t="s">
        <v>646</v>
      </c>
      <c r="H125" s="172"/>
      <c r="I125" s="172"/>
      <c r="J125" s="440">
        <f ca="1" xml:space="preserve"> Oil_Calcs!V$158</f>
        <v>0</v>
      </c>
      <c r="K125" s="244">
        <f ca="1" xml:space="preserve"> Oil_Calcs!W$158</f>
        <v>0</v>
      </c>
      <c r="L125" s="447">
        <f ca="1" xml:space="preserve"> Oil_Calcs!X$158</f>
        <v>0</v>
      </c>
      <c r="M125" s="440">
        <f ca="1" xml:space="preserve"> Oil_Calcs!Y$158</f>
        <v>0</v>
      </c>
      <c r="N125" s="244">
        <f ca="1" xml:space="preserve"> Oil_Calcs!Z$158</f>
        <v>0</v>
      </c>
      <c r="O125" s="447">
        <f ca="1" xml:space="preserve"> Oil_Calcs!AA$158</f>
        <v>0</v>
      </c>
      <c r="P125" s="440">
        <f ca="1" xml:space="preserve"> Oil_Calcs!AB$158</f>
        <v>0</v>
      </c>
      <c r="Q125" s="244">
        <f ca="1" xml:space="preserve"> Oil_Calcs!AC$158</f>
        <v>0</v>
      </c>
      <c r="R125" s="447">
        <f ca="1" xml:space="preserve"> Oil_Calcs!AD$158</f>
        <v>0</v>
      </c>
      <c r="S125" s="440">
        <f ca="1" xml:space="preserve"> Gas_Calcs!V$158</f>
        <v>0</v>
      </c>
      <c r="T125" s="244">
        <f ca="1" xml:space="preserve"> Gas_Calcs!W$158</f>
        <v>0</v>
      </c>
      <c r="U125" s="447">
        <f ca="1" xml:space="preserve"> Gas_Calcs!X$158</f>
        <v>0</v>
      </c>
      <c r="V125" s="440">
        <f ca="1" xml:space="preserve"> Gas_Calcs!Y$158</f>
        <v>0</v>
      </c>
      <c r="W125" s="244">
        <f ca="1" xml:space="preserve"> Gas_Calcs!Z$158</f>
        <v>0</v>
      </c>
      <c r="X125" s="447">
        <f ca="1" xml:space="preserve"> Gas_Calcs!AA$158</f>
        <v>0</v>
      </c>
      <c r="Y125" s="440">
        <f ca="1" xml:space="preserve"> Gas_Calcs!AB$158</f>
        <v>0</v>
      </c>
      <c r="Z125" s="244">
        <f ca="1" xml:space="preserve"> Gas_Calcs!AC$158</f>
        <v>0</v>
      </c>
      <c r="AA125" s="447">
        <f ca="1" xml:space="preserve"> Gas_Calcs!AD$158</f>
        <v>0</v>
      </c>
      <c r="AB125" s="461">
        <f ca="1" xml:space="preserve"> Coal_Calcs!V$157</f>
        <v>0</v>
      </c>
      <c r="AC125" s="463">
        <f ca="1" xml:space="preserve"> Coal_Calcs!W$157</f>
        <v>0</v>
      </c>
      <c r="AD125" s="464">
        <f ca="1" xml:space="preserve"> Coal_Calcs!X$157</f>
        <v>0</v>
      </c>
      <c r="AE125" s="461">
        <f ca="1" xml:space="preserve"> Coal_Calcs!Y$157</f>
        <v>0</v>
      </c>
      <c r="AF125" s="463">
        <f ca="1" xml:space="preserve"> Coal_Calcs!Z$157</f>
        <v>0</v>
      </c>
      <c r="AG125" s="464">
        <f ca="1" xml:space="preserve"> Coal_Calcs!AA$157</f>
        <v>0</v>
      </c>
      <c r="AH125" s="461">
        <f ca="1" xml:space="preserve"> Coal_Calcs!AB$157</f>
        <v>0</v>
      </c>
      <c r="AI125" s="463">
        <f ca="1" xml:space="preserve"> Coal_Calcs!AC$157</f>
        <v>0</v>
      </c>
      <c r="AJ125" s="464">
        <f ca="1" xml:space="preserve"> Coal_Calcs!AD$157</f>
        <v>0</v>
      </c>
      <c r="AK125" s="384">
        <f t="shared" ca="1" si="2"/>
        <v>0</v>
      </c>
      <c r="AL125" s="384">
        <f t="shared" ca="1" si="2"/>
        <v>0</v>
      </c>
      <c r="AM125" s="384">
        <f t="shared" ca="1" si="2"/>
        <v>0</v>
      </c>
    </row>
    <row r="126" spans="4:39" ht="12.9" customHeight="1" x14ac:dyDescent="0.3">
      <c r="D126" s="54"/>
      <c r="E126" s="234" t="s">
        <v>313</v>
      </c>
      <c r="F126" s="234" t="s">
        <v>538</v>
      </c>
      <c r="G126" s="234" t="s">
        <v>646</v>
      </c>
      <c r="H126" s="172"/>
      <c r="I126" s="172"/>
      <c r="J126" s="440">
        <f ca="1" xml:space="preserve"> Oil_Calcs!V$159</f>
        <v>17.241086313747832</v>
      </c>
      <c r="K126" s="244">
        <f ca="1" xml:space="preserve"> Oil_Calcs!W$159</f>
        <v>18.749728987497289</v>
      </c>
      <c r="L126" s="447">
        <f ca="1" xml:space="preserve"> Oil_Calcs!X$159</f>
        <v>20.453875980800692</v>
      </c>
      <c r="M126" s="440">
        <f ca="1" xml:space="preserve"> Oil_Calcs!Y$159</f>
        <v>0</v>
      </c>
      <c r="N126" s="244">
        <f ca="1" xml:space="preserve"> Oil_Calcs!Z$159</f>
        <v>0</v>
      </c>
      <c r="O126" s="447">
        <f ca="1" xml:space="preserve"> Oil_Calcs!AA$159</f>
        <v>0</v>
      </c>
      <c r="P126" s="440">
        <f ca="1" xml:space="preserve"> Oil_Calcs!AB$159</f>
        <v>17.241086313747832</v>
      </c>
      <c r="Q126" s="244">
        <f ca="1" xml:space="preserve"> Oil_Calcs!AC$159</f>
        <v>18.749728987497289</v>
      </c>
      <c r="R126" s="447">
        <f ca="1" xml:space="preserve"> Oil_Calcs!AD$159</f>
        <v>20.453875980800692</v>
      </c>
      <c r="S126" s="440">
        <f ca="1" xml:space="preserve"> Gas_Calcs!V$159</f>
        <v>0</v>
      </c>
      <c r="T126" s="244">
        <f ca="1" xml:space="preserve"> Gas_Calcs!W$159</f>
        <v>0</v>
      </c>
      <c r="U126" s="447">
        <f ca="1" xml:space="preserve"> Gas_Calcs!X$159</f>
        <v>0</v>
      </c>
      <c r="V126" s="440">
        <f ca="1" xml:space="preserve"> Gas_Calcs!Y$159</f>
        <v>0</v>
      </c>
      <c r="W126" s="244">
        <f ca="1" xml:space="preserve"> Gas_Calcs!Z$159</f>
        <v>0</v>
      </c>
      <c r="X126" s="447">
        <f ca="1" xml:space="preserve"> Gas_Calcs!AA$159</f>
        <v>0</v>
      </c>
      <c r="Y126" s="440">
        <f ca="1" xml:space="preserve"> Gas_Calcs!AB$159</f>
        <v>0</v>
      </c>
      <c r="Z126" s="244">
        <f ca="1" xml:space="preserve"> Gas_Calcs!AC$159</f>
        <v>0</v>
      </c>
      <c r="AA126" s="447">
        <f ca="1" xml:space="preserve"> Gas_Calcs!AD$159</f>
        <v>0</v>
      </c>
      <c r="AB126" s="461">
        <f ca="1" xml:space="preserve"> Coal_Calcs!V$158</f>
        <v>27685.15225915546</v>
      </c>
      <c r="AC126" s="463">
        <f ca="1" xml:space="preserve"> Coal_Calcs!W$158</f>
        <v>30700.538831611309</v>
      </c>
      <c r="AD126" s="464">
        <f ca="1" xml:space="preserve"> Coal_Calcs!X$158</f>
        <v>33746.488640582531</v>
      </c>
      <c r="AE126" s="461">
        <f ca="1" xml:space="preserve"> Coal_Calcs!Y$158</f>
        <v>1902.7173610747172</v>
      </c>
      <c r="AF126" s="463">
        <f ca="1" xml:space="preserve"> Coal_Calcs!Z$158</f>
        <v>2091.0695336336689</v>
      </c>
      <c r="AG126" s="464">
        <f ca="1" xml:space="preserve"> Coal_Calcs!AA$158</f>
        <v>2279.4217061926211</v>
      </c>
      <c r="AH126" s="461">
        <f ca="1" xml:space="preserve"> Coal_Calcs!AB$158</f>
        <v>29587.869620230176</v>
      </c>
      <c r="AI126" s="463">
        <f ca="1" xml:space="preserve"> Coal_Calcs!AC$158</f>
        <v>32791.608365244982</v>
      </c>
      <c r="AJ126" s="464">
        <f ca="1" xml:space="preserve"> Coal_Calcs!AD$158</f>
        <v>36025.910346775156</v>
      </c>
      <c r="AK126" s="384">
        <f t="shared" ca="1" si="2"/>
        <v>29605.110706543925</v>
      </c>
      <c r="AL126" s="384">
        <f t="shared" ca="1" si="2"/>
        <v>32810.358094232477</v>
      </c>
      <c r="AM126" s="384">
        <f t="shared" ca="1" si="2"/>
        <v>36046.364222755954</v>
      </c>
    </row>
    <row r="127" spans="4:39" ht="12.9" customHeight="1" x14ac:dyDescent="0.3">
      <c r="D127" s="54"/>
      <c r="E127" s="234" t="s">
        <v>314</v>
      </c>
      <c r="F127" s="234" t="s">
        <v>539</v>
      </c>
      <c r="G127" s="234" t="s">
        <v>646</v>
      </c>
      <c r="H127" s="172"/>
      <c r="I127" s="172"/>
      <c r="J127" s="440">
        <f ca="1" xml:space="preserve"> Oil_Calcs!V$160</f>
        <v>14132.068683910045</v>
      </c>
      <c r="K127" s="244">
        <f ca="1" xml:space="preserve"> Oil_Calcs!W$160</f>
        <v>15368.663727686635</v>
      </c>
      <c r="L127" s="447">
        <f ca="1" xml:space="preserve"> Oil_Calcs!X$160</f>
        <v>16765.508562088915</v>
      </c>
      <c r="M127" s="440">
        <f ca="1" xml:space="preserve"> Oil_Calcs!Y$160</f>
        <v>0</v>
      </c>
      <c r="N127" s="244">
        <f ca="1" xml:space="preserve"> Oil_Calcs!Z$160</f>
        <v>0</v>
      </c>
      <c r="O127" s="447">
        <f ca="1" xml:space="preserve"> Oil_Calcs!AA$160</f>
        <v>0</v>
      </c>
      <c r="P127" s="440">
        <f ca="1" xml:space="preserve"> Oil_Calcs!AB$160</f>
        <v>14132.068683910045</v>
      </c>
      <c r="Q127" s="244">
        <f ca="1" xml:space="preserve"> Oil_Calcs!AC$160</f>
        <v>15368.663727686635</v>
      </c>
      <c r="R127" s="447">
        <f ca="1" xml:space="preserve"> Oil_Calcs!AD$160</f>
        <v>16765.508562088915</v>
      </c>
      <c r="S127" s="440">
        <f ca="1" xml:space="preserve"> Gas_Calcs!V$160</f>
        <v>455.16454088541252</v>
      </c>
      <c r="T127" s="244">
        <f ca="1" xml:space="preserve"> Gas_Calcs!W$160</f>
        <v>470.25286820758095</v>
      </c>
      <c r="U127" s="447">
        <f ca="1" xml:space="preserve"> Gas_Calcs!X$160</f>
        <v>488.6941571568978</v>
      </c>
      <c r="V127" s="440">
        <f ca="1" xml:space="preserve"> Gas_Calcs!Y$160</f>
        <v>41.570733782296202</v>
      </c>
      <c r="W127" s="244">
        <f ca="1" xml:space="preserve"> Gas_Calcs!Z$160</f>
        <v>106.76871421438082</v>
      </c>
      <c r="X127" s="447">
        <f ca="1" xml:space="preserve"> Gas_Calcs!AA$160</f>
        <v>180.18242070016197</v>
      </c>
      <c r="Y127" s="440">
        <f ca="1" xml:space="preserve"> Gas_Calcs!AB$160</f>
        <v>496.73527466770872</v>
      </c>
      <c r="Z127" s="244">
        <f ca="1" xml:space="preserve"> Gas_Calcs!AC$160</f>
        <v>577.02158242196174</v>
      </c>
      <c r="AA127" s="447">
        <f ca="1" xml:space="preserve"> Gas_Calcs!AD$160</f>
        <v>668.87657785705983</v>
      </c>
      <c r="AB127" s="461">
        <f ca="1" xml:space="preserve"> Coal_Calcs!V$159</f>
        <v>1765.4252871872718</v>
      </c>
      <c r="AC127" s="463">
        <f ca="1" xml:space="preserve"> Coal_Calcs!W$159</f>
        <v>1957.7102945380279</v>
      </c>
      <c r="AD127" s="464">
        <f ca="1" xml:space="preserve"> Coal_Calcs!X$159</f>
        <v>2151.94425669667</v>
      </c>
      <c r="AE127" s="461">
        <f ca="1" xml:space="preserve"> Coal_Calcs!Y$159</f>
        <v>121.33237744794005</v>
      </c>
      <c r="AF127" s="463">
        <f ca="1" xml:space="preserve"> Coal_Calcs!Z$159</f>
        <v>133.34320856851912</v>
      </c>
      <c r="AG127" s="464">
        <f ca="1" xml:space="preserve"> Coal_Calcs!AA$159</f>
        <v>145.35403968909819</v>
      </c>
      <c r="AH127" s="461">
        <f ca="1" xml:space="preserve"> Coal_Calcs!AB$159</f>
        <v>1886.7576646352118</v>
      </c>
      <c r="AI127" s="463">
        <f ca="1" xml:space="preserve"> Coal_Calcs!AC$159</f>
        <v>2091.0535031065469</v>
      </c>
      <c r="AJ127" s="464">
        <f ca="1" xml:space="preserve"> Coal_Calcs!AD$159</f>
        <v>2297.298296385768</v>
      </c>
      <c r="AK127" s="384">
        <f t="shared" ca="1" si="2"/>
        <v>16515.561623212965</v>
      </c>
      <c r="AL127" s="384">
        <f t="shared" ca="1" si="2"/>
        <v>18036.738813215143</v>
      </c>
      <c r="AM127" s="384">
        <f t="shared" ca="1" si="2"/>
        <v>19731.683436331743</v>
      </c>
    </row>
    <row r="128" spans="4:39" ht="12.9" customHeight="1" x14ac:dyDescent="0.3">
      <c r="D128" s="54"/>
      <c r="E128" s="234" t="s">
        <v>315</v>
      </c>
      <c r="F128" s="234" t="s">
        <v>168</v>
      </c>
      <c r="G128" s="234" t="s">
        <v>646</v>
      </c>
      <c r="H128" s="172"/>
      <c r="I128" s="172"/>
      <c r="J128" s="440">
        <f ca="1" xml:space="preserve"> Oil_Calcs!V$161</f>
        <v>368049.93473105947</v>
      </c>
      <c r="K128" s="244">
        <f ca="1" xml:space="preserve"> Oil_Calcs!W$161</f>
        <v>400255.32060417719</v>
      </c>
      <c r="L128" s="447">
        <f ca="1" xml:space="preserve"> Oil_Calcs!X$161</f>
        <v>436634.18781959853</v>
      </c>
      <c r="M128" s="440">
        <f ca="1" xml:space="preserve"> Oil_Calcs!Y$161</f>
        <v>34595.374397082647</v>
      </c>
      <c r="N128" s="244">
        <f ca="1" xml:space="preserve"> Oil_Calcs!Z$161</f>
        <v>42896.935076532456</v>
      </c>
      <c r="O128" s="447">
        <f ca="1" xml:space="preserve"> Oil_Calcs!AA$161</f>
        <v>91371.703931465439</v>
      </c>
      <c r="P128" s="440">
        <f ca="1" xml:space="preserve"> Oil_Calcs!AB$161</f>
        <v>402645.30912814214</v>
      </c>
      <c r="Q128" s="244">
        <f ca="1" xml:space="preserve"> Oil_Calcs!AC$161</f>
        <v>443152.25568070967</v>
      </c>
      <c r="R128" s="447">
        <f ca="1" xml:space="preserve"> Oil_Calcs!AD$161</f>
        <v>528005.89175106399</v>
      </c>
      <c r="S128" s="440">
        <f ca="1" xml:space="preserve"> Gas_Calcs!V$161</f>
        <v>20309.355105333027</v>
      </c>
      <c r="T128" s="244">
        <f ca="1" xml:space="preserve"> Gas_Calcs!W$161</f>
        <v>20982.593396117551</v>
      </c>
      <c r="U128" s="447">
        <f ca="1" xml:space="preserve"> Gas_Calcs!X$161</f>
        <v>21805.440195965297</v>
      </c>
      <c r="V128" s="440">
        <f ca="1" xml:space="preserve"> Gas_Calcs!Y$161</f>
        <v>1854.8782221294857</v>
      </c>
      <c r="W128" s="244">
        <f ca="1" xml:space="preserve"> Gas_Calcs!Z$161</f>
        <v>4763.999688775345</v>
      </c>
      <c r="X128" s="447">
        <f ca="1" xml:space="preserve"> Gas_Calcs!AA$161</f>
        <v>8039.705286839001</v>
      </c>
      <c r="Y128" s="440">
        <f ca="1" xml:space="preserve"> Gas_Calcs!AB$161</f>
        <v>22164.233327462513</v>
      </c>
      <c r="Z128" s="244">
        <f ca="1" xml:space="preserve"> Gas_Calcs!AC$161</f>
        <v>25746.593084892895</v>
      </c>
      <c r="AA128" s="447">
        <f ca="1" xml:space="preserve"> Gas_Calcs!AD$161</f>
        <v>29845.145482804299</v>
      </c>
      <c r="AB128" s="461">
        <f ca="1" xml:space="preserve"> Coal_Calcs!V$160</f>
        <v>0</v>
      </c>
      <c r="AC128" s="463">
        <f ca="1" xml:space="preserve"> Coal_Calcs!W$160</f>
        <v>0</v>
      </c>
      <c r="AD128" s="464">
        <f ca="1" xml:space="preserve"> Coal_Calcs!X$160</f>
        <v>0</v>
      </c>
      <c r="AE128" s="461">
        <f ca="1" xml:space="preserve"> Coal_Calcs!Y$160</f>
        <v>0</v>
      </c>
      <c r="AF128" s="463">
        <f ca="1" xml:space="preserve"> Coal_Calcs!Z$160</f>
        <v>0</v>
      </c>
      <c r="AG128" s="464">
        <f ca="1" xml:space="preserve"> Coal_Calcs!AA$160</f>
        <v>0</v>
      </c>
      <c r="AH128" s="461">
        <f ca="1" xml:space="preserve"> Coal_Calcs!AB$160</f>
        <v>0</v>
      </c>
      <c r="AI128" s="463">
        <f ca="1" xml:space="preserve"> Coal_Calcs!AC$160</f>
        <v>0</v>
      </c>
      <c r="AJ128" s="464">
        <f ca="1" xml:space="preserve"> Coal_Calcs!AD$160</f>
        <v>0</v>
      </c>
      <c r="AK128" s="384">
        <f t="shared" ca="1" si="2"/>
        <v>424809.54245560465</v>
      </c>
      <c r="AL128" s="384">
        <f t="shared" ca="1" si="2"/>
        <v>468898.84876560257</v>
      </c>
      <c r="AM128" s="384">
        <f t="shared" ca="1" si="2"/>
        <v>557851.03723386826</v>
      </c>
    </row>
    <row r="129" spans="4:39" ht="12.9" customHeight="1" x14ac:dyDescent="0.3">
      <c r="D129" s="54"/>
      <c r="E129" s="234" t="s">
        <v>236</v>
      </c>
      <c r="F129" s="234" t="s">
        <v>476</v>
      </c>
      <c r="G129" s="234" t="s">
        <v>646</v>
      </c>
      <c r="H129" s="172"/>
      <c r="I129" s="172"/>
      <c r="J129" s="440">
        <f ca="1" xml:space="preserve"> Oil_Calcs!V$162</f>
        <v>0</v>
      </c>
      <c r="K129" s="244">
        <f ca="1" xml:space="preserve"> Oil_Calcs!W$162</f>
        <v>0</v>
      </c>
      <c r="L129" s="447">
        <f ca="1" xml:space="preserve"> Oil_Calcs!X$162</f>
        <v>0</v>
      </c>
      <c r="M129" s="440">
        <f ca="1" xml:space="preserve"> Oil_Calcs!Y$162</f>
        <v>0</v>
      </c>
      <c r="N129" s="244">
        <f ca="1" xml:space="preserve"> Oil_Calcs!Z$162</f>
        <v>0</v>
      </c>
      <c r="O129" s="447">
        <f ca="1" xml:space="preserve"> Oil_Calcs!AA$162</f>
        <v>0</v>
      </c>
      <c r="P129" s="440">
        <f ca="1" xml:space="preserve"> Oil_Calcs!AB$162</f>
        <v>0</v>
      </c>
      <c r="Q129" s="244">
        <f ca="1" xml:space="preserve"> Oil_Calcs!AC$162</f>
        <v>0</v>
      </c>
      <c r="R129" s="447">
        <f ca="1" xml:space="preserve"> Oil_Calcs!AD$162</f>
        <v>0</v>
      </c>
      <c r="S129" s="440">
        <f ca="1" xml:space="preserve"> Gas_Calcs!V$162</f>
        <v>0</v>
      </c>
      <c r="T129" s="244">
        <f ca="1" xml:space="preserve"> Gas_Calcs!W$162</f>
        <v>0</v>
      </c>
      <c r="U129" s="447">
        <f ca="1" xml:space="preserve"> Gas_Calcs!X$162</f>
        <v>0</v>
      </c>
      <c r="V129" s="440">
        <f ca="1" xml:space="preserve"> Gas_Calcs!Y$162</f>
        <v>0</v>
      </c>
      <c r="W129" s="244">
        <f ca="1" xml:space="preserve"> Gas_Calcs!Z$162</f>
        <v>0</v>
      </c>
      <c r="X129" s="447">
        <f ca="1" xml:space="preserve"> Gas_Calcs!AA$162</f>
        <v>0</v>
      </c>
      <c r="Y129" s="440">
        <f ca="1" xml:space="preserve"> Gas_Calcs!AB$162</f>
        <v>0</v>
      </c>
      <c r="Z129" s="244">
        <f ca="1" xml:space="preserve"> Gas_Calcs!AC$162</f>
        <v>0</v>
      </c>
      <c r="AA129" s="447">
        <f ca="1" xml:space="preserve"> Gas_Calcs!AD$162</f>
        <v>0</v>
      </c>
      <c r="AB129" s="461">
        <f ca="1" xml:space="preserve"> Coal_Calcs!V$161</f>
        <v>0</v>
      </c>
      <c r="AC129" s="463">
        <f ca="1" xml:space="preserve"> Coal_Calcs!W$161</f>
        <v>0</v>
      </c>
      <c r="AD129" s="464">
        <f ca="1" xml:space="preserve"> Coal_Calcs!X$161</f>
        <v>0</v>
      </c>
      <c r="AE129" s="461">
        <f ca="1" xml:space="preserve"> Coal_Calcs!Y$161</f>
        <v>0</v>
      </c>
      <c r="AF129" s="463">
        <f ca="1" xml:space="preserve"> Coal_Calcs!Z$161</f>
        <v>0</v>
      </c>
      <c r="AG129" s="464">
        <f ca="1" xml:space="preserve"> Coal_Calcs!AA$161</f>
        <v>0</v>
      </c>
      <c r="AH129" s="461">
        <f ca="1" xml:space="preserve"> Coal_Calcs!AB$161</f>
        <v>0</v>
      </c>
      <c r="AI129" s="463">
        <f ca="1" xml:space="preserve"> Coal_Calcs!AC$161</f>
        <v>0</v>
      </c>
      <c r="AJ129" s="464">
        <f ca="1" xml:space="preserve"> Coal_Calcs!AD$161</f>
        <v>0</v>
      </c>
      <c r="AK129" s="384">
        <f t="shared" ca="1" si="2"/>
        <v>0</v>
      </c>
      <c r="AL129" s="384">
        <f t="shared" ca="1" si="2"/>
        <v>0</v>
      </c>
      <c r="AM129" s="384">
        <f t="shared" ca="1" si="2"/>
        <v>0</v>
      </c>
    </row>
    <row r="130" spans="4:39" ht="12.9" customHeight="1" x14ac:dyDescent="0.3">
      <c r="D130" s="54"/>
      <c r="E130" s="234" t="s">
        <v>310</v>
      </c>
      <c r="F130" s="234" t="s">
        <v>169</v>
      </c>
      <c r="G130" s="234" t="s">
        <v>646</v>
      </c>
      <c r="H130" s="172"/>
      <c r="I130" s="172"/>
      <c r="J130" s="440">
        <f ca="1" xml:space="preserve"> Oil_Calcs!V$163</f>
        <v>245657.43459543833</v>
      </c>
      <c r="K130" s="244">
        <f ca="1" xml:space="preserve"> Oil_Calcs!W$163</f>
        <v>267153.1386485509</v>
      </c>
      <c r="L130" s="447">
        <f ca="1" xml:space="preserve"> Oil_Calcs!X$163</f>
        <v>291434.46123636427</v>
      </c>
      <c r="M130" s="440">
        <f ca="1" xml:space="preserve"> Oil_Calcs!Y$163</f>
        <v>32036.324478013983</v>
      </c>
      <c r="N130" s="244">
        <f ca="1" xml:space="preserve"> Oil_Calcs!Z$163</f>
        <v>40145.983172804263</v>
      </c>
      <c r="O130" s="447">
        <f ca="1" xml:space="preserve"> Oil_Calcs!AA$163</f>
        <v>73490.300778899749</v>
      </c>
      <c r="P130" s="440">
        <f ca="1" xml:space="preserve"> Oil_Calcs!AB$163</f>
        <v>277693.75907345233</v>
      </c>
      <c r="Q130" s="244">
        <f ca="1" xml:space="preserve"> Oil_Calcs!AC$163</f>
        <v>307299.12182135519</v>
      </c>
      <c r="R130" s="447">
        <f ca="1" xml:space="preserve"> Oil_Calcs!AD$163</f>
        <v>364924.76201526402</v>
      </c>
      <c r="S130" s="440">
        <f ca="1" xml:space="preserve"> Gas_Calcs!V$163</f>
        <v>48893.441991409403</v>
      </c>
      <c r="T130" s="244">
        <f ca="1" xml:space="preserve"> Gas_Calcs!W$163</f>
        <v>50514.219073997563</v>
      </c>
      <c r="U130" s="447">
        <f ca="1" xml:space="preserve"> Gas_Calcs!X$163</f>
        <v>52495.168841605308</v>
      </c>
      <c r="V130" s="440">
        <f ca="1" xml:space="preserve"> Gas_Calcs!Y$163</f>
        <v>4465.4978104647935</v>
      </c>
      <c r="W130" s="244">
        <f ca="1" xml:space="preserve"> Gas_Calcs!Z$163</f>
        <v>11469.017170765072</v>
      </c>
      <c r="X130" s="447">
        <f ca="1" xml:space="preserve"> Gas_Calcs!AA$163</f>
        <v>19355.063813270423</v>
      </c>
      <c r="Y130" s="440">
        <f ca="1" xml:space="preserve"> Gas_Calcs!AB$163</f>
        <v>53358.939801874199</v>
      </c>
      <c r="Z130" s="244">
        <f ca="1" xml:space="preserve"> Gas_Calcs!AC$163</f>
        <v>61983.236244762636</v>
      </c>
      <c r="AA130" s="447">
        <f ca="1" xml:space="preserve"> Gas_Calcs!AD$163</f>
        <v>71850.232654875726</v>
      </c>
      <c r="AB130" s="461">
        <f ca="1" xml:space="preserve"> Coal_Calcs!V$162</f>
        <v>222998.9588142701</v>
      </c>
      <c r="AC130" s="463">
        <f ca="1" xml:space="preserve"> Coal_Calcs!W$162</f>
        <v>246089.08078466749</v>
      </c>
      <c r="AD130" s="464">
        <f ca="1" xml:space="preserve"> Coal_Calcs!X$162</f>
        <v>268964.61032271077</v>
      </c>
      <c r="AE130" s="461">
        <f ca="1" xml:space="preserve"> Coal_Calcs!Y$162</f>
        <v>14600.089793947092</v>
      </c>
      <c r="AF130" s="463">
        <f ca="1" xml:space="preserve"> Coal_Calcs!Z$162</f>
        <v>16011.543835024158</v>
      </c>
      <c r="AG130" s="464">
        <f ca="1" xml:space="preserve"> Coal_Calcs!AA$162</f>
        <v>17422.997876101228</v>
      </c>
      <c r="AH130" s="461">
        <f ca="1" xml:space="preserve"> Coal_Calcs!AB$162</f>
        <v>237599.04860821718</v>
      </c>
      <c r="AI130" s="463">
        <f ca="1" xml:space="preserve"> Coal_Calcs!AC$162</f>
        <v>262100.62461969163</v>
      </c>
      <c r="AJ130" s="464">
        <f ca="1" xml:space="preserve"> Coal_Calcs!AD$162</f>
        <v>286387.608198812</v>
      </c>
      <c r="AK130" s="384">
        <f t="shared" ca="1" si="2"/>
        <v>568651.7474835437</v>
      </c>
      <c r="AL130" s="384">
        <f t="shared" ca="1" si="2"/>
        <v>631382.98268580949</v>
      </c>
      <c r="AM130" s="384">
        <f t="shared" ca="1" si="2"/>
        <v>723162.60286895174</v>
      </c>
    </row>
    <row r="131" spans="4:39" ht="12.9" customHeight="1" x14ac:dyDescent="0.3">
      <c r="D131" s="54"/>
      <c r="E131" s="234" t="s">
        <v>317</v>
      </c>
      <c r="F131" s="234" t="s">
        <v>541</v>
      </c>
      <c r="G131" s="234" t="s">
        <v>646</v>
      </c>
      <c r="H131" s="172"/>
      <c r="I131" s="172"/>
      <c r="J131" s="440">
        <f ca="1" xml:space="preserve"> Oil_Calcs!V$164</f>
        <v>0</v>
      </c>
      <c r="K131" s="244">
        <f ca="1" xml:space="preserve"> Oil_Calcs!W$164</f>
        <v>0</v>
      </c>
      <c r="L131" s="447">
        <f ca="1" xml:space="preserve"> Oil_Calcs!X$164</f>
        <v>0</v>
      </c>
      <c r="M131" s="440">
        <f ca="1" xml:space="preserve"> Oil_Calcs!Y$164</f>
        <v>0</v>
      </c>
      <c r="N131" s="244">
        <f ca="1" xml:space="preserve"> Oil_Calcs!Z$164</f>
        <v>0</v>
      </c>
      <c r="O131" s="447">
        <f ca="1" xml:space="preserve"> Oil_Calcs!AA$164</f>
        <v>0</v>
      </c>
      <c r="P131" s="440">
        <f ca="1" xml:space="preserve"> Oil_Calcs!AB$164</f>
        <v>0</v>
      </c>
      <c r="Q131" s="244">
        <f ca="1" xml:space="preserve"> Oil_Calcs!AC$164</f>
        <v>0</v>
      </c>
      <c r="R131" s="447">
        <f ca="1" xml:space="preserve"> Oil_Calcs!AD$164</f>
        <v>0</v>
      </c>
      <c r="S131" s="440">
        <f ca="1" xml:space="preserve"> Gas_Calcs!V$164</f>
        <v>0</v>
      </c>
      <c r="T131" s="244">
        <f ca="1" xml:space="preserve"> Gas_Calcs!W$164</f>
        <v>0</v>
      </c>
      <c r="U131" s="447">
        <f ca="1" xml:space="preserve"> Gas_Calcs!X$164</f>
        <v>0</v>
      </c>
      <c r="V131" s="440">
        <f ca="1" xml:space="preserve"> Gas_Calcs!Y$164</f>
        <v>0</v>
      </c>
      <c r="W131" s="244">
        <f ca="1" xml:space="preserve"> Gas_Calcs!Z$164</f>
        <v>0</v>
      </c>
      <c r="X131" s="447">
        <f ca="1" xml:space="preserve"> Gas_Calcs!AA$164</f>
        <v>0</v>
      </c>
      <c r="Y131" s="440">
        <f ca="1" xml:space="preserve"> Gas_Calcs!AB$164</f>
        <v>0</v>
      </c>
      <c r="Z131" s="244">
        <f ca="1" xml:space="preserve"> Gas_Calcs!AC$164</f>
        <v>0</v>
      </c>
      <c r="AA131" s="447">
        <f ca="1" xml:space="preserve"> Gas_Calcs!AD$164</f>
        <v>0</v>
      </c>
      <c r="AB131" s="461">
        <f ca="1" xml:space="preserve"> Coal_Calcs!V$163</f>
        <v>33221.296744076113</v>
      </c>
      <c r="AC131" s="463">
        <f ca="1" xml:space="preserve"> Coal_Calcs!W$163</f>
        <v>36839.664134074141</v>
      </c>
      <c r="AD131" s="464">
        <f ca="1" xml:space="preserve"> Coal_Calcs!X$163</f>
        <v>40494.706429820646</v>
      </c>
      <c r="AE131" s="461">
        <f ca="1" xml:space="preserve"> Coal_Calcs!Y$163</f>
        <v>2283.1999434449503</v>
      </c>
      <c r="AF131" s="463">
        <f ca="1" xml:space="preserve"> Coal_Calcs!Z$163</f>
        <v>2509.2165229601701</v>
      </c>
      <c r="AG131" s="464">
        <f ca="1" xml:space="preserve"> Coal_Calcs!AA$163</f>
        <v>2735.2331024753898</v>
      </c>
      <c r="AH131" s="461">
        <f ca="1" xml:space="preserve"> Coal_Calcs!AB$163</f>
        <v>35504.496687521067</v>
      </c>
      <c r="AI131" s="463">
        <f ca="1" xml:space="preserve"> Coal_Calcs!AC$163</f>
        <v>39348.880657034308</v>
      </c>
      <c r="AJ131" s="464">
        <f ca="1" xml:space="preserve"> Coal_Calcs!AD$163</f>
        <v>43229.939532296034</v>
      </c>
      <c r="AK131" s="384">
        <f t="shared" ca="1" si="2"/>
        <v>35504.496687521067</v>
      </c>
      <c r="AL131" s="384">
        <f t="shared" ca="1" si="2"/>
        <v>39348.880657034308</v>
      </c>
      <c r="AM131" s="384">
        <f t="shared" ca="1" si="2"/>
        <v>43229.939532296034</v>
      </c>
    </row>
    <row r="132" spans="4:39" ht="12.9" customHeight="1" x14ac:dyDescent="0.3">
      <c r="D132" s="54"/>
      <c r="E132" s="234" t="s">
        <v>319</v>
      </c>
      <c r="F132" s="234" t="s">
        <v>543</v>
      </c>
      <c r="G132" s="234" t="s">
        <v>646</v>
      </c>
      <c r="H132" s="172"/>
      <c r="I132" s="172"/>
      <c r="J132" s="440">
        <f ca="1" xml:space="preserve"> Oil_Calcs!V$165</f>
        <v>0</v>
      </c>
      <c r="K132" s="244">
        <f ca="1" xml:space="preserve"> Oil_Calcs!W$165</f>
        <v>0</v>
      </c>
      <c r="L132" s="447">
        <f ca="1" xml:space="preserve"> Oil_Calcs!X$165</f>
        <v>0</v>
      </c>
      <c r="M132" s="440">
        <f ca="1" xml:space="preserve"> Oil_Calcs!Y$165</f>
        <v>0</v>
      </c>
      <c r="N132" s="244">
        <f ca="1" xml:space="preserve"> Oil_Calcs!Z$165</f>
        <v>0</v>
      </c>
      <c r="O132" s="447">
        <f ca="1" xml:space="preserve"> Oil_Calcs!AA$165</f>
        <v>0</v>
      </c>
      <c r="P132" s="440">
        <f ca="1" xml:space="preserve"> Oil_Calcs!AB$165</f>
        <v>0</v>
      </c>
      <c r="Q132" s="244">
        <f ca="1" xml:space="preserve"> Oil_Calcs!AC$165</f>
        <v>0</v>
      </c>
      <c r="R132" s="447">
        <f ca="1" xml:space="preserve"> Oil_Calcs!AD$165</f>
        <v>0</v>
      </c>
      <c r="S132" s="440">
        <f ca="1" xml:space="preserve"> Gas_Calcs!V$165</f>
        <v>0</v>
      </c>
      <c r="T132" s="244">
        <f ca="1" xml:space="preserve"> Gas_Calcs!W$165</f>
        <v>0</v>
      </c>
      <c r="U132" s="447">
        <f ca="1" xml:space="preserve"> Gas_Calcs!X$165</f>
        <v>0</v>
      </c>
      <c r="V132" s="440">
        <f ca="1" xml:space="preserve"> Gas_Calcs!Y$165</f>
        <v>0</v>
      </c>
      <c r="W132" s="244">
        <f ca="1" xml:space="preserve"> Gas_Calcs!Z$165</f>
        <v>0</v>
      </c>
      <c r="X132" s="447">
        <f ca="1" xml:space="preserve"> Gas_Calcs!AA$165</f>
        <v>0</v>
      </c>
      <c r="Y132" s="440">
        <f ca="1" xml:space="preserve"> Gas_Calcs!AB$165</f>
        <v>0</v>
      </c>
      <c r="Z132" s="244">
        <f ca="1" xml:space="preserve"> Gas_Calcs!AC$165</f>
        <v>0</v>
      </c>
      <c r="AA132" s="447">
        <f ca="1" xml:space="preserve"> Gas_Calcs!AD$165</f>
        <v>0</v>
      </c>
      <c r="AB132" s="461">
        <f ca="1" xml:space="preserve"> Coal_Calcs!V$164</f>
        <v>0</v>
      </c>
      <c r="AC132" s="463">
        <f ca="1" xml:space="preserve"> Coal_Calcs!W$164</f>
        <v>0</v>
      </c>
      <c r="AD132" s="464">
        <f ca="1" xml:space="preserve"> Coal_Calcs!X$164</f>
        <v>0</v>
      </c>
      <c r="AE132" s="461">
        <f ca="1" xml:space="preserve"> Coal_Calcs!Y$164</f>
        <v>0</v>
      </c>
      <c r="AF132" s="463">
        <f ca="1" xml:space="preserve"> Coal_Calcs!Z$164</f>
        <v>0</v>
      </c>
      <c r="AG132" s="464">
        <f ca="1" xml:space="preserve"> Coal_Calcs!AA$164</f>
        <v>0</v>
      </c>
      <c r="AH132" s="461">
        <f ca="1" xml:space="preserve"> Coal_Calcs!AB$164</f>
        <v>0</v>
      </c>
      <c r="AI132" s="463">
        <f ca="1" xml:space="preserve"> Coal_Calcs!AC$164</f>
        <v>0</v>
      </c>
      <c r="AJ132" s="464">
        <f ca="1" xml:space="preserve"> Coal_Calcs!AD$164</f>
        <v>0</v>
      </c>
      <c r="AK132" s="384">
        <f t="shared" ca="1" si="2"/>
        <v>0</v>
      </c>
      <c r="AL132" s="384">
        <f t="shared" ca="1" si="2"/>
        <v>0</v>
      </c>
      <c r="AM132" s="384">
        <f t="shared" ca="1" si="2"/>
        <v>0</v>
      </c>
    </row>
    <row r="133" spans="4:39" ht="12.9" customHeight="1" x14ac:dyDescent="0.3">
      <c r="D133" s="54"/>
      <c r="E133" s="234" t="s">
        <v>383</v>
      </c>
      <c r="F133" s="234" t="s">
        <v>596</v>
      </c>
      <c r="G133" s="234" t="s">
        <v>646</v>
      </c>
      <c r="H133" s="172"/>
      <c r="I133" s="172"/>
      <c r="J133" s="440">
        <f ca="1" xml:space="preserve"> Oil_Calcs!V$166</f>
        <v>0</v>
      </c>
      <c r="K133" s="244">
        <f ca="1" xml:space="preserve"> Oil_Calcs!W$166</f>
        <v>0</v>
      </c>
      <c r="L133" s="447">
        <f ca="1" xml:space="preserve"> Oil_Calcs!X$166</f>
        <v>0</v>
      </c>
      <c r="M133" s="440">
        <f ca="1" xml:space="preserve"> Oil_Calcs!Y$166</f>
        <v>0</v>
      </c>
      <c r="N133" s="244">
        <f ca="1" xml:space="preserve"> Oil_Calcs!Z$166</f>
        <v>0</v>
      </c>
      <c r="O133" s="447">
        <f ca="1" xml:space="preserve"> Oil_Calcs!AA$166</f>
        <v>0</v>
      </c>
      <c r="P133" s="440">
        <f ca="1" xml:space="preserve"> Oil_Calcs!AB$166</f>
        <v>0</v>
      </c>
      <c r="Q133" s="244">
        <f ca="1" xml:space="preserve"> Oil_Calcs!AC$166</f>
        <v>0</v>
      </c>
      <c r="R133" s="447">
        <f ca="1" xml:space="preserve"> Oil_Calcs!AD$166</f>
        <v>0</v>
      </c>
      <c r="S133" s="440">
        <f ca="1" xml:space="preserve"> Gas_Calcs!V$166</f>
        <v>0</v>
      </c>
      <c r="T133" s="244">
        <f ca="1" xml:space="preserve"> Gas_Calcs!W$166</f>
        <v>0</v>
      </c>
      <c r="U133" s="447">
        <f ca="1" xml:space="preserve"> Gas_Calcs!X$166</f>
        <v>0</v>
      </c>
      <c r="V133" s="440">
        <f ca="1" xml:space="preserve"> Gas_Calcs!Y$166</f>
        <v>0</v>
      </c>
      <c r="W133" s="244">
        <f ca="1" xml:space="preserve"> Gas_Calcs!Z$166</f>
        <v>0</v>
      </c>
      <c r="X133" s="447">
        <f ca="1" xml:space="preserve"> Gas_Calcs!AA$166</f>
        <v>0</v>
      </c>
      <c r="Y133" s="440">
        <f ca="1" xml:space="preserve"> Gas_Calcs!AB$166</f>
        <v>0</v>
      </c>
      <c r="Z133" s="244">
        <f ca="1" xml:space="preserve"> Gas_Calcs!AC$166</f>
        <v>0</v>
      </c>
      <c r="AA133" s="447">
        <f ca="1" xml:space="preserve"> Gas_Calcs!AD$166</f>
        <v>0</v>
      </c>
      <c r="AB133" s="461">
        <f ca="1" xml:space="preserve"> Coal_Calcs!V$165</f>
        <v>0</v>
      </c>
      <c r="AC133" s="463">
        <f ca="1" xml:space="preserve"> Coal_Calcs!W$165</f>
        <v>0</v>
      </c>
      <c r="AD133" s="464">
        <f ca="1" xml:space="preserve"> Coal_Calcs!X$165</f>
        <v>0</v>
      </c>
      <c r="AE133" s="461">
        <f ca="1" xml:space="preserve"> Coal_Calcs!Y$165</f>
        <v>0</v>
      </c>
      <c r="AF133" s="463">
        <f ca="1" xml:space="preserve"> Coal_Calcs!Z$165</f>
        <v>0</v>
      </c>
      <c r="AG133" s="464">
        <f ca="1" xml:space="preserve"> Coal_Calcs!AA$165</f>
        <v>0</v>
      </c>
      <c r="AH133" s="461">
        <f ca="1" xml:space="preserve"> Coal_Calcs!AB$165</f>
        <v>0</v>
      </c>
      <c r="AI133" s="463">
        <f ca="1" xml:space="preserve"> Coal_Calcs!AC$165</f>
        <v>0</v>
      </c>
      <c r="AJ133" s="464">
        <f ca="1" xml:space="preserve"> Coal_Calcs!AD$165</f>
        <v>0</v>
      </c>
      <c r="AK133" s="384">
        <f t="shared" ca="1" si="2"/>
        <v>0</v>
      </c>
      <c r="AL133" s="384">
        <f t="shared" ca="1" si="2"/>
        <v>0</v>
      </c>
      <c r="AM133" s="384">
        <f t="shared" ca="1" si="2"/>
        <v>0</v>
      </c>
    </row>
    <row r="134" spans="4:39" ht="12.9" customHeight="1" x14ac:dyDescent="0.3">
      <c r="D134" s="54"/>
      <c r="E134" s="234" t="s">
        <v>323</v>
      </c>
      <c r="F134" s="234" t="s">
        <v>546</v>
      </c>
      <c r="G134" s="234" t="s">
        <v>646</v>
      </c>
      <c r="H134" s="172"/>
      <c r="I134" s="172"/>
      <c r="J134" s="440">
        <f ca="1" xml:space="preserve"> Oil_Calcs!V$167</f>
        <v>0</v>
      </c>
      <c r="K134" s="244">
        <f ca="1" xml:space="preserve"> Oil_Calcs!W$167</f>
        <v>0</v>
      </c>
      <c r="L134" s="447">
        <f ca="1" xml:space="preserve"> Oil_Calcs!X$167</f>
        <v>0</v>
      </c>
      <c r="M134" s="440">
        <f ca="1" xml:space="preserve"> Oil_Calcs!Y$167</f>
        <v>0</v>
      </c>
      <c r="N134" s="244">
        <f ca="1" xml:space="preserve"> Oil_Calcs!Z$167</f>
        <v>0</v>
      </c>
      <c r="O134" s="447">
        <f ca="1" xml:space="preserve"> Oil_Calcs!AA$167</f>
        <v>0</v>
      </c>
      <c r="P134" s="440">
        <f ca="1" xml:space="preserve"> Oil_Calcs!AB$167</f>
        <v>0</v>
      </c>
      <c r="Q134" s="244">
        <f ca="1" xml:space="preserve"> Oil_Calcs!AC$167</f>
        <v>0</v>
      </c>
      <c r="R134" s="447">
        <f ca="1" xml:space="preserve"> Oil_Calcs!AD$167</f>
        <v>0</v>
      </c>
      <c r="S134" s="440">
        <f ca="1" xml:space="preserve"> Gas_Calcs!V$167</f>
        <v>0</v>
      </c>
      <c r="T134" s="244">
        <f ca="1" xml:space="preserve"> Gas_Calcs!W$167</f>
        <v>0</v>
      </c>
      <c r="U134" s="447">
        <f ca="1" xml:space="preserve"> Gas_Calcs!X$167</f>
        <v>0</v>
      </c>
      <c r="V134" s="440">
        <f ca="1" xml:space="preserve"> Gas_Calcs!Y$167</f>
        <v>0</v>
      </c>
      <c r="W134" s="244">
        <f ca="1" xml:space="preserve"> Gas_Calcs!Z$167</f>
        <v>0</v>
      </c>
      <c r="X134" s="447">
        <f ca="1" xml:space="preserve"> Gas_Calcs!AA$167</f>
        <v>0</v>
      </c>
      <c r="Y134" s="440">
        <f ca="1" xml:space="preserve"> Gas_Calcs!AB$167</f>
        <v>0</v>
      </c>
      <c r="Z134" s="244">
        <f ca="1" xml:space="preserve"> Gas_Calcs!AC$167</f>
        <v>0</v>
      </c>
      <c r="AA134" s="447">
        <f ca="1" xml:space="preserve"> Gas_Calcs!AD$167</f>
        <v>0</v>
      </c>
      <c r="AB134" s="461">
        <f ca="1" xml:space="preserve"> Coal_Calcs!V$166</f>
        <v>0</v>
      </c>
      <c r="AC134" s="463">
        <f ca="1" xml:space="preserve"> Coal_Calcs!W$166</f>
        <v>0</v>
      </c>
      <c r="AD134" s="464">
        <f ca="1" xml:space="preserve"> Coal_Calcs!X$166</f>
        <v>0</v>
      </c>
      <c r="AE134" s="461">
        <f ca="1" xml:space="preserve"> Coal_Calcs!Y$166</f>
        <v>0</v>
      </c>
      <c r="AF134" s="463">
        <f ca="1" xml:space="preserve"> Coal_Calcs!Z$166</f>
        <v>0</v>
      </c>
      <c r="AG134" s="464">
        <f ca="1" xml:space="preserve"> Coal_Calcs!AA$166</f>
        <v>0</v>
      </c>
      <c r="AH134" s="461">
        <f ca="1" xml:space="preserve"> Coal_Calcs!AB$166</f>
        <v>0</v>
      </c>
      <c r="AI134" s="463">
        <f ca="1" xml:space="preserve"> Coal_Calcs!AC$166</f>
        <v>0</v>
      </c>
      <c r="AJ134" s="464">
        <f ca="1" xml:space="preserve"> Coal_Calcs!AD$166</f>
        <v>0</v>
      </c>
      <c r="AK134" s="384">
        <f t="shared" ca="1" si="2"/>
        <v>0</v>
      </c>
      <c r="AL134" s="384">
        <f t="shared" ca="1" si="2"/>
        <v>0</v>
      </c>
      <c r="AM134" s="384">
        <f t="shared" ca="1" si="2"/>
        <v>0</v>
      </c>
    </row>
    <row r="135" spans="4:39" ht="12.9" customHeight="1" x14ac:dyDescent="0.3">
      <c r="D135" s="54"/>
      <c r="E135" s="234" t="s">
        <v>404</v>
      </c>
      <c r="F135" s="234" t="s">
        <v>616</v>
      </c>
      <c r="G135" s="234" t="s">
        <v>646</v>
      </c>
      <c r="H135" s="172"/>
      <c r="I135" s="172"/>
      <c r="J135" s="440">
        <f ca="1" xml:space="preserve"> Oil_Calcs!V$168</f>
        <v>0</v>
      </c>
      <c r="K135" s="244">
        <f ca="1" xml:space="preserve"> Oil_Calcs!W$168</f>
        <v>0</v>
      </c>
      <c r="L135" s="447">
        <f ca="1" xml:space="preserve"> Oil_Calcs!X$168</f>
        <v>0</v>
      </c>
      <c r="M135" s="440">
        <f ca="1" xml:space="preserve"> Oil_Calcs!Y$168</f>
        <v>0</v>
      </c>
      <c r="N135" s="244">
        <f ca="1" xml:space="preserve"> Oil_Calcs!Z$168</f>
        <v>0</v>
      </c>
      <c r="O135" s="447">
        <f ca="1" xml:space="preserve"> Oil_Calcs!AA$168</f>
        <v>0</v>
      </c>
      <c r="P135" s="440">
        <f ca="1" xml:space="preserve"> Oil_Calcs!AB$168</f>
        <v>0</v>
      </c>
      <c r="Q135" s="244">
        <f ca="1" xml:space="preserve"> Oil_Calcs!AC$168</f>
        <v>0</v>
      </c>
      <c r="R135" s="447">
        <f ca="1" xml:space="preserve"> Oil_Calcs!AD$168</f>
        <v>0</v>
      </c>
      <c r="S135" s="440">
        <f ca="1" xml:space="preserve"> Gas_Calcs!V$168</f>
        <v>0</v>
      </c>
      <c r="T135" s="244">
        <f ca="1" xml:space="preserve"> Gas_Calcs!W$168</f>
        <v>0</v>
      </c>
      <c r="U135" s="447">
        <f ca="1" xml:space="preserve"> Gas_Calcs!X$168</f>
        <v>0</v>
      </c>
      <c r="V135" s="440">
        <f ca="1" xml:space="preserve"> Gas_Calcs!Y$168</f>
        <v>0</v>
      </c>
      <c r="W135" s="244">
        <f ca="1" xml:space="preserve"> Gas_Calcs!Z$168</f>
        <v>0</v>
      </c>
      <c r="X135" s="447">
        <f ca="1" xml:space="preserve"> Gas_Calcs!AA$168</f>
        <v>0</v>
      </c>
      <c r="Y135" s="440">
        <f ca="1" xml:space="preserve"> Gas_Calcs!AB$168</f>
        <v>0</v>
      </c>
      <c r="Z135" s="244">
        <f ca="1" xml:space="preserve"> Gas_Calcs!AC$168</f>
        <v>0</v>
      </c>
      <c r="AA135" s="447">
        <f ca="1" xml:space="preserve"> Gas_Calcs!AD$168</f>
        <v>0</v>
      </c>
      <c r="AB135" s="461">
        <f ca="1" xml:space="preserve"> Coal_Calcs!V$167</f>
        <v>0</v>
      </c>
      <c r="AC135" s="463">
        <f ca="1" xml:space="preserve"> Coal_Calcs!W$167</f>
        <v>0</v>
      </c>
      <c r="AD135" s="464">
        <f ca="1" xml:space="preserve"> Coal_Calcs!X$167</f>
        <v>0</v>
      </c>
      <c r="AE135" s="461">
        <f ca="1" xml:space="preserve"> Coal_Calcs!Y$167</f>
        <v>0</v>
      </c>
      <c r="AF135" s="463">
        <f ca="1" xml:space="preserve"> Coal_Calcs!Z$167</f>
        <v>0</v>
      </c>
      <c r="AG135" s="464">
        <f ca="1" xml:space="preserve"> Coal_Calcs!AA$167</f>
        <v>0</v>
      </c>
      <c r="AH135" s="461">
        <f ca="1" xml:space="preserve"> Coal_Calcs!AB$167</f>
        <v>0</v>
      </c>
      <c r="AI135" s="463">
        <f ca="1" xml:space="preserve"> Coal_Calcs!AC$167</f>
        <v>0</v>
      </c>
      <c r="AJ135" s="464">
        <f ca="1" xml:space="preserve"> Coal_Calcs!AD$167</f>
        <v>0</v>
      </c>
      <c r="AK135" s="384">
        <f t="shared" ca="1" si="2"/>
        <v>0</v>
      </c>
      <c r="AL135" s="384">
        <f t="shared" ca="1" si="2"/>
        <v>0</v>
      </c>
      <c r="AM135" s="384">
        <f t="shared" ca="1" si="2"/>
        <v>0</v>
      </c>
    </row>
    <row r="136" spans="4:39" ht="12.9" customHeight="1" x14ac:dyDescent="0.3">
      <c r="D136" s="54"/>
      <c r="E136" s="234" t="s">
        <v>321</v>
      </c>
      <c r="F136" s="234" t="s">
        <v>545</v>
      </c>
      <c r="G136" s="234" t="s">
        <v>646</v>
      </c>
      <c r="H136" s="172"/>
      <c r="I136" s="172"/>
      <c r="J136" s="440">
        <f ca="1" xml:space="preserve"> Oil_Calcs!V$169</f>
        <v>0</v>
      </c>
      <c r="K136" s="244">
        <f ca="1" xml:space="preserve"> Oil_Calcs!W$169</f>
        <v>0</v>
      </c>
      <c r="L136" s="447">
        <f ca="1" xml:space="preserve"> Oil_Calcs!X$169</f>
        <v>0</v>
      </c>
      <c r="M136" s="440">
        <f ca="1" xml:space="preserve"> Oil_Calcs!Y$169</f>
        <v>0</v>
      </c>
      <c r="N136" s="244">
        <f ca="1" xml:space="preserve"> Oil_Calcs!Z$169</f>
        <v>0</v>
      </c>
      <c r="O136" s="447">
        <f ca="1" xml:space="preserve"> Oil_Calcs!AA$169</f>
        <v>0</v>
      </c>
      <c r="P136" s="440">
        <f ca="1" xml:space="preserve"> Oil_Calcs!AB$169</f>
        <v>0</v>
      </c>
      <c r="Q136" s="244">
        <f ca="1" xml:space="preserve"> Oil_Calcs!AC$169</f>
        <v>0</v>
      </c>
      <c r="R136" s="447">
        <f ca="1" xml:space="preserve"> Oil_Calcs!AD$169</f>
        <v>0</v>
      </c>
      <c r="S136" s="440">
        <f ca="1" xml:space="preserve"> Gas_Calcs!V$169</f>
        <v>0</v>
      </c>
      <c r="T136" s="244">
        <f ca="1" xml:space="preserve"> Gas_Calcs!W$169</f>
        <v>0</v>
      </c>
      <c r="U136" s="447">
        <f ca="1" xml:space="preserve"> Gas_Calcs!X$169</f>
        <v>0</v>
      </c>
      <c r="V136" s="440">
        <f ca="1" xml:space="preserve"> Gas_Calcs!Y$169</f>
        <v>0</v>
      </c>
      <c r="W136" s="244">
        <f ca="1" xml:space="preserve"> Gas_Calcs!Z$169</f>
        <v>0</v>
      </c>
      <c r="X136" s="447">
        <f ca="1" xml:space="preserve"> Gas_Calcs!AA$169</f>
        <v>0</v>
      </c>
      <c r="Y136" s="440">
        <f ca="1" xml:space="preserve"> Gas_Calcs!AB$169</f>
        <v>0</v>
      </c>
      <c r="Z136" s="244">
        <f ca="1" xml:space="preserve"> Gas_Calcs!AC$169</f>
        <v>0</v>
      </c>
      <c r="AA136" s="447">
        <f ca="1" xml:space="preserve"> Gas_Calcs!AD$169</f>
        <v>0</v>
      </c>
      <c r="AB136" s="461">
        <f ca="1" xml:space="preserve"> Coal_Calcs!V$168</f>
        <v>0</v>
      </c>
      <c r="AC136" s="463">
        <f ca="1" xml:space="preserve"> Coal_Calcs!W$168</f>
        <v>0</v>
      </c>
      <c r="AD136" s="464">
        <f ca="1" xml:space="preserve"> Coal_Calcs!X$168</f>
        <v>0</v>
      </c>
      <c r="AE136" s="461">
        <f ca="1" xml:space="preserve"> Coal_Calcs!Y$168</f>
        <v>0</v>
      </c>
      <c r="AF136" s="463">
        <f ca="1" xml:space="preserve"> Coal_Calcs!Z$168</f>
        <v>0</v>
      </c>
      <c r="AG136" s="464">
        <f ca="1" xml:space="preserve"> Coal_Calcs!AA$168</f>
        <v>0</v>
      </c>
      <c r="AH136" s="461">
        <f ca="1" xml:space="preserve"> Coal_Calcs!AB$168</f>
        <v>0</v>
      </c>
      <c r="AI136" s="463">
        <f ca="1" xml:space="preserve"> Coal_Calcs!AC$168</f>
        <v>0</v>
      </c>
      <c r="AJ136" s="464">
        <f ca="1" xml:space="preserve"> Coal_Calcs!AD$168</f>
        <v>0</v>
      </c>
      <c r="AK136" s="384">
        <f t="shared" ca="1" si="2"/>
        <v>0</v>
      </c>
      <c r="AL136" s="384">
        <f t="shared" ca="1" si="2"/>
        <v>0</v>
      </c>
      <c r="AM136" s="384">
        <f t="shared" ca="1" si="2"/>
        <v>0</v>
      </c>
    </row>
    <row r="137" spans="4:39" ht="12.9" customHeight="1" x14ac:dyDescent="0.3">
      <c r="D137" s="54"/>
      <c r="E137" s="234" t="s">
        <v>320</v>
      </c>
      <c r="F137" s="234" t="s">
        <v>544</v>
      </c>
      <c r="G137" s="234" t="s">
        <v>646</v>
      </c>
      <c r="H137" s="172"/>
      <c r="I137" s="172"/>
      <c r="J137" s="440">
        <f ca="1" xml:space="preserve"> Oil_Calcs!V$170</f>
        <v>0</v>
      </c>
      <c r="K137" s="244">
        <f ca="1" xml:space="preserve"> Oil_Calcs!W$170</f>
        <v>0</v>
      </c>
      <c r="L137" s="447">
        <f ca="1" xml:space="preserve"> Oil_Calcs!X$170</f>
        <v>0</v>
      </c>
      <c r="M137" s="440">
        <f ca="1" xml:space="preserve"> Oil_Calcs!Y$170</f>
        <v>0</v>
      </c>
      <c r="N137" s="244">
        <f ca="1" xml:space="preserve"> Oil_Calcs!Z$170</f>
        <v>0</v>
      </c>
      <c r="O137" s="447">
        <f ca="1" xml:space="preserve"> Oil_Calcs!AA$170</f>
        <v>0</v>
      </c>
      <c r="P137" s="440">
        <f ca="1" xml:space="preserve"> Oil_Calcs!AB$170</f>
        <v>0</v>
      </c>
      <c r="Q137" s="244">
        <f ca="1" xml:space="preserve"> Oil_Calcs!AC$170</f>
        <v>0</v>
      </c>
      <c r="R137" s="447">
        <f ca="1" xml:space="preserve"> Oil_Calcs!AD$170</f>
        <v>0</v>
      </c>
      <c r="S137" s="440">
        <f ca="1" xml:space="preserve"> Gas_Calcs!V$170</f>
        <v>0</v>
      </c>
      <c r="T137" s="244">
        <f ca="1" xml:space="preserve"> Gas_Calcs!W$170</f>
        <v>0</v>
      </c>
      <c r="U137" s="447">
        <f ca="1" xml:space="preserve"> Gas_Calcs!X$170</f>
        <v>0</v>
      </c>
      <c r="V137" s="440">
        <f ca="1" xml:space="preserve"> Gas_Calcs!Y$170</f>
        <v>0</v>
      </c>
      <c r="W137" s="244">
        <f ca="1" xml:space="preserve"> Gas_Calcs!Z$170</f>
        <v>0</v>
      </c>
      <c r="X137" s="447">
        <f ca="1" xml:space="preserve"> Gas_Calcs!AA$170</f>
        <v>0</v>
      </c>
      <c r="Y137" s="440">
        <f ca="1" xml:space="preserve"> Gas_Calcs!AB$170</f>
        <v>0</v>
      </c>
      <c r="Z137" s="244">
        <f ca="1" xml:space="preserve"> Gas_Calcs!AC$170</f>
        <v>0</v>
      </c>
      <c r="AA137" s="447">
        <f ca="1" xml:space="preserve"> Gas_Calcs!AD$170</f>
        <v>0</v>
      </c>
      <c r="AB137" s="461">
        <f ca="1" xml:space="preserve"> Coal_Calcs!V$169</f>
        <v>0</v>
      </c>
      <c r="AC137" s="463">
        <f ca="1" xml:space="preserve"> Coal_Calcs!W$169</f>
        <v>0</v>
      </c>
      <c r="AD137" s="464">
        <f ca="1" xml:space="preserve"> Coal_Calcs!X$169</f>
        <v>0</v>
      </c>
      <c r="AE137" s="461">
        <f ca="1" xml:space="preserve"> Coal_Calcs!Y$169</f>
        <v>0</v>
      </c>
      <c r="AF137" s="463">
        <f ca="1" xml:space="preserve"> Coal_Calcs!Z$169</f>
        <v>0</v>
      </c>
      <c r="AG137" s="464">
        <f ca="1" xml:space="preserve"> Coal_Calcs!AA$169</f>
        <v>0</v>
      </c>
      <c r="AH137" s="461">
        <f ca="1" xml:space="preserve"> Coal_Calcs!AB$169</f>
        <v>0</v>
      </c>
      <c r="AI137" s="463">
        <f ca="1" xml:space="preserve"> Coal_Calcs!AC$169</f>
        <v>0</v>
      </c>
      <c r="AJ137" s="464">
        <f ca="1" xml:space="preserve"> Coal_Calcs!AD$169</f>
        <v>0</v>
      </c>
      <c r="AK137" s="384">
        <f t="shared" ref="AK137:AM200" ca="1" si="3">P137+Y137+AH137</f>
        <v>0</v>
      </c>
      <c r="AL137" s="384">
        <f t="shared" ca="1" si="3"/>
        <v>0</v>
      </c>
      <c r="AM137" s="384">
        <f t="shared" ca="1" si="3"/>
        <v>0</v>
      </c>
    </row>
    <row r="138" spans="4:39" ht="12.9" customHeight="1" x14ac:dyDescent="0.3">
      <c r="D138" s="54"/>
      <c r="E138" s="234" t="s">
        <v>324</v>
      </c>
      <c r="F138" s="234" t="s">
        <v>547</v>
      </c>
      <c r="G138" s="234" t="s">
        <v>646</v>
      </c>
      <c r="H138" s="172"/>
      <c r="I138" s="172"/>
      <c r="J138" s="440">
        <f ca="1" xml:space="preserve"> Oil_Calcs!V$171</f>
        <v>1401.1506015121881</v>
      </c>
      <c r="K138" s="244">
        <f ca="1" xml:space="preserve"> Oil_Calcs!W$171</f>
        <v>1523.7551492375517</v>
      </c>
      <c r="L138" s="447">
        <f ca="1" xml:space="preserve"> Oil_Calcs!X$171</f>
        <v>1662.2479646715931</v>
      </c>
      <c r="M138" s="440">
        <f ca="1" xml:space="preserve"> Oil_Calcs!Y$171</f>
        <v>179.80268797621542</v>
      </c>
      <c r="N138" s="244">
        <f ca="1" xml:space="preserve"> Oil_Calcs!Z$171</f>
        <v>230.24914045350633</v>
      </c>
      <c r="O138" s="447">
        <f ca="1" xml:space="preserve"> Oil_Calcs!AA$171</f>
        <v>579.03857427764183</v>
      </c>
      <c r="P138" s="440">
        <f ca="1" xml:space="preserve"> Oil_Calcs!AB$171</f>
        <v>1580.9532894884035</v>
      </c>
      <c r="Q138" s="244">
        <f ca="1" xml:space="preserve"> Oil_Calcs!AC$171</f>
        <v>1754.0042896910579</v>
      </c>
      <c r="R138" s="447">
        <f ca="1" xml:space="preserve"> Oil_Calcs!AD$171</f>
        <v>2241.2865389492349</v>
      </c>
      <c r="S138" s="440">
        <f ca="1" xml:space="preserve"> Gas_Calcs!V$171</f>
        <v>0</v>
      </c>
      <c r="T138" s="244">
        <f ca="1" xml:space="preserve"> Gas_Calcs!W$171</f>
        <v>0</v>
      </c>
      <c r="U138" s="447">
        <f ca="1" xml:space="preserve"> Gas_Calcs!X$171</f>
        <v>0</v>
      </c>
      <c r="V138" s="440">
        <f ca="1" xml:space="preserve"> Gas_Calcs!Y$171</f>
        <v>0</v>
      </c>
      <c r="W138" s="244">
        <f ca="1" xml:space="preserve"> Gas_Calcs!Z$171</f>
        <v>0</v>
      </c>
      <c r="X138" s="447">
        <f ca="1" xml:space="preserve"> Gas_Calcs!AA$171</f>
        <v>0</v>
      </c>
      <c r="Y138" s="440">
        <f ca="1" xml:space="preserve"> Gas_Calcs!AB$171</f>
        <v>0</v>
      </c>
      <c r="Z138" s="244">
        <f ca="1" xml:space="preserve"> Gas_Calcs!AC$171</f>
        <v>0</v>
      </c>
      <c r="AA138" s="447">
        <f ca="1" xml:space="preserve"> Gas_Calcs!AD$171</f>
        <v>0</v>
      </c>
      <c r="AB138" s="461">
        <f ca="1" xml:space="preserve"> Coal_Calcs!V$170</f>
        <v>0</v>
      </c>
      <c r="AC138" s="463">
        <f ca="1" xml:space="preserve"> Coal_Calcs!W$170</f>
        <v>0</v>
      </c>
      <c r="AD138" s="464">
        <f ca="1" xml:space="preserve"> Coal_Calcs!X$170</f>
        <v>0</v>
      </c>
      <c r="AE138" s="461">
        <f ca="1" xml:space="preserve"> Coal_Calcs!Y$170</f>
        <v>0</v>
      </c>
      <c r="AF138" s="463">
        <f ca="1" xml:space="preserve"> Coal_Calcs!Z$170</f>
        <v>0</v>
      </c>
      <c r="AG138" s="464">
        <f ca="1" xml:space="preserve"> Coal_Calcs!AA$170</f>
        <v>0</v>
      </c>
      <c r="AH138" s="461">
        <f ca="1" xml:space="preserve"> Coal_Calcs!AB$170</f>
        <v>0</v>
      </c>
      <c r="AI138" s="463">
        <f ca="1" xml:space="preserve"> Coal_Calcs!AC$170</f>
        <v>0</v>
      </c>
      <c r="AJ138" s="464">
        <f ca="1" xml:space="preserve"> Coal_Calcs!AD$170</f>
        <v>0</v>
      </c>
      <c r="AK138" s="384">
        <f t="shared" ca="1" si="3"/>
        <v>1580.9532894884035</v>
      </c>
      <c r="AL138" s="384">
        <f t="shared" ca="1" si="3"/>
        <v>1754.0042896910579</v>
      </c>
      <c r="AM138" s="384">
        <f t="shared" ca="1" si="3"/>
        <v>2241.2865389492349</v>
      </c>
    </row>
    <row r="139" spans="4:39" ht="12.9" customHeight="1" x14ac:dyDescent="0.3">
      <c r="D139" s="54"/>
      <c r="E139" s="234" t="s">
        <v>325</v>
      </c>
      <c r="F139" s="234" t="s">
        <v>548</v>
      </c>
      <c r="G139" s="234" t="s">
        <v>646</v>
      </c>
      <c r="H139" s="172"/>
      <c r="I139" s="172"/>
      <c r="J139" s="440">
        <f ca="1" xml:space="preserve"> Oil_Calcs!V$172</f>
        <v>0</v>
      </c>
      <c r="K139" s="244">
        <f ca="1" xml:space="preserve"> Oil_Calcs!W$172</f>
        <v>0</v>
      </c>
      <c r="L139" s="447">
        <f ca="1" xml:space="preserve"> Oil_Calcs!X$172</f>
        <v>0</v>
      </c>
      <c r="M139" s="440">
        <f ca="1" xml:space="preserve"> Oil_Calcs!Y$172</f>
        <v>0</v>
      </c>
      <c r="N139" s="244">
        <f ca="1" xml:space="preserve"> Oil_Calcs!Z$172</f>
        <v>0</v>
      </c>
      <c r="O139" s="447">
        <f ca="1" xml:space="preserve"> Oil_Calcs!AA$172</f>
        <v>0</v>
      </c>
      <c r="P139" s="440">
        <f ca="1" xml:space="preserve"> Oil_Calcs!AB$172</f>
        <v>0</v>
      </c>
      <c r="Q139" s="244">
        <f ca="1" xml:space="preserve"> Oil_Calcs!AC$172</f>
        <v>0</v>
      </c>
      <c r="R139" s="447">
        <f ca="1" xml:space="preserve"> Oil_Calcs!AD$172</f>
        <v>0</v>
      </c>
      <c r="S139" s="440">
        <f ca="1" xml:space="preserve"> Gas_Calcs!V$172</f>
        <v>0</v>
      </c>
      <c r="T139" s="244">
        <f ca="1" xml:space="preserve"> Gas_Calcs!W$172</f>
        <v>0</v>
      </c>
      <c r="U139" s="447">
        <f ca="1" xml:space="preserve"> Gas_Calcs!X$172</f>
        <v>0</v>
      </c>
      <c r="V139" s="440">
        <f ca="1" xml:space="preserve"> Gas_Calcs!Y$172</f>
        <v>0</v>
      </c>
      <c r="W139" s="244">
        <f ca="1" xml:space="preserve"> Gas_Calcs!Z$172</f>
        <v>0</v>
      </c>
      <c r="X139" s="447">
        <f ca="1" xml:space="preserve"> Gas_Calcs!AA$172</f>
        <v>0</v>
      </c>
      <c r="Y139" s="440">
        <f ca="1" xml:space="preserve"> Gas_Calcs!AB$172</f>
        <v>0</v>
      </c>
      <c r="Z139" s="244">
        <f ca="1" xml:space="preserve"> Gas_Calcs!AC$172</f>
        <v>0</v>
      </c>
      <c r="AA139" s="447">
        <f ca="1" xml:space="preserve"> Gas_Calcs!AD$172</f>
        <v>0</v>
      </c>
      <c r="AB139" s="461">
        <f ca="1" xml:space="preserve"> Coal_Calcs!V$171</f>
        <v>0</v>
      </c>
      <c r="AC139" s="463">
        <f ca="1" xml:space="preserve"> Coal_Calcs!W$171</f>
        <v>0</v>
      </c>
      <c r="AD139" s="464">
        <f ca="1" xml:space="preserve"> Coal_Calcs!X$171</f>
        <v>0</v>
      </c>
      <c r="AE139" s="461">
        <f ca="1" xml:space="preserve"> Coal_Calcs!Y$171</f>
        <v>0</v>
      </c>
      <c r="AF139" s="463">
        <f ca="1" xml:space="preserve"> Coal_Calcs!Z$171</f>
        <v>0</v>
      </c>
      <c r="AG139" s="464">
        <f ca="1" xml:space="preserve"> Coal_Calcs!AA$171</f>
        <v>0</v>
      </c>
      <c r="AH139" s="461">
        <f ca="1" xml:space="preserve"> Coal_Calcs!AB$171</f>
        <v>0</v>
      </c>
      <c r="AI139" s="463">
        <f ca="1" xml:space="preserve"> Coal_Calcs!AC$171</f>
        <v>0</v>
      </c>
      <c r="AJ139" s="464">
        <f ca="1" xml:space="preserve"> Coal_Calcs!AD$171</f>
        <v>0</v>
      </c>
      <c r="AK139" s="384">
        <f t="shared" ca="1" si="3"/>
        <v>0</v>
      </c>
      <c r="AL139" s="384">
        <f t="shared" ca="1" si="3"/>
        <v>0</v>
      </c>
      <c r="AM139" s="384">
        <f t="shared" ca="1" si="3"/>
        <v>0</v>
      </c>
    </row>
    <row r="140" spans="4:39" ht="12.9" customHeight="1" x14ac:dyDescent="0.3">
      <c r="D140" s="54"/>
      <c r="E140" s="234" t="s">
        <v>318</v>
      </c>
      <c r="F140" s="234" t="s">
        <v>542</v>
      </c>
      <c r="G140" s="234" t="s">
        <v>646</v>
      </c>
      <c r="H140" s="172"/>
      <c r="I140" s="172"/>
      <c r="J140" s="440">
        <f ca="1" xml:space="preserve"> Oil_Calcs!V$173</f>
        <v>199.27197587266517</v>
      </c>
      <c r="K140" s="244">
        <f ca="1" xml:space="preserve"> Oil_Calcs!W$173</f>
        <v>216.70882416708818</v>
      </c>
      <c r="L140" s="447">
        <f ca="1" xml:space="preserve"> Oil_Calcs!X$173</f>
        <v>236.40530572012395</v>
      </c>
      <c r="M140" s="440">
        <f ca="1" xml:space="preserve"> Oil_Calcs!Y$173</f>
        <v>24.683235800910591</v>
      </c>
      <c r="N140" s="244">
        <f ca="1" xml:space="preserve"> Oil_Calcs!Z$173</f>
        <v>29.905792590056411</v>
      </c>
      <c r="O140" s="447">
        <f ca="1" xml:space="preserve"> Oil_Calcs!AA$173</f>
        <v>59.690702258919757</v>
      </c>
      <c r="P140" s="440">
        <f ca="1" xml:space="preserve"> Oil_Calcs!AB$173</f>
        <v>223.95521167357575</v>
      </c>
      <c r="Q140" s="244">
        <f ca="1" xml:space="preserve"> Oil_Calcs!AC$173</f>
        <v>246.6146167571446</v>
      </c>
      <c r="R140" s="447">
        <f ca="1" xml:space="preserve"> Oil_Calcs!AD$173</f>
        <v>296.09600797904369</v>
      </c>
      <c r="S140" s="440">
        <f ca="1" xml:space="preserve"> Gas_Calcs!V$173</f>
        <v>0</v>
      </c>
      <c r="T140" s="244">
        <f ca="1" xml:space="preserve"> Gas_Calcs!W$173</f>
        <v>0</v>
      </c>
      <c r="U140" s="447">
        <f ca="1" xml:space="preserve"> Gas_Calcs!X$173</f>
        <v>0</v>
      </c>
      <c r="V140" s="440">
        <f ca="1" xml:space="preserve"> Gas_Calcs!Y$173</f>
        <v>0</v>
      </c>
      <c r="W140" s="244">
        <f ca="1" xml:space="preserve"> Gas_Calcs!Z$173</f>
        <v>0</v>
      </c>
      <c r="X140" s="447">
        <f ca="1" xml:space="preserve"> Gas_Calcs!AA$173</f>
        <v>0</v>
      </c>
      <c r="Y140" s="440">
        <f ca="1" xml:space="preserve"> Gas_Calcs!AB$173</f>
        <v>0</v>
      </c>
      <c r="Z140" s="244">
        <f ca="1" xml:space="preserve"> Gas_Calcs!AC$173</f>
        <v>0</v>
      </c>
      <c r="AA140" s="447">
        <f ca="1" xml:space="preserve"> Gas_Calcs!AD$173</f>
        <v>0</v>
      </c>
      <c r="AB140" s="461">
        <f ca="1" xml:space="preserve"> Coal_Calcs!V$172</f>
        <v>0</v>
      </c>
      <c r="AC140" s="463">
        <f ca="1" xml:space="preserve"> Coal_Calcs!W$172</f>
        <v>0</v>
      </c>
      <c r="AD140" s="464">
        <f ca="1" xml:space="preserve"> Coal_Calcs!X$172</f>
        <v>0</v>
      </c>
      <c r="AE140" s="461">
        <f ca="1" xml:space="preserve"> Coal_Calcs!Y$172</f>
        <v>0</v>
      </c>
      <c r="AF140" s="463">
        <f ca="1" xml:space="preserve"> Coal_Calcs!Z$172</f>
        <v>0</v>
      </c>
      <c r="AG140" s="464">
        <f ca="1" xml:space="preserve"> Coal_Calcs!AA$172</f>
        <v>0</v>
      </c>
      <c r="AH140" s="461">
        <f ca="1" xml:space="preserve"> Coal_Calcs!AB$172</f>
        <v>0</v>
      </c>
      <c r="AI140" s="463">
        <f ca="1" xml:space="preserve"> Coal_Calcs!AC$172</f>
        <v>0</v>
      </c>
      <c r="AJ140" s="464">
        <f ca="1" xml:space="preserve"> Coal_Calcs!AD$172</f>
        <v>0</v>
      </c>
      <c r="AK140" s="384">
        <f t="shared" ca="1" si="3"/>
        <v>223.95521167357575</v>
      </c>
      <c r="AL140" s="384">
        <f t="shared" ca="1" si="3"/>
        <v>246.6146167571446</v>
      </c>
      <c r="AM140" s="384">
        <f t="shared" ca="1" si="3"/>
        <v>296.09600797904369</v>
      </c>
    </row>
    <row r="141" spans="4:39" ht="12.9" customHeight="1" x14ac:dyDescent="0.3">
      <c r="D141" s="54"/>
      <c r="E141" s="234" t="s">
        <v>322</v>
      </c>
      <c r="F141" s="234" t="s">
        <v>170</v>
      </c>
      <c r="G141" s="234" t="s">
        <v>646</v>
      </c>
      <c r="H141" s="172"/>
      <c r="I141" s="172"/>
      <c r="J141" s="440">
        <f ca="1" xml:space="preserve"> Oil_Calcs!V$174</f>
        <v>148970.76085603176</v>
      </c>
      <c r="K141" s="244">
        <f ca="1" xml:space="preserve"> Oil_Calcs!W$174</f>
        <v>162006.1139004119</v>
      </c>
      <c r="L141" s="447">
        <f ca="1" xml:space="preserve"> Oil_Calcs!X$174</f>
        <v>176730.7124311029</v>
      </c>
      <c r="M141" s="440">
        <f ca="1" xml:space="preserve"> Oil_Calcs!Y$174</f>
        <v>20620.073318833434</v>
      </c>
      <c r="N141" s="244">
        <f ca="1" xml:space="preserve"> Oil_Calcs!Z$174</f>
        <v>27638.164633544915</v>
      </c>
      <c r="O141" s="447">
        <f ca="1" xml:space="preserve"> Oil_Calcs!AA$174</f>
        <v>51578.950529742608</v>
      </c>
      <c r="P141" s="440">
        <f ca="1" xml:space="preserve"> Oil_Calcs!AB$174</f>
        <v>169590.83417486519</v>
      </c>
      <c r="Q141" s="244">
        <f ca="1" xml:space="preserve"> Oil_Calcs!AC$174</f>
        <v>189644.27853395682</v>
      </c>
      <c r="R141" s="447">
        <f ca="1" xml:space="preserve"> Oil_Calcs!AD$174</f>
        <v>228309.66296084551</v>
      </c>
      <c r="S141" s="440">
        <f ca="1" xml:space="preserve"> Gas_Calcs!V$174</f>
        <v>0</v>
      </c>
      <c r="T141" s="244">
        <f ca="1" xml:space="preserve"> Gas_Calcs!W$174</f>
        <v>0</v>
      </c>
      <c r="U141" s="447">
        <f ca="1" xml:space="preserve"> Gas_Calcs!X$174</f>
        <v>0</v>
      </c>
      <c r="V141" s="440">
        <f ca="1" xml:space="preserve"> Gas_Calcs!Y$174</f>
        <v>0</v>
      </c>
      <c r="W141" s="244">
        <f ca="1" xml:space="preserve"> Gas_Calcs!Z$174</f>
        <v>0</v>
      </c>
      <c r="X141" s="447">
        <f ca="1" xml:space="preserve"> Gas_Calcs!AA$174</f>
        <v>0</v>
      </c>
      <c r="Y141" s="440">
        <f ca="1" xml:space="preserve"> Gas_Calcs!AB$174</f>
        <v>0</v>
      </c>
      <c r="Z141" s="244">
        <f ca="1" xml:space="preserve"> Gas_Calcs!AC$174</f>
        <v>0</v>
      </c>
      <c r="AA141" s="447">
        <f ca="1" xml:space="preserve"> Gas_Calcs!AD$174</f>
        <v>0</v>
      </c>
      <c r="AB141" s="461">
        <f ca="1" xml:space="preserve"> Coal_Calcs!V$173</f>
        <v>0</v>
      </c>
      <c r="AC141" s="463">
        <f ca="1" xml:space="preserve"> Coal_Calcs!W$173</f>
        <v>0</v>
      </c>
      <c r="AD141" s="464">
        <f ca="1" xml:space="preserve"> Coal_Calcs!X$173</f>
        <v>0</v>
      </c>
      <c r="AE141" s="461">
        <f ca="1" xml:space="preserve"> Coal_Calcs!Y$173</f>
        <v>0</v>
      </c>
      <c r="AF141" s="463">
        <f ca="1" xml:space="preserve"> Coal_Calcs!Z$173</f>
        <v>0</v>
      </c>
      <c r="AG141" s="464">
        <f ca="1" xml:space="preserve"> Coal_Calcs!AA$173</f>
        <v>0</v>
      </c>
      <c r="AH141" s="461">
        <f ca="1" xml:space="preserve"> Coal_Calcs!AB$173</f>
        <v>0</v>
      </c>
      <c r="AI141" s="463">
        <f ca="1" xml:space="preserve"> Coal_Calcs!AC$173</f>
        <v>0</v>
      </c>
      <c r="AJ141" s="464">
        <f ca="1" xml:space="preserve"> Coal_Calcs!AD$173</f>
        <v>0</v>
      </c>
      <c r="AK141" s="384">
        <f t="shared" ca="1" si="3"/>
        <v>169590.83417486519</v>
      </c>
      <c r="AL141" s="384">
        <f t="shared" ca="1" si="3"/>
        <v>189644.27853395682</v>
      </c>
      <c r="AM141" s="384">
        <f t="shared" ca="1" si="3"/>
        <v>228309.66296084551</v>
      </c>
    </row>
    <row r="142" spans="4:39" ht="12.9" customHeight="1" x14ac:dyDescent="0.3">
      <c r="D142" s="54"/>
      <c r="E142" s="234" t="s">
        <v>345</v>
      </c>
      <c r="F142" s="234" t="s">
        <v>565</v>
      </c>
      <c r="G142" s="234" t="s">
        <v>646</v>
      </c>
      <c r="H142" s="172"/>
      <c r="I142" s="172"/>
      <c r="J142" s="440">
        <f ca="1" xml:space="preserve"> Oil_Calcs!V$175</f>
        <v>19.989665291301836</v>
      </c>
      <c r="K142" s="244">
        <f ca="1" xml:space="preserve"> Oil_Calcs!W$175</f>
        <v>21.738816217388159</v>
      </c>
      <c r="L142" s="447">
        <f ca="1" xml:space="preserve"> Oil_Calcs!X$175</f>
        <v>23.714638818319649</v>
      </c>
      <c r="M142" s="440">
        <f ca="1" xml:space="preserve"> Oil_Calcs!Y$175</f>
        <v>2.4965466225064135</v>
      </c>
      <c r="N142" s="244">
        <f ca="1" xml:space="preserve"> Oil_Calcs!Z$175</f>
        <v>3.148164622456735</v>
      </c>
      <c r="O142" s="447">
        <f ca="1" xml:space="preserve"> Oil_Calcs!AA$175</f>
        <v>6.9295547583696946</v>
      </c>
      <c r="P142" s="440">
        <f ca="1" xml:space="preserve"> Oil_Calcs!AB$175</f>
        <v>22.486211913808251</v>
      </c>
      <c r="Q142" s="244">
        <f ca="1" xml:space="preserve"> Oil_Calcs!AC$175</f>
        <v>24.886980839844895</v>
      </c>
      <c r="R142" s="447">
        <f ca="1" xml:space="preserve"> Oil_Calcs!AD$175</f>
        <v>30.644193576689343</v>
      </c>
      <c r="S142" s="440">
        <f ca="1" xml:space="preserve"> Gas_Calcs!V$175</f>
        <v>0</v>
      </c>
      <c r="T142" s="244">
        <f ca="1" xml:space="preserve"> Gas_Calcs!W$175</f>
        <v>0</v>
      </c>
      <c r="U142" s="447">
        <f ca="1" xml:space="preserve"> Gas_Calcs!X$175</f>
        <v>0</v>
      </c>
      <c r="V142" s="440">
        <f ca="1" xml:space="preserve"> Gas_Calcs!Y$175</f>
        <v>0</v>
      </c>
      <c r="W142" s="244">
        <f ca="1" xml:space="preserve"> Gas_Calcs!Z$175</f>
        <v>0</v>
      </c>
      <c r="X142" s="447">
        <f ca="1" xml:space="preserve"> Gas_Calcs!AA$175</f>
        <v>0</v>
      </c>
      <c r="Y142" s="440">
        <f ca="1" xml:space="preserve"> Gas_Calcs!AB$175</f>
        <v>0</v>
      </c>
      <c r="Z142" s="244">
        <f ca="1" xml:space="preserve"> Gas_Calcs!AC$175</f>
        <v>0</v>
      </c>
      <c r="AA142" s="447">
        <f ca="1" xml:space="preserve"> Gas_Calcs!AD$175</f>
        <v>0</v>
      </c>
      <c r="AB142" s="461">
        <f ca="1" xml:space="preserve"> Coal_Calcs!V$174</f>
        <v>0</v>
      </c>
      <c r="AC142" s="463">
        <f ca="1" xml:space="preserve"> Coal_Calcs!W$174</f>
        <v>0</v>
      </c>
      <c r="AD142" s="464">
        <f ca="1" xml:space="preserve"> Coal_Calcs!X$174</f>
        <v>0</v>
      </c>
      <c r="AE142" s="461">
        <f ca="1" xml:space="preserve"> Coal_Calcs!Y$174</f>
        <v>0</v>
      </c>
      <c r="AF142" s="463">
        <f ca="1" xml:space="preserve"> Coal_Calcs!Z$174</f>
        <v>0</v>
      </c>
      <c r="AG142" s="464">
        <f ca="1" xml:space="preserve"> Coal_Calcs!AA$174</f>
        <v>0</v>
      </c>
      <c r="AH142" s="461">
        <f ca="1" xml:space="preserve"> Coal_Calcs!AB$174</f>
        <v>0</v>
      </c>
      <c r="AI142" s="463">
        <f ca="1" xml:space="preserve"> Coal_Calcs!AC$174</f>
        <v>0</v>
      </c>
      <c r="AJ142" s="464">
        <f ca="1" xml:space="preserve"> Coal_Calcs!AD$174</f>
        <v>0</v>
      </c>
      <c r="AK142" s="384">
        <f t="shared" ca="1" si="3"/>
        <v>22.486211913808251</v>
      </c>
      <c r="AL142" s="384">
        <f t="shared" ca="1" si="3"/>
        <v>24.886980839844895</v>
      </c>
      <c r="AM142" s="384">
        <f t="shared" ca="1" si="3"/>
        <v>30.644193576689343</v>
      </c>
    </row>
    <row r="143" spans="4:39" ht="12.9" customHeight="1" x14ac:dyDescent="0.3">
      <c r="D143" s="54"/>
      <c r="E143" s="234" t="s">
        <v>341</v>
      </c>
      <c r="F143" s="234" t="s">
        <v>562</v>
      </c>
      <c r="G143" s="234" t="s">
        <v>646</v>
      </c>
      <c r="H143" s="172"/>
      <c r="I143" s="172"/>
      <c r="J143" s="440">
        <f ca="1" xml:space="preserve"> Oil_Calcs!V$176</f>
        <v>0</v>
      </c>
      <c r="K143" s="244">
        <f ca="1" xml:space="preserve"> Oil_Calcs!W$176</f>
        <v>0</v>
      </c>
      <c r="L143" s="447">
        <f ca="1" xml:space="preserve"> Oil_Calcs!X$176</f>
        <v>0</v>
      </c>
      <c r="M143" s="440">
        <f ca="1" xml:space="preserve"> Oil_Calcs!Y$176</f>
        <v>0</v>
      </c>
      <c r="N143" s="244">
        <f ca="1" xml:space="preserve"> Oil_Calcs!Z$176</f>
        <v>0</v>
      </c>
      <c r="O143" s="447">
        <f ca="1" xml:space="preserve"> Oil_Calcs!AA$176</f>
        <v>0</v>
      </c>
      <c r="P143" s="440">
        <f ca="1" xml:space="preserve"> Oil_Calcs!AB$176</f>
        <v>0</v>
      </c>
      <c r="Q143" s="244">
        <f ca="1" xml:space="preserve"> Oil_Calcs!AC$176</f>
        <v>0</v>
      </c>
      <c r="R143" s="447">
        <f ca="1" xml:space="preserve"> Oil_Calcs!AD$176</f>
        <v>0</v>
      </c>
      <c r="S143" s="440">
        <f ca="1" xml:space="preserve"> Gas_Calcs!V$176</f>
        <v>0</v>
      </c>
      <c r="T143" s="244">
        <f ca="1" xml:space="preserve"> Gas_Calcs!W$176</f>
        <v>0</v>
      </c>
      <c r="U143" s="447">
        <f ca="1" xml:space="preserve"> Gas_Calcs!X$176</f>
        <v>0</v>
      </c>
      <c r="V143" s="440">
        <f ca="1" xml:space="preserve"> Gas_Calcs!Y$176</f>
        <v>0</v>
      </c>
      <c r="W143" s="244">
        <f ca="1" xml:space="preserve"> Gas_Calcs!Z$176</f>
        <v>0</v>
      </c>
      <c r="X143" s="447">
        <f ca="1" xml:space="preserve"> Gas_Calcs!AA$176</f>
        <v>0</v>
      </c>
      <c r="Y143" s="440">
        <f ca="1" xml:space="preserve"> Gas_Calcs!AB$176</f>
        <v>0</v>
      </c>
      <c r="Z143" s="244">
        <f ca="1" xml:space="preserve"> Gas_Calcs!AC$176</f>
        <v>0</v>
      </c>
      <c r="AA143" s="447">
        <f ca="1" xml:space="preserve"> Gas_Calcs!AD$176</f>
        <v>0</v>
      </c>
      <c r="AB143" s="461">
        <f ca="1" xml:space="preserve"> Coal_Calcs!V$175</f>
        <v>0</v>
      </c>
      <c r="AC143" s="463">
        <f ca="1" xml:space="preserve"> Coal_Calcs!W$175</f>
        <v>0</v>
      </c>
      <c r="AD143" s="464">
        <f ca="1" xml:space="preserve"> Coal_Calcs!X$175</f>
        <v>0</v>
      </c>
      <c r="AE143" s="461">
        <f ca="1" xml:space="preserve"> Coal_Calcs!Y$175</f>
        <v>0</v>
      </c>
      <c r="AF143" s="463">
        <f ca="1" xml:space="preserve"> Coal_Calcs!Z$175</f>
        <v>0</v>
      </c>
      <c r="AG143" s="464">
        <f ca="1" xml:space="preserve"> Coal_Calcs!AA$175</f>
        <v>0</v>
      </c>
      <c r="AH143" s="461">
        <f ca="1" xml:space="preserve"> Coal_Calcs!AB$175</f>
        <v>0</v>
      </c>
      <c r="AI143" s="463">
        <f ca="1" xml:space="preserve"> Coal_Calcs!AC$175</f>
        <v>0</v>
      </c>
      <c r="AJ143" s="464">
        <f ca="1" xml:space="preserve"> Coal_Calcs!AD$175</f>
        <v>0</v>
      </c>
      <c r="AK143" s="384">
        <f t="shared" ca="1" si="3"/>
        <v>0</v>
      </c>
      <c r="AL143" s="384">
        <f t="shared" ca="1" si="3"/>
        <v>0</v>
      </c>
      <c r="AM143" s="384">
        <f t="shared" ca="1" si="3"/>
        <v>0</v>
      </c>
    </row>
    <row r="144" spans="4:39" ht="12.9" customHeight="1" x14ac:dyDescent="0.3">
      <c r="D144" s="54"/>
      <c r="E144" s="234" t="s">
        <v>340</v>
      </c>
      <c r="F144" s="234" t="s">
        <v>561</v>
      </c>
      <c r="G144" s="234" t="s">
        <v>646</v>
      </c>
      <c r="H144" s="172"/>
      <c r="I144" s="172"/>
      <c r="J144" s="440">
        <f ca="1" xml:space="preserve"> Oil_Calcs!V$177</f>
        <v>0</v>
      </c>
      <c r="K144" s="244">
        <f ca="1" xml:space="preserve"> Oil_Calcs!W$177</f>
        <v>0</v>
      </c>
      <c r="L144" s="447">
        <f ca="1" xml:space="preserve"> Oil_Calcs!X$177</f>
        <v>0</v>
      </c>
      <c r="M144" s="440">
        <f ca="1" xml:space="preserve"> Oil_Calcs!Y$177</f>
        <v>0</v>
      </c>
      <c r="N144" s="244">
        <f ca="1" xml:space="preserve"> Oil_Calcs!Z$177</f>
        <v>0</v>
      </c>
      <c r="O144" s="447">
        <f ca="1" xml:space="preserve"> Oil_Calcs!AA$177</f>
        <v>0</v>
      </c>
      <c r="P144" s="440">
        <f ca="1" xml:space="preserve"> Oil_Calcs!AB$177</f>
        <v>0</v>
      </c>
      <c r="Q144" s="244">
        <f ca="1" xml:space="preserve"> Oil_Calcs!AC$177</f>
        <v>0</v>
      </c>
      <c r="R144" s="447">
        <f ca="1" xml:space="preserve"> Oil_Calcs!AD$177</f>
        <v>0</v>
      </c>
      <c r="S144" s="440">
        <f ca="1" xml:space="preserve"> Gas_Calcs!V$177</f>
        <v>0</v>
      </c>
      <c r="T144" s="244">
        <f ca="1" xml:space="preserve"> Gas_Calcs!W$177</f>
        <v>0</v>
      </c>
      <c r="U144" s="447">
        <f ca="1" xml:space="preserve"> Gas_Calcs!X$177</f>
        <v>0</v>
      </c>
      <c r="V144" s="440">
        <f ca="1" xml:space="preserve"> Gas_Calcs!Y$177</f>
        <v>0</v>
      </c>
      <c r="W144" s="244">
        <f ca="1" xml:space="preserve"> Gas_Calcs!Z$177</f>
        <v>0</v>
      </c>
      <c r="X144" s="447">
        <f ca="1" xml:space="preserve"> Gas_Calcs!AA$177</f>
        <v>0</v>
      </c>
      <c r="Y144" s="440">
        <f ca="1" xml:space="preserve"> Gas_Calcs!AB$177</f>
        <v>0</v>
      </c>
      <c r="Z144" s="244">
        <f ca="1" xml:space="preserve"> Gas_Calcs!AC$177</f>
        <v>0</v>
      </c>
      <c r="AA144" s="447">
        <f ca="1" xml:space="preserve"> Gas_Calcs!AD$177</f>
        <v>0</v>
      </c>
      <c r="AB144" s="461">
        <f ca="1" xml:space="preserve"> Coal_Calcs!V$176</f>
        <v>0</v>
      </c>
      <c r="AC144" s="463">
        <f ca="1" xml:space="preserve"> Coal_Calcs!W$176</f>
        <v>0</v>
      </c>
      <c r="AD144" s="464">
        <f ca="1" xml:space="preserve"> Coal_Calcs!X$176</f>
        <v>0</v>
      </c>
      <c r="AE144" s="461">
        <f ca="1" xml:space="preserve"> Coal_Calcs!Y$176</f>
        <v>0</v>
      </c>
      <c r="AF144" s="463">
        <f ca="1" xml:space="preserve"> Coal_Calcs!Z$176</f>
        <v>0</v>
      </c>
      <c r="AG144" s="464">
        <f ca="1" xml:space="preserve"> Coal_Calcs!AA$176</f>
        <v>0</v>
      </c>
      <c r="AH144" s="461">
        <f ca="1" xml:space="preserve"> Coal_Calcs!AB$176</f>
        <v>0</v>
      </c>
      <c r="AI144" s="463">
        <f ca="1" xml:space="preserve"> Coal_Calcs!AC$176</f>
        <v>0</v>
      </c>
      <c r="AJ144" s="464">
        <f ca="1" xml:space="preserve"> Coal_Calcs!AD$176</f>
        <v>0</v>
      </c>
      <c r="AK144" s="384">
        <f t="shared" ca="1" si="3"/>
        <v>0</v>
      </c>
      <c r="AL144" s="384">
        <f t="shared" ca="1" si="3"/>
        <v>0</v>
      </c>
      <c r="AM144" s="384">
        <f t="shared" ca="1" si="3"/>
        <v>0</v>
      </c>
    </row>
    <row r="145" spans="4:39" ht="12.9" customHeight="1" x14ac:dyDescent="0.3">
      <c r="D145" s="54"/>
      <c r="E145" s="234" t="s">
        <v>343</v>
      </c>
      <c r="F145" s="234" t="s">
        <v>563</v>
      </c>
      <c r="G145" s="234" t="s">
        <v>646</v>
      </c>
      <c r="H145" s="172"/>
      <c r="I145" s="172"/>
      <c r="J145" s="440">
        <f ca="1" xml:space="preserve"> Oil_Calcs!V$178</f>
        <v>0</v>
      </c>
      <c r="K145" s="244">
        <f ca="1" xml:space="preserve"> Oil_Calcs!W$178</f>
        <v>0</v>
      </c>
      <c r="L145" s="447">
        <f ca="1" xml:space="preserve"> Oil_Calcs!X$178</f>
        <v>0</v>
      </c>
      <c r="M145" s="440">
        <f ca="1" xml:space="preserve"> Oil_Calcs!Y$178</f>
        <v>0</v>
      </c>
      <c r="N145" s="244">
        <f ca="1" xml:space="preserve"> Oil_Calcs!Z$178</f>
        <v>0</v>
      </c>
      <c r="O145" s="447">
        <f ca="1" xml:space="preserve"> Oil_Calcs!AA$178</f>
        <v>0</v>
      </c>
      <c r="P145" s="440">
        <f ca="1" xml:space="preserve"> Oil_Calcs!AB$178</f>
        <v>0</v>
      </c>
      <c r="Q145" s="244">
        <f ca="1" xml:space="preserve"> Oil_Calcs!AC$178</f>
        <v>0</v>
      </c>
      <c r="R145" s="447">
        <f ca="1" xml:space="preserve"> Oil_Calcs!AD$178</f>
        <v>0</v>
      </c>
      <c r="S145" s="440">
        <f ca="1" xml:space="preserve"> Gas_Calcs!V$178</f>
        <v>0</v>
      </c>
      <c r="T145" s="244">
        <f ca="1" xml:space="preserve"> Gas_Calcs!W$178</f>
        <v>0</v>
      </c>
      <c r="U145" s="447">
        <f ca="1" xml:space="preserve"> Gas_Calcs!X$178</f>
        <v>0</v>
      </c>
      <c r="V145" s="440">
        <f ca="1" xml:space="preserve"> Gas_Calcs!Y$178</f>
        <v>0</v>
      </c>
      <c r="W145" s="244">
        <f ca="1" xml:space="preserve"> Gas_Calcs!Z$178</f>
        <v>0</v>
      </c>
      <c r="X145" s="447">
        <f ca="1" xml:space="preserve"> Gas_Calcs!AA$178</f>
        <v>0</v>
      </c>
      <c r="Y145" s="440">
        <f ca="1" xml:space="preserve"> Gas_Calcs!AB$178</f>
        <v>0</v>
      </c>
      <c r="Z145" s="244">
        <f ca="1" xml:space="preserve"> Gas_Calcs!AC$178</f>
        <v>0</v>
      </c>
      <c r="AA145" s="447">
        <f ca="1" xml:space="preserve"> Gas_Calcs!AD$178</f>
        <v>0</v>
      </c>
      <c r="AB145" s="461">
        <f ca="1" xml:space="preserve"> Coal_Calcs!V$177</f>
        <v>0</v>
      </c>
      <c r="AC145" s="463">
        <f ca="1" xml:space="preserve"> Coal_Calcs!W$177</f>
        <v>0</v>
      </c>
      <c r="AD145" s="464">
        <f ca="1" xml:space="preserve"> Coal_Calcs!X$177</f>
        <v>0</v>
      </c>
      <c r="AE145" s="461">
        <f ca="1" xml:space="preserve"> Coal_Calcs!Y$177</f>
        <v>0</v>
      </c>
      <c r="AF145" s="463">
        <f ca="1" xml:space="preserve"> Coal_Calcs!Z$177</f>
        <v>0</v>
      </c>
      <c r="AG145" s="464">
        <f ca="1" xml:space="preserve"> Coal_Calcs!AA$177</f>
        <v>0</v>
      </c>
      <c r="AH145" s="461">
        <f ca="1" xml:space="preserve"> Coal_Calcs!AB$177</f>
        <v>0</v>
      </c>
      <c r="AI145" s="463">
        <f ca="1" xml:space="preserve"> Coal_Calcs!AC$177</f>
        <v>0</v>
      </c>
      <c r="AJ145" s="464">
        <f ca="1" xml:space="preserve"> Coal_Calcs!AD$177</f>
        <v>0</v>
      </c>
      <c r="AK145" s="384">
        <f t="shared" ca="1" si="3"/>
        <v>0</v>
      </c>
      <c r="AL145" s="384">
        <f t="shared" ca="1" si="3"/>
        <v>0</v>
      </c>
      <c r="AM145" s="384">
        <f t="shared" ca="1" si="3"/>
        <v>0</v>
      </c>
    </row>
    <row r="146" spans="4:39" ht="12.9" customHeight="1" x14ac:dyDescent="0.3">
      <c r="D146" s="54"/>
      <c r="E146" s="234" t="s">
        <v>384</v>
      </c>
      <c r="F146" s="234" t="s">
        <v>597</v>
      </c>
      <c r="G146" s="234" t="s">
        <v>646</v>
      </c>
      <c r="H146" s="172"/>
      <c r="I146" s="172"/>
      <c r="J146" s="440">
        <f ca="1" xml:space="preserve"> Oil_Calcs!V$179</f>
        <v>0</v>
      </c>
      <c r="K146" s="244">
        <f ca="1" xml:space="preserve"> Oil_Calcs!W$179</f>
        <v>0</v>
      </c>
      <c r="L146" s="447">
        <f ca="1" xml:space="preserve"> Oil_Calcs!X$179</f>
        <v>0</v>
      </c>
      <c r="M146" s="440">
        <f ca="1" xml:space="preserve"> Oil_Calcs!Y$179</f>
        <v>0</v>
      </c>
      <c r="N146" s="244">
        <f ca="1" xml:space="preserve"> Oil_Calcs!Z$179</f>
        <v>0</v>
      </c>
      <c r="O146" s="447">
        <f ca="1" xml:space="preserve"> Oil_Calcs!AA$179</f>
        <v>0</v>
      </c>
      <c r="P146" s="440">
        <f ca="1" xml:space="preserve"> Oil_Calcs!AB$179</f>
        <v>0</v>
      </c>
      <c r="Q146" s="244">
        <f ca="1" xml:space="preserve"> Oil_Calcs!AC$179</f>
        <v>0</v>
      </c>
      <c r="R146" s="447">
        <f ca="1" xml:space="preserve"> Oil_Calcs!AD$179</f>
        <v>0</v>
      </c>
      <c r="S146" s="440">
        <f ca="1" xml:space="preserve"> Gas_Calcs!V$179</f>
        <v>0</v>
      </c>
      <c r="T146" s="244">
        <f ca="1" xml:space="preserve"> Gas_Calcs!W$179</f>
        <v>0</v>
      </c>
      <c r="U146" s="447">
        <f ca="1" xml:space="preserve"> Gas_Calcs!X$179</f>
        <v>0</v>
      </c>
      <c r="V146" s="440">
        <f ca="1" xml:space="preserve"> Gas_Calcs!Y$179</f>
        <v>0</v>
      </c>
      <c r="W146" s="244">
        <f ca="1" xml:space="preserve"> Gas_Calcs!Z$179</f>
        <v>0</v>
      </c>
      <c r="X146" s="447">
        <f ca="1" xml:space="preserve"> Gas_Calcs!AA$179</f>
        <v>0</v>
      </c>
      <c r="Y146" s="440">
        <f ca="1" xml:space="preserve"> Gas_Calcs!AB$179</f>
        <v>0</v>
      </c>
      <c r="Z146" s="244">
        <f ca="1" xml:space="preserve"> Gas_Calcs!AC$179</f>
        <v>0</v>
      </c>
      <c r="AA146" s="447">
        <f ca="1" xml:space="preserve"> Gas_Calcs!AD$179</f>
        <v>0</v>
      </c>
      <c r="AB146" s="461">
        <f ca="1" xml:space="preserve"> Coal_Calcs!V$178</f>
        <v>0</v>
      </c>
      <c r="AC146" s="463">
        <f ca="1" xml:space="preserve"> Coal_Calcs!W$178</f>
        <v>0</v>
      </c>
      <c r="AD146" s="464">
        <f ca="1" xml:space="preserve"> Coal_Calcs!X$178</f>
        <v>0</v>
      </c>
      <c r="AE146" s="461">
        <f ca="1" xml:space="preserve"> Coal_Calcs!Y$178</f>
        <v>0</v>
      </c>
      <c r="AF146" s="463">
        <f ca="1" xml:space="preserve"> Coal_Calcs!Z$178</f>
        <v>0</v>
      </c>
      <c r="AG146" s="464">
        <f ca="1" xml:space="preserve"> Coal_Calcs!AA$178</f>
        <v>0</v>
      </c>
      <c r="AH146" s="461">
        <f ca="1" xml:space="preserve"> Coal_Calcs!AB$178</f>
        <v>0</v>
      </c>
      <c r="AI146" s="463">
        <f ca="1" xml:space="preserve"> Coal_Calcs!AC$178</f>
        <v>0</v>
      </c>
      <c r="AJ146" s="464">
        <f ca="1" xml:space="preserve"> Coal_Calcs!AD$178</f>
        <v>0</v>
      </c>
      <c r="AK146" s="384">
        <f t="shared" ca="1" si="3"/>
        <v>0</v>
      </c>
      <c r="AL146" s="384">
        <f t="shared" ca="1" si="3"/>
        <v>0</v>
      </c>
      <c r="AM146" s="384">
        <f t="shared" ca="1" si="3"/>
        <v>0</v>
      </c>
    </row>
    <row r="147" spans="4:39" ht="12.9" customHeight="1" x14ac:dyDescent="0.3">
      <c r="D147" s="54"/>
      <c r="E147" s="234" t="s">
        <v>327</v>
      </c>
      <c r="F147" s="234" t="s">
        <v>550</v>
      </c>
      <c r="G147" s="234" t="s">
        <v>646</v>
      </c>
      <c r="H147" s="172"/>
      <c r="I147" s="172"/>
      <c r="J147" s="440">
        <f ca="1" xml:space="preserve"> Oil_Calcs!V$180</f>
        <v>0</v>
      </c>
      <c r="K147" s="244">
        <f ca="1" xml:space="preserve"> Oil_Calcs!W$180</f>
        <v>0</v>
      </c>
      <c r="L147" s="447">
        <f ca="1" xml:space="preserve"> Oil_Calcs!X$180</f>
        <v>0</v>
      </c>
      <c r="M147" s="440">
        <f ca="1" xml:space="preserve"> Oil_Calcs!Y$180</f>
        <v>0</v>
      </c>
      <c r="N147" s="244">
        <f ca="1" xml:space="preserve"> Oil_Calcs!Z$180</f>
        <v>0</v>
      </c>
      <c r="O147" s="447">
        <f ca="1" xml:space="preserve"> Oil_Calcs!AA$180</f>
        <v>0</v>
      </c>
      <c r="P147" s="440">
        <f ca="1" xml:space="preserve"> Oil_Calcs!AB$180</f>
        <v>0</v>
      </c>
      <c r="Q147" s="244">
        <f ca="1" xml:space="preserve"> Oil_Calcs!AC$180</f>
        <v>0</v>
      </c>
      <c r="R147" s="447">
        <f ca="1" xml:space="preserve"> Oil_Calcs!AD$180</f>
        <v>0</v>
      </c>
      <c r="S147" s="440">
        <f ca="1" xml:space="preserve"> Gas_Calcs!V$180</f>
        <v>0</v>
      </c>
      <c r="T147" s="244">
        <f ca="1" xml:space="preserve"> Gas_Calcs!W$180</f>
        <v>0</v>
      </c>
      <c r="U147" s="447">
        <f ca="1" xml:space="preserve"> Gas_Calcs!X$180</f>
        <v>0</v>
      </c>
      <c r="V147" s="440">
        <f ca="1" xml:space="preserve"> Gas_Calcs!Y$180</f>
        <v>0</v>
      </c>
      <c r="W147" s="244">
        <f ca="1" xml:space="preserve"> Gas_Calcs!Z$180</f>
        <v>0</v>
      </c>
      <c r="X147" s="447">
        <f ca="1" xml:space="preserve"> Gas_Calcs!AA$180</f>
        <v>0</v>
      </c>
      <c r="Y147" s="440">
        <f ca="1" xml:space="preserve"> Gas_Calcs!AB$180</f>
        <v>0</v>
      </c>
      <c r="Z147" s="244">
        <f ca="1" xml:space="preserve"> Gas_Calcs!AC$180</f>
        <v>0</v>
      </c>
      <c r="AA147" s="447">
        <f ca="1" xml:space="preserve"> Gas_Calcs!AD$180</f>
        <v>0</v>
      </c>
      <c r="AB147" s="461">
        <f ca="1" xml:space="preserve"> Coal_Calcs!V$179</f>
        <v>0</v>
      </c>
      <c r="AC147" s="463">
        <f ca="1" xml:space="preserve"> Coal_Calcs!W$179</f>
        <v>0</v>
      </c>
      <c r="AD147" s="464">
        <f ca="1" xml:space="preserve"> Coal_Calcs!X$179</f>
        <v>0</v>
      </c>
      <c r="AE147" s="461">
        <f ca="1" xml:space="preserve"> Coal_Calcs!Y$179</f>
        <v>0</v>
      </c>
      <c r="AF147" s="463">
        <f ca="1" xml:space="preserve"> Coal_Calcs!Z$179</f>
        <v>0</v>
      </c>
      <c r="AG147" s="464">
        <f ca="1" xml:space="preserve"> Coal_Calcs!AA$179</f>
        <v>0</v>
      </c>
      <c r="AH147" s="461">
        <f ca="1" xml:space="preserve"> Coal_Calcs!AB$179</f>
        <v>0</v>
      </c>
      <c r="AI147" s="463">
        <f ca="1" xml:space="preserve"> Coal_Calcs!AC$179</f>
        <v>0</v>
      </c>
      <c r="AJ147" s="464">
        <f ca="1" xml:space="preserve"> Coal_Calcs!AD$179</f>
        <v>0</v>
      </c>
      <c r="AK147" s="384">
        <f t="shared" ca="1" si="3"/>
        <v>0</v>
      </c>
      <c r="AL147" s="384">
        <f t="shared" ca="1" si="3"/>
        <v>0</v>
      </c>
      <c r="AM147" s="384">
        <f t="shared" ca="1" si="3"/>
        <v>0</v>
      </c>
    </row>
    <row r="148" spans="4:39" ht="12.9" customHeight="1" x14ac:dyDescent="0.3">
      <c r="D148" s="54"/>
      <c r="E148" s="234" t="s">
        <v>333</v>
      </c>
      <c r="F148" s="234" t="s">
        <v>555</v>
      </c>
      <c r="G148" s="234" t="s">
        <v>646</v>
      </c>
      <c r="H148" s="172"/>
      <c r="I148" s="172"/>
      <c r="J148" s="440">
        <f ca="1" xml:space="preserve"> Oil_Calcs!V$181</f>
        <v>0</v>
      </c>
      <c r="K148" s="244">
        <f ca="1" xml:space="preserve"> Oil_Calcs!W$181</f>
        <v>0</v>
      </c>
      <c r="L148" s="447">
        <f ca="1" xml:space="preserve"> Oil_Calcs!X$181</f>
        <v>0</v>
      </c>
      <c r="M148" s="440">
        <f ca="1" xml:space="preserve"> Oil_Calcs!Y$181</f>
        <v>0</v>
      </c>
      <c r="N148" s="244">
        <f ca="1" xml:space="preserve"> Oil_Calcs!Z$181</f>
        <v>0</v>
      </c>
      <c r="O148" s="447">
        <f ca="1" xml:space="preserve"> Oil_Calcs!AA$181</f>
        <v>0</v>
      </c>
      <c r="P148" s="440">
        <f ca="1" xml:space="preserve"> Oil_Calcs!AB$181</f>
        <v>0</v>
      </c>
      <c r="Q148" s="244">
        <f ca="1" xml:space="preserve"> Oil_Calcs!AC$181</f>
        <v>0</v>
      </c>
      <c r="R148" s="447">
        <f ca="1" xml:space="preserve"> Oil_Calcs!AD$181</f>
        <v>0</v>
      </c>
      <c r="S148" s="440">
        <f ca="1" xml:space="preserve"> Gas_Calcs!V$181</f>
        <v>0</v>
      </c>
      <c r="T148" s="244">
        <f ca="1" xml:space="preserve"> Gas_Calcs!W$181</f>
        <v>0</v>
      </c>
      <c r="U148" s="447">
        <f ca="1" xml:space="preserve"> Gas_Calcs!X$181</f>
        <v>0</v>
      </c>
      <c r="V148" s="440">
        <f ca="1" xml:space="preserve"> Gas_Calcs!Y$181</f>
        <v>0</v>
      </c>
      <c r="W148" s="244">
        <f ca="1" xml:space="preserve"> Gas_Calcs!Z$181</f>
        <v>0</v>
      </c>
      <c r="X148" s="447">
        <f ca="1" xml:space="preserve"> Gas_Calcs!AA$181</f>
        <v>0</v>
      </c>
      <c r="Y148" s="440">
        <f ca="1" xml:space="preserve"> Gas_Calcs!AB$181</f>
        <v>0</v>
      </c>
      <c r="Z148" s="244">
        <f ca="1" xml:space="preserve"> Gas_Calcs!AC$181</f>
        <v>0</v>
      </c>
      <c r="AA148" s="447">
        <f ca="1" xml:space="preserve"> Gas_Calcs!AD$181</f>
        <v>0</v>
      </c>
      <c r="AB148" s="461">
        <f ca="1" xml:space="preserve"> Coal_Calcs!V$180</f>
        <v>0</v>
      </c>
      <c r="AC148" s="463">
        <f ca="1" xml:space="preserve"> Coal_Calcs!W$180</f>
        <v>0</v>
      </c>
      <c r="AD148" s="464">
        <f ca="1" xml:space="preserve"> Coal_Calcs!X$180</f>
        <v>0</v>
      </c>
      <c r="AE148" s="461">
        <f ca="1" xml:space="preserve"> Coal_Calcs!Y$180</f>
        <v>0</v>
      </c>
      <c r="AF148" s="463">
        <f ca="1" xml:space="preserve"> Coal_Calcs!Z$180</f>
        <v>0</v>
      </c>
      <c r="AG148" s="464">
        <f ca="1" xml:space="preserve"> Coal_Calcs!AA$180</f>
        <v>0</v>
      </c>
      <c r="AH148" s="461">
        <f ca="1" xml:space="preserve"> Coal_Calcs!AB$180</f>
        <v>0</v>
      </c>
      <c r="AI148" s="463">
        <f ca="1" xml:space="preserve"> Coal_Calcs!AC$180</f>
        <v>0</v>
      </c>
      <c r="AJ148" s="464">
        <f ca="1" xml:space="preserve"> Coal_Calcs!AD$180</f>
        <v>0</v>
      </c>
      <c r="AK148" s="384">
        <f t="shared" ca="1" si="3"/>
        <v>0</v>
      </c>
      <c r="AL148" s="384">
        <f t="shared" ca="1" si="3"/>
        <v>0</v>
      </c>
      <c r="AM148" s="384">
        <f t="shared" ca="1" si="3"/>
        <v>0</v>
      </c>
    </row>
    <row r="149" spans="4:39" ht="12.9" customHeight="1" x14ac:dyDescent="0.3">
      <c r="D149" s="54"/>
      <c r="E149" s="234" t="s">
        <v>359</v>
      </c>
      <c r="F149" s="234" t="s">
        <v>578</v>
      </c>
      <c r="G149" s="234" t="s">
        <v>646</v>
      </c>
      <c r="H149" s="172"/>
      <c r="I149" s="172"/>
      <c r="J149" s="440">
        <f ca="1" xml:space="preserve"> Oil_Calcs!V$182</f>
        <v>0</v>
      </c>
      <c r="K149" s="244">
        <f ca="1" xml:space="preserve"> Oil_Calcs!W$182</f>
        <v>0</v>
      </c>
      <c r="L149" s="447">
        <f ca="1" xml:space="preserve"> Oil_Calcs!X$182</f>
        <v>0</v>
      </c>
      <c r="M149" s="440">
        <f ca="1" xml:space="preserve"> Oil_Calcs!Y$182</f>
        <v>0</v>
      </c>
      <c r="N149" s="244">
        <f ca="1" xml:space="preserve"> Oil_Calcs!Z$182</f>
        <v>0</v>
      </c>
      <c r="O149" s="447">
        <f ca="1" xml:space="preserve"> Oil_Calcs!AA$182</f>
        <v>0</v>
      </c>
      <c r="P149" s="440">
        <f ca="1" xml:space="preserve"> Oil_Calcs!AB$182</f>
        <v>0</v>
      </c>
      <c r="Q149" s="244">
        <f ca="1" xml:space="preserve"> Oil_Calcs!AC$182</f>
        <v>0</v>
      </c>
      <c r="R149" s="447">
        <f ca="1" xml:space="preserve"> Oil_Calcs!AD$182</f>
        <v>0</v>
      </c>
      <c r="S149" s="440">
        <f ca="1" xml:space="preserve"> Gas_Calcs!V$182</f>
        <v>0</v>
      </c>
      <c r="T149" s="244">
        <f ca="1" xml:space="preserve"> Gas_Calcs!W$182</f>
        <v>0</v>
      </c>
      <c r="U149" s="447">
        <f ca="1" xml:space="preserve"> Gas_Calcs!X$182</f>
        <v>0</v>
      </c>
      <c r="V149" s="440">
        <f ca="1" xml:space="preserve"> Gas_Calcs!Y$182</f>
        <v>0</v>
      </c>
      <c r="W149" s="244">
        <f ca="1" xml:space="preserve"> Gas_Calcs!Z$182</f>
        <v>0</v>
      </c>
      <c r="X149" s="447">
        <f ca="1" xml:space="preserve"> Gas_Calcs!AA$182</f>
        <v>0</v>
      </c>
      <c r="Y149" s="440">
        <f ca="1" xml:space="preserve"> Gas_Calcs!AB$182</f>
        <v>0</v>
      </c>
      <c r="Z149" s="244">
        <f ca="1" xml:space="preserve"> Gas_Calcs!AC$182</f>
        <v>0</v>
      </c>
      <c r="AA149" s="447">
        <f ca="1" xml:space="preserve"> Gas_Calcs!AD$182</f>
        <v>0</v>
      </c>
      <c r="AB149" s="461">
        <f ca="1" xml:space="preserve"> Coal_Calcs!V$181</f>
        <v>8904.2947033238179</v>
      </c>
      <c r="AC149" s="463">
        <f ca="1" xml:space="preserve"> Coal_Calcs!W$181</f>
        <v>9874.1246841834345</v>
      </c>
      <c r="AD149" s="464">
        <f ca="1" xml:space="preserve"> Coal_Calcs!X$181</f>
        <v>10853.784629584077</v>
      </c>
      <c r="AE149" s="461">
        <f ca="1" xml:space="preserve"> Coal_Calcs!Y$181</f>
        <v>611.9654304786078</v>
      </c>
      <c r="AF149" s="463">
        <f ca="1" xml:space="preserve"> Coal_Calcs!Z$181</f>
        <v>672.54458990589887</v>
      </c>
      <c r="AG149" s="464">
        <f ca="1" xml:space="preserve"> Coal_Calcs!AA$181</f>
        <v>733.12374933319018</v>
      </c>
      <c r="AH149" s="461">
        <f ca="1" xml:space="preserve"> Coal_Calcs!AB$181</f>
        <v>9516.2601338024251</v>
      </c>
      <c r="AI149" s="463">
        <f ca="1" xml:space="preserve"> Coal_Calcs!AC$181</f>
        <v>10546.669274089334</v>
      </c>
      <c r="AJ149" s="464">
        <f ca="1" xml:space="preserve"> Coal_Calcs!AD$181</f>
        <v>11586.908378917267</v>
      </c>
      <c r="AK149" s="384">
        <f t="shared" ca="1" si="3"/>
        <v>9516.2601338024251</v>
      </c>
      <c r="AL149" s="384">
        <f t="shared" ca="1" si="3"/>
        <v>10546.669274089334</v>
      </c>
      <c r="AM149" s="384">
        <f t="shared" ca="1" si="3"/>
        <v>11586.908378917267</v>
      </c>
    </row>
    <row r="150" spans="4:39" ht="12.9" customHeight="1" x14ac:dyDescent="0.3">
      <c r="D150" s="54"/>
      <c r="E150" s="234" t="s">
        <v>331</v>
      </c>
      <c r="F150" s="234" t="s">
        <v>553</v>
      </c>
      <c r="G150" s="234" t="s">
        <v>646</v>
      </c>
      <c r="H150" s="172"/>
      <c r="I150" s="172"/>
      <c r="J150" s="440">
        <f ca="1" xml:space="preserve"> Oil_Calcs!V$183</f>
        <v>0</v>
      </c>
      <c r="K150" s="244">
        <f ca="1" xml:space="preserve"> Oil_Calcs!W$183</f>
        <v>0</v>
      </c>
      <c r="L150" s="447">
        <f ca="1" xml:space="preserve"> Oil_Calcs!X$183</f>
        <v>0</v>
      </c>
      <c r="M150" s="440">
        <f ca="1" xml:space="preserve"> Oil_Calcs!Y$183</f>
        <v>0</v>
      </c>
      <c r="N150" s="244">
        <f ca="1" xml:space="preserve"> Oil_Calcs!Z$183</f>
        <v>0</v>
      </c>
      <c r="O150" s="447">
        <f ca="1" xml:space="preserve"> Oil_Calcs!AA$183</f>
        <v>0</v>
      </c>
      <c r="P150" s="440">
        <f ca="1" xml:space="preserve"> Oil_Calcs!AB$183</f>
        <v>0</v>
      </c>
      <c r="Q150" s="244">
        <f ca="1" xml:space="preserve"> Oil_Calcs!AC$183</f>
        <v>0</v>
      </c>
      <c r="R150" s="447">
        <f ca="1" xml:space="preserve"> Oil_Calcs!AD$183</f>
        <v>0</v>
      </c>
      <c r="S150" s="440">
        <f ca="1" xml:space="preserve"> Gas_Calcs!V$183</f>
        <v>0</v>
      </c>
      <c r="T150" s="244">
        <f ca="1" xml:space="preserve"> Gas_Calcs!W$183</f>
        <v>0</v>
      </c>
      <c r="U150" s="447">
        <f ca="1" xml:space="preserve"> Gas_Calcs!X$183</f>
        <v>0</v>
      </c>
      <c r="V150" s="440">
        <f ca="1" xml:space="preserve"> Gas_Calcs!Y$183</f>
        <v>0</v>
      </c>
      <c r="W150" s="244">
        <f ca="1" xml:space="preserve"> Gas_Calcs!Z$183</f>
        <v>0</v>
      </c>
      <c r="X150" s="447">
        <f ca="1" xml:space="preserve"> Gas_Calcs!AA$183</f>
        <v>0</v>
      </c>
      <c r="Y150" s="440">
        <f ca="1" xml:space="preserve"> Gas_Calcs!AB$183</f>
        <v>0</v>
      </c>
      <c r="Z150" s="244">
        <f ca="1" xml:space="preserve"> Gas_Calcs!AC$183</f>
        <v>0</v>
      </c>
      <c r="AA150" s="447">
        <f ca="1" xml:space="preserve"> Gas_Calcs!AD$183</f>
        <v>0</v>
      </c>
      <c r="AB150" s="461">
        <f ca="1" xml:space="preserve"> Coal_Calcs!V$182</f>
        <v>0</v>
      </c>
      <c r="AC150" s="463">
        <f ca="1" xml:space="preserve"> Coal_Calcs!W$182</f>
        <v>0</v>
      </c>
      <c r="AD150" s="464">
        <f ca="1" xml:space="preserve"> Coal_Calcs!X$182</f>
        <v>0</v>
      </c>
      <c r="AE150" s="461">
        <f ca="1" xml:space="preserve"> Coal_Calcs!Y$182</f>
        <v>0</v>
      </c>
      <c r="AF150" s="463">
        <f ca="1" xml:space="preserve"> Coal_Calcs!Z$182</f>
        <v>0</v>
      </c>
      <c r="AG150" s="464">
        <f ca="1" xml:space="preserve"> Coal_Calcs!AA$182</f>
        <v>0</v>
      </c>
      <c r="AH150" s="461">
        <f ca="1" xml:space="preserve"> Coal_Calcs!AB$182</f>
        <v>0</v>
      </c>
      <c r="AI150" s="463">
        <f ca="1" xml:space="preserve"> Coal_Calcs!AC$182</f>
        <v>0</v>
      </c>
      <c r="AJ150" s="464">
        <f ca="1" xml:space="preserve"> Coal_Calcs!AD$182</f>
        <v>0</v>
      </c>
      <c r="AK150" s="384">
        <f t="shared" ca="1" si="3"/>
        <v>0</v>
      </c>
      <c r="AL150" s="384">
        <f t="shared" ca="1" si="3"/>
        <v>0</v>
      </c>
      <c r="AM150" s="384">
        <f t="shared" ca="1" si="3"/>
        <v>0</v>
      </c>
    </row>
    <row r="151" spans="4:39" ht="12.9" customHeight="1" x14ac:dyDescent="0.3">
      <c r="D151" s="54"/>
      <c r="E151" s="234" t="s">
        <v>347</v>
      </c>
      <c r="F151" s="234" t="s">
        <v>567</v>
      </c>
      <c r="G151" s="234" t="s">
        <v>646</v>
      </c>
      <c r="H151" s="172"/>
      <c r="I151" s="172"/>
      <c r="J151" s="440">
        <f ca="1" xml:space="preserve"> Oil_Calcs!V$184</f>
        <v>1203.6277213525118</v>
      </c>
      <c r="K151" s="244">
        <f ca="1" xml:space="preserve"> Oil_Calcs!W$184</f>
        <v>1308.9484714894845</v>
      </c>
      <c r="L151" s="447">
        <f ca="1" xml:space="preserve"> Oil_Calcs!X$184</f>
        <v>1427.9176898480716</v>
      </c>
      <c r="M151" s="440">
        <f ca="1" xml:space="preserve"> Oil_Calcs!Y$184</f>
        <v>276.78502373353018</v>
      </c>
      <c r="N151" s="244">
        <f ca="1" xml:space="preserve"> Oil_Calcs!Z$184</f>
        <v>409.05810632578374</v>
      </c>
      <c r="O151" s="447">
        <f ca="1" xml:space="preserve"> Oil_Calcs!AA$184</f>
        <v>1062.4435199847312</v>
      </c>
      <c r="P151" s="440">
        <f ca="1" xml:space="preserve"> Oil_Calcs!AB$184</f>
        <v>1480.4127450860419</v>
      </c>
      <c r="Q151" s="244">
        <f ca="1" xml:space="preserve"> Oil_Calcs!AC$184</f>
        <v>1718.0065778152682</v>
      </c>
      <c r="R151" s="447">
        <f ca="1" xml:space="preserve"> Oil_Calcs!AD$184</f>
        <v>2490.3612098328031</v>
      </c>
      <c r="S151" s="440">
        <f ca="1" xml:space="preserve"> Gas_Calcs!V$184</f>
        <v>0</v>
      </c>
      <c r="T151" s="244">
        <f ca="1" xml:space="preserve"> Gas_Calcs!W$184</f>
        <v>0</v>
      </c>
      <c r="U151" s="447">
        <f ca="1" xml:space="preserve"> Gas_Calcs!X$184</f>
        <v>0</v>
      </c>
      <c r="V151" s="440">
        <f ca="1" xml:space="preserve"> Gas_Calcs!Y$184</f>
        <v>0</v>
      </c>
      <c r="W151" s="244">
        <f ca="1" xml:space="preserve"> Gas_Calcs!Z$184</f>
        <v>0</v>
      </c>
      <c r="X151" s="447">
        <f ca="1" xml:space="preserve"> Gas_Calcs!AA$184</f>
        <v>0</v>
      </c>
      <c r="Y151" s="440">
        <f ca="1" xml:space="preserve"> Gas_Calcs!AB$184</f>
        <v>0</v>
      </c>
      <c r="Z151" s="244">
        <f ca="1" xml:space="preserve"> Gas_Calcs!AC$184</f>
        <v>0</v>
      </c>
      <c r="AA151" s="447">
        <f ca="1" xml:space="preserve"> Gas_Calcs!AD$184</f>
        <v>0</v>
      </c>
      <c r="AB151" s="461">
        <f ca="1" xml:space="preserve"> Coal_Calcs!V$183</f>
        <v>2318.7869517899853</v>
      </c>
      <c r="AC151" s="463">
        <f ca="1" xml:space="preserve"> Coal_Calcs!W$183</f>
        <v>2571.3425084061168</v>
      </c>
      <c r="AD151" s="464">
        <f ca="1" xml:space="preserve"> Coal_Calcs!X$183</f>
        <v>2826.4579076907271</v>
      </c>
      <c r="AE151" s="461">
        <f ca="1" xml:space="preserve"> Coal_Calcs!Y$183</f>
        <v>159.36326260749692</v>
      </c>
      <c r="AF151" s="463">
        <f ca="1" xml:space="preserve"> Coal_Calcs!Z$183</f>
        <v>175.13881464285049</v>
      </c>
      <c r="AG151" s="464">
        <f ca="1" xml:space="preserve"> Coal_Calcs!AA$183</f>
        <v>190.91436667820409</v>
      </c>
      <c r="AH151" s="461">
        <f ca="1" xml:space="preserve"> Coal_Calcs!AB$183</f>
        <v>2478.1502143974822</v>
      </c>
      <c r="AI151" s="463">
        <f ca="1" xml:space="preserve"> Coal_Calcs!AC$183</f>
        <v>2746.4813230489672</v>
      </c>
      <c r="AJ151" s="464">
        <f ca="1" xml:space="preserve"> Coal_Calcs!AD$183</f>
        <v>3017.3722743689314</v>
      </c>
      <c r="AK151" s="384">
        <f t="shared" ca="1" si="3"/>
        <v>3958.5629594835241</v>
      </c>
      <c r="AL151" s="384">
        <f t="shared" ca="1" si="3"/>
        <v>4464.4879008642356</v>
      </c>
      <c r="AM151" s="384">
        <f t="shared" ca="1" si="3"/>
        <v>5507.7334842017344</v>
      </c>
    </row>
    <row r="152" spans="4:39" ht="12.9" customHeight="1" x14ac:dyDescent="0.3">
      <c r="D152" s="54"/>
      <c r="E152" s="234" t="s">
        <v>342</v>
      </c>
      <c r="F152" s="234" t="s">
        <v>34</v>
      </c>
      <c r="G152" s="234" t="s">
        <v>646</v>
      </c>
      <c r="H152" s="172"/>
      <c r="I152" s="172"/>
      <c r="J152" s="440">
        <f ca="1" xml:space="preserve"> Oil_Calcs!V$185</f>
        <v>2310.7916160031214</v>
      </c>
      <c r="K152" s="244">
        <f ca="1" xml:space="preserve"> Oil_Calcs!W$185</f>
        <v>2512.9922649996383</v>
      </c>
      <c r="L152" s="447">
        <f ca="1" xml:space="preserve"> Oil_Calcs!X$185</f>
        <v>2741.3960043523252</v>
      </c>
      <c r="M152" s="440">
        <f ca="1" xml:space="preserve"> Oil_Calcs!Y$185</f>
        <v>0</v>
      </c>
      <c r="N152" s="244">
        <f ca="1" xml:space="preserve"> Oil_Calcs!Z$185</f>
        <v>0</v>
      </c>
      <c r="O152" s="447">
        <f ca="1" xml:space="preserve"> Oil_Calcs!AA$185</f>
        <v>0</v>
      </c>
      <c r="P152" s="440">
        <f ca="1" xml:space="preserve"> Oil_Calcs!AB$185</f>
        <v>2310.7916160031214</v>
      </c>
      <c r="Q152" s="244">
        <f ca="1" xml:space="preserve"> Oil_Calcs!AC$185</f>
        <v>2512.9922649996383</v>
      </c>
      <c r="R152" s="447">
        <f ca="1" xml:space="preserve"> Oil_Calcs!AD$185</f>
        <v>2741.3960043523252</v>
      </c>
      <c r="S152" s="440">
        <f ca="1" xml:space="preserve"> Gas_Calcs!V$185</f>
        <v>0</v>
      </c>
      <c r="T152" s="244">
        <f ca="1" xml:space="preserve"> Gas_Calcs!W$185</f>
        <v>0</v>
      </c>
      <c r="U152" s="447">
        <f ca="1" xml:space="preserve"> Gas_Calcs!X$185</f>
        <v>0</v>
      </c>
      <c r="V152" s="440">
        <f ca="1" xml:space="preserve"> Gas_Calcs!Y$185</f>
        <v>0</v>
      </c>
      <c r="W152" s="244">
        <f ca="1" xml:space="preserve"> Gas_Calcs!Z$185</f>
        <v>0</v>
      </c>
      <c r="X152" s="447">
        <f ca="1" xml:space="preserve"> Gas_Calcs!AA$185</f>
        <v>0</v>
      </c>
      <c r="Y152" s="440">
        <f ca="1" xml:space="preserve"> Gas_Calcs!AB$185</f>
        <v>0</v>
      </c>
      <c r="Z152" s="244">
        <f ca="1" xml:space="preserve"> Gas_Calcs!AC$185</f>
        <v>0</v>
      </c>
      <c r="AA152" s="447">
        <f ca="1" xml:space="preserve"> Gas_Calcs!AD$185</f>
        <v>0</v>
      </c>
      <c r="AB152" s="461">
        <f ca="1" xml:space="preserve"> Coal_Calcs!V$184</f>
        <v>115276.80705009763</v>
      </c>
      <c r="AC152" s="463">
        <f ca="1" xml:space="preserve"> Coal_Calcs!W$184</f>
        <v>127408.27195114436</v>
      </c>
      <c r="AD152" s="464">
        <f ca="1" xml:space="preserve"> Coal_Calcs!X$184</f>
        <v>139265.73163543094</v>
      </c>
      <c r="AE152" s="461">
        <f ca="1" xml:space="preserve"> Coal_Calcs!Y$184</f>
        <v>4428.637569858176</v>
      </c>
      <c r="AF152" s="463">
        <f ca="1" xml:space="preserve"> Coal_Calcs!Z$184</f>
        <v>4920.7084109535281</v>
      </c>
      <c r="AG152" s="464">
        <f ca="1" xml:space="preserve"> Coal_Calcs!AA$184</f>
        <v>5412.779252048882</v>
      </c>
      <c r="AH152" s="461">
        <f ca="1" xml:space="preserve"> Coal_Calcs!AB$184</f>
        <v>119705.44461995582</v>
      </c>
      <c r="AI152" s="463">
        <f ca="1" xml:space="preserve"> Coal_Calcs!AC$184</f>
        <v>132328.98036209788</v>
      </c>
      <c r="AJ152" s="464">
        <f ca="1" xml:space="preserve"> Coal_Calcs!AD$184</f>
        <v>144678.51088747982</v>
      </c>
      <c r="AK152" s="384">
        <f t="shared" ca="1" si="3"/>
        <v>122016.23623595893</v>
      </c>
      <c r="AL152" s="384">
        <f t="shared" ca="1" si="3"/>
        <v>134841.97262709751</v>
      </c>
      <c r="AM152" s="384">
        <f t="shared" ca="1" si="3"/>
        <v>147419.90689183213</v>
      </c>
    </row>
    <row r="153" spans="4:39" ht="12.9" customHeight="1" x14ac:dyDescent="0.3">
      <c r="D153" s="54"/>
      <c r="E153" s="234" t="s">
        <v>326</v>
      </c>
      <c r="F153" s="234" t="s">
        <v>549</v>
      </c>
      <c r="G153" s="234" t="s">
        <v>646</v>
      </c>
      <c r="H153" s="172"/>
      <c r="I153" s="172"/>
      <c r="J153" s="440">
        <f ca="1" xml:space="preserve"> Oil_Calcs!V$186</f>
        <v>0</v>
      </c>
      <c r="K153" s="244">
        <f ca="1" xml:space="preserve"> Oil_Calcs!W$186</f>
        <v>0</v>
      </c>
      <c r="L153" s="447">
        <f ca="1" xml:space="preserve"> Oil_Calcs!X$186</f>
        <v>0</v>
      </c>
      <c r="M153" s="440">
        <f ca="1" xml:space="preserve"> Oil_Calcs!Y$186</f>
        <v>0</v>
      </c>
      <c r="N153" s="244">
        <f ca="1" xml:space="preserve"> Oil_Calcs!Z$186</f>
        <v>0</v>
      </c>
      <c r="O153" s="447">
        <f ca="1" xml:space="preserve"> Oil_Calcs!AA$186</f>
        <v>0</v>
      </c>
      <c r="P153" s="440">
        <f ca="1" xml:space="preserve"> Oil_Calcs!AB$186</f>
        <v>0</v>
      </c>
      <c r="Q153" s="244">
        <f ca="1" xml:space="preserve"> Oil_Calcs!AC$186</f>
        <v>0</v>
      </c>
      <c r="R153" s="447">
        <f ca="1" xml:space="preserve"> Oil_Calcs!AD$186</f>
        <v>0</v>
      </c>
      <c r="S153" s="440">
        <f ca="1" xml:space="preserve"> Gas_Calcs!V$186</f>
        <v>0</v>
      </c>
      <c r="T153" s="244">
        <f ca="1" xml:space="preserve"> Gas_Calcs!W$186</f>
        <v>0</v>
      </c>
      <c r="U153" s="447">
        <f ca="1" xml:space="preserve"> Gas_Calcs!X$186</f>
        <v>0</v>
      </c>
      <c r="V153" s="440">
        <f ca="1" xml:space="preserve"> Gas_Calcs!Y$186</f>
        <v>0</v>
      </c>
      <c r="W153" s="244">
        <f ca="1" xml:space="preserve"> Gas_Calcs!Z$186</f>
        <v>0</v>
      </c>
      <c r="X153" s="447">
        <f ca="1" xml:space="preserve"> Gas_Calcs!AA$186</f>
        <v>0</v>
      </c>
      <c r="Y153" s="440">
        <f ca="1" xml:space="preserve"> Gas_Calcs!AB$186</f>
        <v>0</v>
      </c>
      <c r="Z153" s="244">
        <f ca="1" xml:space="preserve"> Gas_Calcs!AC$186</f>
        <v>0</v>
      </c>
      <c r="AA153" s="447">
        <f ca="1" xml:space="preserve"> Gas_Calcs!AD$186</f>
        <v>0</v>
      </c>
      <c r="AB153" s="461">
        <f ca="1" xml:space="preserve"> Coal_Calcs!V$185</f>
        <v>0</v>
      </c>
      <c r="AC153" s="463">
        <f ca="1" xml:space="preserve"> Coal_Calcs!W$185</f>
        <v>0</v>
      </c>
      <c r="AD153" s="464">
        <f ca="1" xml:space="preserve"> Coal_Calcs!X$185</f>
        <v>0</v>
      </c>
      <c r="AE153" s="461">
        <f ca="1" xml:space="preserve"> Coal_Calcs!Y$185</f>
        <v>0</v>
      </c>
      <c r="AF153" s="463">
        <f ca="1" xml:space="preserve"> Coal_Calcs!Z$185</f>
        <v>0</v>
      </c>
      <c r="AG153" s="464">
        <f ca="1" xml:space="preserve"> Coal_Calcs!AA$185</f>
        <v>0</v>
      </c>
      <c r="AH153" s="461">
        <f ca="1" xml:space="preserve"> Coal_Calcs!AB$185</f>
        <v>0</v>
      </c>
      <c r="AI153" s="463">
        <f ca="1" xml:space="preserve"> Coal_Calcs!AC$185</f>
        <v>0</v>
      </c>
      <c r="AJ153" s="464">
        <f ca="1" xml:space="preserve"> Coal_Calcs!AD$185</f>
        <v>0</v>
      </c>
      <c r="AK153" s="384">
        <f t="shared" ca="1" si="3"/>
        <v>0</v>
      </c>
      <c r="AL153" s="384">
        <f t="shared" ca="1" si="3"/>
        <v>0</v>
      </c>
      <c r="AM153" s="384">
        <f t="shared" ca="1" si="3"/>
        <v>0</v>
      </c>
    </row>
    <row r="154" spans="4:39" ht="12.9" customHeight="1" x14ac:dyDescent="0.3">
      <c r="D154" s="54"/>
      <c r="E154" s="234" t="s">
        <v>360</v>
      </c>
      <c r="F154" s="234" t="s">
        <v>579</v>
      </c>
      <c r="G154" s="234" t="s">
        <v>646</v>
      </c>
      <c r="H154" s="172"/>
      <c r="I154" s="172"/>
      <c r="J154" s="440">
        <f ca="1" xml:space="preserve"> Oil_Calcs!V$187</f>
        <v>0</v>
      </c>
      <c r="K154" s="244">
        <f ca="1" xml:space="preserve"> Oil_Calcs!W$187</f>
        <v>0</v>
      </c>
      <c r="L154" s="447">
        <f ca="1" xml:space="preserve"> Oil_Calcs!X$187</f>
        <v>0</v>
      </c>
      <c r="M154" s="440">
        <f ca="1" xml:space="preserve"> Oil_Calcs!Y$187</f>
        <v>0</v>
      </c>
      <c r="N154" s="244">
        <f ca="1" xml:space="preserve"> Oil_Calcs!Z$187</f>
        <v>0</v>
      </c>
      <c r="O154" s="447">
        <f ca="1" xml:space="preserve"> Oil_Calcs!AA$187</f>
        <v>0</v>
      </c>
      <c r="P154" s="440">
        <f ca="1" xml:space="preserve"> Oil_Calcs!AB$187</f>
        <v>0</v>
      </c>
      <c r="Q154" s="244">
        <f ca="1" xml:space="preserve"> Oil_Calcs!AC$187</f>
        <v>0</v>
      </c>
      <c r="R154" s="447">
        <f ca="1" xml:space="preserve"> Oil_Calcs!AD$187</f>
        <v>0</v>
      </c>
      <c r="S154" s="440">
        <f ca="1" xml:space="preserve"> Gas_Calcs!V$187</f>
        <v>0</v>
      </c>
      <c r="T154" s="244">
        <f ca="1" xml:space="preserve"> Gas_Calcs!W$187</f>
        <v>0</v>
      </c>
      <c r="U154" s="447">
        <f ca="1" xml:space="preserve"> Gas_Calcs!X$187</f>
        <v>0</v>
      </c>
      <c r="V154" s="440">
        <f ca="1" xml:space="preserve"> Gas_Calcs!Y$187</f>
        <v>0</v>
      </c>
      <c r="W154" s="244">
        <f ca="1" xml:space="preserve"> Gas_Calcs!Z$187</f>
        <v>0</v>
      </c>
      <c r="X154" s="447">
        <f ca="1" xml:space="preserve"> Gas_Calcs!AA$187</f>
        <v>0</v>
      </c>
      <c r="Y154" s="440">
        <f ca="1" xml:space="preserve"> Gas_Calcs!AB$187</f>
        <v>0</v>
      </c>
      <c r="Z154" s="244">
        <f ca="1" xml:space="preserve"> Gas_Calcs!AC$187</f>
        <v>0</v>
      </c>
      <c r="AA154" s="447">
        <f ca="1" xml:space="preserve"> Gas_Calcs!AD$187</f>
        <v>0</v>
      </c>
      <c r="AB154" s="461">
        <f ca="1" xml:space="preserve"> Coal_Calcs!V$186</f>
        <v>0</v>
      </c>
      <c r="AC154" s="463">
        <f ca="1" xml:space="preserve"> Coal_Calcs!W$186</f>
        <v>0</v>
      </c>
      <c r="AD154" s="464">
        <f ca="1" xml:space="preserve"> Coal_Calcs!X$186</f>
        <v>0</v>
      </c>
      <c r="AE154" s="461">
        <f ca="1" xml:space="preserve"> Coal_Calcs!Y$186</f>
        <v>0</v>
      </c>
      <c r="AF154" s="463">
        <f ca="1" xml:space="preserve"> Coal_Calcs!Z$186</f>
        <v>0</v>
      </c>
      <c r="AG154" s="464">
        <f ca="1" xml:space="preserve"> Coal_Calcs!AA$186</f>
        <v>0</v>
      </c>
      <c r="AH154" s="461">
        <f ca="1" xml:space="preserve"> Coal_Calcs!AB$186</f>
        <v>0</v>
      </c>
      <c r="AI154" s="463">
        <f ca="1" xml:space="preserve"> Coal_Calcs!AC$186</f>
        <v>0</v>
      </c>
      <c r="AJ154" s="464">
        <f ca="1" xml:space="preserve"> Coal_Calcs!AD$186</f>
        <v>0</v>
      </c>
      <c r="AK154" s="384">
        <f t="shared" ca="1" si="3"/>
        <v>0</v>
      </c>
      <c r="AL154" s="384">
        <f t="shared" ca="1" si="3"/>
        <v>0</v>
      </c>
      <c r="AM154" s="384">
        <f t="shared" ca="1" si="3"/>
        <v>0</v>
      </c>
    </row>
    <row r="155" spans="4:39" ht="12.9" customHeight="1" x14ac:dyDescent="0.3">
      <c r="D155" s="54"/>
      <c r="E155" s="234" t="s">
        <v>334</v>
      </c>
      <c r="F155" s="234" t="s">
        <v>556</v>
      </c>
      <c r="G155" s="234" t="s">
        <v>646</v>
      </c>
      <c r="H155" s="172"/>
      <c r="I155" s="172"/>
      <c r="J155" s="440">
        <f ca="1" xml:space="preserve"> Oil_Calcs!V$188</f>
        <v>0</v>
      </c>
      <c r="K155" s="244">
        <f ca="1" xml:space="preserve"> Oil_Calcs!W$188</f>
        <v>0</v>
      </c>
      <c r="L155" s="447">
        <f ca="1" xml:space="preserve"> Oil_Calcs!X$188</f>
        <v>0</v>
      </c>
      <c r="M155" s="440">
        <f ca="1" xml:space="preserve"> Oil_Calcs!Y$188</f>
        <v>0</v>
      </c>
      <c r="N155" s="244">
        <f ca="1" xml:space="preserve"> Oil_Calcs!Z$188</f>
        <v>0</v>
      </c>
      <c r="O155" s="447">
        <f ca="1" xml:space="preserve"> Oil_Calcs!AA$188</f>
        <v>0</v>
      </c>
      <c r="P155" s="440">
        <f ca="1" xml:space="preserve"> Oil_Calcs!AB$188</f>
        <v>0</v>
      </c>
      <c r="Q155" s="244">
        <f ca="1" xml:space="preserve"> Oil_Calcs!AC$188</f>
        <v>0</v>
      </c>
      <c r="R155" s="447">
        <f ca="1" xml:space="preserve"> Oil_Calcs!AD$188</f>
        <v>0</v>
      </c>
      <c r="S155" s="440">
        <f ca="1" xml:space="preserve"> Gas_Calcs!V$188</f>
        <v>0</v>
      </c>
      <c r="T155" s="244">
        <f ca="1" xml:space="preserve"> Gas_Calcs!W$188</f>
        <v>0</v>
      </c>
      <c r="U155" s="447">
        <f ca="1" xml:space="preserve"> Gas_Calcs!X$188</f>
        <v>0</v>
      </c>
      <c r="V155" s="440">
        <f ca="1" xml:space="preserve"> Gas_Calcs!Y$188</f>
        <v>0</v>
      </c>
      <c r="W155" s="244">
        <f ca="1" xml:space="preserve"> Gas_Calcs!Z$188</f>
        <v>0</v>
      </c>
      <c r="X155" s="447">
        <f ca="1" xml:space="preserve"> Gas_Calcs!AA$188</f>
        <v>0</v>
      </c>
      <c r="Y155" s="440">
        <f ca="1" xml:space="preserve"> Gas_Calcs!AB$188</f>
        <v>0</v>
      </c>
      <c r="Z155" s="244">
        <f ca="1" xml:space="preserve"> Gas_Calcs!AC$188</f>
        <v>0</v>
      </c>
      <c r="AA155" s="447">
        <f ca="1" xml:space="preserve"> Gas_Calcs!AD$188</f>
        <v>0</v>
      </c>
      <c r="AB155" s="461">
        <f ca="1" xml:space="preserve"> Coal_Calcs!V$187</f>
        <v>0</v>
      </c>
      <c r="AC155" s="463">
        <f ca="1" xml:space="preserve"> Coal_Calcs!W$187</f>
        <v>0</v>
      </c>
      <c r="AD155" s="464">
        <f ca="1" xml:space="preserve"> Coal_Calcs!X$187</f>
        <v>0</v>
      </c>
      <c r="AE155" s="461">
        <f ca="1" xml:space="preserve"> Coal_Calcs!Y$187</f>
        <v>0</v>
      </c>
      <c r="AF155" s="463">
        <f ca="1" xml:space="preserve"> Coal_Calcs!Z$187</f>
        <v>0</v>
      </c>
      <c r="AG155" s="464">
        <f ca="1" xml:space="preserve"> Coal_Calcs!AA$187</f>
        <v>0</v>
      </c>
      <c r="AH155" s="461">
        <f ca="1" xml:space="preserve"> Coal_Calcs!AB$187</f>
        <v>0</v>
      </c>
      <c r="AI155" s="463">
        <f ca="1" xml:space="preserve"> Coal_Calcs!AC$187</f>
        <v>0</v>
      </c>
      <c r="AJ155" s="464">
        <f ca="1" xml:space="preserve"> Coal_Calcs!AD$187</f>
        <v>0</v>
      </c>
      <c r="AK155" s="384">
        <f t="shared" ca="1" si="3"/>
        <v>0</v>
      </c>
      <c r="AL155" s="384">
        <f t="shared" ca="1" si="3"/>
        <v>0</v>
      </c>
      <c r="AM155" s="384">
        <f t="shared" ca="1" si="3"/>
        <v>0</v>
      </c>
    </row>
    <row r="156" spans="4:39" ht="12.9" customHeight="1" x14ac:dyDescent="0.3">
      <c r="D156" s="54"/>
      <c r="E156" s="234" t="s">
        <v>335</v>
      </c>
      <c r="F156" s="234" t="s">
        <v>557</v>
      </c>
      <c r="G156" s="234" t="s">
        <v>646</v>
      </c>
      <c r="H156" s="172"/>
      <c r="I156" s="172"/>
      <c r="J156" s="440">
        <f ca="1" xml:space="preserve"> Oil_Calcs!V$189</f>
        <v>0</v>
      </c>
      <c r="K156" s="244">
        <f ca="1" xml:space="preserve"> Oil_Calcs!W$189</f>
        <v>0</v>
      </c>
      <c r="L156" s="447">
        <f ca="1" xml:space="preserve"> Oil_Calcs!X$189</f>
        <v>0</v>
      </c>
      <c r="M156" s="440">
        <f ca="1" xml:space="preserve"> Oil_Calcs!Y$189</f>
        <v>0</v>
      </c>
      <c r="N156" s="244">
        <f ca="1" xml:space="preserve"> Oil_Calcs!Z$189</f>
        <v>0</v>
      </c>
      <c r="O156" s="447">
        <f ca="1" xml:space="preserve"> Oil_Calcs!AA$189</f>
        <v>0</v>
      </c>
      <c r="P156" s="440">
        <f ca="1" xml:space="preserve"> Oil_Calcs!AB$189</f>
        <v>0</v>
      </c>
      <c r="Q156" s="244">
        <f ca="1" xml:space="preserve"> Oil_Calcs!AC$189</f>
        <v>0</v>
      </c>
      <c r="R156" s="447">
        <f ca="1" xml:space="preserve"> Oil_Calcs!AD$189</f>
        <v>0</v>
      </c>
      <c r="S156" s="440">
        <f ca="1" xml:space="preserve"> Gas_Calcs!V$189</f>
        <v>0</v>
      </c>
      <c r="T156" s="244">
        <f ca="1" xml:space="preserve"> Gas_Calcs!W$189</f>
        <v>0</v>
      </c>
      <c r="U156" s="447">
        <f ca="1" xml:space="preserve"> Gas_Calcs!X$189</f>
        <v>0</v>
      </c>
      <c r="V156" s="440">
        <f ca="1" xml:space="preserve"> Gas_Calcs!Y$189</f>
        <v>0</v>
      </c>
      <c r="W156" s="244">
        <f ca="1" xml:space="preserve"> Gas_Calcs!Z$189</f>
        <v>0</v>
      </c>
      <c r="X156" s="447">
        <f ca="1" xml:space="preserve"> Gas_Calcs!AA$189</f>
        <v>0</v>
      </c>
      <c r="Y156" s="440">
        <f ca="1" xml:space="preserve"> Gas_Calcs!AB$189</f>
        <v>0</v>
      </c>
      <c r="Z156" s="244">
        <f ca="1" xml:space="preserve"> Gas_Calcs!AC$189</f>
        <v>0</v>
      </c>
      <c r="AA156" s="447">
        <f ca="1" xml:space="preserve"> Gas_Calcs!AD$189</f>
        <v>0</v>
      </c>
      <c r="AB156" s="461">
        <f ca="1" xml:space="preserve"> Coal_Calcs!V$188</f>
        <v>0</v>
      </c>
      <c r="AC156" s="463">
        <f ca="1" xml:space="preserve"> Coal_Calcs!W$188</f>
        <v>0</v>
      </c>
      <c r="AD156" s="464">
        <f ca="1" xml:space="preserve"> Coal_Calcs!X$188</f>
        <v>0</v>
      </c>
      <c r="AE156" s="461">
        <f ca="1" xml:space="preserve"> Coal_Calcs!Y$188</f>
        <v>0</v>
      </c>
      <c r="AF156" s="463">
        <f ca="1" xml:space="preserve"> Coal_Calcs!Z$188</f>
        <v>0</v>
      </c>
      <c r="AG156" s="464">
        <f ca="1" xml:space="preserve"> Coal_Calcs!AA$188</f>
        <v>0</v>
      </c>
      <c r="AH156" s="461">
        <f ca="1" xml:space="preserve"> Coal_Calcs!AB$188</f>
        <v>0</v>
      </c>
      <c r="AI156" s="463">
        <f ca="1" xml:space="preserve"> Coal_Calcs!AC$188</f>
        <v>0</v>
      </c>
      <c r="AJ156" s="464">
        <f ca="1" xml:space="preserve"> Coal_Calcs!AD$188</f>
        <v>0</v>
      </c>
      <c r="AK156" s="384">
        <f t="shared" ca="1" si="3"/>
        <v>0</v>
      </c>
      <c r="AL156" s="384">
        <f t="shared" ca="1" si="3"/>
        <v>0</v>
      </c>
      <c r="AM156" s="384">
        <f t="shared" ca="1" si="3"/>
        <v>0</v>
      </c>
    </row>
    <row r="157" spans="4:39" ht="12.9" customHeight="1" x14ac:dyDescent="0.3">
      <c r="D157" s="54"/>
      <c r="E157" s="234" t="s">
        <v>344</v>
      </c>
      <c r="F157" s="234" t="s">
        <v>564</v>
      </c>
      <c r="G157" s="234" t="s">
        <v>646</v>
      </c>
      <c r="H157" s="172"/>
      <c r="I157" s="172"/>
      <c r="J157" s="440">
        <f ca="1" xml:space="preserve"> Oil_Calcs!V$190</f>
        <v>0</v>
      </c>
      <c r="K157" s="244">
        <f ca="1" xml:space="preserve"> Oil_Calcs!W$190</f>
        <v>0</v>
      </c>
      <c r="L157" s="447">
        <f ca="1" xml:space="preserve"> Oil_Calcs!X$190</f>
        <v>0</v>
      </c>
      <c r="M157" s="440">
        <f ca="1" xml:space="preserve"> Oil_Calcs!Y$190</f>
        <v>0</v>
      </c>
      <c r="N157" s="244">
        <f ca="1" xml:space="preserve"> Oil_Calcs!Z$190</f>
        <v>0</v>
      </c>
      <c r="O157" s="447">
        <f ca="1" xml:space="preserve"> Oil_Calcs!AA$190</f>
        <v>0</v>
      </c>
      <c r="P157" s="440">
        <f ca="1" xml:space="preserve"> Oil_Calcs!AB$190</f>
        <v>0</v>
      </c>
      <c r="Q157" s="244">
        <f ca="1" xml:space="preserve"> Oil_Calcs!AC$190</f>
        <v>0</v>
      </c>
      <c r="R157" s="447">
        <f ca="1" xml:space="preserve"> Oil_Calcs!AD$190</f>
        <v>0</v>
      </c>
      <c r="S157" s="440">
        <f ca="1" xml:space="preserve"> Gas_Calcs!V$190</f>
        <v>0</v>
      </c>
      <c r="T157" s="244">
        <f ca="1" xml:space="preserve"> Gas_Calcs!W$190</f>
        <v>0</v>
      </c>
      <c r="U157" s="447">
        <f ca="1" xml:space="preserve"> Gas_Calcs!X$190</f>
        <v>0</v>
      </c>
      <c r="V157" s="440">
        <f ca="1" xml:space="preserve"> Gas_Calcs!Y$190</f>
        <v>0</v>
      </c>
      <c r="W157" s="244">
        <f ca="1" xml:space="preserve"> Gas_Calcs!Z$190</f>
        <v>0</v>
      </c>
      <c r="X157" s="447">
        <f ca="1" xml:space="preserve"> Gas_Calcs!AA$190</f>
        <v>0</v>
      </c>
      <c r="Y157" s="440">
        <f ca="1" xml:space="preserve"> Gas_Calcs!AB$190</f>
        <v>0</v>
      </c>
      <c r="Z157" s="244">
        <f ca="1" xml:space="preserve"> Gas_Calcs!AC$190</f>
        <v>0</v>
      </c>
      <c r="AA157" s="447">
        <f ca="1" xml:space="preserve"> Gas_Calcs!AD$190</f>
        <v>0</v>
      </c>
      <c r="AB157" s="461">
        <f ca="1" xml:space="preserve"> Coal_Calcs!V$189</f>
        <v>0</v>
      </c>
      <c r="AC157" s="463">
        <f ca="1" xml:space="preserve"> Coal_Calcs!W$189</f>
        <v>0</v>
      </c>
      <c r="AD157" s="464">
        <f ca="1" xml:space="preserve"> Coal_Calcs!X$189</f>
        <v>0</v>
      </c>
      <c r="AE157" s="461">
        <f ca="1" xml:space="preserve"> Coal_Calcs!Y$189</f>
        <v>0</v>
      </c>
      <c r="AF157" s="463">
        <f ca="1" xml:space="preserve"> Coal_Calcs!Z$189</f>
        <v>0</v>
      </c>
      <c r="AG157" s="464">
        <f ca="1" xml:space="preserve"> Coal_Calcs!AA$189</f>
        <v>0</v>
      </c>
      <c r="AH157" s="461">
        <f ca="1" xml:space="preserve"> Coal_Calcs!AB$189</f>
        <v>0</v>
      </c>
      <c r="AI157" s="463">
        <f ca="1" xml:space="preserve"> Coal_Calcs!AC$189</f>
        <v>0</v>
      </c>
      <c r="AJ157" s="464">
        <f ca="1" xml:space="preserve"> Coal_Calcs!AD$189</f>
        <v>0</v>
      </c>
      <c r="AK157" s="384">
        <f t="shared" ca="1" si="3"/>
        <v>0</v>
      </c>
      <c r="AL157" s="384">
        <f t="shared" ca="1" si="3"/>
        <v>0</v>
      </c>
      <c r="AM157" s="384">
        <f t="shared" ca="1" si="3"/>
        <v>0</v>
      </c>
    </row>
    <row r="158" spans="4:39" ht="12.9" customHeight="1" x14ac:dyDescent="0.3">
      <c r="D158" s="54"/>
      <c r="E158" s="234" t="s">
        <v>332</v>
      </c>
      <c r="F158" s="234" t="s">
        <v>554</v>
      </c>
      <c r="G158" s="234" t="s">
        <v>646</v>
      </c>
      <c r="H158" s="172"/>
      <c r="I158" s="172"/>
      <c r="J158" s="440">
        <f ca="1" xml:space="preserve"> Oil_Calcs!V$191</f>
        <v>0</v>
      </c>
      <c r="K158" s="244">
        <f ca="1" xml:space="preserve"> Oil_Calcs!W$191</f>
        <v>0</v>
      </c>
      <c r="L158" s="447">
        <f ca="1" xml:space="preserve"> Oil_Calcs!X$191</f>
        <v>0</v>
      </c>
      <c r="M158" s="440">
        <f ca="1" xml:space="preserve"> Oil_Calcs!Y$191</f>
        <v>0</v>
      </c>
      <c r="N158" s="244">
        <f ca="1" xml:space="preserve"> Oil_Calcs!Z$191</f>
        <v>0</v>
      </c>
      <c r="O158" s="447">
        <f ca="1" xml:space="preserve"> Oil_Calcs!AA$191</f>
        <v>0</v>
      </c>
      <c r="P158" s="440">
        <f ca="1" xml:space="preserve"> Oil_Calcs!AB$191</f>
        <v>0</v>
      </c>
      <c r="Q158" s="244">
        <f ca="1" xml:space="preserve"> Oil_Calcs!AC$191</f>
        <v>0</v>
      </c>
      <c r="R158" s="447">
        <f ca="1" xml:space="preserve"> Oil_Calcs!AD$191</f>
        <v>0</v>
      </c>
      <c r="S158" s="440">
        <f ca="1" xml:space="preserve"> Gas_Calcs!V$191</f>
        <v>0</v>
      </c>
      <c r="T158" s="244">
        <f ca="1" xml:space="preserve"> Gas_Calcs!W$191</f>
        <v>0</v>
      </c>
      <c r="U158" s="447">
        <f ca="1" xml:space="preserve"> Gas_Calcs!X$191</f>
        <v>0</v>
      </c>
      <c r="V158" s="440">
        <f ca="1" xml:space="preserve"> Gas_Calcs!Y$191</f>
        <v>0</v>
      </c>
      <c r="W158" s="244">
        <f ca="1" xml:space="preserve"> Gas_Calcs!Z$191</f>
        <v>0</v>
      </c>
      <c r="X158" s="447">
        <f ca="1" xml:space="preserve"> Gas_Calcs!AA$191</f>
        <v>0</v>
      </c>
      <c r="Y158" s="440">
        <f ca="1" xml:space="preserve"> Gas_Calcs!AB$191</f>
        <v>0</v>
      </c>
      <c r="Z158" s="244">
        <f ca="1" xml:space="preserve"> Gas_Calcs!AC$191</f>
        <v>0</v>
      </c>
      <c r="AA158" s="447">
        <f ca="1" xml:space="preserve"> Gas_Calcs!AD$191</f>
        <v>0</v>
      </c>
      <c r="AB158" s="461">
        <f ca="1" xml:space="preserve"> Coal_Calcs!V$190</f>
        <v>0</v>
      </c>
      <c r="AC158" s="463">
        <f ca="1" xml:space="preserve"> Coal_Calcs!W$190</f>
        <v>0</v>
      </c>
      <c r="AD158" s="464">
        <f ca="1" xml:space="preserve"> Coal_Calcs!X$190</f>
        <v>0</v>
      </c>
      <c r="AE158" s="461">
        <f ca="1" xml:space="preserve"> Coal_Calcs!Y$190</f>
        <v>0</v>
      </c>
      <c r="AF158" s="463">
        <f ca="1" xml:space="preserve"> Coal_Calcs!Z$190</f>
        <v>0</v>
      </c>
      <c r="AG158" s="464">
        <f ca="1" xml:space="preserve"> Coal_Calcs!AA$190</f>
        <v>0</v>
      </c>
      <c r="AH158" s="461">
        <f ca="1" xml:space="preserve"> Coal_Calcs!AB$190</f>
        <v>0</v>
      </c>
      <c r="AI158" s="463">
        <f ca="1" xml:space="preserve"> Coal_Calcs!AC$190</f>
        <v>0</v>
      </c>
      <c r="AJ158" s="464">
        <f ca="1" xml:space="preserve"> Coal_Calcs!AD$190</f>
        <v>0</v>
      </c>
      <c r="AK158" s="384">
        <f t="shared" ca="1" si="3"/>
        <v>0</v>
      </c>
      <c r="AL158" s="384">
        <f t="shared" ca="1" si="3"/>
        <v>0</v>
      </c>
      <c r="AM158" s="384">
        <f t="shared" ca="1" si="3"/>
        <v>0</v>
      </c>
    </row>
    <row r="159" spans="4:39" ht="12.9" customHeight="1" x14ac:dyDescent="0.3">
      <c r="D159" s="54"/>
      <c r="E159" s="234" t="s">
        <v>336</v>
      </c>
      <c r="F159" s="234" t="s">
        <v>558</v>
      </c>
      <c r="G159" s="234" t="s">
        <v>646</v>
      </c>
      <c r="H159" s="172"/>
      <c r="I159" s="172"/>
      <c r="J159" s="440">
        <f ca="1" xml:space="preserve"> Oil_Calcs!V$192</f>
        <v>0</v>
      </c>
      <c r="K159" s="244">
        <f ca="1" xml:space="preserve"> Oil_Calcs!W$192</f>
        <v>0</v>
      </c>
      <c r="L159" s="447">
        <f ca="1" xml:space="preserve"> Oil_Calcs!X$192</f>
        <v>0</v>
      </c>
      <c r="M159" s="440">
        <f ca="1" xml:space="preserve"> Oil_Calcs!Y$192</f>
        <v>0</v>
      </c>
      <c r="N159" s="244">
        <f ca="1" xml:space="preserve"> Oil_Calcs!Z$192</f>
        <v>0</v>
      </c>
      <c r="O159" s="447">
        <f ca="1" xml:space="preserve"> Oil_Calcs!AA$192</f>
        <v>0</v>
      </c>
      <c r="P159" s="440">
        <f ca="1" xml:space="preserve"> Oil_Calcs!AB$192</f>
        <v>0</v>
      </c>
      <c r="Q159" s="244">
        <f ca="1" xml:space="preserve"> Oil_Calcs!AC$192</f>
        <v>0</v>
      </c>
      <c r="R159" s="447">
        <f ca="1" xml:space="preserve"> Oil_Calcs!AD$192</f>
        <v>0</v>
      </c>
      <c r="S159" s="440">
        <f ca="1" xml:space="preserve"> Gas_Calcs!V$192</f>
        <v>0</v>
      </c>
      <c r="T159" s="244">
        <f ca="1" xml:space="preserve"> Gas_Calcs!W$192</f>
        <v>0</v>
      </c>
      <c r="U159" s="447">
        <f ca="1" xml:space="preserve"> Gas_Calcs!X$192</f>
        <v>0</v>
      </c>
      <c r="V159" s="440">
        <f ca="1" xml:space="preserve"> Gas_Calcs!Y$192</f>
        <v>0</v>
      </c>
      <c r="W159" s="244">
        <f ca="1" xml:space="preserve"> Gas_Calcs!Z$192</f>
        <v>0</v>
      </c>
      <c r="X159" s="447">
        <f ca="1" xml:space="preserve"> Gas_Calcs!AA$192</f>
        <v>0</v>
      </c>
      <c r="Y159" s="440">
        <f ca="1" xml:space="preserve"> Gas_Calcs!AB$192</f>
        <v>0</v>
      </c>
      <c r="Z159" s="244">
        <f ca="1" xml:space="preserve"> Gas_Calcs!AC$192</f>
        <v>0</v>
      </c>
      <c r="AA159" s="447">
        <f ca="1" xml:space="preserve"> Gas_Calcs!AD$192</f>
        <v>0</v>
      </c>
      <c r="AB159" s="461">
        <f ca="1" xml:space="preserve"> Coal_Calcs!V$191</f>
        <v>0</v>
      </c>
      <c r="AC159" s="463">
        <f ca="1" xml:space="preserve"> Coal_Calcs!W$191</f>
        <v>0</v>
      </c>
      <c r="AD159" s="464">
        <f ca="1" xml:space="preserve"> Coal_Calcs!X$191</f>
        <v>0</v>
      </c>
      <c r="AE159" s="461">
        <f ca="1" xml:space="preserve"> Coal_Calcs!Y$191</f>
        <v>0</v>
      </c>
      <c r="AF159" s="463">
        <f ca="1" xml:space="preserve"> Coal_Calcs!Z$191</f>
        <v>0</v>
      </c>
      <c r="AG159" s="464">
        <f ca="1" xml:space="preserve"> Coal_Calcs!AA$191</f>
        <v>0</v>
      </c>
      <c r="AH159" s="461">
        <f ca="1" xml:space="preserve"> Coal_Calcs!AB$191</f>
        <v>0</v>
      </c>
      <c r="AI159" s="463">
        <f ca="1" xml:space="preserve"> Coal_Calcs!AC$191</f>
        <v>0</v>
      </c>
      <c r="AJ159" s="464">
        <f ca="1" xml:space="preserve"> Coal_Calcs!AD$191</f>
        <v>0</v>
      </c>
      <c r="AK159" s="384">
        <f t="shared" ca="1" si="3"/>
        <v>0</v>
      </c>
      <c r="AL159" s="384">
        <f t="shared" ca="1" si="3"/>
        <v>0</v>
      </c>
      <c r="AM159" s="384">
        <f t="shared" ca="1" si="3"/>
        <v>0</v>
      </c>
    </row>
    <row r="160" spans="4:39" ht="12.9" customHeight="1" x14ac:dyDescent="0.3">
      <c r="D160" s="54"/>
      <c r="E160" s="234" t="s">
        <v>330</v>
      </c>
      <c r="F160" s="234" t="s">
        <v>552</v>
      </c>
      <c r="G160" s="234" t="s">
        <v>646</v>
      </c>
      <c r="H160" s="172"/>
      <c r="I160" s="172"/>
      <c r="J160" s="440">
        <f ca="1" xml:space="preserve"> Oil_Calcs!V$193</f>
        <v>0</v>
      </c>
      <c r="K160" s="244">
        <f ca="1" xml:space="preserve"> Oil_Calcs!W$193</f>
        <v>0</v>
      </c>
      <c r="L160" s="447">
        <f ca="1" xml:space="preserve"> Oil_Calcs!X$193</f>
        <v>0</v>
      </c>
      <c r="M160" s="440">
        <f ca="1" xml:space="preserve"> Oil_Calcs!Y$193</f>
        <v>0</v>
      </c>
      <c r="N160" s="244">
        <f ca="1" xml:space="preserve"> Oil_Calcs!Z$193</f>
        <v>0</v>
      </c>
      <c r="O160" s="447">
        <f ca="1" xml:space="preserve"> Oil_Calcs!AA$193</f>
        <v>0</v>
      </c>
      <c r="P160" s="440">
        <f ca="1" xml:space="preserve"> Oil_Calcs!AB$193</f>
        <v>0</v>
      </c>
      <c r="Q160" s="244">
        <f ca="1" xml:space="preserve"> Oil_Calcs!AC$193</f>
        <v>0</v>
      </c>
      <c r="R160" s="447">
        <f ca="1" xml:space="preserve"> Oil_Calcs!AD$193</f>
        <v>0</v>
      </c>
      <c r="S160" s="440">
        <f ca="1" xml:space="preserve"> Gas_Calcs!V$193</f>
        <v>0</v>
      </c>
      <c r="T160" s="244">
        <f ca="1" xml:space="preserve"> Gas_Calcs!W$193</f>
        <v>0</v>
      </c>
      <c r="U160" s="447">
        <f ca="1" xml:space="preserve"> Gas_Calcs!X$193</f>
        <v>0</v>
      </c>
      <c r="V160" s="440">
        <f ca="1" xml:space="preserve"> Gas_Calcs!Y$193</f>
        <v>0</v>
      </c>
      <c r="W160" s="244">
        <f ca="1" xml:space="preserve"> Gas_Calcs!Z$193</f>
        <v>0</v>
      </c>
      <c r="X160" s="447">
        <f ca="1" xml:space="preserve"> Gas_Calcs!AA$193</f>
        <v>0</v>
      </c>
      <c r="Y160" s="440">
        <f ca="1" xml:space="preserve"> Gas_Calcs!AB$193</f>
        <v>0</v>
      </c>
      <c r="Z160" s="244">
        <f ca="1" xml:space="preserve"> Gas_Calcs!AC$193</f>
        <v>0</v>
      </c>
      <c r="AA160" s="447">
        <f ca="1" xml:space="preserve"> Gas_Calcs!AD$193</f>
        <v>0</v>
      </c>
      <c r="AB160" s="461">
        <f ca="1" xml:space="preserve"> Coal_Calcs!V$192</f>
        <v>0</v>
      </c>
      <c r="AC160" s="463">
        <f ca="1" xml:space="preserve"> Coal_Calcs!W$192</f>
        <v>0</v>
      </c>
      <c r="AD160" s="464">
        <f ca="1" xml:space="preserve"> Coal_Calcs!X$192</f>
        <v>0</v>
      </c>
      <c r="AE160" s="461">
        <f ca="1" xml:space="preserve"> Coal_Calcs!Y$192</f>
        <v>0</v>
      </c>
      <c r="AF160" s="463">
        <f ca="1" xml:space="preserve"> Coal_Calcs!Z$192</f>
        <v>0</v>
      </c>
      <c r="AG160" s="464">
        <f ca="1" xml:space="preserve"> Coal_Calcs!AA$192</f>
        <v>0</v>
      </c>
      <c r="AH160" s="461">
        <f ca="1" xml:space="preserve"> Coal_Calcs!AB$192</f>
        <v>0</v>
      </c>
      <c r="AI160" s="463">
        <f ca="1" xml:space="preserve"> Coal_Calcs!AC$192</f>
        <v>0</v>
      </c>
      <c r="AJ160" s="464">
        <f ca="1" xml:space="preserve"> Coal_Calcs!AD$192</f>
        <v>0</v>
      </c>
      <c r="AK160" s="384">
        <f t="shared" ca="1" si="3"/>
        <v>0</v>
      </c>
      <c r="AL160" s="384">
        <f t="shared" ca="1" si="3"/>
        <v>0</v>
      </c>
      <c r="AM160" s="384">
        <f t="shared" ca="1" si="3"/>
        <v>0</v>
      </c>
    </row>
    <row r="161" spans="4:39" ht="12.9" customHeight="1" x14ac:dyDescent="0.3">
      <c r="D161" s="54"/>
      <c r="E161" s="234" t="s">
        <v>328</v>
      </c>
      <c r="F161" s="234" t="s">
        <v>551</v>
      </c>
      <c r="G161" s="234" t="s">
        <v>646</v>
      </c>
      <c r="H161" s="172"/>
      <c r="I161" s="172"/>
      <c r="J161" s="440">
        <f ca="1" xml:space="preserve"> Oil_Calcs!V$194</f>
        <v>0</v>
      </c>
      <c r="K161" s="244">
        <f ca="1" xml:space="preserve"> Oil_Calcs!W$194</f>
        <v>0</v>
      </c>
      <c r="L161" s="447">
        <f ca="1" xml:space="preserve"> Oil_Calcs!X$194</f>
        <v>0</v>
      </c>
      <c r="M161" s="440">
        <f ca="1" xml:space="preserve"> Oil_Calcs!Y$194</f>
        <v>0</v>
      </c>
      <c r="N161" s="244">
        <f ca="1" xml:space="preserve"> Oil_Calcs!Z$194</f>
        <v>0</v>
      </c>
      <c r="O161" s="447">
        <f ca="1" xml:space="preserve"> Oil_Calcs!AA$194</f>
        <v>0</v>
      </c>
      <c r="P161" s="440">
        <f ca="1" xml:space="preserve"> Oil_Calcs!AB$194</f>
        <v>0</v>
      </c>
      <c r="Q161" s="244">
        <f ca="1" xml:space="preserve"> Oil_Calcs!AC$194</f>
        <v>0</v>
      </c>
      <c r="R161" s="447">
        <f ca="1" xml:space="preserve"> Oil_Calcs!AD$194</f>
        <v>0</v>
      </c>
      <c r="S161" s="440">
        <f ca="1" xml:space="preserve"> Gas_Calcs!V$194</f>
        <v>0</v>
      </c>
      <c r="T161" s="244">
        <f ca="1" xml:space="preserve"> Gas_Calcs!W$194</f>
        <v>0</v>
      </c>
      <c r="U161" s="447">
        <f ca="1" xml:space="preserve"> Gas_Calcs!X$194</f>
        <v>0</v>
      </c>
      <c r="V161" s="440">
        <f ca="1" xml:space="preserve"> Gas_Calcs!Y$194</f>
        <v>0</v>
      </c>
      <c r="W161" s="244">
        <f ca="1" xml:space="preserve"> Gas_Calcs!Z$194</f>
        <v>0</v>
      </c>
      <c r="X161" s="447">
        <f ca="1" xml:space="preserve"> Gas_Calcs!AA$194</f>
        <v>0</v>
      </c>
      <c r="Y161" s="440">
        <f ca="1" xml:space="preserve"> Gas_Calcs!AB$194</f>
        <v>0</v>
      </c>
      <c r="Z161" s="244">
        <f ca="1" xml:space="preserve"> Gas_Calcs!AC$194</f>
        <v>0</v>
      </c>
      <c r="AA161" s="447">
        <f ca="1" xml:space="preserve"> Gas_Calcs!AD$194</f>
        <v>0</v>
      </c>
      <c r="AB161" s="461">
        <f ca="1" xml:space="preserve"> Coal_Calcs!V$193</f>
        <v>76.631812189694273</v>
      </c>
      <c r="AC161" s="463">
        <f ca="1" xml:space="preserve"> Coal_Calcs!W$193</f>
        <v>84.9783271496525</v>
      </c>
      <c r="AD161" s="464">
        <f ca="1" xml:space="preserve"> Coal_Calcs!X$193</f>
        <v>93.409440387367411</v>
      </c>
      <c r="AE161" s="461">
        <f ca="1" xml:space="preserve"> Coal_Calcs!Y$193</f>
        <v>5.266674284434524</v>
      </c>
      <c r="AF161" s="463">
        <f ca="1" xml:space="preserve"> Coal_Calcs!Z$193</f>
        <v>5.7880284087661042</v>
      </c>
      <c r="AG161" s="464">
        <f ca="1" xml:space="preserve"> Coal_Calcs!AA$193</f>
        <v>6.3093825330976872</v>
      </c>
      <c r="AH161" s="461">
        <f ca="1" xml:space="preserve"> Coal_Calcs!AB$193</f>
        <v>81.898486474128802</v>
      </c>
      <c r="AI161" s="463">
        <f ca="1" xml:space="preserve"> Coal_Calcs!AC$193</f>
        <v>90.76635555841861</v>
      </c>
      <c r="AJ161" s="464">
        <f ca="1" xml:space="preserve"> Coal_Calcs!AD$193</f>
        <v>99.718822920465101</v>
      </c>
      <c r="AK161" s="384">
        <f t="shared" ca="1" si="3"/>
        <v>81.898486474128802</v>
      </c>
      <c r="AL161" s="384">
        <f t="shared" ca="1" si="3"/>
        <v>90.76635555841861</v>
      </c>
      <c r="AM161" s="384">
        <f t="shared" ca="1" si="3"/>
        <v>99.718822920465101</v>
      </c>
    </row>
    <row r="162" spans="4:39" ht="12.9" customHeight="1" x14ac:dyDescent="0.3">
      <c r="D162" s="54"/>
      <c r="E162" s="234" t="s">
        <v>338</v>
      </c>
      <c r="F162" s="234" t="s">
        <v>171</v>
      </c>
      <c r="G162" s="234" t="s">
        <v>646</v>
      </c>
      <c r="H162" s="172"/>
      <c r="I162" s="172"/>
      <c r="J162" s="440">
        <f ca="1" xml:space="preserve"> Oil_Calcs!V$195</f>
        <v>240017.29918504477</v>
      </c>
      <c r="K162" s="244">
        <f ca="1" xml:space="preserve"> Oil_Calcs!W$195</f>
        <v>261019.47581123069</v>
      </c>
      <c r="L162" s="447">
        <f ca="1" xml:space="preserve"> Oil_Calcs!X$195</f>
        <v>284743.31497679692</v>
      </c>
      <c r="M162" s="440">
        <f ca="1" xml:space="preserve"> Oil_Calcs!Y$195</f>
        <v>26354.509487593277</v>
      </c>
      <c r="N162" s="244">
        <f ca="1" xml:space="preserve"> Oil_Calcs!Z$195</f>
        <v>39897.602736402427</v>
      </c>
      <c r="O162" s="447">
        <f ca="1" xml:space="preserve"> Oil_Calcs!AA$195</f>
        <v>48000.098761480942</v>
      </c>
      <c r="P162" s="440">
        <f ca="1" xml:space="preserve"> Oil_Calcs!AB$195</f>
        <v>266371.80867263803</v>
      </c>
      <c r="Q162" s="244">
        <f ca="1" xml:space="preserve"> Oil_Calcs!AC$195</f>
        <v>300917.07854763314</v>
      </c>
      <c r="R162" s="447">
        <f ca="1" xml:space="preserve"> Oil_Calcs!AD$195</f>
        <v>332743.41373827786</v>
      </c>
      <c r="S162" s="440">
        <f ca="1" xml:space="preserve"> Gas_Calcs!V$195</f>
        <v>51267.870628255725</v>
      </c>
      <c r="T162" s="244">
        <f ca="1" xml:space="preserve"> Gas_Calcs!W$195</f>
        <v>52967.358052396805</v>
      </c>
      <c r="U162" s="447">
        <f ca="1" xml:space="preserve"> Gas_Calcs!X$195</f>
        <v>55044.509348569227</v>
      </c>
      <c r="V162" s="440">
        <f ca="1" xml:space="preserve"> Gas_Calcs!Y$195</f>
        <v>4682.3572796918743</v>
      </c>
      <c r="W162" s="244">
        <f ca="1" xml:space="preserve"> Gas_Calcs!Z$195</f>
        <v>12025.990901751968</v>
      </c>
      <c r="X162" s="447">
        <f ca="1" xml:space="preserve"> Gas_Calcs!AA$195</f>
        <v>20295.010274685264</v>
      </c>
      <c r="Y162" s="440">
        <f ca="1" xml:space="preserve"> Gas_Calcs!AB$195</f>
        <v>55950.227907947599</v>
      </c>
      <c r="Z162" s="244">
        <f ca="1" xml:space="preserve"> Gas_Calcs!AC$195</f>
        <v>64993.348954148772</v>
      </c>
      <c r="AA162" s="447">
        <f ca="1" xml:space="preserve"> Gas_Calcs!AD$195</f>
        <v>75339.519623254484</v>
      </c>
      <c r="AB162" s="461">
        <f ca="1" xml:space="preserve"> Coal_Calcs!V$194</f>
        <v>16455.574619283278</v>
      </c>
      <c r="AC162" s="463">
        <f ca="1" xml:space="preserve"> Coal_Calcs!W$194</f>
        <v>18247.868130424176</v>
      </c>
      <c r="AD162" s="464">
        <f ca="1" xml:space="preserve"> Coal_Calcs!X$194</f>
        <v>20058.327899578675</v>
      </c>
      <c r="AE162" s="461">
        <f ca="1" xml:space="preserve"> Coal_Calcs!Y$194</f>
        <v>1130.9422184671744</v>
      </c>
      <c r="AF162" s="463">
        <f ca="1" xml:space="preserve"> Coal_Calcs!Z$194</f>
        <v>1242.8954850136122</v>
      </c>
      <c r="AG162" s="464">
        <f ca="1" xml:space="preserve"> Coal_Calcs!AA$194</f>
        <v>1354.8487515600505</v>
      </c>
      <c r="AH162" s="461">
        <f ca="1" xml:space="preserve"> Coal_Calcs!AB$194</f>
        <v>17586.516837750452</v>
      </c>
      <c r="AI162" s="463">
        <f ca="1" xml:space="preserve"> Coal_Calcs!AC$194</f>
        <v>19490.763615437787</v>
      </c>
      <c r="AJ162" s="464">
        <f ca="1" xml:space="preserve"> Coal_Calcs!AD$194</f>
        <v>21413.176651138725</v>
      </c>
      <c r="AK162" s="384">
        <f t="shared" ca="1" si="3"/>
        <v>339908.55341833609</v>
      </c>
      <c r="AL162" s="384">
        <f t="shared" ca="1" si="3"/>
        <v>385401.19111721969</v>
      </c>
      <c r="AM162" s="384">
        <f t="shared" ca="1" si="3"/>
        <v>429496.1100126711</v>
      </c>
    </row>
    <row r="163" spans="4:39" ht="12.9" customHeight="1" x14ac:dyDescent="0.3">
      <c r="D163" s="54"/>
      <c r="E163" s="234" t="s">
        <v>329</v>
      </c>
      <c r="F163" s="234" t="s">
        <v>172</v>
      </c>
      <c r="G163" s="234" t="s">
        <v>646</v>
      </c>
      <c r="H163" s="172"/>
      <c r="I163" s="172"/>
      <c r="J163" s="440">
        <f ca="1" xml:space="preserve"> Oil_Calcs!V$196</f>
        <v>88605.218272801387</v>
      </c>
      <c r="K163" s="244">
        <f ca="1" xml:space="preserve"> Oil_Calcs!W$196</f>
        <v>96358.419606562107</v>
      </c>
      <c r="L163" s="447">
        <f ca="1" xml:space="preserve"> Oil_Calcs!X$196</f>
        <v>105116.35478319794</v>
      </c>
      <c r="M163" s="440">
        <f ca="1" xml:space="preserve"> Oil_Calcs!Y$196</f>
        <v>14822.872203595858</v>
      </c>
      <c r="N163" s="244">
        <f ca="1" xml:space="preserve"> Oil_Calcs!Z$196</f>
        <v>19253.056708031523</v>
      </c>
      <c r="O163" s="447">
        <f ca="1" xml:space="preserve"> Oil_Calcs!AA$196</f>
        <v>30622.913350883377</v>
      </c>
      <c r="P163" s="440">
        <f ca="1" xml:space="preserve"> Oil_Calcs!AB$196</f>
        <v>103428.09047639725</v>
      </c>
      <c r="Q163" s="244">
        <f ca="1" xml:space="preserve"> Oil_Calcs!AC$196</f>
        <v>115611.47631459363</v>
      </c>
      <c r="R163" s="447">
        <f ca="1" xml:space="preserve"> Oil_Calcs!AD$196</f>
        <v>135739.26813408133</v>
      </c>
      <c r="S163" s="440">
        <f ca="1" xml:space="preserve"> Gas_Calcs!V$196</f>
        <v>0</v>
      </c>
      <c r="T163" s="244">
        <f ca="1" xml:space="preserve"> Gas_Calcs!W$196</f>
        <v>0</v>
      </c>
      <c r="U163" s="447">
        <f ca="1" xml:space="preserve"> Gas_Calcs!X$196</f>
        <v>0</v>
      </c>
      <c r="V163" s="440">
        <f ca="1" xml:space="preserve"> Gas_Calcs!Y$196</f>
        <v>0</v>
      </c>
      <c r="W163" s="244">
        <f ca="1" xml:space="preserve"> Gas_Calcs!Z$196</f>
        <v>0</v>
      </c>
      <c r="X163" s="447">
        <f ca="1" xml:space="preserve"> Gas_Calcs!AA$196</f>
        <v>0</v>
      </c>
      <c r="Y163" s="440">
        <f ca="1" xml:space="preserve"> Gas_Calcs!AB$196</f>
        <v>0</v>
      </c>
      <c r="Z163" s="244">
        <f ca="1" xml:space="preserve"> Gas_Calcs!AC$196</f>
        <v>0</v>
      </c>
      <c r="AA163" s="447">
        <f ca="1" xml:space="preserve"> Gas_Calcs!AD$196</f>
        <v>0</v>
      </c>
      <c r="AB163" s="461">
        <f ca="1" xml:space="preserve"> Coal_Calcs!V$195</f>
        <v>5621.4002238430803</v>
      </c>
      <c r="AC163" s="463">
        <f ca="1" xml:space="preserve"> Coal_Calcs!W$195</f>
        <v>6233.666849459024</v>
      </c>
      <c r="AD163" s="464">
        <f ca="1" xml:space="preserve"> Coal_Calcs!X$195</f>
        <v>6852.1392630359887</v>
      </c>
      <c r="AE163" s="461">
        <f ca="1" xml:space="preserve"> Coal_Calcs!Y$195</f>
        <v>386.34195323662669</v>
      </c>
      <c r="AF163" s="463">
        <f ca="1" xml:space="preserve"> Coal_Calcs!Z$195</f>
        <v>424.58638603125138</v>
      </c>
      <c r="AG163" s="464">
        <f ca="1" xml:space="preserve"> Coal_Calcs!AA$195</f>
        <v>462.83081882587618</v>
      </c>
      <c r="AH163" s="461">
        <f ca="1" xml:space="preserve"> Coal_Calcs!AB$195</f>
        <v>6007.7421770797073</v>
      </c>
      <c r="AI163" s="463">
        <f ca="1" xml:space="preserve"> Coal_Calcs!AC$195</f>
        <v>6658.2532354902751</v>
      </c>
      <c r="AJ163" s="464">
        <f ca="1" xml:space="preserve"> Coal_Calcs!AD$195</f>
        <v>7314.9700818618649</v>
      </c>
      <c r="AK163" s="384">
        <f t="shared" ca="1" si="3"/>
        <v>109435.83265347696</v>
      </c>
      <c r="AL163" s="384">
        <f t="shared" ca="1" si="3"/>
        <v>122269.72955008391</v>
      </c>
      <c r="AM163" s="384">
        <f t="shared" ca="1" si="3"/>
        <v>143054.23821594319</v>
      </c>
    </row>
    <row r="164" spans="4:39" ht="12.9" customHeight="1" x14ac:dyDescent="0.3">
      <c r="D164" s="54"/>
      <c r="E164" s="234" t="s">
        <v>346</v>
      </c>
      <c r="F164" s="234" t="s">
        <v>566</v>
      </c>
      <c r="G164" s="234" t="s">
        <v>646</v>
      </c>
      <c r="H164" s="172"/>
      <c r="I164" s="172"/>
      <c r="J164" s="440">
        <f ca="1" xml:space="preserve"> Oil_Calcs!V$197</f>
        <v>0</v>
      </c>
      <c r="K164" s="244">
        <f ca="1" xml:space="preserve"> Oil_Calcs!W$197</f>
        <v>0</v>
      </c>
      <c r="L164" s="447">
        <f ca="1" xml:space="preserve"> Oil_Calcs!X$197</f>
        <v>0</v>
      </c>
      <c r="M164" s="440">
        <f ca="1" xml:space="preserve"> Oil_Calcs!Y$197</f>
        <v>0</v>
      </c>
      <c r="N164" s="244">
        <f ca="1" xml:space="preserve"> Oil_Calcs!Z$197</f>
        <v>0</v>
      </c>
      <c r="O164" s="447">
        <f ca="1" xml:space="preserve"> Oil_Calcs!AA$197</f>
        <v>0</v>
      </c>
      <c r="P164" s="440">
        <f ca="1" xml:space="preserve"> Oil_Calcs!AB$197</f>
        <v>0</v>
      </c>
      <c r="Q164" s="244">
        <f ca="1" xml:space="preserve"> Oil_Calcs!AC$197</f>
        <v>0</v>
      </c>
      <c r="R164" s="447">
        <f ca="1" xml:space="preserve"> Oil_Calcs!AD$197</f>
        <v>0</v>
      </c>
      <c r="S164" s="440">
        <f ca="1" xml:space="preserve"> Gas_Calcs!V$197</f>
        <v>0</v>
      </c>
      <c r="T164" s="244">
        <f ca="1" xml:space="preserve"> Gas_Calcs!W$197</f>
        <v>0</v>
      </c>
      <c r="U164" s="447">
        <f ca="1" xml:space="preserve"> Gas_Calcs!X$197</f>
        <v>0</v>
      </c>
      <c r="V164" s="440">
        <f ca="1" xml:space="preserve"> Gas_Calcs!Y$197</f>
        <v>0</v>
      </c>
      <c r="W164" s="244">
        <f ca="1" xml:space="preserve"> Gas_Calcs!Z$197</f>
        <v>0</v>
      </c>
      <c r="X164" s="447">
        <f ca="1" xml:space="preserve"> Gas_Calcs!AA$197</f>
        <v>0</v>
      </c>
      <c r="Y164" s="440">
        <f ca="1" xml:space="preserve"> Gas_Calcs!AB$197</f>
        <v>0</v>
      </c>
      <c r="Z164" s="244">
        <f ca="1" xml:space="preserve"> Gas_Calcs!AC$197</f>
        <v>0</v>
      </c>
      <c r="AA164" s="447">
        <f ca="1" xml:space="preserve"> Gas_Calcs!AD$197</f>
        <v>0</v>
      </c>
      <c r="AB164" s="461">
        <f ca="1" xml:space="preserve"> Coal_Calcs!V$196</f>
        <v>22585.353867356258</v>
      </c>
      <c r="AC164" s="463">
        <f ca="1" xml:space="preserve"> Coal_Calcs!W$196</f>
        <v>25045.285174516332</v>
      </c>
      <c r="AD164" s="464">
        <f ca="1" xml:space="preserve"> Coal_Calcs!X$196</f>
        <v>27530.149756580216</v>
      </c>
      <c r="AE164" s="461">
        <f ca="1" xml:space="preserve"> Coal_Calcs!Y$196</f>
        <v>1552.2235350980754</v>
      </c>
      <c r="AF164" s="463">
        <f ca="1" xml:space="preserve"> Coal_Calcs!Z$196</f>
        <v>1705.8799220707162</v>
      </c>
      <c r="AG164" s="464">
        <f ca="1" xml:space="preserve"> Coal_Calcs!AA$196</f>
        <v>1859.5363090433575</v>
      </c>
      <c r="AH164" s="461">
        <f ca="1" xml:space="preserve"> Coal_Calcs!AB$196</f>
        <v>24137.577402454335</v>
      </c>
      <c r="AI164" s="463">
        <f ca="1" xml:space="preserve"> Coal_Calcs!AC$196</f>
        <v>26751.165096587047</v>
      </c>
      <c r="AJ164" s="464">
        <f ca="1" xml:space="preserve"> Coal_Calcs!AD$196</f>
        <v>29389.686065623573</v>
      </c>
      <c r="AK164" s="384">
        <f t="shared" ca="1" si="3"/>
        <v>24137.577402454335</v>
      </c>
      <c r="AL164" s="384">
        <f t="shared" ca="1" si="3"/>
        <v>26751.165096587047</v>
      </c>
      <c r="AM164" s="384">
        <f t="shared" ca="1" si="3"/>
        <v>29389.686065623573</v>
      </c>
    </row>
    <row r="165" spans="4:39" ht="12.9" customHeight="1" x14ac:dyDescent="0.3">
      <c r="D165" s="54"/>
      <c r="E165" s="234" t="s">
        <v>348</v>
      </c>
      <c r="F165" s="234" t="s">
        <v>568</v>
      </c>
      <c r="G165" s="234" t="s">
        <v>646</v>
      </c>
      <c r="H165" s="172"/>
      <c r="I165" s="172"/>
      <c r="J165" s="440">
        <f ca="1" xml:space="preserve"> Oil_Calcs!V$198</f>
        <v>0</v>
      </c>
      <c r="K165" s="244">
        <f ca="1" xml:space="preserve"> Oil_Calcs!W$198</f>
        <v>0</v>
      </c>
      <c r="L165" s="447">
        <f ca="1" xml:space="preserve"> Oil_Calcs!X$198</f>
        <v>0</v>
      </c>
      <c r="M165" s="440">
        <f ca="1" xml:space="preserve"> Oil_Calcs!Y$198</f>
        <v>0</v>
      </c>
      <c r="N165" s="244">
        <f ca="1" xml:space="preserve"> Oil_Calcs!Z$198</f>
        <v>0</v>
      </c>
      <c r="O165" s="447">
        <f ca="1" xml:space="preserve"> Oil_Calcs!AA$198</f>
        <v>0</v>
      </c>
      <c r="P165" s="440">
        <f ca="1" xml:space="preserve"> Oil_Calcs!AB$198</f>
        <v>0</v>
      </c>
      <c r="Q165" s="244">
        <f ca="1" xml:space="preserve"> Oil_Calcs!AC$198</f>
        <v>0</v>
      </c>
      <c r="R165" s="447">
        <f ca="1" xml:space="preserve"> Oil_Calcs!AD$198</f>
        <v>0</v>
      </c>
      <c r="S165" s="440">
        <f ca="1" xml:space="preserve"> Gas_Calcs!V$198</f>
        <v>0</v>
      </c>
      <c r="T165" s="244">
        <f ca="1" xml:space="preserve"> Gas_Calcs!W$198</f>
        <v>0</v>
      </c>
      <c r="U165" s="447">
        <f ca="1" xml:space="preserve"> Gas_Calcs!X$198</f>
        <v>0</v>
      </c>
      <c r="V165" s="440">
        <f ca="1" xml:space="preserve"> Gas_Calcs!Y$198</f>
        <v>0</v>
      </c>
      <c r="W165" s="244">
        <f ca="1" xml:space="preserve"> Gas_Calcs!Z$198</f>
        <v>0</v>
      </c>
      <c r="X165" s="447">
        <f ca="1" xml:space="preserve"> Gas_Calcs!AA$198</f>
        <v>0</v>
      </c>
      <c r="Y165" s="440">
        <f ca="1" xml:space="preserve"> Gas_Calcs!AB$198</f>
        <v>0</v>
      </c>
      <c r="Z165" s="244">
        <f ca="1" xml:space="preserve"> Gas_Calcs!AC$198</f>
        <v>0</v>
      </c>
      <c r="AA165" s="447">
        <f ca="1" xml:space="preserve"> Gas_Calcs!AD$198</f>
        <v>0</v>
      </c>
      <c r="AB165" s="461">
        <f ca="1" xml:space="preserve"> Coal_Calcs!V$197</f>
        <v>0</v>
      </c>
      <c r="AC165" s="463">
        <f ca="1" xml:space="preserve"> Coal_Calcs!W$197</f>
        <v>0</v>
      </c>
      <c r="AD165" s="464">
        <f ca="1" xml:space="preserve"> Coal_Calcs!X$197</f>
        <v>0</v>
      </c>
      <c r="AE165" s="461">
        <f ca="1" xml:space="preserve"> Coal_Calcs!Y$197</f>
        <v>0</v>
      </c>
      <c r="AF165" s="463">
        <f ca="1" xml:space="preserve"> Coal_Calcs!Z$197</f>
        <v>0</v>
      </c>
      <c r="AG165" s="464">
        <f ca="1" xml:space="preserve"> Coal_Calcs!AA$197</f>
        <v>0</v>
      </c>
      <c r="AH165" s="461">
        <f ca="1" xml:space="preserve"> Coal_Calcs!AB$197</f>
        <v>0</v>
      </c>
      <c r="AI165" s="463">
        <f ca="1" xml:space="preserve"> Coal_Calcs!AC$197</f>
        <v>0</v>
      </c>
      <c r="AJ165" s="464">
        <f ca="1" xml:space="preserve"> Coal_Calcs!AD$197</f>
        <v>0</v>
      </c>
      <c r="AK165" s="384">
        <f t="shared" ca="1" si="3"/>
        <v>0</v>
      </c>
      <c r="AL165" s="384">
        <f t="shared" ca="1" si="3"/>
        <v>0</v>
      </c>
      <c r="AM165" s="384">
        <f t="shared" ca="1" si="3"/>
        <v>0</v>
      </c>
    </row>
    <row r="166" spans="4:39" ht="12.9" customHeight="1" x14ac:dyDescent="0.3">
      <c r="D166" s="54"/>
      <c r="E166" s="234" t="s">
        <v>352</v>
      </c>
      <c r="F166" s="234" t="s">
        <v>572</v>
      </c>
      <c r="G166" s="234" t="s">
        <v>646</v>
      </c>
      <c r="H166" s="172"/>
      <c r="I166" s="172"/>
      <c r="J166" s="440">
        <f ca="1" xml:space="preserve"> Oil_Calcs!V$199</f>
        <v>115.81512328148</v>
      </c>
      <c r="K166" s="244">
        <f ca="1" xml:space="preserve"> Oil_Calcs!W$199</f>
        <v>125.94926645949263</v>
      </c>
      <c r="L166" s="447">
        <f ca="1" xml:space="preserve"> Oil_Calcs!X$199</f>
        <v>137.39668865363944</v>
      </c>
      <c r="M166" s="440">
        <f ca="1" xml:space="preserve"> Oil_Calcs!Y$199</f>
        <v>0</v>
      </c>
      <c r="N166" s="244">
        <f ca="1" xml:space="preserve"> Oil_Calcs!Z$199</f>
        <v>0</v>
      </c>
      <c r="O166" s="447">
        <f ca="1" xml:space="preserve"> Oil_Calcs!AA$199</f>
        <v>0</v>
      </c>
      <c r="P166" s="440">
        <f ca="1" xml:space="preserve"> Oil_Calcs!AB$199</f>
        <v>115.81512328148</v>
      </c>
      <c r="Q166" s="244">
        <f ca="1" xml:space="preserve"> Oil_Calcs!AC$199</f>
        <v>125.94926645949263</v>
      </c>
      <c r="R166" s="447">
        <f ca="1" xml:space="preserve"> Oil_Calcs!AD$199</f>
        <v>137.39668865363944</v>
      </c>
      <c r="S166" s="440">
        <f ca="1" xml:space="preserve"> Gas_Calcs!V$199</f>
        <v>0</v>
      </c>
      <c r="T166" s="244">
        <f ca="1" xml:space="preserve"> Gas_Calcs!W$199</f>
        <v>0</v>
      </c>
      <c r="U166" s="447">
        <f ca="1" xml:space="preserve"> Gas_Calcs!X$199</f>
        <v>0</v>
      </c>
      <c r="V166" s="440">
        <f ca="1" xml:space="preserve"> Gas_Calcs!Y$199</f>
        <v>0</v>
      </c>
      <c r="W166" s="244">
        <f ca="1" xml:space="preserve"> Gas_Calcs!Z$199</f>
        <v>0</v>
      </c>
      <c r="X166" s="447">
        <f ca="1" xml:space="preserve"> Gas_Calcs!AA$199</f>
        <v>0</v>
      </c>
      <c r="Y166" s="440">
        <f ca="1" xml:space="preserve"> Gas_Calcs!AB$199</f>
        <v>0</v>
      </c>
      <c r="Z166" s="244">
        <f ca="1" xml:space="preserve"> Gas_Calcs!AC$199</f>
        <v>0</v>
      </c>
      <c r="AA166" s="447">
        <f ca="1" xml:space="preserve"> Gas_Calcs!AD$199</f>
        <v>0</v>
      </c>
      <c r="AB166" s="461">
        <f ca="1" xml:space="preserve"> Coal_Calcs!V$198</f>
        <v>0</v>
      </c>
      <c r="AC166" s="463">
        <f ca="1" xml:space="preserve"> Coal_Calcs!W$198</f>
        <v>0</v>
      </c>
      <c r="AD166" s="464">
        <f ca="1" xml:space="preserve"> Coal_Calcs!X$198</f>
        <v>0</v>
      </c>
      <c r="AE166" s="461">
        <f ca="1" xml:space="preserve"> Coal_Calcs!Y$198</f>
        <v>0</v>
      </c>
      <c r="AF166" s="463">
        <f ca="1" xml:space="preserve"> Coal_Calcs!Z$198</f>
        <v>0</v>
      </c>
      <c r="AG166" s="464">
        <f ca="1" xml:space="preserve"> Coal_Calcs!AA$198</f>
        <v>0</v>
      </c>
      <c r="AH166" s="461">
        <f ca="1" xml:space="preserve"> Coal_Calcs!AB$198</f>
        <v>0</v>
      </c>
      <c r="AI166" s="463">
        <f ca="1" xml:space="preserve"> Coal_Calcs!AC$198</f>
        <v>0</v>
      </c>
      <c r="AJ166" s="464">
        <f ca="1" xml:space="preserve"> Coal_Calcs!AD$198</f>
        <v>0</v>
      </c>
      <c r="AK166" s="384">
        <f t="shared" ca="1" si="3"/>
        <v>115.81512328148</v>
      </c>
      <c r="AL166" s="384">
        <f t="shared" ca="1" si="3"/>
        <v>125.94926645949263</v>
      </c>
      <c r="AM166" s="384">
        <f t="shared" ca="1" si="3"/>
        <v>137.39668865363944</v>
      </c>
    </row>
    <row r="167" spans="4:39" ht="12.9" customHeight="1" x14ac:dyDescent="0.3">
      <c r="D167" s="54"/>
      <c r="E167" s="234" t="s">
        <v>355</v>
      </c>
      <c r="F167" s="234" t="s">
        <v>575</v>
      </c>
      <c r="G167" s="234" t="s">
        <v>646</v>
      </c>
      <c r="H167" s="172"/>
      <c r="I167" s="172"/>
      <c r="J167" s="440">
        <f ca="1" xml:space="preserve"> Oil_Calcs!V$200</f>
        <v>1436.3823865881077</v>
      </c>
      <c r="K167" s="244">
        <f ca="1" xml:space="preserve"> Oil_Calcs!W$200</f>
        <v>1562.0698128206982</v>
      </c>
      <c r="L167" s="447">
        <f ca="1" xml:space="preserve"> Oil_Calcs!X$200</f>
        <v>1704.0450155888814</v>
      </c>
      <c r="M167" s="440">
        <f ca="1" xml:space="preserve"> Oil_Calcs!Y$200</f>
        <v>190.72011495240881</v>
      </c>
      <c r="N167" s="244">
        <f ca="1" xml:space="preserve"> Oil_Calcs!Z$200</f>
        <v>274.52586182430088</v>
      </c>
      <c r="O167" s="447">
        <f ca="1" xml:space="preserve"> Oil_Calcs!AA$200</f>
        <v>438.62109892176255</v>
      </c>
      <c r="P167" s="440">
        <f ca="1" xml:space="preserve"> Oil_Calcs!AB$200</f>
        <v>1627.1025015405164</v>
      </c>
      <c r="Q167" s="244">
        <f ca="1" xml:space="preserve"> Oil_Calcs!AC$200</f>
        <v>1836.595674644999</v>
      </c>
      <c r="R167" s="447">
        <f ca="1" xml:space="preserve"> Oil_Calcs!AD$200</f>
        <v>2142.6661145106441</v>
      </c>
      <c r="S167" s="440">
        <f ca="1" xml:space="preserve"> Gas_Calcs!V$200</f>
        <v>0</v>
      </c>
      <c r="T167" s="244">
        <f ca="1" xml:space="preserve"> Gas_Calcs!W$200</f>
        <v>0</v>
      </c>
      <c r="U167" s="447">
        <f ca="1" xml:space="preserve"> Gas_Calcs!X$200</f>
        <v>0</v>
      </c>
      <c r="V167" s="440">
        <f ca="1" xml:space="preserve"> Gas_Calcs!Y$200</f>
        <v>0</v>
      </c>
      <c r="W167" s="244">
        <f ca="1" xml:space="preserve"> Gas_Calcs!Z$200</f>
        <v>0</v>
      </c>
      <c r="X167" s="447">
        <f ca="1" xml:space="preserve"> Gas_Calcs!AA$200</f>
        <v>0</v>
      </c>
      <c r="Y167" s="440">
        <f ca="1" xml:space="preserve"> Gas_Calcs!AB$200</f>
        <v>0</v>
      </c>
      <c r="Z167" s="244">
        <f ca="1" xml:space="preserve"> Gas_Calcs!AC$200</f>
        <v>0</v>
      </c>
      <c r="AA167" s="447">
        <f ca="1" xml:space="preserve"> Gas_Calcs!AD$200</f>
        <v>0</v>
      </c>
      <c r="AB167" s="461">
        <f ca="1" xml:space="preserve"> Coal_Calcs!V$199</f>
        <v>399.90296560595652</v>
      </c>
      <c r="AC167" s="463">
        <f ca="1" xml:space="preserve"> Coal_Calcs!W$199</f>
        <v>443.45923798927697</v>
      </c>
      <c r="AD167" s="464">
        <f ca="1" xml:space="preserve"> Coal_Calcs!X$199</f>
        <v>487.45698632355493</v>
      </c>
      <c r="AE167" s="461">
        <f ca="1" xml:space="preserve"> Coal_Calcs!Y$199</f>
        <v>27.484129698152159</v>
      </c>
      <c r="AF167" s="463">
        <f ca="1" xml:space="preserve"> Coal_Calcs!Z$199</f>
        <v>30.204815200603768</v>
      </c>
      <c r="AG167" s="464">
        <f ca="1" xml:space="preserve"> Coal_Calcs!AA$199</f>
        <v>32.925500703055384</v>
      </c>
      <c r="AH167" s="461">
        <f ca="1" xml:space="preserve"> Coal_Calcs!AB$199</f>
        <v>427.3870953041087</v>
      </c>
      <c r="AI167" s="463">
        <f ca="1" xml:space="preserve"> Coal_Calcs!AC$199</f>
        <v>473.66405318988075</v>
      </c>
      <c r="AJ167" s="464">
        <f ca="1" xml:space="preserve"> Coal_Calcs!AD$199</f>
        <v>520.38248702661031</v>
      </c>
      <c r="AK167" s="384">
        <f t="shared" ca="1" si="3"/>
        <v>2054.4895968446253</v>
      </c>
      <c r="AL167" s="384">
        <f t="shared" ca="1" si="3"/>
        <v>2310.2597278348799</v>
      </c>
      <c r="AM167" s="384">
        <f t="shared" ca="1" si="3"/>
        <v>2663.0486015372544</v>
      </c>
    </row>
    <row r="168" spans="4:39" ht="12.9" customHeight="1" x14ac:dyDescent="0.3">
      <c r="D168" s="54"/>
      <c r="E168" s="234" t="s">
        <v>358</v>
      </c>
      <c r="F168" s="234" t="s">
        <v>577</v>
      </c>
      <c r="G168" s="234" t="s">
        <v>646</v>
      </c>
      <c r="H168" s="172"/>
      <c r="I168" s="172"/>
      <c r="J168" s="440">
        <f ca="1" xml:space="preserve"> Oil_Calcs!V$201</f>
        <v>0</v>
      </c>
      <c r="K168" s="244">
        <f ca="1" xml:space="preserve"> Oil_Calcs!W$201</f>
        <v>0</v>
      </c>
      <c r="L168" s="447">
        <f ca="1" xml:space="preserve"> Oil_Calcs!X$201</f>
        <v>0</v>
      </c>
      <c r="M168" s="440">
        <f ca="1" xml:space="preserve"> Oil_Calcs!Y$201</f>
        <v>0</v>
      </c>
      <c r="N168" s="244">
        <f ca="1" xml:space="preserve"> Oil_Calcs!Z$201</f>
        <v>0</v>
      </c>
      <c r="O168" s="447">
        <f ca="1" xml:space="preserve"> Oil_Calcs!AA$201</f>
        <v>0</v>
      </c>
      <c r="P168" s="440">
        <f ca="1" xml:space="preserve"> Oil_Calcs!AB$201</f>
        <v>0</v>
      </c>
      <c r="Q168" s="244">
        <f ca="1" xml:space="preserve"> Oil_Calcs!AC$201</f>
        <v>0</v>
      </c>
      <c r="R168" s="447">
        <f ca="1" xml:space="preserve"> Oil_Calcs!AD$201</f>
        <v>0</v>
      </c>
      <c r="S168" s="440">
        <f ca="1" xml:space="preserve"> Gas_Calcs!V$201</f>
        <v>0</v>
      </c>
      <c r="T168" s="244">
        <f ca="1" xml:space="preserve"> Gas_Calcs!W$201</f>
        <v>0</v>
      </c>
      <c r="U168" s="447">
        <f ca="1" xml:space="preserve"> Gas_Calcs!X$201</f>
        <v>0</v>
      </c>
      <c r="V168" s="440">
        <f ca="1" xml:space="preserve"> Gas_Calcs!Y$201</f>
        <v>0</v>
      </c>
      <c r="W168" s="244">
        <f ca="1" xml:space="preserve"> Gas_Calcs!Z$201</f>
        <v>0</v>
      </c>
      <c r="X168" s="447">
        <f ca="1" xml:space="preserve"> Gas_Calcs!AA$201</f>
        <v>0</v>
      </c>
      <c r="Y168" s="440">
        <f ca="1" xml:space="preserve"> Gas_Calcs!AB$201</f>
        <v>0</v>
      </c>
      <c r="Z168" s="244">
        <f ca="1" xml:space="preserve"> Gas_Calcs!AC$201</f>
        <v>0</v>
      </c>
      <c r="AA168" s="447">
        <f ca="1" xml:space="preserve"> Gas_Calcs!AD$201</f>
        <v>0</v>
      </c>
      <c r="AB168" s="461">
        <f ca="1" xml:space="preserve"> Coal_Calcs!V$200</f>
        <v>0</v>
      </c>
      <c r="AC168" s="463">
        <f ca="1" xml:space="preserve"> Coal_Calcs!W$200</f>
        <v>0</v>
      </c>
      <c r="AD168" s="464">
        <f ca="1" xml:space="preserve"> Coal_Calcs!X$200</f>
        <v>0</v>
      </c>
      <c r="AE168" s="461">
        <f ca="1" xml:space="preserve"> Coal_Calcs!Y$200</f>
        <v>0</v>
      </c>
      <c r="AF168" s="463">
        <f ca="1" xml:space="preserve"> Coal_Calcs!Z$200</f>
        <v>0</v>
      </c>
      <c r="AG168" s="464">
        <f ca="1" xml:space="preserve"> Coal_Calcs!AA$200</f>
        <v>0</v>
      </c>
      <c r="AH168" s="461">
        <f ca="1" xml:space="preserve"> Coal_Calcs!AB$200</f>
        <v>0</v>
      </c>
      <c r="AI168" s="463">
        <f ca="1" xml:space="preserve"> Coal_Calcs!AC$200</f>
        <v>0</v>
      </c>
      <c r="AJ168" s="464">
        <f ca="1" xml:space="preserve"> Coal_Calcs!AD$200</f>
        <v>0</v>
      </c>
      <c r="AK168" s="384">
        <f t="shared" ca="1" si="3"/>
        <v>0</v>
      </c>
      <c r="AL168" s="384">
        <f t="shared" ca="1" si="3"/>
        <v>0</v>
      </c>
      <c r="AM168" s="384">
        <f t="shared" ca="1" si="3"/>
        <v>0</v>
      </c>
    </row>
    <row r="169" spans="4:39" ht="12.9" customHeight="1" x14ac:dyDescent="0.3">
      <c r="D169" s="54"/>
      <c r="E169" s="234" t="s">
        <v>356</v>
      </c>
      <c r="F169" s="234" t="s">
        <v>173</v>
      </c>
      <c r="G169" s="234" t="s">
        <v>646</v>
      </c>
      <c r="H169" s="172"/>
      <c r="I169" s="172"/>
      <c r="J169" s="440">
        <f ca="1" xml:space="preserve"> Oil_Calcs!V$202</f>
        <v>251826.46431610439</v>
      </c>
      <c r="K169" s="244">
        <f ca="1" xml:space="preserve"> Oil_Calcs!W$202</f>
        <v>273861.9755091421</v>
      </c>
      <c r="L169" s="447">
        <f ca="1" xml:space="preserve"> Oil_Calcs!X$202</f>
        <v>298753.05859920924</v>
      </c>
      <c r="M169" s="440">
        <f ca="1" xml:space="preserve"> Oil_Calcs!Y$202</f>
        <v>45287.525971384101</v>
      </c>
      <c r="N169" s="244">
        <f ca="1" xml:space="preserve"> Oil_Calcs!Z$202</f>
        <v>53317.51874695802</v>
      </c>
      <c r="O169" s="447">
        <f ca="1" xml:space="preserve"> Oil_Calcs!AA$202</f>
        <v>74656.928017656479</v>
      </c>
      <c r="P169" s="440">
        <f ca="1" xml:space="preserve"> Oil_Calcs!AB$202</f>
        <v>297113.9902874885</v>
      </c>
      <c r="Q169" s="244">
        <f ca="1" xml:space="preserve"> Oil_Calcs!AC$202</f>
        <v>327179.49425610009</v>
      </c>
      <c r="R169" s="447">
        <f ca="1" xml:space="preserve"> Oil_Calcs!AD$202</f>
        <v>373409.98661686573</v>
      </c>
      <c r="S169" s="440">
        <f ca="1" xml:space="preserve"> Gas_Calcs!V$202</f>
        <v>87786.197391176232</v>
      </c>
      <c r="T169" s="244">
        <f ca="1" xml:space="preserve"> Gas_Calcs!W$202</f>
        <v>90696.237083701417</v>
      </c>
      <c r="U169" s="447">
        <f ca="1" xml:space="preserve"> Gas_Calcs!X$202</f>
        <v>94252.952263454397</v>
      </c>
      <c r="V169" s="440">
        <f ca="1" xml:space="preserve"> Gas_Calcs!Y$202</f>
        <v>8017.620692529762</v>
      </c>
      <c r="W169" s="244">
        <f ca="1" xml:space="preserve"> Gas_Calcs!Z$202</f>
        <v>20592.156416651356</v>
      </c>
      <c r="X169" s="447">
        <f ca="1" xml:space="preserve"> Gas_Calcs!AA$202</f>
        <v>34751.234178381288</v>
      </c>
      <c r="Y169" s="440">
        <f ca="1" xml:space="preserve"> Gas_Calcs!AB$202</f>
        <v>95803.818083705992</v>
      </c>
      <c r="Z169" s="244">
        <f ca="1" xml:space="preserve"> Gas_Calcs!AC$202</f>
        <v>111288.39350035277</v>
      </c>
      <c r="AA169" s="447">
        <f ca="1" xml:space="preserve"> Gas_Calcs!AD$202</f>
        <v>129004.18644183569</v>
      </c>
      <c r="AB169" s="461">
        <f ca="1" xml:space="preserve"> Coal_Calcs!V$201</f>
        <v>73.152981513284729</v>
      </c>
      <c r="AC169" s="463">
        <f ca="1" xml:space="preserve"> Coal_Calcs!W$201</f>
        <v>81.120592315111637</v>
      </c>
      <c r="AD169" s="464">
        <f ca="1" xml:space="preserve"> Coal_Calcs!X$201</f>
        <v>89.168960912845421</v>
      </c>
      <c r="AE169" s="461">
        <f ca="1" xml:space="preserve"> Coal_Calcs!Y$201</f>
        <v>5.0275847008814925</v>
      </c>
      <c r="AF169" s="463">
        <f ca="1" xml:space="preserve"> Coal_Calcs!Z$201</f>
        <v>5.5252710732811767</v>
      </c>
      <c r="AG169" s="464">
        <f ca="1" xml:space="preserve"> Coal_Calcs!AA$201</f>
        <v>6.0229574456808628</v>
      </c>
      <c r="AH169" s="461">
        <f ca="1" xml:space="preserve"> Coal_Calcs!AB$201</f>
        <v>78.18056621416622</v>
      </c>
      <c r="AI169" s="463">
        <f ca="1" xml:space="preserve"> Coal_Calcs!AC$201</f>
        <v>86.645863388392812</v>
      </c>
      <c r="AJ169" s="464">
        <f ca="1" xml:space="preserve"> Coal_Calcs!AD$201</f>
        <v>95.19191835852628</v>
      </c>
      <c r="AK169" s="384">
        <f t="shared" ca="1" si="3"/>
        <v>392995.98893740866</v>
      </c>
      <c r="AL169" s="384">
        <f t="shared" ca="1" si="3"/>
        <v>438554.53361984127</v>
      </c>
      <c r="AM169" s="384">
        <f t="shared" ca="1" si="3"/>
        <v>502509.36497705994</v>
      </c>
    </row>
    <row r="170" spans="4:39" ht="12.9" customHeight="1" x14ac:dyDescent="0.3">
      <c r="D170" s="54"/>
      <c r="E170" s="234" t="s">
        <v>354</v>
      </c>
      <c r="F170" s="234" t="s">
        <v>574</v>
      </c>
      <c r="G170" s="234" t="s">
        <v>646</v>
      </c>
      <c r="H170" s="172"/>
      <c r="I170" s="172"/>
      <c r="J170" s="440">
        <f ca="1" xml:space="preserve"> Oil_Calcs!V$203</f>
        <v>0</v>
      </c>
      <c r="K170" s="244">
        <f ca="1" xml:space="preserve"> Oil_Calcs!W$203</f>
        <v>0</v>
      </c>
      <c r="L170" s="447">
        <f ca="1" xml:space="preserve"> Oil_Calcs!X$203</f>
        <v>0</v>
      </c>
      <c r="M170" s="440">
        <f ca="1" xml:space="preserve"> Oil_Calcs!Y$203</f>
        <v>0</v>
      </c>
      <c r="N170" s="244">
        <f ca="1" xml:space="preserve"> Oil_Calcs!Z$203</f>
        <v>0</v>
      </c>
      <c r="O170" s="447">
        <f ca="1" xml:space="preserve"> Oil_Calcs!AA$203</f>
        <v>0</v>
      </c>
      <c r="P170" s="440">
        <f ca="1" xml:space="preserve"> Oil_Calcs!AB$203</f>
        <v>0</v>
      </c>
      <c r="Q170" s="244">
        <f ca="1" xml:space="preserve"> Oil_Calcs!AC$203</f>
        <v>0</v>
      </c>
      <c r="R170" s="447">
        <f ca="1" xml:space="preserve"> Oil_Calcs!AD$203</f>
        <v>0</v>
      </c>
      <c r="S170" s="440">
        <f ca="1" xml:space="preserve"> Gas_Calcs!V$203</f>
        <v>0</v>
      </c>
      <c r="T170" s="244">
        <f ca="1" xml:space="preserve"> Gas_Calcs!W$203</f>
        <v>0</v>
      </c>
      <c r="U170" s="447">
        <f ca="1" xml:space="preserve"> Gas_Calcs!X$203</f>
        <v>0</v>
      </c>
      <c r="V170" s="440">
        <f ca="1" xml:space="preserve"> Gas_Calcs!Y$203</f>
        <v>0</v>
      </c>
      <c r="W170" s="244">
        <f ca="1" xml:space="preserve"> Gas_Calcs!Z$203</f>
        <v>0</v>
      </c>
      <c r="X170" s="447">
        <f ca="1" xml:space="preserve"> Gas_Calcs!AA$203</f>
        <v>0</v>
      </c>
      <c r="Y170" s="440">
        <f ca="1" xml:space="preserve"> Gas_Calcs!AB$203</f>
        <v>0</v>
      </c>
      <c r="Z170" s="244">
        <f ca="1" xml:space="preserve"> Gas_Calcs!AC$203</f>
        <v>0</v>
      </c>
      <c r="AA170" s="447">
        <f ca="1" xml:space="preserve"> Gas_Calcs!AD$203</f>
        <v>0</v>
      </c>
      <c r="AB170" s="461">
        <f ca="1" xml:space="preserve"> Coal_Calcs!V$202</f>
        <v>0</v>
      </c>
      <c r="AC170" s="463">
        <f ca="1" xml:space="preserve"> Coal_Calcs!W$202</f>
        <v>0</v>
      </c>
      <c r="AD170" s="464">
        <f ca="1" xml:space="preserve"> Coal_Calcs!X$202</f>
        <v>0</v>
      </c>
      <c r="AE170" s="461">
        <f ca="1" xml:space="preserve"> Coal_Calcs!Y$202</f>
        <v>0</v>
      </c>
      <c r="AF170" s="463">
        <f ca="1" xml:space="preserve"> Coal_Calcs!Z$202</f>
        <v>0</v>
      </c>
      <c r="AG170" s="464">
        <f ca="1" xml:space="preserve"> Coal_Calcs!AA$202</f>
        <v>0</v>
      </c>
      <c r="AH170" s="461">
        <f ca="1" xml:space="preserve"> Coal_Calcs!AB$202</f>
        <v>0</v>
      </c>
      <c r="AI170" s="463">
        <f ca="1" xml:space="preserve"> Coal_Calcs!AC$202</f>
        <v>0</v>
      </c>
      <c r="AJ170" s="464">
        <f ca="1" xml:space="preserve"> Coal_Calcs!AD$202</f>
        <v>0</v>
      </c>
      <c r="AK170" s="384">
        <f t="shared" ca="1" si="3"/>
        <v>0</v>
      </c>
      <c r="AL170" s="384">
        <f t="shared" ca="1" si="3"/>
        <v>0</v>
      </c>
      <c r="AM170" s="384">
        <f t="shared" ca="1" si="3"/>
        <v>0</v>
      </c>
    </row>
    <row r="171" spans="4:39" ht="12.9" customHeight="1" x14ac:dyDescent="0.3">
      <c r="D171" s="54"/>
      <c r="E171" s="234" t="s">
        <v>351</v>
      </c>
      <c r="F171" s="234" t="s">
        <v>571</v>
      </c>
      <c r="G171" s="234" t="s">
        <v>646</v>
      </c>
      <c r="H171" s="172"/>
      <c r="I171" s="172"/>
      <c r="J171" s="440">
        <f ca="1" xml:space="preserve"> Oil_Calcs!V$204</f>
        <v>8946.0324118365825</v>
      </c>
      <c r="K171" s="244">
        <f ca="1" xml:space="preserve"> Oil_Calcs!W$204</f>
        <v>9728.8349575486009</v>
      </c>
      <c r="L171" s="447">
        <f ca="1" xml:space="preserve"> Oil_Calcs!X$204</f>
        <v>10613.080529967649</v>
      </c>
      <c r="M171" s="440">
        <f ca="1" xml:space="preserve"> Oil_Calcs!Y$204</f>
        <v>490.35737524392619</v>
      </c>
      <c r="N171" s="244">
        <f ca="1" xml:space="preserve"> Oil_Calcs!Z$204</f>
        <v>590.06150381399164</v>
      </c>
      <c r="O171" s="447">
        <f ca="1" xml:space="preserve"> Oil_Calcs!AA$204</f>
        <v>1546.5648185578093</v>
      </c>
      <c r="P171" s="440">
        <f ca="1" xml:space="preserve"> Oil_Calcs!AB$204</f>
        <v>9436.3897870805085</v>
      </c>
      <c r="Q171" s="244">
        <f ca="1" xml:space="preserve"> Oil_Calcs!AC$204</f>
        <v>10318.896461362592</v>
      </c>
      <c r="R171" s="447">
        <f ca="1" xml:space="preserve"> Oil_Calcs!AD$204</f>
        <v>12159.645348525457</v>
      </c>
      <c r="S171" s="440">
        <f ca="1" xml:space="preserve"> Gas_Calcs!V$204</f>
        <v>0</v>
      </c>
      <c r="T171" s="244">
        <f ca="1" xml:space="preserve"> Gas_Calcs!W$204</f>
        <v>0</v>
      </c>
      <c r="U171" s="447">
        <f ca="1" xml:space="preserve"> Gas_Calcs!X$204</f>
        <v>0</v>
      </c>
      <c r="V171" s="440">
        <f ca="1" xml:space="preserve"> Gas_Calcs!Y$204</f>
        <v>0</v>
      </c>
      <c r="W171" s="244">
        <f ca="1" xml:space="preserve"> Gas_Calcs!Z$204</f>
        <v>0</v>
      </c>
      <c r="X171" s="447">
        <f ca="1" xml:space="preserve"> Gas_Calcs!AA$204</f>
        <v>0</v>
      </c>
      <c r="Y171" s="440">
        <f ca="1" xml:space="preserve"> Gas_Calcs!AB$204</f>
        <v>0</v>
      </c>
      <c r="Z171" s="244">
        <f ca="1" xml:space="preserve"> Gas_Calcs!AC$204</f>
        <v>0</v>
      </c>
      <c r="AA171" s="447">
        <f ca="1" xml:space="preserve"> Gas_Calcs!AD$204</f>
        <v>0</v>
      </c>
      <c r="AB171" s="461">
        <f ca="1" xml:space="preserve"> Coal_Calcs!V$203</f>
        <v>0</v>
      </c>
      <c r="AC171" s="463">
        <f ca="1" xml:space="preserve"> Coal_Calcs!W$203</f>
        <v>0</v>
      </c>
      <c r="AD171" s="464">
        <f ca="1" xml:space="preserve"> Coal_Calcs!X$203</f>
        <v>0</v>
      </c>
      <c r="AE171" s="461">
        <f ca="1" xml:space="preserve"> Coal_Calcs!Y$203</f>
        <v>0</v>
      </c>
      <c r="AF171" s="463">
        <f ca="1" xml:space="preserve"> Coal_Calcs!Z$203</f>
        <v>0</v>
      </c>
      <c r="AG171" s="464">
        <f ca="1" xml:space="preserve"> Coal_Calcs!AA$203</f>
        <v>0</v>
      </c>
      <c r="AH171" s="461">
        <f ca="1" xml:space="preserve"> Coal_Calcs!AB$203</f>
        <v>0</v>
      </c>
      <c r="AI171" s="463">
        <f ca="1" xml:space="preserve"> Coal_Calcs!AC$203</f>
        <v>0</v>
      </c>
      <c r="AJ171" s="464">
        <f ca="1" xml:space="preserve"> Coal_Calcs!AD$203</f>
        <v>0</v>
      </c>
      <c r="AK171" s="384">
        <f t="shared" ca="1" si="3"/>
        <v>9436.3897870805085</v>
      </c>
      <c r="AL171" s="384">
        <f t="shared" ca="1" si="3"/>
        <v>10318.896461362592</v>
      </c>
      <c r="AM171" s="384">
        <f t="shared" ca="1" si="3"/>
        <v>12159.645348525457</v>
      </c>
    </row>
    <row r="172" spans="4:39" ht="12.9" customHeight="1" x14ac:dyDescent="0.3">
      <c r="D172" s="54"/>
      <c r="E172" s="234" t="s">
        <v>361</v>
      </c>
      <c r="F172" s="234" t="s">
        <v>90</v>
      </c>
      <c r="G172" s="234" t="s">
        <v>646</v>
      </c>
      <c r="H172" s="172"/>
      <c r="I172" s="172"/>
      <c r="J172" s="440">
        <f ca="1" xml:space="preserve"> Oil_Calcs!V$205</f>
        <v>217905.80963237837</v>
      </c>
      <c r="K172" s="244">
        <f ca="1" xml:space="preserve"> Oil_Calcs!W$205</f>
        <v>236973.16984895567</v>
      </c>
      <c r="L172" s="447">
        <f ca="1" xml:space="preserve"> Oil_Calcs!X$205</f>
        <v>258511.46062430303</v>
      </c>
      <c r="M172" s="440">
        <f ca="1" xml:space="preserve"> Oil_Calcs!Y$205</f>
        <v>16577.427235039559</v>
      </c>
      <c r="N172" s="244">
        <f ca="1" xml:space="preserve"> Oil_Calcs!Z$205</f>
        <v>20555.130148909539</v>
      </c>
      <c r="O172" s="447">
        <f ca="1" xml:space="preserve"> Oil_Calcs!AA$205</f>
        <v>41932.496690610875</v>
      </c>
      <c r="P172" s="440">
        <f ca="1" xml:space="preserve"> Oil_Calcs!AB$205</f>
        <v>234483.23686741793</v>
      </c>
      <c r="Q172" s="244">
        <f ca="1" xml:space="preserve"> Oil_Calcs!AC$205</f>
        <v>257528.29999786522</v>
      </c>
      <c r="R172" s="447">
        <f ca="1" xml:space="preserve"> Oil_Calcs!AD$205</f>
        <v>300443.95731491392</v>
      </c>
      <c r="S172" s="440">
        <f ca="1" xml:space="preserve"> Gas_Calcs!V$205</f>
        <v>217581.60445850046</v>
      </c>
      <c r="T172" s="244">
        <f ca="1" xml:space="preserve"> Gas_Calcs!W$205</f>
        <v>224794.25433005297</v>
      </c>
      <c r="U172" s="447">
        <f ca="1" xml:space="preserve"> Gas_Calcs!X$205</f>
        <v>233609.71528417268</v>
      </c>
      <c r="V172" s="440">
        <f ca="1" xml:space="preserve"> Gas_Calcs!Y$205</f>
        <v>19871.993844850662</v>
      </c>
      <c r="W172" s="244">
        <f ca="1" xml:space="preserve"> Gas_Calcs!Z$205</f>
        <v>51038.484016232826</v>
      </c>
      <c r="X172" s="447">
        <f ca="1" xml:space="preserve"> Gas_Calcs!AA$205</f>
        <v>86132.32505962596</v>
      </c>
      <c r="Y172" s="440">
        <f ca="1" xml:space="preserve"> Gas_Calcs!AB$205</f>
        <v>237453.59830335111</v>
      </c>
      <c r="Z172" s="244">
        <f ca="1" xml:space="preserve"> Gas_Calcs!AC$205</f>
        <v>275832.73834628577</v>
      </c>
      <c r="AA172" s="447">
        <f ca="1" xml:space="preserve"> Gas_Calcs!AD$205</f>
        <v>319742.04034379864</v>
      </c>
      <c r="AB172" s="461">
        <f ca="1" xml:space="preserve"> Coal_Calcs!V$204</f>
        <v>196.73275161639373</v>
      </c>
      <c r="AC172" s="463">
        <f ca="1" xml:space="preserve"> Coal_Calcs!W$204</f>
        <v>218.16031293277354</v>
      </c>
      <c r="AD172" s="464">
        <f ca="1" xml:space="preserve"> Coal_Calcs!X$204</f>
        <v>239.80505888161227</v>
      </c>
      <c r="AE172" s="461">
        <f ca="1" xml:space="preserve"> Coal_Calcs!Y$204</f>
        <v>13.520851122237293</v>
      </c>
      <c r="AF172" s="463">
        <f ca="1" xml:space="preserve"> Coal_Calcs!Z$204</f>
        <v>14.85929567307751</v>
      </c>
      <c r="AG172" s="464">
        <f ca="1" xml:space="preserve"> Coal_Calcs!AA$204</f>
        <v>16.197740223917734</v>
      </c>
      <c r="AH172" s="461">
        <f ca="1" xml:space="preserve"> Coal_Calcs!AB$204</f>
        <v>210.25360273863103</v>
      </c>
      <c r="AI172" s="463">
        <f ca="1" xml:space="preserve"> Coal_Calcs!AC$204</f>
        <v>233.01960860585103</v>
      </c>
      <c r="AJ172" s="464">
        <f ca="1" xml:space="preserve"> Coal_Calcs!AD$204</f>
        <v>256.00279910553002</v>
      </c>
      <c r="AK172" s="384">
        <f t="shared" ca="1" si="3"/>
        <v>472147.08877350762</v>
      </c>
      <c r="AL172" s="384">
        <f t="shared" ca="1" si="3"/>
        <v>533594.05795275688</v>
      </c>
      <c r="AM172" s="384">
        <f t="shared" ca="1" si="3"/>
        <v>620442.00045781804</v>
      </c>
    </row>
    <row r="173" spans="4:39" ht="12.9" customHeight="1" x14ac:dyDescent="0.3">
      <c r="D173" s="54"/>
      <c r="E173" s="234" t="s">
        <v>350</v>
      </c>
      <c r="F173" s="234" t="s">
        <v>570</v>
      </c>
      <c r="G173" s="234" t="s">
        <v>646</v>
      </c>
      <c r="H173" s="172"/>
      <c r="I173" s="172"/>
      <c r="J173" s="440">
        <f ca="1" xml:space="preserve"> Oil_Calcs!V$206</f>
        <v>0</v>
      </c>
      <c r="K173" s="244">
        <f ca="1" xml:space="preserve"> Oil_Calcs!W$206</f>
        <v>0</v>
      </c>
      <c r="L173" s="447">
        <f ca="1" xml:space="preserve"> Oil_Calcs!X$206</f>
        <v>0</v>
      </c>
      <c r="M173" s="440">
        <f ca="1" xml:space="preserve"> Oil_Calcs!Y$206</f>
        <v>0</v>
      </c>
      <c r="N173" s="244">
        <f ca="1" xml:space="preserve"> Oil_Calcs!Z$206</f>
        <v>0</v>
      </c>
      <c r="O173" s="447">
        <f ca="1" xml:space="preserve"> Oil_Calcs!AA$206</f>
        <v>0</v>
      </c>
      <c r="P173" s="440">
        <f ca="1" xml:space="preserve"> Oil_Calcs!AB$206</f>
        <v>0</v>
      </c>
      <c r="Q173" s="244">
        <f ca="1" xml:space="preserve"> Oil_Calcs!AC$206</f>
        <v>0</v>
      </c>
      <c r="R173" s="447">
        <f ca="1" xml:space="preserve"> Oil_Calcs!AD$206</f>
        <v>0</v>
      </c>
      <c r="S173" s="440">
        <f ca="1" xml:space="preserve"> Gas_Calcs!V$206</f>
        <v>0</v>
      </c>
      <c r="T173" s="244">
        <f ca="1" xml:space="preserve"> Gas_Calcs!W$206</f>
        <v>0</v>
      </c>
      <c r="U173" s="447">
        <f ca="1" xml:space="preserve"> Gas_Calcs!X$206</f>
        <v>0</v>
      </c>
      <c r="V173" s="440">
        <f ca="1" xml:space="preserve"> Gas_Calcs!Y$206</f>
        <v>0</v>
      </c>
      <c r="W173" s="244">
        <f ca="1" xml:space="preserve"> Gas_Calcs!Z$206</f>
        <v>0</v>
      </c>
      <c r="X173" s="447">
        <f ca="1" xml:space="preserve"> Gas_Calcs!AA$206</f>
        <v>0</v>
      </c>
      <c r="Y173" s="440">
        <f ca="1" xml:space="preserve"> Gas_Calcs!AB$206</f>
        <v>0</v>
      </c>
      <c r="Z173" s="244">
        <f ca="1" xml:space="preserve"> Gas_Calcs!AC$206</f>
        <v>0</v>
      </c>
      <c r="AA173" s="447">
        <f ca="1" xml:space="preserve"> Gas_Calcs!AD$206</f>
        <v>0</v>
      </c>
      <c r="AB173" s="461">
        <f ca="1" xml:space="preserve"> Coal_Calcs!V$205</f>
        <v>0</v>
      </c>
      <c r="AC173" s="463">
        <f ca="1" xml:space="preserve"> Coal_Calcs!W$205</f>
        <v>0</v>
      </c>
      <c r="AD173" s="464">
        <f ca="1" xml:space="preserve"> Coal_Calcs!X$205</f>
        <v>0</v>
      </c>
      <c r="AE173" s="461">
        <f ca="1" xml:space="preserve"> Coal_Calcs!Y$205</f>
        <v>0</v>
      </c>
      <c r="AF173" s="463">
        <f ca="1" xml:space="preserve"> Coal_Calcs!Z$205</f>
        <v>0</v>
      </c>
      <c r="AG173" s="464">
        <f ca="1" xml:space="preserve"> Coal_Calcs!AA$205</f>
        <v>0</v>
      </c>
      <c r="AH173" s="461">
        <f ca="1" xml:space="preserve"> Coal_Calcs!AB$205</f>
        <v>0</v>
      </c>
      <c r="AI173" s="463">
        <f ca="1" xml:space="preserve"> Coal_Calcs!AC$205</f>
        <v>0</v>
      </c>
      <c r="AJ173" s="464">
        <f ca="1" xml:space="preserve"> Coal_Calcs!AD$205</f>
        <v>0</v>
      </c>
      <c r="AK173" s="384">
        <f t="shared" ca="1" si="3"/>
        <v>0</v>
      </c>
      <c r="AL173" s="384">
        <f t="shared" ca="1" si="3"/>
        <v>0</v>
      </c>
      <c r="AM173" s="384">
        <f t="shared" ca="1" si="3"/>
        <v>0</v>
      </c>
    </row>
    <row r="174" spans="4:39" ht="12.9" customHeight="1" x14ac:dyDescent="0.3">
      <c r="D174" s="54"/>
      <c r="E174" s="234" t="s">
        <v>349</v>
      </c>
      <c r="F174" s="234" t="s">
        <v>569</v>
      </c>
      <c r="G174" s="234" t="s">
        <v>646</v>
      </c>
      <c r="H174" s="172"/>
      <c r="I174" s="172"/>
      <c r="J174" s="440">
        <f ca="1" xml:space="preserve"> Oil_Calcs!V$207</f>
        <v>0</v>
      </c>
      <c r="K174" s="244">
        <f ca="1" xml:space="preserve"> Oil_Calcs!W$207</f>
        <v>0</v>
      </c>
      <c r="L174" s="447">
        <f ca="1" xml:space="preserve"> Oil_Calcs!X$207</f>
        <v>0</v>
      </c>
      <c r="M174" s="440">
        <f ca="1" xml:space="preserve"> Oil_Calcs!Y$207</f>
        <v>0</v>
      </c>
      <c r="N174" s="244">
        <f ca="1" xml:space="preserve"> Oil_Calcs!Z$207</f>
        <v>0</v>
      </c>
      <c r="O174" s="447">
        <f ca="1" xml:space="preserve"> Oil_Calcs!AA$207</f>
        <v>0</v>
      </c>
      <c r="P174" s="440">
        <f ca="1" xml:space="preserve"> Oil_Calcs!AB$207</f>
        <v>0</v>
      </c>
      <c r="Q174" s="244">
        <f ca="1" xml:space="preserve"> Oil_Calcs!AC$207</f>
        <v>0</v>
      </c>
      <c r="R174" s="447">
        <f ca="1" xml:space="preserve"> Oil_Calcs!AD$207</f>
        <v>0</v>
      </c>
      <c r="S174" s="440">
        <f ca="1" xml:space="preserve"> Gas_Calcs!V$207</f>
        <v>0</v>
      </c>
      <c r="T174" s="244">
        <f ca="1" xml:space="preserve"> Gas_Calcs!W$207</f>
        <v>0</v>
      </c>
      <c r="U174" s="447">
        <f ca="1" xml:space="preserve"> Gas_Calcs!X$207</f>
        <v>0</v>
      </c>
      <c r="V174" s="440">
        <f ca="1" xml:space="preserve"> Gas_Calcs!Y$207</f>
        <v>0</v>
      </c>
      <c r="W174" s="244">
        <f ca="1" xml:space="preserve"> Gas_Calcs!Z$207</f>
        <v>0</v>
      </c>
      <c r="X174" s="447">
        <f ca="1" xml:space="preserve"> Gas_Calcs!AA$207</f>
        <v>0</v>
      </c>
      <c r="Y174" s="440">
        <f ca="1" xml:space="preserve"> Gas_Calcs!AB$207</f>
        <v>0</v>
      </c>
      <c r="Z174" s="244">
        <f ca="1" xml:space="preserve"> Gas_Calcs!AC$207</f>
        <v>0</v>
      </c>
      <c r="AA174" s="447">
        <f ca="1" xml:space="preserve"> Gas_Calcs!AD$207</f>
        <v>0</v>
      </c>
      <c r="AB174" s="461">
        <f ca="1" xml:space="preserve"> Coal_Calcs!V$206</f>
        <v>0</v>
      </c>
      <c r="AC174" s="463">
        <f ca="1" xml:space="preserve"> Coal_Calcs!W$206</f>
        <v>0</v>
      </c>
      <c r="AD174" s="464">
        <f ca="1" xml:space="preserve"> Coal_Calcs!X$206</f>
        <v>0</v>
      </c>
      <c r="AE174" s="461">
        <f ca="1" xml:space="preserve"> Coal_Calcs!Y$206</f>
        <v>0</v>
      </c>
      <c r="AF174" s="463">
        <f ca="1" xml:space="preserve"> Coal_Calcs!Z$206</f>
        <v>0</v>
      </c>
      <c r="AG174" s="464">
        <f ca="1" xml:space="preserve"> Coal_Calcs!AA$206</f>
        <v>0</v>
      </c>
      <c r="AH174" s="461">
        <f ca="1" xml:space="preserve"> Coal_Calcs!AB$206</f>
        <v>0</v>
      </c>
      <c r="AI174" s="463">
        <f ca="1" xml:space="preserve"> Coal_Calcs!AC$206</f>
        <v>0</v>
      </c>
      <c r="AJ174" s="464">
        <f ca="1" xml:space="preserve"> Coal_Calcs!AD$206</f>
        <v>0</v>
      </c>
      <c r="AK174" s="384">
        <f t="shared" ca="1" si="3"/>
        <v>0</v>
      </c>
      <c r="AL174" s="384">
        <f t="shared" ca="1" si="3"/>
        <v>0</v>
      </c>
      <c r="AM174" s="384">
        <f t="shared" ca="1" si="3"/>
        <v>0</v>
      </c>
    </row>
    <row r="175" spans="4:39" ht="12.9" customHeight="1" x14ac:dyDescent="0.3">
      <c r="D175" s="54"/>
      <c r="E175" s="234" t="s">
        <v>357</v>
      </c>
      <c r="F175" s="234" t="s">
        <v>576</v>
      </c>
      <c r="G175" s="234" t="s">
        <v>646</v>
      </c>
      <c r="H175" s="172"/>
      <c r="I175" s="172"/>
      <c r="J175" s="440">
        <f ca="1" xml:space="preserve"> Oil_Calcs!V$208</f>
        <v>0</v>
      </c>
      <c r="K175" s="244">
        <f ca="1" xml:space="preserve"> Oil_Calcs!W$208</f>
        <v>0</v>
      </c>
      <c r="L175" s="447">
        <f ca="1" xml:space="preserve"> Oil_Calcs!X$208</f>
        <v>0</v>
      </c>
      <c r="M175" s="440">
        <f ca="1" xml:space="preserve"> Oil_Calcs!Y$208</f>
        <v>0</v>
      </c>
      <c r="N175" s="244">
        <f ca="1" xml:space="preserve"> Oil_Calcs!Z$208</f>
        <v>0</v>
      </c>
      <c r="O175" s="447">
        <f ca="1" xml:space="preserve"> Oil_Calcs!AA$208</f>
        <v>0</v>
      </c>
      <c r="P175" s="440">
        <f ca="1" xml:space="preserve"> Oil_Calcs!AB$208</f>
        <v>0</v>
      </c>
      <c r="Q175" s="244">
        <f ca="1" xml:space="preserve"> Oil_Calcs!AC$208</f>
        <v>0</v>
      </c>
      <c r="R175" s="447">
        <f ca="1" xml:space="preserve"> Oil_Calcs!AD$208</f>
        <v>0</v>
      </c>
      <c r="S175" s="440">
        <f ca="1" xml:space="preserve"> Gas_Calcs!V$208</f>
        <v>0</v>
      </c>
      <c r="T175" s="244">
        <f ca="1" xml:space="preserve"> Gas_Calcs!W$208</f>
        <v>0</v>
      </c>
      <c r="U175" s="447">
        <f ca="1" xml:space="preserve"> Gas_Calcs!X$208</f>
        <v>0</v>
      </c>
      <c r="V175" s="440">
        <f ca="1" xml:space="preserve"> Gas_Calcs!Y$208</f>
        <v>0</v>
      </c>
      <c r="W175" s="244">
        <f ca="1" xml:space="preserve"> Gas_Calcs!Z$208</f>
        <v>0</v>
      </c>
      <c r="X175" s="447">
        <f ca="1" xml:space="preserve"> Gas_Calcs!AA$208</f>
        <v>0</v>
      </c>
      <c r="Y175" s="440">
        <f ca="1" xml:space="preserve"> Gas_Calcs!AB$208</f>
        <v>0</v>
      </c>
      <c r="Z175" s="244">
        <f ca="1" xml:space="preserve"> Gas_Calcs!AC$208</f>
        <v>0</v>
      </c>
      <c r="AA175" s="447">
        <f ca="1" xml:space="preserve"> Gas_Calcs!AD$208</f>
        <v>0</v>
      </c>
      <c r="AB175" s="461">
        <f ca="1" xml:space="preserve"> Coal_Calcs!V$207</f>
        <v>0</v>
      </c>
      <c r="AC175" s="463">
        <f ca="1" xml:space="preserve"> Coal_Calcs!W$207</f>
        <v>0</v>
      </c>
      <c r="AD175" s="464">
        <f ca="1" xml:space="preserve"> Coal_Calcs!X$207</f>
        <v>0</v>
      </c>
      <c r="AE175" s="461">
        <f ca="1" xml:space="preserve"> Coal_Calcs!Y$207</f>
        <v>0</v>
      </c>
      <c r="AF175" s="463">
        <f ca="1" xml:space="preserve"> Coal_Calcs!Z$207</f>
        <v>0</v>
      </c>
      <c r="AG175" s="464">
        <f ca="1" xml:space="preserve"> Coal_Calcs!AA$207</f>
        <v>0</v>
      </c>
      <c r="AH175" s="461">
        <f ca="1" xml:space="preserve"> Coal_Calcs!AB$207</f>
        <v>0</v>
      </c>
      <c r="AI175" s="463">
        <f ca="1" xml:space="preserve"> Coal_Calcs!AC$207</f>
        <v>0</v>
      </c>
      <c r="AJ175" s="464">
        <f ca="1" xml:space="preserve"> Coal_Calcs!AD$207</f>
        <v>0</v>
      </c>
      <c r="AK175" s="384">
        <f t="shared" ca="1" si="3"/>
        <v>0</v>
      </c>
      <c r="AL175" s="384">
        <f t="shared" ca="1" si="3"/>
        <v>0</v>
      </c>
      <c r="AM175" s="384">
        <f t="shared" ca="1" si="3"/>
        <v>0</v>
      </c>
    </row>
    <row r="176" spans="4:39" ht="12.9" customHeight="1" x14ac:dyDescent="0.3">
      <c r="D176" s="54"/>
      <c r="E176" s="234" t="s">
        <v>353</v>
      </c>
      <c r="F176" s="234" t="s">
        <v>573</v>
      </c>
      <c r="G176" s="234" t="s">
        <v>646</v>
      </c>
      <c r="H176" s="172"/>
      <c r="I176" s="172"/>
      <c r="J176" s="440">
        <f ca="1" xml:space="preserve"> Oil_Calcs!V$209</f>
        <v>4790.6157055298963</v>
      </c>
      <c r="K176" s="244">
        <f ca="1" xml:space="preserve"> Oil_Calcs!W$209</f>
        <v>5209.8078118378253</v>
      </c>
      <c r="L176" s="447">
        <f ca="1" xml:space="preserve"> Oil_Calcs!X$209</f>
        <v>5683.3228329963849</v>
      </c>
      <c r="M176" s="440">
        <f ca="1" xml:space="preserve"> Oil_Calcs!Y$209</f>
        <v>341.44566057574627</v>
      </c>
      <c r="N176" s="244">
        <f ca="1" xml:space="preserve"> Oil_Calcs!Z$209</f>
        <v>661.74804652451178</v>
      </c>
      <c r="O176" s="447">
        <f ca="1" xml:space="preserve"> Oil_Calcs!AA$209</f>
        <v>1074.1114307101582</v>
      </c>
      <c r="P176" s="440">
        <f ca="1" xml:space="preserve"> Oil_Calcs!AB$209</f>
        <v>5132.0613661056423</v>
      </c>
      <c r="Q176" s="244">
        <f ca="1" xml:space="preserve"> Oil_Calcs!AC$209</f>
        <v>5871.5558583623369</v>
      </c>
      <c r="R176" s="447">
        <f ca="1" xml:space="preserve"> Oil_Calcs!AD$209</f>
        <v>6757.4342637065429</v>
      </c>
      <c r="S176" s="440">
        <f ca="1" xml:space="preserve"> Gas_Calcs!V$209</f>
        <v>9046.8085934381397</v>
      </c>
      <c r="T176" s="244">
        <f ca="1" xml:space="preserve"> Gas_Calcs!W$209</f>
        <v>9346.7028009554288</v>
      </c>
      <c r="U176" s="447">
        <f ca="1" xml:space="preserve"> Gas_Calcs!X$209</f>
        <v>9713.2401656987768</v>
      </c>
      <c r="V176" s="440">
        <f ca="1" xml:space="preserve"> Gas_Calcs!Y$209</f>
        <v>826.25608507558377</v>
      </c>
      <c r="W176" s="244">
        <f ca="1" xml:space="preserve"> Gas_Calcs!Z$209</f>
        <v>2122.1251536555219</v>
      </c>
      <c r="X176" s="447">
        <f ca="1" xml:space="preserve"> Gas_Calcs!AA$209</f>
        <v>3581.2892384055071</v>
      </c>
      <c r="Y176" s="440">
        <f ca="1" xml:space="preserve"> Gas_Calcs!AB$209</f>
        <v>9873.0646785137233</v>
      </c>
      <c r="Z176" s="244">
        <f ca="1" xml:space="preserve"> Gas_Calcs!AC$209</f>
        <v>11468.827954610952</v>
      </c>
      <c r="AA176" s="447">
        <f ca="1" xml:space="preserve"> Gas_Calcs!AD$209</f>
        <v>13294.529404104283</v>
      </c>
      <c r="AB176" s="461">
        <f ca="1" xml:space="preserve"> Coal_Calcs!V$208</f>
        <v>4932.1089402360039</v>
      </c>
      <c r="AC176" s="463">
        <f ca="1" xml:space="preserve"> Coal_Calcs!W$208</f>
        <v>5469.2999563106532</v>
      </c>
      <c r="AD176" s="464">
        <f ca="1" xml:space="preserve"> Coal_Calcs!X$208</f>
        <v>6011.9358119386116</v>
      </c>
      <c r="AE176" s="461">
        <f ca="1" xml:space="preserve"> Coal_Calcs!Y$208</f>
        <v>338.96903363410081</v>
      </c>
      <c r="AF176" s="463">
        <f ca="1" xml:space="preserve"> Coal_Calcs!Z$208</f>
        <v>372.52396681615215</v>
      </c>
      <c r="AG176" s="464">
        <f ca="1" xml:space="preserve"> Coal_Calcs!AA$208</f>
        <v>406.07889999820367</v>
      </c>
      <c r="AH176" s="461">
        <f ca="1" xml:space="preserve"> Coal_Calcs!AB$208</f>
        <v>5271.0779738701049</v>
      </c>
      <c r="AI176" s="463">
        <f ca="1" xml:space="preserve"> Coal_Calcs!AC$208</f>
        <v>5841.8239231268053</v>
      </c>
      <c r="AJ176" s="464">
        <f ca="1" xml:space="preserve"> Coal_Calcs!AD$208</f>
        <v>6418.0147119368148</v>
      </c>
      <c r="AK176" s="384">
        <f t="shared" ca="1" si="3"/>
        <v>20276.204018489472</v>
      </c>
      <c r="AL176" s="384">
        <f t="shared" ca="1" si="3"/>
        <v>23182.207736100096</v>
      </c>
      <c r="AM176" s="384">
        <f t="shared" ca="1" si="3"/>
        <v>26469.978379747641</v>
      </c>
    </row>
    <row r="177" spans="4:39" ht="12.9" customHeight="1" x14ac:dyDescent="0.3">
      <c r="D177" s="54"/>
      <c r="E177" s="234" t="s">
        <v>362</v>
      </c>
      <c r="F177" s="234" t="s">
        <v>174</v>
      </c>
      <c r="G177" s="234" t="s">
        <v>646</v>
      </c>
      <c r="H177" s="172"/>
      <c r="I177" s="172"/>
      <c r="J177" s="440">
        <f ca="1" xml:space="preserve"> Oil_Calcs!V$210</f>
        <v>122626.29879860715</v>
      </c>
      <c r="K177" s="244">
        <f ca="1" xml:space="preserve"> Oil_Calcs!W$210</f>
        <v>133356.43864739462</v>
      </c>
      <c r="L177" s="447">
        <f ca="1" xml:space="preserve"> Oil_Calcs!X$210</f>
        <v>145477.09245045221</v>
      </c>
      <c r="M177" s="440">
        <f ca="1" xml:space="preserve"> Oil_Calcs!Y$210</f>
        <v>20366.784928089925</v>
      </c>
      <c r="N177" s="244">
        <f ca="1" xml:space="preserve"> Oil_Calcs!Z$210</f>
        <v>24124.303900809762</v>
      </c>
      <c r="O177" s="447">
        <f ca="1" xml:space="preserve"> Oil_Calcs!AA$210</f>
        <v>44232.62080015229</v>
      </c>
      <c r="P177" s="440">
        <f ca="1" xml:space="preserve"> Oil_Calcs!AB$210</f>
        <v>142993.08372669708</v>
      </c>
      <c r="Q177" s="244">
        <f ca="1" xml:space="preserve"> Oil_Calcs!AC$210</f>
        <v>157480.74254820438</v>
      </c>
      <c r="R177" s="447">
        <f ca="1" xml:space="preserve"> Oil_Calcs!AD$210</f>
        <v>189709.71325060452</v>
      </c>
      <c r="S177" s="440">
        <f ca="1" xml:space="preserve"> Gas_Calcs!V$210</f>
        <v>48154.828949841569</v>
      </c>
      <c r="T177" s="244">
        <f ca="1" xml:space="preserve"> Gas_Calcs!W$210</f>
        <v>49751.121622212013</v>
      </c>
      <c r="U177" s="447">
        <f ca="1" xml:space="preserve"> Gas_Calcs!X$210</f>
        <v>51702.14599955365</v>
      </c>
      <c r="V177" s="440">
        <f ca="1" xml:space="preserve"> Gas_Calcs!Y$210</f>
        <v>4398.0393787086205</v>
      </c>
      <c r="W177" s="244">
        <f ca="1" xml:space="preserve"> Gas_Calcs!Z$210</f>
        <v>11295.759463570294</v>
      </c>
      <c r="X177" s="447">
        <f ca="1" xml:space="preserve"> Gas_Calcs!AA$210</f>
        <v>19062.674855353103</v>
      </c>
      <c r="Y177" s="440">
        <f ca="1" xml:space="preserve"> Gas_Calcs!AB$210</f>
        <v>52552.86832855019</v>
      </c>
      <c r="Z177" s="244">
        <f ca="1" xml:space="preserve"> Gas_Calcs!AC$210</f>
        <v>61046.881085782305</v>
      </c>
      <c r="AA177" s="447">
        <f ca="1" xml:space="preserve"> Gas_Calcs!AD$210</f>
        <v>70764.820854906749</v>
      </c>
      <c r="AB177" s="461">
        <f ca="1" xml:space="preserve"> Coal_Calcs!V$209</f>
        <v>0</v>
      </c>
      <c r="AC177" s="463">
        <f ca="1" xml:space="preserve"> Coal_Calcs!W$209</f>
        <v>0</v>
      </c>
      <c r="AD177" s="464">
        <f ca="1" xml:space="preserve"> Coal_Calcs!X$209</f>
        <v>0</v>
      </c>
      <c r="AE177" s="461">
        <f ca="1" xml:space="preserve"> Coal_Calcs!Y$209</f>
        <v>0</v>
      </c>
      <c r="AF177" s="463">
        <f ca="1" xml:space="preserve"> Coal_Calcs!Z$209</f>
        <v>0</v>
      </c>
      <c r="AG177" s="464">
        <f ca="1" xml:space="preserve"> Coal_Calcs!AA$209</f>
        <v>0</v>
      </c>
      <c r="AH177" s="461">
        <f ca="1" xml:space="preserve"> Coal_Calcs!AB$209</f>
        <v>0</v>
      </c>
      <c r="AI177" s="463">
        <f ca="1" xml:space="preserve"> Coal_Calcs!AC$209</f>
        <v>0</v>
      </c>
      <c r="AJ177" s="464">
        <f ca="1" xml:space="preserve"> Coal_Calcs!AD$209</f>
        <v>0</v>
      </c>
      <c r="AK177" s="384">
        <f t="shared" ca="1" si="3"/>
        <v>195545.95205524727</v>
      </c>
      <c r="AL177" s="384">
        <f t="shared" ca="1" si="3"/>
        <v>218527.62363398669</v>
      </c>
      <c r="AM177" s="384">
        <f t="shared" ca="1" si="3"/>
        <v>260474.53410551127</v>
      </c>
    </row>
    <row r="178" spans="4:39" ht="12.9" customHeight="1" x14ac:dyDescent="0.3">
      <c r="D178" s="54"/>
      <c r="E178" s="234" t="s">
        <v>366</v>
      </c>
      <c r="F178" s="234" t="s">
        <v>583</v>
      </c>
      <c r="G178" s="234" t="s">
        <v>646</v>
      </c>
      <c r="H178" s="172"/>
      <c r="I178" s="172"/>
      <c r="J178" s="440">
        <f ca="1" xml:space="preserve"> Oil_Calcs!V$211</f>
        <v>0</v>
      </c>
      <c r="K178" s="244">
        <f ca="1" xml:space="preserve"> Oil_Calcs!W$211</f>
        <v>0</v>
      </c>
      <c r="L178" s="447">
        <f ca="1" xml:space="preserve"> Oil_Calcs!X$211</f>
        <v>0</v>
      </c>
      <c r="M178" s="440">
        <f ca="1" xml:space="preserve"> Oil_Calcs!Y$211</f>
        <v>0</v>
      </c>
      <c r="N178" s="244">
        <f ca="1" xml:space="preserve"> Oil_Calcs!Z$211</f>
        <v>0</v>
      </c>
      <c r="O178" s="447">
        <f ca="1" xml:space="preserve"> Oil_Calcs!AA$211</f>
        <v>0</v>
      </c>
      <c r="P178" s="440">
        <f ca="1" xml:space="preserve"> Oil_Calcs!AB$211</f>
        <v>0</v>
      </c>
      <c r="Q178" s="244">
        <f ca="1" xml:space="preserve"> Oil_Calcs!AC$211</f>
        <v>0</v>
      </c>
      <c r="R178" s="447">
        <f ca="1" xml:space="preserve"> Oil_Calcs!AD$211</f>
        <v>0</v>
      </c>
      <c r="S178" s="440">
        <f ca="1" xml:space="preserve"> Gas_Calcs!V$211</f>
        <v>0</v>
      </c>
      <c r="T178" s="244">
        <f ca="1" xml:space="preserve"> Gas_Calcs!W$211</f>
        <v>0</v>
      </c>
      <c r="U178" s="447">
        <f ca="1" xml:space="preserve"> Gas_Calcs!X$211</f>
        <v>0</v>
      </c>
      <c r="V178" s="440">
        <f ca="1" xml:space="preserve"> Gas_Calcs!Y$211</f>
        <v>0</v>
      </c>
      <c r="W178" s="244">
        <f ca="1" xml:space="preserve"> Gas_Calcs!Z$211</f>
        <v>0</v>
      </c>
      <c r="X178" s="447">
        <f ca="1" xml:space="preserve"> Gas_Calcs!AA$211</f>
        <v>0</v>
      </c>
      <c r="Y178" s="440">
        <f ca="1" xml:space="preserve"> Gas_Calcs!AB$211</f>
        <v>0</v>
      </c>
      <c r="Z178" s="244">
        <f ca="1" xml:space="preserve"> Gas_Calcs!AC$211</f>
        <v>0</v>
      </c>
      <c r="AA178" s="447">
        <f ca="1" xml:space="preserve"> Gas_Calcs!AD$211</f>
        <v>0</v>
      </c>
      <c r="AB178" s="461">
        <f ca="1" xml:space="preserve"> Coal_Calcs!V$210</f>
        <v>0</v>
      </c>
      <c r="AC178" s="463">
        <f ca="1" xml:space="preserve"> Coal_Calcs!W$210</f>
        <v>0</v>
      </c>
      <c r="AD178" s="464">
        <f ca="1" xml:space="preserve"> Coal_Calcs!X$210</f>
        <v>0</v>
      </c>
      <c r="AE178" s="461">
        <f ca="1" xml:space="preserve"> Coal_Calcs!Y$210</f>
        <v>0</v>
      </c>
      <c r="AF178" s="463">
        <f ca="1" xml:space="preserve"> Coal_Calcs!Z$210</f>
        <v>0</v>
      </c>
      <c r="AG178" s="464">
        <f ca="1" xml:space="preserve"> Coal_Calcs!AA$210</f>
        <v>0</v>
      </c>
      <c r="AH178" s="461">
        <f ca="1" xml:space="preserve"> Coal_Calcs!AB$210</f>
        <v>0</v>
      </c>
      <c r="AI178" s="463">
        <f ca="1" xml:space="preserve"> Coal_Calcs!AC$210</f>
        <v>0</v>
      </c>
      <c r="AJ178" s="464">
        <f ca="1" xml:space="preserve"> Coal_Calcs!AD$210</f>
        <v>0</v>
      </c>
      <c r="AK178" s="384">
        <f t="shared" ca="1" si="3"/>
        <v>0</v>
      </c>
      <c r="AL178" s="384">
        <f t="shared" ca="1" si="3"/>
        <v>0</v>
      </c>
      <c r="AM178" s="384">
        <f t="shared" ca="1" si="3"/>
        <v>0</v>
      </c>
    </row>
    <row r="179" spans="4:39" ht="12.9" customHeight="1" x14ac:dyDescent="0.3">
      <c r="D179" s="54"/>
      <c r="E179" s="234" t="s">
        <v>369</v>
      </c>
      <c r="F179" s="234" t="s">
        <v>175</v>
      </c>
      <c r="G179" s="234" t="s">
        <v>646</v>
      </c>
      <c r="H179" s="172"/>
      <c r="I179" s="172"/>
      <c r="J179" s="440">
        <f ca="1" xml:space="preserve"> Oil_Calcs!V$212</f>
        <v>18508.447522222526</v>
      </c>
      <c r="K179" s="244">
        <f ca="1" xml:space="preserve"> Oil_Calcs!W$212</f>
        <v>20127.987802269272</v>
      </c>
      <c r="L179" s="447">
        <f ca="1" xml:space="preserve"> Oil_Calcs!X$212</f>
        <v>21957.403572350937</v>
      </c>
      <c r="M179" s="440">
        <f ca="1" xml:space="preserve"> Oil_Calcs!Y$212</f>
        <v>2106.9033645267064</v>
      </c>
      <c r="N179" s="244">
        <f ca="1" xml:space="preserve"> Oil_Calcs!Z$212</f>
        <v>3411.869128005485</v>
      </c>
      <c r="O179" s="447">
        <f ca="1" xml:space="preserve"> Oil_Calcs!AA$212</f>
        <v>8526.6804691773978</v>
      </c>
      <c r="P179" s="440">
        <f ca="1" xml:space="preserve"> Oil_Calcs!AB$212</f>
        <v>20615.350886749235</v>
      </c>
      <c r="Q179" s="244">
        <f ca="1" xml:space="preserve"> Oil_Calcs!AC$212</f>
        <v>23539.856930274756</v>
      </c>
      <c r="R179" s="447">
        <f ca="1" xml:space="preserve"> Oil_Calcs!AD$212</f>
        <v>30484.084041528335</v>
      </c>
      <c r="S179" s="440">
        <f ca="1" xml:space="preserve"> Gas_Calcs!V$212</f>
        <v>0</v>
      </c>
      <c r="T179" s="244">
        <f ca="1" xml:space="preserve"> Gas_Calcs!W$212</f>
        <v>0</v>
      </c>
      <c r="U179" s="447">
        <f ca="1" xml:space="preserve"> Gas_Calcs!X$212</f>
        <v>0</v>
      </c>
      <c r="V179" s="440">
        <f ca="1" xml:space="preserve"> Gas_Calcs!Y$212</f>
        <v>0</v>
      </c>
      <c r="W179" s="244">
        <f ca="1" xml:space="preserve"> Gas_Calcs!Z$212</f>
        <v>0</v>
      </c>
      <c r="X179" s="447">
        <f ca="1" xml:space="preserve"> Gas_Calcs!AA$212</f>
        <v>0</v>
      </c>
      <c r="Y179" s="440">
        <f ca="1" xml:space="preserve"> Gas_Calcs!AB$212</f>
        <v>0</v>
      </c>
      <c r="Z179" s="244">
        <f ca="1" xml:space="preserve"> Gas_Calcs!AC$212</f>
        <v>0</v>
      </c>
      <c r="AA179" s="447">
        <f ca="1" xml:space="preserve"> Gas_Calcs!AD$212</f>
        <v>0</v>
      </c>
      <c r="AB179" s="461">
        <f ca="1" xml:space="preserve"> Coal_Calcs!V$211</f>
        <v>1271.6122495145419</v>
      </c>
      <c r="AC179" s="463">
        <f ca="1" xml:space="preserve"> Coal_Calcs!W$211</f>
        <v>1410.1125715161479</v>
      </c>
      <c r="AD179" s="464">
        <f ca="1" xml:space="preserve"> Coal_Calcs!X$211</f>
        <v>1550.0166996292019</v>
      </c>
      <c r="AE179" s="461">
        <f ca="1" xml:space="preserve"> Coal_Calcs!Y$211</f>
        <v>87.394090560092934</v>
      </c>
      <c r="AF179" s="463">
        <f ca="1" xml:space="preserve"> Coal_Calcs!Z$211</f>
        <v>96.045331759947047</v>
      </c>
      <c r="AG179" s="464">
        <f ca="1" xml:space="preserve"> Coal_Calcs!AA$211</f>
        <v>104.69657295980119</v>
      </c>
      <c r="AH179" s="461">
        <f ca="1" xml:space="preserve"> Coal_Calcs!AB$211</f>
        <v>1359.0063400746349</v>
      </c>
      <c r="AI179" s="463">
        <f ca="1" xml:space="preserve"> Coal_Calcs!AC$211</f>
        <v>1506.1579032760949</v>
      </c>
      <c r="AJ179" s="464">
        <f ca="1" xml:space="preserve"> Coal_Calcs!AD$211</f>
        <v>1654.7132725890031</v>
      </c>
      <c r="AK179" s="384">
        <f t="shared" ca="1" si="3"/>
        <v>21974.357226823871</v>
      </c>
      <c r="AL179" s="384">
        <f t="shared" ca="1" si="3"/>
        <v>25046.014833550853</v>
      </c>
      <c r="AM179" s="384">
        <f t="shared" ca="1" si="3"/>
        <v>32138.797314117339</v>
      </c>
    </row>
    <row r="180" spans="4:39" ht="12.9" customHeight="1" x14ac:dyDescent="0.3">
      <c r="D180" s="54"/>
      <c r="E180" s="234" t="s">
        <v>273</v>
      </c>
      <c r="F180" s="234" t="s">
        <v>505</v>
      </c>
      <c r="G180" s="234" t="s">
        <v>646</v>
      </c>
      <c r="H180" s="172"/>
      <c r="I180" s="172"/>
      <c r="J180" s="440">
        <f ca="1" xml:space="preserve"> Oil_Calcs!V$213</f>
        <v>0</v>
      </c>
      <c r="K180" s="244">
        <f ca="1" xml:space="preserve"> Oil_Calcs!W$213</f>
        <v>0</v>
      </c>
      <c r="L180" s="447">
        <f ca="1" xml:space="preserve"> Oil_Calcs!X$213</f>
        <v>0</v>
      </c>
      <c r="M180" s="440">
        <f ca="1" xml:space="preserve"> Oil_Calcs!Y$213</f>
        <v>0</v>
      </c>
      <c r="N180" s="244">
        <f ca="1" xml:space="preserve"> Oil_Calcs!Z$213</f>
        <v>0</v>
      </c>
      <c r="O180" s="447">
        <f ca="1" xml:space="preserve"> Oil_Calcs!AA$213</f>
        <v>0</v>
      </c>
      <c r="P180" s="440">
        <f ca="1" xml:space="preserve"> Oil_Calcs!AB$213</f>
        <v>0</v>
      </c>
      <c r="Q180" s="244">
        <f ca="1" xml:space="preserve"> Oil_Calcs!AC$213</f>
        <v>0</v>
      </c>
      <c r="R180" s="447">
        <f ca="1" xml:space="preserve"> Oil_Calcs!AD$213</f>
        <v>0</v>
      </c>
      <c r="S180" s="440">
        <f ca="1" xml:space="preserve"> Gas_Calcs!V$213</f>
        <v>0</v>
      </c>
      <c r="T180" s="244">
        <f ca="1" xml:space="preserve"> Gas_Calcs!W$213</f>
        <v>0</v>
      </c>
      <c r="U180" s="447">
        <f ca="1" xml:space="preserve"> Gas_Calcs!X$213</f>
        <v>0</v>
      </c>
      <c r="V180" s="440">
        <f ca="1" xml:space="preserve"> Gas_Calcs!Y$213</f>
        <v>0</v>
      </c>
      <c r="W180" s="244">
        <f ca="1" xml:space="preserve"> Gas_Calcs!Z$213</f>
        <v>0</v>
      </c>
      <c r="X180" s="447">
        <f ca="1" xml:space="preserve"> Gas_Calcs!AA$213</f>
        <v>0</v>
      </c>
      <c r="Y180" s="440">
        <f ca="1" xml:space="preserve"> Gas_Calcs!AB$213</f>
        <v>0</v>
      </c>
      <c r="Z180" s="244">
        <f ca="1" xml:space="preserve"> Gas_Calcs!AC$213</f>
        <v>0</v>
      </c>
      <c r="AA180" s="447">
        <f ca="1" xml:space="preserve"> Gas_Calcs!AD$213</f>
        <v>0</v>
      </c>
      <c r="AB180" s="461">
        <f ca="1" xml:space="preserve"> Coal_Calcs!V$212</f>
        <v>0</v>
      </c>
      <c r="AC180" s="463">
        <f ca="1" xml:space="preserve"> Coal_Calcs!W$212</f>
        <v>0</v>
      </c>
      <c r="AD180" s="464">
        <f ca="1" xml:space="preserve"> Coal_Calcs!X$212</f>
        <v>0</v>
      </c>
      <c r="AE180" s="461">
        <f ca="1" xml:space="preserve"> Coal_Calcs!Y$212</f>
        <v>0</v>
      </c>
      <c r="AF180" s="463">
        <f ca="1" xml:space="preserve"> Coal_Calcs!Z$212</f>
        <v>0</v>
      </c>
      <c r="AG180" s="464">
        <f ca="1" xml:space="preserve"> Coal_Calcs!AA$212</f>
        <v>0</v>
      </c>
      <c r="AH180" s="461">
        <f ca="1" xml:space="preserve"> Coal_Calcs!AB$212</f>
        <v>0</v>
      </c>
      <c r="AI180" s="463">
        <f ca="1" xml:space="preserve"> Coal_Calcs!AC$212</f>
        <v>0</v>
      </c>
      <c r="AJ180" s="464">
        <f ca="1" xml:space="preserve"> Coal_Calcs!AD$212</f>
        <v>0</v>
      </c>
      <c r="AK180" s="384">
        <f t="shared" ca="1" si="3"/>
        <v>0</v>
      </c>
      <c r="AL180" s="384">
        <f t="shared" ca="1" si="3"/>
        <v>0</v>
      </c>
      <c r="AM180" s="384">
        <f t="shared" ca="1" si="3"/>
        <v>0</v>
      </c>
    </row>
    <row r="181" spans="4:39" ht="12.9" customHeight="1" x14ac:dyDescent="0.3">
      <c r="D181" s="54"/>
      <c r="E181" s="234" t="s">
        <v>367</v>
      </c>
      <c r="F181" s="234" t="s">
        <v>584</v>
      </c>
      <c r="G181" s="234" t="s">
        <v>646</v>
      </c>
      <c r="H181" s="172"/>
      <c r="I181" s="172"/>
      <c r="J181" s="440">
        <f ca="1" xml:space="preserve"> Oil_Calcs!V$214</f>
        <v>4442.6671708229933</v>
      </c>
      <c r="K181" s="244">
        <f ca="1" xml:space="preserve"> Oil_Calcs!W$214</f>
        <v>4831.4128192816352</v>
      </c>
      <c r="L181" s="447">
        <f ca="1" xml:space="preserve"> Oil_Calcs!X$214</f>
        <v>5270.5358399331108</v>
      </c>
      <c r="M181" s="440">
        <f ca="1" xml:space="preserve"> Oil_Calcs!Y$214</f>
        <v>555.54258267542502</v>
      </c>
      <c r="N181" s="244">
        <f ca="1" xml:space="preserve"> Oil_Calcs!Z$214</f>
        <v>634.75920751850333</v>
      </c>
      <c r="O181" s="447">
        <f ca="1" xml:space="preserve"> Oil_Calcs!AA$214</f>
        <v>1404.5532318392466</v>
      </c>
      <c r="P181" s="440">
        <f ca="1" xml:space="preserve"> Oil_Calcs!AB$214</f>
        <v>4998.2097534984186</v>
      </c>
      <c r="Q181" s="244">
        <f ca="1" xml:space="preserve"> Oil_Calcs!AC$214</f>
        <v>5466.1720268001382</v>
      </c>
      <c r="R181" s="447">
        <f ca="1" xml:space="preserve"> Oil_Calcs!AD$214</f>
        <v>6675.0890717723578</v>
      </c>
      <c r="S181" s="440">
        <f ca="1" xml:space="preserve"> Gas_Calcs!V$214</f>
        <v>0</v>
      </c>
      <c r="T181" s="244">
        <f ca="1" xml:space="preserve"> Gas_Calcs!W$214</f>
        <v>0</v>
      </c>
      <c r="U181" s="447">
        <f ca="1" xml:space="preserve"> Gas_Calcs!X$214</f>
        <v>0</v>
      </c>
      <c r="V181" s="440">
        <f ca="1" xml:space="preserve"> Gas_Calcs!Y$214</f>
        <v>0</v>
      </c>
      <c r="W181" s="244">
        <f ca="1" xml:space="preserve"> Gas_Calcs!Z$214</f>
        <v>0</v>
      </c>
      <c r="X181" s="447">
        <f ca="1" xml:space="preserve"> Gas_Calcs!AA$214</f>
        <v>0</v>
      </c>
      <c r="Y181" s="440">
        <f ca="1" xml:space="preserve"> Gas_Calcs!AB$214</f>
        <v>0</v>
      </c>
      <c r="Z181" s="244">
        <f ca="1" xml:space="preserve"> Gas_Calcs!AC$214</f>
        <v>0</v>
      </c>
      <c r="AA181" s="447">
        <f ca="1" xml:space="preserve"> Gas_Calcs!AD$214</f>
        <v>0</v>
      </c>
      <c r="AB181" s="461">
        <f ca="1" xml:space="preserve"> Coal_Calcs!V$213</f>
        <v>0</v>
      </c>
      <c r="AC181" s="463">
        <f ca="1" xml:space="preserve"> Coal_Calcs!W$213</f>
        <v>0</v>
      </c>
      <c r="AD181" s="464">
        <f ca="1" xml:space="preserve"> Coal_Calcs!X$213</f>
        <v>0</v>
      </c>
      <c r="AE181" s="461">
        <f ca="1" xml:space="preserve"> Coal_Calcs!Y$213</f>
        <v>0</v>
      </c>
      <c r="AF181" s="463">
        <f ca="1" xml:space="preserve"> Coal_Calcs!Z$213</f>
        <v>0</v>
      </c>
      <c r="AG181" s="464">
        <f ca="1" xml:space="preserve"> Coal_Calcs!AA$213</f>
        <v>0</v>
      </c>
      <c r="AH181" s="461">
        <f ca="1" xml:space="preserve"> Coal_Calcs!AB$213</f>
        <v>0</v>
      </c>
      <c r="AI181" s="463">
        <f ca="1" xml:space="preserve"> Coal_Calcs!AC$213</f>
        <v>0</v>
      </c>
      <c r="AJ181" s="464">
        <f ca="1" xml:space="preserve"> Coal_Calcs!AD$213</f>
        <v>0</v>
      </c>
      <c r="AK181" s="384">
        <f t="shared" ca="1" si="3"/>
        <v>4998.2097534984186</v>
      </c>
      <c r="AL181" s="384">
        <f t="shared" ca="1" si="3"/>
        <v>5466.1720268001382</v>
      </c>
      <c r="AM181" s="384">
        <f t="shared" ca="1" si="3"/>
        <v>6675.0890717723578</v>
      </c>
    </row>
    <row r="182" spans="4:39" ht="12.9" customHeight="1" x14ac:dyDescent="0.3">
      <c r="D182" s="54"/>
      <c r="E182" s="234" t="s">
        <v>370</v>
      </c>
      <c r="F182" s="234" t="s">
        <v>586</v>
      </c>
      <c r="G182" s="234" t="s">
        <v>646</v>
      </c>
      <c r="H182" s="172"/>
      <c r="I182" s="172"/>
      <c r="J182" s="440">
        <f ca="1" xml:space="preserve"> Oil_Calcs!V$215</f>
        <v>3463.2095117180429</v>
      </c>
      <c r="K182" s="244">
        <f ca="1" xml:space="preserve"> Oil_Calcs!W$215</f>
        <v>3766.2499096624983</v>
      </c>
      <c r="L182" s="447">
        <f ca="1" xml:space="preserve"> Oil_Calcs!X$215</f>
        <v>4108.5611752738787</v>
      </c>
      <c r="M182" s="440">
        <f ca="1" xml:space="preserve"> Oil_Calcs!Y$215</f>
        <v>352.42825504045334</v>
      </c>
      <c r="N182" s="244">
        <f ca="1" xml:space="preserve"> Oil_Calcs!Z$215</f>
        <v>675.9829295671841</v>
      </c>
      <c r="O182" s="447">
        <f ca="1" xml:space="preserve"> Oil_Calcs!AA$215</f>
        <v>993.42224123467599</v>
      </c>
      <c r="P182" s="440">
        <f ca="1" xml:space="preserve"> Oil_Calcs!AB$215</f>
        <v>3815.6377667584961</v>
      </c>
      <c r="Q182" s="244">
        <f ca="1" xml:space="preserve"> Oil_Calcs!AC$215</f>
        <v>4442.2328392296822</v>
      </c>
      <c r="R182" s="447">
        <f ca="1" xml:space="preserve"> Oil_Calcs!AD$215</f>
        <v>5101.9834165085549</v>
      </c>
      <c r="S182" s="440">
        <f ca="1" xml:space="preserve"> Gas_Calcs!V$215</f>
        <v>0</v>
      </c>
      <c r="T182" s="244">
        <f ca="1" xml:space="preserve"> Gas_Calcs!W$215</f>
        <v>0</v>
      </c>
      <c r="U182" s="447">
        <f ca="1" xml:space="preserve"> Gas_Calcs!X$215</f>
        <v>0</v>
      </c>
      <c r="V182" s="440">
        <f ca="1" xml:space="preserve"> Gas_Calcs!Y$215</f>
        <v>0</v>
      </c>
      <c r="W182" s="244">
        <f ca="1" xml:space="preserve"> Gas_Calcs!Z$215</f>
        <v>0</v>
      </c>
      <c r="X182" s="447">
        <f ca="1" xml:space="preserve"> Gas_Calcs!AA$215</f>
        <v>0</v>
      </c>
      <c r="Y182" s="440">
        <f ca="1" xml:space="preserve"> Gas_Calcs!AB$215</f>
        <v>0</v>
      </c>
      <c r="Z182" s="244">
        <f ca="1" xml:space="preserve"> Gas_Calcs!AC$215</f>
        <v>0</v>
      </c>
      <c r="AA182" s="447">
        <f ca="1" xml:space="preserve"> Gas_Calcs!AD$215</f>
        <v>0</v>
      </c>
      <c r="AB182" s="461">
        <f ca="1" xml:space="preserve"> Coal_Calcs!V$214</f>
        <v>18223.220505864931</v>
      </c>
      <c r="AC182" s="463">
        <f ca="1" xml:space="preserve"> Coal_Calcs!W$214</f>
        <v>20208.040885608923</v>
      </c>
      <c r="AD182" s="464">
        <f ca="1" xml:space="preserve"> Coal_Calcs!X$214</f>
        <v>22212.978929622161</v>
      </c>
      <c r="AE182" s="461">
        <f ca="1" xml:space="preserve"> Coal_Calcs!Y$214</f>
        <v>1252.4272110418119</v>
      </c>
      <c r="AF182" s="463">
        <f ca="1" xml:space="preserve"> Coal_Calcs!Z$214</f>
        <v>1376.4064162551556</v>
      </c>
      <c r="AG182" s="464">
        <f ca="1" xml:space="preserve"> Coal_Calcs!AA$214</f>
        <v>1500.3856214684997</v>
      </c>
      <c r="AH182" s="461">
        <f ca="1" xml:space="preserve"> Coal_Calcs!AB$214</f>
        <v>19475.647716906744</v>
      </c>
      <c r="AI182" s="463">
        <f ca="1" xml:space="preserve"> Coal_Calcs!AC$214</f>
        <v>21584.447301864078</v>
      </c>
      <c r="AJ182" s="464">
        <f ca="1" xml:space="preserve"> Coal_Calcs!AD$214</f>
        <v>23713.364551090661</v>
      </c>
      <c r="AK182" s="384">
        <f t="shared" ca="1" si="3"/>
        <v>23291.28548366524</v>
      </c>
      <c r="AL182" s="384">
        <f t="shared" ca="1" si="3"/>
        <v>26026.680141093762</v>
      </c>
      <c r="AM182" s="384">
        <f t="shared" ca="1" si="3"/>
        <v>28815.347967599217</v>
      </c>
    </row>
    <row r="183" spans="4:39" ht="12.9" customHeight="1" x14ac:dyDescent="0.3">
      <c r="D183" s="54"/>
      <c r="E183" s="234" t="s">
        <v>363</v>
      </c>
      <c r="F183" s="234" t="s">
        <v>580</v>
      </c>
      <c r="G183" s="234" t="s">
        <v>646</v>
      </c>
      <c r="H183" s="172"/>
      <c r="I183" s="172"/>
      <c r="J183" s="440">
        <f ca="1" xml:space="preserve"> Oil_Calcs!V$216</f>
        <v>10950.973592056689</v>
      </c>
      <c r="K183" s="244">
        <f ca="1" xml:space="preserve"> Oil_Calcs!W$216</f>
        <v>11909.214028850183</v>
      </c>
      <c r="L183" s="447">
        <f ca="1" xml:space="preserve"> Oil_Calcs!X$216</f>
        <v>12991.632409052107</v>
      </c>
      <c r="M183" s="440">
        <f ca="1" xml:space="preserve"> Oil_Calcs!Y$216</f>
        <v>1956.3463774520969</v>
      </c>
      <c r="N183" s="244">
        <f ca="1" xml:space="preserve"> Oil_Calcs!Z$216</f>
        <v>2254.3828698403158</v>
      </c>
      <c r="O183" s="447">
        <f ca="1" xml:space="preserve"> Oil_Calcs!AA$216</f>
        <v>4497.9801038789064</v>
      </c>
      <c r="P183" s="440">
        <f ca="1" xml:space="preserve"> Oil_Calcs!AB$216</f>
        <v>12907.319969508786</v>
      </c>
      <c r="Q183" s="244">
        <f ca="1" xml:space="preserve"> Oil_Calcs!AC$216</f>
        <v>14163.596898690499</v>
      </c>
      <c r="R183" s="447">
        <f ca="1" xml:space="preserve"> Oil_Calcs!AD$216</f>
        <v>17489.612512931013</v>
      </c>
      <c r="S183" s="440">
        <f ca="1" xml:space="preserve"> Gas_Calcs!V$216</f>
        <v>0</v>
      </c>
      <c r="T183" s="244">
        <f ca="1" xml:space="preserve"> Gas_Calcs!W$216</f>
        <v>0</v>
      </c>
      <c r="U183" s="447">
        <f ca="1" xml:space="preserve"> Gas_Calcs!X$216</f>
        <v>0</v>
      </c>
      <c r="V183" s="440">
        <f ca="1" xml:space="preserve"> Gas_Calcs!Y$216</f>
        <v>0</v>
      </c>
      <c r="W183" s="244">
        <f ca="1" xml:space="preserve"> Gas_Calcs!Z$216</f>
        <v>0</v>
      </c>
      <c r="X183" s="447">
        <f ca="1" xml:space="preserve"> Gas_Calcs!AA$216</f>
        <v>0</v>
      </c>
      <c r="Y183" s="440">
        <f ca="1" xml:space="preserve"> Gas_Calcs!AB$216</f>
        <v>0</v>
      </c>
      <c r="Z183" s="244">
        <f ca="1" xml:space="preserve"> Gas_Calcs!AC$216</f>
        <v>0</v>
      </c>
      <c r="AA183" s="447">
        <f ca="1" xml:space="preserve"> Gas_Calcs!AD$216</f>
        <v>0</v>
      </c>
      <c r="AB183" s="461">
        <f ca="1" xml:space="preserve"> Coal_Calcs!V$215</f>
        <v>8836.8801668047799</v>
      </c>
      <c r="AC183" s="463">
        <f ca="1" xml:space="preserve"> Coal_Calcs!W$215</f>
        <v>9799.3675516654694</v>
      </c>
      <c r="AD183" s="464">
        <f ca="1" xml:space="preserve"> Coal_Calcs!X$215</f>
        <v>10771.610478271708</v>
      </c>
      <c r="AE183" s="461">
        <f ca="1" xml:space="preserve"> Coal_Calcs!Y$215</f>
        <v>607.33223186648331</v>
      </c>
      <c r="AF183" s="463">
        <f ca="1" xml:space="preserve"> Coal_Calcs!Z$215</f>
        <v>667.45274565236514</v>
      </c>
      <c r="AG183" s="464">
        <f ca="1" xml:space="preserve"> Coal_Calcs!AA$215</f>
        <v>727.57325943824696</v>
      </c>
      <c r="AH183" s="461">
        <f ca="1" xml:space="preserve"> Coal_Calcs!AB$215</f>
        <v>9444.2123986712631</v>
      </c>
      <c r="AI183" s="463">
        <f ca="1" xml:space="preserve"> Coal_Calcs!AC$215</f>
        <v>10466.820297317834</v>
      </c>
      <c r="AJ183" s="464">
        <f ca="1" xml:space="preserve"> Coal_Calcs!AD$215</f>
        <v>11499.183737709955</v>
      </c>
      <c r="AK183" s="384">
        <f t="shared" ca="1" si="3"/>
        <v>22351.532368180051</v>
      </c>
      <c r="AL183" s="384">
        <f t="shared" ca="1" si="3"/>
        <v>24630.417196008333</v>
      </c>
      <c r="AM183" s="384">
        <f t="shared" ca="1" si="3"/>
        <v>28988.796250640968</v>
      </c>
    </row>
    <row r="184" spans="4:39" ht="12.9" customHeight="1" x14ac:dyDescent="0.3">
      <c r="D184" s="54"/>
      <c r="E184" s="234" t="s">
        <v>372</v>
      </c>
      <c r="F184" s="234" t="s">
        <v>588</v>
      </c>
      <c r="G184" s="234" t="s">
        <v>646</v>
      </c>
      <c r="H184" s="172"/>
      <c r="I184" s="172"/>
      <c r="J184" s="440">
        <f ca="1" xml:space="preserve"> Oil_Calcs!V$217</f>
        <v>7964.6733395171868</v>
      </c>
      <c r="K184" s="244">
        <f ca="1" xml:space="preserve"> Oil_Calcs!W$217</f>
        <v>8661.6042558068948</v>
      </c>
      <c r="L184" s="447">
        <f ca="1" xml:space="preserve"> Oil_Calcs!X$217</f>
        <v>9448.8501333105123</v>
      </c>
      <c r="M184" s="440">
        <f ca="1" xml:space="preserve"> Oil_Calcs!Y$217</f>
        <v>882.98727125852167</v>
      </c>
      <c r="N184" s="244">
        <f ca="1" xml:space="preserve"> Oil_Calcs!Z$217</f>
        <v>1101.3054045198307</v>
      </c>
      <c r="O184" s="447">
        <f ca="1" xml:space="preserve"> Oil_Calcs!AA$217</f>
        <v>2746.7200866624516</v>
      </c>
      <c r="P184" s="440">
        <f ca="1" xml:space="preserve"> Oil_Calcs!AB$217</f>
        <v>8847.6606107757088</v>
      </c>
      <c r="Q184" s="244">
        <f ca="1" xml:space="preserve"> Oil_Calcs!AC$217</f>
        <v>9762.9096603267262</v>
      </c>
      <c r="R184" s="447">
        <f ca="1" xml:space="preserve"> Oil_Calcs!AD$217</f>
        <v>12195.570219972964</v>
      </c>
      <c r="S184" s="440">
        <f ca="1" xml:space="preserve"> Gas_Calcs!V$217</f>
        <v>0</v>
      </c>
      <c r="T184" s="244">
        <f ca="1" xml:space="preserve"> Gas_Calcs!W$217</f>
        <v>0</v>
      </c>
      <c r="U184" s="447">
        <f ca="1" xml:space="preserve"> Gas_Calcs!X$217</f>
        <v>0</v>
      </c>
      <c r="V184" s="440">
        <f ca="1" xml:space="preserve"> Gas_Calcs!Y$217</f>
        <v>0</v>
      </c>
      <c r="W184" s="244">
        <f ca="1" xml:space="preserve"> Gas_Calcs!Z$217</f>
        <v>0</v>
      </c>
      <c r="X184" s="447">
        <f ca="1" xml:space="preserve"> Gas_Calcs!AA$217</f>
        <v>0</v>
      </c>
      <c r="Y184" s="440">
        <f ca="1" xml:space="preserve"> Gas_Calcs!AB$217</f>
        <v>0</v>
      </c>
      <c r="Z184" s="244">
        <f ca="1" xml:space="preserve"> Gas_Calcs!AC$217</f>
        <v>0</v>
      </c>
      <c r="AA184" s="447">
        <f ca="1" xml:space="preserve"> Gas_Calcs!AD$217</f>
        <v>0</v>
      </c>
      <c r="AB184" s="461">
        <f ca="1" xml:space="preserve"> Coal_Calcs!V$216</f>
        <v>171454.47463133794</v>
      </c>
      <c r="AC184" s="463">
        <f ca="1" xml:space="preserve"> Coal_Calcs!W$216</f>
        <v>206296.94239423613</v>
      </c>
      <c r="AD184" s="464">
        <f ca="1" xml:space="preserve"> Coal_Calcs!X$216</f>
        <v>245905.05370360884</v>
      </c>
      <c r="AE184" s="461">
        <f ca="1" xml:space="preserve"> Coal_Calcs!Y$216</f>
        <v>23859.012529101055</v>
      </c>
      <c r="AF184" s="463">
        <f ca="1" xml:space="preserve"> Coal_Calcs!Z$216</f>
        <v>24687.267658092267</v>
      </c>
      <c r="AG184" s="464">
        <f ca="1" xml:space="preserve"> Coal_Calcs!AA$216</f>
        <v>25515.522787083497</v>
      </c>
      <c r="AH184" s="461">
        <f ca="1" xml:space="preserve"> Coal_Calcs!AB$216</f>
        <v>195313.48716043899</v>
      </c>
      <c r="AI184" s="463">
        <f ca="1" xml:space="preserve"> Coal_Calcs!AC$216</f>
        <v>230984.21005232839</v>
      </c>
      <c r="AJ184" s="464">
        <f ca="1" xml:space="preserve"> Coal_Calcs!AD$216</f>
        <v>271420.57649069233</v>
      </c>
      <c r="AK184" s="384">
        <f t="shared" ca="1" si="3"/>
        <v>204161.14777121469</v>
      </c>
      <c r="AL184" s="384">
        <f t="shared" ca="1" si="3"/>
        <v>240747.11971265511</v>
      </c>
      <c r="AM184" s="384">
        <f t="shared" ca="1" si="3"/>
        <v>283616.14671066531</v>
      </c>
    </row>
    <row r="185" spans="4:39" ht="12.9" customHeight="1" x14ac:dyDescent="0.3">
      <c r="D185" s="54"/>
      <c r="E185" s="234" t="s">
        <v>385</v>
      </c>
      <c r="F185" s="234" t="s">
        <v>598</v>
      </c>
      <c r="G185" s="234" t="s">
        <v>646</v>
      </c>
      <c r="H185" s="172"/>
      <c r="I185" s="172"/>
      <c r="J185" s="440">
        <f ca="1" xml:space="preserve"> Oil_Calcs!V$218</f>
        <v>0</v>
      </c>
      <c r="K185" s="244">
        <f ca="1" xml:space="preserve"> Oil_Calcs!W$218</f>
        <v>0</v>
      </c>
      <c r="L185" s="447">
        <f ca="1" xml:space="preserve"> Oil_Calcs!X$218</f>
        <v>0</v>
      </c>
      <c r="M185" s="440">
        <f ca="1" xml:space="preserve"> Oil_Calcs!Y$218</f>
        <v>0</v>
      </c>
      <c r="N185" s="244">
        <f ca="1" xml:space="preserve"> Oil_Calcs!Z$218</f>
        <v>0</v>
      </c>
      <c r="O185" s="447">
        <f ca="1" xml:space="preserve"> Oil_Calcs!AA$218</f>
        <v>0</v>
      </c>
      <c r="P185" s="440">
        <f ca="1" xml:space="preserve"> Oil_Calcs!AB$218</f>
        <v>0</v>
      </c>
      <c r="Q185" s="244">
        <f ca="1" xml:space="preserve"> Oil_Calcs!AC$218</f>
        <v>0</v>
      </c>
      <c r="R185" s="447">
        <f ca="1" xml:space="preserve"> Oil_Calcs!AD$218</f>
        <v>0</v>
      </c>
      <c r="S185" s="440">
        <f ca="1" xml:space="preserve"> Gas_Calcs!V$218</f>
        <v>0</v>
      </c>
      <c r="T185" s="244">
        <f ca="1" xml:space="preserve"> Gas_Calcs!W$218</f>
        <v>0</v>
      </c>
      <c r="U185" s="447">
        <f ca="1" xml:space="preserve"> Gas_Calcs!X$218</f>
        <v>0</v>
      </c>
      <c r="V185" s="440">
        <f ca="1" xml:space="preserve"> Gas_Calcs!Y$218</f>
        <v>0</v>
      </c>
      <c r="W185" s="244">
        <f ca="1" xml:space="preserve"> Gas_Calcs!Z$218</f>
        <v>0</v>
      </c>
      <c r="X185" s="447">
        <f ca="1" xml:space="preserve"> Gas_Calcs!AA$218</f>
        <v>0</v>
      </c>
      <c r="Y185" s="440">
        <f ca="1" xml:space="preserve"> Gas_Calcs!AB$218</f>
        <v>0</v>
      </c>
      <c r="Z185" s="244">
        <f ca="1" xml:space="preserve"> Gas_Calcs!AC$218</f>
        <v>0</v>
      </c>
      <c r="AA185" s="447">
        <f ca="1" xml:space="preserve"> Gas_Calcs!AD$218</f>
        <v>0</v>
      </c>
      <c r="AB185" s="461">
        <f ca="1" xml:space="preserve"> Coal_Calcs!V$217</f>
        <v>0</v>
      </c>
      <c r="AC185" s="463">
        <f ca="1" xml:space="preserve"> Coal_Calcs!W$217</f>
        <v>0</v>
      </c>
      <c r="AD185" s="464">
        <f ca="1" xml:space="preserve"> Coal_Calcs!X$217</f>
        <v>0</v>
      </c>
      <c r="AE185" s="461">
        <f ca="1" xml:space="preserve"> Coal_Calcs!Y$217</f>
        <v>0</v>
      </c>
      <c r="AF185" s="463">
        <f ca="1" xml:space="preserve"> Coal_Calcs!Z$217</f>
        <v>0</v>
      </c>
      <c r="AG185" s="464">
        <f ca="1" xml:space="preserve"> Coal_Calcs!AA$217</f>
        <v>0</v>
      </c>
      <c r="AH185" s="461">
        <f ca="1" xml:space="preserve"> Coal_Calcs!AB$217</f>
        <v>0</v>
      </c>
      <c r="AI185" s="463">
        <f ca="1" xml:space="preserve"> Coal_Calcs!AC$217</f>
        <v>0</v>
      </c>
      <c r="AJ185" s="464">
        <f ca="1" xml:space="preserve"> Coal_Calcs!AD$217</f>
        <v>0</v>
      </c>
      <c r="AK185" s="384">
        <f t="shared" ca="1" si="3"/>
        <v>0</v>
      </c>
      <c r="AL185" s="384">
        <f t="shared" ca="1" si="3"/>
        <v>0</v>
      </c>
      <c r="AM185" s="384">
        <f t="shared" ca="1" si="3"/>
        <v>0</v>
      </c>
    </row>
    <row r="186" spans="4:39" ht="12.9" customHeight="1" x14ac:dyDescent="0.3">
      <c r="D186" s="54"/>
      <c r="E186" s="234" t="s">
        <v>371</v>
      </c>
      <c r="F186" s="234" t="s">
        <v>587</v>
      </c>
      <c r="G186" s="234" t="s">
        <v>646</v>
      </c>
      <c r="H186" s="172"/>
      <c r="I186" s="172"/>
      <c r="J186" s="440">
        <f ca="1" xml:space="preserve"> Oil_Calcs!V$219</f>
        <v>0</v>
      </c>
      <c r="K186" s="244">
        <f ca="1" xml:space="preserve"> Oil_Calcs!W$219</f>
        <v>0</v>
      </c>
      <c r="L186" s="447">
        <f ca="1" xml:space="preserve"> Oil_Calcs!X$219</f>
        <v>0</v>
      </c>
      <c r="M186" s="440">
        <f ca="1" xml:space="preserve"> Oil_Calcs!Y$219</f>
        <v>0</v>
      </c>
      <c r="N186" s="244">
        <f ca="1" xml:space="preserve"> Oil_Calcs!Z$219</f>
        <v>0</v>
      </c>
      <c r="O186" s="447">
        <f ca="1" xml:space="preserve"> Oil_Calcs!AA$219</f>
        <v>0</v>
      </c>
      <c r="P186" s="440">
        <f ca="1" xml:space="preserve"> Oil_Calcs!AB$219</f>
        <v>0</v>
      </c>
      <c r="Q186" s="244">
        <f ca="1" xml:space="preserve"> Oil_Calcs!AC$219</f>
        <v>0</v>
      </c>
      <c r="R186" s="447">
        <f ca="1" xml:space="preserve"> Oil_Calcs!AD$219</f>
        <v>0</v>
      </c>
      <c r="S186" s="440">
        <f ca="1" xml:space="preserve"> Gas_Calcs!V$219</f>
        <v>0</v>
      </c>
      <c r="T186" s="244">
        <f ca="1" xml:space="preserve"> Gas_Calcs!W$219</f>
        <v>0</v>
      </c>
      <c r="U186" s="447">
        <f ca="1" xml:space="preserve"> Gas_Calcs!X$219</f>
        <v>0</v>
      </c>
      <c r="V186" s="440">
        <f ca="1" xml:space="preserve"> Gas_Calcs!Y$219</f>
        <v>0</v>
      </c>
      <c r="W186" s="244">
        <f ca="1" xml:space="preserve"> Gas_Calcs!Z$219</f>
        <v>0</v>
      </c>
      <c r="X186" s="447">
        <f ca="1" xml:space="preserve"> Gas_Calcs!AA$219</f>
        <v>0</v>
      </c>
      <c r="Y186" s="440">
        <f ca="1" xml:space="preserve"> Gas_Calcs!AB$219</f>
        <v>0</v>
      </c>
      <c r="Z186" s="244">
        <f ca="1" xml:space="preserve"> Gas_Calcs!AC$219</f>
        <v>0</v>
      </c>
      <c r="AA186" s="447">
        <f ca="1" xml:space="preserve"> Gas_Calcs!AD$219</f>
        <v>0</v>
      </c>
      <c r="AB186" s="461">
        <f ca="1" xml:space="preserve"> Coal_Calcs!V$218</f>
        <v>0</v>
      </c>
      <c r="AC186" s="463">
        <f ca="1" xml:space="preserve"> Coal_Calcs!W$218</f>
        <v>0</v>
      </c>
      <c r="AD186" s="464">
        <f ca="1" xml:space="preserve"> Coal_Calcs!X$218</f>
        <v>0</v>
      </c>
      <c r="AE186" s="461">
        <f ca="1" xml:space="preserve"> Coal_Calcs!Y$218</f>
        <v>0</v>
      </c>
      <c r="AF186" s="463">
        <f ca="1" xml:space="preserve"> Coal_Calcs!Z$218</f>
        <v>0</v>
      </c>
      <c r="AG186" s="464">
        <f ca="1" xml:space="preserve"> Coal_Calcs!AA$218</f>
        <v>0</v>
      </c>
      <c r="AH186" s="461">
        <f ca="1" xml:space="preserve"> Coal_Calcs!AB$218</f>
        <v>0</v>
      </c>
      <c r="AI186" s="463">
        <f ca="1" xml:space="preserve"> Coal_Calcs!AC$218</f>
        <v>0</v>
      </c>
      <c r="AJ186" s="464">
        <f ca="1" xml:space="preserve"> Coal_Calcs!AD$218</f>
        <v>0</v>
      </c>
      <c r="AK186" s="384">
        <f t="shared" ca="1" si="3"/>
        <v>0</v>
      </c>
      <c r="AL186" s="384">
        <f t="shared" ca="1" si="3"/>
        <v>0</v>
      </c>
      <c r="AM186" s="384">
        <f t="shared" ca="1" si="3"/>
        <v>0</v>
      </c>
    </row>
    <row r="187" spans="4:39" ht="12.9" customHeight="1" x14ac:dyDescent="0.3">
      <c r="D187" s="54"/>
      <c r="E187" s="234" t="s">
        <v>374</v>
      </c>
      <c r="F187" s="234" t="s">
        <v>590</v>
      </c>
      <c r="G187" s="234" t="s">
        <v>646</v>
      </c>
      <c r="H187" s="172"/>
      <c r="I187" s="172"/>
      <c r="J187" s="440">
        <f ca="1" xml:space="preserve"> Oil_Calcs!V$220</f>
        <v>0</v>
      </c>
      <c r="K187" s="244">
        <f ca="1" xml:space="preserve"> Oil_Calcs!W$220</f>
        <v>0</v>
      </c>
      <c r="L187" s="447">
        <f ca="1" xml:space="preserve"> Oil_Calcs!X$220</f>
        <v>0</v>
      </c>
      <c r="M187" s="440">
        <f ca="1" xml:space="preserve"> Oil_Calcs!Y$220</f>
        <v>0</v>
      </c>
      <c r="N187" s="244">
        <f ca="1" xml:space="preserve"> Oil_Calcs!Z$220</f>
        <v>0</v>
      </c>
      <c r="O187" s="447">
        <f ca="1" xml:space="preserve"> Oil_Calcs!AA$220</f>
        <v>0</v>
      </c>
      <c r="P187" s="440">
        <f ca="1" xml:space="preserve"> Oil_Calcs!AB$220</f>
        <v>0</v>
      </c>
      <c r="Q187" s="244">
        <f ca="1" xml:space="preserve"> Oil_Calcs!AC$220</f>
        <v>0</v>
      </c>
      <c r="R187" s="447">
        <f ca="1" xml:space="preserve"> Oil_Calcs!AD$220</f>
        <v>0</v>
      </c>
      <c r="S187" s="440">
        <f ca="1" xml:space="preserve"> Gas_Calcs!V$220</f>
        <v>0</v>
      </c>
      <c r="T187" s="244">
        <f ca="1" xml:space="preserve"> Gas_Calcs!W$220</f>
        <v>0</v>
      </c>
      <c r="U187" s="447">
        <f ca="1" xml:space="preserve"> Gas_Calcs!X$220</f>
        <v>0</v>
      </c>
      <c r="V187" s="440">
        <f ca="1" xml:space="preserve"> Gas_Calcs!Y$220</f>
        <v>0</v>
      </c>
      <c r="W187" s="244">
        <f ca="1" xml:space="preserve"> Gas_Calcs!Z$220</f>
        <v>0</v>
      </c>
      <c r="X187" s="447">
        <f ca="1" xml:space="preserve"> Gas_Calcs!AA$220</f>
        <v>0</v>
      </c>
      <c r="Y187" s="440">
        <f ca="1" xml:space="preserve"> Gas_Calcs!AB$220</f>
        <v>0</v>
      </c>
      <c r="Z187" s="244">
        <f ca="1" xml:space="preserve"> Gas_Calcs!AC$220</f>
        <v>0</v>
      </c>
      <c r="AA187" s="447">
        <f ca="1" xml:space="preserve"> Gas_Calcs!AD$220</f>
        <v>0</v>
      </c>
      <c r="AB187" s="461">
        <f ca="1" xml:space="preserve"> Coal_Calcs!V$219</f>
        <v>0</v>
      </c>
      <c r="AC187" s="463">
        <f ca="1" xml:space="preserve"> Coal_Calcs!W$219</f>
        <v>0</v>
      </c>
      <c r="AD187" s="464">
        <f ca="1" xml:space="preserve"> Coal_Calcs!X$219</f>
        <v>0</v>
      </c>
      <c r="AE187" s="461">
        <f ca="1" xml:space="preserve"> Coal_Calcs!Y$219</f>
        <v>0</v>
      </c>
      <c r="AF187" s="463">
        <f ca="1" xml:space="preserve"> Coal_Calcs!Z$219</f>
        <v>0</v>
      </c>
      <c r="AG187" s="464">
        <f ca="1" xml:space="preserve"> Coal_Calcs!AA$219</f>
        <v>0</v>
      </c>
      <c r="AH187" s="461">
        <f ca="1" xml:space="preserve"> Coal_Calcs!AB$219</f>
        <v>0</v>
      </c>
      <c r="AI187" s="463">
        <f ca="1" xml:space="preserve"> Coal_Calcs!AC$219</f>
        <v>0</v>
      </c>
      <c r="AJ187" s="464">
        <f ca="1" xml:space="preserve"> Coal_Calcs!AD$219</f>
        <v>0</v>
      </c>
      <c r="AK187" s="384">
        <f t="shared" ca="1" si="3"/>
        <v>0</v>
      </c>
      <c r="AL187" s="384">
        <f t="shared" ca="1" si="3"/>
        <v>0</v>
      </c>
      <c r="AM187" s="384">
        <f t="shared" ca="1" si="3"/>
        <v>0</v>
      </c>
    </row>
    <row r="188" spans="4:39" ht="12.9" customHeight="1" x14ac:dyDescent="0.3">
      <c r="D188" s="54"/>
      <c r="E188" s="234" t="s">
        <v>365</v>
      </c>
      <c r="F188" s="234" t="s">
        <v>582</v>
      </c>
      <c r="G188" s="234" t="s">
        <v>646</v>
      </c>
      <c r="H188" s="172"/>
      <c r="I188" s="172"/>
      <c r="J188" s="440">
        <f ca="1" xml:space="preserve"> Oil_Calcs!V$221</f>
        <v>0</v>
      </c>
      <c r="K188" s="244">
        <f ca="1" xml:space="preserve"> Oil_Calcs!W$221</f>
        <v>0</v>
      </c>
      <c r="L188" s="447">
        <f ca="1" xml:space="preserve"> Oil_Calcs!X$221</f>
        <v>0</v>
      </c>
      <c r="M188" s="440">
        <f ca="1" xml:space="preserve"> Oil_Calcs!Y$221</f>
        <v>0</v>
      </c>
      <c r="N188" s="244">
        <f ca="1" xml:space="preserve"> Oil_Calcs!Z$221</f>
        <v>0</v>
      </c>
      <c r="O188" s="447">
        <f ca="1" xml:space="preserve"> Oil_Calcs!AA$221</f>
        <v>0</v>
      </c>
      <c r="P188" s="440">
        <f ca="1" xml:space="preserve"> Oil_Calcs!AB$221</f>
        <v>0</v>
      </c>
      <c r="Q188" s="244">
        <f ca="1" xml:space="preserve"> Oil_Calcs!AC$221</f>
        <v>0</v>
      </c>
      <c r="R188" s="447">
        <f ca="1" xml:space="preserve"> Oil_Calcs!AD$221</f>
        <v>0</v>
      </c>
      <c r="S188" s="440">
        <f ca="1" xml:space="preserve"> Gas_Calcs!V$221</f>
        <v>0</v>
      </c>
      <c r="T188" s="244">
        <f ca="1" xml:space="preserve"> Gas_Calcs!W$221</f>
        <v>0</v>
      </c>
      <c r="U188" s="447">
        <f ca="1" xml:space="preserve"> Gas_Calcs!X$221</f>
        <v>0</v>
      </c>
      <c r="V188" s="440">
        <f ca="1" xml:space="preserve"> Gas_Calcs!Y$221</f>
        <v>0</v>
      </c>
      <c r="W188" s="244">
        <f ca="1" xml:space="preserve"> Gas_Calcs!Z$221</f>
        <v>0</v>
      </c>
      <c r="X188" s="447">
        <f ca="1" xml:space="preserve"> Gas_Calcs!AA$221</f>
        <v>0</v>
      </c>
      <c r="Y188" s="440">
        <f ca="1" xml:space="preserve"> Gas_Calcs!AB$221</f>
        <v>0</v>
      </c>
      <c r="Z188" s="244">
        <f ca="1" xml:space="preserve"> Gas_Calcs!AC$221</f>
        <v>0</v>
      </c>
      <c r="AA188" s="447">
        <f ca="1" xml:space="preserve"> Gas_Calcs!AD$221</f>
        <v>0</v>
      </c>
      <c r="AB188" s="461">
        <f ca="1" xml:space="preserve"> Coal_Calcs!V$220</f>
        <v>0</v>
      </c>
      <c r="AC188" s="463">
        <f ca="1" xml:space="preserve"> Coal_Calcs!W$220</f>
        <v>0</v>
      </c>
      <c r="AD188" s="464">
        <f ca="1" xml:space="preserve"> Coal_Calcs!X$220</f>
        <v>0</v>
      </c>
      <c r="AE188" s="461">
        <f ca="1" xml:space="preserve"> Coal_Calcs!Y$220</f>
        <v>0</v>
      </c>
      <c r="AF188" s="463">
        <f ca="1" xml:space="preserve"> Coal_Calcs!Z$220</f>
        <v>0</v>
      </c>
      <c r="AG188" s="464">
        <f ca="1" xml:space="preserve"> Coal_Calcs!AA$220</f>
        <v>0</v>
      </c>
      <c r="AH188" s="461">
        <f ca="1" xml:space="preserve"> Coal_Calcs!AB$220</f>
        <v>0</v>
      </c>
      <c r="AI188" s="463">
        <f ca="1" xml:space="preserve"> Coal_Calcs!AC$220</f>
        <v>0</v>
      </c>
      <c r="AJ188" s="464">
        <f ca="1" xml:space="preserve"> Coal_Calcs!AD$220</f>
        <v>0</v>
      </c>
      <c r="AK188" s="384">
        <f t="shared" ca="1" si="3"/>
        <v>0</v>
      </c>
      <c r="AL188" s="384">
        <f t="shared" ca="1" si="3"/>
        <v>0</v>
      </c>
      <c r="AM188" s="384">
        <f t="shared" ca="1" si="3"/>
        <v>0</v>
      </c>
    </row>
    <row r="189" spans="4:39" ht="12.9" customHeight="1" x14ac:dyDescent="0.3">
      <c r="D189" s="54"/>
      <c r="E189" s="234" t="s">
        <v>373</v>
      </c>
      <c r="F189" s="234" t="s">
        <v>589</v>
      </c>
      <c r="G189" s="234" t="s">
        <v>646</v>
      </c>
      <c r="H189" s="172"/>
      <c r="I189" s="172"/>
      <c r="J189" s="440">
        <f ca="1" xml:space="preserve"> Oil_Calcs!V$222</f>
        <v>1504.2223131704629</v>
      </c>
      <c r="K189" s="244">
        <f ca="1" xml:space="preserve"> Oil_Calcs!W$222</f>
        <v>1635.8459203584589</v>
      </c>
      <c r="L189" s="447">
        <f ca="1" xml:space="preserve"> Oil_Calcs!X$222</f>
        <v>1784.5265710785532</v>
      </c>
      <c r="M189" s="440">
        <f ca="1" xml:space="preserve"> Oil_Calcs!Y$222</f>
        <v>0</v>
      </c>
      <c r="N189" s="244">
        <f ca="1" xml:space="preserve"> Oil_Calcs!Z$222</f>
        <v>0</v>
      </c>
      <c r="O189" s="447">
        <f ca="1" xml:space="preserve"> Oil_Calcs!AA$222</f>
        <v>0</v>
      </c>
      <c r="P189" s="440">
        <f ca="1" xml:space="preserve"> Oil_Calcs!AB$222</f>
        <v>1504.2223131704629</v>
      </c>
      <c r="Q189" s="244">
        <f ca="1" xml:space="preserve"> Oil_Calcs!AC$222</f>
        <v>1635.8459203584589</v>
      </c>
      <c r="R189" s="447">
        <f ca="1" xml:space="preserve"> Oil_Calcs!AD$222</f>
        <v>1784.5265710785532</v>
      </c>
      <c r="S189" s="440">
        <f ca="1" xml:space="preserve"> Gas_Calcs!V$222</f>
        <v>0</v>
      </c>
      <c r="T189" s="244">
        <f ca="1" xml:space="preserve"> Gas_Calcs!W$222</f>
        <v>0</v>
      </c>
      <c r="U189" s="447">
        <f ca="1" xml:space="preserve"> Gas_Calcs!X$222</f>
        <v>0</v>
      </c>
      <c r="V189" s="440">
        <f ca="1" xml:space="preserve"> Gas_Calcs!Y$222</f>
        <v>0</v>
      </c>
      <c r="W189" s="244">
        <f ca="1" xml:space="preserve"> Gas_Calcs!Z$222</f>
        <v>0</v>
      </c>
      <c r="X189" s="447">
        <f ca="1" xml:space="preserve"> Gas_Calcs!AA$222</f>
        <v>0</v>
      </c>
      <c r="Y189" s="440">
        <f ca="1" xml:space="preserve"> Gas_Calcs!AB$222</f>
        <v>0</v>
      </c>
      <c r="Z189" s="244">
        <f ca="1" xml:space="preserve"> Gas_Calcs!AC$222</f>
        <v>0</v>
      </c>
      <c r="AA189" s="447">
        <f ca="1" xml:space="preserve"> Gas_Calcs!AD$222</f>
        <v>0</v>
      </c>
      <c r="AB189" s="461">
        <f ca="1" xml:space="preserve"> Coal_Calcs!V$221</f>
        <v>0</v>
      </c>
      <c r="AC189" s="463">
        <f ca="1" xml:space="preserve"> Coal_Calcs!W$221</f>
        <v>0</v>
      </c>
      <c r="AD189" s="464">
        <f ca="1" xml:space="preserve"> Coal_Calcs!X$221</f>
        <v>0</v>
      </c>
      <c r="AE189" s="461">
        <f ca="1" xml:space="preserve"> Coal_Calcs!Y$221</f>
        <v>0</v>
      </c>
      <c r="AF189" s="463">
        <f ca="1" xml:space="preserve"> Coal_Calcs!Z$221</f>
        <v>0</v>
      </c>
      <c r="AG189" s="464">
        <f ca="1" xml:space="preserve"> Coal_Calcs!AA$221</f>
        <v>0</v>
      </c>
      <c r="AH189" s="461">
        <f ca="1" xml:space="preserve"> Coal_Calcs!AB$221</f>
        <v>0</v>
      </c>
      <c r="AI189" s="463">
        <f ca="1" xml:space="preserve"> Coal_Calcs!AC$221</f>
        <v>0</v>
      </c>
      <c r="AJ189" s="464">
        <f ca="1" xml:space="preserve"> Coal_Calcs!AD$221</f>
        <v>0</v>
      </c>
      <c r="AK189" s="384">
        <f t="shared" ca="1" si="3"/>
        <v>1504.2223131704629</v>
      </c>
      <c r="AL189" s="384">
        <f t="shared" ca="1" si="3"/>
        <v>1635.8459203584589</v>
      </c>
      <c r="AM189" s="384">
        <f t="shared" ca="1" si="3"/>
        <v>1784.5265710785532</v>
      </c>
    </row>
    <row r="190" spans="4:39" ht="12.9" customHeight="1" x14ac:dyDescent="0.3">
      <c r="D190" s="54"/>
      <c r="E190" s="234" t="s">
        <v>364</v>
      </c>
      <c r="F190" s="234" t="s">
        <v>581</v>
      </c>
      <c r="G190" s="234" t="s">
        <v>646</v>
      </c>
      <c r="H190" s="172"/>
      <c r="I190" s="172"/>
      <c r="J190" s="440">
        <f ca="1" xml:space="preserve"> Oil_Calcs!V$223</f>
        <v>0</v>
      </c>
      <c r="K190" s="244">
        <f ca="1" xml:space="preserve"> Oil_Calcs!W$223</f>
        <v>0</v>
      </c>
      <c r="L190" s="447">
        <f ca="1" xml:space="preserve"> Oil_Calcs!X$223</f>
        <v>0</v>
      </c>
      <c r="M190" s="440">
        <f ca="1" xml:space="preserve"> Oil_Calcs!Y$223</f>
        <v>0</v>
      </c>
      <c r="N190" s="244">
        <f ca="1" xml:space="preserve"> Oil_Calcs!Z$223</f>
        <v>0</v>
      </c>
      <c r="O190" s="447">
        <f ca="1" xml:space="preserve"> Oil_Calcs!AA$223</f>
        <v>0</v>
      </c>
      <c r="P190" s="440">
        <f ca="1" xml:space="preserve"> Oil_Calcs!AB$223</f>
        <v>0</v>
      </c>
      <c r="Q190" s="244">
        <f ca="1" xml:space="preserve"> Oil_Calcs!AC$223</f>
        <v>0</v>
      </c>
      <c r="R190" s="447">
        <f ca="1" xml:space="preserve"> Oil_Calcs!AD$223</f>
        <v>0</v>
      </c>
      <c r="S190" s="440">
        <f ca="1" xml:space="preserve"> Gas_Calcs!V$223</f>
        <v>0</v>
      </c>
      <c r="T190" s="244">
        <f ca="1" xml:space="preserve"> Gas_Calcs!W$223</f>
        <v>0</v>
      </c>
      <c r="U190" s="447">
        <f ca="1" xml:space="preserve"> Gas_Calcs!X$223</f>
        <v>0</v>
      </c>
      <c r="V190" s="440">
        <f ca="1" xml:space="preserve"> Gas_Calcs!Y$223</f>
        <v>0</v>
      </c>
      <c r="W190" s="244">
        <f ca="1" xml:space="preserve"> Gas_Calcs!Z$223</f>
        <v>0</v>
      </c>
      <c r="X190" s="447">
        <f ca="1" xml:space="preserve"> Gas_Calcs!AA$223</f>
        <v>0</v>
      </c>
      <c r="Y190" s="440">
        <f ca="1" xml:space="preserve"> Gas_Calcs!AB$223</f>
        <v>0</v>
      </c>
      <c r="Z190" s="244">
        <f ca="1" xml:space="preserve"> Gas_Calcs!AC$223</f>
        <v>0</v>
      </c>
      <c r="AA190" s="447">
        <f ca="1" xml:space="preserve"> Gas_Calcs!AD$223</f>
        <v>0</v>
      </c>
      <c r="AB190" s="461">
        <f ca="1" xml:space="preserve"> Coal_Calcs!V$222</f>
        <v>0</v>
      </c>
      <c r="AC190" s="463">
        <f ca="1" xml:space="preserve"> Coal_Calcs!W$222</f>
        <v>0</v>
      </c>
      <c r="AD190" s="464">
        <f ca="1" xml:space="preserve"> Coal_Calcs!X$222</f>
        <v>0</v>
      </c>
      <c r="AE190" s="461">
        <f ca="1" xml:space="preserve"> Coal_Calcs!Y$222</f>
        <v>0</v>
      </c>
      <c r="AF190" s="463">
        <f ca="1" xml:space="preserve"> Coal_Calcs!Z$222</f>
        <v>0</v>
      </c>
      <c r="AG190" s="464">
        <f ca="1" xml:space="preserve"> Coal_Calcs!AA$222</f>
        <v>0</v>
      </c>
      <c r="AH190" s="461">
        <f ca="1" xml:space="preserve"> Coal_Calcs!AB$222</f>
        <v>0</v>
      </c>
      <c r="AI190" s="463">
        <f ca="1" xml:space="preserve"> Coal_Calcs!AC$222</f>
        <v>0</v>
      </c>
      <c r="AJ190" s="464">
        <f ca="1" xml:space="preserve"> Coal_Calcs!AD$222</f>
        <v>0</v>
      </c>
      <c r="AK190" s="384">
        <f t="shared" ca="1" si="3"/>
        <v>0</v>
      </c>
      <c r="AL190" s="384">
        <f t="shared" ca="1" si="3"/>
        <v>0</v>
      </c>
      <c r="AM190" s="384">
        <f t="shared" ca="1" si="3"/>
        <v>0</v>
      </c>
    </row>
    <row r="191" spans="4:39" ht="12.9" customHeight="1" x14ac:dyDescent="0.3">
      <c r="D191" s="54"/>
      <c r="E191" s="234" t="s">
        <v>368</v>
      </c>
      <c r="F191" s="234" t="s">
        <v>585</v>
      </c>
      <c r="G191" s="234" t="s">
        <v>646</v>
      </c>
      <c r="H191" s="172"/>
      <c r="I191" s="172"/>
      <c r="J191" s="440">
        <f ca="1" xml:space="preserve"> Oil_Calcs!V$224</f>
        <v>1120.6706103936092</v>
      </c>
      <c r="K191" s="244">
        <f ca="1" xml:space="preserve"> Oil_Calcs!W$224</f>
        <v>1218.732384187324</v>
      </c>
      <c r="L191" s="447">
        <f ca="1" xml:space="preserve"> Oil_Calcs!X$224</f>
        <v>1329.5019387520454</v>
      </c>
      <c r="M191" s="440">
        <f ca="1" xml:space="preserve"> Oil_Calcs!Y$224</f>
        <v>0</v>
      </c>
      <c r="N191" s="244">
        <f ca="1" xml:space="preserve"> Oil_Calcs!Z$224</f>
        <v>0</v>
      </c>
      <c r="O191" s="447">
        <f ca="1" xml:space="preserve"> Oil_Calcs!AA$224</f>
        <v>0</v>
      </c>
      <c r="P191" s="440">
        <f ca="1" xml:space="preserve"> Oil_Calcs!AB$224</f>
        <v>1120.6706103936092</v>
      </c>
      <c r="Q191" s="244">
        <f ca="1" xml:space="preserve"> Oil_Calcs!AC$224</f>
        <v>1218.732384187324</v>
      </c>
      <c r="R191" s="447">
        <f ca="1" xml:space="preserve"> Oil_Calcs!AD$224</f>
        <v>1329.5019387520454</v>
      </c>
      <c r="S191" s="440">
        <f ca="1" xml:space="preserve"> Gas_Calcs!V$224</f>
        <v>0</v>
      </c>
      <c r="T191" s="244">
        <f ca="1" xml:space="preserve"> Gas_Calcs!W$224</f>
        <v>0</v>
      </c>
      <c r="U191" s="447">
        <f ca="1" xml:space="preserve"> Gas_Calcs!X$224</f>
        <v>0</v>
      </c>
      <c r="V191" s="440">
        <f ca="1" xml:space="preserve"> Gas_Calcs!Y$224</f>
        <v>0</v>
      </c>
      <c r="W191" s="244">
        <f ca="1" xml:space="preserve"> Gas_Calcs!Z$224</f>
        <v>0</v>
      </c>
      <c r="X191" s="447">
        <f ca="1" xml:space="preserve"> Gas_Calcs!AA$224</f>
        <v>0</v>
      </c>
      <c r="Y191" s="440">
        <f ca="1" xml:space="preserve"> Gas_Calcs!AB$224</f>
        <v>0</v>
      </c>
      <c r="Z191" s="244">
        <f ca="1" xml:space="preserve"> Gas_Calcs!AC$224</f>
        <v>0</v>
      </c>
      <c r="AA191" s="447">
        <f ca="1" xml:space="preserve"> Gas_Calcs!AD$224</f>
        <v>0</v>
      </c>
      <c r="AB191" s="461">
        <f ca="1" xml:space="preserve"> Coal_Calcs!V$223</f>
        <v>0</v>
      </c>
      <c r="AC191" s="463">
        <f ca="1" xml:space="preserve"> Coal_Calcs!W$223</f>
        <v>0</v>
      </c>
      <c r="AD191" s="464">
        <f ca="1" xml:space="preserve"> Coal_Calcs!X$223</f>
        <v>0</v>
      </c>
      <c r="AE191" s="461">
        <f ca="1" xml:space="preserve"> Coal_Calcs!Y$223</f>
        <v>0</v>
      </c>
      <c r="AF191" s="463">
        <f ca="1" xml:space="preserve"> Coal_Calcs!Z$223</f>
        <v>0</v>
      </c>
      <c r="AG191" s="464">
        <f ca="1" xml:space="preserve"> Coal_Calcs!AA$223</f>
        <v>0</v>
      </c>
      <c r="AH191" s="461">
        <f ca="1" xml:space="preserve"> Coal_Calcs!AB$223</f>
        <v>0</v>
      </c>
      <c r="AI191" s="463">
        <f ca="1" xml:space="preserve"> Coal_Calcs!AC$223</f>
        <v>0</v>
      </c>
      <c r="AJ191" s="464">
        <f ca="1" xml:space="preserve"> Coal_Calcs!AD$223</f>
        <v>0</v>
      </c>
      <c r="AK191" s="384">
        <f t="shared" ca="1" si="3"/>
        <v>1120.6706103936092</v>
      </c>
      <c r="AL191" s="384">
        <f t="shared" ca="1" si="3"/>
        <v>1218.732384187324</v>
      </c>
      <c r="AM191" s="384">
        <f t="shared" ca="1" si="3"/>
        <v>1329.5019387520454</v>
      </c>
    </row>
    <row r="192" spans="4:39" ht="12.9" customHeight="1" x14ac:dyDescent="0.3">
      <c r="D192" s="54"/>
      <c r="E192" s="234" t="s">
        <v>375</v>
      </c>
      <c r="F192" s="234" t="s">
        <v>176</v>
      </c>
      <c r="G192" s="234" t="s">
        <v>646</v>
      </c>
      <c r="H192" s="172"/>
      <c r="I192" s="172"/>
      <c r="J192" s="440">
        <f ca="1" xml:space="preserve"> Oil_Calcs!V$225</f>
        <v>249721.51832862856</v>
      </c>
      <c r="K192" s="244">
        <f ca="1" xml:space="preserve"> Oil_Calcs!W$225</f>
        <v>271572.84093372844</v>
      </c>
      <c r="L192" s="447">
        <f ca="1" xml:space="preserve"> Oil_Calcs!X$225</f>
        <v>296255.86652032129</v>
      </c>
      <c r="M192" s="440">
        <f ca="1" xml:space="preserve"> Oil_Calcs!Y$225</f>
        <v>23774.877162913221</v>
      </c>
      <c r="N192" s="244">
        <f ca="1" xml:space="preserve"> Oil_Calcs!Z$225</f>
        <v>27322.55763248459</v>
      </c>
      <c r="O192" s="447">
        <f ca="1" xml:space="preserve"> Oil_Calcs!AA$225</f>
        <v>48024.115915443406</v>
      </c>
      <c r="P192" s="440">
        <f ca="1" xml:space="preserve"> Oil_Calcs!AB$225</f>
        <v>273496.39549154177</v>
      </c>
      <c r="Q192" s="244">
        <f ca="1" xml:space="preserve"> Oil_Calcs!AC$225</f>
        <v>298895.39856621303</v>
      </c>
      <c r="R192" s="447">
        <f ca="1" xml:space="preserve"> Oil_Calcs!AD$225</f>
        <v>344279.98243576469</v>
      </c>
      <c r="S192" s="440">
        <f ca="1" xml:space="preserve"> Gas_Calcs!V$225</f>
        <v>317532.74970229296</v>
      </c>
      <c r="T192" s="244">
        <f ca="1" xml:space="preserve"> Gas_Calcs!W$225</f>
        <v>328058.69720623642</v>
      </c>
      <c r="U192" s="447">
        <f ca="1" xml:space="preserve"> Gas_Calcs!X$225</f>
        <v>340923.74415550055</v>
      </c>
      <c r="V192" s="440">
        <f ca="1" xml:space="preserve"> Gas_Calcs!Y$225</f>
        <v>29000.654091720266</v>
      </c>
      <c r="W192" s="244">
        <f ca="1" xml:space="preserve"> Gas_Calcs!Z$225</f>
        <v>74484.192772840761</v>
      </c>
      <c r="X192" s="447">
        <f ca="1" xml:space="preserve"> Gas_Calcs!AA$225</f>
        <v>125699.2018351037</v>
      </c>
      <c r="Y192" s="440">
        <f ca="1" xml:space="preserve"> Gas_Calcs!AB$225</f>
        <v>346533.4037940132</v>
      </c>
      <c r="Z192" s="244">
        <f ca="1" xml:space="preserve"> Gas_Calcs!AC$225</f>
        <v>402542.88997907715</v>
      </c>
      <c r="AA192" s="447">
        <f ca="1" xml:space="preserve"> Gas_Calcs!AD$225</f>
        <v>466622.94599060423</v>
      </c>
      <c r="AB192" s="461">
        <f ca="1" xml:space="preserve"> Coal_Calcs!V$224</f>
        <v>0</v>
      </c>
      <c r="AC192" s="463">
        <f ca="1" xml:space="preserve"> Coal_Calcs!W$224</f>
        <v>0</v>
      </c>
      <c r="AD192" s="464">
        <f ca="1" xml:space="preserve"> Coal_Calcs!X$224</f>
        <v>0</v>
      </c>
      <c r="AE192" s="461">
        <f ca="1" xml:space="preserve"> Coal_Calcs!Y$224</f>
        <v>0</v>
      </c>
      <c r="AF192" s="463">
        <f ca="1" xml:space="preserve"> Coal_Calcs!Z$224</f>
        <v>0</v>
      </c>
      <c r="AG192" s="464">
        <f ca="1" xml:space="preserve"> Coal_Calcs!AA$224</f>
        <v>0</v>
      </c>
      <c r="AH192" s="461">
        <f ca="1" xml:space="preserve"> Coal_Calcs!AB$224</f>
        <v>0</v>
      </c>
      <c r="AI192" s="463">
        <f ca="1" xml:space="preserve"> Coal_Calcs!AC$224</f>
        <v>0</v>
      </c>
      <c r="AJ192" s="464">
        <f ca="1" xml:space="preserve"> Coal_Calcs!AD$224</f>
        <v>0</v>
      </c>
      <c r="AK192" s="384">
        <f t="shared" ca="1" si="3"/>
        <v>620029.79928555503</v>
      </c>
      <c r="AL192" s="384">
        <f t="shared" ca="1" si="3"/>
        <v>701438.28854529024</v>
      </c>
      <c r="AM192" s="384">
        <f t="shared" ca="1" si="3"/>
        <v>810902.92842636886</v>
      </c>
    </row>
    <row r="193" spans="4:39" ht="12.9" customHeight="1" x14ac:dyDescent="0.3">
      <c r="D193" s="54"/>
      <c r="E193" s="234" t="s">
        <v>376</v>
      </c>
      <c r="F193" s="234" t="s">
        <v>591</v>
      </c>
      <c r="G193" s="234" t="s">
        <v>646</v>
      </c>
      <c r="H193" s="172"/>
      <c r="I193" s="172"/>
      <c r="J193" s="440">
        <f ca="1" xml:space="preserve"> Oil_Calcs!V$226</f>
        <v>0</v>
      </c>
      <c r="K193" s="244">
        <f ca="1" xml:space="preserve"> Oil_Calcs!W$226</f>
        <v>0</v>
      </c>
      <c r="L193" s="447">
        <f ca="1" xml:space="preserve"> Oil_Calcs!X$226</f>
        <v>0</v>
      </c>
      <c r="M193" s="440">
        <f ca="1" xml:space="preserve"> Oil_Calcs!Y$226</f>
        <v>0</v>
      </c>
      <c r="N193" s="244">
        <f ca="1" xml:space="preserve"> Oil_Calcs!Z$226</f>
        <v>0</v>
      </c>
      <c r="O193" s="447">
        <f ca="1" xml:space="preserve"> Oil_Calcs!AA$226</f>
        <v>0</v>
      </c>
      <c r="P193" s="440">
        <f ca="1" xml:space="preserve"> Oil_Calcs!AB$226</f>
        <v>0</v>
      </c>
      <c r="Q193" s="244">
        <f ca="1" xml:space="preserve"> Oil_Calcs!AC$226</f>
        <v>0</v>
      </c>
      <c r="R193" s="447">
        <f ca="1" xml:space="preserve"> Oil_Calcs!AD$226</f>
        <v>0</v>
      </c>
      <c r="S193" s="440">
        <f ca="1" xml:space="preserve"> Gas_Calcs!V$226</f>
        <v>0</v>
      </c>
      <c r="T193" s="244">
        <f ca="1" xml:space="preserve"> Gas_Calcs!W$226</f>
        <v>0</v>
      </c>
      <c r="U193" s="447">
        <f ca="1" xml:space="preserve"> Gas_Calcs!X$226</f>
        <v>0</v>
      </c>
      <c r="V193" s="440">
        <f ca="1" xml:space="preserve"> Gas_Calcs!Y$226</f>
        <v>0</v>
      </c>
      <c r="W193" s="244">
        <f ca="1" xml:space="preserve"> Gas_Calcs!Z$226</f>
        <v>0</v>
      </c>
      <c r="X193" s="447">
        <f ca="1" xml:space="preserve"> Gas_Calcs!AA$226</f>
        <v>0</v>
      </c>
      <c r="Y193" s="440">
        <f ca="1" xml:space="preserve"> Gas_Calcs!AB$226</f>
        <v>0</v>
      </c>
      <c r="Z193" s="244">
        <f ca="1" xml:space="preserve"> Gas_Calcs!AC$226</f>
        <v>0</v>
      </c>
      <c r="AA193" s="447">
        <f ca="1" xml:space="preserve"> Gas_Calcs!AD$226</f>
        <v>0</v>
      </c>
      <c r="AB193" s="461">
        <f ca="1" xml:space="preserve"> Coal_Calcs!V$225</f>
        <v>0</v>
      </c>
      <c r="AC193" s="463">
        <f ca="1" xml:space="preserve"> Coal_Calcs!W$225</f>
        <v>0</v>
      </c>
      <c r="AD193" s="464">
        <f ca="1" xml:space="preserve"> Coal_Calcs!X$225</f>
        <v>0</v>
      </c>
      <c r="AE193" s="461">
        <f ca="1" xml:space="preserve"> Coal_Calcs!Y$225</f>
        <v>0</v>
      </c>
      <c r="AF193" s="463">
        <f ca="1" xml:space="preserve"> Coal_Calcs!Z$225</f>
        <v>0</v>
      </c>
      <c r="AG193" s="464">
        <f ca="1" xml:space="preserve"> Coal_Calcs!AA$225</f>
        <v>0</v>
      </c>
      <c r="AH193" s="461">
        <f ca="1" xml:space="preserve"> Coal_Calcs!AB$225</f>
        <v>0</v>
      </c>
      <c r="AI193" s="463">
        <f ca="1" xml:space="preserve"> Coal_Calcs!AC$225</f>
        <v>0</v>
      </c>
      <c r="AJ193" s="464">
        <f ca="1" xml:space="preserve"> Coal_Calcs!AD$225</f>
        <v>0</v>
      </c>
      <c r="AK193" s="384">
        <f t="shared" ca="1" si="3"/>
        <v>0</v>
      </c>
      <c r="AL193" s="384">
        <f t="shared" ca="1" si="3"/>
        <v>0</v>
      </c>
      <c r="AM193" s="384">
        <f t="shared" ca="1" si="3"/>
        <v>0</v>
      </c>
    </row>
    <row r="194" spans="4:39" ht="12.9" customHeight="1" x14ac:dyDescent="0.3">
      <c r="D194" s="54"/>
      <c r="E194" s="234" t="s">
        <v>377</v>
      </c>
      <c r="F194" s="234" t="s">
        <v>177</v>
      </c>
      <c r="G194" s="234" t="s">
        <v>646</v>
      </c>
      <c r="H194" s="172"/>
      <c r="I194" s="172"/>
      <c r="J194" s="440">
        <f ca="1" xml:space="preserve"> Oil_Calcs!V$227</f>
        <v>11221.67952763728</v>
      </c>
      <c r="K194" s="244">
        <f ca="1" xml:space="preserve"> Oil_Calcs!W$227</f>
        <v>12203.607481506106</v>
      </c>
      <c r="L194" s="447">
        <f ca="1" xml:space="preserve"> Oil_Calcs!X$227</f>
        <v>13312.783033373085</v>
      </c>
      <c r="M194" s="440">
        <f ca="1" xml:space="preserve"> Oil_Calcs!Y$227</f>
        <v>1122.8230499979725</v>
      </c>
      <c r="N194" s="244">
        <f ca="1" xml:space="preserve"> Oil_Calcs!Z$227</f>
        <v>1409.3124494185311</v>
      </c>
      <c r="O194" s="447">
        <f ca="1" xml:space="preserve"> Oil_Calcs!AA$227</f>
        <v>4326.359948971638</v>
      </c>
      <c r="P194" s="440">
        <f ca="1" xml:space="preserve"> Oil_Calcs!AB$227</f>
        <v>12344.502577635252</v>
      </c>
      <c r="Q194" s="244">
        <f ca="1" xml:space="preserve"> Oil_Calcs!AC$227</f>
        <v>13612.919930924636</v>
      </c>
      <c r="R194" s="447">
        <f ca="1" xml:space="preserve"> Oil_Calcs!AD$227</f>
        <v>17639.142982344725</v>
      </c>
      <c r="S194" s="440">
        <f ca="1" xml:space="preserve"> Gas_Calcs!V$227</f>
        <v>0</v>
      </c>
      <c r="T194" s="244">
        <f ca="1" xml:space="preserve"> Gas_Calcs!W$227</f>
        <v>0</v>
      </c>
      <c r="U194" s="447">
        <f ca="1" xml:space="preserve"> Gas_Calcs!X$227</f>
        <v>0</v>
      </c>
      <c r="V194" s="440">
        <f ca="1" xml:space="preserve"> Gas_Calcs!Y$227</f>
        <v>0</v>
      </c>
      <c r="W194" s="244">
        <f ca="1" xml:space="preserve"> Gas_Calcs!Z$227</f>
        <v>0</v>
      </c>
      <c r="X194" s="447">
        <f ca="1" xml:space="preserve"> Gas_Calcs!AA$227</f>
        <v>0</v>
      </c>
      <c r="Y194" s="440">
        <f ca="1" xml:space="preserve"> Gas_Calcs!AB$227</f>
        <v>0</v>
      </c>
      <c r="Z194" s="244">
        <f ca="1" xml:space="preserve"> Gas_Calcs!AC$227</f>
        <v>0</v>
      </c>
      <c r="AA194" s="447">
        <f ca="1" xml:space="preserve"> Gas_Calcs!AD$227</f>
        <v>0</v>
      </c>
      <c r="AB194" s="461">
        <f ca="1" xml:space="preserve"> Coal_Calcs!V$226</f>
        <v>35198.485285171257</v>
      </c>
      <c r="AC194" s="463">
        <f ca="1" xml:space="preserve"> Coal_Calcs!W$226</f>
        <v>39032.202322598452</v>
      </c>
      <c r="AD194" s="464">
        <f ca="1" xml:space="preserve"> Coal_Calcs!X$226</f>
        <v>42904.776998252935</v>
      </c>
      <c r="AE194" s="461">
        <f ca="1" xml:space="preserve"> Coal_Calcs!Y$226</f>
        <v>0</v>
      </c>
      <c r="AF194" s="463">
        <f ca="1" xml:space="preserve"> Coal_Calcs!Z$226</f>
        <v>0</v>
      </c>
      <c r="AG194" s="464">
        <f ca="1" xml:space="preserve"> Coal_Calcs!AA$226</f>
        <v>0</v>
      </c>
      <c r="AH194" s="461">
        <f ca="1" xml:space="preserve"> Coal_Calcs!AB$226</f>
        <v>35198.485285171257</v>
      </c>
      <c r="AI194" s="463">
        <f ca="1" xml:space="preserve"> Coal_Calcs!AC$226</f>
        <v>39032.202322598452</v>
      </c>
      <c r="AJ194" s="464">
        <f ca="1" xml:space="preserve"> Coal_Calcs!AD$226</f>
        <v>42904.776998252935</v>
      </c>
      <c r="AK194" s="384">
        <f t="shared" ca="1" si="3"/>
        <v>47542.987862806505</v>
      </c>
      <c r="AL194" s="384">
        <f t="shared" ca="1" si="3"/>
        <v>52645.122253523092</v>
      </c>
      <c r="AM194" s="384">
        <f t="shared" ca="1" si="3"/>
        <v>60543.91998059766</v>
      </c>
    </row>
    <row r="195" spans="4:39" ht="12.9" customHeight="1" x14ac:dyDescent="0.3">
      <c r="D195" s="54"/>
      <c r="E195" s="234" t="s">
        <v>392</v>
      </c>
      <c r="F195" s="234" t="s">
        <v>604</v>
      </c>
      <c r="G195" s="234" t="s">
        <v>646</v>
      </c>
      <c r="H195" s="172"/>
      <c r="I195" s="172"/>
      <c r="J195" s="440">
        <f ca="1" xml:space="preserve"> Oil_Calcs!V$228</f>
        <v>2433.5877188500958</v>
      </c>
      <c r="K195" s="244">
        <f ca="1" xml:space="preserve"> Oil_Calcs!W$228</f>
        <v>2646.5333660186452</v>
      </c>
      <c r="L195" s="447">
        <f ca="1" xml:space="preserve"> Oil_Calcs!X$228</f>
        <v>2887.0745429810022</v>
      </c>
      <c r="M195" s="440">
        <f ca="1" xml:space="preserve"> Oil_Calcs!Y$228</f>
        <v>252.62986628750107</v>
      </c>
      <c r="N195" s="244">
        <f ca="1" xml:space="preserve"> Oil_Calcs!Z$228</f>
        <v>315.35647926898457</v>
      </c>
      <c r="O195" s="447">
        <f ca="1" xml:space="preserve"> Oil_Calcs!AA$228</f>
        <v>835.35124707502916</v>
      </c>
      <c r="P195" s="440">
        <f ca="1" xml:space="preserve"> Oil_Calcs!AB$228</f>
        <v>2686.2175851375969</v>
      </c>
      <c r="Q195" s="244">
        <f ca="1" xml:space="preserve"> Oil_Calcs!AC$228</f>
        <v>2961.8898452876297</v>
      </c>
      <c r="R195" s="447">
        <f ca="1" xml:space="preserve"> Oil_Calcs!AD$228</f>
        <v>3722.4257900560315</v>
      </c>
      <c r="S195" s="440">
        <f ca="1" xml:space="preserve"> Gas_Calcs!V$228</f>
        <v>0</v>
      </c>
      <c r="T195" s="244">
        <f ca="1" xml:space="preserve"> Gas_Calcs!W$228</f>
        <v>0</v>
      </c>
      <c r="U195" s="447">
        <f ca="1" xml:space="preserve"> Gas_Calcs!X$228</f>
        <v>0</v>
      </c>
      <c r="V195" s="440">
        <f ca="1" xml:space="preserve"> Gas_Calcs!Y$228</f>
        <v>0</v>
      </c>
      <c r="W195" s="244">
        <f ca="1" xml:space="preserve"> Gas_Calcs!Z$228</f>
        <v>0</v>
      </c>
      <c r="X195" s="447">
        <f ca="1" xml:space="preserve"> Gas_Calcs!AA$228</f>
        <v>0</v>
      </c>
      <c r="Y195" s="440">
        <f ca="1" xml:space="preserve"> Gas_Calcs!AB$228</f>
        <v>0</v>
      </c>
      <c r="Z195" s="244">
        <f ca="1" xml:space="preserve"> Gas_Calcs!AC$228</f>
        <v>0</v>
      </c>
      <c r="AA195" s="447">
        <f ca="1" xml:space="preserve"> Gas_Calcs!AD$228</f>
        <v>0</v>
      </c>
      <c r="AB195" s="461">
        <f ca="1" xml:space="preserve"> Coal_Calcs!V$227</f>
        <v>0</v>
      </c>
      <c r="AC195" s="463">
        <f ca="1" xml:space="preserve"> Coal_Calcs!W$227</f>
        <v>0</v>
      </c>
      <c r="AD195" s="464">
        <f ca="1" xml:space="preserve"> Coal_Calcs!X$227</f>
        <v>0</v>
      </c>
      <c r="AE195" s="461">
        <f ca="1" xml:space="preserve"> Coal_Calcs!Y$227</f>
        <v>0</v>
      </c>
      <c r="AF195" s="463">
        <f ca="1" xml:space="preserve"> Coal_Calcs!Z$227</f>
        <v>0</v>
      </c>
      <c r="AG195" s="464">
        <f ca="1" xml:space="preserve"> Coal_Calcs!AA$227</f>
        <v>0</v>
      </c>
      <c r="AH195" s="461">
        <f ca="1" xml:space="preserve"> Coal_Calcs!AB$227</f>
        <v>0</v>
      </c>
      <c r="AI195" s="463">
        <f ca="1" xml:space="preserve"> Coal_Calcs!AC$227</f>
        <v>0</v>
      </c>
      <c r="AJ195" s="464">
        <f ca="1" xml:space="preserve"> Coal_Calcs!AD$227</f>
        <v>0</v>
      </c>
      <c r="AK195" s="384">
        <f t="shared" ca="1" si="3"/>
        <v>2686.2175851375969</v>
      </c>
      <c r="AL195" s="384">
        <f t="shared" ca="1" si="3"/>
        <v>2961.8898452876297</v>
      </c>
      <c r="AM195" s="384">
        <f t="shared" ca="1" si="3"/>
        <v>3722.4257900560315</v>
      </c>
    </row>
    <row r="196" spans="4:39" ht="12.9" customHeight="1" x14ac:dyDescent="0.3">
      <c r="D196" s="54"/>
      <c r="E196" s="234" t="s">
        <v>378</v>
      </c>
      <c r="F196" s="234" t="s">
        <v>178</v>
      </c>
      <c r="G196" s="234" t="s">
        <v>646</v>
      </c>
      <c r="H196" s="172"/>
      <c r="I196" s="172"/>
      <c r="J196" s="440">
        <f ca="1" xml:space="preserve"> Oil_Calcs!V$229</f>
        <v>1434277.2299595335</v>
      </c>
      <c r="K196" s="244">
        <f ca="1" xml:space="preserve"> Oil_Calcs!W$229</f>
        <v>1559780.4491725082</v>
      </c>
      <c r="L196" s="447">
        <f ca="1" xml:space="preserve"> Oil_Calcs!X$229</f>
        <v>1701547.5736169864</v>
      </c>
      <c r="M196" s="440">
        <f ca="1" xml:space="preserve"> Oil_Calcs!Y$229</f>
        <v>195216.3807057596</v>
      </c>
      <c r="N196" s="244">
        <f ca="1" xml:space="preserve"> Oil_Calcs!Z$229</f>
        <v>235550.22367806593</v>
      </c>
      <c r="O196" s="447">
        <f ca="1" xml:space="preserve"> Oil_Calcs!AA$229</f>
        <v>435311.09319180984</v>
      </c>
      <c r="P196" s="440">
        <f ca="1" xml:space="preserve"> Oil_Calcs!AB$229</f>
        <v>1629493.6106652932</v>
      </c>
      <c r="Q196" s="244">
        <f ca="1" xml:space="preserve"> Oil_Calcs!AC$229</f>
        <v>1795330.6728505741</v>
      </c>
      <c r="R196" s="447">
        <f ca="1" xml:space="preserve"> Oil_Calcs!AD$229</f>
        <v>2136858.6668087961</v>
      </c>
      <c r="S196" s="440">
        <f ca="1" xml:space="preserve"> Gas_Calcs!V$229</f>
        <v>1285287.5051112862</v>
      </c>
      <c r="T196" s="244">
        <f ca="1" xml:space="preserve"> Gas_Calcs!W$229</f>
        <v>1327893.7207503344</v>
      </c>
      <c r="U196" s="447">
        <f ca="1" xml:space="preserve"> Gas_Calcs!X$229</f>
        <v>1379967.9843091709</v>
      </c>
      <c r="V196" s="440">
        <f ca="1" xml:space="preserve"> Gas_Calcs!Y$229</f>
        <v>117386.87861044082</v>
      </c>
      <c r="W196" s="244">
        <f ca="1" xml:space="preserve"> Gas_Calcs!Z$229</f>
        <v>301492.05834355328</v>
      </c>
      <c r="X196" s="447">
        <f ca="1" xml:space="preserve"> Gas_Calcs!AA$229</f>
        <v>508796.694742803</v>
      </c>
      <c r="Y196" s="440">
        <f ca="1" xml:space="preserve"> Gas_Calcs!AB$229</f>
        <v>1402674.3837217269</v>
      </c>
      <c r="Z196" s="244">
        <f ca="1" xml:space="preserve"> Gas_Calcs!AC$229</f>
        <v>1629385.7790938877</v>
      </c>
      <c r="AA196" s="447">
        <f ca="1" xml:space="preserve"> Gas_Calcs!AD$229</f>
        <v>1888764.6790519739</v>
      </c>
      <c r="AB196" s="461">
        <f ca="1" xml:space="preserve"> Coal_Calcs!V$228</f>
        <v>912138.9529184011</v>
      </c>
      <c r="AC196" s="463">
        <f ca="1" xml:space="preserve"> Coal_Calcs!W$228</f>
        <v>946321.13180447114</v>
      </c>
      <c r="AD196" s="464">
        <f ca="1" xml:space="preserve"> Coal_Calcs!X$228</f>
        <v>982569.55606101733</v>
      </c>
      <c r="AE196" s="461">
        <f ca="1" xml:space="preserve"> Coal_Calcs!Y$228</f>
        <v>58980.326205301993</v>
      </c>
      <c r="AF196" s="463">
        <f ca="1" xml:space="preserve"> Coal_Calcs!Z$228</f>
        <v>64881.420478366017</v>
      </c>
      <c r="AG196" s="464">
        <f ca="1" xml:space="preserve"> Coal_Calcs!AA$228</f>
        <v>70782.514751430048</v>
      </c>
      <c r="AH196" s="461">
        <f ca="1" xml:space="preserve"> Coal_Calcs!AB$228</f>
        <v>971119.27912370313</v>
      </c>
      <c r="AI196" s="463">
        <f ca="1" xml:space="preserve"> Coal_Calcs!AC$228</f>
        <v>1011202.5522828371</v>
      </c>
      <c r="AJ196" s="464">
        <f ca="1" xml:space="preserve"> Coal_Calcs!AD$228</f>
        <v>1053352.0708124475</v>
      </c>
      <c r="AK196" s="384">
        <f t="shared" ca="1" si="3"/>
        <v>4003287.2735107234</v>
      </c>
      <c r="AL196" s="384">
        <f t="shared" ca="1" si="3"/>
        <v>4435919.0042272992</v>
      </c>
      <c r="AM196" s="384">
        <f t="shared" ca="1" si="3"/>
        <v>5078975.416673217</v>
      </c>
    </row>
    <row r="197" spans="4:39" ht="12.9" customHeight="1" x14ac:dyDescent="0.3">
      <c r="D197" s="54"/>
      <c r="E197" s="234" t="s">
        <v>379</v>
      </c>
      <c r="F197" s="234" t="s">
        <v>592</v>
      </c>
      <c r="G197" s="234" t="s">
        <v>646</v>
      </c>
      <c r="H197" s="172"/>
      <c r="I197" s="172"/>
      <c r="J197" s="440">
        <f ca="1" xml:space="preserve"> Oil_Calcs!V$230</f>
        <v>0</v>
      </c>
      <c r="K197" s="244">
        <f ca="1" xml:space="preserve"> Oil_Calcs!W$230</f>
        <v>0</v>
      </c>
      <c r="L197" s="447">
        <f ca="1" xml:space="preserve"> Oil_Calcs!X$230</f>
        <v>0</v>
      </c>
      <c r="M197" s="440">
        <f ca="1" xml:space="preserve"> Oil_Calcs!Y$230</f>
        <v>0</v>
      </c>
      <c r="N197" s="244">
        <f ca="1" xml:space="preserve"> Oil_Calcs!Z$230</f>
        <v>0</v>
      </c>
      <c r="O197" s="447">
        <f ca="1" xml:space="preserve"> Oil_Calcs!AA$230</f>
        <v>0</v>
      </c>
      <c r="P197" s="440">
        <f ca="1" xml:space="preserve"> Oil_Calcs!AB$230</f>
        <v>0</v>
      </c>
      <c r="Q197" s="244">
        <f ca="1" xml:space="preserve"> Oil_Calcs!AC$230</f>
        <v>0</v>
      </c>
      <c r="R197" s="447">
        <f ca="1" xml:space="preserve"> Oil_Calcs!AD$230</f>
        <v>0</v>
      </c>
      <c r="S197" s="440">
        <f ca="1" xml:space="preserve"> Gas_Calcs!V$230</f>
        <v>0</v>
      </c>
      <c r="T197" s="244">
        <f ca="1" xml:space="preserve"> Gas_Calcs!W$230</f>
        <v>0</v>
      </c>
      <c r="U197" s="447">
        <f ca="1" xml:space="preserve"> Gas_Calcs!X$230</f>
        <v>0</v>
      </c>
      <c r="V197" s="440">
        <f ca="1" xml:space="preserve"> Gas_Calcs!Y$230</f>
        <v>0</v>
      </c>
      <c r="W197" s="244">
        <f ca="1" xml:space="preserve"> Gas_Calcs!Z$230</f>
        <v>0</v>
      </c>
      <c r="X197" s="447">
        <f ca="1" xml:space="preserve"> Gas_Calcs!AA$230</f>
        <v>0</v>
      </c>
      <c r="Y197" s="440">
        <f ca="1" xml:space="preserve"> Gas_Calcs!AB$230</f>
        <v>0</v>
      </c>
      <c r="Z197" s="244">
        <f ca="1" xml:space="preserve"> Gas_Calcs!AC$230</f>
        <v>0</v>
      </c>
      <c r="AA197" s="447">
        <f ca="1" xml:space="preserve"> Gas_Calcs!AD$230</f>
        <v>0</v>
      </c>
      <c r="AB197" s="461">
        <f ca="1" xml:space="preserve"> Coal_Calcs!V$229</f>
        <v>0</v>
      </c>
      <c r="AC197" s="463">
        <f ca="1" xml:space="preserve"> Coal_Calcs!W$229</f>
        <v>0</v>
      </c>
      <c r="AD197" s="464">
        <f ca="1" xml:space="preserve"> Coal_Calcs!X$229</f>
        <v>0</v>
      </c>
      <c r="AE197" s="461">
        <f ca="1" xml:space="preserve"> Coal_Calcs!Y$229</f>
        <v>0</v>
      </c>
      <c r="AF197" s="463">
        <f ca="1" xml:space="preserve"> Coal_Calcs!Z$229</f>
        <v>0</v>
      </c>
      <c r="AG197" s="464">
        <f ca="1" xml:space="preserve"> Coal_Calcs!AA$229</f>
        <v>0</v>
      </c>
      <c r="AH197" s="461">
        <f ca="1" xml:space="preserve"> Coal_Calcs!AB$229</f>
        <v>0</v>
      </c>
      <c r="AI197" s="463">
        <f ca="1" xml:space="preserve"> Coal_Calcs!AC$229</f>
        <v>0</v>
      </c>
      <c r="AJ197" s="464">
        <f ca="1" xml:space="preserve"> Coal_Calcs!AD$229</f>
        <v>0</v>
      </c>
      <c r="AK197" s="384">
        <f t="shared" ca="1" si="3"/>
        <v>0</v>
      </c>
      <c r="AL197" s="384">
        <f t="shared" ca="1" si="3"/>
        <v>0</v>
      </c>
      <c r="AM197" s="384">
        <f t="shared" ca="1" si="3"/>
        <v>0</v>
      </c>
    </row>
    <row r="198" spans="4:39" ht="12.9" customHeight="1" x14ac:dyDescent="0.3">
      <c r="D198" s="54"/>
      <c r="E198" s="234" t="s">
        <v>390</v>
      </c>
      <c r="F198" s="234" t="s">
        <v>179</v>
      </c>
      <c r="G198" s="234" t="s">
        <v>646</v>
      </c>
      <c r="H198" s="172"/>
      <c r="I198" s="172"/>
      <c r="J198" s="440">
        <f ca="1" xml:space="preserve"> Oil_Calcs!V$231</f>
        <v>1452371.6713365051</v>
      </c>
      <c r="K198" s="244">
        <f ca="1" xml:space="preserve"> Oil_Calcs!W$231</f>
        <v>1579458.2041482981</v>
      </c>
      <c r="L198" s="447">
        <f ca="1" xml:space="preserve"> Oil_Calcs!X$231</f>
        <v>1723013.8230824466</v>
      </c>
      <c r="M198" s="440">
        <f ca="1" xml:space="preserve"> Oil_Calcs!Y$231</f>
        <v>102110.07809746779</v>
      </c>
      <c r="N198" s="244">
        <f ca="1" xml:space="preserve"> Oil_Calcs!Z$231</f>
        <v>113492.48160070015</v>
      </c>
      <c r="O198" s="447">
        <f ca="1" xml:space="preserve"> Oil_Calcs!AA$231</f>
        <v>170309.25018132522</v>
      </c>
      <c r="P198" s="440">
        <f ca="1" xml:space="preserve"> Oil_Calcs!AB$231</f>
        <v>1554481.7494339729</v>
      </c>
      <c r="Q198" s="244">
        <f ca="1" xml:space="preserve"> Oil_Calcs!AC$231</f>
        <v>1692950.6857489983</v>
      </c>
      <c r="R198" s="447">
        <f ca="1" xml:space="preserve"> Oil_Calcs!AD$231</f>
        <v>1893323.0732637718</v>
      </c>
      <c r="S198" s="440">
        <f ca="1" xml:space="preserve"> Gas_Calcs!V$231</f>
        <v>213815.54331226513</v>
      </c>
      <c r="T198" s="244">
        <f ca="1" xml:space="preserve"> Gas_Calcs!W$231</f>
        <v>220903.3513778651</v>
      </c>
      <c r="U198" s="447">
        <f ca="1" xml:space="preserve"> Gas_Calcs!X$231</f>
        <v>229566.22790248727</v>
      </c>
      <c r="V198" s="440">
        <f ca="1" xml:space="preserve"> Gas_Calcs!Y$231</f>
        <v>19528.034877806673</v>
      </c>
      <c r="W198" s="244">
        <f ca="1" xml:space="preserve"> Gas_Calcs!Z$231</f>
        <v>50155.07269984579</v>
      </c>
      <c r="X198" s="447">
        <f ca="1" xml:space="preserve"> Gas_Calcs!AA$231</f>
        <v>84641.483939811355</v>
      </c>
      <c r="Y198" s="440">
        <f ca="1" xml:space="preserve"> Gas_Calcs!AB$231</f>
        <v>233343.5781900718</v>
      </c>
      <c r="Z198" s="244">
        <f ca="1" xml:space="preserve"> Gas_Calcs!AC$231</f>
        <v>271058.42407771089</v>
      </c>
      <c r="AA198" s="447">
        <f ca="1" xml:space="preserve"> Gas_Calcs!AD$231</f>
        <v>314207.71184229862</v>
      </c>
      <c r="AB198" s="461">
        <f ca="1" xml:space="preserve"> Coal_Calcs!V$230</f>
        <v>0</v>
      </c>
      <c r="AC198" s="463">
        <f ca="1" xml:space="preserve"> Coal_Calcs!W$230</f>
        <v>0</v>
      </c>
      <c r="AD198" s="464">
        <f ca="1" xml:space="preserve"> Coal_Calcs!X$230</f>
        <v>0</v>
      </c>
      <c r="AE198" s="461">
        <f ca="1" xml:space="preserve"> Coal_Calcs!Y$230</f>
        <v>0</v>
      </c>
      <c r="AF198" s="463">
        <f ca="1" xml:space="preserve"> Coal_Calcs!Z$230</f>
        <v>0</v>
      </c>
      <c r="AG198" s="464">
        <f ca="1" xml:space="preserve"> Coal_Calcs!AA$230</f>
        <v>0</v>
      </c>
      <c r="AH198" s="461">
        <f ca="1" xml:space="preserve"> Coal_Calcs!AB$230</f>
        <v>0</v>
      </c>
      <c r="AI198" s="463">
        <f ca="1" xml:space="preserve"> Coal_Calcs!AC$230</f>
        <v>0</v>
      </c>
      <c r="AJ198" s="464">
        <f ca="1" xml:space="preserve"> Coal_Calcs!AD$230</f>
        <v>0</v>
      </c>
      <c r="AK198" s="384">
        <f t="shared" ca="1" si="3"/>
        <v>1787825.3276240446</v>
      </c>
      <c r="AL198" s="384">
        <f t="shared" ca="1" si="3"/>
        <v>1964009.1098267091</v>
      </c>
      <c r="AM198" s="384">
        <f t="shared" ca="1" si="3"/>
        <v>2207530.7851060703</v>
      </c>
    </row>
    <row r="199" spans="4:39" ht="12.9" customHeight="1" x14ac:dyDescent="0.3">
      <c r="D199" s="54"/>
      <c r="E199" s="234" t="s">
        <v>399</v>
      </c>
      <c r="F199" s="234" t="s">
        <v>611</v>
      </c>
      <c r="G199" s="234" t="s">
        <v>646</v>
      </c>
      <c r="H199" s="172"/>
      <c r="I199" s="172"/>
      <c r="J199" s="440">
        <f ca="1" xml:space="preserve"> Oil_Calcs!V$232</f>
        <v>0</v>
      </c>
      <c r="K199" s="244">
        <f ca="1" xml:space="preserve"> Oil_Calcs!W$232</f>
        <v>0</v>
      </c>
      <c r="L199" s="447">
        <f ca="1" xml:space="preserve"> Oil_Calcs!X$232</f>
        <v>0</v>
      </c>
      <c r="M199" s="440">
        <f ca="1" xml:space="preserve"> Oil_Calcs!Y$232</f>
        <v>0</v>
      </c>
      <c r="N199" s="244">
        <f ca="1" xml:space="preserve"> Oil_Calcs!Z$232</f>
        <v>0</v>
      </c>
      <c r="O199" s="447">
        <f ca="1" xml:space="preserve"> Oil_Calcs!AA$232</f>
        <v>0</v>
      </c>
      <c r="P199" s="440">
        <f ca="1" xml:space="preserve"> Oil_Calcs!AB$232</f>
        <v>0</v>
      </c>
      <c r="Q199" s="244">
        <f ca="1" xml:space="preserve"> Oil_Calcs!AC$232</f>
        <v>0</v>
      </c>
      <c r="R199" s="447">
        <f ca="1" xml:space="preserve"> Oil_Calcs!AD$232</f>
        <v>0</v>
      </c>
      <c r="S199" s="440">
        <f ca="1" xml:space="preserve"> Gas_Calcs!V$232</f>
        <v>0</v>
      </c>
      <c r="T199" s="244">
        <f ca="1" xml:space="preserve"> Gas_Calcs!W$232</f>
        <v>0</v>
      </c>
      <c r="U199" s="447">
        <f ca="1" xml:space="preserve"> Gas_Calcs!X$232</f>
        <v>0</v>
      </c>
      <c r="V199" s="440">
        <f ca="1" xml:space="preserve"> Gas_Calcs!Y$232</f>
        <v>0</v>
      </c>
      <c r="W199" s="244">
        <f ca="1" xml:space="preserve"> Gas_Calcs!Z$232</f>
        <v>0</v>
      </c>
      <c r="X199" s="447">
        <f ca="1" xml:space="preserve"> Gas_Calcs!AA$232</f>
        <v>0</v>
      </c>
      <c r="Y199" s="440">
        <f ca="1" xml:space="preserve"> Gas_Calcs!AB$232</f>
        <v>0</v>
      </c>
      <c r="Z199" s="244">
        <f ca="1" xml:space="preserve"> Gas_Calcs!AC$232</f>
        <v>0</v>
      </c>
      <c r="AA199" s="447">
        <f ca="1" xml:space="preserve"> Gas_Calcs!AD$232</f>
        <v>0</v>
      </c>
      <c r="AB199" s="461">
        <f ca="1" xml:space="preserve"> Coal_Calcs!V$231</f>
        <v>0</v>
      </c>
      <c r="AC199" s="463">
        <f ca="1" xml:space="preserve"> Coal_Calcs!W$231</f>
        <v>0</v>
      </c>
      <c r="AD199" s="464">
        <f ca="1" xml:space="preserve"> Coal_Calcs!X$231</f>
        <v>0</v>
      </c>
      <c r="AE199" s="461">
        <f ca="1" xml:space="preserve"> Coal_Calcs!Y$231</f>
        <v>0</v>
      </c>
      <c r="AF199" s="463">
        <f ca="1" xml:space="preserve"> Coal_Calcs!Z$231</f>
        <v>0</v>
      </c>
      <c r="AG199" s="464">
        <f ca="1" xml:space="preserve"> Coal_Calcs!AA$231</f>
        <v>0</v>
      </c>
      <c r="AH199" s="461">
        <f ca="1" xml:space="preserve"> Coal_Calcs!AB$231</f>
        <v>0</v>
      </c>
      <c r="AI199" s="463">
        <f ca="1" xml:space="preserve"> Coal_Calcs!AC$231</f>
        <v>0</v>
      </c>
      <c r="AJ199" s="464">
        <f ca="1" xml:space="preserve"> Coal_Calcs!AD$231</f>
        <v>0</v>
      </c>
      <c r="AK199" s="384">
        <f t="shared" ca="1" si="3"/>
        <v>0</v>
      </c>
      <c r="AL199" s="384">
        <f t="shared" ca="1" si="3"/>
        <v>0</v>
      </c>
      <c r="AM199" s="384">
        <f t="shared" ca="1" si="3"/>
        <v>0</v>
      </c>
    </row>
    <row r="200" spans="4:39" ht="12.9" customHeight="1" x14ac:dyDescent="0.3">
      <c r="D200" s="54"/>
      <c r="E200" s="234" t="s">
        <v>393</v>
      </c>
      <c r="F200" s="234" t="s">
        <v>605</v>
      </c>
      <c r="G200" s="234" t="s">
        <v>646</v>
      </c>
      <c r="H200" s="172"/>
      <c r="I200" s="172"/>
      <c r="J200" s="440">
        <f ca="1" xml:space="preserve"> Oil_Calcs!V$233</f>
        <v>0</v>
      </c>
      <c r="K200" s="244">
        <f ca="1" xml:space="preserve"> Oil_Calcs!W$233</f>
        <v>0</v>
      </c>
      <c r="L200" s="447">
        <f ca="1" xml:space="preserve"> Oil_Calcs!X$233</f>
        <v>0</v>
      </c>
      <c r="M200" s="440">
        <f ca="1" xml:space="preserve"> Oil_Calcs!Y$233</f>
        <v>0</v>
      </c>
      <c r="N200" s="244">
        <f ca="1" xml:space="preserve"> Oil_Calcs!Z$233</f>
        <v>0</v>
      </c>
      <c r="O200" s="447">
        <f ca="1" xml:space="preserve"> Oil_Calcs!AA$233</f>
        <v>0</v>
      </c>
      <c r="P200" s="440">
        <f ca="1" xml:space="preserve"> Oil_Calcs!AB$233</f>
        <v>0</v>
      </c>
      <c r="Q200" s="244">
        <f ca="1" xml:space="preserve"> Oil_Calcs!AC$233</f>
        <v>0</v>
      </c>
      <c r="R200" s="447">
        <f ca="1" xml:space="preserve"> Oil_Calcs!AD$233</f>
        <v>0</v>
      </c>
      <c r="S200" s="440">
        <f ca="1" xml:space="preserve"> Gas_Calcs!V$233</f>
        <v>0</v>
      </c>
      <c r="T200" s="244">
        <f ca="1" xml:space="preserve"> Gas_Calcs!W$233</f>
        <v>0</v>
      </c>
      <c r="U200" s="447">
        <f ca="1" xml:space="preserve"> Gas_Calcs!X$233</f>
        <v>0</v>
      </c>
      <c r="V200" s="440">
        <f ca="1" xml:space="preserve"> Gas_Calcs!Y$233</f>
        <v>0</v>
      </c>
      <c r="W200" s="244">
        <f ca="1" xml:space="preserve"> Gas_Calcs!Z$233</f>
        <v>0</v>
      </c>
      <c r="X200" s="447">
        <f ca="1" xml:space="preserve"> Gas_Calcs!AA$233</f>
        <v>0</v>
      </c>
      <c r="Y200" s="440">
        <f ca="1" xml:space="preserve"> Gas_Calcs!AB$233</f>
        <v>0</v>
      </c>
      <c r="Z200" s="244">
        <f ca="1" xml:space="preserve"> Gas_Calcs!AC$233</f>
        <v>0</v>
      </c>
      <c r="AA200" s="447">
        <f ca="1" xml:space="preserve"> Gas_Calcs!AD$233</f>
        <v>0</v>
      </c>
      <c r="AB200" s="461">
        <f ca="1" xml:space="preserve"> Coal_Calcs!V$232</f>
        <v>0</v>
      </c>
      <c r="AC200" s="463">
        <f ca="1" xml:space="preserve"> Coal_Calcs!W$232</f>
        <v>0</v>
      </c>
      <c r="AD200" s="464">
        <f ca="1" xml:space="preserve"> Coal_Calcs!X$232</f>
        <v>0</v>
      </c>
      <c r="AE200" s="461">
        <f ca="1" xml:space="preserve"> Coal_Calcs!Y$232</f>
        <v>0</v>
      </c>
      <c r="AF200" s="463">
        <f ca="1" xml:space="preserve"> Coal_Calcs!Z$232</f>
        <v>0</v>
      </c>
      <c r="AG200" s="464">
        <f ca="1" xml:space="preserve"> Coal_Calcs!AA$232</f>
        <v>0</v>
      </c>
      <c r="AH200" s="461">
        <f ca="1" xml:space="preserve"> Coal_Calcs!AB$232</f>
        <v>0</v>
      </c>
      <c r="AI200" s="463">
        <f ca="1" xml:space="preserve"> Coal_Calcs!AC$232</f>
        <v>0</v>
      </c>
      <c r="AJ200" s="464">
        <f ca="1" xml:space="preserve"> Coal_Calcs!AD$232</f>
        <v>0</v>
      </c>
      <c r="AK200" s="384">
        <f t="shared" ca="1" si="3"/>
        <v>0</v>
      </c>
      <c r="AL200" s="384">
        <f t="shared" ca="1" si="3"/>
        <v>0</v>
      </c>
      <c r="AM200" s="384">
        <f t="shared" ca="1" si="3"/>
        <v>0</v>
      </c>
    </row>
    <row r="201" spans="4:39" ht="12.9" customHeight="1" x14ac:dyDescent="0.3">
      <c r="D201" s="54"/>
      <c r="E201" s="234" t="s">
        <v>405</v>
      </c>
      <c r="F201" s="234" t="s">
        <v>180</v>
      </c>
      <c r="G201" s="234" t="s">
        <v>646</v>
      </c>
      <c r="H201" s="172"/>
      <c r="I201" s="172"/>
      <c r="J201" s="440">
        <f ca="1" xml:space="preserve"> Oil_Calcs!V$234</f>
        <v>8999.5218813923675</v>
      </c>
      <c r="K201" s="244">
        <f ca="1" xml:space="preserve"> Oil_Calcs!W$234</f>
        <v>9787.004903432824</v>
      </c>
      <c r="L201" s="447">
        <f ca="1" xml:space="preserve"> Oil_Calcs!X$234</f>
        <v>10676.537492983976</v>
      </c>
      <c r="M201" s="440">
        <f ca="1" xml:space="preserve"> Oil_Calcs!Y$234</f>
        <v>1599.5414597431923</v>
      </c>
      <c r="N201" s="244">
        <f ca="1" xml:space="preserve"> Oil_Calcs!Z$234</f>
        <v>2255.0975755554923</v>
      </c>
      <c r="O201" s="447">
        <f ca="1" xml:space="preserve"> Oil_Calcs!AA$234</f>
        <v>3562.2477286219109</v>
      </c>
      <c r="P201" s="440">
        <f ca="1" xml:space="preserve"> Oil_Calcs!AB$234</f>
        <v>10599.063341135559</v>
      </c>
      <c r="Q201" s="244">
        <f ca="1" xml:space="preserve"> Oil_Calcs!AC$234</f>
        <v>12042.102478988316</v>
      </c>
      <c r="R201" s="447">
        <f ca="1" xml:space="preserve"> Oil_Calcs!AD$234</f>
        <v>14238.785221605887</v>
      </c>
      <c r="S201" s="440">
        <f ca="1" xml:space="preserve"> Gas_Calcs!V$234</f>
        <v>0</v>
      </c>
      <c r="T201" s="244">
        <f ca="1" xml:space="preserve"> Gas_Calcs!W$234</f>
        <v>0</v>
      </c>
      <c r="U201" s="447">
        <f ca="1" xml:space="preserve"> Gas_Calcs!X$234</f>
        <v>0</v>
      </c>
      <c r="V201" s="440">
        <f ca="1" xml:space="preserve"> Gas_Calcs!Y$234</f>
        <v>0</v>
      </c>
      <c r="W201" s="244">
        <f ca="1" xml:space="preserve"> Gas_Calcs!Z$234</f>
        <v>0</v>
      </c>
      <c r="X201" s="447">
        <f ca="1" xml:space="preserve"> Gas_Calcs!AA$234</f>
        <v>0</v>
      </c>
      <c r="Y201" s="440">
        <f ca="1" xml:space="preserve"> Gas_Calcs!AB$234</f>
        <v>0</v>
      </c>
      <c r="Z201" s="244">
        <f ca="1" xml:space="preserve"> Gas_Calcs!AC$234</f>
        <v>0</v>
      </c>
      <c r="AA201" s="447">
        <f ca="1" xml:space="preserve"> Gas_Calcs!AD$234</f>
        <v>0</v>
      </c>
      <c r="AB201" s="461">
        <f ca="1" xml:space="preserve"> Coal_Calcs!V$233</f>
        <v>0</v>
      </c>
      <c r="AC201" s="463">
        <f ca="1" xml:space="preserve"> Coal_Calcs!W$233</f>
        <v>0</v>
      </c>
      <c r="AD201" s="464">
        <f ca="1" xml:space="preserve"> Coal_Calcs!X$233</f>
        <v>0</v>
      </c>
      <c r="AE201" s="461">
        <f ca="1" xml:space="preserve"> Coal_Calcs!Y$233</f>
        <v>0</v>
      </c>
      <c r="AF201" s="463">
        <f ca="1" xml:space="preserve"> Coal_Calcs!Z$233</f>
        <v>0</v>
      </c>
      <c r="AG201" s="464">
        <f ca="1" xml:space="preserve"> Coal_Calcs!AA$233</f>
        <v>0</v>
      </c>
      <c r="AH201" s="461">
        <f ca="1" xml:space="preserve"> Coal_Calcs!AB$233</f>
        <v>0</v>
      </c>
      <c r="AI201" s="463">
        <f ca="1" xml:space="preserve"> Coal_Calcs!AC$233</f>
        <v>0</v>
      </c>
      <c r="AJ201" s="464">
        <f ca="1" xml:space="preserve"> Coal_Calcs!AD$233</f>
        <v>0</v>
      </c>
      <c r="AK201" s="384">
        <f t="shared" ref="AK201:AM254" ca="1" si="4">P201+Y201+AH201</f>
        <v>10599.063341135559</v>
      </c>
      <c r="AL201" s="384">
        <f t="shared" ca="1" si="4"/>
        <v>12042.102478988316</v>
      </c>
      <c r="AM201" s="384">
        <f t="shared" ca="1" si="4"/>
        <v>14238.785221605887</v>
      </c>
    </row>
    <row r="202" spans="4:39" ht="12.9" customHeight="1" x14ac:dyDescent="0.3">
      <c r="D202" s="54"/>
      <c r="E202" s="234" t="s">
        <v>408</v>
      </c>
      <c r="F202" s="234" t="s">
        <v>619</v>
      </c>
      <c r="G202" s="234" t="s">
        <v>646</v>
      </c>
      <c r="H202" s="172"/>
      <c r="I202" s="172"/>
      <c r="J202" s="440">
        <f ca="1" xml:space="preserve"> Oil_Calcs!V$235</f>
        <v>1735.852559733423</v>
      </c>
      <c r="K202" s="244">
        <f ca="1" xml:space="preserve"> Oil_Calcs!W$235</f>
        <v>1887.7444532774439</v>
      </c>
      <c r="L202" s="447">
        <f ca="1" xml:space="preserve"> Oil_Calcs!X$235</f>
        <v>2059.319948385832</v>
      </c>
      <c r="M202" s="440">
        <f ca="1" xml:space="preserve"> Oil_Calcs!Y$235</f>
        <v>0</v>
      </c>
      <c r="N202" s="244">
        <f ca="1" xml:space="preserve"> Oil_Calcs!Z$235</f>
        <v>0</v>
      </c>
      <c r="O202" s="447">
        <f ca="1" xml:space="preserve"> Oil_Calcs!AA$235</f>
        <v>0</v>
      </c>
      <c r="P202" s="440">
        <f ca="1" xml:space="preserve"> Oil_Calcs!AB$235</f>
        <v>1735.852559733423</v>
      </c>
      <c r="Q202" s="244">
        <f ca="1" xml:space="preserve"> Oil_Calcs!AC$235</f>
        <v>1887.7444532774439</v>
      </c>
      <c r="R202" s="447">
        <f ca="1" xml:space="preserve"> Oil_Calcs!AD$235</f>
        <v>2059.319948385832</v>
      </c>
      <c r="S202" s="440">
        <f ca="1" xml:space="preserve"> Gas_Calcs!V$235</f>
        <v>0</v>
      </c>
      <c r="T202" s="244">
        <f ca="1" xml:space="preserve"> Gas_Calcs!W$235</f>
        <v>0</v>
      </c>
      <c r="U202" s="447">
        <f ca="1" xml:space="preserve"> Gas_Calcs!X$235</f>
        <v>0</v>
      </c>
      <c r="V202" s="440">
        <f ca="1" xml:space="preserve"> Gas_Calcs!Y$235</f>
        <v>0</v>
      </c>
      <c r="W202" s="244">
        <f ca="1" xml:space="preserve"> Gas_Calcs!Z$235</f>
        <v>0</v>
      </c>
      <c r="X202" s="447">
        <f ca="1" xml:space="preserve"> Gas_Calcs!AA$235</f>
        <v>0</v>
      </c>
      <c r="Y202" s="440">
        <f ca="1" xml:space="preserve"> Gas_Calcs!AB$235</f>
        <v>0</v>
      </c>
      <c r="Z202" s="244">
        <f ca="1" xml:space="preserve"> Gas_Calcs!AC$235</f>
        <v>0</v>
      </c>
      <c r="AA202" s="447">
        <f ca="1" xml:space="preserve"> Gas_Calcs!AD$235</f>
        <v>0</v>
      </c>
      <c r="AB202" s="461">
        <f ca="1" xml:space="preserve"> Coal_Calcs!V$234</f>
        <v>0</v>
      </c>
      <c r="AC202" s="463">
        <f ca="1" xml:space="preserve"> Coal_Calcs!W$234</f>
        <v>0</v>
      </c>
      <c r="AD202" s="464">
        <f ca="1" xml:space="preserve"> Coal_Calcs!X$234</f>
        <v>0</v>
      </c>
      <c r="AE202" s="461">
        <f ca="1" xml:space="preserve"> Coal_Calcs!Y$234</f>
        <v>0</v>
      </c>
      <c r="AF202" s="463">
        <f ca="1" xml:space="preserve"> Coal_Calcs!Z$234</f>
        <v>0</v>
      </c>
      <c r="AG202" s="464">
        <f ca="1" xml:space="preserve"> Coal_Calcs!AA$234</f>
        <v>0</v>
      </c>
      <c r="AH202" s="461">
        <f ca="1" xml:space="preserve"> Coal_Calcs!AB$234</f>
        <v>0</v>
      </c>
      <c r="AI202" s="463">
        <f ca="1" xml:space="preserve"> Coal_Calcs!AC$234</f>
        <v>0</v>
      </c>
      <c r="AJ202" s="464">
        <f ca="1" xml:space="preserve"> Coal_Calcs!AD$234</f>
        <v>0</v>
      </c>
      <c r="AK202" s="384">
        <f t="shared" ca="1" si="4"/>
        <v>1735.852559733423</v>
      </c>
      <c r="AL202" s="384">
        <f t="shared" ca="1" si="4"/>
        <v>1887.7444532774439</v>
      </c>
      <c r="AM202" s="384">
        <f t="shared" ca="1" si="4"/>
        <v>2059.319948385832</v>
      </c>
    </row>
    <row r="203" spans="4:39" ht="12.9" customHeight="1" x14ac:dyDescent="0.3">
      <c r="D203" s="54"/>
      <c r="E203" s="234" t="s">
        <v>395</v>
      </c>
      <c r="F203" s="234" t="s">
        <v>607</v>
      </c>
      <c r="G203" s="234" t="s">
        <v>646</v>
      </c>
      <c r="H203" s="172"/>
      <c r="I203" s="172"/>
      <c r="J203" s="440">
        <f ca="1" xml:space="preserve"> Oil_Calcs!V$236</f>
        <v>0</v>
      </c>
      <c r="K203" s="244">
        <f ca="1" xml:space="preserve"> Oil_Calcs!W$236</f>
        <v>0</v>
      </c>
      <c r="L203" s="447">
        <f ca="1" xml:space="preserve"> Oil_Calcs!X$236</f>
        <v>0</v>
      </c>
      <c r="M203" s="440">
        <f ca="1" xml:space="preserve"> Oil_Calcs!Y$236</f>
        <v>0</v>
      </c>
      <c r="N203" s="244">
        <f ca="1" xml:space="preserve"> Oil_Calcs!Z$236</f>
        <v>0</v>
      </c>
      <c r="O203" s="447">
        <f ca="1" xml:space="preserve"> Oil_Calcs!AA$236</f>
        <v>0</v>
      </c>
      <c r="P203" s="440">
        <f ca="1" xml:space="preserve"> Oil_Calcs!AB$236</f>
        <v>0</v>
      </c>
      <c r="Q203" s="244">
        <f ca="1" xml:space="preserve"> Oil_Calcs!AC$236</f>
        <v>0</v>
      </c>
      <c r="R203" s="447">
        <f ca="1" xml:space="preserve"> Oil_Calcs!AD$236</f>
        <v>0</v>
      </c>
      <c r="S203" s="440">
        <f ca="1" xml:space="preserve"> Gas_Calcs!V$236</f>
        <v>0</v>
      </c>
      <c r="T203" s="244">
        <f ca="1" xml:space="preserve"> Gas_Calcs!W$236</f>
        <v>0</v>
      </c>
      <c r="U203" s="447">
        <f ca="1" xml:space="preserve"> Gas_Calcs!X$236</f>
        <v>0</v>
      </c>
      <c r="V203" s="440">
        <f ca="1" xml:space="preserve"> Gas_Calcs!Y$236</f>
        <v>0</v>
      </c>
      <c r="W203" s="244">
        <f ca="1" xml:space="preserve"> Gas_Calcs!Z$236</f>
        <v>0</v>
      </c>
      <c r="X203" s="447">
        <f ca="1" xml:space="preserve"> Gas_Calcs!AA$236</f>
        <v>0</v>
      </c>
      <c r="Y203" s="440">
        <f ca="1" xml:space="preserve"> Gas_Calcs!AB$236</f>
        <v>0</v>
      </c>
      <c r="Z203" s="244">
        <f ca="1" xml:space="preserve"> Gas_Calcs!AC$236</f>
        <v>0</v>
      </c>
      <c r="AA203" s="447">
        <f ca="1" xml:space="preserve"> Gas_Calcs!AD$236</f>
        <v>0</v>
      </c>
      <c r="AB203" s="461">
        <f ca="1" xml:space="preserve"> Coal_Calcs!V$235</f>
        <v>0</v>
      </c>
      <c r="AC203" s="463">
        <f ca="1" xml:space="preserve"> Coal_Calcs!W$235</f>
        <v>0</v>
      </c>
      <c r="AD203" s="464">
        <f ca="1" xml:space="preserve"> Coal_Calcs!X$235</f>
        <v>0</v>
      </c>
      <c r="AE203" s="461">
        <f ca="1" xml:space="preserve"> Coal_Calcs!Y$235</f>
        <v>0</v>
      </c>
      <c r="AF203" s="463">
        <f ca="1" xml:space="preserve"> Coal_Calcs!Z$235</f>
        <v>0</v>
      </c>
      <c r="AG203" s="464">
        <f ca="1" xml:space="preserve"> Coal_Calcs!AA$235</f>
        <v>0</v>
      </c>
      <c r="AH203" s="461">
        <f ca="1" xml:space="preserve"> Coal_Calcs!AB$235</f>
        <v>0</v>
      </c>
      <c r="AI203" s="463">
        <f ca="1" xml:space="preserve"> Coal_Calcs!AC$235</f>
        <v>0</v>
      </c>
      <c r="AJ203" s="464">
        <f ca="1" xml:space="preserve"> Coal_Calcs!AD$235</f>
        <v>0</v>
      </c>
      <c r="AK203" s="384">
        <f t="shared" ca="1" si="4"/>
        <v>0</v>
      </c>
      <c r="AL203" s="384">
        <f t="shared" ca="1" si="4"/>
        <v>0</v>
      </c>
      <c r="AM203" s="384">
        <f t="shared" ca="1" si="4"/>
        <v>0</v>
      </c>
    </row>
    <row r="204" spans="4:39" ht="12.9" customHeight="1" x14ac:dyDescent="0.3">
      <c r="D204" s="54"/>
      <c r="E204" s="234" t="s">
        <v>381</v>
      </c>
      <c r="F204" s="234" t="s">
        <v>594</v>
      </c>
      <c r="G204" s="234" t="s">
        <v>646</v>
      </c>
      <c r="H204" s="172"/>
      <c r="I204" s="172"/>
      <c r="J204" s="440">
        <f ca="1" xml:space="preserve"> Oil_Calcs!V$237</f>
        <v>0</v>
      </c>
      <c r="K204" s="244">
        <f ca="1" xml:space="preserve"> Oil_Calcs!W$237</f>
        <v>0</v>
      </c>
      <c r="L204" s="447">
        <f ca="1" xml:space="preserve"> Oil_Calcs!X$237</f>
        <v>0</v>
      </c>
      <c r="M204" s="440">
        <f ca="1" xml:space="preserve"> Oil_Calcs!Y$237</f>
        <v>0</v>
      </c>
      <c r="N204" s="244">
        <f ca="1" xml:space="preserve"> Oil_Calcs!Z$237</f>
        <v>0</v>
      </c>
      <c r="O204" s="447">
        <f ca="1" xml:space="preserve"> Oil_Calcs!AA$237</f>
        <v>0</v>
      </c>
      <c r="P204" s="440">
        <f ca="1" xml:space="preserve"> Oil_Calcs!AB$237</f>
        <v>0</v>
      </c>
      <c r="Q204" s="244">
        <f ca="1" xml:space="preserve"> Oil_Calcs!AC$237</f>
        <v>0</v>
      </c>
      <c r="R204" s="447">
        <f ca="1" xml:space="preserve"> Oil_Calcs!AD$237</f>
        <v>0</v>
      </c>
      <c r="S204" s="440">
        <f ca="1" xml:space="preserve"> Gas_Calcs!V$237</f>
        <v>0</v>
      </c>
      <c r="T204" s="244">
        <f ca="1" xml:space="preserve"> Gas_Calcs!W$237</f>
        <v>0</v>
      </c>
      <c r="U204" s="447">
        <f ca="1" xml:space="preserve"> Gas_Calcs!X$237</f>
        <v>0</v>
      </c>
      <c r="V204" s="440">
        <f ca="1" xml:space="preserve"> Gas_Calcs!Y$237</f>
        <v>0</v>
      </c>
      <c r="W204" s="244">
        <f ca="1" xml:space="preserve"> Gas_Calcs!Z$237</f>
        <v>0</v>
      </c>
      <c r="X204" s="447">
        <f ca="1" xml:space="preserve"> Gas_Calcs!AA$237</f>
        <v>0</v>
      </c>
      <c r="Y204" s="440">
        <f ca="1" xml:space="preserve"> Gas_Calcs!AB$237</f>
        <v>0</v>
      </c>
      <c r="Z204" s="244">
        <f ca="1" xml:space="preserve"> Gas_Calcs!AC$237</f>
        <v>0</v>
      </c>
      <c r="AA204" s="447">
        <f ca="1" xml:space="preserve"> Gas_Calcs!AD$237</f>
        <v>0</v>
      </c>
      <c r="AB204" s="461">
        <f ca="1" xml:space="preserve"> Coal_Calcs!V$236</f>
        <v>0</v>
      </c>
      <c r="AC204" s="463">
        <f ca="1" xml:space="preserve"> Coal_Calcs!W$236</f>
        <v>0</v>
      </c>
      <c r="AD204" s="464">
        <f ca="1" xml:space="preserve"> Coal_Calcs!X$236</f>
        <v>0</v>
      </c>
      <c r="AE204" s="461">
        <f ca="1" xml:space="preserve"> Coal_Calcs!Y$236</f>
        <v>0</v>
      </c>
      <c r="AF204" s="463">
        <f ca="1" xml:space="preserve"> Coal_Calcs!Z$236</f>
        <v>0</v>
      </c>
      <c r="AG204" s="464">
        <f ca="1" xml:space="preserve"> Coal_Calcs!AA$236</f>
        <v>0</v>
      </c>
      <c r="AH204" s="461">
        <f ca="1" xml:space="preserve"> Coal_Calcs!AB$236</f>
        <v>0</v>
      </c>
      <c r="AI204" s="463">
        <f ca="1" xml:space="preserve"> Coal_Calcs!AC$236</f>
        <v>0</v>
      </c>
      <c r="AJ204" s="464">
        <f ca="1" xml:space="preserve"> Coal_Calcs!AD$236</f>
        <v>0</v>
      </c>
      <c r="AK204" s="384">
        <f t="shared" ca="1" si="4"/>
        <v>0</v>
      </c>
      <c r="AL204" s="384">
        <f t="shared" ca="1" si="4"/>
        <v>0</v>
      </c>
      <c r="AM204" s="384">
        <f t="shared" ca="1" si="4"/>
        <v>0</v>
      </c>
    </row>
    <row r="205" spans="4:39" ht="12.9" customHeight="1" x14ac:dyDescent="0.3">
      <c r="D205" s="54"/>
      <c r="E205" s="234" t="s">
        <v>398</v>
      </c>
      <c r="F205" s="234" t="s">
        <v>610</v>
      </c>
      <c r="G205" s="234" t="s">
        <v>646</v>
      </c>
      <c r="H205" s="172"/>
      <c r="I205" s="172"/>
      <c r="J205" s="440">
        <f ca="1" xml:space="preserve"> Oil_Calcs!V$238</f>
        <v>0</v>
      </c>
      <c r="K205" s="244">
        <f ca="1" xml:space="preserve"> Oil_Calcs!W$238</f>
        <v>0</v>
      </c>
      <c r="L205" s="447">
        <f ca="1" xml:space="preserve"> Oil_Calcs!X$238</f>
        <v>0</v>
      </c>
      <c r="M205" s="440">
        <f ca="1" xml:space="preserve"> Oil_Calcs!Y$238</f>
        <v>0</v>
      </c>
      <c r="N205" s="244">
        <f ca="1" xml:space="preserve"> Oil_Calcs!Z$238</f>
        <v>0</v>
      </c>
      <c r="O205" s="447">
        <f ca="1" xml:space="preserve"> Oil_Calcs!AA$238</f>
        <v>0</v>
      </c>
      <c r="P205" s="440">
        <f ca="1" xml:space="preserve"> Oil_Calcs!AB$238</f>
        <v>0</v>
      </c>
      <c r="Q205" s="244">
        <f ca="1" xml:space="preserve"> Oil_Calcs!AC$238</f>
        <v>0</v>
      </c>
      <c r="R205" s="447">
        <f ca="1" xml:space="preserve"> Oil_Calcs!AD$238</f>
        <v>0</v>
      </c>
      <c r="S205" s="440">
        <f ca="1" xml:space="preserve"> Gas_Calcs!V$238</f>
        <v>0</v>
      </c>
      <c r="T205" s="244">
        <f ca="1" xml:space="preserve"> Gas_Calcs!W$238</f>
        <v>0</v>
      </c>
      <c r="U205" s="447">
        <f ca="1" xml:space="preserve"> Gas_Calcs!X$238</f>
        <v>0</v>
      </c>
      <c r="V205" s="440">
        <f ca="1" xml:space="preserve"> Gas_Calcs!Y$238</f>
        <v>0</v>
      </c>
      <c r="W205" s="244">
        <f ca="1" xml:space="preserve"> Gas_Calcs!Z$238</f>
        <v>0</v>
      </c>
      <c r="X205" s="447">
        <f ca="1" xml:space="preserve"> Gas_Calcs!AA$238</f>
        <v>0</v>
      </c>
      <c r="Y205" s="440">
        <f ca="1" xml:space="preserve"> Gas_Calcs!AB$238</f>
        <v>0</v>
      </c>
      <c r="Z205" s="244">
        <f ca="1" xml:space="preserve"> Gas_Calcs!AC$238</f>
        <v>0</v>
      </c>
      <c r="AA205" s="447">
        <f ca="1" xml:space="preserve"> Gas_Calcs!AD$238</f>
        <v>0</v>
      </c>
      <c r="AB205" s="461">
        <f ca="1" xml:space="preserve"> Coal_Calcs!V$237</f>
        <v>5109.3293532500866</v>
      </c>
      <c r="AC205" s="463">
        <f ca="1" xml:space="preserve"> Coal_Calcs!W$237</f>
        <v>5665.8227032532423</v>
      </c>
      <c r="AD205" s="464">
        <f ca="1" xml:space="preserve"> Coal_Calcs!X$237</f>
        <v>6227.9565366460702</v>
      </c>
      <c r="AE205" s="461">
        <f ca="1" xml:space="preserve"> Coal_Calcs!Y$237</f>
        <v>0</v>
      </c>
      <c r="AF205" s="463">
        <f ca="1" xml:space="preserve"> Coal_Calcs!Z$237</f>
        <v>0</v>
      </c>
      <c r="AG205" s="464">
        <f ca="1" xml:space="preserve"> Coal_Calcs!AA$237</f>
        <v>0</v>
      </c>
      <c r="AH205" s="461">
        <f ca="1" xml:space="preserve"> Coal_Calcs!AB$237</f>
        <v>5109.3293532500866</v>
      </c>
      <c r="AI205" s="463">
        <f ca="1" xml:space="preserve"> Coal_Calcs!AC$237</f>
        <v>5665.8227032532423</v>
      </c>
      <c r="AJ205" s="464">
        <f ca="1" xml:space="preserve"> Coal_Calcs!AD$237</f>
        <v>6227.9565366460702</v>
      </c>
      <c r="AK205" s="384">
        <f t="shared" ca="1" si="4"/>
        <v>5109.3293532500866</v>
      </c>
      <c r="AL205" s="384">
        <f t="shared" ca="1" si="4"/>
        <v>5665.8227032532423</v>
      </c>
      <c r="AM205" s="384">
        <f t="shared" ca="1" si="4"/>
        <v>6227.9565366460702</v>
      </c>
    </row>
    <row r="206" spans="4:39" ht="12.9" customHeight="1" x14ac:dyDescent="0.3">
      <c r="D206" s="54"/>
      <c r="E206" s="234" t="s">
        <v>407</v>
      </c>
      <c r="F206" s="234" t="s">
        <v>618</v>
      </c>
      <c r="G206" s="234" t="s">
        <v>646</v>
      </c>
      <c r="H206" s="172"/>
      <c r="I206" s="172"/>
      <c r="J206" s="440">
        <f ca="1" xml:space="preserve"> Oil_Calcs!V$239</f>
        <v>0</v>
      </c>
      <c r="K206" s="244">
        <f ca="1" xml:space="preserve"> Oil_Calcs!W$239</f>
        <v>0</v>
      </c>
      <c r="L206" s="447">
        <f ca="1" xml:space="preserve"> Oil_Calcs!X$239</f>
        <v>0</v>
      </c>
      <c r="M206" s="440">
        <f ca="1" xml:space="preserve"> Oil_Calcs!Y$239</f>
        <v>0</v>
      </c>
      <c r="N206" s="244">
        <f ca="1" xml:space="preserve"> Oil_Calcs!Z$239</f>
        <v>0</v>
      </c>
      <c r="O206" s="447">
        <f ca="1" xml:space="preserve"> Oil_Calcs!AA$239</f>
        <v>0</v>
      </c>
      <c r="P206" s="440">
        <f ca="1" xml:space="preserve"> Oil_Calcs!AB$239</f>
        <v>0</v>
      </c>
      <c r="Q206" s="244">
        <f ca="1" xml:space="preserve"> Oil_Calcs!AC$239</f>
        <v>0</v>
      </c>
      <c r="R206" s="447">
        <f ca="1" xml:space="preserve"> Oil_Calcs!AD$239</f>
        <v>0</v>
      </c>
      <c r="S206" s="440">
        <f ca="1" xml:space="preserve"> Gas_Calcs!V$239</f>
        <v>0</v>
      </c>
      <c r="T206" s="244">
        <f ca="1" xml:space="preserve"> Gas_Calcs!W$239</f>
        <v>0</v>
      </c>
      <c r="U206" s="447">
        <f ca="1" xml:space="preserve"> Gas_Calcs!X$239</f>
        <v>0</v>
      </c>
      <c r="V206" s="440">
        <f ca="1" xml:space="preserve"> Gas_Calcs!Y$239</f>
        <v>0</v>
      </c>
      <c r="W206" s="244">
        <f ca="1" xml:space="preserve"> Gas_Calcs!Z$239</f>
        <v>0</v>
      </c>
      <c r="X206" s="447">
        <f ca="1" xml:space="preserve"> Gas_Calcs!AA$239</f>
        <v>0</v>
      </c>
      <c r="Y206" s="440">
        <f ca="1" xml:space="preserve"> Gas_Calcs!AB$239</f>
        <v>0</v>
      </c>
      <c r="Z206" s="244">
        <f ca="1" xml:space="preserve"> Gas_Calcs!AC$239</f>
        <v>0</v>
      </c>
      <c r="AA206" s="447">
        <f ca="1" xml:space="preserve"> Gas_Calcs!AD$239</f>
        <v>0</v>
      </c>
      <c r="AB206" s="461">
        <f ca="1" xml:space="preserve"> Coal_Calcs!V$238</f>
        <v>0</v>
      </c>
      <c r="AC206" s="463">
        <f ca="1" xml:space="preserve"> Coal_Calcs!W$238</f>
        <v>0</v>
      </c>
      <c r="AD206" s="464">
        <f ca="1" xml:space="preserve"> Coal_Calcs!X$238</f>
        <v>0</v>
      </c>
      <c r="AE206" s="461">
        <f ca="1" xml:space="preserve"> Coal_Calcs!Y$238</f>
        <v>0</v>
      </c>
      <c r="AF206" s="463">
        <f ca="1" xml:space="preserve"> Coal_Calcs!Z$238</f>
        <v>0</v>
      </c>
      <c r="AG206" s="464">
        <f ca="1" xml:space="preserve"> Coal_Calcs!AA$238</f>
        <v>0</v>
      </c>
      <c r="AH206" s="461">
        <f ca="1" xml:space="preserve"> Coal_Calcs!AB$238</f>
        <v>0</v>
      </c>
      <c r="AI206" s="463">
        <f ca="1" xml:space="preserve"> Coal_Calcs!AC$238</f>
        <v>0</v>
      </c>
      <c r="AJ206" s="464">
        <f ca="1" xml:space="preserve"> Coal_Calcs!AD$238</f>
        <v>0</v>
      </c>
      <c r="AK206" s="384">
        <f t="shared" ca="1" si="4"/>
        <v>0</v>
      </c>
      <c r="AL206" s="384">
        <f t="shared" ca="1" si="4"/>
        <v>0</v>
      </c>
      <c r="AM206" s="384">
        <f t="shared" ca="1" si="4"/>
        <v>0</v>
      </c>
    </row>
    <row r="207" spans="4:39" ht="12.9" customHeight="1" x14ac:dyDescent="0.3">
      <c r="D207" s="54"/>
      <c r="E207" s="234" t="s">
        <v>397</v>
      </c>
      <c r="F207" s="234" t="s">
        <v>609</v>
      </c>
      <c r="G207" s="234" t="s">
        <v>646</v>
      </c>
      <c r="H207" s="172"/>
      <c r="I207" s="172"/>
      <c r="J207" s="440">
        <f ca="1" xml:space="preserve"> Oil_Calcs!V$240</f>
        <v>793.21490584047092</v>
      </c>
      <c r="K207" s="244">
        <f ca="1" xml:space="preserve"> Oil_Calcs!W$240</f>
        <v>862.62340102623398</v>
      </c>
      <c r="L207" s="447">
        <f ca="1" xml:space="preserve"> Oil_Calcs!X$240</f>
        <v>941.02651160944652</v>
      </c>
      <c r="M207" s="440">
        <f ca="1" xml:space="preserve"> Oil_Calcs!Y$240</f>
        <v>0</v>
      </c>
      <c r="N207" s="244">
        <f ca="1" xml:space="preserve"> Oil_Calcs!Z$240</f>
        <v>0</v>
      </c>
      <c r="O207" s="447">
        <f ca="1" xml:space="preserve"> Oil_Calcs!AA$240</f>
        <v>0</v>
      </c>
      <c r="P207" s="440">
        <f ca="1" xml:space="preserve"> Oil_Calcs!AB$240</f>
        <v>793.21490584047092</v>
      </c>
      <c r="Q207" s="244">
        <f ca="1" xml:space="preserve"> Oil_Calcs!AC$240</f>
        <v>862.62340102623398</v>
      </c>
      <c r="R207" s="447">
        <f ca="1" xml:space="preserve"> Oil_Calcs!AD$240</f>
        <v>941.02651160944652</v>
      </c>
      <c r="S207" s="440">
        <f ca="1" xml:space="preserve"> Gas_Calcs!V$240</f>
        <v>0</v>
      </c>
      <c r="T207" s="244">
        <f ca="1" xml:space="preserve"> Gas_Calcs!W$240</f>
        <v>0</v>
      </c>
      <c r="U207" s="447">
        <f ca="1" xml:space="preserve"> Gas_Calcs!X$240</f>
        <v>0</v>
      </c>
      <c r="V207" s="440">
        <f ca="1" xml:space="preserve"> Gas_Calcs!Y$240</f>
        <v>0</v>
      </c>
      <c r="W207" s="244">
        <f ca="1" xml:space="preserve"> Gas_Calcs!Z$240</f>
        <v>0</v>
      </c>
      <c r="X207" s="447">
        <f ca="1" xml:space="preserve"> Gas_Calcs!AA$240</f>
        <v>0</v>
      </c>
      <c r="Y207" s="440">
        <f ca="1" xml:space="preserve"> Gas_Calcs!AB$240</f>
        <v>0</v>
      </c>
      <c r="Z207" s="244">
        <f ca="1" xml:space="preserve"> Gas_Calcs!AC$240</f>
        <v>0</v>
      </c>
      <c r="AA207" s="447">
        <f ca="1" xml:space="preserve"> Gas_Calcs!AD$240</f>
        <v>0</v>
      </c>
      <c r="AB207" s="461">
        <f ca="1" xml:space="preserve"> Coal_Calcs!V$239</f>
        <v>2381.53595371027</v>
      </c>
      <c r="AC207" s="463">
        <f ca="1" xml:space="preserve"> Coal_Calcs!W$239</f>
        <v>2640.9259498141905</v>
      </c>
      <c r="AD207" s="464">
        <f ca="1" xml:space="preserve"> Coal_Calcs!X$239</f>
        <v>2902.9450608293014</v>
      </c>
      <c r="AE207" s="461">
        <f ca="1" xml:space="preserve"> Coal_Calcs!Y$239</f>
        <v>0</v>
      </c>
      <c r="AF207" s="463">
        <f ca="1" xml:space="preserve"> Coal_Calcs!Z$239</f>
        <v>0</v>
      </c>
      <c r="AG207" s="464">
        <f ca="1" xml:space="preserve"> Coal_Calcs!AA$239</f>
        <v>0</v>
      </c>
      <c r="AH207" s="461">
        <f ca="1" xml:space="preserve"> Coal_Calcs!AB$239</f>
        <v>2381.53595371027</v>
      </c>
      <c r="AI207" s="463">
        <f ca="1" xml:space="preserve"> Coal_Calcs!AC$239</f>
        <v>2640.9259498141905</v>
      </c>
      <c r="AJ207" s="464">
        <f ca="1" xml:space="preserve"> Coal_Calcs!AD$239</f>
        <v>2902.9450608293014</v>
      </c>
      <c r="AK207" s="384">
        <f t="shared" ca="1" si="4"/>
        <v>3174.7508595507406</v>
      </c>
      <c r="AL207" s="384">
        <f t="shared" ca="1" si="4"/>
        <v>3503.5493508404243</v>
      </c>
      <c r="AM207" s="384">
        <f t="shared" ca="1" si="4"/>
        <v>3843.9715724387479</v>
      </c>
    </row>
    <row r="208" spans="4:39" ht="12.9" customHeight="1" x14ac:dyDescent="0.3">
      <c r="D208" s="54"/>
      <c r="E208" s="234" t="s">
        <v>394</v>
      </c>
      <c r="F208" s="234" t="s">
        <v>606</v>
      </c>
      <c r="G208" s="234" t="s">
        <v>646</v>
      </c>
      <c r="H208" s="172"/>
      <c r="I208" s="172"/>
      <c r="J208" s="440">
        <f ca="1" xml:space="preserve"> Oil_Calcs!V$241</f>
        <v>0</v>
      </c>
      <c r="K208" s="244">
        <f ca="1" xml:space="preserve"> Oil_Calcs!W$241</f>
        <v>0</v>
      </c>
      <c r="L208" s="447">
        <f ca="1" xml:space="preserve"> Oil_Calcs!X$241</f>
        <v>0</v>
      </c>
      <c r="M208" s="440">
        <f ca="1" xml:space="preserve"> Oil_Calcs!Y$241</f>
        <v>0</v>
      </c>
      <c r="N208" s="244">
        <f ca="1" xml:space="preserve"> Oil_Calcs!Z$241</f>
        <v>0</v>
      </c>
      <c r="O208" s="447">
        <f ca="1" xml:space="preserve"> Oil_Calcs!AA$241</f>
        <v>0</v>
      </c>
      <c r="P208" s="440">
        <f ca="1" xml:space="preserve"> Oil_Calcs!AB$241</f>
        <v>0</v>
      </c>
      <c r="Q208" s="244">
        <f ca="1" xml:space="preserve"> Oil_Calcs!AC$241</f>
        <v>0</v>
      </c>
      <c r="R208" s="447">
        <f ca="1" xml:space="preserve"> Oil_Calcs!AD$241</f>
        <v>0</v>
      </c>
      <c r="S208" s="440">
        <f ca="1" xml:space="preserve"> Gas_Calcs!V$241</f>
        <v>0</v>
      </c>
      <c r="T208" s="244">
        <f ca="1" xml:space="preserve"> Gas_Calcs!W$241</f>
        <v>0</v>
      </c>
      <c r="U208" s="447">
        <f ca="1" xml:space="preserve"> Gas_Calcs!X$241</f>
        <v>0</v>
      </c>
      <c r="V208" s="440">
        <f ca="1" xml:space="preserve"> Gas_Calcs!Y$241</f>
        <v>0</v>
      </c>
      <c r="W208" s="244">
        <f ca="1" xml:space="preserve"> Gas_Calcs!Z$241</f>
        <v>0</v>
      </c>
      <c r="X208" s="447">
        <f ca="1" xml:space="preserve"> Gas_Calcs!AA$241</f>
        <v>0</v>
      </c>
      <c r="Y208" s="440">
        <f ca="1" xml:space="preserve"> Gas_Calcs!AB$241</f>
        <v>0</v>
      </c>
      <c r="Z208" s="244">
        <f ca="1" xml:space="preserve"> Gas_Calcs!AC$241</f>
        <v>0</v>
      </c>
      <c r="AA208" s="447">
        <f ca="1" xml:space="preserve"> Gas_Calcs!AD$241</f>
        <v>0</v>
      </c>
      <c r="AB208" s="461">
        <f ca="1" xml:space="preserve"> Coal_Calcs!V$240</f>
        <v>0</v>
      </c>
      <c r="AC208" s="463">
        <f ca="1" xml:space="preserve"> Coal_Calcs!W$240</f>
        <v>0</v>
      </c>
      <c r="AD208" s="464">
        <f ca="1" xml:space="preserve"> Coal_Calcs!X$240</f>
        <v>0</v>
      </c>
      <c r="AE208" s="461">
        <f ca="1" xml:space="preserve"> Coal_Calcs!Y$240</f>
        <v>0</v>
      </c>
      <c r="AF208" s="463">
        <f ca="1" xml:space="preserve"> Coal_Calcs!Z$240</f>
        <v>0</v>
      </c>
      <c r="AG208" s="464">
        <f ca="1" xml:space="preserve"> Coal_Calcs!AA$240</f>
        <v>0</v>
      </c>
      <c r="AH208" s="461">
        <f ca="1" xml:space="preserve"> Coal_Calcs!AB$240</f>
        <v>0</v>
      </c>
      <c r="AI208" s="463">
        <f ca="1" xml:space="preserve"> Coal_Calcs!AC$240</f>
        <v>0</v>
      </c>
      <c r="AJ208" s="464">
        <f ca="1" xml:space="preserve"> Coal_Calcs!AD$240</f>
        <v>0</v>
      </c>
      <c r="AK208" s="384">
        <f t="shared" ca="1" si="4"/>
        <v>0</v>
      </c>
      <c r="AL208" s="384">
        <f t="shared" ca="1" si="4"/>
        <v>0</v>
      </c>
      <c r="AM208" s="384">
        <f t="shared" ca="1" si="4"/>
        <v>0</v>
      </c>
    </row>
    <row r="209" spans="4:39" ht="12.9" customHeight="1" x14ac:dyDescent="0.3">
      <c r="D209" s="54"/>
      <c r="E209" s="234" t="s">
        <v>388</v>
      </c>
      <c r="F209" s="234" t="s">
        <v>601</v>
      </c>
      <c r="G209" s="234" t="s">
        <v>646</v>
      </c>
      <c r="H209" s="172"/>
      <c r="I209" s="172"/>
      <c r="J209" s="440">
        <f ca="1" xml:space="preserve"> Oil_Calcs!V$242</f>
        <v>0</v>
      </c>
      <c r="K209" s="244">
        <f ca="1" xml:space="preserve"> Oil_Calcs!W$242</f>
        <v>0</v>
      </c>
      <c r="L209" s="447">
        <f ca="1" xml:space="preserve"> Oil_Calcs!X$242</f>
        <v>0</v>
      </c>
      <c r="M209" s="440">
        <f ca="1" xml:space="preserve"> Oil_Calcs!Y$242</f>
        <v>0</v>
      </c>
      <c r="N209" s="244">
        <f ca="1" xml:space="preserve"> Oil_Calcs!Z$242</f>
        <v>0</v>
      </c>
      <c r="O209" s="447">
        <f ca="1" xml:space="preserve"> Oil_Calcs!AA$242</f>
        <v>0</v>
      </c>
      <c r="P209" s="440">
        <f ca="1" xml:space="preserve"> Oil_Calcs!AB$242</f>
        <v>0</v>
      </c>
      <c r="Q209" s="244">
        <f ca="1" xml:space="preserve"> Oil_Calcs!AC$242</f>
        <v>0</v>
      </c>
      <c r="R209" s="447">
        <f ca="1" xml:space="preserve"> Oil_Calcs!AD$242</f>
        <v>0</v>
      </c>
      <c r="S209" s="440">
        <f ca="1" xml:space="preserve"> Gas_Calcs!V$242</f>
        <v>0</v>
      </c>
      <c r="T209" s="244">
        <f ca="1" xml:space="preserve"> Gas_Calcs!W$242</f>
        <v>0</v>
      </c>
      <c r="U209" s="447">
        <f ca="1" xml:space="preserve"> Gas_Calcs!X$242</f>
        <v>0</v>
      </c>
      <c r="V209" s="440">
        <f ca="1" xml:space="preserve"> Gas_Calcs!Y$242</f>
        <v>0</v>
      </c>
      <c r="W209" s="244">
        <f ca="1" xml:space="preserve"> Gas_Calcs!Z$242</f>
        <v>0</v>
      </c>
      <c r="X209" s="447">
        <f ca="1" xml:space="preserve"> Gas_Calcs!AA$242</f>
        <v>0</v>
      </c>
      <c r="Y209" s="440">
        <f ca="1" xml:space="preserve"> Gas_Calcs!AB$242</f>
        <v>0</v>
      </c>
      <c r="Z209" s="244">
        <f ca="1" xml:space="preserve"> Gas_Calcs!AC$242</f>
        <v>0</v>
      </c>
      <c r="AA209" s="447">
        <f ca="1" xml:space="preserve"> Gas_Calcs!AD$242</f>
        <v>0</v>
      </c>
      <c r="AB209" s="461">
        <f ca="1" xml:space="preserve"> Coal_Calcs!V$241</f>
        <v>0</v>
      </c>
      <c r="AC209" s="463">
        <f ca="1" xml:space="preserve"> Coal_Calcs!W$241</f>
        <v>0</v>
      </c>
      <c r="AD209" s="464">
        <f ca="1" xml:space="preserve"> Coal_Calcs!X$241</f>
        <v>0</v>
      </c>
      <c r="AE209" s="461">
        <f ca="1" xml:space="preserve"> Coal_Calcs!Y$241</f>
        <v>0</v>
      </c>
      <c r="AF209" s="463">
        <f ca="1" xml:space="preserve"> Coal_Calcs!Z$241</f>
        <v>0</v>
      </c>
      <c r="AG209" s="464">
        <f ca="1" xml:space="preserve"> Coal_Calcs!AA$241</f>
        <v>0</v>
      </c>
      <c r="AH209" s="461">
        <f ca="1" xml:space="preserve"> Coal_Calcs!AB$241</f>
        <v>0</v>
      </c>
      <c r="AI209" s="463">
        <f ca="1" xml:space="preserve"> Coal_Calcs!AC$241</f>
        <v>0</v>
      </c>
      <c r="AJ209" s="464">
        <f ca="1" xml:space="preserve"> Coal_Calcs!AD$241</f>
        <v>0</v>
      </c>
      <c r="AK209" s="384">
        <f t="shared" ca="1" si="4"/>
        <v>0</v>
      </c>
      <c r="AL209" s="384">
        <f t="shared" ca="1" si="4"/>
        <v>0</v>
      </c>
      <c r="AM209" s="384">
        <f t="shared" ca="1" si="4"/>
        <v>0</v>
      </c>
    </row>
    <row r="210" spans="4:39" ht="12.9" customHeight="1" x14ac:dyDescent="0.3">
      <c r="D210" s="54"/>
      <c r="E210" s="234" t="s">
        <v>391</v>
      </c>
      <c r="F210" s="234" t="s">
        <v>603</v>
      </c>
      <c r="G210" s="234" t="s">
        <v>646</v>
      </c>
      <c r="H210" s="172"/>
      <c r="I210" s="172"/>
      <c r="J210" s="440">
        <f ca="1" xml:space="preserve"> Oil_Calcs!V$243</f>
        <v>0</v>
      </c>
      <c r="K210" s="244">
        <f ca="1" xml:space="preserve"> Oil_Calcs!W$243</f>
        <v>0</v>
      </c>
      <c r="L210" s="447">
        <f ca="1" xml:space="preserve"> Oil_Calcs!X$243</f>
        <v>0</v>
      </c>
      <c r="M210" s="440">
        <f ca="1" xml:space="preserve"> Oil_Calcs!Y$243</f>
        <v>0</v>
      </c>
      <c r="N210" s="244">
        <f ca="1" xml:space="preserve"> Oil_Calcs!Z$243</f>
        <v>0</v>
      </c>
      <c r="O210" s="447">
        <f ca="1" xml:space="preserve"> Oil_Calcs!AA$243</f>
        <v>0</v>
      </c>
      <c r="P210" s="440">
        <f ca="1" xml:space="preserve"> Oil_Calcs!AB$243</f>
        <v>0</v>
      </c>
      <c r="Q210" s="244">
        <f ca="1" xml:space="preserve"> Oil_Calcs!AC$243</f>
        <v>0</v>
      </c>
      <c r="R210" s="447">
        <f ca="1" xml:space="preserve"> Oil_Calcs!AD$243</f>
        <v>0</v>
      </c>
      <c r="S210" s="440">
        <f ca="1" xml:space="preserve"> Gas_Calcs!V$243</f>
        <v>0</v>
      </c>
      <c r="T210" s="244">
        <f ca="1" xml:space="preserve"> Gas_Calcs!W$243</f>
        <v>0</v>
      </c>
      <c r="U210" s="447">
        <f ca="1" xml:space="preserve"> Gas_Calcs!X$243</f>
        <v>0</v>
      </c>
      <c r="V210" s="440">
        <f ca="1" xml:space="preserve"> Gas_Calcs!Y$243</f>
        <v>0</v>
      </c>
      <c r="W210" s="244">
        <f ca="1" xml:space="preserve"> Gas_Calcs!Z$243</f>
        <v>0</v>
      </c>
      <c r="X210" s="447">
        <f ca="1" xml:space="preserve"> Gas_Calcs!AA$243</f>
        <v>0</v>
      </c>
      <c r="Y210" s="440">
        <f ca="1" xml:space="preserve"> Gas_Calcs!AB$243</f>
        <v>0</v>
      </c>
      <c r="Z210" s="244">
        <f ca="1" xml:space="preserve"> Gas_Calcs!AC$243</f>
        <v>0</v>
      </c>
      <c r="AA210" s="447">
        <f ca="1" xml:space="preserve"> Gas_Calcs!AD$243</f>
        <v>0</v>
      </c>
      <c r="AB210" s="461">
        <f ca="1" xml:space="preserve"> Coal_Calcs!V$242</f>
        <v>0</v>
      </c>
      <c r="AC210" s="463">
        <f ca="1" xml:space="preserve"> Coal_Calcs!W$242</f>
        <v>0</v>
      </c>
      <c r="AD210" s="464">
        <f ca="1" xml:space="preserve"> Coal_Calcs!X$242</f>
        <v>0</v>
      </c>
      <c r="AE210" s="461">
        <f ca="1" xml:space="preserve"> Coal_Calcs!Y$242</f>
        <v>0</v>
      </c>
      <c r="AF210" s="463">
        <f ca="1" xml:space="preserve"> Coal_Calcs!Z$242</f>
        <v>0</v>
      </c>
      <c r="AG210" s="464">
        <f ca="1" xml:space="preserve"> Coal_Calcs!AA$242</f>
        <v>0</v>
      </c>
      <c r="AH210" s="461">
        <f ca="1" xml:space="preserve"> Coal_Calcs!AB$242</f>
        <v>0</v>
      </c>
      <c r="AI210" s="463">
        <f ca="1" xml:space="preserve"> Coal_Calcs!AC$242</f>
        <v>0</v>
      </c>
      <c r="AJ210" s="464">
        <f ca="1" xml:space="preserve"> Coal_Calcs!AD$242</f>
        <v>0</v>
      </c>
      <c r="AK210" s="384">
        <f t="shared" ca="1" si="4"/>
        <v>0</v>
      </c>
      <c r="AL210" s="384">
        <f t="shared" ca="1" si="4"/>
        <v>0</v>
      </c>
      <c r="AM210" s="384">
        <f t="shared" ca="1" si="4"/>
        <v>0</v>
      </c>
    </row>
    <row r="211" spans="4:39" ht="12.9" customHeight="1" x14ac:dyDescent="0.3">
      <c r="D211" s="54"/>
      <c r="E211" s="234" t="s">
        <v>65</v>
      </c>
      <c r="F211" s="234" t="s">
        <v>612</v>
      </c>
      <c r="G211" s="234" t="s">
        <v>646</v>
      </c>
      <c r="H211" s="172"/>
      <c r="I211" s="172"/>
      <c r="J211" s="440">
        <f ca="1" xml:space="preserve"> Oil_Calcs!V$244</f>
        <v>0</v>
      </c>
      <c r="K211" s="244">
        <f ca="1" xml:space="preserve"> Oil_Calcs!W$244</f>
        <v>0</v>
      </c>
      <c r="L211" s="447">
        <f ca="1" xml:space="preserve"> Oil_Calcs!X$244</f>
        <v>0</v>
      </c>
      <c r="M211" s="440">
        <f ca="1" xml:space="preserve"> Oil_Calcs!Y$244</f>
        <v>0</v>
      </c>
      <c r="N211" s="244">
        <f ca="1" xml:space="preserve"> Oil_Calcs!Z$244</f>
        <v>0</v>
      </c>
      <c r="O211" s="447">
        <f ca="1" xml:space="preserve"> Oil_Calcs!AA$244</f>
        <v>0</v>
      </c>
      <c r="P211" s="440">
        <f ca="1" xml:space="preserve"> Oil_Calcs!AB$244</f>
        <v>0</v>
      </c>
      <c r="Q211" s="244">
        <f ca="1" xml:space="preserve"> Oil_Calcs!AC$244</f>
        <v>0</v>
      </c>
      <c r="R211" s="447">
        <f ca="1" xml:space="preserve"> Oil_Calcs!AD$244</f>
        <v>0</v>
      </c>
      <c r="S211" s="440">
        <f ca="1" xml:space="preserve"> Gas_Calcs!V$244</f>
        <v>0</v>
      </c>
      <c r="T211" s="244">
        <f ca="1" xml:space="preserve"> Gas_Calcs!W$244</f>
        <v>0</v>
      </c>
      <c r="U211" s="447">
        <f ca="1" xml:space="preserve"> Gas_Calcs!X$244</f>
        <v>0</v>
      </c>
      <c r="V211" s="440">
        <f ca="1" xml:space="preserve"> Gas_Calcs!Y$244</f>
        <v>0</v>
      </c>
      <c r="W211" s="244">
        <f ca="1" xml:space="preserve"> Gas_Calcs!Z$244</f>
        <v>0</v>
      </c>
      <c r="X211" s="447">
        <f ca="1" xml:space="preserve"> Gas_Calcs!AA$244</f>
        <v>0</v>
      </c>
      <c r="Y211" s="440">
        <f ca="1" xml:space="preserve"> Gas_Calcs!AB$244</f>
        <v>0</v>
      </c>
      <c r="Z211" s="244">
        <f ca="1" xml:space="preserve"> Gas_Calcs!AC$244</f>
        <v>0</v>
      </c>
      <c r="AA211" s="447">
        <f ca="1" xml:space="preserve"> Gas_Calcs!AD$244</f>
        <v>0</v>
      </c>
      <c r="AB211" s="461">
        <f ca="1" xml:space="preserve"> Coal_Calcs!V$243</f>
        <v>0</v>
      </c>
      <c r="AC211" s="463">
        <f ca="1" xml:space="preserve"> Coal_Calcs!W$243</f>
        <v>0</v>
      </c>
      <c r="AD211" s="464">
        <f ca="1" xml:space="preserve"> Coal_Calcs!X$243</f>
        <v>0</v>
      </c>
      <c r="AE211" s="461">
        <f ca="1" xml:space="preserve"> Coal_Calcs!Y$243</f>
        <v>0</v>
      </c>
      <c r="AF211" s="463">
        <f ca="1" xml:space="preserve"> Coal_Calcs!Z$243</f>
        <v>0</v>
      </c>
      <c r="AG211" s="464">
        <f ca="1" xml:space="preserve"> Coal_Calcs!AA$243</f>
        <v>0</v>
      </c>
      <c r="AH211" s="461">
        <f ca="1" xml:space="preserve"> Coal_Calcs!AB$243</f>
        <v>0</v>
      </c>
      <c r="AI211" s="463">
        <f ca="1" xml:space="preserve"> Coal_Calcs!AC$243</f>
        <v>0</v>
      </c>
      <c r="AJ211" s="464">
        <f ca="1" xml:space="preserve"> Coal_Calcs!AD$243</f>
        <v>0</v>
      </c>
      <c r="AK211" s="384">
        <f t="shared" ca="1" si="4"/>
        <v>0</v>
      </c>
      <c r="AL211" s="384">
        <f t="shared" ca="1" si="4"/>
        <v>0</v>
      </c>
      <c r="AM211" s="384">
        <f t="shared" ca="1" si="4"/>
        <v>0</v>
      </c>
    </row>
    <row r="212" spans="4:39" ht="12.9" customHeight="1" x14ac:dyDescent="0.3">
      <c r="D212" s="54"/>
      <c r="E212" s="234" t="s">
        <v>406</v>
      </c>
      <c r="F212" s="234" t="s">
        <v>617</v>
      </c>
      <c r="G212" s="234" t="s">
        <v>646</v>
      </c>
      <c r="H212" s="172"/>
      <c r="I212" s="172"/>
      <c r="J212" s="440">
        <f ca="1" xml:space="preserve"> Oil_Calcs!V$245</f>
        <v>1861.1490823569011</v>
      </c>
      <c r="K212" s="244">
        <f ca="1" xml:space="preserve"> Oil_Calcs!W$245</f>
        <v>2024.0047677097634</v>
      </c>
      <c r="L212" s="447">
        <f ca="1" xml:space="preserve"> Oil_Calcs!X$245</f>
        <v>2207.9648474327482</v>
      </c>
      <c r="M212" s="440">
        <f ca="1" xml:space="preserve"> Oil_Calcs!Y$245</f>
        <v>191.30203026234815</v>
      </c>
      <c r="N212" s="244">
        <f ca="1" xml:space="preserve"> Oil_Calcs!Z$245</f>
        <v>258.81785075559804</v>
      </c>
      <c r="O212" s="447">
        <f ca="1" xml:space="preserve"> Oil_Calcs!AA$245</f>
        <v>484.69813257456229</v>
      </c>
      <c r="P212" s="440">
        <f ca="1" xml:space="preserve"> Oil_Calcs!AB$245</f>
        <v>2052.4511126192492</v>
      </c>
      <c r="Q212" s="244">
        <f ca="1" xml:space="preserve"> Oil_Calcs!AC$245</f>
        <v>2282.8226184653613</v>
      </c>
      <c r="R212" s="447">
        <f ca="1" xml:space="preserve"> Oil_Calcs!AD$245</f>
        <v>2692.6629800073106</v>
      </c>
      <c r="S212" s="440">
        <f ca="1" xml:space="preserve"> Gas_Calcs!V$245</f>
        <v>0</v>
      </c>
      <c r="T212" s="244">
        <f ca="1" xml:space="preserve"> Gas_Calcs!W$245</f>
        <v>0</v>
      </c>
      <c r="U212" s="447">
        <f ca="1" xml:space="preserve"> Gas_Calcs!X$245</f>
        <v>0</v>
      </c>
      <c r="V212" s="440">
        <f ca="1" xml:space="preserve"> Gas_Calcs!Y$245</f>
        <v>0</v>
      </c>
      <c r="W212" s="244">
        <f ca="1" xml:space="preserve"> Gas_Calcs!Z$245</f>
        <v>0</v>
      </c>
      <c r="X212" s="447">
        <f ca="1" xml:space="preserve"> Gas_Calcs!AA$245</f>
        <v>0</v>
      </c>
      <c r="Y212" s="440">
        <f ca="1" xml:space="preserve"> Gas_Calcs!AB$245</f>
        <v>0</v>
      </c>
      <c r="Z212" s="244">
        <f ca="1" xml:space="preserve"> Gas_Calcs!AC$245</f>
        <v>0</v>
      </c>
      <c r="AA212" s="447">
        <f ca="1" xml:space="preserve"> Gas_Calcs!AD$245</f>
        <v>0</v>
      </c>
      <c r="AB212" s="461">
        <f ca="1" xml:space="preserve"> Coal_Calcs!V$244</f>
        <v>0</v>
      </c>
      <c r="AC212" s="463">
        <f ca="1" xml:space="preserve"> Coal_Calcs!W$244</f>
        <v>0</v>
      </c>
      <c r="AD212" s="464">
        <f ca="1" xml:space="preserve"> Coal_Calcs!X$244</f>
        <v>0</v>
      </c>
      <c r="AE212" s="461">
        <f ca="1" xml:space="preserve"> Coal_Calcs!Y$244</f>
        <v>0</v>
      </c>
      <c r="AF212" s="463">
        <f ca="1" xml:space="preserve"> Coal_Calcs!Z$244</f>
        <v>0</v>
      </c>
      <c r="AG212" s="464">
        <f ca="1" xml:space="preserve"> Coal_Calcs!AA$244</f>
        <v>0</v>
      </c>
      <c r="AH212" s="461">
        <f ca="1" xml:space="preserve"> Coal_Calcs!AB$244</f>
        <v>0</v>
      </c>
      <c r="AI212" s="463">
        <f ca="1" xml:space="preserve"> Coal_Calcs!AC$244</f>
        <v>0</v>
      </c>
      <c r="AJ212" s="464">
        <f ca="1" xml:space="preserve"> Coal_Calcs!AD$244</f>
        <v>0</v>
      </c>
      <c r="AK212" s="384">
        <f t="shared" ca="1" si="4"/>
        <v>2052.4511126192492</v>
      </c>
      <c r="AL212" s="384">
        <f t="shared" ca="1" si="4"/>
        <v>2282.8226184653613</v>
      </c>
      <c r="AM212" s="384">
        <f t="shared" ca="1" si="4"/>
        <v>2692.6629800073106</v>
      </c>
    </row>
    <row r="213" spans="4:39" ht="12.9" customHeight="1" x14ac:dyDescent="0.3">
      <c r="D213" s="54"/>
      <c r="E213" s="234" t="s">
        <v>402</v>
      </c>
      <c r="F213" s="234" t="s">
        <v>181</v>
      </c>
      <c r="G213" s="234" t="s">
        <v>646</v>
      </c>
      <c r="H213" s="172"/>
      <c r="I213" s="172"/>
      <c r="J213" s="440">
        <f ca="1" xml:space="preserve"> Oil_Calcs!V$246</f>
        <v>19617.939661914428</v>
      </c>
      <c r="K213" s="244">
        <f ca="1" xml:space="preserve"> Oil_Calcs!W$246</f>
        <v>21334.563568692629</v>
      </c>
      <c r="L213" s="447">
        <f ca="1" xml:space="preserve"> Oil_Calcs!X$246</f>
        <v>23273.643988642791</v>
      </c>
      <c r="M213" s="440">
        <f ca="1" xml:space="preserve"> Oil_Calcs!Y$246</f>
        <v>0</v>
      </c>
      <c r="N213" s="244">
        <f ca="1" xml:space="preserve"> Oil_Calcs!Z$246</f>
        <v>0</v>
      </c>
      <c r="O213" s="447">
        <f ca="1" xml:space="preserve"> Oil_Calcs!AA$246</f>
        <v>0</v>
      </c>
      <c r="P213" s="440">
        <f ca="1" xml:space="preserve"> Oil_Calcs!AB$246</f>
        <v>19617.939661914428</v>
      </c>
      <c r="Q213" s="244">
        <f ca="1" xml:space="preserve"> Oil_Calcs!AC$246</f>
        <v>21334.563568692629</v>
      </c>
      <c r="R213" s="447">
        <f ca="1" xml:space="preserve"> Oil_Calcs!AD$246</f>
        <v>23273.643988642791</v>
      </c>
      <c r="S213" s="440">
        <f ca="1" xml:space="preserve"> Gas_Calcs!V$246</f>
        <v>0</v>
      </c>
      <c r="T213" s="244">
        <f ca="1" xml:space="preserve"> Gas_Calcs!W$246</f>
        <v>0</v>
      </c>
      <c r="U213" s="447">
        <f ca="1" xml:space="preserve"> Gas_Calcs!X$246</f>
        <v>0</v>
      </c>
      <c r="V213" s="440">
        <f ca="1" xml:space="preserve"> Gas_Calcs!Y$246</f>
        <v>0</v>
      </c>
      <c r="W213" s="244">
        <f ca="1" xml:space="preserve"> Gas_Calcs!Z$246</f>
        <v>0</v>
      </c>
      <c r="X213" s="447">
        <f ca="1" xml:space="preserve"> Gas_Calcs!AA$246</f>
        <v>0</v>
      </c>
      <c r="Y213" s="440">
        <f ca="1" xml:space="preserve"> Gas_Calcs!AB$246</f>
        <v>0</v>
      </c>
      <c r="Z213" s="244">
        <f ca="1" xml:space="preserve"> Gas_Calcs!AC$246</f>
        <v>0</v>
      </c>
      <c r="AA213" s="447">
        <f ca="1" xml:space="preserve"> Gas_Calcs!AD$246</f>
        <v>0</v>
      </c>
      <c r="AB213" s="461">
        <f ca="1" xml:space="preserve"> Coal_Calcs!V$245</f>
        <v>0</v>
      </c>
      <c r="AC213" s="463">
        <f ca="1" xml:space="preserve"> Coal_Calcs!W$245</f>
        <v>0</v>
      </c>
      <c r="AD213" s="464">
        <f ca="1" xml:space="preserve"> Coal_Calcs!X$245</f>
        <v>0</v>
      </c>
      <c r="AE213" s="461">
        <f ca="1" xml:space="preserve"> Coal_Calcs!Y$245</f>
        <v>0</v>
      </c>
      <c r="AF213" s="463">
        <f ca="1" xml:space="preserve"> Coal_Calcs!Z$245</f>
        <v>0</v>
      </c>
      <c r="AG213" s="464">
        <f ca="1" xml:space="preserve"> Coal_Calcs!AA$245</f>
        <v>0</v>
      </c>
      <c r="AH213" s="461">
        <f ca="1" xml:space="preserve"> Coal_Calcs!AB$245</f>
        <v>0</v>
      </c>
      <c r="AI213" s="463">
        <f ca="1" xml:space="preserve"> Coal_Calcs!AC$245</f>
        <v>0</v>
      </c>
      <c r="AJ213" s="464">
        <f ca="1" xml:space="preserve"> Coal_Calcs!AD$245</f>
        <v>0</v>
      </c>
      <c r="AK213" s="384">
        <f t="shared" ca="1" si="4"/>
        <v>19617.939661914428</v>
      </c>
      <c r="AL213" s="384">
        <f t="shared" ca="1" si="4"/>
        <v>21334.563568692629</v>
      </c>
      <c r="AM213" s="384">
        <f t="shared" ca="1" si="4"/>
        <v>23273.643988642791</v>
      </c>
    </row>
    <row r="214" spans="4:39" ht="12.9" customHeight="1" x14ac:dyDescent="0.3">
      <c r="D214" s="54"/>
      <c r="E214" s="234" t="s">
        <v>389</v>
      </c>
      <c r="F214" s="234" t="s">
        <v>602</v>
      </c>
      <c r="G214" s="234" t="s">
        <v>646</v>
      </c>
      <c r="H214" s="172"/>
      <c r="I214" s="172"/>
      <c r="J214" s="440">
        <f ca="1" xml:space="preserve"> Oil_Calcs!V$247</f>
        <v>0</v>
      </c>
      <c r="K214" s="244">
        <f ca="1" xml:space="preserve"> Oil_Calcs!W$247</f>
        <v>0</v>
      </c>
      <c r="L214" s="447">
        <f ca="1" xml:space="preserve"> Oil_Calcs!X$247</f>
        <v>0</v>
      </c>
      <c r="M214" s="440">
        <f ca="1" xml:space="preserve"> Oil_Calcs!Y$247</f>
        <v>0</v>
      </c>
      <c r="N214" s="244">
        <f ca="1" xml:space="preserve"> Oil_Calcs!Z$247</f>
        <v>0</v>
      </c>
      <c r="O214" s="447">
        <f ca="1" xml:space="preserve"> Oil_Calcs!AA$247</f>
        <v>0</v>
      </c>
      <c r="P214" s="440">
        <f ca="1" xml:space="preserve"> Oil_Calcs!AB$247</f>
        <v>0</v>
      </c>
      <c r="Q214" s="244">
        <f ca="1" xml:space="preserve"> Oil_Calcs!AC$247</f>
        <v>0</v>
      </c>
      <c r="R214" s="447">
        <f ca="1" xml:space="preserve"> Oil_Calcs!AD$247</f>
        <v>0</v>
      </c>
      <c r="S214" s="440">
        <f ca="1" xml:space="preserve"> Gas_Calcs!V$247</f>
        <v>0</v>
      </c>
      <c r="T214" s="244">
        <f ca="1" xml:space="preserve"> Gas_Calcs!W$247</f>
        <v>0</v>
      </c>
      <c r="U214" s="447">
        <f ca="1" xml:space="preserve"> Gas_Calcs!X$247</f>
        <v>0</v>
      </c>
      <c r="V214" s="440">
        <f ca="1" xml:space="preserve"> Gas_Calcs!Y$247</f>
        <v>0</v>
      </c>
      <c r="W214" s="244">
        <f ca="1" xml:space="preserve"> Gas_Calcs!Z$247</f>
        <v>0</v>
      </c>
      <c r="X214" s="447">
        <f ca="1" xml:space="preserve"> Gas_Calcs!AA$247</f>
        <v>0</v>
      </c>
      <c r="Y214" s="440">
        <f ca="1" xml:space="preserve"> Gas_Calcs!AB$247</f>
        <v>0</v>
      </c>
      <c r="Z214" s="244">
        <f ca="1" xml:space="preserve"> Gas_Calcs!AC$247</f>
        <v>0</v>
      </c>
      <c r="AA214" s="447">
        <f ca="1" xml:space="preserve"> Gas_Calcs!AD$247</f>
        <v>0</v>
      </c>
      <c r="AB214" s="461">
        <f ca="1" xml:space="preserve"> Coal_Calcs!V$246</f>
        <v>0</v>
      </c>
      <c r="AC214" s="463">
        <f ca="1" xml:space="preserve"> Coal_Calcs!W$246</f>
        <v>0</v>
      </c>
      <c r="AD214" s="464">
        <f ca="1" xml:space="preserve"> Coal_Calcs!X$246</f>
        <v>0</v>
      </c>
      <c r="AE214" s="461">
        <f ca="1" xml:space="preserve"> Coal_Calcs!Y$246</f>
        <v>0</v>
      </c>
      <c r="AF214" s="463">
        <f ca="1" xml:space="preserve"> Coal_Calcs!Z$246</f>
        <v>0</v>
      </c>
      <c r="AG214" s="464">
        <f ca="1" xml:space="preserve"> Coal_Calcs!AA$246</f>
        <v>0</v>
      </c>
      <c r="AH214" s="461">
        <f ca="1" xml:space="preserve"> Coal_Calcs!AB$246</f>
        <v>0</v>
      </c>
      <c r="AI214" s="463">
        <f ca="1" xml:space="preserve"> Coal_Calcs!AC$246</f>
        <v>0</v>
      </c>
      <c r="AJ214" s="464">
        <f ca="1" xml:space="preserve"> Coal_Calcs!AD$246</f>
        <v>0</v>
      </c>
      <c r="AK214" s="384">
        <f t="shared" ca="1" si="4"/>
        <v>0</v>
      </c>
      <c r="AL214" s="384">
        <f t="shared" ca="1" si="4"/>
        <v>0</v>
      </c>
      <c r="AM214" s="384">
        <f t="shared" ca="1" si="4"/>
        <v>0</v>
      </c>
    </row>
    <row r="215" spans="4:39" ht="12.9" customHeight="1" x14ac:dyDescent="0.3">
      <c r="D215" s="54"/>
      <c r="E215" s="234" t="s">
        <v>261</v>
      </c>
      <c r="F215" s="234" t="s">
        <v>494</v>
      </c>
      <c r="G215" s="234" t="s">
        <v>646</v>
      </c>
      <c r="H215" s="172"/>
      <c r="I215" s="172"/>
      <c r="J215" s="440">
        <f ca="1" xml:space="preserve"> Oil_Calcs!V$248</f>
        <v>0</v>
      </c>
      <c r="K215" s="244">
        <f ca="1" xml:space="preserve"> Oil_Calcs!W$248</f>
        <v>0</v>
      </c>
      <c r="L215" s="447">
        <f ca="1" xml:space="preserve"> Oil_Calcs!X$248</f>
        <v>0</v>
      </c>
      <c r="M215" s="440">
        <f ca="1" xml:space="preserve"> Oil_Calcs!Y$248</f>
        <v>0</v>
      </c>
      <c r="N215" s="244">
        <f ca="1" xml:space="preserve"> Oil_Calcs!Z$248</f>
        <v>0</v>
      </c>
      <c r="O215" s="447">
        <f ca="1" xml:space="preserve"> Oil_Calcs!AA$248</f>
        <v>0</v>
      </c>
      <c r="P215" s="440">
        <f ca="1" xml:space="preserve"> Oil_Calcs!AB$248</f>
        <v>0</v>
      </c>
      <c r="Q215" s="244">
        <f ca="1" xml:space="preserve"> Oil_Calcs!AC$248</f>
        <v>0</v>
      </c>
      <c r="R215" s="447">
        <f ca="1" xml:space="preserve"> Oil_Calcs!AD$248</f>
        <v>0</v>
      </c>
      <c r="S215" s="440">
        <f ca="1" xml:space="preserve"> Gas_Calcs!V$248</f>
        <v>0</v>
      </c>
      <c r="T215" s="244">
        <f ca="1" xml:space="preserve"> Gas_Calcs!W$248</f>
        <v>0</v>
      </c>
      <c r="U215" s="447">
        <f ca="1" xml:space="preserve"> Gas_Calcs!X$248</f>
        <v>0</v>
      </c>
      <c r="V215" s="440">
        <f ca="1" xml:space="preserve"> Gas_Calcs!Y$248</f>
        <v>0</v>
      </c>
      <c r="W215" s="244">
        <f ca="1" xml:space="preserve"> Gas_Calcs!Z$248</f>
        <v>0</v>
      </c>
      <c r="X215" s="447">
        <f ca="1" xml:space="preserve"> Gas_Calcs!AA$248</f>
        <v>0</v>
      </c>
      <c r="Y215" s="440">
        <f ca="1" xml:space="preserve"> Gas_Calcs!AB$248</f>
        <v>0</v>
      </c>
      <c r="Z215" s="244">
        <f ca="1" xml:space="preserve"> Gas_Calcs!AC$248</f>
        <v>0</v>
      </c>
      <c r="AA215" s="447">
        <f ca="1" xml:space="preserve"> Gas_Calcs!AD$248</f>
        <v>0</v>
      </c>
      <c r="AB215" s="461">
        <f ca="1" xml:space="preserve"> Coal_Calcs!V$247</f>
        <v>0</v>
      </c>
      <c r="AC215" s="463">
        <f ca="1" xml:space="preserve"> Coal_Calcs!W$247</f>
        <v>0</v>
      </c>
      <c r="AD215" s="464">
        <f ca="1" xml:space="preserve"> Coal_Calcs!X$247</f>
        <v>0</v>
      </c>
      <c r="AE215" s="461">
        <f ca="1" xml:space="preserve"> Coal_Calcs!Y$247</f>
        <v>0</v>
      </c>
      <c r="AF215" s="463">
        <f ca="1" xml:space="preserve"> Coal_Calcs!Z$247</f>
        <v>0</v>
      </c>
      <c r="AG215" s="464">
        <f ca="1" xml:space="preserve"> Coal_Calcs!AA$247</f>
        <v>0</v>
      </c>
      <c r="AH215" s="461">
        <f ca="1" xml:space="preserve"> Coal_Calcs!AB$247</f>
        <v>0</v>
      </c>
      <c r="AI215" s="463">
        <f ca="1" xml:space="preserve"> Coal_Calcs!AC$247</f>
        <v>0</v>
      </c>
      <c r="AJ215" s="464">
        <f ca="1" xml:space="preserve"> Coal_Calcs!AD$247</f>
        <v>0</v>
      </c>
      <c r="AK215" s="384">
        <f t="shared" ca="1" si="4"/>
        <v>0</v>
      </c>
      <c r="AL215" s="384">
        <f t="shared" ca="1" si="4"/>
        <v>0</v>
      </c>
      <c r="AM215" s="384">
        <f t="shared" ca="1" si="4"/>
        <v>0</v>
      </c>
    </row>
    <row r="216" spans="4:39" ht="12.9" customHeight="1" x14ac:dyDescent="0.3">
      <c r="D216" s="54"/>
      <c r="E216" s="234" t="s">
        <v>396</v>
      </c>
      <c r="F216" s="234" t="s">
        <v>608</v>
      </c>
      <c r="G216" s="234" t="s">
        <v>646</v>
      </c>
      <c r="H216" s="172"/>
      <c r="I216" s="172"/>
      <c r="J216" s="440">
        <f ca="1" xml:space="preserve"> Oil_Calcs!V$249</f>
        <v>0</v>
      </c>
      <c r="K216" s="244">
        <f ca="1" xml:space="preserve"> Oil_Calcs!W$249</f>
        <v>0</v>
      </c>
      <c r="L216" s="447">
        <f ca="1" xml:space="preserve"> Oil_Calcs!X$249</f>
        <v>0</v>
      </c>
      <c r="M216" s="440">
        <f ca="1" xml:space="preserve"> Oil_Calcs!Y$249</f>
        <v>0</v>
      </c>
      <c r="N216" s="244">
        <f ca="1" xml:space="preserve"> Oil_Calcs!Z$249</f>
        <v>0</v>
      </c>
      <c r="O216" s="447">
        <f ca="1" xml:space="preserve"> Oil_Calcs!AA$249</f>
        <v>0</v>
      </c>
      <c r="P216" s="440">
        <f ca="1" xml:space="preserve"> Oil_Calcs!AB$249</f>
        <v>0</v>
      </c>
      <c r="Q216" s="244">
        <f ca="1" xml:space="preserve"> Oil_Calcs!AC$249</f>
        <v>0</v>
      </c>
      <c r="R216" s="447">
        <f ca="1" xml:space="preserve"> Oil_Calcs!AD$249</f>
        <v>0</v>
      </c>
      <c r="S216" s="440">
        <f ca="1" xml:space="preserve"> Gas_Calcs!V$249</f>
        <v>0</v>
      </c>
      <c r="T216" s="244">
        <f ca="1" xml:space="preserve"> Gas_Calcs!W$249</f>
        <v>0</v>
      </c>
      <c r="U216" s="447">
        <f ca="1" xml:space="preserve"> Gas_Calcs!X$249</f>
        <v>0</v>
      </c>
      <c r="V216" s="440">
        <f ca="1" xml:space="preserve"> Gas_Calcs!Y$249</f>
        <v>0</v>
      </c>
      <c r="W216" s="244">
        <f ca="1" xml:space="preserve"> Gas_Calcs!Z$249</f>
        <v>0</v>
      </c>
      <c r="X216" s="447">
        <f ca="1" xml:space="preserve"> Gas_Calcs!AA$249</f>
        <v>0</v>
      </c>
      <c r="Y216" s="440">
        <f ca="1" xml:space="preserve"> Gas_Calcs!AB$249</f>
        <v>0</v>
      </c>
      <c r="Z216" s="244">
        <f ca="1" xml:space="preserve"> Gas_Calcs!AC$249</f>
        <v>0</v>
      </c>
      <c r="AA216" s="447">
        <f ca="1" xml:space="preserve"> Gas_Calcs!AD$249</f>
        <v>0</v>
      </c>
      <c r="AB216" s="461">
        <f ca="1" xml:space="preserve"> Coal_Calcs!V$248</f>
        <v>0</v>
      </c>
      <c r="AC216" s="463">
        <f ca="1" xml:space="preserve"> Coal_Calcs!W$248</f>
        <v>0</v>
      </c>
      <c r="AD216" s="464">
        <f ca="1" xml:space="preserve"> Coal_Calcs!X$248</f>
        <v>0</v>
      </c>
      <c r="AE216" s="461">
        <f ca="1" xml:space="preserve"> Coal_Calcs!Y$248</f>
        <v>0</v>
      </c>
      <c r="AF216" s="463">
        <f ca="1" xml:space="preserve"> Coal_Calcs!Z$248</f>
        <v>0</v>
      </c>
      <c r="AG216" s="464">
        <f ca="1" xml:space="preserve"> Coal_Calcs!AA$248</f>
        <v>0</v>
      </c>
      <c r="AH216" s="461">
        <f ca="1" xml:space="preserve"> Coal_Calcs!AB$248</f>
        <v>0</v>
      </c>
      <c r="AI216" s="463">
        <f ca="1" xml:space="preserve"> Coal_Calcs!AC$248</f>
        <v>0</v>
      </c>
      <c r="AJ216" s="464">
        <f ca="1" xml:space="preserve"> Coal_Calcs!AD$248</f>
        <v>0</v>
      </c>
      <c r="AK216" s="384">
        <f t="shared" ca="1" si="4"/>
        <v>0</v>
      </c>
      <c r="AL216" s="384">
        <f t="shared" ca="1" si="4"/>
        <v>0</v>
      </c>
      <c r="AM216" s="384">
        <f t="shared" ca="1" si="4"/>
        <v>0</v>
      </c>
    </row>
    <row r="217" spans="4:39" ht="12.9" customHeight="1" x14ac:dyDescent="0.3">
      <c r="D217" s="54"/>
      <c r="E217" s="234" t="s">
        <v>410</v>
      </c>
      <c r="F217" s="234" t="s">
        <v>182</v>
      </c>
      <c r="G217" s="234" t="s">
        <v>646</v>
      </c>
      <c r="H217" s="172"/>
      <c r="I217" s="172"/>
      <c r="J217" s="440">
        <f ca="1" xml:space="preserve"> Oil_Calcs!V$250</f>
        <v>4114.7476648064121</v>
      </c>
      <c r="K217" s="244">
        <f ca="1" xml:space="preserve"> Oil_Calcs!W$250</f>
        <v>4474.7994507479934</v>
      </c>
      <c r="L217" s="447">
        <f ca="1" xml:space="preserve"> Oil_Calcs!X$250</f>
        <v>4881.5101842584854</v>
      </c>
      <c r="M217" s="440">
        <f ca="1" xml:space="preserve"> Oil_Calcs!Y$250</f>
        <v>1652.6914070350749</v>
      </c>
      <c r="N217" s="244">
        <f ca="1" xml:space="preserve"> Oil_Calcs!Z$250</f>
        <v>2065.7990262720691</v>
      </c>
      <c r="O217" s="447">
        <f ca="1" xml:space="preserve"> Oil_Calcs!AA$250</f>
        <v>3342.090563673321</v>
      </c>
      <c r="P217" s="440">
        <f ca="1" xml:space="preserve"> Oil_Calcs!AB$250</f>
        <v>5767.439071841487</v>
      </c>
      <c r="Q217" s="244">
        <f ca="1" xml:space="preserve"> Oil_Calcs!AC$250</f>
        <v>6540.598477020063</v>
      </c>
      <c r="R217" s="447">
        <f ca="1" xml:space="preserve"> Oil_Calcs!AD$250</f>
        <v>8223.6007479318068</v>
      </c>
      <c r="S217" s="440">
        <f ca="1" xml:space="preserve"> Gas_Calcs!V$250</f>
        <v>6695.4880128887689</v>
      </c>
      <c r="T217" s="244">
        <f ca="1" xml:space="preserve"> Gas_Calcs!W$250</f>
        <v>6917.4378917690601</v>
      </c>
      <c r="U217" s="447">
        <f ca="1" xml:space="preserve"> Gas_Calcs!X$250</f>
        <v>7188.7099659560809</v>
      </c>
      <c r="V217" s="440">
        <f ca="1" xml:space="preserve"> Gas_Calcs!Y$250</f>
        <v>611.50710287079562</v>
      </c>
      <c r="W217" s="244">
        <f ca="1" xml:space="preserve"> Gas_Calcs!Z$250</f>
        <v>1570.5719184173031</v>
      </c>
      <c r="X217" s="447">
        <f ca="1" xml:space="preserve"> Gas_Calcs!AA$250</f>
        <v>2650.4903821911039</v>
      </c>
      <c r="Y217" s="440">
        <f ca="1" xml:space="preserve"> Gas_Calcs!AB$250</f>
        <v>7306.9951157595642</v>
      </c>
      <c r="Z217" s="244">
        <f ca="1" xml:space="preserve"> Gas_Calcs!AC$250</f>
        <v>8488.0098101863623</v>
      </c>
      <c r="AA217" s="447">
        <f ca="1" xml:space="preserve"> Gas_Calcs!AD$250</f>
        <v>9839.2003481471838</v>
      </c>
      <c r="AB217" s="461">
        <f ca="1" xml:space="preserve"> Coal_Calcs!V$249</f>
        <v>0</v>
      </c>
      <c r="AC217" s="463">
        <f ca="1" xml:space="preserve"> Coal_Calcs!W$249</f>
        <v>0</v>
      </c>
      <c r="AD217" s="464">
        <f ca="1" xml:space="preserve"> Coal_Calcs!X$249</f>
        <v>0</v>
      </c>
      <c r="AE217" s="461">
        <f ca="1" xml:space="preserve"> Coal_Calcs!Y$249</f>
        <v>0</v>
      </c>
      <c r="AF217" s="463">
        <f ca="1" xml:space="preserve"> Coal_Calcs!Z$249</f>
        <v>0</v>
      </c>
      <c r="AG217" s="464">
        <f ca="1" xml:space="preserve"> Coal_Calcs!AA$249</f>
        <v>0</v>
      </c>
      <c r="AH217" s="461">
        <f ca="1" xml:space="preserve"> Coal_Calcs!AB$249</f>
        <v>0</v>
      </c>
      <c r="AI217" s="463">
        <f ca="1" xml:space="preserve"> Coal_Calcs!AC$249</f>
        <v>0</v>
      </c>
      <c r="AJ217" s="464">
        <f ca="1" xml:space="preserve"> Coal_Calcs!AD$249</f>
        <v>0</v>
      </c>
      <c r="AK217" s="384">
        <f t="shared" ca="1" si="4"/>
        <v>13074.434187601051</v>
      </c>
      <c r="AL217" s="384">
        <f t="shared" ca="1" si="4"/>
        <v>15028.608287206425</v>
      </c>
      <c r="AM217" s="384">
        <f t="shared" ca="1" si="4"/>
        <v>18062.801096078991</v>
      </c>
    </row>
    <row r="218" spans="4:39" ht="12.9" customHeight="1" x14ac:dyDescent="0.3">
      <c r="D218" s="54"/>
      <c r="E218" s="234" t="s">
        <v>265</v>
      </c>
      <c r="F218" s="234" t="s">
        <v>497</v>
      </c>
      <c r="G218" s="234" t="s">
        <v>646</v>
      </c>
      <c r="H218" s="172"/>
      <c r="I218" s="172"/>
      <c r="J218" s="440">
        <f ca="1" xml:space="preserve"> Oil_Calcs!V$251</f>
        <v>0</v>
      </c>
      <c r="K218" s="244">
        <f ca="1" xml:space="preserve"> Oil_Calcs!W$251</f>
        <v>0</v>
      </c>
      <c r="L218" s="447">
        <f ca="1" xml:space="preserve"> Oil_Calcs!X$251</f>
        <v>0</v>
      </c>
      <c r="M218" s="440">
        <f ca="1" xml:space="preserve"> Oil_Calcs!Y$251</f>
        <v>0</v>
      </c>
      <c r="N218" s="244">
        <f ca="1" xml:space="preserve"> Oil_Calcs!Z$251</f>
        <v>0</v>
      </c>
      <c r="O218" s="447">
        <f ca="1" xml:space="preserve"> Oil_Calcs!AA$251</f>
        <v>0</v>
      </c>
      <c r="P218" s="440">
        <f ca="1" xml:space="preserve"> Oil_Calcs!AB$251</f>
        <v>0</v>
      </c>
      <c r="Q218" s="244">
        <f ca="1" xml:space="preserve"> Oil_Calcs!AC$251</f>
        <v>0</v>
      </c>
      <c r="R218" s="447">
        <f ca="1" xml:space="preserve"> Oil_Calcs!AD$251</f>
        <v>0</v>
      </c>
      <c r="S218" s="440">
        <f ca="1" xml:space="preserve"> Gas_Calcs!V$251</f>
        <v>0</v>
      </c>
      <c r="T218" s="244">
        <f ca="1" xml:space="preserve"> Gas_Calcs!W$251</f>
        <v>0</v>
      </c>
      <c r="U218" s="447">
        <f ca="1" xml:space="preserve"> Gas_Calcs!X$251</f>
        <v>0</v>
      </c>
      <c r="V218" s="440">
        <f ca="1" xml:space="preserve"> Gas_Calcs!Y$251</f>
        <v>0</v>
      </c>
      <c r="W218" s="244">
        <f ca="1" xml:space="preserve"> Gas_Calcs!Z$251</f>
        <v>0</v>
      </c>
      <c r="X218" s="447">
        <f ca="1" xml:space="preserve"> Gas_Calcs!AA$251</f>
        <v>0</v>
      </c>
      <c r="Y218" s="440">
        <f ca="1" xml:space="preserve"> Gas_Calcs!AB$251</f>
        <v>0</v>
      </c>
      <c r="Z218" s="244">
        <f ca="1" xml:space="preserve"> Gas_Calcs!AC$251</f>
        <v>0</v>
      </c>
      <c r="AA218" s="447">
        <f ca="1" xml:space="preserve"> Gas_Calcs!AD$251</f>
        <v>0</v>
      </c>
      <c r="AB218" s="461">
        <f ca="1" xml:space="preserve"> Coal_Calcs!V$250</f>
        <v>178.6558370735554</v>
      </c>
      <c r="AC218" s="463">
        <f ca="1" xml:space="preserve"> Coal_Calcs!W$250</f>
        <v>198.11451323179489</v>
      </c>
      <c r="AD218" s="464">
        <f ca="1" xml:space="preserve"> Coal_Calcs!X$250</f>
        <v>217.77041787381586</v>
      </c>
      <c r="AE218" s="461">
        <f ca="1" xml:space="preserve"> Coal_Calcs!Y$250</f>
        <v>0</v>
      </c>
      <c r="AF218" s="463">
        <f ca="1" xml:space="preserve"> Coal_Calcs!Z$250</f>
        <v>0</v>
      </c>
      <c r="AG218" s="464">
        <f ca="1" xml:space="preserve"> Coal_Calcs!AA$250</f>
        <v>0</v>
      </c>
      <c r="AH218" s="461">
        <f ca="1" xml:space="preserve"> Coal_Calcs!AB$250</f>
        <v>178.6558370735554</v>
      </c>
      <c r="AI218" s="463">
        <f ca="1" xml:space="preserve"> Coal_Calcs!AC$250</f>
        <v>198.11451323179489</v>
      </c>
      <c r="AJ218" s="464">
        <f ca="1" xml:space="preserve"> Coal_Calcs!AD$250</f>
        <v>217.77041787381586</v>
      </c>
      <c r="AK218" s="384">
        <f t="shared" ca="1" si="4"/>
        <v>178.6558370735554</v>
      </c>
      <c r="AL218" s="384">
        <f t="shared" ca="1" si="4"/>
        <v>198.11451323179489</v>
      </c>
      <c r="AM218" s="384">
        <f t="shared" ca="1" si="4"/>
        <v>217.77041787381586</v>
      </c>
    </row>
    <row r="219" spans="4:39" ht="12.9" customHeight="1" x14ac:dyDescent="0.3">
      <c r="D219" s="54"/>
      <c r="E219" s="234" t="s">
        <v>423</v>
      </c>
      <c r="F219" s="234" t="s">
        <v>629</v>
      </c>
      <c r="G219" s="234" t="s">
        <v>646</v>
      </c>
      <c r="H219" s="172"/>
      <c r="I219" s="172"/>
      <c r="J219" s="440">
        <f ca="1" xml:space="preserve"> Oil_Calcs!V$252</f>
        <v>0</v>
      </c>
      <c r="K219" s="244">
        <f ca="1" xml:space="preserve"> Oil_Calcs!W$252</f>
        <v>0</v>
      </c>
      <c r="L219" s="447">
        <f ca="1" xml:space="preserve"> Oil_Calcs!X$252</f>
        <v>0</v>
      </c>
      <c r="M219" s="440">
        <f ca="1" xml:space="preserve"> Oil_Calcs!Y$252</f>
        <v>0</v>
      </c>
      <c r="N219" s="244">
        <f ca="1" xml:space="preserve"> Oil_Calcs!Z$252</f>
        <v>0</v>
      </c>
      <c r="O219" s="447">
        <f ca="1" xml:space="preserve"> Oil_Calcs!AA$252</f>
        <v>0</v>
      </c>
      <c r="P219" s="440">
        <f ca="1" xml:space="preserve"> Oil_Calcs!AB$252</f>
        <v>0</v>
      </c>
      <c r="Q219" s="244">
        <f ca="1" xml:space="preserve"> Oil_Calcs!AC$252</f>
        <v>0</v>
      </c>
      <c r="R219" s="447">
        <f ca="1" xml:space="preserve"> Oil_Calcs!AD$252</f>
        <v>0</v>
      </c>
      <c r="S219" s="440">
        <f ca="1" xml:space="preserve"> Gas_Calcs!V$252</f>
        <v>0</v>
      </c>
      <c r="T219" s="244">
        <f ca="1" xml:space="preserve"> Gas_Calcs!W$252</f>
        <v>0</v>
      </c>
      <c r="U219" s="447">
        <f ca="1" xml:space="preserve"> Gas_Calcs!X$252</f>
        <v>0</v>
      </c>
      <c r="V219" s="440">
        <f ca="1" xml:space="preserve"> Gas_Calcs!Y$252</f>
        <v>0</v>
      </c>
      <c r="W219" s="244">
        <f ca="1" xml:space="preserve"> Gas_Calcs!Z$252</f>
        <v>0</v>
      </c>
      <c r="X219" s="447">
        <f ca="1" xml:space="preserve"> Gas_Calcs!AA$252</f>
        <v>0</v>
      </c>
      <c r="Y219" s="440">
        <f ca="1" xml:space="preserve"> Gas_Calcs!AB$252</f>
        <v>0</v>
      </c>
      <c r="Z219" s="244">
        <f ca="1" xml:space="preserve"> Gas_Calcs!AC$252</f>
        <v>0</v>
      </c>
      <c r="AA219" s="447">
        <f ca="1" xml:space="preserve"> Gas_Calcs!AD$252</f>
        <v>0</v>
      </c>
      <c r="AB219" s="461">
        <f ca="1" xml:space="preserve"> Coal_Calcs!V$251</f>
        <v>0</v>
      </c>
      <c r="AC219" s="463">
        <f ca="1" xml:space="preserve"> Coal_Calcs!W$251</f>
        <v>0</v>
      </c>
      <c r="AD219" s="464">
        <f ca="1" xml:space="preserve"> Coal_Calcs!X$251</f>
        <v>0</v>
      </c>
      <c r="AE219" s="461">
        <f ca="1" xml:space="preserve"> Coal_Calcs!Y$251</f>
        <v>0</v>
      </c>
      <c r="AF219" s="463">
        <f ca="1" xml:space="preserve"> Coal_Calcs!Z$251</f>
        <v>0</v>
      </c>
      <c r="AG219" s="464">
        <f ca="1" xml:space="preserve"> Coal_Calcs!AA$251</f>
        <v>0</v>
      </c>
      <c r="AH219" s="461">
        <f ca="1" xml:space="preserve"> Coal_Calcs!AB$251</f>
        <v>0</v>
      </c>
      <c r="AI219" s="463">
        <f ca="1" xml:space="preserve"> Coal_Calcs!AC$251</f>
        <v>0</v>
      </c>
      <c r="AJ219" s="464">
        <f ca="1" xml:space="preserve"> Coal_Calcs!AD$251</f>
        <v>0</v>
      </c>
      <c r="AK219" s="384">
        <f t="shared" ca="1" si="4"/>
        <v>0</v>
      </c>
      <c r="AL219" s="384">
        <f t="shared" ca="1" si="4"/>
        <v>0</v>
      </c>
      <c r="AM219" s="384">
        <f t="shared" ca="1" si="4"/>
        <v>0</v>
      </c>
    </row>
    <row r="220" spans="4:39" ht="12.9" customHeight="1" x14ac:dyDescent="0.3">
      <c r="D220" s="54"/>
      <c r="E220" s="234" t="s">
        <v>238</v>
      </c>
      <c r="F220" s="234" t="s">
        <v>183</v>
      </c>
      <c r="G220" s="234" t="s">
        <v>646</v>
      </c>
      <c r="H220" s="172"/>
      <c r="I220" s="172"/>
      <c r="J220" s="440">
        <f ca="1" xml:space="preserve"> Oil_Calcs!V$253</f>
        <v>15991.732233041466</v>
      </c>
      <c r="K220" s="244">
        <f ca="1" xml:space="preserve"> Oil_Calcs!W$253</f>
        <v>17391.052973910526</v>
      </c>
      <c r="L220" s="447">
        <f ca="1" xml:space="preserve"> Oil_Calcs!X$253</f>
        <v>18971.711054655716</v>
      </c>
      <c r="M220" s="440">
        <f ca="1" xml:space="preserve"> Oil_Calcs!Y$253</f>
        <v>2078.9849915238869</v>
      </c>
      <c r="N220" s="244">
        <f ca="1" xml:space="preserve"> Oil_Calcs!Z$253</f>
        <v>2747.1142014891561</v>
      </c>
      <c r="O220" s="447">
        <f ca="1" xml:space="preserve"> Oil_Calcs!AA$253</f>
        <v>4910.3120000925201</v>
      </c>
      <c r="P220" s="440">
        <f ca="1" xml:space="preserve"> Oil_Calcs!AB$253</f>
        <v>18070.717224565353</v>
      </c>
      <c r="Q220" s="244">
        <f ca="1" xml:space="preserve"> Oil_Calcs!AC$253</f>
        <v>20138.167175399682</v>
      </c>
      <c r="R220" s="447">
        <f ca="1" xml:space="preserve"> Oil_Calcs!AD$253</f>
        <v>23882.023054748235</v>
      </c>
      <c r="S220" s="440">
        <f ca="1" xml:space="preserve"> Gas_Calcs!V$253</f>
        <v>0</v>
      </c>
      <c r="T220" s="244">
        <f ca="1" xml:space="preserve"> Gas_Calcs!W$253</f>
        <v>0</v>
      </c>
      <c r="U220" s="447">
        <f ca="1" xml:space="preserve"> Gas_Calcs!X$253</f>
        <v>0</v>
      </c>
      <c r="V220" s="440">
        <f ca="1" xml:space="preserve"> Gas_Calcs!Y$253</f>
        <v>0</v>
      </c>
      <c r="W220" s="244">
        <f ca="1" xml:space="preserve"> Gas_Calcs!Z$253</f>
        <v>0</v>
      </c>
      <c r="X220" s="447">
        <f ca="1" xml:space="preserve"> Gas_Calcs!AA$253</f>
        <v>0</v>
      </c>
      <c r="Y220" s="440">
        <f ca="1" xml:space="preserve"> Gas_Calcs!AB$253</f>
        <v>0</v>
      </c>
      <c r="Z220" s="244">
        <f ca="1" xml:space="preserve"> Gas_Calcs!AC$253</f>
        <v>0</v>
      </c>
      <c r="AA220" s="447">
        <f ca="1" xml:space="preserve"> Gas_Calcs!AD$253</f>
        <v>0</v>
      </c>
      <c r="AB220" s="461">
        <f ca="1" xml:space="preserve"> Coal_Calcs!V$252</f>
        <v>0</v>
      </c>
      <c r="AC220" s="463">
        <f ca="1" xml:space="preserve"> Coal_Calcs!W$252</f>
        <v>0</v>
      </c>
      <c r="AD220" s="464">
        <f ca="1" xml:space="preserve"> Coal_Calcs!X$252</f>
        <v>0</v>
      </c>
      <c r="AE220" s="461">
        <f ca="1" xml:space="preserve"> Coal_Calcs!Y$252</f>
        <v>0</v>
      </c>
      <c r="AF220" s="463">
        <f ca="1" xml:space="preserve"> Coal_Calcs!Z$252</f>
        <v>0</v>
      </c>
      <c r="AG220" s="464">
        <f ca="1" xml:space="preserve"> Coal_Calcs!AA$252</f>
        <v>0</v>
      </c>
      <c r="AH220" s="461">
        <f ca="1" xml:space="preserve"> Coal_Calcs!AB$252</f>
        <v>0</v>
      </c>
      <c r="AI220" s="463">
        <f ca="1" xml:space="preserve"> Coal_Calcs!AC$252</f>
        <v>0</v>
      </c>
      <c r="AJ220" s="464">
        <f ca="1" xml:space="preserve"> Coal_Calcs!AD$252</f>
        <v>0</v>
      </c>
      <c r="AK220" s="384">
        <f t="shared" ca="1" si="4"/>
        <v>18070.717224565353</v>
      </c>
      <c r="AL220" s="384">
        <f t="shared" ca="1" si="4"/>
        <v>20138.167175399682</v>
      </c>
      <c r="AM220" s="384">
        <f t="shared" ca="1" si="4"/>
        <v>23882.023054748235</v>
      </c>
    </row>
    <row r="221" spans="4:39" ht="12.9" customHeight="1" x14ac:dyDescent="0.3">
      <c r="D221" s="54"/>
      <c r="E221" s="234" t="s">
        <v>274</v>
      </c>
      <c r="F221" s="234" t="s">
        <v>506</v>
      </c>
      <c r="G221" s="234" t="s">
        <v>646</v>
      </c>
      <c r="H221" s="172"/>
      <c r="I221" s="172"/>
      <c r="J221" s="440">
        <f ca="1" xml:space="preserve"> Oil_Calcs!V$254</f>
        <v>15640.96495563184</v>
      </c>
      <c r="K221" s="244">
        <f ca="1" xml:space="preserve"> Oil_Calcs!W$254</f>
        <v>17009.592590879525</v>
      </c>
      <c r="L221" s="447">
        <f ca="1" xml:space="preserve"> Oil_Calcs!X$254</f>
        <v>18555.580060372675</v>
      </c>
      <c r="M221" s="440">
        <f ca="1" xml:space="preserve"> Oil_Calcs!Y$254</f>
        <v>0</v>
      </c>
      <c r="N221" s="244">
        <f ca="1" xml:space="preserve"> Oil_Calcs!Z$254</f>
        <v>0</v>
      </c>
      <c r="O221" s="447">
        <f ca="1" xml:space="preserve"> Oil_Calcs!AA$254</f>
        <v>0</v>
      </c>
      <c r="P221" s="440">
        <f ca="1" xml:space="preserve"> Oil_Calcs!AB$254</f>
        <v>15640.96495563184</v>
      </c>
      <c r="Q221" s="244">
        <f ca="1" xml:space="preserve"> Oil_Calcs!AC$254</f>
        <v>17009.592590879525</v>
      </c>
      <c r="R221" s="447">
        <f ca="1" xml:space="preserve"> Oil_Calcs!AD$254</f>
        <v>18555.580060372675</v>
      </c>
      <c r="S221" s="440">
        <f ca="1" xml:space="preserve"> Gas_Calcs!V$254</f>
        <v>0</v>
      </c>
      <c r="T221" s="244">
        <f ca="1" xml:space="preserve"> Gas_Calcs!W$254</f>
        <v>0</v>
      </c>
      <c r="U221" s="447">
        <f ca="1" xml:space="preserve"> Gas_Calcs!X$254</f>
        <v>0</v>
      </c>
      <c r="V221" s="440">
        <f ca="1" xml:space="preserve"> Gas_Calcs!Y$254</f>
        <v>0</v>
      </c>
      <c r="W221" s="244">
        <f ca="1" xml:space="preserve"> Gas_Calcs!Z$254</f>
        <v>0</v>
      </c>
      <c r="X221" s="447">
        <f ca="1" xml:space="preserve"> Gas_Calcs!AA$254</f>
        <v>0</v>
      </c>
      <c r="Y221" s="440">
        <f ca="1" xml:space="preserve"> Gas_Calcs!AB$254</f>
        <v>0</v>
      </c>
      <c r="Z221" s="244">
        <f ca="1" xml:space="preserve"> Gas_Calcs!AC$254</f>
        <v>0</v>
      </c>
      <c r="AA221" s="447">
        <f ca="1" xml:space="preserve"> Gas_Calcs!AD$254</f>
        <v>0</v>
      </c>
      <c r="AB221" s="461">
        <f ca="1" xml:space="preserve"> Coal_Calcs!V$253</f>
        <v>0</v>
      </c>
      <c r="AC221" s="463">
        <f ca="1" xml:space="preserve"> Coal_Calcs!W$253</f>
        <v>0</v>
      </c>
      <c r="AD221" s="464">
        <f ca="1" xml:space="preserve"> Coal_Calcs!X$253</f>
        <v>0</v>
      </c>
      <c r="AE221" s="461">
        <f ca="1" xml:space="preserve"> Coal_Calcs!Y$253</f>
        <v>0</v>
      </c>
      <c r="AF221" s="463">
        <f ca="1" xml:space="preserve"> Coal_Calcs!Z$253</f>
        <v>0</v>
      </c>
      <c r="AG221" s="464">
        <f ca="1" xml:space="preserve"> Coal_Calcs!AA$253</f>
        <v>0</v>
      </c>
      <c r="AH221" s="461">
        <f ca="1" xml:space="preserve"> Coal_Calcs!AB$253</f>
        <v>0</v>
      </c>
      <c r="AI221" s="463">
        <f ca="1" xml:space="preserve"> Coal_Calcs!AC$253</f>
        <v>0</v>
      </c>
      <c r="AJ221" s="464">
        <f ca="1" xml:space="preserve"> Coal_Calcs!AD$253</f>
        <v>0</v>
      </c>
      <c r="AK221" s="384">
        <f t="shared" ca="1" si="4"/>
        <v>15640.96495563184</v>
      </c>
      <c r="AL221" s="384">
        <f t="shared" ca="1" si="4"/>
        <v>17009.592590879525</v>
      </c>
      <c r="AM221" s="384">
        <f t="shared" ca="1" si="4"/>
        <v>18555.580060372675</v>
      </c>
    </row>
    <row r="222" spans="4:39" ht="12.9" customHeight="1" x14ac:dyDescent="0.3">
      <c r="D222" s="54"/>
      <c r="E222" s="234" t="s">
        <v>416</v>
      </c>
      <c r="F222" s="234" t="s">
        <v>625</v>
      </c>
      <c r="G222" s="234" t="s">
        <v>646</v>
      </c>
      <c r="H222" s="172"/>
      <c r="I222" s="172"/>
      <c r="J222" s="440">
        <f ca="1" xml:space="preserve"> Oil_Calcs!V$255</f>
        <v>0</v>
      </c>
      <c r="K222" s="244">
        <f ca="1" xml:space="preserve"> Oil_Calcs!W$255</f>
        <v>0</v>
      </c>
      <c r="L222" s="447">
        <f ca="1" xml:space="preserve"> Oil_Calcs!X$255</f>
        <v>0</v>
      </c>
      <c r="M222" s="440">
        <f ca="1" xml:space="preserve"> Oil_Calcs!Y$255</f>
        <v>0</v>
      </c>
      <c r="N222" s="244">
        <f ca="1" xml:space="preserve"> Oil_Calcs!Z$255</f>
        <v>0</v>
      </c>
      <c r="O222" s="447">
        <f ca="1" xml:space="preserve"> Oil_Calcs!AA$255</f>
        <v>0</v>
      </c>
      <c r="P222" s="440">
        <f ca="1" xml:space="preserve"> Oil_Calcs!AB$255</f>
        <v>0</v>
      </c>
      <c r="Q222" s="244">
        <f ca="1" xml:space="preserve"> Oil_Calcs!AC$255</f>
        <v>0</v>
      </c>
      <c r="R222" s="447">
        <f ca="1" xml:space="preserve"> Oil_Calcs!AD$255</f>
        <v>0</v>
      </c>
      <c r="S222" s="440">
        <f ca="1" xml:space="preserve"> Gas_Calcs!V$255</f>
        <v>0</v>
      </c>
      <c r="T222" s="244">
        <f ca="1" xml:space="preserve"> Gas_Calcs!W$255</f>
        <v>0</v>
      </c>
      <c r="U222" s="447">
        <f ca="1" xml:space="preserve"> Gas_Calcs!X$255</f>
        <v>0</v>
      </c>
      <c r="V222" s="440">
        <f ca="1" xml:space="preserve"> Gas_Calcs!Y$255</f>
        <v>0</v>
      </c>
      <c r="W222" s="244">
        <f ca="1" xml:space="preserve"> Gas_Calcs!Z$255</f>
        <v>0</v>
      </c>
      <c r="X222" s="447">
        <f ca="1" xml:space="preserve"> Gas_Calcs!AA$255</f>
        <v>0</v>
      </c>
      <c r="Y222" s="440">
        <f ca="1" xml:space="preserve"> Gas_Calcs!AB$255</f>
        <v>0</v>
      </c>
      <c r="Z222" s="244">
        <f ca="1" xml:space="preserve"> Gas_Calcs!AC$255</f>
        <v>0</v>
      </c>
      <c r="AA222" s="447">
        <f ca="1" xml:space="preserve"> Gas_Calcs!AD$255</f>
        <v>0</v>
      </c>
      <c r="AB222" s="461">
        <f ca="1" xml:space="preserve"> Coal_Calcs!V$254</f>
        <v>0</v>
      </c>
      <c r="AC222" s="463">
        <f ca="1" xml:space="preserve"> Coal_Calcs!W$254</f>
        <v>0</v>
      </c>
      <c r="AD222" s="464">
        <f ca="1" xml:space="preserve"> Coal_Calcs!X$254</f>
        <v>0</v>
      </c>
      <c r="AE222" s="461">
        <f ca="1" xml:space="preserve"> Coal_Calcs!Y$254</f>
        <v>0</v>
      </c>
      <c r="AF222" s="463">
        <f ca="1" xml:space="preserve"> Coal_Calcs!Z$254</f>
        <v>0</v>
      </c>
      <c r="AG222" s="464">
        <f ca="1" xml:space="preserve"> Coal_Calcs!AA$254</f>
        <v>0</v>
      </c>
      <c r="AH222" s="461">
        <f ca="1" xml:space="preserve"> Coal_Calcs!AB$254</f>
        <v>0</v>
      </c>
      <c r="AI222" s="463">
        <f ca="1" xml:space="preserve"> Coal_Calcs!AC$254</f>
        <v>0</v>
      </c>
      <c r="AJ222" s="464">
        <f ca="1" xml:space="preserve"> Coal_Calcs!AD$254</f>
        <v>0</v>
      </c>
      <c r="AK222" s="384">
        <f t="shared" ca="1" si="4"/>
        <v>0</v>
      </c>
      <c r="AL222" s="384">
        <f t="shared" ca="1" si="4"/>
        <v>0</v>
      </c>
      <c r="AM222" s="384">
        <f t="shared" ca="1" si="4"/>
        <v>0</v>
      </c>
    </row>
    <row r="223" spans="4:39" ht="12.9" customHeight="1" x14ac:dyDescent="0.3">
      <c r="D223" s="54"/>
      <c r="E223" s="234" t="s">
        <v>414</v>
      </c>
      <c r="F223" s="234" t="s">
        <v>184</v>
      </c>
      <c r="G223" s="234" t="s">
        <v>646</v>
      </c>
      <c r="H223" s="172"/>
      <c r="I223" s="172"/>
      <c r="J223" s="440">
        <f ca="1" xml:space="preserve"> Oil_Calcs!V$256</f>
        <v>66130.536366521876</v>
      </c>
      <c r="K223" s="244">
        <f ca="1" xml:space="preserve"> Oil_Calcs!W$256</f>
        <v>71917.140956565709</v>
      </c>
      <c r="L223" s="447">
        <f ca="1" xml:space="preserve"> Oil_Calcs!X$256</f>
        <v>78453.629009797442</v>
      </c>
      <c r="M223" s="440">
        <f ca="1" xml:space="preserve"> Oil_Calcs!Y$256</f>
        <v>3993.1450397587919</v>
      </c>
      <c r="N223" s="244">
        <f ca="1" xml:space="preserve"> Oil_Calcs!Z$256</f>
        <v>5693.9560648951074</v>
      </c>
      <c r="O223" s="447">
        <f ca="1" xml:space="preserve"> Oil_Calcs!AA$256</f>
        <v>13440.64734054104</v>
      </c>
      <c r="P223" s="440">
        <f ca="1" xml:space="preserve"> Oil_Calcs!AB$256</f>
        <v>70123.681406280666</v>
      </c>
      <c r="Q223" s="244">
        <f ca="1" xml:space="preserve"> Oil_Calcs!AC$256</f>
        <v>77611.09702146081</v>
      </c>
      <c r="R223" s="447">
        <f ca="1" xml:space="preserve"> Oil_Calcs!AD$256</f>
        <v>91894.276350338478</v>
      </c>
      <c r="S223" s="440">
        <f ca="1" xml:space="preserve"> Gas_Calcs!V$256</f>
        <v>0</v>
      </c>
      <c r="T223" s="244">
        <f ca="1" xml:space="preserve"> Gas_Calcs!W$256</f>
        <v>0</v>
      </c>
      <c r="U223" s="447">
        <f ca="1" xml:space="preserve"> Gas_Calcs!X$256</f>
        <v>0</v>
      </c>
      <c r="V223" s="440">
        <f ca="1" xml:space="preserve"> Gas_Calcs!Y$256</f>
        <v>0</v>
      </c>
      <c r="W223" s="244">
        <f ca="1" xml:space="preserve"> Gas_Calcs!Z$256</f>
        <v>0</v>
      </c>
      <c r="X223" s="447">
        <f ca="1" xml:space="preserve"> Gas_Calcs!AA$256</f>
        <v>0</v>
      </c>
      <c r="Y223" s="440">
        <f ca="1" xml:space="preserve"> Gas_Calcs!AB$256</f>
        <v>0</v>
      </c>
      <c r="Z223" s="244">
        <f ca="1" xml:space="preserve"> Gas_Calcs!AC$256</f>
        <v>0</v>
      </c>
      <c r="AA223" s="447">
        <f ca="1" xml:space="preserve"> Gas_Calcs!AD$256</f>
        <v>0</v>
      </c>
      <c r="AB223" s="461">
        <f ca="1" xml:space="preserve"> Coal_Calcs!V$255</f>
        <v>22885.503860978279</v>
      </c>
      <c r="AC223" s="463">
        <f ca="1" xml:space="preserve"> Coal_Calcs!W$255</f>
        <v>25378.126635825374</v>
      </c>
      <c r="AD223" s="464">
        <f ca="1" xml:space="preserve"> Coal_Calcs!X$255</f>
        <v>27896.014038467514</v>
      </c>
      <c r="AE223" s="461">
        <f ca="1" xml:space="preserve"> Coal_Calcs!Y$255</f>
        <v>0</v>
      </c>
      <c r="AF223" s="463">
        <f ca="1" xml:space="preserve"> Coal_Calcs!Z$255</f>
        <v>0</v>
      </c>
      <c r="AG223" s="464">
        <f ca="1" xml:space="preserve"> Coal_Calcs!AA$255</f>
        <v>0</v>
      </c>
      <c r="AH223" s="461">
        <f ca="1" xml:space="preserve"> Coal_Calcs!AB$255</f>
        <v>22885.503860978279</v>
      </c>
      <c r="AI223" s="463">
        <f ca="1" xml:space="preserve"> Coal_Calcs!AC$255</f>
        <v>25378.126635825374</v>
      </c>
      <c r="AJ223" s="464">
        <f ca="1" xml:space="preserve"> Coal_Calcs!AD$255</f>
        <v>27896.014038467514</v>
      </c>
      <c r="AK223" s="384">
        <f t="shared" ca="1" si="4"/>
        <v>93009.185267258945</v>
      </c>
      <c r="AL223" s="384">
        <f t="shared" ca="1" si="4"/>
        <v>102989.22365728619</v>
      </c>
      <c r="AM223" s="384">
        <f t="shared" ca="1" si="4"/>
        <v>119790.290388806</v>
      </c>
    </row>
    <row r="224" spans="4:39" ht="12.9" customHeight="1" x14ac:dyDescent="0.3">
      <c r="D224" s="54"/>
      <c r="E224" s="234" t="s">
        <v>412</v>
      </c>
      <c r="F224" s="234" t="s">
        <v>622</v>
      </c>
      <c r="G224" s="234" t="s">
        <v>646</v>
      </c>
      <c r="H224" s="172"/>
      <c r="I224" s="172"/>
      <c r="J224" s="440">
        <f ca="1" xml:space="preserve"> Oil_Calcs!V$257</f>
        <v>21.613825596220106</v>
      </c>
      <c r="K224" s="244">
        <f ca="1" xml:space="preserve"> Oil_Calcs!W$257</f>
        <v>23.505095035050946</v>
      </c>
      <c r="L224" s="447">
        <f ca="1" xml:space="preserve"> Oil_Calcs!X$257</f>
        <v>25.641453222308112</v>
      </c>
      <c r="M224" s="440">
        <f ca="1" xml:space="preserve"> Oil_Calcs!Y$257</f>
        <v>2.3185098654253333</v>
      </c>
      <c r="N224" s="244">
        <f ca="1" xml:space="preserve"> Oil_Calcs!Z$257</f>
        <v>3.4217937447523417</v>
      </c>
      <c r="O224" s="447">
        <f ca="1" xml:space="preserve"> Oil_Calcs!AA$257</f>
        <v>6.7489370248176312</v>
      </c>
      <c r="P224" s="440">
        <f ca="1" xml:space="preserve"> Oil_Calcs!AB$257</f>
        <v>23.93233546164544</v>
      </c>
      <c r="Q224" s="244">
        <f ca="1" xml:space="preserve"> Oil_Calcs!AC$257</f>
        <v>26.926888779803289</v>
      </c>
      <c r="R224" s="447">
        <f ca="1" xml:space="preserve"> Oil_Calcs!AD$257</f>
        <v>32.390390247125744</v>
      </c>
      <c r="S224" s="440">
        <f ca="1" xml:space="preserve"> Gas_Calcs!V$257</f>
        <v>34.546055502452269</v>
      </c>
      <c r="T224" s="244">
        <f ca="1" xml:space="preserve"> Gas_Calcs!W$257</f>
        <v>35.691228613030802</v>
      </c>
      <c r="U224" s="447">
        <f ca="1" xml:space="preserve"> Gas_Calcs!X$257</f>
        <v>37.09088463707122</v>
      </c>
      <c r="V224" s="440">
        <f ca="1" xml:space="preserve"> Gas_Calcs!Y$257</f>
        <v>3.155133468277818</v>
      </c>
      <c r="W224" s="244">
        <f ca="1" xml:space="preserve"> Gas_Calcs!Z$257</f>
        <v>8.103526518125733</v>
      </c>
      <c r="X224" s="447">
        <f ca="1" xml:space="preserve"> Gas_Calcs!AA$257</f>
        <v>13.67547633206568</v>
      </c>
      <c r="Y224" s="440">
        <f ca="1" xml:space="preserve"> Gas_Calcs!AB$257</f>
        <v>37.701188970730087</v>
      </c>
      <c r="Z224" s="244">
        <f ca="1" xml:space="preserve"> Gas_Calcs!AC$257</f>
        <v>43.794755131156535</v>
      </c>
      <c r="AA224" s="447">
        <f ca="1" xml:space="preserve"> Gas_Calcs!AD$257</f>
        <v>50.766360969136898</v>
      </c>
      <c r="AB224" s="461">
        <f ca="1" xml:space="preserve"> Coal_Calcs!V$256</f>
        <v>3296.4359091697511</v>
      </c>
      <c r="AC224" s="463">
        <f ca="1" xml:space="preserve"> Coal_Calcs!W$256</f>
        <v>3655.474157701854</v>
      </c>
      <c r="AD224" s="464">
        <f ca="1" xml:space="preserve"> Coal_Calcs!X$256</f>
        <v>4018.1515319792888</v>
      </c>
      <c r="AE224" s="461">
        <f ca="1" xml:space="preserve"> Coal_Calcs!Y$256</f>
        <v>0</v>
      </c>
      <c r="AF224" s="463">
        <f ca="1" xml:space="preserve"> Coal_Calcs!Z$256</f>
        <v>0</v>
      </c>
      <c r="AG224" s="464">
        <f ca="1" xml:space="preserve"> Coal_Calcs!AA$256</f>
        <v>0</v>
      </c>
      <c r="AH224" s="461">
        <f ca="1" xml:space="preserve"> Coal_Calcs!AB$256</f>
        <v>3296.4359091697511</v>
      </c>
      <c r="AI224" s="463">
        <f ca="1" xml:space="preserve"> Coal_Calcs!AC$256</f>
        <v>3655.474157701854</v>
      </c>
      <c r="AJ224" s="464">
        <f ca="1" xml:space="preserve"> Coal_Calcs!AD$256</f>
        <v>4018.1515319792888</v>
      </c>
      <c r="AK224" s="384">
        <f t="shared" ca="1" si="4"/>
        <v>3358.0694336021265</v>
      </c>
      <c r="AL224" s="384">
        <f t="shared" ca="1" si="4"/>
        <v>3726.1958016128137</v>
      </c>
      <c r="AM224" s="384">
        <f t="shared" ca="1" si="4"/>
        <v>4101.3082831955517</v>
      </c>
    </row>
    <row r="225" spans="4:39" ht="12.9" customHeight="1" x14ac:dyDescent="0.3">
      <c r="D225" s="54"/>
      <c r="E225" s="234" t="s">
        <v>417</v>
      </c>
      <c r="F225" s="234" t="s">
        <v>626</v>
      </c>
      <c r="G225" s="234" t="s">
        <v>646</v>
      </c>
      <c r="H225" s="172"/>
      <c r="I225" s="172"/>
      <c r="J225" s="440">
        <f ca="1" xml:space="preserve"> Oil_Calcs!V$258</f>
        <v>0</v>
      </c>
      <c r="K225" s="244">
        <f ca="1" xml:space="preserve"> Oil_Calcs!W$258</f>
        <v>0</v>
      </c>
      <c r="L225" s="447">
        <f ca="1" xml:space="preserve"> Oil_Calcs!X$258</f>
        <v>0</v>
      </c>
      <c r="M225" s="440">
        <f ca="1" xml:space="preserve"> Oil_Calcs!Y$258</f>
        <v>0</v>
      </c>
      <c r="N225" s="244">
        <f ca="1" xml:space="preserve"> Oil_Calcs!Z$258</f>
        <v>0</v>
      </c>
      <c r="O225" s="447">
        <f ca="1" xml:space="preserve"> Oil_Calcs!AA$258</f>
        <v>0</v>
      </c>
      <c r="P225" s="440">
        <f ca="1" xml:space="preserve"> Oil_Calcs!AB$258</f>
        <v>0</v>
      </c>
      <c r="Q225" s="244">
        <f ca="1" xml:space="preserve"> Oil_Calcs!AC$258</f>
        <v>0</v>
      </c>
      <c r="R225" s="447">
        <f ca="1" xml:space="preserve"> Oil_Calcs!AD$258</f>
        <v>0</v>
      </c>
      <c r="S225" s="440">
        <f ca="1" xml:space="preserve"> Gas_Calcs!V$258</f>
        <v>0</v>
      </c>
      <c r="T225" s="244">
        <f ca="1" xml:space="preserve"> Gas_Calcs!W$258</f>
        <v>0</v>
      </c>
      <c r="U225" s="447">
        <f ca="1" xml:space="preserve"> Gas_Calcs!X$258</f>
        <v>0</v>
      </c>
      <c r="V225" s="440">
        <f ca="1" xml:space="preserve"> Gas_Calcs!Y$258</f>
        <v>0</v>
      </c>
      <c r="W225" s="244">
        <f ca="1" xml:space="preserve"> Gas_Calcs!Z$258</f>
        <v>0</v>
      </c>
      <c r="X225" s="447">
        <f ca="1" xml:space="preserve"> Gas_Calcs!AA$258</f>
        <v>0</v>
      </c>
      <c r="Y225" s="440">
        <f ca="1" xml:space="preserve"> Gas_Calcs!AB$258</f>
        <v>0</v>
      </c>
      <c r="Z225" s="244">
        <f ca="1" xml:space="preserve"> Gas_Calcs!AC$258</f>
        <v>0</v>
      </c>
      <c r="AA225" s="447">
        <f ca="1" xml:space="preserve"> Gas_Calcs!AD$258</f>
        <v>0</v>
      </c>
      <c r="AB225" s="461">
        <f ca="1" xml:space="preserve"> Coal_Calcs!V$257</f>
        <v>0</v>
      </c>
      <c r="AC225" s="463">
        <f ca="1" xml:space="preserve"> Coal_Calcs!W$257</f>
        <v>0</v>
      </c>
      <c r="AD225" s="464">
        <f ca="1" xml:space="preserve"> Coal_Calcs!X$257</f>
        <v>0</v>
      </c>
      <c r="AE225" s="461">
        <f ca="1" xml:space="preserve"> Coal_Calcs!Y$257</f>
        <v>0</v>
      </c>
      <c r="AF225" s="463">
        <f ca="1" xml:space="preserve"> Coal_Calcs!Z$257</f>
        <v>0</v>
      </c>
      <c r="AG225" s="464">
        <f ca="1" xml:space="preserve"> Coal_Calcs!AA$257</f>
        <v>0</v>
      </c>
      <c r="AH225" s="461">
        <f ca="1" xml:space="preserve"> Coal_Calcs!AB$257</f>
        <v>0</v>
      </c>
      <c r="AI225" s="463">
        <f ca="1" xml:space="preserve"> Coal_Calcs!AC$257</f>
        <v>0</v>
      </c>
      <c r="AJ225" s="464">
        <f ca="1" xml:space="preserve"> Coal_Calcs!AD$257</f>
        <v>0</v>
      </c>
      <c r="AK225" s="384">
        <f t="shared" ca="1" si="4"/>
        <v>0</v>
      </c>
      <c r="AL225" s="384">
        <f t="shared" ca="1" si="4"/>
        <v>0</v>
      </c>
      <c r="AM225" s="384">
        <f t="shared" ca="1" si="4"/>
        <v>0</v>
      </c>
    </row>
    <row r="226" spans="4:39" ht="12.9" customHeight="1" x14ac:dyDescent="0.3">
      <c r="D226" s="54"/>
      <c r="E226" s="234" t="s">
        <v>415</v>
      </c>
      <c r="F226" s="234" t="s">
        <v>624</v>
      </c>
      <c r="G226" s="234" t="s">
        <v>646</v>
      </c>
      <c r="H226" s="172"/>
      <c r="I226" s="172"/>
      <c r="J226" s="440">
        <f ca="1" xml:space="preserve"> Oil_Calcs!V$259</f>
        <v>2873.5143856246391</v>
      </c>
      <c r="K226" s="244">
        <f ca="1" xml:space="preserve"> Oil_Calcs!W$259</f>
        <v>3124.9548312495476</v>
      </c>
      <c r="L226" s="447">
        <f ca="1" xml:space="preserve"> Oil_Calcs!X$259</f>
        <v>3408.9793301334494</v>
      </c>
      <c r="M226" s="440">
        <f ca="1" xml:space="preserve"> Oil_Calcs!Y$259</f>
        <v>0</v>
      </c>
      <c r="N226" s="244">
        <f ca="1" xml:space="preserve"> Oil_Calcs!Z$259</f>
        <v>0</v>
      </c>
      <c r="O226" s="447">
        <f ca="1" xml:space="preserve"> Oil_Calcs!AA$259</f>
        <v>0</v>
      </c>
      <c r="P226" s="440">
        <f ca="1" xml:space="preserve"> Oil_Calcs!AB$259</f>
        <v>2873.5143856246391</v>
      </c>
      <c r="Q226" s="244">
        <f ca="1" xml:space="preserve"> Oil_Calcs!AC$259</f>
        <v>3124.9548312495476</v>
      </c>
      <c r="R226" s="447">
        <f ca="1" xml:space="preserve"> Oil_Calcs!AD$259</f>
        <v>3408.9793301334494</v>
      </c>
      <c r="S226" s="440">
        <f ca="1" xml:space="preserve"> Gas_Calcs!V$259</f>
        <v>9679.2578607312644</v>
      </c>
      <c r="T226" s="244">
        <f ca="1" xml:space="preserve"> Gas_Calcs!W$259</f>
        <v>10000.117237330092</v>
      </c>
      <c r="U226" s="447">
        <f ca="1" xml:space="preserve"> Gas_Calcs!X$259</f>
        <v>10392.278697617547</v>
      </c>
      <c r="V226" s="440">
        <f ca="1" xml:space="preserve"> Gas_Calcs!Y$259</f>
        <v>884.01844958294907</v>
      </c>
      <c r="W226" s="244">
        <f ca="1" xml:space="preserve"> Gas_Calcs!Z$259</f>
        <v>2270.4798452212553</v>
      </c>
      <c r="X226" s="447">
        <f ca="1" xml:space="preserve"> Gas_Calcs!AA$259</f>
        <v>3831.6519747672733</v>
      </c>
      <c r="Y226" s="440">
        <f ca="1" xml:space="preserve"> Gas_Calcs!AB$259</f>
        <v>10563.276310314213</v>
      </c>
      <c r="Z226" s="244">
        <f ca="1" xml:space="preserve"> Gas_Calcs!AC$259</f>
        <v>12270.597082551347</v>
      </c>
      <c r="AA226" s="447">
        <f ca="1" xml:space="preserve"> Gas_Calcs!AD$259</f>
        <v>14223.93067238482</v>
      </c>
      <c r="AB226" s="461">
        <f ca="1" xml:space="preserve"> Coal_Calcs!V$258</f>
        <v>0</v>
      </c>
      <c r="AC226" s="463">
        <f ca="1" xml:space="preserve"> Coal_Calcs!W$258</f>
        <v>0</v>
      </c>
      <c r="AD226" s="464">
        <f ca="1" xml:space="preserve"> Coal_Calcs!X$258</f>
        <v>0</v>
      </c>
      <c r="AE226" s="461">
        <f ca="1" xml:space="preserve"> Coal_Calcs!Y$258</f>
        <v>0</v>
      </c>
      <c r="AF226" s="463">
        <f ca="1" xml:space="preserve"> Coal_Calcs!Z$258</f>
        <v>0</v>
      </c>
      <c r="AG226" s="464">
        <f ca="1" xml:space="preserve"> Coal_Calcs!AA$258</f>
        <v>0</v>
      </c>
      <c r="AH226" s="461">
        <f ca="1" xml:space="preserve"> Coal_Calcs!AB$258</f>
        <v>0</v>
      </c>
      <c r="AI226" s="463">
        <f ca="1" xml:space="preserve"> Coal_Calcs!AC$258</f>
        <v>0</v>
      </c>
      <c r="AJ226" s="464">
        <f ca="1" xml:space="preserve"> Coal_Calcs!AD$258</f>
        <v>0</v>
      </c>
      <c r="AK226" s="384">
        <f t="shared" ca="1" si="4"/>
        <v>13436.790695938853</v>
      </c>
      <c r="AL226" s="384">
        <f t="shared" ca="1" si="4"/>
        <v>15395.551913800895</v>
      </c>
      <c r="AM226" s="384">
        <f t="shared" ca="1" si="4"/>
        <v>17632.910002518271</v>
      </c>
    </row>
    <row r="227" spans="4:39" ht="12.9" customHeight="1" x14ac:dyDescent="0.3">
      <c r="D227" s="54"/>
      <c r="E227" s="234" t="s">
        <v>422</v>
      </c>
      <c r="F227" s="234" t="s">
        <v>185</v>
      </c>
      <c r="G227" s="234" t="s">
        <v>646</v>
      </c>
      <c r="H227" s="172"/>
      <c r="I227" s="172"/>
      <c r="J227" s="440">
        <f ca="1" xml:space="preserve"> Oil_Calcs!V$260</f>
        <v>27735.154003588654</v>
      </c>
      <c r="K227" s="244">
        <f ca="1" xml:space="preserve"> Oil_Calcs!W$260</f>
        <v>30162.056585676084</v>
      </c>
      <c r="L227" s="447">
        <f ca="1" xml:space="preserve"> Oil_Calcs!X$260</f>
        <v>32903.460372184258</v>
      </c>
      <c r="M227" s="440">
        <f ca="1" xml:space="preserve"> Oil_Calcs!Y$260</f>
        <v>5441.0092287998186</v>
      </c>
      <c r="N227" s="244">
        <f ca="1" xml:space="preserve"> Oil_Calcs!Z$260</f>
        <v>7425.8392433421668</v>
      </c>
      <c r="O227" s="447">
        <f ca="1" xml:space="preserve"> Oil_Calcs!AA$260</f>
        <v>11287.55718857725</v>
      </c>
      <c r="P227" s="440">
        <f ca="1" xml:space="preserve"> Oil_Calcs!AB$260</f>
        <v>33176.16323238847</v>
      </c>
      <c r="Q227" s="244">
        <f ca="1" xml:space="preserve"> Oil_Calcs!AC$260</f>
        <v>37587.895829018249</v>
      </c>
      <c r="R227" s="447">
        <f ca="1" xml:space="preserve"> Oil_Calcs!AD$260</f>
        <v>44191.017560761509</v>
      </c>
      <c r="S227" s="440">
        <f ca="1" xml:space="preserve"> Gas_Calcs!V$260</f>
        <v>0</v>
      </c>
      <c r="T227" s="244">
        <f ca="1" xml:space="preserve"> Gas_Calcs!W$260</f>
        <v>0</v>
      </c>
      <c r="U227" s="447">
        <f ca="1" xml:space="preserve"> Gas_Calcs!X$260</f>
        <v>0</v>
      </c>
      <c r="V227" s="440">
        <f ca="1" xml:space="preserve"> Gas_Calcs!Y$260</f>
        <v>0</v>
      </c>
      <c r="W227" s="244">
        <f ca="1" xml:space="preserve"> Gas_Calcs!Z$260</f>
        <v>0</v>
      </c>
      <c r="X227" s="447">
        <f ca="1" xml:space="preserve"> Gas_Calcs!AA$260</f>
        <v>0</v>
      </c>
      <c r="Y227" s="440">
        <f ca="1" xml:space="preserve"> Gas_Calcs!AB$260</f>
        <v>0</v>
      </c>
      <c r="Z227" s="244">
        <f ca="1" xml:space="preserve"> Gas_Calcs!AC$260</f>
        <v>0</v>
      </c>
      <c r="AA227" s="447">
        <f ca="1" xml:space="preserve"> Gas_Calcs!AD$260</f>
        <v>0</v>
      </c>
      <c r="AB227" s="461">
        <f ca="1" xml:space="preserve"> Coal_Calcs!V$259</f>
        <v>0</v>
      </c>
      <c r="AC227" s="463">
        <f ca="1" xml:space="preserve"> Coal_Calcs!W$259</f>
        <v>0</v>
      </c>
      <c r="AD227" s="464">
        <f ca="1" xml:space="preserve"> Coal_Calcs!X$259</f>
        <v>0</v>
      </c>
      <c r="AE227" s="461">
        <f ca="1" xml:space="preserve"> Coal_Calcs!Y$259</f>
        <v>0</v>
      </c>
      <c r="AF227" s="463">
        <f ca="1" xml:space="preserve"> Coal_Calcs!Z$259</f>
        <v>0</v>
      </c>
      <c r="AG227" s="464">
        <f ca="1" xml:space="preserve"> Coal_Calcs!AA$259</f>
        <v>0</v>
      </c>
      <c r="AH227" s="461">
        <f ca="1" xml:space="preserve"> Coal_Calcs!AB$259</f>
        <v>0</v>
      </c>
      <c r="AI227" s="463">
        <f ca="1" xml:space="preserve"> Coal_Calcs!AC$259</f>
        <v>0</v>
      </c>
      <c r="AJ227" s="464">
        <f ca="1" xml:space="preserve"> Coal_Calcs!AD$259</f>
        <v>0</v>
      </c>
      <c r="AK227" s="384">
        <f t="shared" ca="1" si="4"/>
        <v>33176.16323238847</v>
      </c>
      <c r="AL227" s="384">
        <f t="shared" ca="1" si="4"/>
        <v>37587.895829018249</v>
      </c>
      <c r="AM227" s="384">
        <f t="shared" ca="1" si="4"/>
        <v>44191.017560761509</v>
      </c>
    </row>
    <row r="228" spans="4:39" ht="12.9" customHeight="1" x14ac:dyDescent="0.3">
      <c r="D228" s="54"/>
      <c r="E228" s="234" t="s">
        <v>420</v>
      </c>
      <c r="F228" s="234" t="s">
        <v>186</v>
      </c>
      <c r="G228" s="234" t="s">
        <v>646</v>
      </c>
      <c r="H228" s="172"/>
      <c r="I228" s="172"/>
      <c r="J228" s="440">
        <f ca="1" xml:space="preserve"> Oil_Calcs!V$261</f>
        <v>4815.8013145048653</v>
      </c>
      <c r="K228" s="244">
        <f ca="1" xml:space="preserve"> Oil_Calcs!W$261</f>
        <v>5237.1972311628242</v>
      </c>
      <c r="L228" s="447">
        <f ca="1" xml:space="preserve"> Oil_Calcs!X$261</f>
        <v>5713.2016534547092</v>
      </c>
      <c r="M228" s="440">
        <f ca="1" xml:space="preserve"> Oil_Calcs!Y$261</f>
        <v>1054.3794196203651</v>
      </c>
      <c r="N228" s="244">
        <f ca="1" xml:space="preserve"> Oil_Calcs!Z$261</f>
        <v>1249.8787675740975</v>
      </c>
      <c r="O228" s="447">
        <f ca="1" xml:space="preserve"> Oil_Calcs!AA$261</f>
        <v>2163.5428021287335</v>
      </c>
      <c r="P228" s="440">
        <f ca="1" xml:space="preserve"> Oil_Calcs!AB$261</f>
        <v>5870.1807341252306</v>
      </c>
      <c r="Q228" s="244">
        <f ca="1" xml:space="preserve"> Oil_Calcs!AC$261</f>
        <v>6487.075998736922</v>
      </c>
      <c r="R228" s="447">
        <f ca="1" xml:space="preserve"> Oil_Calcs!AD$261</f>
        <v>7876.7444555834427</v>
      </c>
      <c r="S228" s="440">
        <f ca="1" xml:space="preserve"> Gas_Calcs!V$261</f>
        <v>0</v>
      </c>
      <c r="T228" s="244">
        <f ca="1" xml:space="preserve"> Gas_Calcs!W$261</f>
        <v>0</v>
      </c>
      <c r="U228" s="447">
        <f ca="1" xml:space="preserve"> Gas_Calcs!X$261</f>
        <v>0</v>
      </c>
      <c r="V228" s="440">
        <f ca="1" xml:space="preserve"> Gas_Calcs!Y$261</f>
        <v>0</v>
      </c>
      <c r="W228" s="244">
        <f ca="1" xml:space="preserve"> Gas_Calcs!Z$261</f>
        <v>0</v>
      </c>
      <c r="X228" s="447">
        <f ca="1" xml:space="preserve"> Gas_Calcs!AA$261</f>
        <v>0</v>
      </c>
      <c r="Y228" s="440">
        <f ca="1" xml:space="preserve"> Gas_Calcs!AB$261</f>
        <v>0</v>
      </c>
      <c r="Z228" s="244">
        <f ca="1" xml:space="preserve"> Gas_Calcs!AC$261</f>
        <v>0</v>
      </c>
      <c r="AA228" s="447">
        <f ca="1" xml:space="preserve"> Gas_Calcs!AD$261</f>
        <v>0</v>
      </c>
      <c r="AB228" s="461">
        <f ca="1" xml:space="preserve"> Coal_Calcs!V$260</f>
        <v>0</v>
      </c>
      <c r="AC228" s="463">
        <f ca="1" xml:space="preserve"> Coal_Calcs!W$260</f>
        <v>0</v>
      </c>
      <c r="AD228" s="464">
        <f ca="1" xml:space="preserve"> Coal_Calcs!X$260</f>
        <v>0</v>
      </c>
      <c r="AE228" s="461">
        <f ca="1" xml:space="preserve"> Coal_Calcs!Y$260</f>
        <v>0</v>
      </c>
      <c r="AF228" s="463">
        <f ca="1" xml:space="preserve"> Coal_Calcs!Z$260</f>
        <v>0</v>
      </c>
      <c r="AG228" s="464">
        <f ca="1" xml:space="preserve"> Coal_Calcs!AA$260</f>
        <v>0</v>
      </c>
      <c r="AH228" s="461">
        <f ca="1" xml:space="preserve"> Coal_Calcs!AB$260</f>
        <v>0</v>
      </c>
      <c r="AI228" s="463">
        <f ca="1" xml:space="preserve"> Coal_Calcs!AC$260</f>
        <v>0</v>
      </c>
      <c r="AJ228" s="464">
        <f ca="1" xml:space="preserve"> Coal_Calcs!AD$260</f>
        <v>0</v>
      </c>
      <c r="AK228" s="384">
        <f t="shared" ca="1" si="4"/>
        <v>5870.1807341252306</v>
      </c>
      <c r="AL228" s="384">
        <f t="shared" ca="1" si="4"/>
        <v>6487.075998736922</v>
      </c>
      <c r="AM228" s="384">
        <f t="shared" ca="1" si="4"/>
        <v>7876.7444555834427</v>
      </c>
    </row>
    <row r="229" spans="4:39" ht="12.9" customHeight="1" x14ac:dyDescent="0.3">
      <c r="D229" s="54"/>
      <c r="E229" s="234" t="s">
        <v>418</v>
      </c>
      <c r="F229" s="234" t="s">
        <v>187</v>
      </c>
      <c r="G229" s="234" t="s">
        <v>646</v>
      </c>
      <c r="H229" s="172"/>
      <c r="I229" s="172"/>
      <c r="J229" s="440">
        <f ca="1" xml:space="preserve"> Oil_Calcs!V$262</f>
        <v>0</v>
      </c>
      <c r="K229" s="244">
        <f ca="1" xml:space="preserve"> Oil_Calcs!W$262</f>
        <v>0</v>
      </c>
      <c r="L229" s="447">
        <f ca="1" xml:space="preserve"> Oil_Calcs!X$262</f>
        <v>0</v>
      </c>
      <c r="M229" s="440">
        <f ca="1" xml:space="preserve"> Oil_Calcs!Y$262</f>
        <v>0</v>
      </c>
      <c r="N229" s="244">
        <f ca="1" xml:space="preserve"> Oil_Calcs!Z$262</f>
        <v>0</v>
      </c>
      <c r="O229" s="447">
        <f ca="1" xml:space="preserve"> Oil_Calcs!AA$262</f>
        <v>0</v>
      </c>
      <c r="P229" s="440">
        <f ca="1" xml:space="preserve"> Oil_Calcs!AB$262</f>
        <v>0</v>
      </c>
      <c r="Q229" s="244">
        <f ca="1" xml:space="preserve"> Oil_Calcs!AC$262</f>
        <v>0</v>
      </c>
      <c r="R229" s="447">
        <f ca="1" xml:space="preserve"> Oil_Calcs!AD$262</f>
        <v>0</v>
      </c>
      <c r="S229" s="440">
        <f ca="1" xml:space="preserve"> Gas_Calcs!V$262</f>
        <v>0</v>
      </c>
      <c r="T229" s="244">
        <f ca="1" xml:space="preserve"> Gas_Calcs!W$262</f>
        <v>0</v>
      </c>
      <c r="U229" s="447">
        <f ca="1" xml:space="preserve"> Gas_Calcs!X$262</f>
        <v>0</v>
      </c>
      <c r="V229" s="440">
        <f ca="1" xml:space="preserve"> Gas_Calcs!Y$262</f>
        <v>0</v>
      </c>
      <c r="W229" s="244">
        <f ca="1" xml:space="preserve"> Gas_Calcs!Z$262</f>
        <v>0</v>
      </c>
      <c r="X229" s="447">
        <f ca="1" xml:space="preserve"> Gas_Calcs!AA$262</f>
        <v>0</v>
      </c>
      <c r="Y229" s="440">
        <f ca="1" xml:space="preserve"> Gas_Calcs!AB$262</f>
        <v>0</v>
      </c>
      <c r="Z229" s="244">
        <f ca="1" xml:space="preserve"> Gas_Calcs!AC$262</f>
        <v>0</v>
      </c>
      <c r="AA229" s="447">
        <f ca="1" xml:space="preserve"> Gas_Calcs!AD$262</f>
        <v>0</v>
      </c>
      <c r="AB229" s="461">
        <f ca="1" xml:space="preserve"> Coal_Calcs!V$261</f>
        <v>0</v>
      </c>
      <c r="AC229" s="463">
        <f ca="1" xml:space="preserve"> Coal_Calcs!W$261</f>
        <v>0</v>
      </c>
      <c r="AD229" s="464">
        <f ca="1" xml:space="preserve"> Coal_Calcs!X$261</f>
        <v>0</v>
      </c>
      <c r="AE229" s="461">
        <f ca="1" xml:space="preserve"> Coal_Calcs!Y$261</f>
        <v>0</v>
      </c>
      <c r="AF229" s="463">
        <f ca="1" xml:space="preserve"> Coal_Calcs!Z$261</f>
        <v>0</v>
      </c>
      <c r="AG229" s="464">
        <f ca="1" xml:space="preserve"> Coal_Calcs!AA$261</f>
        <v>0</v>
      </c>
      <c r="AH229" s="461">
        <f ca="1" xml:space="preserve"> Coal_Calcs!AB$261</f>
        <v>0</v>
      </c>
      <c r="AI229" s="463">
        <f ca="1" xml:space="preserve"> Coal_Calcs!AC$261</f>
        <v>0</v>
      </c>
      <c r="AJ229" s="464">
        <f ca="1" xml:space="preserve"> Coal_Calcs!AD$261</f>
        <v>0</v>
      </c>
      <c r="AK229" s="384">
        <f t="shared" ca="1" si="4"/>
        <v>0</v>
      </c>
      <c r="AL229" s="384">
        <f t="shared" ca="1" si="4"/>
        <v>0</v>
      </c>
      <c r="AM229" s="384">
        <f t="shared" ca="1" si="4"/>
        <v>0</v>
      </c>
    </row>
    <row r="230" spans="4:39" ht="12.9" customHeight="1" x14ac:dyDescent="0.3">
      <c r="D230" s="54"/>
      <c r="E230" s="234" t="s">
        <v>421</v>
      </c>
      <c r="F230" s="234" t="s">
        <v>628</v>
      </c>
      <c r="G230" s="234" t="s">
        <v>646</v>
      </c>
      <c r="H230" s="172"/>
      <c r="I230" s="172"/>
      <c r="J230" s="440">
        <f ca="1" xml:space="preserve"> Oil_Calcs!V$263</f>
        <v>9806.2811547597685</v>
      </c>
      <c r="K230" s="244">
        <f ca="1" xml:space="preserve"> Oil_Calcs!W$263</f>
        <v>10664.357841555249</v>
      </c>
      <c r="L230" s="447">
        <f ca="1" xml:space="preserve"> Oil_Calcs!X$263</f>
        <v>11633.632296845593</v>
      </c>
      <c r="M230" s="440">
        <f ca="1" xml:space="preserve"> Oil_Calcs!Y$263</f>
        <v>1051.0147368704047</v>
      </c>
      <c r="N230" s="244">
        <f ca="1" xml:space="preserve"> Oil_Calcs!Z$263</f>
        <v>1391.6280504508741</v>
      </c>
      <c r="O230" s="447">
        <f ca="1" xml:space="preserve"> Oil_Calcs!AA$263</f>
        <v>2919.0814378232922</v>
      </c>
      <c r="P230" s="440">
        <f ca="1" xml:space="preserve"> Oil_Calcs!AB$263</f>
        <v>10857.295891630172</v>
      </c>
      <c r="Q230" s="244">
        <f ca="1" xml:space="preserve"> Oil_Calcs!AC$263</f>
        <v>12055.985892006123</v>
      </c>
      <c r="R230" s="447">
        <f ca="1" xml:space="preserve"> Oil_Calcs!AD$263</f>
        <v>14552.713734668885</v>
      </c>
      <c r="S230" s="440">
        <f ca="1" xml:space="preserve"> Gas_Calcs!V$263</f>
        <v>0</v>
      </c>
      <c r="T230" s="244">
        <f ca="1" xml:space="preserve"> Gas_Calcs!W$263</f>
        <v>0</v>
      </c>
      <c r="U230" s="447">
        <f ca="1" xml:space="preserve"> Gas_Calcs!X$263</f>
        <v>0</v>
      </c>
      <c r="V230" s="440">
        <f ca="1" xml:space="preserve"> Gas_Calcs!Y$263</f>
        <v>0</v>
      </c>
      <c r="W230" s="244">
        <f ca="1" xml:space="preserve"> Gas_Calcs!Z$263</f>
        <v>0</v>
      </c>
      <c r="X230" s="447">
        <f ca="1" xml:space="preserve"> Gas_Calcs!AA$263</f>
        <v>0</v>
      </c>
      <c r="Y230" s="440">
        <f ca="1" xml:space="preserve"> Gas_Calcs!AB$263</f>
        <v>0</v>
      </c>
      <c r="Z230" s="244">
        <f ca="1" xml:space="preserve"> Gas_Calcs!AC$263</f>
        <v>0</v>
      </c>
      <c r="AA230" s="447">
        <f ca="1" xml:space="preserve"> Gas_Calcs!AD$263</f>
        <v>0</v>
      </c>
      <c r="AB230" s="461">
        <f ca="1" xml:space="preserve"> Coal_Calcs!V$262</f>
        <v>93929.871149117505</v>
      </c>
      <c r="AC230" s="463">
        <f ca="1" xml:space="preserve"> Coal_Calcs!W$262</f>
        <v>119977.95240360842</v>
      </c>
      <c r="AD230" s="464">
        <f ca="1" xml:space="preserve"> Coal_Calcs!X$262</f>
        <v>147222.15872753371</v>
      </c>
      <c r="AE230" s="461">
        <f ca="1" xml:space="preserve"> Coal_Calcs!Y$262</f>
        <v>2676.7500244535581</v>
      </c>
      <c r="AF230" s="463">
        <f ca="1" xml:space="preserve"> Coal_Calcs!Z$262</f>
        <v>2971.499205128006</v>
      </c>
      <c r="AG230" s="464">
        <f ca="1" xml:space="preserve"> Coal_Calcs!AA$262</f>
        <v>3266.2483858024548</v>
      </c>
      <c r="AH230" s="461">
        <f ca="1" xml:space="preserve"> Coal_Calcs!AB$262</f>
        <v>96606.621173571068</v>
      </c>
      <c r="AI230" s="463">
        <f ca="1" xml:space="preserve"> Coal_Calcs!AC$262</f>
        <v>122949.45160873642</v>
      </c>
      <c r="AJ230" s="464">
        <f ca="1" xml:space="preserve"> Coal_Calcs!AD$262</f>
        <v>150488.40711333617</v>
      </c>
      <c r="AK230" s="384">
        <f t="shared" ca="1" si="4"/>
        <v>107463.91706520124</v>
      </c>
      <c r="AL230" s="384">
        <f t="shared" ca="1" si="4"/>
        <v>135005.43750074256</v>
      </c>
      <c r="AM230" s="384">
        <f t="shared" ca="1" si="4"/>
        <v>165041.12084800506</v>
      </c>
    </row>
    <row r="231" spans="4:39" ht="12.9" customHeight="1" x14ac:dyDescent="0.3">
      <c r="D231" s="54"/>
      <c r="E231" s="234" t="s">
        <v>419</v>
      </c>
      <c r="F231" s="234" t="s">
        <v>627</v>
      </c>
      <c r="G231" s="234" t="s">
        <v>646</v>
      </c>
      <c r="H231" s="172"/>
      <c r="I231" s="172"/>
      <c r="J231" s="440">
        <f ca="1" xml:space="preserve"> Oil_Calcs!V$264</f>
        <v>10364.784873141694</v>
      </c>
      <c r="K231" s="244">
        <f ca="1" xml:space="preserve"> Oil_Calcs!W$264</f>
        <v>11271.732177928739</v>
      </c>
      <c r="L231" s="447">
        <f ca="1" xml:space="preserve"> Oil_Calcs!X$264</f>
        <v>12296.210372421432</v>
      </c>
      <c r="M231" s="440">
        <f ca="1" xml:space="preserve"> Oil_Calcs!Y$264</f>
        <v>1639.4511173844992</v>
      </c>
      <c r="N231" s="244">
        <f ca="1" xml:space="preserve"> Oil_Calcs!Z$264</f>
        <v>2492.197142366047</v>
      </c>
      <c r="O231" s="447">
        <f ca="1" xml:space="preserve"> Oil_Calcs!AA$264</f>
        <v>5004.4027318050476</v>
      </c>
      <c r="P231" s="440">
        <f ca="1" xml:space="preserve"> Oil_Calcs!AB$264</f>
        <v>12004.235990526193</v>
      </c>
      <c r="Q231" s="244">
        <f ca="1" xml:space="preserve"> Oil_Calcs!AC$264</f>
        <v>13763.929320294787</v>
      </c>
      <c r="R231" s="447">
        <f ca="1" xml:space="preserve"> Oil_Calcs!AD$264</f>
        <v>17300.613104226479</v>
      </c>
      <c r="S231" s="440">
        <f ca="1" xml:space="preserve"> Gas_Calcs!V$264</f>
        <v>0</v>
      </c>
      <c r="T231" s="244">
        <f ca="1" xml:space="preserve"> Gas_Calcs!W$264</f>
        <v>0</v>
      </c>
      <c r="U231" s="447">
        <f ca="1" xml:space="preserve"> Gas_Calcs!X$264</f>
        <v>0</v>
      </c>
      <c r="V231" s="440">
        <f ca="1" xml:space="preserve"> Gas_Calcs!Y$264</f>
        <v>0</v>
      </c>
      <c r="W231" s="244">
        <f ca="1" xml:space="preserve"> Gas_Calcs!Z$264</f>
        <v>0</v>
      </c>
      <c r="X231" s="447">
        <f ca="1" xml:space="preserve"> Gas_Calcs!AA$264</f>
        <v>0</v>
      </c>
      <c r="Y231" s="440">
        <f ca="1" xml:space="preserve"> Gas_Calcs!AB$264</f>
        <v>0</v>
      </c>
      <c r="Z231" s="244">
        <f ca="1" xml:space="preserve"> Gas_Calcs!AC$264</f>
        <v>0</v>
      </c>
      <c r="AA231" s="447">
        <f ca="1" xml:space="preserve"> Gas_Calcs!AD$264</f>
        <v>0</v>
      </c>
      <c r="AB231" s="461">
        <f ca="1" xml:space="preserve"> Coal_Calcs!V$263</f>
        <v>0</v>
      </c>
      <c r="AC231" s="463">
        <f ca="1" xml:space="preserve"> Coal_Calcs!W$263</f>
        <v>0</v>
      </c>
      <c r="AD231" s="464">
        <f ca="1" xml:space="preserve"> Coal_Calcs!X$263</f>
        <v>0</v>
      </c>
      <c r="AE231" s="461">
        <f ca="1" xml:space="preserve"> Coal_Calcs!Y$263</f>
        <v>0</v>
      </c>
      <c r="AF231" s="463">
        <f ca="1" xml:space="preserve"> Coal_Calcs!Z$263</f>
        <v>0</v>
      </c>
      <c r="AG231" s="464">
        <f ca="1" xml:space="preserve"> Coal_Calcs!AA$263</f>
        <v>0</v>
      </c>
      <c r="AH231" s="461">
        <f ca="1" xml:space="preserve"> Coal_Calcs!AB$263</f>
        <v>0</v>
      </c>
      <c r="AI231" s="463">
        <f ca="1" xml:space="preserve"> Coal_Calcs!AC$263</f>
        <v>0</v>
      </c>
      <c r="AJ231" s="464">
        <f ca="1" xml:space="preserve"> Coal_Calcs!AD$263</f>
        <v>0</v>
      </c>
      <c r="AK231" s="384">
        <f t="shared" ca="1" si="4"/>
        <v>12004.235990526193</v>
      </c>
      <c r="AL231" s="384">
        <f t="shared" ca="1" si="4"/>
        <v>13763.929320294787</v>
      </c>
      <c r="AM231" s="384">
        <f t="shared" ca="1" si="4"/>
        <v>17300.613104226479</v>
      </c>
    </row>
    <row r="232" spans="4:39" ht="12.9" customHeight="1" x14ac:dyDescent="0.3">
      <c r="D232" s="54"/>
      <c r="E232" s="234" t="s">
        <v>424</v>
      </c>
      <c r="F232" s="234" t="s">
        <v>630</v>
      </c>
      <c r="G232" s="234" t="s">
        <v>646</v>
      </c>
      <c r="H232" s="172"/>
      <c r="I232" s="172"/>
      <c r="J232" s="440">
        <f ca="1" xml:space="preserve"> Oil_Calcs!V$265</f>
        <v>0</v>
      </c>
      <c r="K232" s="244">
        <f ca="1" xml:space="preserve"> Oil_Calcs!W$265</f>
        <v>0</v>
      </c>
      <c r="L232" s="447">
        <f ca="1" xml:space="preserve"> Oil_Calcs!X$265</f>
        <v>0</v>
      </c>
      <c r="M232" s="440">
        <f ca="1" xml:space="preserve"> Oil_Calcs!Y$265</f>
        <v>0</v>
      </c>
      <c r="N232" s="244">
        <f ca="1" xml:space="preserve"> Oil_Calcs!Z$265</f>
        <v>0</v>
      </c>
      <c r="O232" s="447">
        <f ca="1" xml:space="preserve"> Oil_Calcs!AA$265</f>
        <v>0</v>
      </c>
      <c r="P232" s="440">
        <f ca="1" xml:space="preserve"> Oil_Calcs!AB$265</f>
        <v>0</v>
      </c>
      <c r="Q232" s="244">
        <f ca="1" xml:space="preserve"> Oil_Calcs!AC$265</f>
        <v>0</v>
      </c>
      <c r="R232" s="447">
        <f ca="1" xml:space="preserve"> Oil_Calcs!AD$265</f>
        <v>0</v>
      </c>
      <c r="S232" s="440">
        <f ca="1" xml:space="preserve"> Gas_Calcs!V$265</f>
        <v>0</v>
      </c>
      <c r="T232" s="244">
        <f ca="1" xml:space="preserve"> Gas_Calcs!W$265</f>
        <v>0</v>
      </c>
      <c r="U232" s="447">
        <f ca="1" xml:space="preserve"> Gas_Calcs!X$265</f>
        <v>0</v>
      </c>
      <c r="V232" s="440">
        <f ca="1" xml:space="preserve"> Gas_Calcs!Y$265</f>
        <v>0</v>
      </c>
      <c r="W232" s="244">
        <f ca="1" xml:space="preserve"> Gas_Calcs!Z$265</f>
        <v>0</v>
      </c>
      <c r="X232" s="447">
        <f ca="1" xml:space="preserve"> Gas_Calcs!AA$265</f>
        <v>0</v>
      </c>
      <c r="Y232" s="440">
        <f ca="1" xml:space="preserve"> Gas_Calcs!AB$265</f>
        <v>0</v>
      </c>
      <c r="Z232" s="244">
        <f ca="1" xml:space="preserve"> Gas_Calcs!AC$265</f>
        <v>0</v>
      </c>
      <c r="AA232" s="447">
        <f ca="1" xml:space="preserve"> Gas_Calcs!AD$265</f>
        <v>0</v>
      </c>
      <c r="AB232" s="461">
        <f ca="1" xml:space="preserve"> Coal_Calcs!V$264</f>
        <v>0</v>
      </c>
      <c r="AC232" s="463">
        <f ca="1" xml:space="preserve"> Coal_Calcs!W$264</f>
        <v>0</v>
      </c>
      <c r="AD232" s="464">
        <f ca="1" xml:space="preserve"> Coal_Calcs!X$264</f>
        <v>0</v>
      </c>
      <c r="AE232" s="461">
        <f ca="1" xml:space="preserve"> Coal_Calcs!Y$264</f>
        <v>0</v>
      </c>
      <c r="AF232" s="463">
        <f ca="1" xml:space="preserve"> Coal_Calcs!Z$264</f>
        <v>0</v>
      </c>
      <c r="AG232" s="464">
        <f ca="1" xml:space="preserve"> Coal_Calcs!AA$264</f>
        <v>0</v>
      </c>
      <c r="AH232" s="461">
        <f ca="1" xml:space="preserve"> Coal_Calcs!AB$264</f>
        <v>0</v>
      </c>
      <c r="AI232" s="463">
        <f ca="1" xml:space="preserve"> Coal_Calcs!AC$264</f>
        <v>0</v>
      </c>
      <c r="AJ232" s="464">
        <f ca="1" xml:space="preserve"> Coal_Calcs!AD$264</f>
        <v>0</v>
      </c>
      <c r="AK232" s="384">
        <f t="shared" ca="1" si="4"/>
        <v>0</v>
      </c>
      <c r="AL232" s="384">
        <f t="shared" ca="1" si="4"/>
        <v>0</v>
      </c>
      <c r="AM232" s="384">
        <f t="shared" ca="1" si="4"/>
        <v>0</v>
      </c>
    </row>
    <row r="233" spans="4:39" ht="12.9" customHeight="1" x14ac:dyDescent="0.3">
      <c r="D233" s="54"/>
      <c r="E233" s="234" t="s">
        <v>411</v>
      </c>
      <c r="F233" s="234" t="s">
        <v>621</v>
      </c>
      <c r="G233" s="234" t="s">
        <v>646</v>
      </c>
      <c r="H233" s="172"/>
      <c r="I233" s="172"/>
      <c r="J233" s="440">
        <f ca="1" xml:space="preserve"> Oil_Calcs!V$266</f>
        <v>3686.0942797160587</v>
      </c>
      <c r="K233" s="244">
        <f ca="1" xml:space="preserve"> Oil_Calcs!W$266</f>
        <v>4008.6377104863768</v>
      </c>
      <c r="L233" s="447">
        <f ca="1" xml:space="preserve"> Oil_Calcs!X$266</f>
        <v>4372.9793980981431</v>
      </c>
      <c r="M233" s="440">
        <f ca="1" xml:space="preserve"> Oil_Calcs!Y$266</f>
        <v>0</v>
      </c>
      <c r="N233" s="244">
        <f ca="1" xml:space="preserve"> Oil_Calcs!Z$266</f>
        <v>0</v>
      </c>
      <c r="O233" s="447">
        <f ca="1" xml:space="preserve"> Oil_Calcs!AA$266</f>
        <v>0</v>
      </c>
      <c r="P233" s="440">
        <f ca="1" xml:space="preserve"> Oil_Calcs!AB$266</f>
        <v>3686.0942797160587</v>
      </c>
      <c r="Q233" s="244">
        <f ca="1" xml:space="preserve"> Oil_Calcs!AC$266</f>
        <v>4008.6377104863768</v>
      </c>
      <c r="R233" s="447">
        <f ca="1" xml:space="preserve"> Oil_Calcs!AD$266</f>
        <v>4372.9793980981431</v>
      </c>
      <c r="S233" s="440">
        <f ca="1" xml:space="preserve"> Gas_Calcs!V$266</f>
        <v>285.55320440014685</v>
      </c>
      <c r="T233" s="244">
        <f ca="1" xml:space="preserve"> Gas_Calcs!W$266</f>
        <v>295.01905647970972</v>
      </c>
      <c r="U233" s="447">
        <f ca="1" xml:space="preserve"> Gas_Calcs!X$266</f>
        <v>306.58843124361988</v>
      </c>
      <c r="V233" s="440">
        <f ca="1" xml:space="preserve"> Gas_Calcs!Y$266</f>
        <v>26.079923136605991</v>
      </c>
      <c r="W233" s="244">
        <f ca="1" xml:space="preserve"> Gas_Calcs!Z$266</f>
        <v>66.982696882082735</v>
      </c>
      <c r="X233" s="447">
        <f ca="1" xml:space="preserve"> Gas_Calcs!AA$266</f>
        <v>113.03970978806875</v>
      </c>
      <c r="Y233" s="440">
        <f ca="1" xml:space="preserve"> Gas_Calcs!AB$266</f>
        <v>311.63312753675285</v>
      </c>
      <c r="Z233" s="244">
        <f ca="1" xml:space="preserve"> Gas_Calcs!AC$266</f>
        <v>362.00175336179245</v>
      </c>
      <c r="AA233" s="447">
        <f ca="1" xml:space="preserve"> Gas_Calcs!AD$266</f>
        <v>419.62814103168864</v>
      </c>
      <c r="AB233" s="461">
        <f ca="1" xml:space="preserve"> Coal_Calcs!V$265</f>
        <v>0</v>
      </c>
      <c r="AC233" s="463">
        <f ca="1" xml:space="preserve"> Coal_Calcs!W$265</f>
        <v>0</v>
      </c>
      <c r="AD233" s="464">
        <f ca="1" xml:space="preserve"> Coal_Calcs!X$265</f>
        <v>0</v>
      </c>
      <c r="AE233" s="461">
        <f ca="1" xml:space="preserve"> Coal_Calcs!Y$265</f>
        <v>0</v>
      </c>
      <c r="AF233" s="463">
        <f ca="1" xml:space="preserve"> Coal_Calcs!Z$265</f>
        <v>0</v>
      </c>
      <c r="AG233" s="464">
        <f ca="1" xml:space="preserve"> Coal_Calcs!AA$265</f>
        <v>0</v>
      </c>
      <c r="AH233" s="461">
        <f ca="1" xml:space="preserve"> Coal_Calcs!AB$265</f>
        <v>0</v>
      </c>
      <c r="AI233" s="463">
        <f ca="1" xml:space="preserve"> Coal_Calcs!AC$265</f>
        <v>0</v>
      </c>
      <c r="AJ233" s="464">
        <f ca="1" xml:space="preserve"> Coal_Calcs!AD$265</f>
        <v>0</v>
      </c>
      <c r="AK233" s="384">
        <f t="shared" ca="1" si="4"/>
        <v>3997.7274072528116</v>
      </c>
      <c r="AL233" s="384">
        <f t="shared" ca="1" si="4"/>
        <v>4370.6394638481688</v>
      </c>
      <c r="AM233" s="384">
        <f t="shared" ca="1" si="4"/>
        <v>4792.6075391298318</v>
      </c>
    </row>
    <row r="234" spans="4:39" ht="12.9" customHeight="1" x14ac:dyDescent="0.3">
      <c r="D234" s="54"/>
      <c r="E234" s="234" t="s">
        <v>413</v>
      </c>
      <c r="F234" s="234" t="s">
        <v>623</v>
      </c>
      <c r="G234" s="234" t="s">
        <v>646</v>
      </c>
      <c r="H234" s="172"/>
      <c r="I234" s="172"/>
      <c r="J234" s="440">
        <f ca="1" xml:space="preserve"> Oil_Calcs!V$267</f>
        <v>0</v>
      </c>
      <c r="K234" s="244">
        <f ca="1" xml:space="preserve"> Oil_Calcs!W$267</f>
        <v>0</v>
      </c>
      <c r="L234" s="447">
        <f ca="1" xml:space="preserve"> Oil_Calcs!X$267</f>
        <v>0</v>
      </c>
      <c r="M234" s="440">
        <f ca="1" xml:space="preserve"> Oil_Calcs!Y$267</f>
        <v>0</v>
      </c>
      <c r="N234" s="244">
        <f ca="1" xml:space="preserve"> Oil_Calcs!Z$267</f>
        <v>0</v>
      </c>
      <c r="O234" s="447">
        <f ca="1" xml:space="preserve"> Oil_Calcs!AA$267</f>
        <v>0</v>
      </c>
      <c r="P234" s="440">
        <f ca="1" xml:space="preserve"> Oil_Calcs!AB$267</f>
        <v>0</v>
      </c>
      <c r="Q234" s="244">
        <f ca="1" xml:space="preserve"> Oil_Calcs!AC$267</f>
        <v>0</v>
      </c>
      <c r="R234" s="447">
        <f ca="1" xml:space="preserve"> Oil_Calcs!AD$267</f>
        <v>0</v>
      </c>
      <c r="S234" s="440">
        <f ca="1" xml:space="preserve"> Gas_Calcs!V$267</f>
        <v>2614.3738984075626</v>
      </c>
      <c r="T234" s="244">
        <f ca="1" xml:space="preserve"> Gas_Calcs!W$267</f>
        <v>2701.0382265315702</v>
      </c>
      <c r="U234" s="447">
        <f ca="1" xml:space="preserve"> Gas_Calcs!X$267</f>
        <v>2806.9612942386907</v>
      </c>
      <c r="V234" s="440">
        <f ca="1" xml:space="preserve"> Gas_Calcs!Y$267</f>
        <v>238.77396320607755</v>
      </c>
      <c r="W234" s="244">
        <f ca="1" xml:space="preserve"> Gas_Calcs!Z$267</f>
        <v>613.25809577702887</v>
      </c>
      <c r="X234" s="447">
        <f ca="1" xml:space="preserve"> Gas_Calcs!AA$267</f>
        <v>1034.9317121980821</v>
      </c>
      <c r="Y234" s="440">
        <f ca="1" xml:space="preserve"> Gas_Calcs!AB$267</f>
        <v>2853.1478616136401</v>
      </c>
      <c r="Z234" s="244">
        <f ca="1" xml:space="preserve"> Gas_Calcs!AC$267</f>
        <v>3314.296322308599</v>
      </c>
      <c r="AA234" s="447">
        <f ca="1" xml:space="preserve"> Gas_Calcs!AD$267</f>
        <v>3841.8930064367728</v>
      </c>
      <c r="AB234" s="461">
        <f ca="1" xml:space="preserve"> Coal_Calcs!V$266</f>
        <v>1159.0683515327116</v>
      </c>
      <c r="AC234" s="463">
        <f ca="1" xml:space="preserve"> Coal_Calcs!W$266</f>
        <v>1285.3107182372135</v>
      </c>
      <c r="AD234" s="464">
        <f ca="1" xml:space="preserve"> Coal_Calcs!X$266</f>
        <v>1412.8326473524176</v>
      </c>
      <c r="AE234" s="461">
        <f ca="1" xml:space="preserve"> Coal_Calcs!Y$266</f>
        <v>0</v>
      </c>
      <c r="AF234" s="463">
        <f ca="1" xml:space="preserve"> Coal_Calcs!Z$266</f>
        <v>0</v>
      </c>
      <c r="AG234" s="464">
        <f ca="1" xml:space="preserve"> Coal_Calcs!AA$266</f>
        <v>0</v>
      </c>
      <c r="AH234" s="461">
        <f ca="1" xml:space="preserve"> Coal_Calcs!AB$266</f>
        <v>1159.0683515327116</v>
      </c>
      <c r="AI234" s="463">
        <f ca="1" xml:space="preserve"> Coal_Calcs!AC$266</f>
        <v>1285.3107182372135</v>
      </c>
      <c r="AJ234" s="464">
        <f ca="1" xml:space="preserve"> Coal_Calcs!AD$266</f>
        <v>1412.8326473524176</v>
      </c>
      <c r="AK234" s="384">
        <f t="shared" ca="1" si="4"/>
        <v>4012.2162131463519</v>
      </c>
      <c r="AL234" s="384">
        <f t="shared" ca="1" si="4"/>
        <v>4599.6070405458122</v>
      </c>
      <c r="AM234" s="384">
        <f t="shared" ca="1" si="4"/>
        <v>5254.7256537891899</v>
      </c>
    </row>
    <row r="235" spans="4:39" ht="12.9" customHeight="1" x14ac:dyDescent="0.3">
      <c r="D235" s="54"/>
      <c r="E235" s="234" t="s">
        <v>426</v>
      </c>
      <c r="F235" s="234" t="s">
        <v>632</v>
      </c>
      <c r="G235" s="234" t="s">
        <v>646</v>
      </c>
      <c r="H235" s="172"/>
      <c r="I235" s="172"/>
      <c r="J235" s="440">
        <f ca="1" xml:space="preserve"> Oil_Calcs!V$268</f>
        <v>7858.6955952852741</v>
      </c>
      <c r="K235" s="244">
        <f ca="1" xml:space="preserve"> Oil_Calcs!W$268</f>
        <v>8546.3531662354544</v>
      </c>
      <c r="L235" s="447">
        <f ca="1" xml:space="preserve"> Oil_Calcs!X$268</f>
        <v>9323.1239697847195</v>
      </c>
      <c r="M235" s="440">
        <f ca="1" xml:space="preserve"> Oil_Calcs!Y$268</f>
        <v>1300.1283641706937</v>
      </c>
      <c r="N235" s="244">
        <f ca="1" xml:space="preserve"> Oil_Calcs!Z$268</f>
        <v>1565.6888168238168</v>
      </c>
      <c r="O235" s="447">
        <f ca="1" xml:space="preserve"> Oil_Calcs!AA$268</f>
        <v>3374.0925780121879</v>
      </c>
      <c r="P235" s="440">
        <f ca="1" xml:space="preserve"> Oil_Calcs!AB$268</f>
        <v>9158.8239594559673</v>
      </c>
      <c r="Q235" s="244">
        <f ca="1" xml:space="preserve"> Oil_Calcs!AC$268</f>
        <v>10112.041983059271</v>
      </c>
      <c r="R235" s="447">
        <f ca="1" xml:space="preserve"> Oil_Calcs!AD$268</f>
        <v>12697.216547796907</v>
      </c>
      <c r="S235" s="440">
        <f ca="1" xml:space="preserve"> Gas_Calcs!V$268</f>
        <v>0</v>
      </c>
      <c r="T235" s="244">
        <f ca="1" xml:space="preserve"> Gas_Calcs!W$268</f>
        <v>0</v>
      </c>
      <c r="U235" s="447">
        <f ca="1" xml:space="preserve"> Gas_Calcs!X$268</f>
        <v>0</v>
      </c>
      <c r="V235" s="440">
        <f ca="1" xml:space="preserve"> Gas_Calcs!Y$268</f>
        <v>0</v>
      </c>
      <c r="W235" s="244">
        <f ca="1" xml:space="preserve"> Gas_Calcs!Z$268</f>
        <v>0</v>
      </c>
      <c r="X235" s="447">
        <f ca="1" xml:space="preserve"> Gas_Calcs!AA$268</f>
        <v>0</v>
      </c>
      <c r="Y235" s="440">
        <f ca="1" xml:space="preserve"> Gas_Calcs!AB$268</f>
        <v>0</v>
      </c>
      <c r="Z235" s="244">
        <f ca="1" xml:space="preserve"> Gas_Calcs!AC$268</f>
        <v>0</v>
      </c>
      <c r="AA235" s="447">
        <f ca="1" xml:space="preserve"> Gas_Calcs!AD$268</f>
        <v>0</v>
      </c>
      <c r="AB235" s="461">
        <f ca="1" xml:space="preserve"> Coal_Calcs!V$267</f>
        <v>58365.025550232654</v>
      </c>
      <c r="AC235" s="463">
        <f ca="1" xml:space="preserve"> Coal_Calcs!W$267</f>
        <v>62108.909382273392</v>
      </c>
      <c r="AD235" s="464">
        <f ca="1" xml:space="preserve"> Coal_Calcs!X$267</f>
        <v>65743.04084496967</v>
      </c>
      <c r="AE235" s="461">
        <f ca="1" xml:space="preserve"> Coal_Calcs!Y$267</f>
        <v>11692.811620974955</v>
      </c>
      <c r="AF235" s="463">
        <f ca="1" xml:space="preserve"> Coal_Calcs!Z$267</f>
        <v>12979.468447018653</v>
      </c>
      <c r="AG235" s="464">
        <f ca="1" xml:space="preserve"> Coal_Calcs!AA$267</f>
        <v>14266.125273062355</v>
      </c>
      <c r="AH235" s="461">
        <f ca="1" xml:space="preserve"> Coal_Calcs!AB$267</f>
        <v>70057.837171207604</v>
      </c>
      <c r="AI235" s="463">
        <f ca="1" xml:space="preserve"> Coal_Calcs!AC$267</f>
        <v>75088.377829292047</v>
      </c>
      <c r="AJ235" s="464">
        <f ca="1" xml:space="preserve"> Coal_Calcs!AD$267</f>
        <v>80009.166118032022</v>
      </c>
      <c r="AK235" s="384">
        <f t="shared" ca="1" si="4"/>
        <v>79216.661130663575</v>
      </c>
      <c r="AL235" s="384">
        <f t="shared" ca="1" si="4"/>
        <v>85200.41981235132</v>
      </c>
      <c r="AM235" s="384">
        <f t="shared" ca="1" si="4"/>
        <v>92706.382665828933</v>
      </c>
    </row>
    <row r="236" spans="4:39" ht="12.9" customHeight="1" x14ac:dyDescent="0.3">
      <c r="D236" s="54"/>
      <c r="E236" s="234" t="s">
        <v>425</v>
      </c>
      <c r="F236" s="234" t="s">
        <v>631</v>
      </c>
      <c r="G236" s="234" t="s">
        <v>646</v>
      </c>
      <c r="H236" s="172"/>
      <c r="I236" s="172"/>
      <c r="J236" s="440">
        <f ca="1" xml:space="preserve"> Oil_Calcs!V$269</f>
        <v>0</v>
      </c>
      <c r="K236" s="244">
        <f ca="1" xml:space="preserve"> Oil_Calcs!W$269</f>
        <v>0</v>
      </c>
      <c r="L236" s="447">
        <f ca="1" xml:space="preserve"> Oil_Calcs!X$269</f>
        <v>0</v>
      </c>
      <c r="M236" s="440">
        <f ca="1" xml:space="preserve"> Oil_Calcs!Y$269</f>
        <v>0</v>
      </c>
      <c r="N236" s="244">
        <f ca="1" xml:space="preserve"> Oil_Calcs!Z$269</f>
        <v>0</v>
      </c>
      <c r="O236" s="447">
        <f ca="1" xml:space="preserve"> Oil_Calcs!AA$269</f>
        <v>0</v>
      </c>
      <c r="P236" s="440">
        <f ca="1" xml:space="preserve"> Oil_Calcs!AB$269</f>
        <v>0</v>
      </c>
      <c r="Q236" s="244">
        <f ca="1" xml:space="preserve"> Oil_Calcs!AC$269</f>
        <v>0</v>
      </c>
      <c r="R236" s="447">
        <f ca="1" xml:space="preserve"> Oil_Calcs!AD$269</f>
        <v>0</v>
      </c>
      <c r="S236" s="440">
        <f ca="1" xml:space="preserve"> Gas_Calcs!V$269</f>
        <v>0</v>
      </c>
      <c r="T236" s="244">
        <f ca="1" xml:space="preserve"> Gas_Calcs!W$269</f>
        <v>0</v>
      </c>
      <c r="U236" s="447">
        <f ca="1" xml:space="preserve"> Gas_Calcs!X$269</f>
        <v>0</v>
      </c>
      <c r="V236" s="440">
        <f ca="1" xml:space="preserve"> Gas_Calcs!Y$269</f>
        <v>0</v>
      </c>
      <c r="W236" s="244">
        <f ca="1" xml:space="preserve"> Gas_Calcs!Z$269</f>
        <v>0</v>
      </c>
      <c r="X236" s="447">
        <f ca="1" xml:space="preserve"> Gas_Calcs!AA$269</f>
        <v>0</v>
      </c>
      <c r="Y236" s="440">
        <f ca="1" xml:space="preserve"> Gas_Calcs!AB$269</f>
        <v>0</v>
      </c>
      <c r="Z236" s="244">
        <f ca="1" xml:space="preserve"> Gas_Calcs!AC$269</f>
        <v>0</v>
      </c>
      <c r="AA236" s="447">
        <f ca="1" xml:space="preserve"> Gas_Calcs!AD$269</f>
        <v>0</v>
      </c>
      <c r="AB236" s="461">
        <f ca="1" xml:space="preserve"> Coal_Calcs!V$268</f>
        <v>0</v>
      </c>
      <c r="AC236" s="463">
        <f ca="1" xml:space="preserve"> Coal_Calcs!W$268</f>
        <v>0</v>
      </c>
      <c r="AD236" s="464">
        <f ca="1" xml:space="preserve"> Coal_Calcs!X$268</f>
        <v>0</v>
      </c>
      <c r="AE236" s="461">
        <f ca="1" xml:space="preserve"> Coal_Calcs!Y$268</f>
        <v>0</v>
      </c>
      <c r="AF236" s="463">
        <f ca="1" xml:space="preserve"> Coal_Calcs!Z$268</f>
        <v>0</v>
      </c>
      <c r="AG236" s="464">
        <f ca="1" xml:space="preserve"> Coal_Calcs!AA$268</f>
        <v>0</v>
      </c>
      <c r="AH236" s="461">
        <f ca="1" xml:space="preserve"> Coal_Calcs!AB$268</f>
        <v>0</v>
      </c>
      <c r="AI236" s="463">
        <f ca="1" xml:space="preserve"> Coal_Calcs!AC$268</f>
        <v>0</v>
      </c>
      <c r="AJ236" s="464">
        <f ca="1" xml:space="preserve"> Coal_Calcs!AD$268</f>
        <v>0</v>
      </c>
      <c r="AK236" s="384">
        <f t="shared" ca="1" si="4"/>
        <v>0</v>
      </c>
      <c r="AL236" s="384">
        <f t="shared" ca="1" si="4"/>
        <v>0</v>
      </c>
      <c r="AM236" s="384">
        <f t="shared" ca="1" si="4"/>
        <v>0</v>
      </c>
    </row>
    <row r="237" spans="4:39" ht="12.9" customHeight="1" x14ac:dyDescent="0.3">
      <c r="D237" s="54"/>
      <c r="E237" s="234" t="s">
        <v>430</v>
      </c>
      <c r="F237" s="234" t="s">
        <v>633</v>
      </c>
      <c r="G237" s="234" t="s">
        <v>646</v>
      </c>
      <c r="H237" s="172"/>
      <c r="I237" s="172"/>
      <c r="J237" s="440">
        <f ca="1" xml:space="preserve"> Oil_Calcs!V$270</f>
        <v>0</v>
      </c>
      <c r="K237" s="244">
        <f ca="1" xml:space="preserve"> Oil_Calcs!W$270</f>
        <v>0</v>
      </c>
      <c r="L237" s="447">
        <f ca="1" xml:space="preserve"> Oil_Calcs!X$270</f>
        <v>0</v>
      </c>
      <c r="M237" s="440">
        <f ca="1" xml:space="preserve"> Oil_Calcs!Y$270</f>
        <v>0</v>
      </c>
      <c r="N237" s="244">
        <f ca="1" xml:space="preserve"> Oil_Calcs!Z$270</f>
        <v>0</v>
      </c>
      <c r="O237" s="447">
        <f ca="1" xml:space="preserve"> Oil_Calcs!AA$270</f>
        <v>0</v>
      </c>
      <c r="P237" s="440">
        <f ca="1" xml:space="preserve"> Oil_Calcs!AB$270</f>
        <v>0</v>
      </c>
      <c r="Q237" s="244">
        <f ca="1" xml:space="preserve"> Oil_Calcs!AC$270</f>
        <v>0</v>
      </c>
      <c r="R237" s="447">
        <f ca="1" xml:space="preserve"> Oil_Calcs!AD$270</f>
        <v>0</v>
      </c>
      <c r="S237" s="440">
        <f ca="1" xml:space="preserve"> Gas_Calcs!V$270</f>
        <v>0</v>
      </c>
      <c r="T237" s="244">
        <f ca="1" xml:space="preserve"> Gas_Calcs!W$270</f>
        <v>0</v>
      </c>
      <c r="U237" s="447">
        <f ca="1" xml:space="preserve"> Gas_Calcs!X$270</f>
        <v>0</v>
      </c>
      <c r="V237" s="440">
        <f ca="1" xml:space="preserve"> Gas_Calcs!Y$270</f>
        <v>0</v>
      </c>
      <c r="W237" s="244">
        <f ca="1" xml:space="preserve"> Gas_Calcs!Z$270</f>
        <v>0</v>
      </c>
      <c r="X237" s="447">
        <f ca="1" xml:space="preserve"> Gas_Calcs!AA$270</f>
        <v>0</v>
      </c>
      <c r="Y237" s="440">
        <f ca="1" xml:space="preserve"> Gas_Calcs!AB$270</f>
        <v>0</v>
      </c>
      <c r="Z237" s="244">
        <f ca="1" xml:space="preserve"> Gas_Calcs!AC$270</f>
        <v>0</v>
      </c>
      <c r="AA237" s="447">
        <f ca="1" xml:space="preserve"> Gas_Calcs!AD$270</f>
        <v>0</v>
      </c>
      <c r="AB237" s="461">
        <f ca="1" xml:space="preserve"> Coal_Calcs!V$269</f>
        <v>0</v>
      </c>
      <c r="AC237" s="463">
        <f ca="1" xml:space="preserve"> Coal_Calcs!W$269</f>
        <v>0</v>
      </c>
      <c r="AD237" s="464">
        <f ca="1" xml:space="preserve"> Coal_Calcs!X$269</f>
        <v>0</v>
      </c>
      <c r="AE237" s="461">
        <f ca="1" xml:space="preserve"> Coal_Calcs!Y$269</f>
        <v>0</v>
      </c>
      <c r="AF237" s="463">
        <f ca="1" xml:space="preserve"> Coal_Calcs!Z$269</f>
        <v>0</v>
      </c>
      <c r="AG237" s="464">
        <f ca="1" xml:space="preserve"> Coal_Calcs!AA$269</f>
        <v>0</v>
      </c>
      <c r="AH237" s="461">
        <f ca="1" xml:space="preserve"> Coal_Calcs!AB$269</f>
        <v>0</v>
      </c>
      <c r="AI237" s="463">
        <f ca="1" xml:space="preserve"> Coal_Calcs!AC$269</f>
        <v>0</v>
      </c>
      <c r="AJ237" s="464">
        <f ca="1" xml:space="preserve"> Coal_Calcs!AD$269</f>
        <v>0</v>
      </c>
      <c r="AK237" s="384">
        <f t="shared" ca="1" si="4"/>
        <v>0</v>
      </c>
      <c r="AL237" s="384">
        <f t="shared" ca="1" si="4"/>
        <v>0</v>
      </c>
      <c r="AM237" s="384">
        <f t="shared" ca="1" si="4"/>
        <v>0</v>
      </c>
    </row>
    <row r="238" spans="4:39" ht="12.9" customHeight="1" x14ac:dyDescent="0.3">
      <c r="D238" s="54"/>
      <c r="E238" s="234" t="s">
        <v>429</v>
      </c>
      <c r="F238" s="234" t="s">
        <v>188</v>
      </c>
      <c r="G238" s="234" t="s">
        <v>646</v>
      </c>
      <c r="H238" s="172"/>
      <c r="I238" s="172"/>
      <c r="J238" s="440">
        <f ca="1" xml:space="preserve"> Oil_Calcs!V$271</f>
        <v>2432642.3088794984</v>
      </c>
      <c r="K238" s="244">
        <f ca="1" xml:space="preserve"> Oil_Calcs!W$271</f>
        <v>2645505.2300643199</v>
      </c>
      <c r="L238" s="447">
        <f ca="1" xml:space="preserve"> Oil_Calcs!X$271</f>
        <v>2885952.9606202552</v>
      </c>
      <c r="M238" s="440">
        <f ca="1" xml:space="preserve"> Oil_Calcs!Y$271</f>
        <v>352866.24071177904</v>
      </c>
      <c r="N238" s="244">
        <f ca="1" xml:space="preserve"> Oil_Calcs!Z$271</f>
        <v>462263.81230442924</v>
      </c>
      <c r="O238" s="447">
        <f ca="1" xml:space="preserve"> Oil_Calcs!AA$271</f>
        <v>751020.60969952005</v>
      </c>
      <c r="P238" s="440">
        <f ca="1" xml:space="preserve"> Oil_Calcs!AB$271</f>
        <v>2785508.5495912773</v>
      </c>
      <c r="Q238" s="244">
        <f ca="1" xml:space="preserve"> Oil_Calcs!AC$271</f>
        <v>3107769.0423687492</v>
      </c>
      <c r="R238" s="447">
        <f ca="1" xml:space="preserve"> Oil_Calcs!AD$271</f>
        <v>3636973.5703197755</v>
      </c>
      <c r="S238" s="440">
        <f ca="1" xml:space="preserve"> Gas_Calcs!V$271</f>
        <v>1823825.6312699493</v>
      </c>
      <c r="T238" s="244">
        <f ca="1" xml:space="preserve"> Gas_Calcs!W$271</f>
        <v>1884283.9394888426</v>
      </c>
      <c r="U238" s="447">
        <f ca="1" xml:space="preserve"> Gas_Calcs!X$271</f>
        <v>1958177.4273119345</v>
      </c>
      <c r="V238" s="440">
        <f ca="1" xml:space="preserve"> Gas_Calcs!Y$271</f>
        <v>166572.22382781893</v>
      </c>
      <c r="W238" s="244">
        <f ca="1" xml:space="preserve"> Gas_Calcs!Z$271</f>
        <v>427817.85510604276</v>
      </c>
      <c r="X238" s="447">
        <f ca="1" xml:space="preserve"> Gas_Calcs!AA$271</f>
        <v>721983.56343393354</v>
      </c>
      <c r="Y238" s="440">
        <f ca="1" xml:space="preserve"> Gas_Calcs!AB$271</f>
        <v>1990397.8550977681</v>
      </c>
      <c r="Z238" s="244">
        <f ca="1" xml:space="preserve"> Gas_Calcs!AC$271</f>
        <v>2312101.7945948853</v>
      </c>
      <c r="AA238" s="447">
        <f ca="1" xml:space="preserve"> Gas_Calcs!AD$271</f>
        <v>2680160.9907458681</v>
      </c>
      <c r="AB238" s="461">
        <f ca="1" xml:space="preserve"> Coal_Calcs!V$270</f>
        <v>1200111.1761176195</v>
      </c>
      <c r="AC238" s="463">
        <f ca="1" xml:space="preserve"> Coal_Calcs!W$270</f>
        <v>1294000.4133883286</v>
      </c>
      <c r="AD238" s="464">
        <f ca="1" xml:space="preserve"> Coal_Calcs!X$270</f>
        <v>1387826.7447413718</v>
      </c>
      <c r="AE238" s="461">
        <f ca="1" xml:space="preserve"> Coal_Calcs!Y$270</f>
        <v>84601.127952923664</v>
      </c>
      <c r="AF238" s="463">
        <f ca="1" xml:space="preserve"> Coal_Calcs!Z$270</f>
        <v>90972.665117024153</v>
      </c>
      <c r="AG238" s="464">
        <f ca="1" xml:space="preserve"> Coal_Calcs!AA$270</f>
        <v>97344.202281124715</v>
      </c>
      <c r="AH238" s="461">
        <f ca="1" xml:space="preserve"> Coal_Calcs!AB$270</f>
        <v>1284712.3040705433</v>
      </c>
      <c r="AI238" s="463">
        <f ca="1" xml:space="preserve"> Coal_Calcs!AC$270</f>
        <v>1384973.0785053528</v>
      </c>
      <c r="AJ238" s="464">
        <f ca="1" xml:space="preserve"> Coal_Calcs!AD$270</f>
        <v>1485170.9470224965</v>
      </c>
      <c r="AK238" s="384">
        <f t="shared" ca="1" si="4"/>
        <v>6060618.7087595891</v>
      </c>
      <c r="AL238" s="384">
        <f t="shared" ca="1" si="4"/>
        <v>6804843.915468988</v>
      </c>
      <c r="AM238" s="384">
        <f t="shared" ca="1" si="4"/>
        <v>7802305.5080881407</v>
      </c>
    </row>
    <row r="239" spans="4:39" ht="12.9" customHeight="1" x14ac:dyDescent="0.3">
      <c r="D239" s="54"/>
      <c r="E239" s="234" t="s">
        <v>431</v>
      </c>
      <c r="F239" s="234" t="s">
        <v>634</v>
      </c>
      <c r="G239" s="234" t="s">
        <v>646</v>
      </c>
      <c r="H239" s="172"/>
      <c r="I239" s="172"/>
      <c r="J239" s="440">
        <f ca="1" xml:space="preserve"> Oil_Calcs!V$272</f>
        <v>284.72779499298053</v>
      </c>
      <c r="K239" s="244">
        <f ca="1" xml:space="preserve"> Oil_Calcs!W$272</f>
        <v>309.64226349642257</v>
      </c>
      <c r="L239" s="447">
        <f ca="1" xml:space="preserve"> Oil_Calcs!X$272</f>
        <v>337.78538666844048</v>
      </c>
      <c r="M239" s="440">
        <f ca="1" xml:space="preserve"> Oil_Calcs!Y$272</f>
        <v>0</v>
      </c>
      <c r="N239" s="244">
        <f ca="1" xml:space="preserve"> Oil_Calcs!Z$272</f>
        <v>0</v>
      </c>
      <c r="O239" s="447">
        <f ca="1" xml:space="preserve"> Oil_Calcs!AA$272</f>
        <v>0</v>
      </c>
      <c r="P239" s="440">
        <f ca="1" xml:space="preserve"> Oil_Calcs!AB$272</f>
        <v>284.72779499298053</v>
      </c>
      <c r="Q239" s="244">
        <f ca="1" xml:space="preserve"> Oil_Calcs!AC$272</f>
        <v>309.64226349642257</v>
      </c>
      <c r="R239" s="447">
        <f ca="1" xml:space="preserve"> Oil_Calcs!AD$272</f>
        <v>337.78538666844048</v>
      </c>
      <c r="S239" s="440">
        <f ca="1" xml:space="preserve"> Gas_Calcs!V$272</f>
        <v>0</v>
      </c>
      <c r="T239" s="244">
        <f ca="1" xml:space="preserve"> Gas_Calcs!W$272</f>
        <v>0</v>
      </c>
      <c r="U239" s="447">
        <f ca="1" xml:space="preserve"> Gas_Calcs!X$272</f>
        <v>0</v>
      </c>
      <c r="V239" s="440">
        <f ca="1" xml:space="preserve"> Gas_Calcs!Y$272</f>
        <v>0</v>
      </c>
      <c r="W239" s="244">
        <f ca="1" xml:space="preserve"> Gas_Calcs!Z$272</f>
        <v>0</v>
      </c>
      <c r="X239" s="447">
        <f ca="1" xml:space="preserve"> Gas_Calcs!AA$272</f>
        <v>0</v>
      </c>
      <c r="Y239" s="440">
        <f ca="1" xml:space="preserve"> Gas_Calcs!AB$272</f>
        <v>0</v>
      </c>
      <c r="Z239" s="244">
        <f ca="1" xml:space="preserve"> Gas_Calcs!AC$272</f>
        <v>0</v>
      </c>
      <c r="AA239" s="447">
        <f ca="1" xml:space="preserve"> Gas_Calcs!AD$272</f>
        <v>0</v>
      </c>
      <c r="AB239" s="461">
        <f ca="1" xml:space="preserve"> Coal_Calcs!V$271</f>
        <v>0</v>
      </c>
      <c r="AC239" s="463">
        <f ca="1" xml:space="preserve"> Coal_Calcs!W$271</f>
        <v>0</v>
      </c>
      <c r="AD239" s="464">
        <f ca="1" xml:space="preserve"> Coal_Calcs!X$271</f>
        <v>0</v>
      </c>
      <c r="AE239" s="461">
        <f ca="1" xml:space="preserve"> Coal_Calcs!Y$271</f>
        <v>0</v>
      </c>
      <c r="AF239" s="463">
        <f ca="1" xml:space="preserve"> Coal_Calcs!Z$271</f>
        <v>0</v>
      </c>
      <c r="AG239" s="464">
        <f ca="1" xml:space="preserve"> Coal_Calcs!AA$271</f>
        <v>0</v>
      </c>
      <c r="AH239" s="461">
        <f ca="1" xml:space="preserve"> Coal_Calcs!AB$271</f>
        <v>0</v>
      </c>
      <c r="AI239" s="463">
        <f ca="1" xml:space="preserve"> Coal_Calcs!AC$271</f>
        <v>0</v>
      </c>
      <c r="AJ239" s="464">
        <f ca="1" xml:space="preserve"> Coal_Calcs!AD$271</f>
        <v>0</v>
      </c>
      <c r="AK239" s="384">
        <f t="shared" ca="1" si="4"/>
        <v>284.72779499298053</v>
      </c>
      <c r="AL239" s="384">
        <f t="shared" ca="1" si="4"/>
        <v>309.64226349642257</v>
      </c>
      <c r="AM239" s="384">
        <f t="shared" ca="1" si="4"/>
        <v>337.78538666844048</v>
      </c>
    </row>
    <row r="240" spans="4:39" ht="12.9" customHeight="1" x14ac:dyDescent="0.3">
      <c r="D240" s="54"/>
      <c r="E240" s="234" t="s">
        <v>432</v>
      </c>
      <c r="F240" s="234" t="s">
        <v>189</v>
      </c>
      <c r="G240" s="234" t="s">
        <v>646</v>
      </c>
      <c r="H240" s="172"/>
      <c r="I240" s="172"/>
      <c r="J240" s="440">
        <f ca="1" xml:space="preserve"> Oil_Calcs!V$273</f>
        <v>5201.6497748521106</v>
      </c>
      <c r="K240" s="244">
        <f ca="1" xml:space="preserve"> Oil_Calcs!W$273</f>
        <v>5656.8084975355932</v>
      </c>
      <c r="L240" s="447">
        <f ca="1" xml:space="preserve"> Oil_Calcs!X$273</f>
        <v>6170.9510325661849</v>
      </c>
      <c r="M240" s="440">
        <f ca="1" xml:space="preserve"> Oil_Calcs!Y$273</f>
        <v>1672.6107558102119</v>
      </c>
      <c r="N240" s="244">
        <f ca="1" xml:space="preserve"> Oil_Calcs!Z$273</f>
        <v>2406.207121512261</v>
      </c>
      <c r="O240" s="447">
        <f ca="1" xml:space="preserve"> Oil_Calcs!AA$273</f>
        <v>3621.5449984420497</v>
      </c>
      <c r="P240" s="440">
        <f ca="1" xml:space="preserve"> Oil_Calcs!AB$273</f>
        <v>6874.2605306623227</v>
      </c>
      <c r="Q240" s="244">
        <f ca="1" xml:space="preserve"> Oil_Calcs!AC$273</f>
        <v>8063.0156190478538</v>
      </c>
      <c r="R240" s="447">
        <f ca="1" xml:space="preserve"> Oil_Calcs!AD$273</f>
        <v>9792.4960310082351</v>
      </c>
      <c r="S240" s="440">
        <f ca="1" xml:space="preserve"> Gas_Calcs!V$273</f>
        <v>0</v>
      </c>
      <c r="T240" s="244">
        <f ca="1" xml:space="preserve"> Gas_Calcs!W$273</f>
        <v>0</v>
      </c>
      <c r="U240" s="447">
        <f ca="1" xml:space="preserve"> Gas_Calcs!X$273</f>
        <v>0</v>
      </c>
      <c r="V240" s="440">
        <f ca="1" xml:space="preserve"> Gas_Calcs!Y$273</f>
        <v>0</v>
      </c>
      <c r="W240" s="244">
        <f ca="1" xml:space="preserve"> Gas_Calcs!Z$273</f>
        <v>0</v>
      </c>
      <c r="X240" s="447">
        <f ca="1" xml:space="preserve"> Gas_Calcs!AA$273</f>
        <v>0</v>
      </c>
      <c r="Y240" s="440">
        <f ca="1" xml:space="preserve"> Gas_Calcs!AB$273</f>
        <v>0</v>
      </c>
      <c r="Z240" s="244">
        <f ca="1" xml:space="preserve"> Gas_Calcs!AC$273</f>
        <v>0</v>
      </c>
      <c r="AA240" s="447">
        <f ca="1" xml:space="preserve"> Gas_Calcs!AD$273</f>
        <v>0</v>
      </c>
      <c r="AB240" s="461">
        <f ca="1" xml:space="preserve"> Coal_Calcs!V$272</f>
        <v>6582.9555252899218</v>
      </c>
      <c r="AC240" s="463">
        <f ca="1" xml:space="preserve"> Coal_Calcs!W$272</f>
        <v>7299.9519684454353</v>
      </c>
      <c r="AD240" s="464">
        <f ca="1" xml:space="preserve"> Coal_Calcs!X$272</f>
        <v>8024.2157159237222</v>
      </c>
      <c r="AE240" s="461">
        <f ca="1" xml:space="preserve"> Coal_Calcs!Y$272</f>
        <v>0</v>
      </c>
      <c r="AF240" s="463">
        <f ca="1" xml:space="preserve"> Coal_Calcs!Z$272</f>
        <v>0</v>
      </c>
      <c r="AG240" s="464">
        <f ca="1" xml:space="preserve"> Coal_Calcs!AA$272</f>
        <v>0</v>
      </c>
      <c r="AH240" s="461">
        <f ca="1" xml:space="preserve"> Coal_Calcs!AB$272</f>
        <v>6582.9555252899218</v>
      </c>
      <c r="AI240" s="463">
        <f ca="1" xml:space="preserve"> Coal_Calcs!AC$272</f>
        <v>7299.9519684454353</v>
      </c>
      <c r="AJ240" s="464">
        <f ca="1" xml:space="preserve"> Coal_Calcs!AD$272</f>
        <v>8024.2157159237222</v>
      </c>
      <c r="AK240" s="384">
        <f t="shared" ca="1" si="4"/>
        <v>13457.216055952245</v>
      </c>
      <c r="AL240" s="384">
        <f t="shared" ca="1" si="4"/>
        <v>15362.967587493289</v>
      </c>
      <c r="AM240" s="384">
        <f t="shared" ca="1" si="4"/>
        <v>17816.711746931956</v>
      </c>
    </row>
    <row r="241" spans="1:39" ht="12.9" customHeight="1" x14ac:dyDescent="0.3">
      <c r="D241" s="54"/>
      <c r="E241" s="234" t="s">
        <v>293</v>
      </c>
      <c r="F241" s="234" t="s">
        <v>524</v>
      </c>
      <c r="G241" s="234" t="s">
        <v>646</v>
      </c>
      <c r="H241" s="172"/>
      <c r="I241" s="172"/>
      <c r="J241" s="440">
        <f ca="1" xml:space="preserve"> Oil_Calcs!V$274</f>
        <v>0</v>
      </c>
      <c r="K241" s="244">
        <f ca="1" xml:space="preserve"> Oil_Calcs!W$274</f>
        <v>0</v>
      </c>
      <c r="L241" s="447">
        <f ca="1" xml:space="preserve"> Oil_Calcs!X$274</f>
        <v>0</v>
      </c>
      <c r="M241" s="440">
        <f ca="1" xml:space="preserve"> Oil_Calcs!Y$274</f>
        <v>0</v>
      </c>
      <c r="N241" s="244">
        <f ca="1" xml:space="preserve"> Oil_Calcs!Z$274</f>
        <v>0</v>
      </c>
      <c r="O241" s="447">
        <f ca="1" xml:space="preserve"> Oil_Calcs!AA$274</f>
        <v>0</v>
      </c>
      <c r="P241" s="440">
        <f ca="1" xml:space="preserve"> Oil_Calcs!AB$274</f>
        <v>0</v>
      </c>
      <c r="Q241" s="244">
        <f ca="1" xml:space="preserve"> Oil_Calcs!AC$274</f>
        <v>0</v>
      </c>
      <c r="R241" s="447">
        <f ca="1" xml:space="preserve"> Oil_Calcs!AD$274</f>
        <v>0</v>
      </c>
      <c r="S241" s="440">
        <f ca="1" xml:space="preserve"> Gas_Calcs!V$274</f>
        <v>0</v>
      </c>
      <c r="T241" s="244">
        <f ca="1" xml:space="preserve"> Gas_Calcs!W$274</f>
        <v>0</v>
      </c>
      <c r="U241" s="447">
        <f ca="1" xml:space="preserve"> Gas_Calcs!X$274</f>
        <v>0</v>
      </c>
      <c r="V241" s="440">
        <f ca="1" xml:space="preserve"> Gas_Calcs!Y$274</f>
        <v>0</v>
      </c>
      <c r="W241" s="244">
        <f ca="1" xml:space="preserve"> Gas_Calcs!Z$274</f>
        <v>0</v>
      </c>
      <c r="X241" s="447">
        <f ca="1" xml:space="preserve"> Gas_Calcs!AA$274</f>
        <v>0</v>
      </c>
      <c r="Y241" s="440">
        <f ca="1" xml:space="preserve"> Gas_Calcs!AB$274</f>
        <v>0</v>
      </c>
      <c r="Z241" s="244">
        <f ca="1" xml:space="preserve"> Gas_Calcs!AC$274</f>
        <v>0</v>
      </c>
      <c r="AA241" s="447">
        <f ca="1" xml:space="preserve"> Gas_Calcs!AD$274</f>
        <v>0</v>
      </c>
      <c r="AB241" s="461">
        <f ca="1" xml:space="preserve"> Coal_Calcs!V$273</f>
        <v>0</v>
      </c>
      <c r="AC241" s="463">
        <f ca="1" xml:space="preserve"> Coal_Calcs!W$273</f>
        <v>0</v>
      </c>
      <c r="AD241" s="464">
        <f ca="1" xml:space="preserve"> Coal_Calcs!X$273</f>
        <v>0</v>
      </c>
      <c r="AE241" s="461">
        <f ca="1" xml:space="preserve"> Coal_Calcs!Y$273</f>
        <v>0</v>
      </c>
      <c r="AF241" s="463">
        <f ca="1" xml:space="preserve"> Coal_Calcs!Z$273</f>
        <v>0</v>
      </c>
      <c r="AG241" s="464">
        <f ca="1" xml:space="preserve"> Coal_Calcs!AA$273</f>
        <v>0</v>
      </c>
      <c r="AH241" s="461">
        <f ca="1" xml:space="preserve"> Coal_Calcs!AB$273</f>
        <v>0</v>
      </c>
      <c r="AI241" s="463">
        <f ca="1" xml:space="preserve"> Coal_Calcs!AC$273</f>
        <v>0</v>
      </c>
      <c r="AJ241" s="464">
        <f ca="1" xml:space="preserve"> Coal_Calcs!AD$273</f>
        <v>0</v>
      </c>
      <c r="AK241" s="384">
        <f t="shared" ca="1" si="4"/>
        <v>0</v>
      </c>
      <c r="AL241" s="384">
        <f t="shared" ca="1" si="4"/>
        <v>0</v>
      </c>
      <c r="AM241" s="384">
        <f t="shared" ca="1" si="4"/>
        <v>0</v>
      </c>
    </row>
    <row r="242" spans="1:39" ht="12.9" customHeight="1" x14ac:dyDescent="0.3">
      <c r="D242" s="54"/>
      <c r="E242" s="234" t="s">
        <v>386</v>
      </c>
      <c r="F242" s="234" t="s">
        <v>599</v>
      </c>
      <c r="G242" s="234" t="s">
        <v>646</v>
      </c>
      <c r="H242" s="172"/>
      <c r="I242" s="172"/>
      <c r="J242" s="440">
        <f ca="1" xml:space="preserve"> Oil_Calcs!V$275</f>
        <v>0</v>
      </c>
      <c r="K242" s="244">
        <f ca="1" xml:space="preserve"> Oil_Calcs!W$275</f>
        <v>0</v>
      </c>
      <c r="L242" s="447">
        <f ca="1" xml:space="preserve"> Oil_Calcs!X$275</f>
        <v>0</v>
      </c>
      <c r="M242" s="440">
        <f ca="1" xml:space="preserve"> Oil_Calcs!Y$275</f>
        <v>0</v>
      </c>
      <c r="N242" s="244">
        <f ca="1" xml:space="preserve"> Oil_Calcs!Z$275</f>
        <v>0</v>
      </c>
      <c r="O242" s="447">
        <f ca="1" xml:space="preserve"> Oil_Calcs!AA$275</f>
        <v>0</v>
      </c>
      <c r="P242" s="440">
        <f ca="1" xml:space="preserve"> Oil_Calcs!AB$275</f>
        <v>0</v>
      </c>
      <c r="Q242" s="244">
        <f ca="1" xml:space="preserve"> Oil_Calcs!AC$275</f>
        <v>0</v>
      </c>
      <c r="R242" s="447">
        <f ca="1" xml:space="preserve"> Oil_Calcs!AD$275</f>
        <v>0</v>
      </c>
      <c r="S242" s="440">
        <f ca="1" xml:space="preserve"> Gas_Calcs!V$275</f>
        <v>0</v>
      </c>
      <c r="T242" s="244">
        <f ca="1" xml:space="preserve"> Gas_Calcs!W$275</f>
        <v>0</v>
      </c>
      <c r="U242" s="447">
        <f ca="1" xml:space="preserve"> Gas_Calcs!X$275</f>
        <v>0</v>
      </c>
      <c r="V242" s="440">
        <f ca="1" xml:space="preserve"> Gas_Calcs!Y$275</f>
        <v>0</v>
      </c>
      <c r="W242" s="244">
        <f ca="1" xml:space="preserve"> Gas_Calcs!Z$275</f>
        <v>0</v>
      </c>
      <c r="X242" s="447">
        <f ca="1" xml:space="preserve"> Gas_Calcs!AA$275</f>
        <v>0</v>
      </c>
      <c r="Y242" s="440">
        <f ca="1" xml:space="preserve"> Gas_Calcs!AB$275</f>
        <v>0</v>
      </c>
      <c r="Z242" s="244">
        <f ca="1" xml:space="preserve"> Gas_Calcs!AC$275</f>
        <v>0</v>
      </c>
      <c r="AA242" s="447">
        <f ca="1" xml:space="preserve"> Gas_Calcs!AD$275</f>
        <v>0</v>
      </c>
      <c r="AB242" s="461">
        <f ca="1" xml:space="preserve"> Coal_Calcs!V$274</f>
        <v>0</v>
      </c>
      <c r="AC242" s="463">
        <f ca="1" xml:space="preserve"> Coal_Calcs!W$274</f>
        <v>0</v>
      </c>
      <c r="AD242" s="464">
        <f ca="1" xml:space="preserve"> Coal_Calcs!X$274</f>
        <v>0</v>
      </c>
      <c r="AE242" s="461">
        <f ca="1" xml:space="preserve"> Coal_Calcs!Y$274</f>
        <v>0</v>
      </c>
      <c r="AF242" s="463">
        <f ca="1" xml:space="preserve"> Coal_Calcs!Z$274</f>
        <v>0</v>
      </c>
      <c r="AG242" s="464">
        <f ca="1" xml:space="preserve"> Coal_Calcs!AA$274</f>
        <v>0</v>
      </c>
      <c r="AH242" s="461">
        <f ca="1" xml:space="preserve"> Coal_Calcs!AB$274</f>
        <v>0</v>
      </c>
      <c r="AI242" s="463">
        <f ca="1" xml:space="preserve"> Coal_Calcs!AC$274</f>
        <v>0</v>
      </c>
      <c r="AJ242" s="464">
        <f ca="1" xml:space="preserve"> Coal_Calcs!AD$274</f>
        <v>0</v>
      </c>
      <c r="AK242" s="384">
        <f t="shared" ca="1" si="4"/>
        <v>0</v>
      </c>
      <c r="AL242" s="384">
        <f t="shared" ca="1" si="4"/>
        <v>0</v>
      </c>
      <c r="AM242" s="384">
        <f t="shared" ca="1" si="4"/>
        <v>0</v>
      </c>
    </row>
    <row r="243" spans="1:39" ht="12.9" customHeight="1" x14ac:dyDescent="0.3">
      <c r="D243" s="54"/>
      <c r="E243" s="234" t="s">
        <v>434</v>
      </c>
      <c r="F243" s="234" t="s">
        <v>190</v>
      </c>
      <c r="G243" s="234" t="s">
        <v>646</v>
      </c>
      <c r="H243" s="172"/>
      <c r="I243" s="172"/>
      <c r="J243" s="440">
        <f ca="1" xml:space="preserve"> Oil_Calcs!V$276</f>
        <v>116066.03808287818</v>
      </c>
      <c r="K243" s="244">
        <f ca="1" xml:space="preserve"> Oil_Calcs!W$276</f>
        <v>126222.13699906044</v>
      </c>
      <c r="L243" s="447">
        <f ca="1" xml:space="preserve"> Oil_Calcs!X$276</f>
        <v>137694.36016552403</v>
      </c>
      <c r="M243" s="440">
        <f ca="1" xml:space="preserve"> Oil_Calcs!Y$276</f>
        <v>27855.563794681308</v>
      </c>
      <c r="N243" s="244">
        <f ca="1" xml:space="preserve"> Oil_Calcs!Z$276</f>
        <v>39648.584092687124</v>
      </c>
      <c r="O243" s="447">
        <f ca="1" xml:space="preserve"> Oil_Calcs!AA$276</f>
        <v>66166.932002108442</v>
      </c>
      <c r="P243" s="440">
        <f ca="1" xml:space="preserve"> Oil_Calcs!AB$276</f>
        <v>143921.6018775595</v>
      </c>
      <c r="Q243" s="244">
        <f ca="1" xml:space="preserve"> Oil_Calcs!AC$276</f>
        <v>165870.72109174757</v>
      </c>
      <c r="R243" s="447">
        <f ca="1" xml:space="preserve"> Oil_Calcs!AD$276</f>
        <v>203861.29216763249</v>
      </c>
      <c r="S243" s="440">
        <f ca="1" xml:space="preserve"> Gas_Calcs!V$276</f>
        <v>0</v>
      </c>
      <c r="T243" s="244">
        <f ca="1" xml:space="preserve"> Gas_Calcs!W$276</f>
        <v>0</v>
      </c>
      <c r="U243" s="447">
        <f ca="1" xml:space="preserve"> Gas_Calcs!X$276</f>
        <v>0</v>
      </c>
      <c r="V243" s="440">
        <f ca="1" xml:space="preserve"> Gas_Calcs!Y$276</f>
        <v>0</v>
      </c>
      <c r="W243" s="244">
        <f ca="1" xml:space="preserve"> Gas_Calcs!Z$276</f>
        <v>0</v>
      </c>
      <c r="X243" s="447">
        <f ca="1" xml:space="preserve"> Gas_Calcs!AA$276</f>
        <v>0</v>
      </c>
      <c r="Y243" s="440">
        <f ca="1" xml:space="preserve"> Gas_Calcs!AB$276</f>
        <v>0</v>
      </c>
      <c r="Z243" s="244">
        <f ca="1" xml:space="preserve"> Gas_Calcs!AC$276</f>
        <v>0</v>
      </c>
      <c r="AA243" s="447">
        <f ca="1" xml:space="preserve"> Gas_Calcs!AD$276</f>
        <v>0</v>
      </c>
      <c r="AB243" s="461">
        <f ca="1" xml:space="preserve"> Coal_Calcs!V$275</f>
        <v>1219.2163585547455</v>
      </c>
      <c r="AC243" s="463">
        <f ca="1" xml:space="preserve"> Coal_Calcs!W$275</f>
        <v>1352.0098719185273</v>
      </c>
      <c r="AD243" s="464">
        <f ca="1" xml:space="preserve"> Coal_Calcs!X$275</f>
        <v>1486.1493485474236</v>
      </c>
      <c r="AE243" s="461">
        <f ca="1" xml:space="preserve"> Coal_Calcs!Y$275</f>
        <v>0</v>
      </c>
      <c r="AF243" s="463">
        <f ca="1" xml:space="preserve"> Coal_Calcs!Z$275</f>
        <v>0</v>
      </c>
      <c r="AG243" s="464">
        <f ca="1" xml:space="preserve"> Coal_Calcs!AA$275</f>
        <v>0</v>
      </c>
      <c r="AH243" s="461">
        <f ca="1" xml:space="preserve"> Coal_Calcs!AB$275</f>
        <v>1219.2163585547455</v>
      </c>
      <c r="AI243" s="463">
        <f ca="1" xml:space="preserve"> Coal_Calcs!AC$275</f>
        <v>1352.0098719185273</v>
      </c>
      <c r="AJ243" s="464">
        <f ca="1" xml:space="preserve"> Coal_Calcs!AD$275</f>
        <v>1486.1493485474236</v>
      </c>
      <c r="AK243" s="384">
        <f t="shared" ca="1" si="4"/>
        <v>145140.81823611425</v>
      </c>
      <c r="AL243" s="384">
        <f t="shared" ca="1" si="4"/>
        <v>167222.73096366611</v>
      </c>
      <c r="AM243" s="384">
        <f t="shared" ca="1" si="4"/>
        <v>205347.44151617991</v>
      </c>
    </row>
    <row r="244" spans="1:39" ht="12.9" customHeight="1" x14ac:dyDescent="0.3">
      <c r="D244" s="54"/>
      <c r="E244" s="234" t="s">
        <v>436</v>
      </c>
      <c r="F244" s="234" t="s">
        <v>636</v>
      </c>
      <c r="G244" s="234" t="s">
        <v>646</v>
      </c>
      <c r="H244" s="172"/>
      <c r="I244" s="172"/>
      <c r="J244" s="440">
        <f ca="1" xml:space="preserve"> Oil_Calcs!V$277</f>
        <v>0</v>
      </c>
      <c r="K244" s="244">
        <f ca="1" xml:space="preserve"> Oil_Calcs!W$277</f>
        <v>0</v>
      </c>
      <c r="L244" s="447">
        <f ca="1" xml:space="preserve"> Oil_Calcs!X$277</f>
        <v>0</v>
      </c>
      <c r="M244" s="440">
        <f ca="1" xml:space="preserve"> Oil_Calcs!Y$277</f>
        <v>0</v>
      </c>
      <c r="N244" s="244">
        <f ca="1" xml:space="preserve"> Oil_Calcs!Z$277</f>
        <v>0</v>
      </c>
      <c r="O244" s="447">
        <f ca="1" xml:space="preserve"> Oil_Calcs!AA$277</f>
        <v>0</v>
      </c>
      <c r="P244" s="440">
        <f ca="1" xml:space="preserve"> Oil_Calcs!AB$277</f>
        <v>0</v>
      </c>
      <c r="Q244" s="244">
        <f ca="1" xml:space="preserve"> Oil_Calcs!AC$277</f>
        <v>0</v>
      </c>
      <c r="R244" s="447">
        <f ca="1" xml:space="preserve"> Oil_Calcs!AD$277</f>
        <v>0</v>
      </c>
      <c r="S244" s="440">
        <f ca="1" xml:space="preserve"> Gas_Calcs!V$277</f>
        <v>0</v>
      </c>
      <c r="T244" s="244">
        <f ca="1" xml:space="preserve"> Gas_Calcs!W$277</f>
        <v>0</v>
      </c>
      <c r="U244" s="447">
        <f ca="1" xml:space="preserve"> Gas_Calcs!X$277</f>
        <v>0</v>
      </c>
      <c r="V244" s="440">
        <f ca="1" xml:space="preserve"> Gas_Calcs!Y$277</f>
        <v>0</v>
      </c>
      <c r="W244" s="244">
        <f ca="1" xml:space="preserve"> Gas_Calcs!Z$277</f>
        <v>0</v>
      </c>
      <c r="X244" s="447">
        <f ca="1" xml:space="preserve"> Gas_Calcs!AA$277</f>
        <v>0</v>
      </c>
      <c r="Y244" s="440">
        <f ca="1" xml:space="preserve"> Gas_Calcs!AB$277</f>
        <v>0</v>
      </c>
      <c r="Z244" s="244">
        <f ca="1" xml:space="preserve"> Gas_Calcs!AC$277</f>
        <v>0</v>
      </c>
      <c r="AA244" s="447">
        <f ca="1" xml:space="preserve"> Gas_Calcs!AD$277</f>
        <v>0</v>
      </c>
      <c r="AB244" s="461">
        <f ca="1" xml:space="preserve"> Coal_Calcs!V$276</f>
        <v>0</v>
      </c>
      <c r="AC244" s="463">
        <f ca="1" xml:space="preserve"> Coal_Calcs!W$276</f>
        <v>0</v>
      </c>
      <c r="AD244" s="464">
        <f ca="1" xml:space="preserve"> Coal_Calcs!X$276</f>
        <v>0</v>
      </c>
      <c r="AE244" s="461">
        <f ca="1" xml:space="preserve"> Coal_Calcs!Y$276</f>
        <v>0</v>
      </c>
      <c r="AF244" s="463">
        <f ca="1" xml:space="preserve"> Coal_Calcs!Z$276</f>
        <v>0</v>
      </c>
      <c r="AG244" s="464">
        <f ca="1" xml:space="preserve"> Coal_Calcs!AA$276</f>
        <v>0</v>
      </c>
      <c r="AH244" s="461">
        <f ca="1" xml:space="preserve"> Coal_Calcs!AB$276</f>
        <v>0</v>
      </c>
      <c r="AI244" s="463">
        <f ca="1" xml:space="preserve"> Coal_Calcs!AC$276</f>
        <v>0</v>
      </c>
      <c r="AJ244" s="464">
        <f ca="1" xml:space="preserve"> Coal_Calcs!AD$276</f>
        <v>0</v>
      </c>
      <c r="AK244" s="384">
        <f t="shared" ca="1" si="4"/>
        <v>0</v>
      </c>
      <c r="AL244" s="384">
        <f t="shared" ca="1" si="4"/>
        <v>0</v>
      </c>
      <c r="AM244" s="384">
        <f t="shared" ca="1" si="4"/>
        <v>0</v>
      </c>
    </row>
    <row r="245" spans="1:39" ht="12.9" customHeight="1" x14ac:dyDescent="0.3">
      <c r="D245" s="54"/>
      <c r="E245" s="234" t="s">
        <v>437</v>
      </c>
      <c r="F245" s="234" t="s">
        <v>637</v>
      </c>
      <c r="G245" s="234" t="s">
        <v>646</v>
      </c>
      <c r="H245" s="172"/>
      <c r="I245" s="172"/>
      <c r="J245" s="440">
        <f ca="1" xml:space="preserve"> Oil_Calcs!V$278</f>
        <v>0</v>
      </c>
      <c r="K245" s="244">
        <f ca="1" xml:space="preserve"> Oil_Calcs!W$278</f>
        <v>0</v>
      </c>
      <c r="L245" s="447">
        <f ca="1" xml:space="preserve"> Oil_Calcs!X$278</f>
        <v>0</v>
      </c>
      <c r="M245" s="440">
        <f ca="1" xml:space="preserve"> Oil_Calcs!Y$278</f>
        <v>0</v>
      </c>
      <c r="N245" s="244">
        <f ca="1" xml:space="preserve"> Oil_Calcs!Z$278</f>
        <v>0</v>
      </c>
      <c r="O245" s="447">
        <f ca="1" xml:space="preserve"> Oil_Calcs!AA$278</f>
        <v>0</v>
      </c>
      <c r="P245" s="440">
        <f ca="1" xml:space="preserve"> Oil_Calcs!AB$278</f>
        <v>0</v>
      </c>
      <c r="Q245" s="244">
        <f ca="1" xml:space="preserve"> Oil_Calcs!AC$278</f>
        <v>0</v>
      </c>
      <c r="R245" s="447">
        <f ca="1" xml:space="preserve"> Oil_Calcs!AD$278</f>
        <v>0</v>
      </c>
      <c r="S245" s="440">
        <f ca="1" xml:space="preserve"> Gas_Calcs!V$278</f>
        <v>0</v>
      </c>
      <c r="T245" s="244">
        <f ca="1" xml:space="preserve"> Gas_Calcs!W$278</f>
        <v>0</v>
      </c>
      <c r="U245" s="447">
        <f ca="1" xml:space="preserve"> Gas_Calcs!X$278</f>
        <v>0</v>
      </c>
      <c r="V245" s="440">
        <f ca="1" xml:space="preserve"> Gas_Calcs!Y$278</f>
        <v>0</v>
      </c>
      <c r="W245" s="244">
        <f ca="1" xml:space="preserve"> Gas_Calcs!Z$278</f>
        <v>0</v>
      </c>
      <c r="X245" s="447">
        <f ca="1" xml:space="preserve"> Gas_Calcs!AA$278</f>
        <v>0</v>
      </c>
      <c r="Y245" s="440">
        <f ca="1" xml:space="preserve"> Gas_Calcs!AB$278</f>
        <v>0</v>
      </c>
      <c r="Z245" s="244">
        <f ca="1" xml:space="preserve"> Gas_Calcs!AC$278</f>
        <v>0</v>
      </c>
      <c r="AA245" s="447">
        <f ca="1" xml:space="preserve"> Gas_Calcs!AD$278</f>
        <v>0</v>
      </c>
      <c r="AB245" s="461">
        <f ca="1" xml:space="preserve"> Coal_Calcs!V$277</f>
        <v>0</v>
      </c>
      <c r="AC245" s="463">
        <f ca="1" xml:space="preserve"> Coal_Calcs!W$277</f>
        <v>0</v>
      </c>
      <c r="AD245" s="464">
        <f ca="1" xml:space="preserve"> Coal_Calcs!X$277</f>
        <v>0</v>
      </c>
      <c r="AE245" s="461">
        <f ca="1" xml:space="preserve"> Coal_Calcs!Y$277</f>
        <v>0</v>
      </c>
      <c r="AF245" s="463">
        <f ca="1" xml:space="preserve"> Coal_Calcs!Z$277</f>
        <v>0</v>
      </c>
      <c r="AG245" s="464">
        <f ca="1" xml:space="preserve"> Coal_Calcs!AA$277</f>
        <v>0</v>
      </c>
      <c r="AH245" s="461">
        <f ca="1" xml:space="preserve"> Coal_Calcs!AB$277</f>
        <v>0</v>
      </c>
      <c r="AI245" s="463">
        <f ca="1" xml:space="preserve"> Coal_Calcs!AC$277</f>
        <v>0</v>
      </c>
      <c r="AJ245" s="464">
        <f ca="1" xml:space="preserve"> Coal_Calcs!AD$277</f>
        <v>0</v>
      </c>
      <c r="AK245" s="384">
        <f t="shared" ca="1" si="4"/>
        <v>0</v>
      </c>
      <c r="AL245" s="384">
        <f t="shared" ca="1" si="4"/>
        <v>0</v>
      </c>
      <c r="AM245" s="384">
        <f t="shared" ca="1" si="4"/>
        <v>0</v>
      </c>
    </row>
    <row r="246" spans="1:39" ht="12.9" customHeight="1" x14ac:dyDescent="0.3">
      <c r="D246" s="54"/>
      <c r="E246" s="234" t="s">
        <v>435</v>
      </c>
      <c r="F246" s="234" t="s">
        <v>191</v>
      </c>
      <c r="G246" s="234" t="s">
        <v>646</v>
      </c>
      <c r="H246" s="172"/>
      <c r="I246" s="172"/>
      <c r="J246" s="440">
        <f ca="1" xml:space="preserve"> Oil_Calcs!V$279</f>
        <v>32653.168564830376</v>
      </c>
      <c r="K246" s="244">
        <f ca="1" xml:space="preserve"> Oil_Calcs!W$279</f>
        <v>35510.411004986629</v>
      </c>
      <c r="L246" s="447">
        <f ca="1" xml:space="preserve"> Oil_Calcs!X$279</f>
        <v>38737.922196506719</v>
      </c>
      <c r="M246" s="440">
        <f ca="1" xml:space="preserve"> Oil_Calcs!Y$279</f>
        <v>3920.2626013678246</v>
      </c>
      <c r="N246" s="244">
        <f ca="1" xml:space="preserve"> Oil_Calcs!Z$279</f>
        <v>4869.9836655956979</v>
      </c>
      <c r="O246" s="447">
        <f ca="1" xml:space="preserve"> Oil_Calcs!AA$279</f>
        <v>7517.3748778459785</v>
      </c>
      <c r="P246" s="440">
        <f ca="1" xml:space="preserve"> Oil_Calcs!AB$279</f>
        <v>36573.431166198199</v>
      </c>
      <c r="Q246" s="244">
        <f ca="1" xml:space="preserve"> Oil_Calcs!AC$279</f>
        <v>40380.394670582325</v>
      </c>
      <c r="R246" s="447">
        <f ca="1" xml:space="preserve"> Oil_Calcs!AD$279</f>
        <v>46255.297074352697</v>
      </c>
      <c r="S246" s="440">
        <f ca="1" xml:space="preserve"> Gas_Calcs!V$279</f>
        <v>0</v>
      </c>
      <c r="T246" s="244">
        <f ca="1" xml:space="preserve"> Gas_Calcs!W$279</f>
        <v>0</v>
      </c>
      <c r="U246" s="447">
        <f ca="1" xml:space="preserve"> Gas_Calcs!X$279</f>
        <v>0</v>
      </c>
      <c r="V246" s="440">
        <f ca="1" xml:space="preserve"> Gas_Calcs!Y$279</f>
        <v>0</v>
      </c>
      <c r="W246" s="244">
        <f ca="1" xml:space="preserve"> Gas_Calcs!Z$279</f>
        <v>0</v>
      </c>
      <c r="X246" s="447">
        <f ca="1" xml:space="preserve"> Gas_Calcs!AA$279</f>
        <v>0</v>
      </c>
      <c r="Y246" s="440">
        <f ca="1" xml:space="preserve"> Gas_Calcs!AB$279</f>
        <v>0</v>
      </c>
      <c r="Z246" s="244">
        <f ca="1" xml:space="preserve"> Gas_Calcs!AC$279</f>
        <v>0</v>
      </c>
      <c r="AA246" s="447">
        <f ca="1" xml:space="preserve"> Gas_Calcs!AD$279</f>
        <v>0</v>
      </c>
      <c r="AB246" s="461">
        <f ca="1" xml:space="preserve"> Coal_Calcs!V$278</f>
        <v>102718.00723657165</v>
      </c>
      <c r="AC246" s="463">
        <f ca="1" xml:space="preserve"> Coal_Calcs!W$278</f>
        <v>109560.78218468001</v>
      </c>
      <c r="AD246" s="464">
        <f ca="1" xml:space="preserve"> Coal_Calcs!X$278</f>
        <v>116325.73130927933</v>
      </c>
      <c r="AE246" s="461">
        <f ca="1" xml:space="preserve"> Coal_Calcs!Y$278</f>
        <v>8101.4505458363565</v>
      </c>
      <c r="AF246" s="463">
        <f ca="1" xml:space="preserve"> Coal_Calcs!Z$278</f>
        <v>9001.6117175959516</v>
      </c>
      <c r="AG246" s="464">
        <f ca="1" xml:space="preserve"> Coal_Calcs!AA$278</f>
        <v>9901.7728893555468</v>
      </c>
      <c r="AH246" s="461">
        <f ca="1" xml:space="preserve"> Coal_Calcs!AB$278</f>
        <v>110819.457782408</v>
      </c>
      <c r="AI246" s="463">
        <f ca="1" xml:space="preserve"> Coal_Calcs!AC$278</f>
        <v>118562.39390227596</v>
      </c>
      <c r="AJ246" s="464">
        <f ca="1" xml:space="preserve"> Coal_Calcs!AD$278</f>
        <v>126227.50419863488</v>
      </c>
      <c r="AK246" s="384">
        <f t="shared" ca="1" si="4"/>
        <v>147392.88894860621</v>
      </c>
      <c r="AL246" s="384">
        <f t="shared" ca="1" si="4"/>
        <v>158942.78857285829</v>
      </c>
      <c r="AM246" s="384">
        <f t="shared" ca="1" si="4"/>
        <v>172482.80127298756</v>
      </c>
    </row>
    <row r="247" spans="1:39" ht="12.9" customHeight="1" x14ac:dyDescent="0.3">
      <c r="D247" s="54"/>
      <c r="E247" s="234" t="s">
        <v>433</v>
      </c>
      <c r="F247" s="234" t="s">
        <v>635</v>
      </c>
      <c r="G247" s="234" t="s">
        <v>646</v>
      </c>
      <c r="H247" s="172"/>
      <c r="I247" s="172"/>
      <c r="J247" s="440">
        <f ca="1" xml:space="preserve"> Oil_Calcs!V$280</f>
        <v>0</v>
      </c>
      <c r="K247" s="244">
        <f ca="1" xml:space="preserve"> Oil_Calcs!W$280</f>
        <v>0</v>
      </c>
      <c r="L247" s="447">
        <f ca="1" xml:space="preserve"> Oil_Calcs!X$280</f>
        <v>0</v>
      </c>
      <c r="M247" s="440">
        <f ca="1" xml:space="preserve"> Oil_Calcs!Y$280</f>
        <v>0</v>
      </c>
      <c r="N247" s="244">
        <f ca="1" xml:space="preserve"> Oil_Calcs!Z$280</f>
        <v>0</v>
      </c>
      <c r="O247" s="447">
        <f ca="1" xml:space="preserve"> Oil_Calcs!AA$280</f>
        <v>0</v>
      </c>
      <c r="P247" s="440">
        <f ca="1" xml:space="preserve"> Oil_Calcs!AB$280</f>
        <v>0</v>
      </c>
      <c r="Q247" s="244">
        <f ca="1" xml:space="preserve"> Oil_Calcs!AC$280</f>
        <v>0</v>
      </c>
      <c r="R247" s="447">
        <f ca="1" xml:space="preserve"> Oil_Calcs!AD$280</f>
        <v>0</v>
      </c>
      <c r="S247" s="440">
        <f ca="1" xml:space="preserve"> Gas_Calcs!V$280</f>
        <v>0</v>
      </c>
      <c r="T247" s="244">
        <f ca="1" xml:space="preserve"> Gas_Calcs!W$280</f>
        <v>0</v>
      </c>
      <c r="U247" s="447">
        <f ca="1" xml:space="preserve"> Gas_Calcs!X$280</f>
        <v>0</v>
      </c>
      <c r="V247" s="440">
        <f ca="1" xml:space="preserve"> Gas_Calcs!Y$280</f>
        <v>0</v>
      </c>
      <c r="W247" s="244">
        <f ca="1" xml:space="preserve"> Gas_Calcs!Z$280</f>
        <v>0</v>
      </c>
      <c r="X247" s="447">
        <f ca="1" xml:space="preserve"> Gas_Calcs!AA$280</f>
        <v>0</v>
      </c>
      <c r="Y247" s="440">
        <f ca="1" xml:space="preserve"> Gas_Calcs!AB$280</f>
        <v>0</v>
      </c>
      <c r="Z247" s="244">
        <f ca="1" xml:space="preserve"> Gas_Calcs!AC$280</f>
        <v>0</v>
      </c>
      <c r="AA247" s="447">
        <f ca="1" xml:space="preserve"> Gas_Calcs!AD$280</f>
        <v>0</v>
      </c>
      <c r="AB247" s="461">
        <f ca="1" xml:space="preserve"> Coal_Calcs!V$279</f>
        <v>0</v>
      </c>
      <c r="AC247" s="463">
        <f ca="1" xml:space="preserve"> Coal_Calcs!W$279</f>
        <v>0</v>
      </c>
      <c r="AD247" s="464">
        <f ca="1" xml:space="preserve"> Coal_Calcs!X$279</f>
        <v>0</v>
      </c>
      <c r="AE247" s="461">
        <f ca="1" xml:space="preserve"> Coal_Calcs!Y$279</f>
        <v>0</v>
      </c>
      <c r="AF247" s="463">
        <f ca="1" xml:space="preserve"> Coal_Calcs!Z$279</f>
        <v>0</v>
      </c>
      <c r="AG247" s="464">
        <f ca="1" xml:space="preserve"> Coal_Calcs!AA$279</f>
        <v>0</v>
      </c>
      <c r="AH247" s="461">
        <f ca="1" xml:space="preserve"> Coal_Calcs!AB$279</f>
        <v>0</v>
      </c>
      <c r="AI247" s="463">
        <f ca="1" xml:space="preserve"> Coal_Calcs!AC$279</f>
        <v>0</v>
      </c>
      <c r="AJ247" s="464">
        <f ca="1" xml:space="preserve"> Coal_Calcs!AD$279</f>
        <v>0</v>
      </c>
      <c r="AK247" s="384">
        <f t="shared" ca="1" si="4"/>
        <v>0</v>
      </c>
      <c r="AL247" s="384">
        <f t="shared" ca="1" si="4"/>
        <v>0</v>
      </c>
      <c r="AM247" s="384">
        <f t="shared" ca="1" si="4"/>
        <v>0</v>
      </c>
    </row>
    <row r="248" spans="1:39" ht="12.9" customHeight="1" thickBot="1" x14ac:dyDescent="0.35">
      <c r="D248" s="54"/>
      <c r="E248" s="234" t="s">
        <v>438</v>
      </c>
      <c r="F248" s="234" t="s">
        <v>638</v>
      </c>
      <c r="G248" s="234" t="s">
        <v>646</v>
      </c>
      <c r="H248" s="172"/>
      <c r="I248" s="172"/>
      <c r="J248" s="455">
        <f ca="1" xml:space="preserve"> Oil_Calcs!V$281</f>
        <v>0</v>
      </c>
      <c r="K248" s="459">
        <f ca="1" xml:space="preserve"> Oil_Calcs!W$281</f>
        <v>0</v>
      </c>
      <c r="L248" s="460">
        <f ca="1" xml:space="preserve"> Oil_Calcs!X$281</f>
        <v>0</v>
      </c>
      <c r="M248" s="440">
        <f ca="1" xml:space="preserve"> Oil_Calcs!Y$281</f>
        <v>0</v>
      </c>
      <c r="N248" s="244">
        <f ca="1" xml:space="preserve"> Oil_Calcs!Z$281</f>
        <v>0</v>
      </c>
      <c r="O248" s="447">
        <f ca="1" xml:space="preserve"> Oil_Calcs!AA$281</f>
        <v>0</v>
      </c>
      <c r="P248" s="455">
        <f ca="1" xml:space="preserve"> Oil_Calcs!AB$281</f>
        <v>0</v>
      </c>
      <c r="Q248" s="459">
        <f ca="1" xml:space="preserve"> Oil_Calcs!AC$281</f>
        <v>0</v>
      </c>
      <c r="R248" s="460">
        <f ca="1" xml:space="preserve"> Oil_Calcs!AD$281</f>
        <v>0</v>
      </c>
      <c r="S248" s="440">
        <f ca="1" xml:space="preserve"> Gas_Calcs!V$281</f>
        <v>0</v>
      </c>
      <c r="T248" s="244">
        <f ca="1" xml:space="preserve"> Gas_Calcs!W$281</f>
        <v>0</v>
      </c>
      <c r="U248" s="447">
        <f ca="1" xml:space="preserve"> Gas_Calcs!X$281</f>
        <v>0</v>
      </c>
      <c r="V248" s="440">
        <f ca="1" xml:space="preserve"> Gas_Calcs!Y$281</f>
        <v>0</v>
      </c>
      <c r="W248" s="244">
        <f ca="1" xml:space="preserve"> Gas_Calcs!Z$281</f>
        <v>0</v>
      </c>
      <c r="X248" s="447">
        <f ca="1" xml:space="preserve"> Gas_Calcs!AA$281</f>
        <v>0</v>
      </c>
      <c r="Y248" s="440">
        <f ca="1" xml:space="preserve"> Gas_Calcs!AB$281</f>
        <v>0</v>
      </c>
      <c r="Z248" s="244">
        <f ca="1" xml:space="preserve"> Gas_Calcs!AC$281</f>
        <v>0</v>
      </c>
      <c r="AA248" s="447">
        <f ca="1" xml:space="preserve"> Gas_Calcs!AD$281</f>
        <v>0</v>
      </c>
      <c r="AB248" s="461">
        <f ca="1" xml:space="preserve"> Coal_Calcs!V$280</f>
        <v>0</v>
      </c>
      <c r="AC248" s="463">
        <f ca="1" xml:space="preserve"> Coal_Calcs!W$280</f>
        <v>0</v>
      </c>
      <c r="AD248" s="464">
        <f ca="1" xml:space="preserve"> Coal_Calcs!X$280</f>
        <v>0</v>
      </c>
      <c r="AE248" s="461">
        <f ca="1" xml:space="preserve"> Coal_Calcs!Y$280</f>
        <v>0</v>
      </c>
      <c r="AF248" s="463">
        <f ca="1" xml:space="preserve"> Coal_Calcs!Z$280</f>
        <v>0</v>
      </c>
      <c r="AG248" s="464">
        <f ca="1" xml:space="preserve"> Coal_Calcs!AA$280</f>
        <v>0</v>
      </c>
      <c r="AH248" s="461">
        <f ca="1" xml:space="preserve"> Coal_Calcs!AB$280</f>
        <v>0</v>
      </c>
      <c r="AI248" s="463">
        <f ca="1" xml:space="preserve"> Coal_Calcs!AC$280</f>
        <v>0</v>
      </c>
      <c r="AJ248" s="464">
        <f ca="1" xml:space="preserve"> Coal_Calcs!AD$280</f>
        <v>0</v>
      </c>
      <c r="AK248" s="384">
        <f t="shared" ca="1" si="4"/>
        <v>0</v>
      </c>
      <c r="AL248" s="384">
        <f t="shared" ca="1" si="4"/>
        <v>0</v>
      </c>
      <c r="AM248" s="384">
        <f t="shared" ca="1" si="4"/>
        <v>0</v>
      </c>
    </row>
    <row r="249" spans="1:39" ht="12.9" customHeight="1" thickBot="1" x14ac:dyDescent="0.35">
      <c r="D249" s="54"/>
      <c r="E249" s="234" t="s">
        <v>387</v>
      </c>
      <c r="F249" s="234" t="s">
        <v>600</v>
      </c>
      <c r="G249" s="234" t="s">
        <v>646</v>
      </c>
      <c r="H249" s="172"/>
      <c r="I249" s="172"/>
      <c r="J249" s="455">
        <f ca="1" xml:space="preserve"> Oil_Calcs!V$282</f>
        <v>0</v>
      </c>
      <c r="K249" s="459">
        <f ca="1" xml:space="preserve"> Oil_Calcs!W$282</f>
        <v>0</v>
      </c>
      <c r="L249" s="460">
        <f ca="1" xml:space="preserve"> Oil_Calcs!X$282</f>
        <v>0</v>
      </c>
      <c r="M249" s="440">
        <f ca="1" xml:space="preserve"> Oil_Calcs!Y$282</f>
        <v>0</v>
      </c>
      <c r="N249" s="244">
        <f ca="1" xml:space="preserve"> Oil_Calcs!Z$282</f>
        <v>0</v>
      </c>
      <c r="O249" s="447">
        <f ca="1" xml:space="preserve"> Oil_Calcs!AA$282</f>
        <v>0</v>
      </c>
      <c r="P249" s="455">
        <f ca="1" xml:space="preserve"> Oil_Calcs!AB$282</f>
        <v>0</v>
      </c>
      <c r="Q249" s="459">
        <f ca="1" xml:space="preserve"> Oil_Calcs!AC$282</f>
        <v>0</v>
      </c>
      <c r="R249" s="460">
        <f ca="1" xml:space="preserve"> Oil_Calcs!AD$282</f>
        <v>0</v>
      </c>
      <c r="S249" s="440">
        <f ca="1" xml:space="preserve"> Gas_Calcs!V$282</f>
        <v>0</v>
      </c>
      <c r="T249" s="244">
        <f ca="1" xml:space="preserve"> Gas_Calcs!W$282</f>
        <v>0</v>
      </c>
      <c r="U249" s="447">
        <f ca="1" xml:space="preserve"> Gas_Calcs!X$282</f>
        <v>0</v>
      </c>
      <c r="V249" s="440">
        <f ca="1" xml:space="preserve"> Gas_Calcs!Y$282</f>
        <v>0</v>
      </c>
      <c r="W249" s="244">
        <f ca="1" xml:space="preserve"> Gas_Calcs!Z$282</f>
        <v>0</v>
      </c>
      <c r="X249" s="447">
        <f ca="1" xml:space="preserve"> Gas_Calcs!AA$282</f>
        <v>0</v>
      </c>
      <c r="Y249" s="440">
        <f ca="1" xml:space="preserve"> Gas_Calcs!AB$282</f>
        <v>0</v>
      </c>
      <c r="Z249" s="244">
        <f ca="1" xml:space="preserve"> Gas_Calcs!AC$282</f>
        <v>0</v>
      </c>
      <c r="AA249" s="447">
        <f ca="1" xml:space="preserve"> Gas_Calcs!AD$282</f>
        <v>0</v>
      </c>
      <c r="AB249" s="461">
        <f ca="1" xml:space="preserve"> Coal_Calcs!V$281</f>
        <v>0</v>
      </c>
      <c r="AC249" s="463">
        <f ca="1" xml:space="preserve"> Coal_Calcs!W$281</f>
        <v>0</v>
      </c>
      <c r="AD249" s="464">
        <f ca="1" xml:space="preserve"> Coal_Calcs!X$281</f>
        <v>0</v>
      </c>
      <c r="AE249" s="461">
        <f ca="1" xml:space="preserve"> Coal_Calcs!Y$281</f>
        <v>0</v>
      </c>
      <c r="AF249" s="463">
        <f ca="1" xml:space="preserve"> Coal_Calcs!Z$281</f>
        <v>0</v>
      </c>
      <c r="AG249" s="464">
        <f ca="1" xml:space="preserve"> Coal_Calcs!AA$281</f>
        <v>0</v>
      </c>
      <c r="AH249" s="461">
        <f ca="1" xml:space="preserve"> Coal_Calcs!AB$281</f>
        <v>0</v>
      </c>
      <c r="AI249" s="463">
        <f ca="1" xml:space="preserve"> Coal_Calcs!AC$281</f>
        <v>0</v>
      </c>
      <c r="AJ249" s="464">
        <f ca="1" xml:space="preserve"> Coal_Calcs!AD$281</f>
        <v>0</v>
      </c>
      <c r="AK249" s="384">
        <f t="shared" ca="1" si="4"/>
        <v>0</v>
      </c>
      <c r="AL249" s="384">
        <f t="shared" ca="1" si="4"/>
        <v>0</v>
      </c>
      <c r="AM249" s="384">
        <f t="shared" ca="1" si="4"/>
        <v>0</v>
      </c>
    </row>
    <row r="250" spans="1:39" ht="12.9" customHeight="1" thickBot="1" x14ac:dyDescent="0.35">
      <c r="D250" s="54"/>
      <c r="E250" s="234" t="s">
        <v>440</v>
      </c>
      <c r="F250" s="234" t="s">
        <v>192</v>
      </c>
      <c r="G250" s="234" t="s">
        <v>646</v>
      </c>
      <c r="H250" s="172"/>
      <c r="I250" s="172"/>
      <c r="J250" s="455">
        <f ca="1" xml:space="preserve"> Oil_Calcs!V$283</f>
        <v>7657.665966873521</v>
      </c>
      <c r="K250" s="459">
        <f ca="1" xml:space="preserve"> Oil_Calcs!W$283</f>
        <v>8327.7328900773282</v>
      </c>
      <c r="L250" s="460">
        <f ca="1" xml:space="preserve"> Oil_Calcs!X$283</f>
        <v>9084.6334818204123</v>
      </c>
      <c r="M250" s="440">
        <f ca="1" xml:space="preserve"> Oil_Calcs!Y$283</f>
        <v>2623.9027511279719</v>
      </c>
      <c r="N250" s="244">
        <f ca="1" xml:space="preserve"> Oil_Calcs!Z$283</f>
        <v>3474.6389951578294</v>
      </c>
      <c r="O250" s="447">
        <f ca="1" xml:space="preserve"> Oil_Calcs!AA$283</f>
        <v>5174.183359260036</v>
      </c>
      <c r="P250" s="455">
        <f ca="1" xml:space="preserve"> Oil_Calcs!AB$283</f>
        <v>10281.568718001494</v>
      </c>
      <c r="Q250" s="459">
        <f ca="1" xml:space="preserve"> Oil_Calcs!AC$283</f>
        <v>11802.371885235158</v>
      </c>
      <c r="R250" s="460">
        <f ca="1" xml:space="preserve"> Oil_Calcs!AD$283</f>
        <v>14258.816841080448</v>
      </c>
      <c r="S250" s="440">
        <f ca="1" xml:space="preserve"> Gas_Calcs!V$283</f>
        <v>0</v>
      </c>
      <c r="T250" s="244">
        <f ca="1" xml:space="preserve"> Gas_Calcs!W$283</f>
        <v>0</v>
      </c>
      <c r="U250" s="447">
        <f ca="1" xml:space="preserve"> Gas_Calcs!X$283</f>
        <v>0</v>
      </c>
      <c r="V250" s="440">
        <f ca="1" xml:space="preserve"> Gas_Calcs!Y$283</f>
        <v>0</v>
      </c>
      <c r="W250" s="244">
        <f ca="1" xml:space="preserve"> Gas_Calcs!Z$283</f>
        <v>0</v>
      </c>
      <c r="X250" s="447">
        <f ca="1" xml:space="preserve"> Gas_Calcs!AA$283</f>
        <v>0</v>
      </c>
      <c r="Y250" s="440">
        <f ca="1" xml:space="preserve"> Gas_Calcs!AB$283</f>
        <v>0</v>
      </c>
      <c r="Z250" s="244">
        <f ca="1" xml:space="preserve"> Gas_Calcs!AC$283</f>
        <v>0</v>
      </c>
      <c r="AA250" s="447">
        <f ca="1" xml:space="preserve"> Gas_Calcs!AD$283</f>
        <v>0</v>
      </c>
      <c r="AB250" s="461">
        <f ca="1" xml:space="preserve"> Coal_Calcs!V$282</f>
        <v>0</v>
      </c>
      <c r="AC250" s="463">
        <f ca="1" xml:space="preserve"> Coal_Calcs!W$282</f>
        <v>0</v>
      </c>
      <c r="AD250" s="464">
        <f ca="1" xml:space="preserve"> Coal_Calcs!X$282</f>
        <v>0</v>
      </c>
      <c r="AE250" s="461">
        <f ca="1" xml:space="preserve"> Coal_Calcs!Y$282</f>
        <v>0</v>
      </c>
      <c r="AF250" s="463">
        <f ca="1" xml:space="preserve"> Coal_Calcs!Z$282</f>
        <v>0</v>
      </c>
      <c r="AG250" s="464">
        <f ca="1" xml:space="preserve"> Coal_Calcs!AA$282</f>
        <v>0</v>
      </c>
      <c r="AH250" s="461">
        <f ca="1" xml:space="preserve"> Coal_Calcs!AB$282</f>
        <v>0</v>
      </c>
      <c r="AI250" s="463">
        <f ca="1" xml:space="preserve"> Coal_Calcs!AC$282</f>
        <v>0</v>
      </c>
      <c r="AJ250" s="464">
        <f ca="1" xml:space="preserve"> Coal_Calcs!AD$282</f>
        <v>0</v>
      </c>
      <c r="AK250" s="384">
        <f t="shared" ca="1" si="4"/>
        <v>10281.568718001494</v>
      </c>
      <c r="AL250" s="384">
        <f t="shared" ca="1" si="4"/>
        <v>11802.371885235158</v>
      </c>
      <c r="AM250" s="384">
        <f t="shared" ca="1" si="4"/>
        <v>14258.816841080448</v>
      </c>
    </row>
    <row r="251" spans="1:39" ht="12.9" customHeight="1" thickBot="1" x14ac:dyDescent="0.35">
      <c r="D251" s="54"/>
      <c r="E251" s="234" t="s">
        <v>337</v>
      </c>
      <c r="F251" s="234" t="s">
        <v>559</v>
      </c>
      <c r="G251" s="234" t="s">
        <v>646</v>
      </c>
      <c r="H251" s="172"/>
      <c r="I251" s="172"/>
      <c r="J251" s="455">
        <f ca="1" xml:space="preserve"> Oil_Calcs!V$284</f>
        <v>0</v>
      </c>
      <c r="K251" s="459">
        <f ca="1" xml:space="preserve"> Oil_Calcs!W$284</f>
        <v>0</v>
      </c>
      <c r="L251" s="460">
        <f ca="1" xml:space="preserve"> Oil_Calcs!X$284</f>
        <v>0</v>
      </c>
      <c r="M251" s="440">
        <f ca="1" xml:space="preserve"> Oil_Calcs!Y$284</f>
        <v>0</v>
      </c>
      <c r="N251" s="244">
        <f ca="1" xml:space="preserve"> Oil_Calcs!Z$284</f>
        <v>0</v>
      </c>
      <c r="O251" s="447">
        <f ca="1" xml:space="preserve"> Oil_Calcs!AA$284</f>
        <v>0</v>
      </c>
      <c r="P251" s="455">
        <f ca="1" xml:space="preserve"> Oil_Calcs!AB$284</f>
        <v>0</v>
      </c>
      <c r="Q251" s="459">
        <f ca="1" xml:space="preserve"> Oil_Calcs!AC$284</f>
        <v>0</v>
      </c>
      <c r="R251" s="460">
        <f ca="1" xml:space="preserve"> Oil_Calcs!AD$284</f>
        <v>0</v>
      </c>
      <c r="S251" s="440">
        <f ca="1" xml:space="preserve"> Gas_Calcs!V$284</f>
        <v>0</v>
      </c>
      <c r="T251" s="244">
        <f ca="1" xml:space="preserve"> Gas_Calcs!W$284</f>
        <v>0</v>
      </c>
      <c r="U251" s="447">
        <f ca="1" xml:space="preserve"> Gas_Calcs!X$284</f>
        <v>0</v>
      </c>
      <c r="V251" s="440">
        <f ca="1" xml:space="preserve"> Gas_Calcs!Y$284</f>
        <v>0</v>
      </c>
      <c r="W251" s="244">
        <f ca="1" xml:space="preserve"> Gas_Calcs!Z$284</f>
        <v>0</v>
      </c>
      <c r="X251" s="447">
        <f ca="1" xml:space="preserve"> Gas_Calcs!AA$284</f>
        <v>0</v>
      </c>
      <c r="Y251" s="440">
        <f ca="1" xml:space="preserve"> Gas_Calcs!AB$284</f>
        <v>0</v>
      </c>
      <c r="Z251" s="244">
        <f ca="1" xml:space="preserve"> Gas_Calcs!AC$284</f>
        <v>0</v>
      </c>
      <c r="AA251" s="447">
        <f ca="1" xml:space="preserve"> Gas_Calcs!AD$284</f>
        <v>0</v>
      </c>
      <c r="AB251" s="461">
        <f ca="1" xml:space="preserve"> Coal_Calcs!V$283</f>
        <v>0</v>
      </c>
      <c r="AC251" s="463">
        <f ca="1" xml:space="preserve"> Coal_Calcs!W$283</f>
        <v>0</v>
      </c>
      <c r="AD251" s="464">
        <f ca="1" xml:space="preserve"> Coal_Calcs!X$283</f>
        <v>0</v>
      </c>
      <c r="AE251" s="461">
        <f ca="1" xml:space="preserve"> Coal_Calcs!Y$283</f>
        <v>0</v>
      </c>
      <c r="AF251" s="463">
        <f ca="1" xml:space="preserve"> Coal_Calcs!Z$283</f>
        <v>0</v>
      </c>
      <c r="AG251" s="464">
        <f ca="1" xml:space="preserve"> Coal_Calcs!AA$283</f>
        <v>0</v>
      </c>
      <c r="AH251" s="461">
        <f ca="1" xml:space="preserve"> Coal_Calcs!AB$283</f>
        <v>0</v>
      </c>
      <c r="AI251" s="463">
        <f ca="1" xml:space="preserve"> Coal_Calcs!AC$283</f>
        <v>0</v>
      </c>
      <c r="AJ251" s="464">
        <f ca="1" xml:space="preserve"> Coal_Calcs!AD$283</f>
        <v>0</v>
      </c>
      <c r="AK251" s="384">
        <f t="shared" ca="1" si="4"/>
        <v>0</v>
      </c>
      <c r="AL251" s="384">
        <f t="shared" ca="1" si="4"/>
        <v>0</v>
      </c>
      <c r="AM251" s="384">
        <f t="shared" ca="1" si="4"/>
        <v>0</v>
      </c>
    </row>
    <row r="252" spans="1:39" ht="12.9" customHeight="1" thickBot="1" x14ac:dyDescent="0.35">
      <c r="D252" s="54"/>
      <c r="E252" s="234" t="s">
        <v>400</v>
      </c>
      <c r="F252" s="234" t="s">
        <v>613</v>
      </c>
      <c r="G252" s="234" t="s">
        <v>646</v>
      </c>
      <c r="H252" s="172"/>
      <c r="I252" s="172"/>
      <c r="J252" s="455">
        <f ca="1" xml:space="preserve"> Oil_Calcs!V$285</f>
        <v>13682.551085671894</v>
      </c>
      <c r="K252" s="459">
        <f ca="1" xml:space="preserve"> Oil_Calcs!W$285</f>
        <v>14879.812097998118</v>
      </c>
      <c r="L252" s="460">
        <f ca="1" xml:space="preserve"> Oil_Calcs!X$285</f>
        <v>16232.225621661952</v>
      </c>
      <c r="M252" s="440">
        <f ca="1" xml:space="preserve"> Oil_Calcs!Y$285</f>
        <v>0</v>
      </c>
      <c r="N252" s="244">
        <f ca="1" xml:space="preserve"> Oil_Calcs!Z$285</f>
        <v>0</v>
      </c>
      <c r="O252" s="447">
        <f ca="1" xml:space="preserve"> Oil_Calcs!AA$285</f>
        <v>0</v>
      </c>
      <c r="P252" s="455">
        <f ca="1" xml:space="preserve"> Oil_Calcs!AB$285</f>
        <v>13682.551085671894</v>
      </c>
      <c r="Q252" s="459">
        <f ca="1" xml:space="preserve"> Oil_Calcs!AC$285</f>
        <v>14879.812097998118</v>
      </c>
      <c r="R252" s="460">
        <f ca="1" xml:space="preserve"> Oil_Calcs!AD$285</f>
        <v>16232.225621661952</v>
      </c>
      <c r="S252" s="440">
        <f ca="1" xml:space="preserve"> Gas_Calcs!V$285</f>
        <v>0</v>
      </c>
      <c r="T252" s="244">
        <f ca="1" xml:space="preserve"> Gas_Calcs!W$285</f>
        <v>0</v>
      </c>
      <c r="U252" s="447">
        <f ca="1" xml:space="preserve"> Gas_Calcs!X$285</f>
        <v>0</v>
      </c>
      <c r="V252" s="440">
        <f ca="1" xml:space="preserve"> Gas_Calcs!Y$285</f>
        <v>0</v>
      </c>
      <c r="W252" s="244">
        <f ca="1" xml:space="preserve"> Gas_Calcs!Z$285</f>
        <v>0</v>
      </c>
      <c r="X252" s="447">
        <f ca="1" xml:space="preserve"> Gas_Calcs!AA$285</f>
        <v>0</v>
      </c>
      <c r="Y252" s="440">
        <f ca="1" xml:space="preserve"> Gas_Calcs!AB$285</f>
        <v>0</v>
      </c>
      <c r="Z252" s="244">
        <f ca="1" xml:space="preserve"> Gas_Calcs!AC$285</f>
        <v>0</v>
      </c>
      <c r="AA252" s="447">
        <f ca="1" xml:space="preserve"> Gas_Calcs!AD$285</f>
        <v>0</v>
      </c>
      <c r="AB252" s="461">
        <f ca="1" xml:space="preserve"> Coal_Calcs!V$284</f>
        <v>571748.85203839466</v>
      </c>
      <c r="AC252" s="463">
        <f ca="1" xml:space="preserve"> Coal_Calcs!W$284</f>
        <v>597191.79331108904</v>
      </c>
      <c r="AD252" s="464">
        <f ca="1" xml:space="preserve"> Coal_Calcs!X$284</f>
        <v>622182.13268460298</v>
      </c>
      <c r="AE252" s="461">
        <f ca="1" xml:space="preserve"> Coal_Calcs!Y$284</f>
        <v>29248.804404795017</v>
      </c>
      <c r="AF252" s="463">
        <f ca="1" xml:space="preserve"> Coal_Calcs!Z$284</f>
        <v>31143.453591812864</v>
      </c>
      <c r="AG252" s="464">
        <f ca="1" xml:space="preserve"> Coal_Calcs!AA$284</f>
        <v>33038.102778830682</v>
      </c>
      <c r="AH252" s="461">
        <f ca="1" xml:space="preserve"> Coal_Calcs!AB$284</f>
        <v>600997.65644318971</v>
      </c>
      <c r="AI252" s="463">
        <f ca="1" xml:space="preserve"> Coal_Calcs!AC$284</f>
        <v>628335.24690290191</v>
      </c>
      <c r="AJ252" s="464">
        <f ca="1" xml:space="preserve"> Coal_Calcs!AD$284</f>
        <v>655220.23546343367</v>
      </c>
      <c r="AK252" s="384">
        <f t="shared" ca="1" si="4"/>
        <v>614680.20752886159</v>
      </c>
      <c r="AL252" s="384">
        <f t="shared" ca="1" si="4"/>
        <v>643215.05900090002</v>
      </c>
      <c r="AM252" s="384">
        <f t="shared" ca="1" si="4"/>
        <v>671452.46108509565</v>
      </c>
    </row>
    <row r="253" spans="1:39" ht="12.9" customHeight="1" thickBot="1" x14ac:dyDescent="0.35">
      <c r="D253" s="54"/>
      <c r="E253" s="234" t="s">
        <v>441</v>
      </c>
      <c r="F253" s="234" t="s">
        <v>640</v>
      </c>
      <c r="G253" s="234" t="s">
        <v>646</v>
      </c>
      <c r="H253" s="172"/>
      <c r="I253" s="172"/>
      <c r="J253" s="455">
        <f ca="1" xml:space="preserve"> Oil_Calcs!V$286</f>
        <v>21.239019372008201</v>
      </c>
      <c r="K253" s="459">
        <f ca="1" xml:space="preserve"> Oil_Calcs!W$286</f>
        <v>23.097492230974918</v>
      </c>
      <c r="L253" s="460">
        <f ca="1" xml:space="preserve"> Oil_Calcs!X$286</f>
        <v>25.196803744464628</v>
      </c>
      <c r="M253" s="440">
        <f ca="1" xml:space="preserve"> Oil_Calcs!Y$286</f>
        <v>0</v>
      </c>
      <c r="N253" s="244">
        <f ca="1" xml:space="preserve"> Oil_Calcs!Z$286</f>
        <v>0</v>
      </c>
      <c r="O253" s="447">
        <f ca="1" xml:space="preserve"> Oil_Calcs!AA$286</f>
        <v>0</v>
      </c>
      <c r="P253" s="455">
        <f ca="1" xml:space="preserve"> Oil_Calcs!AB$286</f>
        <v>21.239019372008201</v>
      </c>
      <c r="Q253" s="459">
        <f ca="1" xml:space="preserve"> Oil_Calcs!AC$286</f>
        <v>23.097492230974918</v>
      </c>
      <c r="R253" s="460">
        <f ca="1" xml:space="preserve"> Oil_Calcs!AD$286</f>
        <v>25.196803744464628</v>
      </c>
      <c r="S253" s="440">
        <f ca="1" xml:space="preserve"> Gas_Calcs!V$286</f>
        <v>0</v>
      </c>
      <c r="T253" s="244">
        <f ca="1" xml:space="preserve"> Gas_Calcs!W$286</f>
        <v>0</v>
      </c>
      <c r="U253" s="447">
        <f ca="1" xml:space="preserve"> Gas_Calcs!X$286</f>
        <v>0</v>
      </c>
      <c r="V253" s="440">
        <f ca="1" xml:space="preserve"> Gas_Calcs!Y$286</f>
        <v>0</v>
      </c>
      <c r="W253" s="244">
        <f ca="1" xml:space="preserve"> Gas_Calcs!Z$286</f>
        <v>0</v>
      </c>
      <c r="X253" s="447">
        <f ca="1" xml:space="preserve"> Gas_Calcs!AA$286</f>
        <v>0</v>
      </c>
      <c r="Y253" s="440">
        <f ca="1" xml:space="preserve"> Gas_Calcs!AB$286</f>
        <v>0</v>
      </c>
      <c r="Z253" s="244">
        <f ca="1" xml:space="preserve"> Gas_Calcs!AC$286</f>
        <v>0</v>
      </c>
      <c r="AA253" s="447">
        <f ca="1" xml:space="preserve"> Gas_Calcs!AD$286</f>
        <v>0</v>
      </c>
      <c r="AB253" s="461">
        <f ca="1" xml:space="preserve"> Coal_Calcs!V$285</f>
        <v>0</v>
      </c>
      <c r="AC253" s="463">
        <f ca="1" xml:space="preserve"> Coal_Calcs!W$285</f>
        <v>0</v>
      </c>
      <c r="AD253" s="464">
        <f ca="1" xml:space="preserve"> Coal_Calcs!X$285</f>
        <v>0</v>
      </c>
      <c r="AE253" s="461">
        <f ca="1" xml:space="preserve"> Coal_Calcs!Y$285</f>
        <v>0</v>
      </c>
      <c r="AF253" s="463">
        <f ca="1" xml:space="preserve"> Coal_Calcs!Z$285</f>
        <v>0</v>
      </c>
      <c r="AG253" s="464">
        <f ca="1" xml:space="preserve"> Coal_Calcs!AA$285</f>
        <v>0</v>
      </c>
      <c r="AH253" s="461">
        <f ca="1" xml:space="preserve"> Coal_Calcs!AB$285</f>
        <v>0</v>
      </c>
      <c r="AI253" s="463">
        <f ca="1" xml:space="preserve"> Coal_Calcs!AC$285</f>
        <v>0</v>
      </c>
      <c r="AJ253" s="464">
        <f ca="1" xml:space="preserve"> Coal_Calcs!AD$285</f>
        <v>0</v>
      </c>
      <c r="AK253" s="384">
        <f t="shared" ca="1" si="4"/>
        <v>21.239019372008201</v>
      </c>
      <c r="AL253" s="384">
        <f t="shared" ca="1" si="4"/>
        <v>23.097492230974918</v>
      </c>
      <c r="AM253" s="384">
        <f t="shared" ca="1" si="4"/>
        <v>25.196803744464628</v>
      </c>
    </row>
    <row r="254" spans="1:39" ht="12.9" customHeight="1" thickBot="1" x14ac:dyDescent="0.35">
      <c r="D254" s="54"/>
      <c r="E254" s="234" t="s">
        <v>442</v>
      </c>
      <c r="F254" s="234" t="s">
        <v>641</v>
      </c>
      <c r="G254" s="234" t="s">
        <v>646</v>
      </c>
      <c r="H254" s="172"/>
      <c r="I254" s="172"/>
      <c r="J254" s="455">
        <f ca="1" xml:space="preserve"> Oil_Calcs!V$287</f>
        <v>99.948326456509164</v>
      </c>
      <c r="K254" s="459">
        <f ca="1" xml:space="preserve"> Oil_Calcs!W$287</f>
        <v>108.69408108694077</v>
      </c>
      <c r="L254" s="460">
        <f ca="1" xml:space="preserve"> Oil_Calcs!X$287</f>
        <v>118.57319409159821</v>
      </c>
      <c r="M254" s="440">
        <f ca="1" xml:space="preserve"> Oil_Calcs!Y$287</f>
        <v>0</v>
      </c>
      <c r="N254" s="244">
        <f ca="1" xml:space="preserve"> Oil_Calcs!Z$287</f>
        <v>0</v>
      </c>
      <c r="O254" s="447">
        <f ca="1" xml:space="preserve"> Oil_Calcs!AA$287</f>
        <v>0</v>
      </c>
      <c r="P254" s="455">
        <f ca="1" xml:space="preserve"> Oil_Calcs!AB$287</f>
        <v>99.948326456509164</v>
      </c>
      <c r="Q254" s="459">
        <f ca="1" xml:space="preserve"> Oil_Calcs!AC$287</f>
        <v>108.69408108694077</v>
      </c>
      <c r="R254" s="460">
        <f ca="1" xml:space="preserve"> Oil_Calcs!AD$287</f>
        <v>118.57319409159821</v>
      </c>
      <c r="S254" s="440">
        <f ca="1" xml:space="preserve"> Gas_Calcs!V$287</f>
        <v>0</v>
      </c>
      <c r="T254" s="244">
        <f ca="1" xml:space="preserve"> Gas_Calcs!W$287</f>
        <v>0</v>
      </c>
      <c r="U254" s="447">
        <f ca="1" xml:space="preserve"> Gas_Calcs!X$287</f>
        <v>0</v>
      </c>
      <c r="V254" s="440">
        <f ca="1" xml:space="preserve"> Gas_Calcs!Y$287</f>
        <v>0</v>
      </c>
      <c r="W254" s="244">
        <f ca="1" xml:space="preserve"> Gas_Calcs!Z$287</f>
        <v>0</v>
      </c>
      <c r="X254" s="447">
        <f ca="1" xml:space="preserve"> Gas_Calcs!AA$287</f>
        <v>0</v>
      </c>
      <c r="Y254" s="440">
        <f ca="1" xml:space="preserve"> Gas_Calcs!AB$287</f>
        <v>0</v>
      </c>
      <c r="Z254" s="244">
        <f ca="1" xml:space="preserve"> Gas_Calcs!AC$287</f>
        <v>0</v>
      </c>
      <c r="AA254" s="447">
        <f ca="1" xml:space="preserve"> Gas_Calcs!AD$287</f>
        <v>0</v>
      </c>
      <c r="AB254" s="461">
        <f ca="1" xml:space="preserve"> Coal_Calcs!V$286</f>
        <v>0</v>
      </c>
      <c r="AC254" s="463">
        <f ca="1" xml:space="preserve"> Coal_Calcs!W$286</f>
        <v>0</v>
      </c>
      <c r="AD254" s="464">
        <f ca="1" xml:space="preserve"> Coal_Calcs!X$286</f>
        <v>0</v>
      </c>
      <c r="AE254" s="461">
        <f ca="1" xml:space="preserve"> Coal_Calcs!Y$286</f>
        <v>0</v>
      </c>
      <c r="AF254" s="463">
        <f ca="1" xml:space="preserve"> Coal_Calcs!Z$286</f>
        <v>0</v>
      </c>
      <c r="AG254" s="464">
        <f ca="1" xml:space="preserve"> Coal_Calcs!AA$286</f>
        <v>0</v>
      </c>
      <c r="AH254" s="461">
        <f ca="1" xml:space="preserve"> Coal_Calcs!AB$286</f>
        <v>0</v>
      </c>
      <c r="AI254" s="463">
        <f ca="1" xml:space="preserve"> Coal_Calcs!AC$286</f>
        <v>0</v>
      </c>
      <c r="AJ254" s="464">
        <f ca="1" xml:space="preserve"> Coal_Calcs!AD$286</f>
        <v>0</v>
      </c>
      <c r="AK254" s="384">
        <f t="shared" ca="1" si="4"/>
        <v>99.948326456509164</v>
      </c>
      <c r="AL254" s="384">
        <f t="shared" ca="1" si="4"/>
        <v>108.69408108694077</v>
      </c>
      <c r="AM254" s="384">
        <f t="shared" ca="1" si="4"/>
        <v>118.57319409159821</v>
      </c>
    </row>
    <row r="255" spans="1:39" s="114" customFormat="1" ht="12.9" customHeight="1" x14ac:dyDescent="0.3">
      <c r="A255" s="40"/>
      <c r="B255" s="41"/>
      <c r="C255" s="99"/>
      <c r="D255" s="40"/>
      <c r="E255" s="40"/>
      <c r="F255" s="40"/>
      <c r="G255" s="40"/>
      <c r="H255" s="172"/>
      <c r="I255" s="172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</row>
    <row r="256" spans="1:39" s="302" customFormat="1" ht="12.9" customHeight="1" x14ac:dyDescent="0.3">
      <c r="B256" s="303"/>
      <c r="C256" s="304"/>
      <c r="H256" s="113"/>
      <c r="I256" s="113"/>
      <c r="AK256" s="302">
        <f ca="1">SUM(AK6:AK254)</f>
        <v>38077677.162549153</v>
      </c>
      <c r="AL256" s="302">
        <f ca="1">SUM(AL6:AL254)</f>
        <v>41635652.729244485</v>
      </c>
      <c r="AM256" s="302">
        <f ca="1">SUM(AM6:AM254)</f>
        <v>46815663.632398427</v>
      </c>
    </row>
    <row r="257" spans="1:39" s="112" customFormat="1" ht="12.9" customHeight="1" x14ac:dyDescent="0.3">
      <c r="A257" s="42"/>
      <c r="B257" s="42"/>
      <c r="C257" s="100"/>
      <c r="D257" s="43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</row>
  </sheetData>
  <mergeCells count="13">
    <mergeCell ref="AE4:AG4"/>
    <mergeCell ref="AH4:AJ4"/>
    <mergeCell ref="AK4:AM4"/>
    <mergeCell ref="J3:R3"/>
    <mergeCell ref="S3:AA3"/>
    <mergeCell ref="AB3:AJ3"/>
    <mergeCell ref="J4:L4"/>
    <mergeCell ref="M4:O4"/>
    <mergeCell ref="P4:R4"/>
    <mergeCell ref="S4:U4"/>
    <mergeCell ref="V4:X4"/>
    <mergeCell ref="Y4:AA4"/>
    <mergeCell ref="AB4:AD4"/>
  </mergeCell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C057-C82D-453E-82A1-DD5029B29608}">
  <sheetPr>
    <outlinePr summaryBelow="0" summaryRight="0"/>
  </sheetPr>
  <dimension ref="A1:CH257"/>
  <sheetViews>
    <sheetView defaultGridColor="0" colorId="22" zoomScale="60" zoomScaleNormal="60" workbookViewId="0">
      <pane xSplit="7" ySplit="1" topLeftCell="H2" activePane="bottomRight" state="frozen"/>
      <selection activeCell="A4" sqref="A4"/>
      <selection pane="topRight" activeCell="A4" sqref="A4"/>
      <selection pane="bottomLeft" activeCell="A4" sqref="A4"/>
      <selection pane="bottomRight" activeCell="K238" sqref="K238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1.5546875" style="1" customWidth="1"/>
    <col min="6" max="6" width="20.5546875" style="1" customWidth="1"/>
    <col min="7" max="7" width="16.6640625" style="1" customWidth="1"/>
    <col min="8" max="8" width="0.77734375" style="1" customWidth="1"/>
    <col min="9" max="9" width="0.6640625" style="1" customWidth="1"/>
    <col min="10" max="27" width="10.21875" style="1" customWidth="1"/>
    <col min="28" max="28" width="11.88671875" style="1" customWidth="1"/>
    <col min="29" max="36" width="10.21875" style="1" customWidth="1"/>
    <col min="37" max="39" width="11.6640625" style="1" customWidth="1"/>
    <col min="40" max="86" width="0" style="81" hidden="1" customWidth="1"/>
    <col min="87" max="16384" width="9.109375" style="81" hidden="1"/>
  </cols>
  <sheetData>
    <row r="1" spans="1:39" ht="26.25" customHeight="1" x14ac:dyDescent="0.3">
      <c r="A1" s="3" t="str">
        <f ca="1" xml:space="preserve"> RIGHT(CELL("filename", $A$1), LEN(CELL("filename", $A$1)) - SEARCH("]", CELL("filename", $A$1)))</f>
        <v>OPEC</v>
      </c>
      <c r="B1" s="4"/>
      <c r="E1" s="71"/>
      <c r="F1" s="5"/>
      <c r="H1" s="172"/>
      <c r="I1" s="172"/>
    </row>
    <row r="2" spans="1:39" s="114" customFormat="1" ht="12.9" customHeight="1" thickBot="1" x14ac:dyDescent="0.35">
      <c r="B2" s="86"/>
      <c r="C2" s="103"/>
      <c r="H2" s="172"/>
      <c r="I2" s="172"/>
      <c r="AB2" s="86"/>
      <c r="AC2" s="86"/>
      <c r="AD2" s="86"/>
      <c r="AE2" s="86"/>
      <c r="AF2" s="86"/>
      <c r="AG2" s="86"/>
      <c r="AH2" s="86"/>
      <c r="AI2" s="86"/>
      <c r="AJ2" s="86"/>
    </row>
    <row r="3" spans="1:39" s="114" customFormat="1" ht="12.9" customHeight="1" thickBot="1" x14ac:dyDescent="0.35">
      <c r="B3" s="86"/>
      <c r="C3" s="103"/>
      <c r="E3" s="316"/>
      <c r="F3" s="316"/>
      <c r="G3" s="316"/>
      <c r="H3" s="172"/>
      <c r="I3" s="172"/>
      <c r="J3" s="700" t="s">
        <v>660</v>
      </c>
      <c r="K3" s="701"/>
      <c r="L3" s="701"/>
      <c r="M3" s="701"/>
      <c r="N3" s="701"/>
      <c r="O3" s="701"/>
      <c r="P3" s="701"/>
      <c r="Q3" s="701"/>
      <c r="R3" s="702"/>
      <c r="S3" s="700" t="s">
        <v>664</v>
      </c>
      <c r="T3" s="701"/>
      <c r="U3" s="701"/>
      <c r="V3" s="701"/>
      <c r="W3" s="701"/>
      <c r="X3" s="701"/>
      <c r="Y3" s="701"/>
      <c r="Z3" s="701"/>
      <c r="AA3" s="702"/>
      <c r="AB3" s="700" t="s">
        <v>742</v>
      </c>
      <c r="AC3" s="701"/>
      <c r="AD3" s="701"/>
      <c r="AE3" s="701"/>
      <c r="AF3" s="701"/>
      <c r="AG3" s="701"/>
      <c r="AH3" s="701"/>
      <c r="AI3" s="701"/>
      <c r="AJ3" s="701"/>
      <c r="AK3" s="405"/>
      <c r="AL3" s="405"/>
      <c r="AM3" s="406"/>
    </row>
    <row r="4" spans="1:39" s="114" customFormat="1" ht="12.9" customHeight="1" x14ac:dyDescent="0.3">
      <c r="B4" s="86"/>
      <c r="C4" s="103"/>
      <c r="E4" s="316"/>
      <c r="F4" s="316"/>
      <c r="G4" s="316"/>
      <c r="H4" s="172"/>
      <c r="I4" s="172"/>
      <c r="J4" s="697" t="s">
        <v>663</v>
      </c>
      <c r="K4" s="698"/>
      <c r="L4" s="699"/>
      <c r="M4" s="697" t="s">
        <v>711</v>
      </c>
      <c r="N4" s="698"/>
      <c r="O4" s="699"/>
      <c r="P4" s="697" t="s">
        <v>712</v>
      </c>
      <c r="Q4" s="698"/>
      <c r="R4" s="699"/>
      <c r="S4" s="697" t="s">
        <v>663</v>
      </c>
      <c r="T4" s="698"/>
      <c r="U4" s="699"/>
      <c r="V4" s="697" t="s">
        <v>711</v>
      </c>
      <c r="W4" s="698"/>
      <c r="X4" s="699"/>
      <c r="Y4" s="697" t="s">
        <v>712</v>
      </c>
      <c r="Z4" s="698"/>
      <c r="AA4" s="699"/>
      <c r="AB4" s="697" t="s">
        <v>663</v>
      </c>
      <c r="AC4" s="698"/>
      <c r="AD4" s="699"/>
      <c r="AE4" s="697" t="s">
        <v>711</v>
      </c>
      <c r="AF4" s="698"/>
      <c r="AG4" s="699"/>
      <c r="AH4" s="697" t="s">
        <v>712</v>
      </c>
      <c r="AI4" s="698"/>
      <c r="AJ4" s="699"/>
      <c r="AK4" s="697" t="s">
        <v>870</v>
      </c>
      <c r="AL4" s="698"/>
      <c r="AM4" s="699"/>
    </row>
    <row r="5" spans="1:39" s="114" customFormat="1" ht="12.9" customHeight="1" x14ac:dyDescent="0.3">
      <c r="B5" s="86"/>
      <c r="C5" s="103"/>
      <c r="E5" s="228" t="s">
        <v>44</v>
      </c>
      <c r="F5" s="228" t="s">
        <v>696</v>
      </c>
      <c r="G5" s="228" t="s">
        <v>93</v>
      </c>
      <c r="H5" s="172" t="s">
        <v>698</v>
      </c>
      <c r="I5" s="172" t="s">
        <v>699</v>
      </c>
      <c r="J5" s="247" t="s">
        <v>686</v>
      </c>
      <c r="K5" s="246" t="s">
        <v>687</v>
      </c>
      <c r="L5" s="248" t="s">
        <v>661</v>
      </c>
      <c r="M5" s="247" t="s">
        <v>686</v>
      </c>
      <c r="N5" s="246" t="s">
        <v>687</v>
      </c>
      <c r="O5" s="248" t="s">
        <v>661</v>
      </c>
      <c r="P5" s="247" t="s">
        <v>686</v>
      </c>
      <c r="Q5" s="246" t="s">
        <v>687</v>
      </c>
      <c r="R5" s="248" t="s">
        <v>661</v>
      </c>
      <c r="S5" s="247" t="s">
        <v>686</v>
      </c>
      <c r="T5" s="246" t="s">
        <v>687</v>
      </c>
      <c r="U5" s="248" t="s">
        <v>661</v>
      </c>
      <c r="V5" s="247" t="s">
        <v>686</v>
      </c>
      <c r="W5" s="246" t="s">
        <v>687</v>
      </c>
      <c r="X5" s="248" t="s">
        <v>661</v>
      </c>
      <c r="Y5" s="247" t="s">
        <v>686</v>
      </c>
      <c r="Z5" s="246" t="s">
        <v>687</v>
      </c>
      <c r="AA5" s="248" t="s">
        <v>661</v>
      </c>
      <c r="AB5" s="247" t="s">
        <v>686</v>
      </c>
      <c r="AC5" s="246" t="s">
        <v>687</v>
      </c>
      <c r="AD5" s="248" t="s">
        <v>661</v>
      </c>
      <c r="AE5" s="247" t="s">
        <v>686</v>
      </c>
      <c r="AF5" s="246" t="s">
        <v>687</v>
      </c>
      <c r="AG5" s="248" t="s">
        <v>661</v>
      </c>
      <c r="AH5" s="247" t="s">
        <v>686</v>
      </c>
      <c r="AI5" s="246" t="s">
        <v>687</v>
      </c>
      <c r="AJ5" s="248" t="s">
        <v>661</v>
      </c>
      <c r="AK5" s="247" t="s">
        <v>686</v>
      </c>
      <c r="AL5" s="246" t="s">
        <v>687</v>
      </c>
      <c r="AM5" s="248" t="s">
        <v>661</v>
      </c>
    </row>
    <row r="6" spans="1:39" ht="12.9" customHeight="1" x14ac:dyDescent="0.3">
      <c r="E6" s="231" t="s">
        <v>195</v>
      </c>
      <c r="F6" s="231" t="s">
        <v>443</v>
      </c>
      <c r="G6" s="231" t="s">
        <v>646</v>
      </c>
      <c r="H6" s="172">
        <v>1</v>
      </c>
      <c r="I6" s="172">
        <v>1</v>
      </c>
      <c r="J6" s="440">
        <f ca="1" xml:space="preserve"> Oil_Calcs!AE$39</f>
        <v>0</v>
      </c>
      <c r="K6" s="244">
        <f ca="1" xml:space="preserve"> Oil_Calcs!AF$39</f>
        <v>0</v>
      </c>
      <c r="L6" s="447">
        <f ca="1" xml:space="preserve"> Oil_Calcs!AG$39</f>
        <v>0</v>
      </c>
      <c r="M6" s="440">
        <f ca="1" xml:space="preserve"> Oil_Calcs!AH$39</f>
        <v>0</v>
      </c>
      <c r="N6" s="244">
        <f ca="1" xml:space="preserve"> Oil_Calcs!AI$39</f>
        <v>0</v>
      </c>
      <c r="O6" s="447">
        <f ca="1" xml:space="preserve"> Oil_Calcs!AJ$39</f>
        <v>0</v>
      </c>
      <c r="P6" s="440">
        <f ca="1" xml:space="preserve"> Oil_Calcs!AK$39</f>
        <v>0</v>
      </c>
      <c r="Q6" s="244">
        <f ca="1" xml:space="preserve"> Oil_Calcs!AL$39</f>
        <v>0</v>
      </c>
      <c r="R6" s="447">
        <f ca="1" xml:space="preserve"> Oil_Calcs!AM$39</f>
        <v>0</v>
      </c>
      <c r="S6" s="440">
        <f ca="1" xml:space="preserve"> Gas_Calcs!AE$39</f>
        <v>0</v>
      </c>
      <c r="T6" s="244">
        <f ca="1" xml:space="preserve"> Gas_Calcs!AF$39</f>
        <v>0</v>
      </c>
      <c r="U6" s="447">
        <f ca="1" xml:space="preserve"> Gas_Calcs!AG$39</f>
        <v>0</v>
      </c>
      <c r="V6" s="440">
        <f ca="1" xml:space="preserve"> Gas_Calcs!AH$39</f>
        <v>0</v>
      </c>
      <c r="W6" s="244">
        <f ca="1" xml:space="preserve"> Gas_Calcs!AI$39</f>
        <v>0</v>
      </c>
      <c r="X6" s="447">
        <f ca="1" xml:space="preserve"> Gas_Calcs!AJ$39</f>
        <v>0</v>
      </c>
      <c r="Y6" s="440">
        <f ca="1" xml:space="preserve"> Gas_Calcs!AK$39</f>
        <v>0</v>
      </c>
      <c r="Z6" s="244">
        <f ca="1" xml:space="preserve"> Gas_Calcs!AL$39</f>
        <v>0</v>
      </c>
      <c r="AA6" s="447">
        <f ca="1" xml:space="preserve"> Gas_Calcs!AM$39</f>
        <v>0</v>
      </c>
      <c r="AB6" s="461"/>
      <c r="AC6" s="463"/>
      <c r="AD6" s="464"/>
      <c r="AE6" s="461"/>
      <c r="AF6" s="463"/>
      <c r="AG6" s="464"/>
      <c r="AH6" s="461"/>
      <c r="AI6" s="463"/>
      <c r="AJ6" s="464"/>
      <c r="AK6" s="384">
        <f ca="1">P6+Y6+AH6</f>
        <v>0</v>
      </c>
      <c r="AL6" s="384">
        <f t="shared" ref="AK6:AM21" ca="1" si="0">Q6+Z6+AI6</f>
        <v>0</v>
      </c>
      <c r="AM6" s="384">
        <f t="shared" ca="1" si="0"/>
        <v>0</v>
      </c>
    </row>
    <row r="7" spans="1:39" ht="12.9" customHeight="1" x14ac:dyDescent="0.3">
      <c r="E7" s="231" t="s">
        <v>200</v>
      </c>
      <c r="F7" s="231" t="s">
        <v>447</v>
      </c>
      <c r="G7" s="231" t="s">
        <v>646</v>
      </c>
      <c r="H7" s="172"/>
      <c r="I7" s="172"/>
      <c r="J7" s="440">
        <f ca="1" xml:space="preserve"> Oil_Calcs!AE$40</f>
        <v>0</v>
      </c>
      <c r="K7" s="244">
        <f ca="1" xml:space="preserve"> Oil_Calcs!AF$40</f>
        <v>0</v>
      </c>
      <c r="L7" s="447">
        <f ca="1" xml:space="preserve"> Oil_Calcs!AG$40</f>
        <v>0</v>
      </c>
      <c r="M7" s="440">
        <f ca="1" xml:space="preserve"> Oil_Calcs!AH$40</f>
        <v>0</v>
      </c>
      <c r="N7" s="244">
        <f ca="1" xml:space="preserve"> Oil_Calcs!AI$40</f>
        <v>0</v>
      </c>
      <c r="O7" s="447">
        <f ca="1" xml:space="preserve"> Oil_Calcs!AJ$40</f>
        <v>0</v>
      </c>
      <c r="P7" s="440">
        <f ca="1" xml:space="preserve"> Oil_Calcs!AK$40</f>
        <v>0</v>
      </c>
      <c r="Q7" s="244">
        <f ca="1" xml:space="preserve"> Oil_Calcs!AL$40</f>
        <v>0</v>
      </c>
      <c r="R7" s="447">
        <f ca="1" xml:space="preserve"> Oil_Calcs!AM$40</f>
        <v>0</v>
      </c>
      <c r="S7" s="440">
        <f ca="1" xml:space="preserve"> Gas_Calcs!AE$40</f>
        <v>0</v>
      </c>
      <c r="T7" s="244">
        <f ca="1" xml:space="preserve"> Gas_Calcs!AF$40</f>
        <v>0</v>
      </c>
      <c r="U7" s="447">
        <f ca="1" xml:space="preserve"> Gas_Calcs!AG$40</f>
        <v>0</v>
      </c>
      <c r="V7" s="440">
        <f ca="1" xml:space="preserve"> Gas_Calcs!AH$40</f>
        <v>0</v>
      </c>
      <c r="W7" s="244">
        <f ca="1" xml:space="preserve"> Gas_Calcs!AI$40</f>
        <v>0</v>
      </c>
      <c r="X7" s="447">
        <f ca="1" xml:space="preserve"> Gas_Calcs!AJ$40</f>
        <v>0</v>
      </c>
      <c r="Y7" s="440">
        <f ca="1" xml:space="preserve"> Gas_Calcs!AK$40</f>
        <v>0</v>
      </c>
      <c r="Z7" s="244">
        <f ca="1" xml:space="preserve"> Gas_Calcs!AL$40</f>
        <v>0</v>
      </c>
      <c r="AA7" s="447">
        <f ca="1" xml:space="preserve"> Gas_Calcs!AM$40</f>
        <v>0</v>
      </c>
      <c r="AB7" s="461"/>
      <c r="AC7" s="463"/>
      <c r="AD7" s="464"/>
      <c r="AE7" s="461"/>
      <c r="AF7" s="463"/>
      <c r="AG7" s="464"/>
      <c r="AH7" s="461"/>
      <c r="AI7" s="463"/>
      <c r="AJ7" s="464"/>
      <c r="AK7" s="384">
        <f t="shared" ca="1" si="0"/>
        <v>0</v>
      </c>
      <c r="AL7" s="384">
        <f t="shared" ca="1" si="0"/>
        <v>0</v>
      </c>
      <c r="AM7" s="384">
        <f t="shared" ca="1" si="0"/>
        <v>0</v>
      </c>
    </row>
    <row r="8" spans="1:39" ht="12.9" customHeight="1" x14ac:dyDescent="0.3">
      <c r="E8" s="231" t="s">
        <v>427</v>
      </c>
      <c r="F8" s="231" t="s">
        <v>145</v>
      </c>
      <c r="G8" s="231" t="s">
        <v>646</v>
      </c>
      <c r="H8" s="172"/>
      <c r="I8" s="172"/>
      <c r="J8" s="440">
        <f ca="1" xml:space="preserve"> Oil_Calcs!AE$41</f>
        <v>434150.54304546176</v>
      </c>
      <c r="K8" s="244">
        <f ca="1" xml:space="preserve"> Oil_Calcs!AF$41</f>
        <v>472139.91472139914</v>
      </c>
      <c r="L8" s="447">
        <f ca="1" xml:space="preserve"> Oil_Calcs!AG$41</f>
        <v>515052.31183537986</v>
      </c>
      <c r="M8" s="440">
        <f ca="1" xml:space="preserve"> Oil_Calcs!AH$41</f>
        <v>34604.080976721576</v>
      </c>
      <c r="N8" s="244">
        <f ca="1" xml:space="preserve"> Oil_Calcs!AI$41</f>
        <v>49343.090417629108</v>
      </c>
      <c r="O8" s="447">
        <f ca="1" xml:space="preserve"> Oil_Calcs!AJ$41</f>
        <v>116474.91997429033</v>
      </c>
      <c r="P8" s="440">
        <f ca="1" xml:space="preserve"> Oil_Calcs!AK$41</f>
        <v>468754.62402218336</v>
      </c>
      <c r="Q8" s="244">
        <f ca="1" xml:space="preserve"> Oil_Calcs!AL$41</f>
        <v>521483.00513902825</v>
      </c>
      <c r="R8" s="447">
        <f ca="1" xml:space="preserve"> Oil_Calcs!AM$41</f>
        <v>631527.23180967022</v>
      </c>
      <c r="S8" s="440">
        <f ca="1" xml:space="preserve"> Gas_Calcs!AE$41</f>
        <v>107703.61559999999</v>
      </c>
      <c r="T8" s="244">
        <f ca="1" xml:space="preserve"> Gas_Calcs!AF$41</f>
        <v>111273.90120000001</v>
      </c>
      <c r="U8" s="447">
        <f ca="1" xml:space="preserve"> Gas_Calcs!AG$41</f>
        <v>115637.5836</v>
      </c>
      <c r="V8" s="440">
        <f ca="1" xml:space="preserve"> Gas_Calcs!AH$41</f>
        <v>9541.6017537419739</v>
      </c>
      <c r="W8" s="244">
        <f ca="1" xml:space="preserve"> Gas_Calcs!AI$41</f>
        <v>24506.292242225612</v>
      </c>
      <c r="X8" s="447">
        <f ca="1" xml:space="preserve"> Gas_Calcs!AJ$41</f>
        <v>41356.712882424763</v>
      </c>
      <c r="Y8" s="440">
        <f ca="1" xml:space="preserve"> Gas_Calcs!AK$41</f>
        <v>117245.21735374196</v>
      </c>
      <c r="Z8" s="244">
        <f ca="1" xml:space="preserve"> Gas_Calcs!AL$41</f>
        <v>135780.19344222563</v>
      </c>
      <c r="AA8" s="447">
        <f ca="1" xml:space="preserve"> Gas_Calcs!AM$41</f>
        <v>156994.29648242478</v>
      </c>
      <c r="AB8" s="461"/>
      <c r="AC8" s="463"/>
      <c r="AD8" s="464"/>
      <c r="AE8" s="461"/>
      <c r="AF8" s="463"/>
      <c r="AG8" s="464"/>
      <c r="AH8" s="461"/>
      <c r="AI8" s="463"/>
      <c r="AJ8" s="464"/>
      <c r="AK8" s="384">
        <f ca="1">P8+Y8+AH8</f>
        <v>585999.84137592535</v>
      </c>
      <c r="AL8" s="384">
        <f t="shared" ca="1" si="0"/>
        <v>657263.19858125388</v>
      </c>
      <c r="AM8" s="384">
        <f t="shared" ca="1" si="0"/>
        <v>788521.52829209506</v>
      </c>
    </row>
    <row r="9" spans="1:39" ht="12.9" customHeight="1" x14ac:dyDescent="0.3">
      <c r="E9" s="231" t="s">
        <v>204</v>
      </c>
      <c r="F9" s="231" t="s">
        <v>450</v>
      </c>
      <c r="G9" s="231" t="s">
        <v>646</v>
      </c>
      <c r="H9" s="172"/>
      <c r="I9" s="172"/>
      <c r="J9" s="440">
        <f ca="1" xml:space="preserve"> Oil_Calcs!AE$42</f>
        <v>0</v>
      </c>
      <c r="K9" s="244">
        <f ca="1" xml:space="preserve"> Oil_Calcs!AF$42</f>
        <v>0</v>
      </c>
      <c r="L9" s="447">
        <f ca="1" xml:space="preserve"> Oil_Calcs!AG$42</f>
        <v>0</v>
      </c>
      <c r="M9" s="440">
        <f ca="1" xml:space="preserve"> Oil_Calcs!AH$42</f>
        <v>0</v>
      </c>
      <c r="N9" s="244">
        <f ca="1" xml:space="preserve"> Oil_Calcs!AI$42</f>
        <v>0</v>
      </c>
      <c r="O9" s="447">
        <f ca="1" xml:space="preserve"> Oil_Calcs!AJ$42</f>
        <v>0</v>
      </c>
      <c r="P9" s="440">
        <f ca="1" xml:space="preserve"> Oil_Calcs!AK$42</f>
        <v>0</v>
      </c>
      <c r="Q9" s="244">
        <f ca="1" xml:space="preserve"> Oil_Calcs!AL$42</f>
        <v>0</v>
      </c>
      <c r="R9" s="447">
        <f ca="1" xml:space="preserve"> Oil_Calcs!AM$42</f>
        <v>0</v>
      </c>
      <c r="S9" s="440">
        <f ca="1" xml:space="preserve"> Gas_Calcs!AE$42</f>
        <v>0</v>
      </c>
      <c r="T9" s="244">
        <f ca="1" xml:space="preserve"> Gas_Calcs!AF$42</f>
        <v>0</v>
      </c>
      <c r="U9" s="447">
        <f ca="1" xml:space="preserve"> Gas_Calcs!AG$42</f>
        <v>0</v>
      </c>
      <c r="V9" s="440">
        <f ca="1" xml:space="preserve"> Gas_Calcs!AH$42</f>
        <v>0</v>
      </c>
      <c r="W9" s="244">
        <f ca="1" xml:space="preserve"> Gas_Calcs!AI$42</f>
        <v>0</v>
      </c>
      <c r="X9" s="447">
        <f ca="1" xml:space="preserve"> Gas_Calcs!AJ$42</f>
        <v>0</v>
      </c>
      <c r="Y9" s="440">
        <f ca="1" xml:space="preserve"> Gas_Calcs!AK$42</f>
        <v>0</v>
      </c>
      <c r="Z9" s="244">
        <f ca="1" xml:space="preserve"> Gas_Calcs!AL$42</f>
        <v>0</v>
      </c>
      <c r="AA9" s="447">
        <f ca="1" xml:space="preserve"> Gas_Calcs!AM$42</f>
        <v>0</v>
      </c>
      <c r="AB9" s="461"/>
      <c r="AC9" s="463"/>
      <c r="AD9" s="464"/>
      <c r="AE9" s="461"/>
      <c r="AF9" s="463"/>
      <c r="AG9" s="464"/>
      <c r="AH9" s="461"/>
      <c r="AI9" s="463"/>
      <c r="AJ9" s="464"/>
      <c r="AK9" s="384">
        <f t="shared" ref="AK9:AM72" ca="1" si="1">P9+Y9+AH9</f>
        <v>0</v>
      </c>
      <c r="AL9" s="384">
        <f t="shared" ca="1" si="0"/>
        <v>0</v>
      </c>
      <c r="AM9" s="384">
        <f t="shared" ca="1" si="0"/>
        <v>0</v>
      </c>
    </row>
    <row r="10" spans="1:39" ht="12.9" customHeight="1" x14ac:dyDescent="0.3">
      <c r="E10" s="231" t="s">
        <v>202</v>
      </c>
      <c r="F10" s="231" t="s">
        <v>448</v>
      </c>
      <c r="G10" s="231" t="s">
        <v>646</v>
      </c>
      <c r="H10" s="172"/>
      <c r="I10" s="172"/>
      <c r="J10" s="440">
        <f ca="1" xml:space="preserve"> Oil_Calcs!AE$43</f>
        <v>0</v>
      </c>
      <c r="K10" s="244">
        <f ca="1" xml:space="preserve"> Oil_Calcs!AF$43</f>
        <v>0</v>
      </c>
      <c r="L10" s="447">
        <f ca="1" xml:space="preserve"> Oil_Calcs!AG$43</f>
        <v>0</v>
      </c>
      <c r="M10" s="440">
        <f ca="1" xml:space="preserve"> Oil_Calcs!AH$43</f>
        <v>0</v>
      </c>
      <c r="N10" s="244">
        <f ca="1" xml:space="preserve"> Oil_Calcs!AI$43</f>
        <v>0</v>
      </c>
      <c r="O10" s="447">
        <f ca="1" xml:space="preserve"> Oil_Calcs!AJ$43</f>
        <v>0</v>
      </c>
      <c r="P10" s="440">
        <f ca="1" xml:space="preserve"> Oil_Calcs!AK$43</f>
        <v>0</v>
      </c>
      <c r="Q10" s="244">
        <f ca="1" xml:space="preserve"> Oil_Calcs!AL$43</f>
        <v>0</v>
      </c>
      <c r="R10" s="447">
        <f ca="1" xml:space="preserve"> Oil_Calcs!AM$43</f>
        <v>0</v>
      </c>
      <c r="S10" s="440">
        <f ca="1" xml:space="preserve"> Gas_Calcs!AE$43</f>
        <v>0</v>
      </c>
      <c r="T10" s="244">
        <f ca="1" xml:space="preserve"> Gas_Calcs!AF$43</f>
        <v>0</v>
      </c>
      <c r="U10" s="447">
        <f ca="1" xml:space="preserve"> Gas_Calcs!AG$43</f>
        <v>0</v>
      </c>
      <c r="V10" s="440">
        <f ca="1" xml:space="preserve"> Gas_Calcs!AH$43</f>
        <v>0</v>
      </c>
      <c r="W10" s="244">
        <f ca="1" xml:space="preserve"> Gas_Calcs!AI$43</f>
        <v>0</v>
      </c>
      <c r="X10" s="447">
        <f ca="1" xml:space="preserve"> Gas_Calcs!AJ$43</f>
        <v>0</v>
      </c>
      <c r="Y10" s="440">
        <f ca="1" xml:space="preserve"> Gas_Calcs!AK$43</f>
        <v>0</v>
      </c>
      <c r="Z10" s="244">
        <f ca="1" xml:space="preserve"> Gas_Calcs!AL$43</f>
        <v>0</v>
      </c>
      <c r="AA10" s="447">
        <f ca="1" xml:space="preserve"> Gas_Calcs!AM$43</f>
        <v>0</v>
      </c>
      <c r="AB10" s="461"/>
      <c r="AC10" s="463"/>
      <c r="AD10" s="464"/>
      <c r="AE10" s="461"/>
      <c r="AF10" s="463"/>
      <c r="AG10" s="464"/>
      <c r="AH10" s="461"/>
      <c r="AI10" s="463"/>
      <c r="AJ10" s="464"/>
      <c r="AK10" s="384">
        <f t="shared" ca="1" si="1"/>
        <v>0</v>
      </c>
      <c r="AL10" s="384">
        <f t="shared" ca="1" si="0"/>
        <v>0</v>
      </c>
      <c r="AM10" s="384">
        <f t="shared" ca="1" si="0"/>
        <v>0</v>
      </c>
    </row>
    <row r="11" spans="1:39" ht="12.9" customHeight="1" x14ac:dyDescent="0.3">
      <c r="E11" s="232" t="s">
        <v>197</v>
      </c>
      <c r="F11" s="232" t="s">
        <v>445</v>
      </c>
      <c r="G11" s="232" t="s">
        <v>646</v>
      </c>
      <c r="H11" s="172"/>
      <c r="I11" s="172"/>
      <c r="J11" s="440">
        <f ca="1" xml:space="preserve"> Oil_Calcs!AE$44</f>
        <v>0</v>
      </c>
      <c r="K11" s="244">
        <f ca="1" xml:space="preserve"> Oil_Calcs!AF$44</f>
        <v>0</v>
      </c>
      <c r="L11" s="447">
        <f ca="1" xml:space="preserve"> Oil_Calcs!AG$44</f>
        <v>0</v>
      </c>
      <c r="M11" s="440">
        <f ca="1" xml:space="preserve"> Oil_Calcs!AH$44</f>
        <v>0</v>
      </c>
      <c r="N11" s="244">
        <f ca="1" xml:space="preserve"> Oil_Calcs!AI$44</f>
        <v>0</v>
      </c>
      <c r="O11" s="447">
        <f ca="1" xml:space="preserve"> Oil_Calcs!AJ$44</f>
        <v>0</v>
      </c>
      <c r="P11" s="440">
        <f ca="1" xml:space="preserve"> Oil_Calcs!AK$44</f>
        <v>0</v>
      </c>
      <c r="Q11" s="244">
        <f ca="1" xml:space="preserve"> Oil_Calcs!AL$44</f>
        <v>0</v>
      </c>
      <c r="R11" s="447">
        <f ca="1" xml:space="preserve"> Oil_Calcs!AM$44</f>
        <v>0</v>
      </c>
      <c r="S11" s="440">
        <f ca="1" xml:space="preserve"> Gas_Calcs!AE$44</f>
        <v>0</v>
      </c>
      <c r="T11" s="244">
        <f ca="1" xml:space="preserve"> Gas_Calcs!AF$44</f>
        <v>0</v>
      </c>
      <c r="U11" s="447">
        <f ca="1" xml:space="preserve"> Gas_Calcs!AG$44</f>
        <v>0</v>
      </c>
      <c r="V11" s="440">
        <f ca="1" xml:space="preserve"> Gas_Calcs!AH$44</f>
        <v>0</v>
      </c>
      <c r="W11" s="244">
        <f ca="1" xml:space="preserve"> Gas_Calcs!AI$44</f>
        <v>0</v>
      </c>
      <c r="X11" s="447">
        <f ca="1" xml:space="preserve"> Gas_Calcs!AJ$44</f>
        <v>0</v>
      </c>
      <c r="Y11" s="440">
        <f ca="1" xml:space="preserve"> Gas_Calcs!AK$44</f>
        <v>0</v>
      </c>
      <c r="Z11" s="244">
        <f ca="1" xml:space="preserve"> Gas_Calcs!AL$44</f>
        <v>0</v>
      </c>
      <c r="AA11" s="447">
        <f ca="1" xml:space="preserve"> Gas_Calcs!AM$44</f>
        <v>0</v>
      </c>
      <c r="AB11" s="461"/>
      <c r="AC11" s="463"/>
      <c r="AD11" s="464"/>
      <c r="AE11" s="461"/>
      <c r="AF11" s="463"/>
      <c r="AG11" s="464"/>
      <c r="AH11" s="461"/>
      <c r="AI11" s="463"/>
      <c r="AJ11" s="464"/>
      <c r="AK11" s="384">
        <f t="shared" ca="1" si="1"/>
        <v>0</v>
      </c>
      <c r="AL11" s="384">
        <f t="shared" ca="1" si="0"/>
        <v>0</v>
      </c>
      <c r="AM11" s="384">
        <f t="shared" ca="1" si="0"/>
        <v>0</v>
      </c>
    </row>
    <row r="12" spans="1:39" ht="12.9" customHeight="1" x14ac:dyDescent="0.3">
      <c r="E12" s="232" t="s">
        <v>206</v>
      </c>
      <c r="F12" s="232" t="s">
        <v>451</v>
      </c>
      <c r="G12" s="232" t="s">
        <v>646</v>
      </c>
      <c r="H12" s="172"/>
      <c r="I12" s="172"/>
      <c r="J12" s="440">
        <f ca="1" xml:space="preserve"> Oil_Calcs!AE$45</f>
        <v>0</v>
      </c>
      <c r="K12" s="244">
        <f ca="1" xml:space="preserve"> Oil_Calcs!AF$45</f>
        <v>0</v>
      </c>
      <c r="L12" s="447">
        <f ca="1" xml:space="preserve"> Oil_Calcs!AG$45</f>
        <v>0</v>
      </c>
      <c r="M12" s="440">
        <f ca="1" xml:space="preserve"> Oil_Calcs!AH$45</f>
        <v>0</v>
      </c>
      <c r="N12" s="244">
        <f ca="1" xml:space="preserve"> Oil_Calcs!AI$45</f>
        <v>0</v>
      </c>
      <c r="O12" s="447">
        <f ca="1" xml:space="preserve"> Oil_Calcs!AJ$45</f>
        <v>0</v>
      </c>
      <c r="P12" s="440">
        <f ca="1" xml:space="preserve"> Oil_Calcs!AK$45</f>
        <v>0</v>
      </c>
      <c r="Q12" s="244">
        <f ca="1" xml:space="preserve"> Oil_Calcs!AL$45</f>
        <v>0</v>
      </c>
      <c r="R12" s="447">
        <f ca="1" xml:space="preserve"> Oil_Calcs!AM$45</f>
        <v>0</v>
      </c>
      <c r="S12" s="440">
        <f ca="1" xml:space="preserve"> Gas_Calcs!AE$45</f>
        <v>0</v>
      </c>
      <c r="T12" s="244">
        <f ca="1" xml:space="preserve"> Gas_Calcs!AF$45</f>
        <v>0</v>
      </c>
      <c r="U12" s="447">
        <f ca="1" xml:space="preserve"> Gas_Calcs!AG$45</f>
        <v>0</v>
      </c>
      <c r="V12" s="440">
        <f ca="1" xml:space="preserve"> Gas_Calcs!AH$45</f>
        <v>0</v>
      </c>
      <c r="W12" s="244">
        <f ca="1" xml:space="preserve"> Gas_Calcs!AI$45</f>
        <v>0</v>
      </c>
      <c r="X12" s="447">
        <f ca="1" xml:space="preserve"> Gas_Calcs!AJ$45</f>
        <v>0</v>
      </c>
      <c r="Y12" s="440">
        <f ca="1" xml:space="preserve"> Gas_Calcs!AK$45</f>
        <v>0</v>
      </c>
      <c r="Z12" s="244">
        <f ca="1" xml:space="preserve"> Gas_Calcs!AL$45</f>
        <v>0</v>
      </c>
      <c r="AA12" s="447">
        <f ca="1" xml:space="preserve"> Gas_Calcs!AM$45</f>
        <v>0</v>
      </c>
      <c r="AB12" s="461"/>
      <c r="AC12" s="463"/>
      <c r="AD12" s="464"/>
      <c r="AE12" s="461"/>
      <c r="AF12" s="463"/>
      <c r="AG12" s="464"/>
      <c r="AH12" s="461"/>
      <c r="AI12" s="463"/>
      <c r="AJ12" s="464"/>
      <c r="AK12" s="384">
        <f t="shared" ca="1" si="1"/>
        <v>0</v>
      </c>
      <c r="AL12" s="384">
        <f t="shared" ca="1" si="0"/>
        <v>0</v>
      </c>
      <c r="AM12" s="384">
        <f t="shared" ca="1" si="0"/>
        <v>0</v>
      </c>
    </row>
    <row r="13" spans="1:39" ht="12.9" customHeight="1" x14ac:dyDescent="0.3">
      <c r="E13" s="232" t="s">
        <v>201</v>
      </c>
      <c r="F13" s="232" t="s">
        <v>146</v>
      </c>
      <c r="G13" s="232" t="s">
        <v>646</v>
      </c>
      <c r="H13" s="172"/>
      <c r="I13" s="172"/>
      <c r="J13" s="440">
        <f ca="1" xml:space="preserve"> Oil_Calcs!AE$46</f>
        <v>194927.63100111802</v>
      </c>
      <c r="K13" s="244">
        <f ca="1" xml:space="preserve"> Oil_Calcs!AF$46</f>
        <v>211984.33711984332</v>
      </c>
      <c r="L13" s="447">
        <f ca="1" xml:space="preserve"> Oil_Calcs!AG$46</f>
        <v>231251.4140451198</v>
      </c>
      <c r="M13" s="440">
        <f ca="1" xml:space="preserve"> Oil_Calcs!AH$46</f>
        <v>15536.75708994072</v>
      </c>
      <c r="N13" s="244">
        <f ca="1" xml:space="preserve"> Oil_Calcs!AI$46</f>
        <v>22154.369896469834</v>
      </c>
      <c r="O13" s="447">
        <f ca="1" xml:space="preserve"> Oil_Calcs!AJ$46</f>
        <v>52295.639347514916</v>
      </c>
      <c r="P13" s="440">
        <f ca="1" xml:space="preserve"> Oil_Calcs!AK$46</f>
        <v>210464.38809105873</v>
      </c>
      <c r="Q13" s="244">
        <f ca="1" xml:space="preserve"> Oil_Calcs!AL$46</f>
        <v>234138.70701631316</v>
      </c>
      <c r="R13" s="447">
        <f ca="1" xml:space="preserve"> Oil_Calcs!AM$46</f>
        <v>283547.05339263473</v>
      </c>
      <c r="S13" s="440">
        <f ca="1" xml:space="preserve"> Gas_Calcs!AE$46</f>
        <v>20615.320799999998</v>
      </c>
      <c r="T13" s="244">
        <f ca="1" xml:space="preserve"> Gas_Calcs!AF$46</f>
        <v>21298.701599999997</v>
      </c>
      <c r="U13" s="447">
        <f ca="1" xml:space="preserve"> Gas_Calcs!AG$46</f>
        <v>22133.944799999997</v>
      </c>
      <c r="V13" s="440">
        <f ca="1" xml:space="preserve"> Gas_Calcs!AH$46</f>
        <v>1826.337769660106</v>
      </c>
      <c r="W13" s="244">
        <f ca="1" xml:space="preserve"> Gas_Calcs!AI$46</f>
        <v>4690.6974605969708</v>
      </c>
      <c r="X13" s="447">
        <f ca="1" xml:space="preserve"> Gas_Calcs!AJ$46</f>
        <v>7916.0007633455816</v>
      </c>
      <c r="Y13" s="440">
        <f ca="1" xml:space="preserve"> Gas_Calcs!AK$46</f>
        <v>22441.658569660103</v>
      </c>
      <c r="Z13" s="244">
        <f ca="1" xml:space="preserve"> Gas_Calcs!AL$46</f>
        <v>25989.399060596967</v>
      </c>
      <c r="AA13" s="447">
        <f ca="1" xml:space="preserve"> Gas_Calcs!AM$46</f>
        <v>30049.94556334558</v>
      </c>
      <c r="AB13" s="461"/>
      <c r="AC13" s="463"/>
      <c r="AD13" s="464"/>
      <c r="AE13" s="461"/>
      <c r="AF13" s="463"/>
      <c r="AG13" s="464"/>
      <c r="AH13" s="461"/>
      <c r="AI13" s="463"/>
      <c r="AJ13" s="464"/>
      <c r="AK13" s="384">
        <f t="shared" ca="1" si="1"/>
        <v>232906.04666071883</v>
      </c>
      <c r="AL13" s="384">
        <f t="shared" ca="1" si="0"/>
        <v>260128.10607691013</v>
      </c>
      <c r="AM13" s="384">
        <f t="shared" ca="1" si="0"/>
        <v>313596.99895598029</v>
      </c>
    </row>
    <row r="14" spans="1:39" s="112" customFormat="1" ht="12.9" customHeight="1" x14ac:dyDescent="0.3">
      <c r="A14" s="42"/>
      <c r="B14" s="42"/>
      <c r="C14" s="100"/>
      <c r="D14" s="43"/>
      <c r="E14" s="233" t="s">
        <v>203</v>
      </c>
      <c r="F14" s="465" t="s">
        <v>449</v>
      </c>
      <c r="G14" s="233" t="s">
        <v>646</v>
      </c>
      <c r="H14" s="172"/>
      <c r="I14" s="172"/>
      <c r="J14" s="440">
        <f ca="1" xml:space="preserve"> Oil_Calcs!AE$47</f>
        <v>0</v>
      </c>
      <c r="K14" s="244">
        <f ca="1" xml:space="preserve"> Oil_Calcs!AF$47</f>
        <v>0</v>
      </c>
      <c r="L14" s="447">
        <f ca="1" xml:space="preserve"> Oil_Calcs!AG$47</f>
        <v>0</v>
      </c>
      <c r="M14" s="440">
        <f ca="1" xml:space="preserve"> Oil_Calcs!AH$47</f>
        <v>0</v>
      </c>
      <c r="N14" s="244">
        <f ca="1" xml:space="preserve"> Oil_Calcs!AI$47</f>
        <v>0</v>
      </c>
      <c r="O14" s="447">
        <f ca="1" xml:space="preserve"> Oil_Calcs!AJ$47</f>
        <v>0</v>
      </c>
      <c r="P14" s="440">
        <f ca="1" xml:space="preserve"> Oil_Calcs!AK$47</f>
        <v>0</v>
      </c>
      <c r="Q14" s="244">
        <f ca="1" xml:space="preserve"> Oil_Calcs!AL$47</f>
        <v>0</v>
      </c>
      <c r="R14" s="447">
        <f ca="1" xml:space="preserve"> Oil_Calcs!AM$47</f>
        <v>0</v>
      </c>
      <c r="S14" s="440">
        <f ca="1" xml:space="preserve"> Gas_Calcs!AE$47</f>
        <v>0</v>
      </c>
      <c r="T14" s="244">
        <f ca="1" xml:space="preserve"> Gas_Calcs!AF$47</f>
        <v>0</v>
      </c>
      <c r="U14" s="447">
        <f ca="1" xml:space="preserve"> Gas_Calcs!AG$47</f>
        <v>0</v>
      </c>
      <c r="V14" s="440">
        <f ca="1" xml:space="preserve"> Gas_Calcs!AH$47</f>
        <v>0</v>
      </c>
      <c r="W14" s="244">
        <f ca="1" xml:space="preserve"> Gas_Calcs!AI$47</f>
        <v>0</v>
      </c>
      <c r="X14" s="447">
        <f ca="1" xml:space="preserve"> Gas_Calcs!AJ$47</f>
        <v>0</v>
      </c>
      <c r="Y14" s="440">
        <f ca="1" xml:space="preserve"> Gas_Calcs!AK$47</f>
        <v>0</v>
      </c>
      <c r="Z14" s="244">
        <f ca="1" xml:space="preserve"> Gas_Calcs!AL$47</f>
        <v>0</v>
      </c>
      <c r="AA14" s="447">
        <f ca="1" xml:space="preserve"> Gas_Calcs!AM$47</f>
        <v>0</v>
      </c>
      <c r="AB14" s="461"/>
      <c r="AC14" s="463"/>
      <c r="AD14" s="464"/>
      <c r="AE14" s="461"/>
      <c r="AF14" s="463"/>
      <c r="AG14" s="464"/>
      <c r="AH14" s="461"/>
      <c r="AI14" s="463"/>
      <c r="AJ14" s="464"/>
      <c r="AK14" s="384">
        <f t="shared" ca="1" si="1"/>
        <v>0</v>
      </c>
      <c r="AL14" s="384">
        <f t="shared" ca="1" si="0"/>
        <v>0</v>
      </c>
      <c r="AM14" s="384">
        <f t="shared" ca="1" si="0"/>
        <v>0</v>
      </c>
    </row>
    <row r="15" spans="1:39" s="112" customFormat="1" ht="12.9" customHeight="1" x14ac:dyDescent="0.3">
      <c r="A15" s="42"/>
      <c r="B15" s="42"/>
      <c r="C15" s="100"/>
      <c r="D15" s="43"/>
      <c r="E15" s="233" t="s">
        <v>205</v>
      </c>
      <c r="F15" s="233" t="s">
        <v>147</v>
      </c>
      <c r="G15" s="233" t="s">
        <v>646</v>
      </c>
      <c r="H15" s="172"/>
      <c r="I15" s="172"/>
      <c r="J15" s="440">
        <f ca="1" xml:space="preserve"> Oil_Calcs!AE$48</f>
        <v>72263.77580449314</v>
      </c>
      <c r="K15" s="244">
        <f ca="1" xml:space="preserve"> Oil_Calcs!AF$48</f>
        <v>78587.055785870543</v>
      </c>
      <c r="L15" s="447">
        <f ca="1" xml:space="preserve"> Oil_Calcs!AG$48</f>
        <v>85729.766750885639</v>
      </c>
      <c r="M15" s="440">
        <f ca="1" xml:space="preserve"> Oil_Calcs!AH$48</f>
        <v>5759.8028833065018</v>
      </c>
      <c r="N15" s="244">
        <f ca="1" xml:space="preserve"> Oil_Calcs!AI$48</f>
        <v>8213.0912434837192</v>
      </c>
      <c r="O15" s="447">
        <f ca="1" xml:space="preserve"> Oil_Calcs!AJ$48</f>
        <v>19387.094266485863</v>
      </c>
      <c r="P15" s="440">
        <f ca="1" xml:space="preserve"> Oil_Calcs!AK$48</f>
        <v>78023.578687799643</v>
      </c>
      <c r="Q15" s="244">
        <f ca="1" xml:space="preserve"> Oil_Calcs!AL$48</f>
        <v>86800.147029354266</v>
      </c>
      <c r="R15" s="447">
        <f ca="1" xml:space="preserve"> Oil_Calcs!AM$48</f>
        <v>105116.8610173715</v>
      </c>
      <c r="S15" s="440">
        <f ca="1" xml:space="preserve"> Gas_Calcs!AE$48</f>
        <v>83839.417199999996</v>
      </c>
      <c r="T15" s="244">
        <f ca="1" xml:space="preserve"> Gas_Calcs!AF$48</f>
        <v>86618.624400000015</v>
      </c>
      <c r="U15" s="447">
        <f ca="1" xml:space="preserve"> Gas_Calcs!AG$48</f>
        <v>90015.433199999999</v>
      </c>
      <c r="V15" s="440">
        <f ca="1" xml:space="preserve"> Gas_Calcs!AH$48</f>
        <v>7427.4417412243783</v>
      </c>
      <c r="W15" s="244">
        <f ca="1" xml:space="preserve"> Gas_Calcs!AI$48</f>
        <v>19076.36292315034</v>
      </c>
      <c r="X15" s="447">
        <f ca="1" xml:space="preserve"> Gas_Calcs!AJ$48</f>
        <v>32193.187629350337</v>
      </c>
      <c r="Y15" s="440">
        <f ca="1" xml:space="preserve"> Gas_Calcs!AK$48</f>
        <v>91266.858941224375</v>
      </c>
      <c r="Z15" s="244">
        <f ca="1" xml:space="preserve"> Gas_Calcs!AL$48</f>
        <v>105694.98732315036</v>
      </c>
      <c r="AA15" s="447">
        <f ca="1" xml:space="preserve"> Gas_Calcs!AM$48</f>
        <v>122208.62082935034</v>
      </c>
      <c r="AB15" s="461"/>
      <c r="AC15" s="463"/>
      <c r="AD15" s="464"/>
      <c r="AE15" s="461"/>
      <c r="AF15" s="463"/>
      <c r="AG15" s="464"/>
      <c r="AH15" s="461"/>
      <c r="AI15" s="463"/>
      <c r="AJ15" s="464"/>
      <c r="AK15" s="384">
        <f t="shared" ca="1" si="1"/>
        <v>169290.43762902403</v>
      </c>
      <c r="AL15" s="384">
        <f t="shared" ca="1" si="0"/>
        <v>192495.13435250462</v>
      </c>
      <c r="AM15" s="384">
        <f t="shared" ca="1" si="0"/>
        <v>227325.48184672184</v>
      </c>
    </row>
    <row r="16" spans="1:39" ht="12.9" customHeight="1" x14ac:dyDescent="0.3">
      <c r="D16" s="54"/>
      <c r="E16" s="234" t="s">
        <v>199</v>
      </c>
      <c r="F16" s="233" t="s">
        <v>446</v>
      </c>
      <c r="G16" s="234" t="s">
        <v>646</v>
      </c>
      <c r="H16" s="172"/>
      <c r="I16" s="172"/>
      <c r="J16" s="440">
        <f ca="1" xml:space="preserve"> Oil_Calcs!AE$49</f>
        <v>0</v>
      </c>
      <c r="K16" s="244">
        <f ca="1" xml:space="preserve"> Oil_Calcs!AF$49</f>
        <v>0</v>
      </c>
      <c r="L16" s="447">
        <f ca="1" xml:space="preserve"> Oil_Calcs!AG$49</f>
        <v>0</v>
      </c>
      <c r="M16" s="440">
        <f ca="1" xml:space="preserve"> Oil_Calcs!AH$49</f>
        <v>0</v>
      </c>
      <c r="N16" s="244">
        <f ca="1" xml:space="preserve"> Oil_Calcs!AI$49</f>
        <v>0</v>
      </c>
      <c r="O16" s="447">
        <f ca="1" xml:space="preserve"> Oil_Calcs!AJ$49</f>
        <v>0</v>
      </c>
      <c r="P16" s="440">
        <f ca="1" xml:space="preserve"> Oil_Calcs!AK$49</f>
        <v>0</v>
      </c>
      <c r="Q16" s="244">
        <f ca="1" xml:space="preserve"> Oil_Calcs!AL$49</f>
        <v>0</v>
      </c>
      <c r="R16" s="447">
        <f ca="1" xml:space="preserve"> Oil_Calcs!AM$49</f>
        <v>0</v>
      </c>
      <c r="S16" s="440">
        <f ca="1" xml:space="preserve"> Gas_Calcs!AE$49</f>
        <v>0</v>
      </c>
      <c r="T16" s="244">
        <f ca="1" xml:space="preserve"> Gas_Calcs!AF$49</f>
        <v>0</v>
      </c>
      <c r="U16" s="447">
        <f ca="1" xml:space="preserve"> Gas_Calcs!AG$49</f>
        <v>0</v>
      </c>
      <c r="V16" s="440">
        <f ca="1" xml:space="preserve"> Gas_Calcs!AH$49</f>
        <v>0</v>
      </c>
      <c r="W16" s="244">
        <f ca="1" xml:space="preserve"> Gas_Calcs!AI$49</f>
        <v>0</v>
      </c>
      <c r="X16" s="447">
        <f ca="1" xml:space="preserve"> Gas_Calcs!AJ$49</f>
        <v>0</v>
      </c>
      <c r="Y16" s="440">
        <f ca="1" xml:space="preserve"> Gas_Calcs!AK$49</f>
        <v>0</v>
      </c>
      <c r="Z16" s="244">
        <f ca="1" xml:space="preserve"> Gas_Calcs!AL$49</f>
        <v>0</v>
      </c>
      <c r="AA16" s="447">
        <f ca="1" xml:space="preserve"> Gas_Calcs!AM$49</f>
        <v>0</v>
      </c>
      <c r="AB16" s="461"/>
      <c r="AC16" s="463"/>
      <c r="AD16" s="464"/>
      <c r="AE16" s="461"/>
      <c r="AF16" s="463"/>
      <c r="AG16" s="464"/>
      <c r="AH16" s="461"/>
      <c r="AI16" s="463"/>
      <c r="AJ16" s="464"/>
      <c r="AK16" s="384">
        <f t="shared" ca="1" si="1"/>
        <v>0</v>
      </c>
      <c r="AL16" s="384">
        <f t="shared" ca="1" si="0"/>
        <v>0</v>
      </c>
      <c r="AM16" s="384">
        <f t="shared" ca="1" si="0"/>
        <v>0</v>
      </c>
    </row>
    <row r="17" spans="4:39" ht="12.9" customHeight="1" x14ac:dyDescent="0.3">
      <c r="D17" s="54"/>
      <c r="E17" s="234" t="s">
        <v>209</v>
      </c>
      <c r="F17" s="234" t="s">
        <v>453</v>
      </c>
      <c r="G17" s="234" t="s">
        <v>646</v>
      </c>
      <c r="H17" s="172"/>
      <c r="I17" s="172"/>
      <c r="J17" s="440">
        <f ca="1" xml:space="preserve"> Oil_Calcs!AE$50</f>
        <v>0</v>
      </c>
      <c r="K17" s="244">
        <f ca="1" xml:space="preserve"> Oil_Calcs!AF$50</f>
        <v>0</v>
      </c>
      <c r="L17" s="447">
        <f ca="1" xml:space="preserve"> Oil_Calcs!AG$50</f>
        <v>0</v>
      </c>
      <c r="M17" s="440">
        <f ca="1" xml:space="preserve"> Oil_Calcs!AH$50</f>
        <v>0</v>
      </c>
      <c r="N17" s="244">
        <f ca="1" xml:space="preserve"> Oil_Calcs!AI$50</f>
        <v>0</v>
      </c>
      <c r="O17" s="447">
        <f ca="1" xml:space="preserve"> Oil_Calcs!AJ$50</f>
        <v>0</v>
      </c>
      <c r="P17" s="440">
        <f ca="1" xml:space="preserve"> Oil_Calcs!AK$50</f>
        <v>0</v>
      </c>
      <c r="Q17" s="244">
        <f ca="1" xml:space="preserve"> Oil_Calcs!AL$50</f>
        <v>0</v>
      </c>
      <c r="R17" s="447">
        <f ca="1" xml:space="preserve"> Oil_Calcs!AM$50</f>
        <v>0</v>
      </c>
      <c r="S17" s="440">
        <f ca="1" xml:space="preserve"> Gas_Calcs!AE$50</f>
        <v>0</v>
      </c>
      <c r="T17" s="244">
        <f ca="1" xml:space="preserve"> Gas_Calcs!AF$50</f>
        <v>0</v>
      </c>
      <c r="U17" s="447">
        <f ca="1" xml:space="preserve"> Gas_Calcs!AG$50</f>
        <v>0</v>
      </c>
      <c r="V17" s="440">
        <f ca="1" xml:space="preserve"> Gas_Calcs!AH$50</f>
        <v>0</v>
      </c>
      <c r="W17" s="244">
        <f ca="1" xml:space="preserve"> Gas_Calcs!AI$50</f>
        <v>0</v>
      </c>
      <c r="X17" s="447">
        <f ca="1" xml:space="preserve"> Gas_Calcs!AJ$50</f>
        <v>0</v>
      </c>
      <c r="Y17" s="440">
        <f ca="1" xml:space="preserve"> Gas_Calcs!AK$50</f>
        <v>0</v>
      </c>
      <c r="Z17" s="244">
        <f ca="1" xml:space="preserve"> Gas_Calcs!AL$50</f>
        <v>0</v>
      </c>
      <c r="AA17" s="447">
        <f ca="1" xml:space="preserve"> Gas_Calcs!AM$50</f>
        <v>0</v>
      </c>
      <c r="AB17" s="461"/>
      <c r="AC17" s="463"/>
      <c r="AD17" s="464"/>
      <c r="AE17" s="461"/>
      <c r="AF17" s="463"/>
      <c r="AG17" s="464"/>
      <c r="AH17" s="461"/>
      <c r="AI17" s="463"/>
      <c r="AJ17" s="464"/>
      <c r="AK17" s="384">
        <f t="shared" ca="1" si="1"/>
        <v>0</v>
      </c>
      <c r="AL17" s="384">
        <f t="shared" ca="1" si="0"/>
        <v>0</v>
      </c>
      <c r="AM17" s="384">
        <f t="shared" ca="1" si="0"/>
        <v>0</v>
      </c>
    </row>
    <row r="18" spans="4:39" ht="12.9" customHeight="1" x14ac:dyDescent="0.3">
      <c r="D18" s="54"/>
      <c r="E18" s="234" t="s">
        <v>208</v>
      </c>
      <c r="F18" s="234" t="s">
        <v>148</v>
      </c>
      <c r="G18" s="234" t="s">
        <v>646</v>
      </c>
      <c r="H18" s="172"/>
      <c r="I18" s="172"/>
      <c r="J18" s="440">
        <f ca="1" xml:space="preserve"> Oil_Calcs!AE$51</f>
        <v>51251.911719886106</v>
      </c>
      <c r="K18" s="244">
        <f ca="1" xml:space="preserve"> Oil_Calcs!AF$51</f>
        <v>55736.595557365959</v>
      </c>
      <c r="L18" s="447">
        <f ca="1" xml:space="preserve"> Oil_Calcs!AG$51</f>
        <v>60802.447538447399</v>
      </c>
      <c r="M18" s="440">
        <f ca="1" xml:space="preserve"> Oil_Calcs!AH$51</f>
        <v>4085.0468386515663</v>
      </c>
      <c r="N18" s="244">
        <f ca="1" xml:space="preserve"> Oil_Calcs!AI$51</f>
        <v>5825.0018445925798</v>
      </c>
      <c r="O18" s="447">
        <f ca="1" xml:space="preserve"> Oil_Calcs!AJ$51</f>
        <v>13749.982377605889</v>
      </c>
      <c r="P18" s="440">
        <f ca="1" xml:space="preserve"> Oil_Calcs!AK$51</f>
        <v>55336.95855853767</v>
      </c>
      <c r="Q18" s="244">
        <f ca="1" xml:space="preserve"> Oil_Calcs!AL$51</f>
        <v>61561.597401958541</v>
      </c>
      <c r="R18" s="447">
        <f ca="1" xml:space="preserve"> Oil_Calcs!AM$51</f>
        <v>74552.429916053283</v>
      </c>
      <c r="S18" s="440">
        <f ca="1" xml:space="preserve"> Gas_Calcs!AE$51</f>
        <v>296981.03519999998</v>
      </c>
      <c r="T18" s="244">
        <f ca="1" xml:space="preserve"> Gas_Calcs!AF$51</f>
        <v>306825.71040000004</v>
      </c>
      <c r="U18" s="447">
        <f ca="1" xml:space="preserve"> Gas_Calcs!AG$51</f>
        <v>318858.09119999997</v>
      </c>
      <c r="V18" s="440">
        <f ca="1" xml:space="preserve"> Gas_Calcs!AH$51</f>
        <v>26309.931662985204</v>
      </c>
      <c r="W18" s="244">
        <f ca="1" xml:space="preserve"> Gas_Calcs!AI$51</f>
        <v>67573.44215851833</v>
      </c>
      <c r="X18" s="447">
        <f ca="1" xml:space="preserve"> Gas_Calcs!AJ$51</f>
        <v>114036.64896363685</v>
      </c>
      <c r="Y18" s="440">
        <f ca="1" xml:space="preserve"> Gas_Calcs!AK$51</f>
        <v>323290.96686298517</v>
      </c>
      <c r="Z18" s="244">
        <f ca="1" xml:space="preserve"> Gas_Calcs!AL$51</f>
        <v>374399.15255851834</v>
      </c>
      <c r="AA18" s="447">
        <f ca="1" xml:space="preserve"> Gas_Calcs!AM$51</f>
        <v>432894.7401636368</v>
      </c>
      <c r="AB18" s="461"/>
      <c r="AC18" s="463"/>
      <c r="AD18" s="464"/>
      <c r="AE18" s="461"/>
      <c r="AF18" s="463"/>
      <c r="AG18" s="464"/>
      <c r="AH18" s="461"/>
      <c r="AI18" s="463"/>
      <c r="AJ18" s="464"/>
      <c r="AK18" s="384">
        <f t="shared" ca="1" si="1"/>
        <v>378627.92542152281</v>
      </c>
      <c r="AL18" s="384">
        <f t="shared" ca="1" si="0"/>
        <v>435960.74996047688</v>
      </c>
      <c r="AM18" s="384">
        <f t="shared" ca="1" si="0"/>
        <v>507447.17007969005</v>
      </c>
    </row>
    <row r="19" spans="4:39" ht="12.9" customHeight="1" x14ac:dyDescent="0.3">
      <c r="D19" s="54"/>
      <c r="E19" s="234" t="s">
        <v>207</v>
      </c>
      <c r="F19" s="234" t="s">
        <v>452</v>
      </c>
      <c r="G19" s="234" t="s">
        <v>646</v>
      </c>
      <c r="H19" s="172"/>
      <c r="I19" s="172"/>
      <c r="J19" s="440">
        <f ca="1" xml:space="preserve"> Oil_Calcs!AE$52</f>
        <v>0</v>
      </c>
      <c r="K19" s="244">
        <f ca="1" xml:space="preserve"> Oil_Calcs!AF$52</f>
        <v>0</v>
      </c>
      <c r="L19" s="447">
        <f ca="1" xml:space="preserve"> Oil_Calcs!AG$52</f>
        <v>0</v>
      </c>
      <c r="M19" s="440">
        <f ca="1" xml:space="preserve"> Oil_Calcs!AH$52</f>
        <v>0</v>
      </c>
      <c r="N19" s="244">
        <f ca="1" xml:space="preserve"> Oil_Calcs!AI$52</f>
        <v>0</v>
      </c>
      <c r="O19" s="447">
        <f ca="1" xml:space="preserve"> Oil_Calcs!AJ$52</f>
        <v>0</v>
      </c>
      <c r="P19" s="440">
        <f ca="1" xml:space="preserve"> Oil_Calcs!AK$52</f>
        <v>0</v>
      </c>
      <c r="Q19" s="244">
        <f ca="1" xml:space="preserve"> Oil_Calcs!AL$52</f>
        <v>0</v>
      </c>
      <c r="R19" s="447">
        <f ca="1" xml:space="preserve"> Oil_Calcs!AM$52</f>
        <v>0</v>
      </c>
      <c r="S19" s="440">
        <f ca="1" xml:space="preserve"> Gas_Calcs!AE$52</f>
        <v>0</v>
      </c>
      <c r="T19" s="244">
        <f ca="1" xml:space="preserve"> Gas_Calcs!AF$52</f>
        <v>0</v>
      </c>
      <c r="U19" s="447">
        <f ca="1" xml:space="preserve"> Gas_Calcs!AG$52</f>
        <v>0</v>
      </c>
      <c r="V19" s="440">
        <f ca="1" xml:space="preserve"> Gas_Calcs!AH$52</f>
        <v>0</v>
      </c>
      <c r="W19" s="244">
        <f ca="1" xml:space="preserve"> Gas_Calcs!AI$52</f>
        <v>0</v>
      </c>
      <c r="X19" s="447">
        <f ca="1" xml:space="preserve"> Gas_Calcs!AJ$52</f>
        <v>0</v>
      </c>
      <c r="Y19" s="440">
        <f ca="1" xml:space="preserve"> Gas_Calcs!AK$52</f>
        <v>0</v>
      </c>
      <c r="Z19" s="244">
        <f ca="1" xml:space="preserve"> Gas_Calcs!AL$52</f>
        <v>0</v>
      </c>
      <c r="AA19" s="447">
        <f ca="1" xml:space="preserve"> Gas_Calcs!AM$52</f>
        <v>0</v>
      </c>
      <c r="AB19" s="461"/>
      <c r="AC19" s="463"/>
      <c r="AD19" s="464"/>
      <c r="AE19" s="461"/>
      <c r="AF19" s="463"/>
      <c r="AG19" s="464"/>
      <c r="AH19" s="461"/>
      <c r="AI19" s="463"/>
      <c r="AJ19" s="464"/>
      <c r="AK19" s="384">
        <f t="shared" ca="1" si="1"/>
        <v>0</v>
      </c>
      <c r="AL19" s="384">
        <f t="shared" ca="1" si="0"/>
        <v>0</v>
      </c>
      <c r="AM19" s="384">
        <f t="shared" ca="1" si="0"/>
        <v>0</v>
      </c>
    </row>
    <row r="20" spans="4:39" ht="12.9" customHeight="1" x14ac:dyDescent="0.3">
      <c r="D20" s="54"/>
      <c r="E20" s="234" t="s">
        <v>196</v>
      </c>
      <c r="F20" s="234" t="s">
        <v>444</v>
      </c>
      <c r="G20" s="234" t="s">
        <v>646</v>
      </c>
      <c r="H20" s="172"/>
      <c r="I20" s="172"/>
      <c r="J20" s="440">
        <f ca="1" xml:space="preserve"> Oil_Calcs!AE$53</f>
        <v>0</v>
      </c>
      <c r="K20" s="244">
        <f ca="1" xml:space="preserve"> Oil_Calcs!AF$53</f>
        <v>0</v>
      </c>
      <c r="L20" s="447">
        <f ca="1" xml:space="preserve"> Oil_Calcs!AG$53</f>
        <v>0</v>
      </c>
      <c r="M20" s="440">
        <f ca="1" xml:space="preserve"> Oil_Calcs!AH$53</f>
        <v>0</v>
      </c>
      <c r="N20" s="244">
        <f ca="1" xml:space="preserve"> Oil_Calcs!AI$53</f>
        <v>0</v>
      </c>
      <c r="O20" s="447">
        <f ca="1" xml:space="preserve"> Oil_Calcs!AJ$53</f>
        <v>0</v>
      </c>
      <c r="P20" s="440">
        <f ca="1" xml:space="preserve"> Oil_Calcs!AK$53</f>
        <v>0</v>
      </c>
      <c r="Q20" s="244">
        <f ca="1" xml:space="preserve"> Oil_Calcs!AL$53</f>
        <v>0</v>
      </c>
      <c r="R20" s="447">
        <f ca="1" xml:space="preserve"> Oil_Calcs!AM$53</f>
        <v>0</v>
      </c>
      <c r="S20" s="440">
        <f ca="1" xml:space="preserve"> Gas_Calcs!AE$53</f>
        <v>0</v>
      </c>
      <c r="T20" s="244">
        <f ca="1" xml:space="preserve"> Gas_Calcs!AF$53</f>
        <v>0</v>
      </c>
      <c r="U20" s="447">
        <f ca="1" xml:space="preserve"> Gas_Calcs!AG$53</f>
        <v>0</v>
      </c>
      <c r="V20" s="440">
        <f ca="1" xml:space="preserve"> Gas_Calcs!AH$53</f>
        <v>0</v>
      </c>
      <c r="W20" s="244">
        <f ca="1" xml:space="preserve"> Gas_Calcs!AI$53</f>
        <v>0</v>
      </c>
      <c r="X20" s="447">
        <f ca="1" xml:space="preserve"> Gas_Calcs!AJ$53</f>
        <v>0</v>
      </c>
      <c r="Y20" s="440">
        <f ca="1" xml:space="preserve"> Gas_Calcs!AK$53</f>
        <v>0</v>
      </c>
      <c r="Z20" s="244">
        <f ca="1" xml:space="preserve"> Gas_Calcs!AL$53</f>
        <v>0</v>
      </c>
      <c r="AA20" s="447">
        <f ca="1" xml:space="preserve"> Gas_Calcs!AM$53</f>
        <v>0</v>
      </c>
      <c r="AB20" s="461"/>
      <c r="AC20" s="463"/>
      <c r="AD20" s="464"/>
      <c r="AE20" s="461"/>
      <c r="AF20" s="463"/>
      <c r="AG20" s="464"/>
      <c r="AH20" s="461"/>
      <c r="AI20" s="463"/>
      <c r="AJ20" s="464"/>
      <c r="AK20" s="384">
        <f t="shared" ca="1" si="1"/>
        <v>0</v>
      </c>
      <c r="AL20" s="384">
        <f t="shared" ca="1" si="0"/>
        <v>0</v>
      </c>
      <c r="AM20" s="384">
        <f t="shared" ca="1" si="0"/>
        <v>0</v>
      </c>
    </row>
    <row r="21" spans="4:39" ht="12.9" customHeight="1" x14ac:dyDescent="0.3">
      <c r="D21" s="54"/>
      <c r="E21" s="234" t="s">
        <v>210</v>
      </c>
      <c r="F21" s="234" t="s">
        <v>149</v>
      </c>
      <c r="G21" s="234" t="s">
        <v>646</v>
      </c>
      <c r="H21" s="172"/>
      <c r="I21" s="172"/>
      <c r="J21" s="440">
        <f ca="1" xml:space="preserve"> Oil_Calcs!AE$54</f>
        <v>96257.053036240366</v>
      </c>
      <c r="K21" s="244">
        <f ca="1" xml:space="preserve"> Oil_Calcs!AF$54</f>
        <v>104679.81104679807</v>
      </c>
      <c r="L21" s="447">
        <f ca="1" xml:space="preserve"> Oil_Calcs!AG$54</f>
        <v>114194.07044616988</v>
      </c>
      <c r="M21" s="440">
        <f ca="1" xml:space="preserve"> Oil_Calcs!AH$54</f>
        <v>7672.193231594908</v>
      </c>
      <c r="N21" s="244">
        <f ca="1" xml:space="preserve"> Oil_Calcs!AI$54</f>
        <v>10940.031165190494</v>
      </c>
      <c r="O21" s="447">
        <f ca="1" xml:space="preserve"> Oil_Calcs!AJ$54</f>
        <v>25824.066626085296</v>
      </c>
      <c r="P21" s="440">
        <f ca="1" xml:space="preserve"> Oil_Calcs!AK$54</f>
        <v>103929.24626783527</v>
      </c>
      <c r="Q21" s="244">
        <f ca="1" xml:space="preserve"> Oil_Calcs!AL$54</f>
        <v>115619.84221198857</v>
      </c>
      <c r="R21" s="447">
        <f ca="1" xml:space="preserve"> Oil_Calcs!AM$54</f>
        <v>140018.13707225517</v>
      </c>
      <c r="S21" s="440">
        <f ca="1" xml:space="preserve"> Gas_Calcs!AE$54</f>
        <v>40681.342799999999</v>
      </c>
      <c r="T21" s="244">
        <f ca="1" xml:space="preserve"> Gas_Calcs!AF$54</f>
        <v>42029.895600000003</v>
      </c>
      <c r="U21" s="447">
        <f ca="1" xml:space="preserve"> Gas_Calcs!AG$54</f>
        <v>43678.126799999998</v>
      </c>
      <c r="V21" s="440">
        <f ca="1" xml:space="preserve"> Gas_Calcs!AH$54</f>
        <v>3604.0124525314304</v>
      </c>
      <c r="W21" s="244">
        <f ca="1" xml:space="preserve"> Gas_Calcs!AI$54</f>
        <v>9256.4104734006796</v>
      </c>
      <c r="X21" s="447">
        <f ca="1" xml:space="preserve"> Gas_Calcs!AJ$54</f>
        <v>15621.078312723772</v>
      </c>
      <c r="Y21" s="440">
        <f ca="1" xml:space="preserve"> Gas_Calcs!AK$54</f>
        <v>44285.35525253143</v>
      </c>
      <c r="Z21" s="244">
        <f ca="1" xml:space="preserve"> Gas_Calcs!AL$54</f>
        <v>51286.306073400687</v>
      </c>
      <c r="AA21" s="447">
        <f ca="1" xml:space="preserve"> Gas_Calcs!AM$54</f>
        <v>59299.205112723772</v>
      </c>
      <c r="AB21" s="461"/>
      <c r="AC21" s="463"/>
      <c r="AD21" s="464"/>
      <c r="AE21" s="461"/>
      <c r="AF21" s="463"/>
      <c r="AG21" s="464"/>
      <c r="AH21" s="461"/>
      <c r="AI21" s="463"/>
      <c r="AJ21" s="464"/>
      <c r="AK21" s="384">
        <f t="shared" ca="1" si="1"/>
        <v>148214.6015203667</v>
      </c>
      <c r="AL21" s="384">
        <f t="shared" ca="1" si="0"/>
        <v>166906.14828538924</v>
      </c>
      <c r="AM21" s="384">
        <f t="shared" ca="1" si="0"/>
        <v>199317.34218497894</v>
      </c>
    </row>
    <row r="22" spans="4:39" ht="12.9" customHeight="1" x14ac:dyDescent="0.3">
      <c r="D22" s="54"/>
      <c r="E22" s="234" t="s">
        <v>223</v>
      </c>
      <c r="F22" s="234" t="s">
        <v>466</v>
      </c>
      <c r="G22" s="234" t="s">
        <v>646</v>
      </c>
      <c r="H22" s="172"/>
      <c r="I22" s="172"/>
      <c r="J22" s="440">
        <f ca="1" xml:space="preserve"> Oil_Calcs!AE$55</f>
        <v>0</v>
      </c>
      <c r="K22" s="244">
        <f ca="1" xml:space="preserve"> Oil_Calcs!AF$55</f>
        <v>0</v>
      </c>
      <c r="L22" s="447">
        <f ca="1" xml:space="preserve"> Oil_Calcs!AG$55</f>
        <v>0</v>
      </c>
      <c r="M22" s="440">
        <f ca="1" xml:space="preserve"> Oil_Calcs!AH$55</f>
        <v>0</v>
      </c>
      <c r="N22" s="244">
        <f ca="1" xml:space="preserve"> Oil_Calcs!AI$55</f>
        <v>0</v>
      </c>
      <c r="O22" s="447">
        <f ca="1" xml:space="preserve"> Oil_Calcs!AJ$55</f>
        <v>0</v>
      </c>
      <c r="P22" s="440">
        <f ca="1" xml:space="preserve"> Oil_Calcs!AK$55</f>
        <v>0</v>
      </c>
      <c r="Q22" s="244">
        <f ca="1" xml:space="preserve"> Oil_Calcs!AL$55</f>
        <v>0</v>
      </c>
      <c r="R22" s="447">
        <f ca="1" xml:space="preserve"> Oil_Calcs!AM$55</f>
        <v>0</v>
      </c>
      <c r="S22" s="440">
        <f ca="1" xml:space="preserve"> Gas_Calcs!AE$55</f>
        <v>0</v>
      </c>
      <c r="T22" s="244">
        <f ca="1" xml:space="preserve"> Gas_Calcs!AF$55</f>
        <v>0</v>
      </c>
      <c r="U22" s="447">
        <f ca="1" xml:space="preserve"> Gas_Calcs!AG$55</f>
        <v>0</v>
      </c>
      <c r="V22" s="440">
        <f ca="1" xml:space="preserve"> Gas_Calcs!AH$55</f>
        <v>0</v>
      </c>
      <c r="W22" s="244">
        <f ca="1" xml:space="preserve"> Gas_Calcs!AI$55</f>
        <v>0</v>
      </c>
      <c r="X22" s="447">
        <f ca="1" xml:space="preserve"> Gas_Calcs!AJ$55</f>
        <v>0</v>
      </c>
      <c r="Y22" s="440">
        <f ca="1" xml:space="preserve"> Gas_Calcs!AK$55</f>
        <v>0</v>
      </c>
      <c r="Z22" s="244">
        <f ca="1" xml:space="preserve"> Gas_Calcs!AL$55</f>
        <v>0</v>
      </c>
      <c r="AA22" s="447">
        <f ca="1" xml:space="preserve"> Gas_Calcs!AM$55</f>
        <v>0</v>
      </c>
      <c r="AB22" s="461"/>
      <c r="AC22" s="463"/>
      <c r="AD22" s="464"/>
      <c r="AE22" s="461"/>
      <c r="AF22" s="463"/>
      <c r="AG22" s="464"/>
      <c r="AH22" s="461"/>
      <c r="AI22" s="463"/>
      <c r="AJ22" s="464"/>
      <c r="AK22" s="384">
        <f t="shared" ca="1" si="1"/>
        <v>0</v>
      </c>
      <c r="AL22" s="384">
        <f t="shared" ca="1" si="1"/>
        <v>0</v>
      </c>
      <c r="AM22" s="384">
        <f t="shared" ca="1" si="1"/>
        <v>0</v>
      </c>
    </row>
    <row r="23" spans="4:39" ht="12.9" customHeight="1" x14ac:dyDescent="0.3">
      <c r="D23" s="54"/>
      <c r="E23" s="234" t="s">
        <v>214</v>
      </c>
      <c r="F23" s="234" t="s">
        <v>457</v>
      </c>
      <c r="G23" s="234" t="s">
        <v>646</v>
      </c>
      <c r="H23" s="172"/>
      <c r="I23" s="172"/>
      <c r="J23" s="440">
        <f ca="1" xml:space="preserve"> Oil_Calcs!AE$56</f>
        <v>0</v>
      </c>
      <c r="K23" s="244">
        <f ca="1" xml:space="preserve"> Oil_Calcs!AF$56</f>
        <v>0</v>
      </c>
      <c r="L23" s="447">
        <f ca="1" xml:space="preserve"> Oil_Calcs!AG$56</f>
        <v>0</v>
      </c>
      <c r="M23" s="440">
        <f ca="1" xml:space="preserve"> Oil_Calcs!AH$56</f>
        <v>0</v>
      </c>
      <c r="N23" s="244">
        <f ca="1" xml:space="preserve"> Oil_Calcs!AI$56</f>
        <v>0</v>
      </c>
      <c r="O23" s="447">
        <f ca="1" xml:space="preserve"> Oil_Calcs!AJ$56</f>
        <v>0</v>
      </c>
      <c r="P23" s="440">
        <f ca="1" xml:space="preserve"> Oil_Calcs!AK$56</f>
        <v>0</v>
      </c>
      <c r="Q23" s="244">
        <f ca="1" xml:space="preserve"> Oil_Calcs!AL$56</f>
        <v>0</v>
      </c>
      <c r="R23" s="447">
        <f ca="1" xml:space="preserve"> Oil_Calcs!AM$56</f>
        <v>0</v>
      </c>
      <c r="S23" s="440">
        <f ca="1" xml:space="preserve"> Gas_Calcs!AE$56</f>
        <v>0</v>
      </c>
      <c r="T23" s="244">
        <f ca="1" xml:space="preserve"> Gas_Calcs!AF$56</f>
        <v>0</v>
      </c>
      <c r="U23" s="447">
        <f ca="1" xml:space="preserve"> Gas_Calcs!AG$56</f>
        <v>0</v>
      </c>
      <c r="V23" s="440">
        <f ca="1" xml:space="preserve"> Gas_Calcs!AH$56</f>
        <v>0</v>
      </c>
      <c r="W23" s="244">
        <f ca="1" xml:space="preserve"> Gas_Calcs!AI$56</f>
        <v>0</v>
      </c>
      <c r="X23" s="447">
        <f ca="1" xml:space="preserve"> Gas_Calcs!AJ$56</f>
        <v>0</v>
      </c>
      <c r="Y23" s="440">
        <f ca="1" xml:space="preserve"> Gas_Calcs!AK$56</f>
        <v>0</v>
      </c>
      <c r="Z23" s="244">
        <f ca="1" xml:space="preserve"> Gas_Calcs!AL$56</f>
        <v>0</v>
      </c>
      <c r="AA23" s="447">
        <f ca="1" xml:space="preserve"> Gas_Calcs!AM$56</f>
        <v>0</v>
      </c>
      <c r="AB23" s="461"/>
      <c r="AC23" s="463"/>
      <c r="AD23" s="464"/>
      <c r="AE23" s="461"/>
      <c r="AF23" s="463"/>
      <c r="AG23" s="464"/>
      <c r="AH23" s="461"/>
      <c r="AI23" s="463"/>
      <c r="AJ23" s="464"/>
      <c r="AK23" s="384">
        <f t="shared" ca="1" si="1"/>
        <v>0</v>
      </c>
      <c r="AL23" s="384">
        <f t="shared" ca="1" si="1"/>
        <v>0</v>
      </c>
      <c r="AM23" s="384">
        <f t="shared" ca="1" si="1"/>
        <v>0</v>
      </c>
    </row>
    <row r="24" spans="4:39" ht="12.9" customHeight="1" x14ac:dyDescent="0.3">
      <c r="D24" s="54"/>
      <c r="E24" s="234" t="s">
        <v>213</v>
      </c>
      <c r="F24" s="234" t="s">
        <v>456</v>
      </c>
      <c r="G24" s="234" t="s">
        <v>646</v>
      </c>
      <c r="H24" s="172"/>
      <c r="I24" s="172"/>
      <c r="J24" s="440">
        <f ca="1" xml:space="preserve"> Oil_Calcs!AE$57</f>
        <v>0</v>
      </c>
      <c r="K24" s="244">
        <f ca="1" xml:space="preserve"> Oil_Calcs!AF$57</f>
        <v>0</v>
      </c>
      <c r="L24" s="447">
        <f ca="1" xml:space="preserve"> Oil_Calcs!AG$57</f>
        <v>0</v>
      </c>
      <c r="M24" s="440">
        <f ca="1" xml:space="preserve"> Oil_Calcs!AH$57</f>
        <v>0</v>
      </c>
      <c r="N24" s="244">
        <f ca="1" xml:space="preserve"> Oil_Calcs!AI$57</f>
        <v>0</v>
      </c>
      <c r="O24" s="447">
        <f ca="1" xml:space="preserve"> Oil_Calcs!AJ$57</f>
        <v>0</v>
      </c>
      <c r="P24" s="440">
        <f ca="1" xml:space="preserve"> Oil_Calcs!AK$57</f>
        <v>0</v>
      </c>
      <c r="Q24" s="244">
        <f ca="1" xml:space="preserve"> Oil_Calcs!AL$57</f>
        <v>0</v>
      </c>
      <c r="R24" s="447">
        <f ca="1" xml:space="preserve"> Oil_Calcs!AM$57</f>
        <v>0</v>
      </c>
      <c r="S24" s="440">
        <f ca="1" xml:space="preserve"> Gas_Calcs!AE$57</f>
        <v>54984.614399999991</v>
      </c>
      <c r="T24" s="244">
        <f ca="1" xml:space="preserve"> Gas_Calcs!AF$57</f>
        <v>56807.308799999999</v>
      </c>
      <c r="U24" s="447">
        <f ca="1" xml:space="preserve"> Gas_Calcs!AG$57</f>
        <v>59035.046399999992</v>
      </c>
      <c r="V24" s="440">
        <f ca="1" xml:space="preserve"> Gas_Calcs!AH$57</f>
        <v>4871.157669732549</v>
      </c>
      <c r="W24" s="244">
        <f ca="1" xml:space="preserve"> Gas_Calcs!AI$57</f>
        <v>12510.898745654427</v>
      </c>
      <c r="X24" s="447">
        <f ca="1" xml:space="preserve"> Gas_Calcs!AJ$57</f>
        <v>21113.338656493888</v>
      </c>
      <c r="Y24" s="440">
        <f ca="1" xml:space="preserve"> Gas_Calcs!AK$57</f>
        <v>59855.772069732542</v>
      </c>
      <c r="Z24" s="244">
        <f ca="1" xml:space="preserve"> Gas_Calcs!AL$57</f>
        <v>69318.207545654426</v>
      </c>
      <c r="AA24" s="447">
        <f ca="1" xml:space="preserve"> Gas_Calcs!AM$57</f>
        <v>80148.385056493877</v>
      </c>
      <c r="AB24" s="461"/>
      <c r="AC24" s="463"/>
      <c r="AD24" s="464"/>
      <c r="AE24" s="461"/>
      <c r="AF24" s="463"/>
      <c r="AG24" s="464"/>
      <c r="AH24" s="461"/>
      <c r="AI24" s="463"/>
      <c r="AJ24" s="464"/>
      <c r="AK24" s="384">
        <f t="shared" ca="1" si="1"/>
        <v>59855.772069732542</v>
      </c>
      <c r="AL24" s="384">
        <f t="shared" ca="1" si="1"/>
        <v>69318.207545654426</v>
      </c>
      <c r="AM24" s="384">
        <f t="shared" ca="1" si="1"/>
        <v>80148.385056493877</v>
      </c>
    </row>
    <row r="25" spans="4:39" ht="12.9" customHeight="1" x14ac:dyDescent="0.3">
      <c r="D25" s="54"/>
      <c r="E25" s="234" t="s">
        <v>216</v>
      </c>
      <c r="F25" s="234" t="s">
        <v>459</v>
      </c>
      <c r="G25" s="234" t="s">
        <v>646</v>
      </c>
      <c r="H25" s="172"/>
      <c r="I25" s="172"/>
      <c r="J25" s="440">
        <f ca="1" xml:space="preserve"> Oil_Calcs!AE$58</f>
        <v>0</v>
      </c>
      <c r="K25" s="244">
        <f ca="1" xml:space="preserve"> Oil_Calcs!AF$58</f>
        <v>0</v>
      </c>
      <c r="L25" s="447">
        <f ca="1" xml:space="preserve"> Oil_Calcs!AG$58</f>
        <v>0</v>
      </c>
      <c r="M25" s="440">
        <f ca="1" xml:space="preserve"> Oil_Calcs!AH$58</f>
        <v>0</v>
      </c>
      <c r="N25" s="244">
        <f ca="1" xml:space="preserve"> Oil_Calcs!AI$58</f>
        <v>0</v>
      </c>
      <c r="O25" s="447">
        <f ca="1" xml:space="preserve"> Oil_Calcs!AJ$58</f>
        <v>0</v>
      </c>
      <c r="P25" s="440">
        <f ca="1" xml:space="preserve"> Oil_Calcs!AK$58</f>
        <v>0</v>
      </c>
      <c r="Q25" s="244">
        <f ca="1" xml:space="preserve"> Oil_Calcs!AL$58</f>
        <v>0</v>
      </c>
      <c r="R25" s="447">
        <f ca="1" xml:space="preserve"> Oil_Calcs!AM$58</f>
        <v>0</v>
      </c>
      <c r="S25" s="440">
        <f ca="1" xml:space="preserve"> Gas_Calcs!AE$58</f>
        <v>0</v>
      </c>
      <c r="T25" s="244">
        <f ca="1" xml:space="preserve"> Gas_Calcs!AF$58</f>
        <v>0</v>
      </c>
      <c r="U25" s="447">
        <f ca="1" xml:space="preserve"> Gas_Calcs!AG$58</f>
        <v>0</v>
      </c>
      <c r="V25" s="440">
        <f ca="1" xml:space="preserve"> Gas_Calcs!AH$58</f>
        <v>0</v>
      </c>
      <c r="W25" s="244">
        <f ca="1" xml:space="preserve"> Gas_Calcs!AI$58</f>
        <v>0</v>
      </c>
      <c r="X25" s="447">
        <f ca="1" xml:space="preserve"> Gas_Calcs!AJ$58</f>
        <v>0</v>
      </c>
      <c r="Y25" s="440">
        <f ca="1" xml:space="preserve"> Gas_Calcs!AK$58</f>
        <v>0</v>
      </c>
      <c r="Z25" s="244">
        <f ca="1" xml:space="preserve"> Gas_Calcs!AL$58</f>
        <v>0</v>
      </c>
      <c r="AA25" s="447">
        <f ca="1" xml:space="preserve"> Gas_Calcs!AM$58</f>
        <v>0</v>
      </c>
      <c r="AB25" s="461"/>
      <c r="AC25" s="463"/>
      <c r="AD25" s="464"/>
      <c r="AE25" s="461"/>
      <c r="AF25" s="463"/>
      <c r="AG25" s="464"/>
      <c r="AH25" s="461"/>
      <c r="AI25" s="463"/>
      <c r="AJ25" s="464"/>
      <c r="AK25" s="384">
        <f t="shared" ca="1" si="1"/>
        <v>0</v>
      </c>
      <c r="AL25" s="384">
        <f t="shared" ca="1" si="1"/>
        <v>0</v>
      </c>
      <c r="AM25" s="384">
        <f t="shared" ca="1" si="1"/>
        <v>0</v>
      </c>
    </row>
    <row r="26" spans="4:39" ht="12.9" customHeight="1" x14ac:dyDescent="0.3">
      <c r="D26" s="54"/>
      <c r="E26" s="234" t="s">
        <v>230</v>
      </c>
      <c r="F26" s="234" t="s">
        <v>471</v>
      </c>
      <c r="G26" s="234" t="s">
        <v>646</v>
      </c>
      <c r="H26" s="172"/>
      <c r="I26" s="172"/>
      <c r="J26" s="440">
        <f ca="1" xml:space="preserve"> Oil_Calcs!AE$59</f>
        <v>0</v>
      </c>
      <c r="K26" s="244">
        <f ca="1" xml:space="preserve"> Oil_Calcs!AF$59</f>
        <v>0</v>
      </c>
      <c r="L26" s="447">
        <f ca="1" xml:space="preserve"> Oil_Calcs!AG$59</f>
        <v>0</v>
      </c>
      <c r="M26" s="440">
        <f ca="1" xml:space="preserve"> Oil_Calcs!AH$59</f>
        <v>0</v>
      </c>
      <c r="N26" s="244">
        <f ca="1" xml:space="preserve"> Oil_Calcs!AI$59</f>
        <v>0</v>
      </c>
      <c r="O26" s="447">
        <f ca="1" xml:space="preserve"> Oil_Calcs!AJ$59</f>
        <v>0</v>
      </c>
      <c r="P26" s="440">
        <f ca="1" xml:space="preserve"> Oil_Calcs!AK$59</f>
        <v>0</v>
      </c>
      <c r="Q26" s="244">
        <f ca="1" xml:space="preserve"> Oil_Calcs!AL$59</f>
        <v>0</v>
      </c>
      <c r="R26" s="447">
        <f ca="1" xml:space="preserve"> Oil_Calcs!AM$59</f>
        <v>0</v>
      </c>
      <c r="S26" s="440">
        <f ca="1" xml:space="preserve"> Gas_Calcs!AE$59</f>
        <v>0</v>
      </c>
      <c r="T26" s="244">
        <f ca="1" xml:space="preserve"> Gas_Calcs!AF$59</f>
        <v>0</v>
      </c>
      <c r="U26" s="447">
        <f ca="1" xml:space="preserve"> Gas_Calcs!AG$59</f>
        <v>0</v>
      </c>
      <c r="V26" s="440">
        <f ca="1" xml:space="preserve"> Gas_Calcs!AH$59</f>
        <v>0</v>
      </c>
      <c r="W26" s="244">
        <f ca="1" xml:space="preserve"> Gas_Calcs!AI$59</f>
        <v>0</v>
      </c>
      <c r="X26" s="447">
        <f ca="1" xml:space="preserve"> Gas_Calcs!AJ$59</f>
        <v>0</v>
      </c>
      <c r="Y26" s="440">
        <f ca="1" xml:space="preserve"> Gas_Calcs!AK$59</f>
        <v>0</v>
      </c>
      <c r="Z26" s="244">
        <f ca="1" xml:space="preserve"> Gas_Calcs!AL$59</f>
        <v>0</v>
      </c>
      <c r="AA26" s="447">
        <f ca="1" xml:space="preserve"> Gas_Calcs!AM$59</f>
        <v>0</v>
      </c>
      <c r="AB26" s="461"/>
      <c r="AC26" s="463"/>
      <c r="AD26" s="464"/>
      <c r="AE26" s="461"/>
      <c r="AF26" s="463"/>
      <c r="AG26" s="464"/>
      <c r="AH26" s="461"/>
      <c r="AI26" s="463"/>
      <c r="AJ26" s="464"/>
      <c r="AK26" s="384">
        <f t="shared" ca="1" si="1"/>
        <v>0</v>
      </c>
      <c r="AL26" s="384">
        <f t="shared" ca="1" si="1"/>
        <v>0</v>
      </c>
      <c r="AM26" s="384">
        <f t="shared" ca="1" si="1"/>
        <v>0</v>
      </c>
    </row>
    <row r="27" spans="4:39" ht="12.9" customHeight="1" x14ac:dyDescent="0.3">
      <c r="D27" s="54"/>
      <c r="E27" s="234" t="s">
        <v>229</v>
      </c>
      <c r="F27" s="234" t="s">
        <v>470</v>
      </c>
      <c r="G27" s="234" t="s">
        <v>646</v>
      </c>
      <c r="H27" s="172"/>
      <c r="I27" s="172"/>
      <c r="J27" s="440">
        <f ca="1" xml:space="preserve"> Oil_Calcs!AE$60</f>
        <v>0</v>
      </c>
      <c r="K27" s="244">
        <f ca="1" xml:space="preserve"> Oil_Calcs!AF$60</f>
        <v>0</v>
      </c>
      <c r="L27" s="447">
        <f ca="1" xml:space="preserve"> Oil_Calcs!AG$60</f>
        <v>0</v>
      </c>
      <c r="M27" s="440">
        <f ca="1" xml:space="preserve"> Oil_Calcs!AH$60</f>
        <v>0</v>
      </c>
      <c r="N27" s="244">
        <f ca="1" xml:space="preserve"> Oil_Calcs!AI$60</f>
        <v>0</v>
      </c>
      <c r="O27" s="447">
        <f ca="1" xml:space="preserve"> Oil_Calcs!AJ$60</f>
        <v>0</v>
      </c>
      <c r="P27" s="440">
        <f ca="1" xml:space="preserve"> Oil_Calcs!AK$60</f>
        <v>0</v>
      </c>
      <c r="Q27" s="244">
        <f ca="1" xml:space="preserve"> Oil_Calcs!AL$60</f>
        <v>0</v>
      </c>
      <c r="R27" s="447">
        <f ca="1" xml:space="preserve"> Oil_Calcs!AM$60</f>
        <v>0</v>
      </c>
      <c r="S27" s="440">
        <f ca="1" xml:space="preserve"> Gas_Calcs!AE$60</f>
        <v>0</v>
      </c>
      <c r="T27" s="244">
        <f ca="1" xml:space="preserve"> Gas_Calcs!AF$60</f>
        <v>0</v>
      </c>
      <c r="U27" s="447">
        <f ca="1" xml:space="preserve"> Gas_Calcs!AG$60</f>
        <v>0</v>
      </c>
      <c r="V27" s="440">
        <f ca="1" xml:space="preserve"> Gas_Calcs!AH$60</f>
        <v>0</v>
      </c>
      <c r="W27" s="244">
        <f ca="1" xml:space="preserve"> Gas_Calcs!AI$60</f>
        <v>0</v>
      </c>
      <c r="X27" s="447">
        <f ca="1" xml:space="preserve"> Gas_Calcs!AJ$60</f>
        <v>0</v>
      </c>
      <c r="Y27" s="440">
        <f ca="1" xml:space="preserve"> Gas_Calcs!AK$60</f>
        <v>0</v>
      </c>
      <c r="Z27" s="244">
        <f ca="1" xml:space="preserve"> Gas_Calcs!AL$60</f>
        <v>0</v>
      </c>
      <c r="AA27" s="447">
        <f ca="1" xml:space="preserve"> Gas_Calcs!AM$60</f>
        <v>0</v>
      </c>
      <c r="AB27" s="461"/>
      <c r="AC27" s="463"/>
      <c r="AD27" s="464"/>
      <c r="AE27" s="461"/>
      <c r="AF27" s="463"/>
      <c r="AG27" s="464"/>
      <c r="AH27" s="461"/>
      <c r="AI27" s="463"/>
      <c r="AJ27" s="464"/>
      <c r="AK27" s="384">
        <f t="shared" ca="1" si="1"/>
        <v>0</v>
      </c>
      <c r="AL27" s="384">
        <f t="shared" ca="1" si="1"/>
        <v>0</v>
      </c>
      <c r="AM27" s="384">
        <f t="shared" ca="1" si="1"/>
        <v>0</v>
      </c>
    </row>
    <row r="28" spans="4:39" ht="12.9" customHeight="1" x14ac:dyDescent="0.3">
      <c r="D28" s="54"/>
      <c r="E28" s="234" t="s">
        <v>212</v>
      </c>
      <c r="F28" s="234" t="s">
        <v>455</v>
      </c>
      <c r="G28" s="234" t="s">
        <v>646</v>
      </c>
      <c r="H28" s="172"/>
      <c r="I28" s="172"/>
      <c r="J28" s="440">
        <f ca="1" xml:space="preserve"> Oil_Calcs!AE$61</f>
        <v>27542.578597390315</v>
      </c>
      <c r="K28" s="244">
        <f ca="1" xml:space="preserve"> Oil_Calcs!AF$61</f>
        <v>29952.630299526299</v>
      </c>
      <c r="L28" s="447">
        <f ca="1" xml:space="preserve"> Oil_Calcs!AG$61</f>
        <v>32674.999508196106</v>
      </c>
      <c r="M28" s="440">
        <f ca="1" xml:space="preserve"> Oil_Calcs!AH$61</f>
        <v>2195.2883288044427</v>
      </c>
      <c r="N28" s="244">
        <f ca="1" xml:space="preserve"> Oil_Calcs!AI$61</f>
        <v>3130.3334012491978</v>
      </c>
      <c r="O28" s="447">
        <f ca="1" xml:space="preserve"> Oil_Calcs!AJ$61</f>
        <v>7389.1872056940238</v>
      </c>
      <c r="P28" s="440">
        <f ca="1" xml:space="preserve"> Oil_Calcs!AK$61</f>
        <v>29737.866926194758</v>
      </c>
      <c r="Q28" s="244">
        <f ca="1" xml:space="preserve"> Oil_Calcs!AL$61</f>
        <v>33082.963700775494</v>
      </c>
      <c r="R28" s="447">
        <f ca="1" xml:space="preserve"> Oil_Calcs!AM$61</f>
        <v>40064.186713890129</v>
      </c>
      <c r="S28" s="440">
        <f ca="1" xml:space="preserve"> Gas_Calcs!AE$61</f>
        <v>0</v>
      </c>
      <c r="T28" s="244">
        <f ca="1" xml:space="preserve"> Gas_Calcs!AF$61</f>
        <v>0</v>
      </c>
      <c r="U28" s="447">
        <f ca="1" xml:space="preserve"> Gas_Calcs!AG$61</f>
        <v>0</v>
      </c>
      <c r="V28" s="440">
        <f ca="1" xml:space="preserve"> Gas_Calcs!AH$61</f>
        <v>0</v>
      </c>
      <c r="W28" s="244">
        <f ca="1" xml:space="preserve"> Gas_Calcs!AI$61</f>
        <v>0</v>
      </c>
      <c r="X28" s="447">
        <f ca="1" xml:space="preserve"> Gas_Calcs!AJ$61</f>
        <v>0</v>
      </c>
      <c r="Y28" s="440">
        <f ca="1" xml:space="preserve"> Gas_Calcs!AK$61</f>
        <v>0</v>
      </c>
      <c r="Z28" s="244">
        <f ca="1" xml:space="preserve"> Gas_Calcs!AL$61</f>
        <v>0</v>
      </c>
      <c r="AA28" s="447">
        <f ca="1" xml:space="preserve"> Gas_Calcs!AM$61</f>
        <v>0</v>
      </c>
      <c r="AB28" s="461"/>
      <c r="AC28" s="463"/>
      <c r="AD28" s="464"/>
      <c r="AE28" s="461"/>
      <c r="AF28" s="463"/>
      <c r="AG28" s="464"/>
      <c r="AH28" s="461"/>
      <c r="AI28" s="463"/>
      <c r="AJ28" s="464"/>
      <c r="AK28" s="384">
        <f t="shared" ca="1" si="1"/>
        <v>29737.866926194758</v>
      </c>
      <c r="AL28" s="384">
        <f t="shared" ca="1" si="1"/>
        <v>33082.963700775494</v>
      </c>
      <c r="AM28" s="384">
        <f t="shared" ca="1" si="1"/>
        <v>40064.186713890129</v>
      </c>
    </row>
    <row r="29" spans="4:39" ht="12.9" customHeight="1" x14ac:dyDescent="0.3">
      <c r="D29" s="54"/>
      <c r="E29" s="234" t="s">
        <v>231</v>
      </c>
      <c r="F29" s="234" t="s">
        <v>472</v>
      </c>
      <c r="G29" s="234" t="s">
        <v>646</v>
      </c>
      <c r="H29" s="172"/>
      <c r="I29" s="172"/>
      <c r="J29" s="440">
        <f ca="1" xml:space="preserve"> Oil_Calcs!AE$62</f>
        <v>0</v>
      </c>
      <c r="K29" s="244">
        <f ca="1" xml:space="preserve"> Oil_Calcs!AF$62</f>
        <v>0</v>
      </c>
      <c r="L29" s="447">
        <f ca="1" xml:space="preserve"> Oil_Calcs!AG$62</f>
        <v>0</v>
      </c>
      <c r="M29" s="440">
        <f ca="1" xml:space="preserve"> Oil_Calcs!AH$62</f>
        <v>0</v>
      </c>
      <c r="N29" s="244">
        <f ca="1" xml:space="preserve"> Oil_Calcs!AI$62</f>
        <v>0</v>
      </c>
      <c r="O29" s="447">
        <f ca="1" xml:space="preserve"> Oil_Calcs!AJ$62</f>
        <v>0</v>
      </c>
      <c r="P29" s="440">
        <f ca="1" xml:space="preserve"> Oil_Calcs!AK$62</f>
        <v>0</v>
      </c>
      <c r="Q29" s="244">
        <f ca="1" xml:space="preserve"> Oil_Calcs!AL$62</f>
        <v>0</v>
      </c>
      <c r="R29" s="447">
        <f ca="1" xml:space="preserve"> Oil_Calcs!AM$62</f>
        <v>0</v>
      </c>
      <c r="S29" s="440">
        <f ca="1" xml:space="preserve"> Gas_Calcs!AE$62</f>
        <v>0</v>
      </c>
      <c r="T29" s="244">
        <f ca="1" xml:space="preserve"> Gas_Calcs!AF$62</f>
        <v>0</v>
      </c>
      <c r="U29" s="447">
        <f ca="1" xml:space="preserve"> Gas_Calcs!AG$62</f>
        <v>0</v>
      </c>
      <c r="V29" s="440">
        <f ca="1" xml:space="preserve"> Gas_Calcs!AH$62</f>
        <v>0</v>
      </c>
      <c r="W29" s="244">
        <f ca="1" xml:space="preserve"> Gas_Calcs!AI$62</f>
        <v>0</v>
      </c>
      <c r="X29" s="447">
        <f ca="1" xml:space="preserve"> Gas_Calcs!AJ$62</f>
        <v>0</v>
      </c>
      <c r="Y29" s="440">
        <f ca="1" xml:space="preserve"> Gas_Calcs!AK$62</f>
        <v>0</v>
      </c>
      <c r="Z29" s="244">
        <f ca="1" xml:space="preserve"> Gas_Calcs!AL$62</f>
        <v>0</v>
      </c>
      <c r="AA29" s="447">
        <f ca="1" xml:space="preserve"> Gas_Calcs!AM$62</f>
        <v>0</v>
      </c>
      <c r="AB29" s="461"/>
      <c r="AC29" s="463"/>
      <c r="AD29" s="464"/>
      <c r="AE29" s="461"/>
      <c r="AF29" s="463"/>
      <c r="AG29" s="464"/>
      <c r="AH29" s="461"/>
      <c r="AI29" s="463"/>
      <c r="AJ29" s="464"/>
      <c r="AK29" s="384">
        <f t="shared" ca="1" si="1"/>
        <v>0</v>
      </c>
      <c r="AL29" s="384">
        <f t="shared" ca="1" si="1"/>
        <v>0</v>
      </c>
      <c r="AM29" s="384">
        <f t="shared" ca="1" si="1"/>
        <v>0</v>
      </c>
    </row>
    <row r="30" spans="4:39" ht="12.9" customHeight="1" x14ac:dyDescent="0.3">
      <c r="D30" s="54"/>
      <c r="E30" s="234" t="s">
        <v>218</v>
      </c>
      <c r="F30" s="234" t="s">
        <v>461</v>
      </c>
      <c r="G30" s="234" t="s">
        <v>646</v>
      </c>
      <c r="H30" s="172"/>
      <c r="I30" s="172"/>
      <c r="J30" s="440">
        <f ca="1" xml:space="preserve"> Oil_Calcs!AE$63</f>
        <v>0</v>
      </c>
      <c r="K30" s="244">
        <f ca="1" xml:space="preserve"> Oil_Calcs!AF$63</f>
        <v>0</v>
      </c>
      <c r="L30" s="447">
        <f ca="1" xml:space="preserve"> Oil_Calcs!AG$63</f>
        <v>0</v>
      </c>
      <c r="M30" s="440">
        <f ca="1" xml:space="preserve"> Oil_Calcs!AH$63</f>
        <v>0</v>
      </c>
      <c r="N30" s="244">
        <f ca="1" xml:space="preserve"> Oil_Calcs!AI$63</f>
        <v>0</v>
      </c>
      <c r="O30" s="447">
        <f ca="1" xml:space="preserve"> Oil_Calcs!AJ$63</f>
        <v>0</v>
      </c>
      <c r="P30" s="440">
        <f ca="1" xml:space="preserve"> Oil_Calcs!AK$63</f>
        <v>0</v>
      </c>
      <c r="Q30" s="244">
        <f ca="1" xml:space="preserve"> Oil_Calcs!AL$63</f>
        <v>0</v>
      </c>
      <c r="R30" s="447">
        <f ca="1" xml:space="preserve"> Oil_Calcs!AM$63</f>
        <v>0</v>
      </c>
      <c r="S30" s="440">
        <f ca="1" xml:space="preserve"> Gas_Calcs!AE$63</f>
        <v>0</v>
      </c>
      <c r="T30" s="244">
        <f ca="1" xml:space="preserve"> Gas_Calcs!AF$63</f>
        <v>0</v>
      </c>
      <c r="U30" s="447">
        <f ca="1" xml:space="preserve"> Gas_Calcs!AG$63</f>
        <v>0</v>
      </c>
      <c r="V30" s="440">
        <f ca="1" xml:space="preserve"> Gas_Calcs!AH$63</f>
        <v>0</v>
      </c>
      <c r="W30" s="244">
        <f ca="1" xml:space="preserve"> Gas_Calcs!AI$63</f>
        <v>0</v>
      </c>
      <c r="X30" s="447">
        <f ca="1" xml:space="preserve"> Gas_Calcs!AJ$63</f>
        <v>0</v>
      </c>
      <c r="Y30" s="440">
        <f ca="1" xml:space="preserve"> Gas_Calcs!AK$63</f>
        <v>0</v>
      </c>
      <c r="Z30" s="244">
        <f ca="1" xml:space="preserve"> Gas_Calcs!AL$63</f>
        <v>0</v>
      </c>
      <c r="AA30" s="447">
        <f ca="1" xml:space="preserve"> Gas_Calcs!AM$63</f>
        <v>0</v>
      </c>
      <c r="AB30" s="461"/>
      <c r="AC30" s="463"/>
      <c r="AD30" s="464"/>
      <c r="AE30" s="461"/>
      <c r="AF30" s="463"/>
      <c r="AG30" s="464"/>
      <c r="AH30" s="461"/>
      <c r="AI30" s="463"/>
      <c r="AJ30" s="464"/>
      <c r="AK30" s="384">
        <f t="shared" ca="1" si="1"/>
        <v>0</v>
      </c>
      <c r="AL30" s="384">
        <f t="shared" ca="1" si="1"/>
        <v>0</v>
      </c>
      <c r="AM30" s="384">
        <f t="shared" ca="1" si="1"/>
        <v>0</v>
      </c>
    </row>
    <row r="31" spans="4:39" ht="12.9" customHeight="1" x14ac:dyDescent="0.3">
      <c r="D31" s="54"/>
      <c r="E31" s="234" t="s">
        <v>380</v>
      </c>
      <c r="F31" s="234" t="s">
        <v>593</v>
      </c>
      <c r="G31" s="234" t="s">
        <v>646</v>
      </c>
      <c r="H31" s="172"/>
      <c r="I31" s="172"/>
      <c r="J31" s="440">
        <f ca="1" xml:space="preserve"> Oil_Calcs!AE$64</f>
        <v>0</v>
      </c>
      <c r="K31" s="244">
        <f ca="1" xml:space="preserve"> Oil_Calcs!AF$64</f>
        <v>0</v>
      </c>
      <c r="L31" s="447">
        <f ca="1" xml:space="preserve"> Oil_Calcs!AG$64</f>
        <v>0</v>
      </c>
      <c r="M31" s="440">
        <f ca="1" xml:space="preserve"> Oil_Calcs!AH$64</f>
        <v>0</v>
      </c>
      <c r="N31" s="244">
        <f ca="1" xml:space="preserve"> Oil_Calcs!AI$64</f>
        <v>0</v>
      </c>
      <c r="O31" s="447">
        <f ca="1" xml:space="preserve"> Oil_Calcs!AJ$64</f>
        <v>0</v>
      </c>
      <c r="P31" s="440">
        <f ca="1" xml:space="preserve"> Oil_Calcs!AK$64</f>
        <v>0</v>
      </c>
      <c r="Q31" s="244">
        <f ca="1" xml:space="preserve"> Oil_Calcs!AL$64</f>
        <v>0</v>
      </c>
      <c r="R31" s="447">
        <f ca="1" xml:space="preserve"> Oil_Calcs!AM$64</f>
        <v>0</v>
      </c>
      <c r="S31" s="440">
        <f ca="1" xml:space="preserve"> Gas_Calcs!AE$64</f>
        <v>0</v>
      </c>
      <c r="T31" s="244">
        <f ca="1" xml:space="preserve"> Gas_Calcs!AF$64</f>
        <v>0</v>
      </c>
      <c r="U31" s="447">
        <f ca="1" xml:space="preserve"> Gas_Calcs!AG$64</f>
        <v>0</v>
      </c>
      <c r="V31" s="440">
        <f ca="1" xml:space="preserve"> Gas_Calcs!AH$64</f>
        <v>0</v>
      </c>
      <c r="W31" s="244">
        <f ca="1" xml:space="preserve"> Gas_Calcs!AI$64</f>
        <v>0</v>
      </c>
      <c r="X31" s="447">
        <f ca="1" xml:space="preserve"> Gas_Calcs!AJ$64</f>
        <v>0</v>
      </c>
      <c r="Y31" s="440">
        <f ca="1" xml:space="preserve"> Gas_Calcs!AK$64</f>
        <v>0</v>
      </c>
      <c r="Z31" s="244">
        <f ca="1" xml:space="preserve"> Gas_Calcs!AL$64</f>
        <v>0</v>
      </c>
      <c r="AA31" s="447">
        <f ca="1" xml:space="preserve"> Gas_Calcs!AM$64</f>
        <v>0</v>
      </c>
      <c r="AB31" s="461"/>
      <c r="AC31" s="463"/>
      <c r="AD31" s="464"/>
      <c r="AE31" s="461"/>
      <c r="AF31" s="463"/>
      <c r="AG31" s="464"/>
      <c r="AH31" s="461"/>
      <c r="AI31" s="463"/>
      <c r="AJ31" s="464"/>
      <c r="AK31" s="384">
        <f t="shared" ca="1" si="1"/>
        <v>0</v>
      </c>
      <c r="AL31" s="384">
        <f t="shared" ca="1" si="1"/>
        <v>0</v>
      </c>
      <c r="AM31" s="384">
        <f t="shared" ca="1" si="1"/>
        <v>0</v>
      </c>
    </row>
    <row r="32" spans="4:39" ht="12.9" customHeight="1" x14ac:dyDescent="0.3">
      <c r="D32" s="54"/>
      <c r="E32" s="234" t="s">
        <v>219</v>
      </c>
      <c r="F32" s="234" t="s">
        <v>462</v>
      </c>
      <c r="G32" s="234" t="s">
        <v>646</v>
      </c>
      <c r="H32" s="172"/>
      <c r="I32" s="172"/>
      <c r="J32" s="440">
        <f ca="1" xml:space="preserve"> Oil_Calcs!AE$65</f>
        <v>0</v>
      </c>
      <c r="K32" s="244">
        <f ca="1" xml:space="preserve"> Oil_Calcs!AF$65</f>
        <v>0</v>
      </c>
      <c r="L32" s="447">
        <f ca="1" xml:space="preserve"> Oil_Calcs!AG$65</f>
        <v>0</v>
      </c>
      <c r="M32" s="440">
        <f ca="1" xml:space="preserve"> Oil_Calcs!AH$65</f>
        <v>0</v>
      </c>
      <c r="N32" s="244">
        <f ca="1" xml:space="preserve"> Oil_Calcs!AI$65</f>
        <v>0</v>
      </c>
      <c r="O32" s="447">
        <f ca="1" xml:space="preserve"> Oil_Calcs!AJ$65</f>
        <v>0</v>
      </c>
      <c r="P32" s="440">
        <f ca="1" xml:space="preserve"> Oil_Calcs!AK$65</f>
        <v>0</v>
      </c>
      <c r="Q32" s="244">
        <f ca="1" xml:space="preserve"> Oil_Calcs!AL$65</f>
        <v>0</v>
      </c>
      <c r="R32" s="447">
        <f ca="1" xml:space="preserve"> Oil_Calcs!AM$65</f>
        <v>0</v>
      </c>
      <c r="S32" s="440">
        <f ca="1" xml:space="preserve"> Gas_Calcs!AE$65</f>
        <v>0</v>
      </c>
      <c r="T32" s="244">
        <f ca="1" xml:space="preserve"> Gas_Calcs!AF$65</f>
        <v>0</v>
      </c>
      <c r="U32" s="447">
        <f ca="1" xml:space="preserve"> Gas_Calcs!AG$65</f>
        <v>0</v>
      </c>
      <c r="V32" s="440">
        <f ca="1" xml:space="preserve"> Gas_Calcs!AH$65</f>
        <v>0</v>
      </c>
      <c r="W32" s="244">
        <f ca="1" xml:space="preserve"> Gas_Calcs!AI$65</f>
        <v>0</v>
      </c>
      <c r="X32" s="447">
        <f ca="1" xml:space="preserve"> Gas_Calcs!AJ$65</f>
        <v>0</v>
      </c>
      <c r="Y32" s="440">
        <f ca="1" xml:space="preserve"> Gas_Calcs!AK$65</f>
        <v>0</v>
      </c>
      <c r="Z32" s="244">
        <f ca="1" xml:space="preserve"> Gas_Calcs!AL$65</f>
        <v>0</v>
      </c>
      <c r="AA32" s="447">
        <f ca="1" xml:space="preserve"> Gas_Calcs!AM$65</f>
        <v>0</v>
      </c>
      <c r="AB32" s="461"/>
      <c r="AC32" s="463"/>
      <c r="AD32" s="464"/>
      <c r="AE32" s="461"/>
      <c r="AF32" s="463"/>
      <c r="AG32" s="464"/>
      <c r="AH32" s="461"/>
      <c r="AI32" s="463"/>
      <c r="AJ32" s="464"/>
      <c r="AK32" s="384">
        <f t="shared" ca="1" si="1"/>
        <v>0</v>
      </c>
      <c r="AL32" s="384">
        <f t="shared" ca="1" si="1"/>
        <v>0</v>
      </c>
      <c r="AM32" s="384">
        <f t="shared" ca="1" si="1"/>
        <v>0</v>
      </c>
    </row>
    <row r="33" spans="4:39" ht="12.9" customHeight="1" x14ac:dyDescent="0.3">
      <c r="D33" s="54"/>
      <c r="E33" s="234" t="s">
        <v>228</v>
      </c>
      <c r="F33" s="234" t="s">
        <v>150</v>
      </c>
      <c r="G33" s="234" t="s">
        <v>646</v>
      </c>
      <c r="H33" s="172"/>
      <c r="I33" s="172"/>
      <c r="J33" s="440">
        <f ca="1" xml:space="preserve"> Oil_Calcs!AE$66</f>
        <v>15616.926008829558</v>
      </c>
      <c r="K33" s="244">
        <f ca="1" xml:space="preserve"> Oil_Calcs!AF$66</f>
        <v>16983.450169834498</v>
      </c>
      <c r="L33" s="447">
        <f ca="1" xml:space="preserve"> Oil_Calcs!AG$66</f>
        <v>18527.061576812222</v>
      </c>
      <c r="M33" s="440">
        <f ca="1" xml:space="preserve"> Oil_Calcs!AH$66</f>
        <v>1244.7511142705603</v>
      </c>
      <c r="N33" s="244">
        <f ca="1" xml:space="preserve"> Oil_Calcs!AI$66</f>
        <v>1774.9313099866583</v>
      </c>
      <c r="O33" s="447">
        <f ca="1" xml:space="preserve"> Oil_Calcs!AJ$66</f>
        <v>4189.7453228161985</v>
      </c>
      <c r="P33" s="440">
        <f ca="1" xml:space="preserve"> Oil_Calcs!AK$66</f>
        <v>16861.677123100118</v>
      </c>
      <c r="Q33" s="244">
        <f ca="1" xml:space="preserve"> Oil_Calcs!AL$66</f>
        <v>18758.381479821157</v>
      </c>
      <c r="R33" s="447">
        <f ca="1" xml:space="preserve"> Oil_Calcs!AM$66</f>
        <v>22716.80689962842</v>
      </c>
      <c r="S33" s="440">
        <f ca="1" xml:space="preserve"> Gas_Calcs!AE$66</f>
        <v>23017.77</v>
      </c>
      <c r="T33" s="244">
        <f ca="1" xml:space="preserve"> Gas_Calcs!AF$66</f>
        <v>23780.79</v>
      </c>
      <c r="U33" s="447">
        <f ca="1" xml:space="preserve"> Gas_Calcs!AG$66</f>
        <v>24713.37</v>
      </c>
      <c r="V33" s="440">
        <f ca="1" xml:space="preserve"> Gas_Calcs!AH$66</f>
        <v>2039.1738325192255</v>
      </c>
      <c r="W33" s="244">
        <f ca="1" xml:space="preserve"> Gas_Calcs!AI$66</f>
        <v>5237.3376255006015</v>
      </c>
      <c r="X33" s="447">
        <f ca="1" xml:space="preserve"> Gas_Calcs!AJ$66</f>
        <v>8838.5083432954907</v>
      </c>
      <c r="Y33" s="440">
        <f ca="1" xml:space="preserve"> Gas_Calcs!AK$66</f>
        <v>25056.943832519224</v>
      </c>
      <c r="Z33" s="244">
        <f ca="1" xml:space="preserve"> Gas_Calcs!AL$66</f>
        <v>29018.127625500601</v>
      </c>
      <c r="AA33" s="447">
        <f ca="1" xml:space="preserve"> Gas_Calcs!AM$66</f>
        <v>33551.878343295488</v>
      </c>
      <c r="AB33" s="461"/>
      <c r="AC33" s="463"/>
      <c r="AD33" s="464"/>
      <c r="AE33" s="461"/>
      <c r="AF33" s="463"/>
      <c r="AG33" s="464"/>
      <c r="AH33" s="461"/>
      <c r="AI33" s="463"/>
      <c r="AJ33" s="464"/>
      <c r="AK33" s="384">
        <f t="shared" ca="1" si="1"/>
        <v>41918.620955619343</v>
      </c>
      <c r="AL33" s="384">
        <f t="shared" ca="1" si="1"/>
        <v>47776.509105321762</v>
      </c>
      <c r="AM33" s="384">
        <f t="shared" ca="1" si="1"/>
        <v>56268.685242923908</v>
      </c>
    </row>
    <row r="34" spans="4:39" ht="12.9" customHeight="1" x14ac:dyDescent="0.3">
      <c r="D34" s="54"/>
      <c r="E34" s="234" t="s">
        <v>221</v>
      </c>
      <c r="F34" s="234" t="s">
        <v>464</v>
      </c>
      <c r="G34" s="234" t="s">
        <v>646</v>
      </c>
      <c r="H34" s="172"/>
      <c r="I34" s="172"/>
      <c r="J34" s="440">
        <f ca="1" xml:space="preserve"> Oil_Calcs!AE$67</f>
        <v>0</v>
      </c>
      <c r="K34" s="244">
        <f ca="1" xml:space="preserve"> Oil_Calcs!AF$67</f>
        <v>0</v>
      </c>
      <c r="L34" s="447">
        <f ca="1" xml:space="preserve"> Oil_Calcs!AG$67</f>
        <v>0</v>
      </c>
      <c r="M34" s="440">
        <f ca="1" xml:space="preserve"> Oil_Calcs!AH$67</f>
        <v>0</v>
      </c>
      <c r="N34" s="244">
        <f ca="1" xml:space="preserve"> Oil_Calcs!AI$67</f>
        <v>0</v>
      </c>
      <c r="O34" s="447">
        <f ca="1" xml:space="preserve"> Oil_Calcs!AJ$67</f>
        <v>0</v>
      </c>
      <c r="P34" s="440">
        <f ca="1" xml:space="preserve"> Oil_Calcs!AK$67</f>
        <v>0</v>
      </c>
      <c r="Q34" s="244">
        <f ca="1" xml:space="preserve"> Oil_Calcs!AL$67</f>
        <v>0</v>
      </c>
      <c r="R34" s="447">
        <f ca="1" xml:space="preserve"> Oil_Calcs!AM$67</f>
        <v>0</v>
      </c>
      <c r="S34" s="440">
        <f ca="1" xml:space="preserve"> Gas_Calcs!AE$67</f>
        <v>33344.9784</v>
      </c>
      <c r="T34" s="244">
        <f ca="1" xml:space="preserve"> Gas_Calcs!AF$67</f>
        <v>34450.336799999997</v>
      </c>
      <c r="U34" s="447">
        <f ca="1" xml:space="preserve"> Gas_Calcs!AG$67</f>
        <v>35801.330399999999</v>
      </c>
      <c r="V34" s="440">
        <f ca="1" xml:space="preserve"> Gas_Calcs!AH$67</f>
        <v>2954.0744997972779</v>
      </c>
      <c r="W34" s="244">
        <f ca="1" xml:space="preserve"> Gas_Calcs!AI$67</f>
        <v>7587.1342009162845</v>
      </c>
      <c r="X34" s="447">
        <f ca="1" xml:space="preserve"> Gas_Calcs!AJ$67</f>
        <v>12804.014889166408</v>
      </c>
      <c r="Y34" s="440">
        <f ca="1" xml:space="preserve"> Gas_Calcs!AK$67</f>
        <v>36299.05289979728</v>
      </c>
      <c r="Z34" s="244">
        <f ca="1" xml:space="preserve"> Gas_Calcs!AL$67</f>
        <v>42037.471000916281</v>
      </c>
      <c r="AA34" s="447">
        <f ca="1" xml:space="preserve"> Gas_Calcs!AM$67</f>
        <v>48605.345289166406</v>
      </c>
      <c r="AB34" s="461"/>
      <c r="AC34" s="463"/>
      <c r="AD34" s="464"/>
      <c r="AE34" s="461"/>
      <c r="AF34" s="463"/>
      <c r="AG34" s="464"/>
      <c r="AH34" s="461"/>
      <c r="AI34" s="463"/>
      <c r="AJ34" s="464"/>
      <c r="AK34" s="384">
        <f t="shared" ca="1" si="1"/>
        <v>36299.05289979728</v>
      </c>
      <c r="AL34" s="384">
        <f t="shared" ca="1" si="1"/>
        <v>42037.471000916281</v>
      </c>
      <c r="AM34" s="384">
        <f t="shared" ca="1" si="1"/>
        <v>48605.345289166406</v>
      </c>
    </row>
    <row r="35" spans="4:39" ht="12.9" customHeight="1" x14ac:dyDescent="0.3">
      <c r="D35" s="54"/>
      <c r="E35" s="234" t="s">
        <v>222</v>
      </c>
      <c r="F35" s="234" t="s">
        <v>465</v>
      </c>
      <c r="G35" s="234" t="s">
        <v>646</v>
      </c>
      <c r="H35" s="172"/>
      <c r="I35" s="172"/>
      <c r="J35" s="440">
        <f ca="1" xml:space="preserve"> Oil_Calcs!AE$68</f>
        <v>0</v>
      </c>
      <c r="K35" s="244">
        <f ca="1" xml:space="preserve"> Oil_Calcs!AF$68</f>
        <v>0</v>
      </c>
      <c r="L35" s="447">
        <f ca="1" xml:space="preserve"> Oil_Calcs!AG$68</f>
        <v>0</v>
      </c>
      <c r="M35" s="440">
        <f ca="1" xml:space="preserve"> Oil_Calcs!AH$68</f>
        <v>0</v>
      </c>
      <c r="N35" s="244">
        <f ca="1" xml:space="preserve"> Oil_Calcs!AI$68</f>
        <v>0</v>
      </c>
      <c r="O35" s="447">
        <f ca="1" xml:space="preserve"> Oil_Calcs!AJ$68</f>
        <v>0</v>
      </c>
      <c r="P35" s="440">
        <f ca="1" xml:space="preserve"> Oil_Calcs!AK$68</f>
        <v>0</v>
      </c>
      <c r="Q35" s="244">
        <f ca="1" xml:space="preserve"> Oil_Calcs!AL$68</f>
        <v>0</v>
      </c>
      <c r="R35" s="447">
        <f ca="1" xml:space="preserve"> Oil_Calcs!AM$68</f>
        <v>0</v>
      </c>
      <c r="S35" s="440">
        <f ca="1" xml:space="preserve"> Gas_Calcs!AE$68</f>
        <v>0</v>
      </c>
      <c r="T35" s="244">
        <f ca="1" xml:space="preserve"> Gas_Calcs!AF$68</f>
        <v>0</v>
      </c>
      <c r="U35" s="447">
        <f ca="1" xml:space="preserve"> Gas_Calcs!AG$68</f>
        <v>0</v>
      </c>
      <c r="V35" s="440">
        <f ca="1" xml:space="preserve"> Gas_Calcs!AH$68</f>
        <v>0</v>
      </c>
      <c r="W35" s="244">
        <f ca="1" xml:space="preserve"> Gas_Calcs!AI$68</f>
        <v>0</v>
      </c>
      <c r="X35" s="447">
        <f ca="1" xml:space="preserve"> Gas_Calcs!AJ$68</f>
        <v>0</v>
      </c>
      <c r="Y35" s="440">
        <f ca="1" xml:space="preserve"> Gas_Calcs!AK$68</f>
        <v>0</v>
      </c>
      <c r="Z35" s="244">
        <f ca="1" xml:space="preserve"> Gas_Calcs!AL$68</f>
        <v>0</v>
      </c>
      <c r="AA35" s="447">
        <f ca="1" xml:space="preserve"> Gas_Calcs!AM$68</f>
        <v>0</v>
      </c>
      <c r="AB35" s="461"/>
      <c r="AC35" s="463"/>
      <c r="AD35" s="464"/>
      <c r="AE35" s="461"/>
      <c r="AF35" s="463"/>
      <c r="AG35" s="464"/>
      <c r="AH35" s="461"/>
      <c r="AI35" s="463"/>
      <c r="AJ35" s="464"/>
      <c r="AK35" s="384">
        <f t="shared" ca="1" si="1"/>
        <v>0</v>
      </c>
      <c r="AL35" s="384">
        <f t="shared" ca="1" si="1"/>
        <v>0</v>
      </c>
      <c r="AM35" s="384">
        <f t="shared" ca="1" si="1"/>
        <v>0</v>
      </c>
    </row>
    <row r="36" spans="4:39" ht="12.9" customHeight="1" x14ac:dyDescent="0.3">
      <c r="D36" s="54"/>
      <c r="E36" s="234" t="s">
        <v>226</v>
      </c>
      <c r="F36" s="234" t="s">
        <v>151</v>
      </c>
      <c r="G36" s="234" t="s">
        <v>646</v>
      </c>
      <c r="H36" s="172"/>
      <c r="I36" s="172"/>
      <c r="J36" s="440">
        <f ca="1" xml:space="preserve"> Oil_Calcs!AE$69</f>
        <v>395818.08829651651</v>
      </c>
      <c r="K36" s="244">
        <f ca="1" xml:space="preserve"> Oil_Calcs!AF$69</f>
        <v>430453.26430453261</v>
      </c>
      <c r="L36" s="447">
        <f ca="1" xml:space="preserve"> Oil_Calcs!AG$69</f>
        <v>469576.7970559317</v>
      </c>
      <c r="M36" s="440">
        <f ca="1" xml:space="preserve"> Oil_Calcs!AH$69</f>
        <v>31548.782787148382</v>
      </c>
      <c r="N36" s="244">
        <f ca="1" xml:space="preserve"> Oil_Calcs!AI$69</f>
        <v>44986.440838570939</v>
      </c>
      <c r="O36" s="447">
        <f ca="1" xml:space="preserve"> Oil_Calcs!AJ$69</f>
        <v>106190.99963646874</v>
      </c>
      <c r="P36" s="440">
        <f ca="1" xml:space="preserve"> Oil_Calcs!AK$69</f>
        <v>427366.87108366488</v>
      </c>
      <c r="Q36" s="244">
        <f ca="1" xml:space="preserve"> Oil_Calcs!AL$69</f>
        <v>475439.70514310355</v>
      </c>
      <c r="R36" s="447">
        <f ca="1" xml:space="preserve"> Oil_Calcs!AM$69</f>
        <v>575767.79669240047</v>
      </c>
      <c r="S36" s="440">
        <f ca="1" xml:space="preserve"> Gas_Calcs!AE$69</f>
        <v>46434.319199999998</v>
      </c>
      <c r="T36" s="244">
        <f ca="1" xml:space="preserve"> Gas_Calcs!AF$69</f>
        <v>47973.578399999999</v>
      </c>
      <c r="U36" s="447">
        <f ca="1" xml:space="preserve"> Gas_Calcs!AG$69</f>
        <v>49854.895199999999</v>
      </c>
      <c r="V36" s="440">
        <f ca="1" xml:space="preserve"> Gas_Calcs!AH$69</f>
        <v>4113.6760269776378</v>
      </c>
      <c r="W36" s="244">
        <f ca="1" xml:space="preserve"> Gas_Calcs!AI$69</f>
        <v>10565.41129139204</v>
      </c>
      <c r="X36" s="447">
        <f ca="1" xml:space="preserve"> Gas_Calcs!AJ$69</f>
        <v>17830.142436232789</v>
      </c>
      <c r="Y36" s="440">
        <f ca="1" xml:space="preserve"> Gas_Calcs!AK$69</f>
        <v>50547.995226977633</v>
      </c>
      <c r="Z36" s="244">
        <f ca="1" xml:space="preserve"> Gas_Calcs!AL$69</f>
        <v>58538.989691392038</v>
      </c>
      <c r="AA36" s="447">
        <f ca="1" xml:space="preserve"> Gas_Calcs!AM$69</f>
        <v>67685.037636232795</v>
      </c>
      <c r="AB36" s="461"/>
      <c r="AC36" s="463"/>
      <c r="AD36" s="464"/>
      <c r="AE36" s="461"/>
      <c r="AF36" s="463"/>
      <c r="AG36" s="464"/>
      <c r="AH36" s="461"/>
      <c r="AI36" s="463"/>
      <c r="AJ36" s="464"/>
      <c r="AK36" s="384">
        <f t="shared" ca="1" si="1"/>
        <v>477914.86631064251</v>
      </c>
      <c r="AL36" s="384">
        <f t="shared" ca="1" si="1"/>
        <v>533978.69483449555</v>
      </c>
      <c r="AM36" s="384">
        <f t="shared" ca="1" si="1"/>
        <v>643452.83432863327</v>
      </c>
    </row>
    <row r="37" spans="4:39" ht="12.9" customHeight="1" x14ac:dyDescent="0.3">
      <c r="D37" s="54"/>
      <c r="E37" s="234" t="s">
        <v>211</v>
      </c>
      <c r="F37" s="234" t="s">
        <v>454</v>
      </c>
      <c r="G37" s="234" t="s">
        <v>646</v>
      </c>
      <c r="H37" s="172"/>
      <c r="I37" s="172"/>
      <c r="J37" s="440">
        <f ca="1" xml:space="preserve"> Oil_Calcs!AE$70</f>
        <v>0</v>
      </c>
      <c r="K37" s="244">
        <f ca="1" xml:space="preserve"> Oil_Calcs!AF$70</f>
        <v>0</v>
      </c>
      <c r="L37" s="447">
        <f ca="1" xml:space="preserve"> Oil_Calcs!AG$70</f>
        <v>0</v>
      </c>
      <c r="M37" s="440">
        <f ca="1" xml:space="preserve"> Oil_Calcs!AH$70</f>
        <v>0</v>
      </c>
      <c r="N37" s="244">
        <f ca="1" xml:space="preserve"> Oil_Calcs!AI$70</f>
        <v>0</v>
      </c>
      <c r="O37" s="447">
        <f ca="1" xml:space="preserve"> Oil_Calcs!AJ$70</f>
        <v>0</v>
      </c>
      <c r="P37" s="440">
        <f ca="1" xml:space="preserve"> Oil_Calcs!AK$70</f>
        <v>0</v>
      </c>
      <c r="Q37" s="244">
        <f ca="1" xml:space="preserve"> Oil_Calcs!AL$70</f>
        <v>0</v>
      </c>
      <c r="R37" s="447">
        <f ca="1" xml:space="preserve"> Oil_Calcs!AM$70</f>
        <v>0</v>
      </c>
      <c r="S37" s="440">
        <f ca="1" xml:space="preserve"> Gas_Calcs!AE$70</f>
        <v>0</v>
      </c>
      <c r="T37" s="244">
        <f ca="1" xml:space="preserve"> Gas_Calcs!AF$70</f>
        <v>0</v>
      </c>
      <c r="U37" s="447">
        <f ca="1" xml:space="preserve"> Gas_Calcs!AG$70</f>
        <v>0</v>
      </c>
      <c r="V37" s="440">
        <f ca="1" xml:space="preserve"> Gas_Calcs!AH$70</f>
        <v>0</v>
      </c>
      <c r="W37" s="244">
        <f ca="1" xml:space="preserve"> Gas_Calcs!AI$70</f>
        <v>0</v>
      </c>
      <c r="X37" s="447">
        <f ca="1" xml:space="preserve"> Gas_Calcs!AJ$70</f>
        <v>0</v>
      </c>
      <c r="Y37" s="440">
        <f ca="1" xml:space="preserve"> Gas_Calcs!AK$70</f>
        <v>0</v>
      </c>
      <c r="Z37" s="244">
        <f ca="1" xml:space="preserve"> Gas_Calcs!AL$70</f>
        <v>0</v>
      </c>
      <c r="AA37" s="447">
        <f ca="1" xml:space="preserve"> Gas_Calcs!AM$70</f>
        <v>0</v>
      </c>
      <c r="AB37" s="461"/>
      <c r="AC37" s="463"/>
      <c r="AD37" s="464"/>
      <c r="AE37" s="461"/>
      <c r="AF37" s="463"/>
      <c r="AG37" s="464"/>
      <c r="AH37" s="461"/>
      <c r="AI37" s="463"/>
      <c r="AJ37" s="464"/>
      <c r="AK37" s="384">
        <f t="shared" ca="1" si="1"/>
        <v>0</v>
      </c>
      <c r="AL37" s="384">
        <f t="shared" ca="1" si="1"/>
        <v>0</v>
      </c>
      <c r="AM37" s="384">
        <f t="shared" ca="1" si="1"/>
        <v>0</v>
      </c>
    </row>
    <row r="38" spans="4:39" ht="12.9" customHeight="1" x14ac:dyDescent="0.3">
      <c r="D38" s="54"/>
      <c r="E38" s="234" t="s">
        <v>220</v>
      </c>
      <c r="F38" s="234" t="s">
        <v>463</v>
      </c>
      <c r="G38" s="234" t="s">
        <v>646</v>
      </c>
      <c r="H38" s="172"/>
      <c r="I38" s="172"/>
      <c r="J38" s="440">
        <f ca="1" xml:space="preserve"> Oil_Calcs!AE$71</f>
        <v>0</v>
      </c>
      <c r="K38" s="244">
        <f ca="1" xml:space="preserve"> Oil_Calcs!AF$71</f>
        <v>0</v>
      </c>
      <c r="L38" s="447">
        <f ca="1" xml:space="preserve"> Oil_Calcs!AG$71</f>
        <v>0</v>
      </c>
      <c r="M38" s="440">
        <f ca="1" xml:space="preserve"> Oil_Calcs!AH$71</f>
        <v>0</v>
      </c>
      <c r="N38" s="244">
        <f ca="1" xml:space="preserve"> Oil_Calcs!AI$71</f>
        <v>0</v>
      </c>
      <c r="O38" s="447">
        <f ca="1" xml:space="preserve"> Oil_Calcs!AJ$71</f>
        <v>0</v>
      </c>
      <c r="P38" s="440">
        <f ca="1" xml:space="preserve"> Oil_Calcs!AK$71</f>
        <v>0</v>
      </c>
      <c r="Q38" s="244">
        <f ca="1" xml:space="preserve"> Oil_Calcs!AL$71</f>
        <v>0</v>
      </c>
      <c r="R38" s="447">
        <f ca="1" xml:space="preserve"> Oil_Calcs!AM$71</f>
        <v>0</v>
      </c>
      <c r="S38" s="440">
        <f ca="1" xml:space="preserve"> Gas_Calcs!AE$71</f>
        <v>0</v>
      </c>
      <c r="T38" s="244">
        <f ca="1" xml:space="preserve"> Gas_Calcs!AF$71</f>
        <v>0</v>
      </c>
      <c r="U38" s="447">
        <f ca="1" xml:space="preserve"> Gas_Calcs!AG$71</f>
        <v>0</v>
      </c>
      <c r="V38" s="440">
        <f ca="1" xml:space="preserve"> Gas_Calcs!AH$71</f>
        <v>0</v>
      </c>
      <c r="W38" s="244">
        <f ca="1" xml:space="preserve"> Gas_Calcs!AI$71</f>
        <v>0</v>
      </c>
      <c r="X38" s="447">
        <f ca="1" xml:space="preserve"> Gas_Calcs!AJ$71</f>
        <v>0</v>
      </c>
      <c r="Y38" s="440">
        <f ca="1" xml:space="preserve"> Gas_Calcs!AK$71</f>
        <v>0</v>
      </c>
      <c r="Z38" s="244">
        <f ca="1" xml:space="preserve"> Gas_Calcs!AL$71</f>
        <v>0</v>
      </c>
      <c r="AA38" s="447">
        <f ca="1" xml:space="preserve"> Gas_Calcs!AM$71</f>
        <v>0</v>
      </c>
      <c r="AB38" s="461"/>
      <c r="AC38" s="463"/>
      <c r="AD38" s="464"/>
      <c r="AE38" s="461"/>
      <c r="AF38" s="463"/>
      <c r="AG38" s="464"/>
      <c r="AH38" s="461"/>
      <c r="AI38" s="463"/>
      <c r="AJ38" s="464"/>
      <c r="AK38" s="384">
        <f t="shared" ca="1" si="1"/>
        <v>0</v>
      </c>
      <c r="AL38" s="384">
        <f t="shared" ca="1" si="1"/>
        <v>0</v>
      </c>
      <c r="AM38" s="384">
        <f t="shared" ca="1" si="1"/>
        <v>0</v>
      </c>
    </row>
    <row r="39" spans="4:39" ht="12.9" customHeight="1" x14ac:dyDescent="0.3">
      <c r="D39" s="54"/>
      <c r="E39" s="234" t="s">
        <v>225</v>
      </c>
      <c r="F39" s="234" t="s">
        <v>468</v>
      </c>
      <c r="G39" s="234" t="s">
        <v>646</v>
      </c>
      <c r="H39" s="172"/>
      <c r="I39" s="172"/>
      <c r="J39" s="440">
        <f ca="1" xml:space="preserve"> Oil_Calcs!AE$72</f>
        <v>0</v>
      </c>
      <c r="K39" s="244">
        <f ca="1" xml:space="preserve"> Oil_Calcs!AF$72</f>
        <v>0</v>
      </c>
      <c r="L39" s="447">
        <f ca="1" xml:space="preserve"> Oil_Calcs!AG$72</f>
        <v>0</v>
      </c>
      <c r="M39" s="440">
        <f ca="1" xml:space="preserve"> Oil_Calcs!AH$72</f>
        <v>0</v>
      </c>
      <c r="N39" s="244">
        <f ca="1" xml:space="preserve"> Oil_Calcs!AI$72</f>
        <v>0</v>
      </c>
      <c r="O39" s="447">
        <f ca="1" xml:space="preserve"> Oil_Calcs!AJ$72</f>
        <v>0</v>
      </c>
      <c r="P39" s="440">
        <f ca="1" xml:space="preserve"> Oil_Calcs!AK$72</f>
        <v>0</v>
      </c>
      <c r="Q39" s="244">
        <f ca="1" xml:space="preserve"> Oil_Calcs!AL$72</f>
        <v>0</v>
      </c>
      <c r="R39" s="447">
        <f ca="1" xml:space="preserve"> Oil_Calcs!AM$72</f>
        <v>0</v>
      </c>
      <c r="S39" s="440">
        <f ca="1" xml:space="preserve"> Gas_Calcs!AE$72</f>
        <v>0</v>
      </c>
      <c r="T39" s="244">
        <f ca="1" xml:space="preserve"> Gas_Calcs!AF$72</f>
        <v>0</v>
      </c>
      <c r="U39" s="447">
        <f ca="1" xml:space="preserve"> Gas_Calcs!AG$72</f>
        <v>0</v>
      </c>
      <c r="V39" s="440">
        <f ca="1" xml:space="preserve"> Gas_Calcs!AH$72</f>
        <v>0</v>
      </c>
      <c r="W39" s="244">
        <f ca="1" xml:space="preserve"> Gas_Calcs!AI$72</f>
        <v>0</v>
      </c>
      <c r="X39" s="447">
        <f ca="1" xml:space="preserve"> Gas_Calcs!AJ$72</f>
        <v>0</v>
      </c>
      <c r="Y39" s="440">
        <f ca="1" xml:space="preserve"> Gas_Calcs!AK$72</f>
        <v>0</v>
      </c>
      <c r="Z39" s="244">
        <f ca="1" xml:space="preserve"> Gas_Calcs!AL$72</f>
        <v>0</v>
      </c>
      <c r="AA39" s="447">
        <f ca="1" xml:space="preserve"> Gas_Calcs!AM$72</f>
        <v>0</v>
      </c>
      <c r="AB39" s="461"/>
      <c r="AC39" s="463"/>
      <c r="AD39" s="464"/>
      <c r="AE39" s="461"/>
      <c r="AF39" s="463"/>
      <c r="AG39" s="464"/>
      <c r="AH39" s="461"/>
      <c r="AI39" s="463"/>
      <c r="AJ39" s="464"/>
      <c r="AK39" s="384">
        <f t="shared" ca="1" si="1"/>
        <v>0</v>
      </c>
      <c r="AL39" s="384">
        <f t="shared" ca="1" si="1"/>
        <v>0</v>
      </c>
      <c r="AM39" s="384">
        <f t="shared" ca="1" si="1"/>
        <v>0</v>
      </c>
    </row>
    <row r="40" spans="4:39" ht="12.9" customHeight="1" x14ac:dyDescent="0.3">
      <c r="D40" s="54"/>
      <c r="E40" s="234" t="s">
        <v>224</v>
      </c>
      <c r="F40" s="234" t="s">
        <v>467</v>
      </c>
      <c r="G40" s="234" t="s">
        <v>646</v>
      </c>
      <c r="H40" s="172"/>
      <c r="I40" s="172"/>
      <c r="J40" s="440">
        <f ca="1" xml:space="preserve"> Oil_Calcs!AE$73</f>
        <v>0</v>
      </c>
      <c r="K40" s="244">
        <f ca="1" xml:space="preserve"> Oil_Calcs!AF$73</f>
        <v>0</v>
      </c>
      <c r="L40" s="447">
        <f ca="1" xml:space="preserve"> Oil_Calcs!AG$73</f>
        <v>0</v>
      </c>
      <c r="M40" s="440">
        <f ca="1" xml:space="preserve"> Oil_Calcs!AH$73</f>
        <v>0</v>
      </c>
      <c r="N40" s="244">
        <f ca="1" xml:space="preserve"> Oil_Calcs!AI$73</f>
        <v>0</v>
      </c>
      <c r="O40" s="447">
        <f ca="1" xml:space="preserve"> Oil_Calcs!AJ$73</f>
        <v>0</v>
      </c>
      <c r="P40" s="440">
        <f ca="1" xml:space="preserve"> Oil_Calcs!AK$73</f>
        <v>0</v>
      </c>
      <c r="Q40" s="244">
        <f ca="1" xml:space="preserve"> Oil_Calcs!AL$73</f>
        <v>0</v>
      </c>
      <c r="R40" s="447">
        <f ca="1" xml:space="preserve"> Oil_Calcs!AM$73</f>
        <v>0</v>
      </c>
      <c r="S40" s="440">
        <f ca="1" xml:space="preserve"> Gas_Calcs!AE$73</f>
        <v>0</v>
      </c>
      <c r="T40" s="244">
        <f ca="1" xml:space="preserve"> Gas_Calcs!AF$73</f>
        <v>0</v>
      </c>
      <c r="U40" s="447">
        <f ca="1" xml:space="preserve"> Gas_Calcs!AG$73</f>
        <v>0</v>
      </c>
      <c r="V40" s="440">
        <f ca="1" xml:space="preserve"> Gas_Calcs!AH$73</f>
        <v>0</v>
      </c>
      <c r="W40" s="244">
        <f ca="1" xml:space="preserve"> Gas_Calcs!AI$73</f>
        <v>0</v>
      </c>
      <c r="X40" s="447">
        <f ca="1" xml:space="preserve"> Gas_Calcs!AJ$73</f>
        <v>0</v>
      </c>
      <c r="Y40" s="440">
        <f ca="1" xml:space="preserve"> Gas_Calcs!AK$73</f>
        <v>0</v>
      </c>
      <c r="Z40" s="244">
        <f ca="1" xml:space="preserve"> Gas_Calcs!AL$73</f>
        <v>0</v>
      </c>
      <c r="AA40" s="447">
        <f ca="1" xml:space="preserve"> Gas_Calcs!AM$73</f>
        <v>0</v>
      </c>
      <c r="AB40" s="461"/>
      <c r="AC40" s="463"/>
      <c r="AD40" s="464"/>
      <c r="AE40" s="461"/>
      <c r="AF40" s="463"/>
      <c r="AG40" s="464"/>
      <c r="AH40" s="461"/>
      <c r="AI40" s="463"/>
      <c r="AJ40" s="464"/>
      <c r="AK40" s="384">
        <f t="shared" ca="1" si="1"/>
        <v>0</v>
      </c>
      <c r="AL40" s="384">
        <f t="shared" ca="1" si="1"/>
        <v>0</v>
      </c>
      <c r="AM40" s="384">
        <f t="shared" ca="1" si="1"/>
        <v>0</v>
      </c>
    </row>
    <row r="41" spans="4:39" ht="12.9" customHeight="1" x14ac:dyDescent="0.3">
      <c r="D41" s="54"/>
      <c r="E41" s="234" t="s">
        <v>215</v>
      </c>
      <c r="F41" s="234" t="s">
        <v>458</v>
      </c>
      <c r="G41" s="234" t="s">
        <v>646</v>
      </c>
      <c r="H41" s="172"/>
      <c r="I41" s="172"/>
      <c r="J41" s="440">
        <f ca="1" xml:space="preserve"> Oil_Calcs!AE$74</f>
        <v>0</v>
      </c>
      <c r="K41" s="244">
        <f ca="1" xml:space="preserve"> Oil_Calcs!AF$74</f>
        <v>0</v>
      </c>
      <c r="L41" s="447">
        <f ca="1" xml:space="preserve"> Oil_Calcs!AG$74</f>
        <v>0</v>
      </c>
      <c r="M41" s="440">
        <f ca="1" xml:space="preserve"> Oil_Calcs!AH$74</f>
        <v>0</v>
      </c>
      <c r="N41" s="244">
        <f ca="1" xml:space="preserve"> Oil_Calcs!AI$74</f>
        <v>0</v>
      </c>
      <c r="O41" s="447">
        <f ca="1" xml:space="preserve"> Oil_Calcs!AJ$74</f>
        <v>0</v>
      </c>
      <c r="P41" s="440">
        <f ca="1" xml:space="preserve"> Oil_Calcs!AK$74</f>
        <v>0</v>
      </c>
      <c r="Q41" s="244">
        <f ca="1" xml:space="preserve"> Oil_Calcs!AL$74</f>
        <v>0</v>
      </c>
      <c r="R41" s="447">
        <f ca="1" xml:space="preserve"> Oil_Calcs!AM$74</f>
        <v>0</v>
      </c>
      <c r="S41" s="440">
        <f ca="1" xml:space="preserve"> Gas_Calcs!AE$74</f>
        <v>0</v>
      </c>
      <c r="T41" s="244">
        <f ca="1" xml:space="preserve"> Gas_Calcs!AF$74</f>
        <v>0</v>
      </c>
      <c r="U41" s="447">
        <f ca="1" xml:space="preserve"> Gas_Calcs!AG$74</f>
        <v>0</v>
      </c>
      <c r="V41" s="440">
        <f ca="1" xml:space="preserve"> Gas_Calcs!AH$74</f>
        <v>0</v>
      </c>
      <c r="W41" s="244">
        <f ca="1" xml:space="preserve"> Gas_Calcs!AI$74</f>
        <v>0</v>
      </c>
      <c r="X41" s="447">
        <f ca="1" xml:space="preserve"> Gas_Calcs!AJ$74</f>
        <v>0</v>
      </c>
      <c r="Y41" s="440">
        <f ca="1" xml:space="preserve"> Gas_Calcs!AK$74</f>
        <v>0</v>
      </c>
      <c r="Z41" s="244">
        <f ca="1" xml:space="preserve"> Gas_Calcs!AL$74</f>
        <v>0</v>
      </c>
      <c r="AA41" s="447">
        <f ca="1" xml:space="preserve"> Gas_Calcs!AM$74</f>
        <v>0</v>
      </c>
      <c r="AB41" s="461"/>
      <c r="AC41" s="463"/>
      <c r="AD41" s="464"/>
      <c r="AE41" s="461"/>
      <c r="AF41" s="463"/>
      <c r="AG41" s="464"/>
      <c r="AH41" s="461"/>
      <c r="AI41" s="463"/>
      <c r="AJ41" s="464"/>
      <c r="AK41" s="384">
        <f t="shared" ca="1" si="1"/>
        <v>0</v>
      </c>
      <c r="AL41" s="384">
        <f t="shared" ca="1" si="1"/>
        <v>0</v>
      </c>
      <c r="AM41" s="384">
        <f t="shared" ca="1" si="1"/>
        <v>0</v>
      </c>
    </row>
    <row r="42" spans="4:39" ht="12.9" customHeight="1" x14ac:dyDescent="0.3">
      <c r="D42" s="54"/>
      <c r="E42" s="234" t="s">
        <v>217</v>
      </c>
      <c r="F42" s="234" t="s">
        <v>460</v>
      </c>
      <c r="G42" s="234" t="s">
        <v>646</v>
      </c>
      <c r="H42" s="172"/>
      <c r="I42" s="172"/>
      <c r="J42" s="440">
        <f ca="1" xml:space="preserve"> Oil_Calcs!AE$75</f>
        <v>0</v>
      </c>
      <c r="K42" s="244">
        <f ca="1" xml:space="preserve"> Oil_Calcs!AF$75</f>
        <v>0</v>
      </c>
      <c r="L42" s="447">
        <f ca="1" xml:space="preserve"> Oil_Calcs!AG$75</f>
        <v>0</v>
      </c>
      <c r="M42" s="440">
        <f ca="1" xml:space="preserve"> Oil_Calcs!AH$75</f>
        <v>0</v>
      </c>
      <c r="N42" s="244">
        <f ca="1" xml:space="preserve"> Oil_Calcs!AI$75</f>
        <v>0</v>
      </c>
      <c r="O42" s="447">
        <f ca="1" xml:space="preserve"> Oil_Calcs!AJ$75</f>
        <v>0</v>
      </c>
      <c r="P42" s="440">
        <f ca="1" xml:space="preserve"> Oil_Calcs!AK$75</f>
        <v>0</v>
      </c>
      <c r="Q42" s="244">
        <f ca="1" xml:space="preserve"> Oil_Calcs!AL$75</f>
        <v>0</v>
      </c>
      <c r="R42" s="447">
        <f ca="1" xml:space="preserve"> Oil_Calcs!AM$75</f>
        <v>0</v>
      </c>
      <c r="S42" s="440">
        <f ca="1" xml:space="preserve"> Gas_Calcs!AE$75</f>
        <v>0</v>
      </c>
      <c r="T42" s="244">
        <f ca="1" xml:space="preserve"> Gas_Calcs!AF$75</f>
        <v>0</v>
      </c>
      <c r="U42" s="447">
        <f ca="1" xml:space="preserve"> Gas_Calcs!AG$75</f>
        <v>0</v>
      </c>
      <c r="V42" s="440">
        <f ca="1" xml:space="preserve"> Gas_Calcs!AH$75</f>
        <v>0</v>
      </c>
      <c r="W42" s="244">
        <f ca="1" xml:space="preserve"> Gas_Calcs!AI$75</f>
        <v>0</v>
      </c>
      <c r="X42" s="447">
        <f ca="1" xml:space="preserve"> Gas_Calcs!AJ$75</f>
        <v>0</v>
      </c>
      <c r="Y42" s="440">
        <f ca="1" xml:space="preserve"> Gas_Calcs!AK$75</f>
        <v>0</v>
      </c>
      <c r="Z42" s="244">
        <f ca="1" xml:space="preserve"> Gas_Calcs!AL$75</f>
        <v>0</v>
      </c>
      <c r="AA42" s="447">
        <f ca="1" xml:space="preserve"> Gas_Calcs!AM$75</f>
        <v>0</v>
      </c>
      <c r="AB42" s="461"/>
      <c r="AC42" s="463"/>
      <c r="AD42" s="464"/>
      <c r="AE42" s="461"/>
      <c r="AF42" s="463"/>
      <c r="AG42" s="464"/>
      <c r="AH42" s="461"/>
      <c r="AI42" s="463"/>
      <c r="AJ42" s="464"/>
      <c r="AK42" s="384">
        <f t="shared" ca="1" si="1"/>
        <v>0</v>
      </c>
      <c r="AL42" s="384">
        <f t="shared" ca="1" si="1"/>
        <v>0</v>
      </c>
      <c r="AM42" s="384">
        <f t="shared" ca="1" si="1"/>
        <v>0</v>
      </c>
    </row>
    <row r="43" spans="4:39" ht="12.9" customHeight="1" x14ac:dyDescent="0.3">
      <c r="D43" s="54"/>
      <c r="E43" s="234" t="s">
        <v>235</v>
      </c>
      <c r="F43" s="234" t="s">
        <v>152</v>
      </c>
      <c r="G43" s="234" t="s">
        <v>646</v>
      </c>
      <c r="H43" s="172"/>
      <c r="I43" s="172"/>
      <c r="J43" s="440">
        <f ca="1" xml:space="preserve"> Oil_Calcs!AE$76</f>
        <v>184847.61512269167</v>
      </c>
      <c r="K43" s="244">
        <f ca="1" xml:space="preserve"> Oil_Calcs!AF$76</f>
        <v>201022.29201022288</v>
      </c>
      <c r="L43" s="447">
        <f ca="1" xml:space="preserve"> Oil_Calcs!AG$76</f>
        <v>219293.03793645013</v>
      </c>
      <c r="M43" s="440">
        <f ca="1" xml:space="preserve"> Oil_Calcs!AH$76</f>
        <v>14733.326825275177</v>
      </c>
      <c r="N43" s="244">
        <f ca="1" xml:space="preserve"> Oil_Calcs!AI$76</f>
        <v>21008.732414569356</v>
      </c>
      <c r="O43" s="447">
        <f ca="1" xml:space="preserve"> Oil_Calcs!AJ$76</f>
        <v>49591.349184606283</v>
      </c>
      <c r="P43" s="440">
        <f ca="1" xml:space="preserve"> Oil_Calcs!AK$76</f>
        <v>199580.94194796684</v>
      </c>
      <c r="Q43" s="244">
        <f ca="1" xml:space="preserve"> Oil_Calcs!AL$76</f>
        <v>222031.02442479224</v>
      </c>
      <c r="R43" s="447">
        <f ca="1" xml:space="preserve"> Oil_Calcs!AM$76</f>
        <v>268884.38712105644</v>
      </c>
      <c r="S43" s="440">
        <f ca="1" xml:space="preserve"> Gas_Calcs!AE$76</f>
        <v>372319.02719999995</v>
      </c>
      <c r="T43" s="244">
        <f ca="1" xml:space="preserve"> Gas_Calcs!AF$76</f>
        <v>384661.0944</v>
      </c>
      <c r="U43" s="447">
        <f ca="1" xml:space="preserve"> Gas_Calcs!AG$76</f>
        <v>399745.84319999994</v>
      </c>
      <c r="V43" s="440">
        <f ca="1" xml:space="preserve"> Gas_Calcs!AH$76</f>
        <v>32984.221217574668</v>
      </c>
      <c r="W43" s="244">
        <f ca="1" xml:space="preserve"> Gas_Calcs!AI$76</f>
        <v>84715.437240199273</v>
      </c>
      <c r="X43" s="447">
        <f ca="1" xml:space="preserve"> Gas_Calcs!AJ$76</f>
        <v>142965.40578322142</v>
      </c>
      <c r="Y43" s="440">
        <f ca="1" xml:space="preserve"> Gas_Calcs!AK$76</f>
        <v>405303.24841757462</v>
      </c>
      <c r="Z43" s="244">
        <f ca="1" xml:space="preserve"> Gas_Calcs!AL$76</f>
        <v>469376.53164019925</v>
      </c>
      <c r="AA43" s="447">
        <f ca="1" xml:space="preserve"> Gas_Calcs!AM$76</f>
        <v>542711.24898322136</v>
      </c>
      <c r="AB43" s="461"/>
      <c r="AC43" s="463"/>
      <c r="AD43" s="464"/>
      <c r="AE43" s="461"/>
      <c r="AF43" s="463"/>
      <c r="AG43" s="464"/>
      <c r="AH43" s="461"/>
      <c r="AI43" s="463"/>
      <c r="AJ43" s="464"/>
      <c r="AK43" s="384">
        <f t="shared" ca="1" si="1"/>
        <v>604884.19036554149</v>
      </c>
      <c r="AL43" s="384">
        <f t="shared" ca="1" si="1"/>
        <v>691407.55606499151</v>
      </c>
      <c r="AM43" s="384">
        <f t="shared" ca="1" si="1"/>
        <v>811595.6361042778</v>
      </c>
    </row>
    <row r="44" spans="4:39" ht="12.9" customHeight="1" x14ac:dyDescent="0.3">
      <c r="D44" s="54"/>
      <c r="E44" s="234" t="s">
        <v>242</v>
      </c>
      <c r="F44" s="234" t="s">
        <v>480</v>
      </c>
      <c r="G44" s="234" t="s">
        <v>646</v>
      </c>
      <c r="H44" s="172"/>
      <c r="I44" s="172"/>
      <c r="J44" s="440">
        <f ca="1" xml:space="preserve"> Oil_Calcs!AE$77</f>
        <v>0</v>
      </c>
      <c r="K44" s="244">
        <f ca="1" xml:space="preserve"> Oil_Calcs!AF$77</f>
        <v>0</v>
      </c>
      <c r="L44" s="447">
        <f ca="1" xml:space="preserve"> Oil_Calcs!AG$77</f>
        <v>0</v>
      </c>
      <c r="M44" s="440">
        <f ca="1" xml:space="preserve"> Oil_Calcs!AH$77</f>
        <v>0</v>
      </c>
      <c r="N44" s="244">
        <f ca="1" xml:space="preserve"> Oil_Calcs!AI$77</f>
        <v>0</v>
      </c>
      <c r="O44" s="447">
        <f ca="1" xml:space="preserve"> Oil_Calcs!AJ$77</f>
        <v>0</v>
      </c>
      <c r="P44" s="440">
        <f ca="1" xml:space="preserve"> Oil_Calcs!AK$77</f>
        <v>0</v>
      </c>
      <c r="Q44" s="244">
        <f ca="1" xml:space="preserve"> Oil_Calcs!AL$77</f>
        <v>0</v>
      </c>
      <c r="R44" s="447">
        <f ca="1" xml:space="preserve"> Oil_Calcs!AM$77</f>
        <v>0</v>
      </c>
      <c r="S44" s="440">
        <f ca="1" xml:space="preserve"> Gas_Calcs!AE$77</f>
        <v>0</v>
      </c>
      <c r="T44" s="244">
        <f ca="1" xml:space="preserve"> Gas_Calcs!AF$77</f>
        <v>0</v>
      </c>
      <c r="U44" s="447">
        <f ca="1" xml:space="preserve"> Gas_Calcs!AG$77</f>
        <v>0</v>
      </c>
      <c r="V44" s="440">
        <f ca="1" xml:space="preserve"> Gas_Calcs!AH$77</f>
        <v>0</v>
      </c>
      <c r="W44" s="244">
        <f ca="1" xml:space="preserve"> Gas_Calcs!AI$77</f>
        <v>0</v>
      </c>
      <c r="X44" s="447">
        <f ca="1" xml:space="preserve"> Gas_Calcs!AJ$77</f>
        <v>0</v>
      </c>
      <c r="Y44" s="440">
        <f ca="1" xml:space="preserve"> Gas_Calcs!AK$77</f>
        <v>0</v>
      </c>
      <c r="Z44" s="244">
        <f ca="1" xml:space="preserve"> Gas_Calcs!AL$77</f>
        <v>0</v>
      </c>
      <c r="AA44" s="447">
        <f ca="1" xml:space="preserve"> Gas_Calcs!AM$77</f>
        <v>0</v>
      </c>
      <c r="AB44" s="461"/>
      <c r="AC44" s="463"/>
      <c r="AD44" s="464"/>
      <c r="AE44" s="461"/>
      <c r="AF44" s="463"/>
      <c r="AG44" s="464"/>
      <c r="AH44" s="461"/>
      <c r="AI44" s="463"/>
      <c r="AJ44" s="464"/>
      <c r="AK44" s="384">
        <f t="shared" ca="1" si="1"/>
        <v>0</v>
      </c>
      <c r="AL44" s="384">
        <f t="shared" ca="1" si="1"/>
        <v>0</v>
      </c>
      <c r="AM44" s="384">
        <f t="shared" ca="1" si="1"/>
        <v>0</v>
      </c>
    </row>
    <row r="45" spans="4:39" ht="12.9" customHeight="1" x14ac:dyDescent="0.3">
      <c r="D45" s="54"/>
      <c r="E45" s="234" t="s">
        <v>246</v>
      </c>
      <c r="F45" s="234" t="s">
        <v>482</v>
      </c>
      <c r="G45" s="234" t="s">
        <v>646</v>
      </c>
      <c r="H45" s="172"/>
      <c r="I45" s="172"/>
      <c r="J45" s="440">
        <f ca="1" xml:space="preserve"> Oil_Calcs!AE$78</f>
        <v>0</v>
      </c>
      <c r="K45" s="244">
        <f ca="1" xml:space="preserve"> Oil_Calcs!AF$78</f>
        <v>0</v>
      </c>
      <c r="L45" s="447">
        <f ca="1" xml:space="preserve"> Oil_Calcs!AG$78</f>
        <v>0</v>
      </c>
      <c r="M45" s="440">
        <f ca="1" xml:space="preserve"> Oil_Calcs!AH$78</f>
        <v>0</v>
      </c>
      <c r="N45" s="244">
        <f ca="1" xml:space="preserve"> Oil_Calcs!AI$78</f>
        <v>0</v>
      </c>
      <c r="O45" s="447">
        <f ca="1" xml:space="preserve"> Oil_Calcs!AJ$78</f>
        <v>0</v>
      </c>
      <c r="P45" s="440">
        <f ca="1" xml:space="preserve"> Oil_Calcs!AK$78</f>
        <v>0</v>
      </c>
      <c r="Q45" s="244">
        <f ca="1" xml:space="preserve"> Oil_Calcs!AL$78</f>
        <v>0</v>
      </c>
      <c r="R45" s="447">
        <f ca="1" xml:space="preserve"> Oil_Calcs!AM$78</f>
        <v>0</v>
      </c>
      <c r="S45" s="440">
        <f ca="1" xml:space="preserve"> Gas_Calcs!AE$78</f>
        <v>0</v>
      </c>
      <c r="T45" s="244">
        <f ca="1" xml:space="preserve"> Gas_Calcs!AF$78</f>
        <v>0</v>
      </c>
      <c r="U45" s="447">
        <f ca="1" xml:space="preserve"> Gas_Calcs!AG$78</f>
        <v>0</v>
      </c>
      <c r="V45" s="440">
        <f ca="1" xml:space="preserve"> Gas_Calcs!AH$78</f>
        <v>0</v>
      </c>
      <c r="W45" s="244">
        <f ca="1" xml:space="preserve"> Gas_Calcs!AI$78</f>
        <v>0</v>
      </c>
      <c r="X45" s="447">
        <f ca="1" xml:space="preserve"> Gas_Calcs!AJ$78</f>
        <v>0</v>
      </c>
      <c r="Y45" s="440">
        <f ca="1" xml:space="preserve"> Gas_Calcs!AK$78</f>
        <v>0</v>
      </c>
      <c r="Z45" s="244">
        <f ca="1" xml:space="preserve"> Gas_Calcs!AL$78</f>
        <v>0</v>
      </c>
      <c r="AA45" s="447">
        <f ca="1" xml:space="preserve"> Gas_Calcs!AM$78</f>
        <v>0</v>
      </c>
      <c r="AB45" s="461"/>
      <c r="AC45" s="463"/>
      <c r="AD45" s="464"/>
      <c r="AE45" s="461"/>
      <c r="AF45" s="463"/>
      <c r="AG45" s="464"/>
      <c r="AH45" s="461"/>
      <c r="AI45" s="463"/>
      <c r="AJ45" s="464"/>
      <c r="AK45" s="384">
        <f t="shared" ca="1" si="1"/>
        <v>0</v>
      </c>
      <c r="AL45" s="384">
        <f t="shared" ca="1" si="1"/>
        <v>0</v>
      </c>
      <c r="AM45" s="384">
        <f t="shared" ca="1" si="1"/>
        <v>0</v>
      </c>
    </row>
    <row r="46" spans="4:39" ht="12.9" customHeight="1" x14ac:dyDescent="0.3">
      <c r="D46" s="54"/>
      <c r="E46" s="234" t="s">
        <v>237</v>
      </c>
      <c r="F46" s="234" t="s">
        <v>477</v>
      </c>
      <c r="G46" s="234" t="s">
        <v>646</v>
      </c>
      <c r="H46" s="172"/>
      <c r="I46" s="172"/>
      <c r="J46" s="440">
        <f ca="1" xml:space="preserve"> Oil_Calcs!AE$79</f>
        <v>0</v>
      </c>
      <c r="K46" s="244">
        <f ca="1" xml:space="preserve"> Oil_Calcs!AF$79</f>
        <v>0</v>
      </c>
      <c r="L46" s="447">
        <f ca="1" xml:space="preserve"> Oil_Calcs!AG$79</f>
        <v>0</v>
      </c>
      <c r="M46" s="440">
        <f ca="1" xml:space="preserve"> Oil_Calcs!AH$79</f>
        <v>0</v>
      </c>
      <c r="N46" s="244">
        <f ca="1" xml:space="preserve"> Oil_Calcs!AI$79</f>
        <v>0</v>
      </c>
      <c r="O46" s="447">
        <f ca="1" xml:space="preserve"> Oil_Calcs!AJ$79</f>
        <v>0</v>
      </c>
      <c r="P46" s="440">
        <f ca="1" xml:space="preserve"> Oil_Calcs!AK$79</f>
        <v>0</v>
      </c>
      <c r="Q46" s="244">
        <f ca="1" xml:space="preserve"> Oil_Calcs!AL$79</f>
        <v>0</v>
      </c>
      <c r="R46" s="447">
        <f ca="1" xml:space="preserve"> Oil_Calcs!AM$79</f>
        <v>0</v>
      </c>
      <c r="S46" s="440">
        <f ca="1" xml:space="preserve"> Gas_Calcs!AE$79</f>
        <v>0</v>
      </c>
      <c r="T46" s="244">
        <f ca="1" xml:space="preserve"> Gas_Calcs!AF$79</f>
        <v>0</v>
      </c>
      <c r="U46" s="447">
        <f ca="1" xml:space="preserve"> Gas_Calcs!AG$79</f>
        <v>0</v>
      </c>
      <c r="V46" s="440">
        <f ca="1" xml:space="preserve"> Gas_Calcs!AH$79</f>
        <v>0</v>
      </c>
      <c r="W46" s="244">
        <f ca="1" xml:space="preserve"> Gas_Calcs!AI$79</f>
        <v>0</v>
      </c>
      <c r="X46" s="447">
        <f ca="1" xml:space="preserve"> Gas_Calcs!AJ$79</f>
        <v>0</v>
      </c>
      <c r="Y46" s="440">
        <f ca="1" xml:space="preserve"> Gas_Calcs!AK$79</f>
        <v>0</v>
      </c>
      <c r="Z46" s="244">
        <f ca="1" xml:space="preserve"> Gas_Calcs!AL$79</f>
        <v>0</v>
      </c>
      <c r="AA46" s="447">
        <f ca="1" xml:space="preserve"> Gas_Calcs!AM$79</f>
        <v>0</v>
      </c>
      <c r="AB46" s="461"/>
      <c r="AC46" s="463"/>
      <c r="AD46" s="464"/>
      <c r="AE46" s="461"/>
      <c r="AF46" s="463"/>
      <c r="AG46" s="464"/>
      <c r="AH46" s="461"/>
      <c r="AI46" s="463"/>
      <c r="AJ46" s="464"/>
      <c r="AK46" s="384">
        <f t="shared" ca="1" si="1"/>
        <v>0</v>
      </c>
      <c r="AL46" s="384">
        <f t="shared" ca="1" si="1"/>
        <v>0</v>
      </c>
      <c r="AM46" s="384">
        <f t="shared" ca="1" si="1"/>
        <v>0</v>
      </c>
    </row>
    <row r="47" spans="4:39" ht="12.9" customHeight="1" x14ac:dyDescent="0.3">
      <c r="D47" s="54"/>
      <c r="E47" s="234" t="s">
        <v>245</v>
      </c>
      <c r="F47" s="234" t="s">
        <v>153</v>
      </c>
      <c r="G47" s="234" t="s">
        <v>646</v>
      </c>
      <c r="H47" s="172"/>
      <c r="I47" s="172"/>
      <c r="J47" s="440">
        <f ca="1" xml:space="preserve"> Oil_Calcs!AE$80</f>
        <v>46708.805971862952</v>
      </c>
      <c r="K47" s="244">
        <f ca="1" xml:space="preserve"> Oil_Calcs!AF$80</f>
        <v>50795.955507959552</v>
      </c>
      <c r="L47" s="447">
        <f ca="1" xml:space="preserve"> Oil_Calcs!AG$80</f>
        <v>55412.756897920197</v>
      </c>
      <c r="M47" s="440">
        <f ca="1" xml:space="preserve"> Oil_Calcs!AH$80</f>
        <v>3722.9374235910391</v>
      </c>
      <c r="N47" s="244">
        <f ca="1" xml:space="preserve"> Oil_Calcs!AI$80</f>
        <v>5308.6581907782784</v>
      </c>
      <c r="O47" s="447">
        <f ca="1" xml:space="preserve"> Oil_Calcs!AJ$80</f>
        <v>12531.147374604812</v>
      </c>
      <c r="P47" s="440">
        <f ca="1" xml:space="preserve"> Oil_Calcs!AK$80</f>
        <v>50431.743395453988</v>
      </c>
      <c r="Q47" s="244">
        <f ca="1" xml:space="preserve"> Oil_Calcs!AL$80</f>
        <v>56104.613698737827</v>
      </c>
      <c r="R47" s="447">
        <f ca="1" xml:space="preserve"> Oil_Calcs!AM$80</f>
        <v>67943.904272525004</v>
      </c>
      <c r="S47" s="440">
        <f ca="1" xml:space="preserve"> Gas_Calcs!AE$80</f>
        <v>1133.7839999999999</v>
      </c>
      <c r="T47" s="244">
        <f ca="1" xml:space="preserve"> Gas_Calcs!AF$80</f>
        <v>1171.3679999999999</v>
      </c>
      <c r="U47" s="447">
        <f ca="1" xml:space="preserve"> Gas_Calcs!AG$80</f>
        <v>1217.3039999999999</v>
      </c>
      <c r="V47" s="440">
        <f ca="1" xml:space="preserve"> Gas_Calcs!AH$80</f>
        <v>100.44338198396184</v>
      </c>
      <c r="W47" s="244">
        <f ca="1" xml:space="preserve"> Gas_Calcs!AI$80</f>
        <v>257.97501679748183</v>
      </c>
      <c r="X47" s="447">
        <f ca="1" xml:space="preserve"> Gas_Calcs!AJ$80</f>
        <v>435.35752349141262</v>
      </c>
      <c r="Y47" s="440">
        <f ca="1" xml:space="preserve"> Gas_Calcs!AK$80</f>
        <v>1234.2273819839618</v>
      </c>
      <c r="Z47" s="244">
        <f ca="1" xml:space="preserve"> Gas_Calcs!AL$80</f>
        <v>1429.3430167974818</v>
      </c>
      <c r="AA47" s="447">
        <f ca="1" xml:space="preserve"> Gas_Calcs!AM$80</f>
        <v>1652.6615234914125</v>
      </c>
      <c r="AB47" s="461"/>
      <c r="AC47" s="463"/>
      <c r="AD47" s="464"/>
      <c r="AE47" s="461"/>
      <c r="AF47" s="463"/>
      <c r="AG47" s="464"/>
      <c r="AH47" s="461"/>
      <c r="AI47" s="463"/>
      <c r="AJ47" s="464"/>
      <c r="AK47" s="384">
        <f t="shared" ca="1" si="1"/>
        <v>51665.970777437949</v>
      </c>
      <c r="AL47" s="384">
        <f t="shared" ca="1" si="1"/>
        <v>57533.956715535307</v>
      </c>
      <c r="AM47" s="384">
        <f t="shared" ca="1" si="1"/>
        <v>69596.56579601641</v>
      </c>
    </row>
    <row r="48" spans="4:39" ht="12.9" customHeight="1" x14ac:dyDescent="0.3">
      <c r="D48" s="54"/>
      <c r="E48" s="234" t="s">
        <v>409</v>
      </c>
      <c r="F48" s="234" t="s">
        <v>620</v>
      </c>
      <c r="G48" s="234" t="s">
        <v>646</v>
      </c>
      <c r="H48" s="172"/>
      <c r="I48" s="172"/>
      <c r="J48" s="440">
        <f ca="1" xml:space="preserve"> Oil_Calcs!AE$81</f>
        <v>0</v>
      </c>
      <c r="K48" s="244">
        <f ca="1" xml:space="preserve"> Oil_Calcs!AF$81</f>
        <v>0</v>
      </c>
      <c r="L48" s="447">
        <f ca="1" xml:space="preserve"> Oil_Calcs!AG$81</f>
        <v>0</v>
      </c>
      <c r="M48" s="440">
        <f ca="1" xml:space="preserve"> Oil_Calcs!AH$81</f>
        <v>0</v>
      </c>
      <c r="N48" s="244">
        <f ca="1" xml:space="preserve"> Oil_Calcs!AI$81</f>
        <v>0</v>
      </c>
      <c r="O48" s="447">
        <f ca="1" xml:space="preserve"> Oil_Calcs!AJ$81</f>
        <v>0</v>
      </c>
      <c r="P48" s="440">
        <f ca="1" xml:space="preserve"> Oil_Calcs!AK$81</f>
        <v>0</v>
      </c>
      <c r="Q48" s="244">
        <f ca="1" xml:space="preserve"> Oil_Calcs!AL$81</f>
        <v>0</v>
      </c>
      <c r="R48" s="447">
        <f ca="1" xml:space="preserve"> Oil_Calcs!AM$81</f>
        <v>0</v>
      </c>
      <c r="S48" s="440">
        <f ca="1" xml:space="preserve"> Gas_Calcs!AE$81</f>
        <v>0</v>
      </c>
      <c r="T48" s="244">
        <f ca="1" xml:space="preserve"> Gas_Calcs!AF$81</f>
        <v>0</v>
      </c>
      <c r="U48" s="447">
        <f ca="1" xml:space="preserve"> Gas_Calcs!AG$81</f>
        <v>0</v>
      </c>
      <c r="V48" s="440">
        <f ca="1" xml:space="preserve"> Gas_Calcs!AH$81</f>
        <v>0</v>
      </c>
      <c r="W48" s="244">
        <f ca="1" xml:space="preserve"> Gas_Calcs!AI$81</f>
        <v>0</v>
      </c>
      <c r="X48" s="447">
        <f ca="1" xml:space="preserve"> Gas_Calcs!AJ$81</f>
        <v>0</v>
      </c>
      <c r="Y48" s="440">
        <f ca="1" xml:space="preserve"> Gas_Calcs!AK$81</f>
        <v>0</v>
      </c>
      <c r="Z48" s="244">
        <f ca="1" xml:space="preserve"> Gas_Calcs!AL$81</f>
        <v>0</v>
      </c>
      <c r="AA48" s="447">
        <f ca="1" xml:space="preserve"> Gas_Calcs!AM$81</f>
        <v>0</v>
      </c>
      <c r="AB48" s="461"/>
      <c r="AC48" s="463"/>
      <c r="AD48" s="464"/>
      <c r="AE48" s="461"/>
      <c r="AF48" s="463"/>
      <c r="AG48" s="464"/>
      <c r="AH48" s="461"/>
      <c r="AI48" s="463"/>
      <c r="AJ48" s="464"/>
      <c r="AK48" s="384">
        <f t="shared" ca="1" si="1"/>
        <v>0</v>
      </c>
      <c r="AL48" s="384">
        <f t="shared" ca="1" si="1"/>
        <v>0</v>
      </c>
      <c r="AM48" s="384">
        <f t="shared" ca="1" si="1"/>
        <v>0</v>
      </c>
    </row>
    <row r="49" spans="4:39" ht="12.9" customHeight="1" x14ac:dyDescent="0.3">
      <c r="D49" s="54"/>
      <c r="E49" s="234" t="s">
        <v>249</v>
      </c>
      <c r="F49" s="234" t="s">
        <v>485</v>
      </c>
      <c r="G49" s="234" t="s">
        <v>646</v>
      </c>
      <c r="H49" s="172"/>
      <c r="I49" s="172"/>
      <c r="J49" s="440">
        <f ca="1" xml:space="preserve"> Oil_Calcs!AE$82</f>
        <v>0</v>
      </c>
      <c r="K49" s="244">
        <f ca="1" xml:space="preserve"> Oil_Calcs!AF$82</f>
        <v>0</v>
      </c>
      <c r="L49" s="447">
        <f ca="1" xml:space="preserve"> Oil_Calcs!AG$82</f>
        <v>0</v>
      </c>
      <c r="M49" s="440">
        <f ca="1" xml:space="preserve"> Oil_Calcs!AH$82</f>
        <v>0</v>
      </c>
      <c r="N49" s="244">
        <f ca="1" xml:space="preserve"> Oil_Calcs!AI$82</f>
        <v>0</v>
      </c>
      <c r="O49" s="447">
        <f ca="1" xml:space="preserve"> Oil_Calcs!AJ$82</f>
        <v>0</v>
      </c>
      <c r="P49" s="440">
        <f ca="1" xml:space="preserve"> Oil_Calcs!AK$82</f>
        <v>0</v>
      </c>
      <c r="Q49" s="244">
        <f ca="1" xml:space="preserve"> Oil_Calcs!AL$82</f>
        <v>0</v>
      </c>
      <c r="R49" s="447">
        <f ca="1" xml:space="preserve"> Oil_Calcs!AM$82</f>
        <v>0</v>
      </c>
      <c r="S49" s="440">
        <f ca="1" xml:space="preserve"> Gas_Calcs!AE$82</f>
        <v>0</v>
      </c>
      <c r="T49" s="244">
        <f ca="1" xml:space="preserve"> Gas_Calcs!AF$82</f>
        <v>0</v>
      </c>
      <c r="U49" s="447">
        <f ca="1" xml:space="preserve"> Gas_Calcs!AG$82</f>
        <v>0</v>
      </c>
      <c r="V49" s="440">
        <f ca="1" xml:space="preserve"> Gas_Calcs!AH$82</f>
        <v>0</v>
      </c>
      <c r="W49" s="244">
        <f ca="1" xml:space="preserve"> Gas_Calcs!AI$82</f>
        <v>0</v>
      </c>
      <c r="X49" s="447">
        <f ca="1" xml:space="preserve"> Gas_Calcs!AJ$82</f>
        <v>0</v>
      </c>
      <c r="Y49" s="440">
        <f ca="1" xml:space="preserve"> Gas_Calcs!AK$82</f>
        <v>0</v>
      </c>
      <c r="Z49" s="244">
        <f ca="1" xml:space="preserve"> Gas_Calcs!AL$82</f>
        <v>0</v>
      </c>
      <c r="AA49" s="447">
        <f ca="1" xml:space="preserve"> Gas_Calcs!AM$82</f>
        <v>0</v>
      </c>
      <c r="AB49" s="461"/>
      <c r="AC49" s="463"/>
      <c r="AD49" s="464"/>
      <c r="AE49" s="461"/>
      <c r="AF49" s="463"/>
      <c r="AG49" s="464"/>
      <c r="AH49" s="461"/>
      <c r="AI49" s="463"/>
      <c r="AJ49" s="464"/>
      <c r="AK49" s="384">
        <f t="shared" ca="1" si="1"/>
        <v>0</v>
      </c>
      <c r="AL49" s="384">
        <f t="shared" ca="1" si="1"/>
        <v>0</v>
      </c>
      <c r="AM49" s="384">
        <f t="shared" ca="1" si="1"/>
        <v>0</v>
      </c>
    </row>
    <row r="50" spans="4:39" ht="12.9" customHeight="1" x14ac:dyDescent="0.3">
      <c r="D50" s="54"/>
      <c r="E50" s="234" t="s">
        <v>247</v>
      </c>
      <c r="F50" s="234" t="s">
        <v>483</v>
      </c>
      <c r="G50" s="234" t="s">
        <v>646</v>
      </c>
      <c r="H50" s="172"/>
      <c r="I50" s="172"/>
      <c r="J50" s="440">
        <f ca="1" xml:space="preserve"> Oil_Calcs!AE$83</f>
        <v>0</v>
      </c>
      <c r="K50" s="244">
        <f ca="1" xml:space="preserve"> Oil_Calcs!AF$83</f>
        <v>0</v>
      </c>
      <c r="L50" s="447">
        <f ca="1" xml:space="preserve"> Oil_Calcs!AG$83</f>
        <v>0</v>
      </c>
      <c r="M50" s="440">
        <f ca="1" xml:space="preserve"> Oil_Calcs!AH$83</f>
        <v>0</v>
      </c>
      <c r="N50" s="244">
        <f ca="1" xml:space="preserve"> Oil_Calcs!AI$83</f>
        <v>0</v>
      </c>
      <c r="O50" s="447">
        <f ca="1" xml:space="preserve"> Oil_Calcs!AJ$83</f>
        <v>0</v>
      </c>
      <c r="P50" s="440">
        <f ca="1" xml:space="preserve"> Oil_Calcs!AK$83</f>
        <v>0</v>
      </c>
      <c r="Q50" s="244">
        <f ca="1" xml:space="preserve"> Oil_Calcs!AL$83</f>
        <v>0</v>
      </c>
      <c r="R50" s="447">
        <f ca="1" xml:space="preserve"> Oil_Calcs!AM$83</f>
        <v>0</v>
      </c>
      <c r="S50" s="440">
        <f ca="1" xml:space="preserve"> Gas_Calcs!AE$83</f>
        <v>0</v>
      </c>
      <c r="T50" s="244">
        <f ca="1" xml:space="preserve"> Gas_Calcs!AF$83</f>
        <v>0</v>
      </c>
      <c r="U50" s="447">
        <f ca="1" xml:space="preserve"> Gas_Calcs!AG$83</f>
        <v>0</v>
      </c>
      <c r="V50" s="440">
        <f ca="1" xml:space="preserve"> Gas_Calcs!AH$83</f>
        <v>0</v>
      </c>
      <c r="W50" s="244">
        <f ca="1" xml:space="preserve"> Gas_Calcs!AI$83</f>
        <v>0</v>
      </c>
      <c r="X50" s="447">
        <f ca="1" xml:space="preserve"> Gas_Calcs!AJ$83</f>
        <v>0</v>
      </c>
      <c r="Y50" s="440">
        <f ca="1" xml:space="preserve"> Gas_Calcs!AK$83</f>
        <v>0</v>
      </c>
      <c r="Z50" s="244">
        <f ca="1" xml:space="preserve"> Gas_Calcs!AL$83</f>
        <v>0</v>
      </c>
      <c r="AA50" s="447">
        <f ca="1" xml:space="preserve"> Gas_Calcs!AM$83</f>
        <v>0</v>
      </c>
      <c r="AB50" s="461"/>
      <c r="AC50" s="463"/>
      <c r="AD50" s="464"/>
      <c r="AE50" s="461"/>
      <c r="AF50" s="463"/>
      <c r="AG50" s="464"/>
      <c r="AH50" s="461"/>
      <c r="AI50" s="463"/>
      <c r="AJ50" s="464"/>
      <c r="AK50" s="384">
        <f t="shared" ca="1" si="1"/>
        <v>0</v>
      </c>
      <c r="AL50" s="384">
        <f t="shared" ca="1" si="1"/>
        <v>0</v>
      </c>
      <c r="AM50" s="384">
        <f t="shared" ca="1" si="1"/>
        <v>0</v>
      </c>
    </row>
    <row r="51" spans="4:39" ht="12.9" customHeight="1" x14ac:dyDescent="0.3">
      <c r="D51" s="54"/>
      <c r="E51" s="234" t="s">
        <v>239</v>
      </c>
      <c r="F51" s="234" t="s">
        <v>478</v>
      </c>
      <c r="G51" s="234" t="s">
        <v>646</v>
      </c>
      <c r="H51" s="172"/>
      <c r="I51" s="172"/>
      <c r="J51" s="440">
        <f ca="1" xml:space="preserve"> Oil_Calcs!AE$84</f>
        <v>425.91616387716971</v>
      </c>
      <c r="K51" s="244">
        <f ca="1" xml:space="preserve"> Oil_Calcs!AF$84</f>
        <v>463.18500463184989</v>
      </c>
      <c r="L51" s="447">
        <f ca="1" xml:space="preserve"> Oil_Calcs!AG$84</f>
        <v>505.28349754942423</v>
      </c>
      <c r="M51" s="440">
        <f ca="1" xml:space="preserve"> Oil_Calcs!AH$84</f>
        <v>33.947757661924371</v>
      </c>
      <c r="N51" s="244">
        <f ca="1" xml:space="preserve"> Oil_Calcs!AI$84</f>
        <v>48.407217545090681</v>
      </c>
      <c r="O51" s="447">
        <f ca="1" xml:space="preserve"> Oil_Calcs!AJ$84</f>
        <v>114.26578153135087</v>
      </c>
      <c r="P51" s="440">
        <f ca="1" xml:space="preserve"> Oil_Calcs!AK$84</f>
        <v>459.86392153909406</v>
      </c>
      <c r="Q51" s="244">
        <f ca="1" xml:space="preserve"> Oil_Calcs!AL$84</f>
        <v>511.5922221769406</v>
      </c>
      <c r="R51" s="447">
        <f ca="1" xml:space="preserve"> Oil_Calcs!AM$84</f>
        <v>619.54927908077514</v>
      </c>
      <c r="S51" s="440">
        <f ca="1" xml:space="preserve"> Gas_Calcs!AE$84</f>
        <v>3420.8999999999996</v>
      </c>
      <c r="T51" s="244">
        <f ca="1" xml:space="preserve"> Gas_Calcs!AF$84</f>
        <v>3534.3</v>
      </c>
      <c r="U51" s="447">
        <f ca="1" xml:space="preserve"> Gas_Calcs!AG$84</f>
        <v>3672.8999999999996</v>
      </c>
      <c r="V51" s="440">
        <f ca="1" xml:space="preserve"> Gas_Calcs!AH$84</f>
        <v>303.06192839988483</v>
      </c>
      <c r="W51" s="244">
        <f ca="1" xml:space="preserve"> Gas_Calcs!AI$84</f>
        <v>778.37289550964329</v>
      </c>
      <c r="X51" s="447">
        <f ca="1" xml:space="preserve"> Gas_Calcs!AJ$84</f>
        <v>1313.5787346723655</v>
      </c>
      <c r="Y51" s="440">
        <f ca="1" xml:space="preserve"> Gas_Calcs!AK$84</f>
        <v>3723.9619283998845</v>
      </c>
      <c r="Z51" s="244">
        <f ca="1" xml:space="preserve"> Gas_Calcs!AL$84</f>
        <v>4312.6728955096432</v>
      </c>
      <c r="AA51" s="447">
        <f ca="1" xml:space="preserve"> Gas_Calcs!AM$84</f>
        <v>4986.4787346723651</v>
      </c>
      <c r="AB51" s="461"/>
      <c r="AC51" s="463"/>
      <c r="AD51" s="464"/>
      <c r="AE51" s="461"/>
      <c r="AF51" s="463"/>
      <c r="AG51" s="464"/>
      <c r="AH51" s="461"/>
      <c r="AI51" s="463"/>
      <c r="AJ51" s="464"/>
      <c r="AK51" s="384">
        <f t="shared" ca="1" si="1"/>
        <v>4183.8258499389785</v>
      </c>
      <c r="AL51" s="384">
        <f t="shared" ca="1" si="1"/>
        <v>4824.2651176865838</v>
      </c>
      <c r="AM51" s="384">
        <f t="shared" ca="1" si="1"/>
        <v>5606.0280137531399</v>
      </c>
    </row>
    <row r="52" spans="4:39" ht="12.9" customHeight="1" x14ac:dyDescent="0.3">
      <c r="D52" s="54"/>
      <c r="E52" s="234" t="s">
        <v>234</v>
      </c>
      <c r="F52" s="234" t="s">
        <v>475</v>
      </c>
      <c r="G52" s="234" t="s">
        <v>646</v>
      </c>
      <c r="H52" s="172"/>
      <c r="I52" s="172"/>
      <c r="J52" s="440">
        <f ca="1" xml:space="preserve"> Oil_Calcs!AE$85</f>
        <v>0</v>
      </c>
      <c r="K52" s="244">
        <f ca="1" xml:space="preserve"> Oil_Calcs!AF$85</f>
        <v>0</v>
      </c>
      <c r="L52" s="447">
        <f ca="1" xml:space="preserve"> Oil_Calcs!AG$85</f>
        <v>0</v>
      </c>
      <c r="M52" s="440">
        <f ca="1" xml:space="preserve"> Oil_Calcs!AH$85</f>
        <v>0</v>
      </c>
      <c r="N52" s="244">
        <f ca="1" xml:space="preserve"> Oil_Calcs!AI$85</f>
        <v>0</v>
      </c>
      <c r="O52" s="447">
        <f ca="1" xml:space="preserve"> Oil_Calcs!AJ$85</f>
        <v>0</v>
      </c>
      <c r="P52" s="440">
        <f ca="1" xml:space="preserve"> Oil_Calcs!AK$85</f>
        <v>0</v>
      </c>
      <c r="Q52" s="244">
        <f ca="1" xml:space="preserve"> Oil_Calcs!AL$85</f>
        <v>0</v>
      </c>
      <c r="R52" s="447">
        <f ca="1" xml:space="preserve"> Oil_Calcs!AM$85</f>
        <v>0</v>
      </c>
      <c r="S52" s="440">
        <f ca="1" xml:space="preserve"> Gas_Calcs!AE$85</f>
        <v>3127.68</v>
      </c>
      <c r="T52" s="244">
        <f ca="1" xml:space="preserve"> Gas_Calcs!AF$85</f>
        <v>3231.36</v>
      </c>
      <c r="U52" s="447">
        <f ca="1" xml:space="preserve"> Gas_Calcs!AG$85</f>
        <v>3358.08</v>
      </c>
      <c r="V52" s="440">
        <f ca="1" xml:space="preserve"> Gas_Calcs!AH$85</f>
        <v>277.08519167989476</v>
      </c>
      <c r="W52" s="244">
        <f ca="1" xml:space="preserve"> Gas_Calcs!AI$85</f>
        <v>711.65521875167406</v>
      </c>
      <c r="X52" s="447">
        <f ca="1" xml:space="preserve"> Gas_Calcs!AJ$85</f>
        <v>1200.9862717004487</v>
      </c>
      <c r="Y52" s="440">
        <f ca="1" xml:space="preserve"> Gas_Calcs!AK$85</f>
        <v>3404.7651916798945</v>
      </c>
      <c r="Z52" s="244">
        <f ca="1" xml:space="preserve"> Gas_Calcs!AL$85</f>
        <v>3943.0152187516742</v>
      </c>
      <c r="AA52" s="447">
        <f ca="1" xml:space="preserve"> Gas_Calcs!AM$85</f>
        <v>4559.0662717004489</v>
      </c>
      <c r="AB52" s="461"/>
      <c r="AC52" s="463"/>
      <c r="AD52" s="464"/>
      <c r="AE52" s="461"/>
      <c r="AF52" s="463"/>
      <c r="AG52" s="464"/>
      <c r="AH52" s="461"/>
      <c r="AI52" s="463"/>
      <c r="AJ52" s="464"/>
      <c r="AK52" s="384">
        <f t="shared" ca="1" si="1"/>
        <v>3404.7651916798945</v>
      </c>
      <c r="AL52" s="384">
        <f t="shared" ca="1" si="1"/>
        <v>3943.0152187516742</v>
      </c>
      <c r="AM52" s="384">
        <f t="shared" ca="1" si="1"/>
        <v>4559.0662717004489</v>
      </c>
    </row>
    <row r="53" spans="4:39" ht="12.9" customHeight="1" x14ac:dyDescent="0.3">
      <c r="D53" s="54"/>
      <c r="E53" s="234" t="s">
        <v>240</v>
      </c>
      <c r="F53" s="234" t="s">
        <v>154</v>
      </c>
      <c r="G53" s="234" t="s">
        <v>646</v>
      </c>
      <c r="H53" s="172"/>
      <c r="I53" s="172"/>
      <c r="J53" s="440">
        <f ca="1" xml:space="preserve"> Oil_Calcs!AE$86</f>
        <v>543043.10894339147</v>
      </c>
      <c r="K53" s="244">
        <f ca="1" xml:space="preserve"> Oil_Calcs!AF$86</f>
        <v>590560.88090560865</v>
      </c>
      <c r="L53" s="447">
        <f ca="1" xml:space="preserve"> Oil_Calcs!AG$86</f>
        <v>644236.45937551593</v>
      </c>
      <c r="M53" s="440">
        <f ca="1" xml:space="preserve"> Oil_Calcs!AH$86</f>
        <v>43283.391018953575</v>
      </c>
      <c r="N53" s="244">
        <f ca="1" xml:space="preserve"> Oil_Calcs!AI$86</f>
        <v>61719.20236999062</v>
      </c>
      <c r="O53" s="447">
        <f ca="1" xml:space="preserve"> Oil_Calcs!AJ$86</f>
        <v>145688.87145247235</v>
      </c>
      <c r="P53" s="440">
        <f ca="1" xml:space="preserve"> Oil_Calcs!AK$86</f>
        <v>586326.499962345</v>
      </c>
      <c r="Q53" s="244">
        <f ca="1" xml:space="preserve"> Oil_Calcs!AL$86</f>
        <v>652280.08327559929</v>
      </c>
      <c r="R53" s="447">
        <f ca="1" xml:space="preserve"> Oil_Calcs!AM$86</f>
        <v>789925.33082798822</v>
      </c>
      <c r="S53" s="440">
        <f ca="1" xml:space="preserve"> Gas_Calcs!AE$86</f>
        <v>332806.65479999996</v>
      </c>
      <c r="T53" s="244">
        <f ca="1" xml:space="preserve"> Gas_Calcs!AF$86</f>
        <v>343838.91960000002</v>
      </c>
      <c r="U53" s="447">
        <f ca="1" xml:space="preserve"> Gas_Calcs!AG$86</f>
        <v>357322.79879999999</v>
      </c>
      <c r="V53" s="440">
        <f ca="1" xml:space="preserve"> Gas_Calcs!AH$86</f>
        <v>29483.769355433597</v>
      </c>
      <c r="W53" s="244">
        <f ca="1" xml:space="preserve"> Gas_Calcs!AI$86</f>
        <v>75725.007904807033</v>
      </c>
      <c r="X53" s="447">
        <f ca="1" xml:space="preserve"> Gas_Calcs!AJ$86</f>
        <v>127793.19608954567</v>
      </c>
      <c r="Y53" s="440">
        <f ca="1" xml:space="preserve"> Gas_Calcs!AK$86</f>
        <v>362290.42415543355</v>
      </c>
      <c r="Z53" s="244">
        <f ca="1" xml:space="preserve"> Gas_Calcs!AL$86</f>
        <v>419563.92750480707</v>
      </c>
      <c r="AA53" s="447">
        <f ca="1" xml:space="preserve"> Gas_Calcs!AM$86</f>
        <v>485115.99488954566</v>
      </c>
      <c r="AB53" s="461"/>
      <c r="AC53" s="463"/>
      <c r="AD53" s="464"/>
      <c r="AE53" s="461"/>
      <c r="AF53" s="463"/>
      <c r="AG53" s="464"/>
      <c r="AH53" s="461"/>
      <c r="AI53" s="463"/>
      <c r="AJ53" s="464"/>
      <c r="AK53" s="384">
        <f t="shared" ca="1" si="1"/>
        <v>948616.92411777854</v>
      </c>
      <c r="AL53" s="384">
        <f t="shared" ca="1" si="1"/>
        <v>1071844.0107804064</v>
      </c>
      <c r="AM53" s="384">
        <f t="shared" ca="1" si="1"/>
        <v>1275041.3257175339</v>
      </c>
    </row>
    <row r="54" spans="4:39" ht="12.9" customHeight="1" x14ac:dyDescent="0.3">
      <c r="D54" s="54"/>
      <c r="E54" s="234" t="s">
        <v>243</v>
      </c>
      <c r="F54" s="234" t="s">
        <v>155</v>
      </c>
      <c r="G54" s="234" t="s">
        <v>646</v>
      </c>
      <c r="H54" s="172"/>
      <c r="I54" s="172"/>
      <c r="J54" s="440">
        <f ca="1" xml:space="preserve"> Oil_Calcs!AE$87</f>
        <v>125787.24039839082</v>
      </c>
      <c r="K54" s="244">
        <f ca="1" xml:space="preserve"> Oil_Calcs!AF$87</f>
        <v>136793.9713679397</v>
      </c>
      <c r="L54" s="447">
        <f ca="1" xml:space="preserve"> Oil_Calcs!AG$87</f>
        <v>149227.05960959665</v>
      </c>
      <c r="M54" s="440">
        <f ca="1" xml:space="preserve"> Oil_Calcs!AH$87</f>
        <v>10025.904429488332</v>
      </c>
      <c r="N54" s="244">
        <f ca="1" xml:space="preserve"> Oil_Calcs!AI$87</f>
        <v>14296.264914983449</v>
      </c>
      <c r="O54" s="447">
        <f ca="1" xml:space="preserve"> Oil_Calcs!AJ$87</f>
        <v>33746.494145592289</v>
      </c>
      <c r="P54" s="440">
        <f ca="1" xml:space="preserve"> Oil_Calcs!AK$87</f>
        <v>135813.14482787915</v>
      </c>
      <c r="Q54" s="244">
        <f ca="1" xml:space="preserve"> Oil_Calcs!AL$87</f>
        <v>151090.23628292314</v>
      </c>
      <c r="R54" s="447">
        <f ca="1" xml:space="preserve"> Oil_Calcs!AM$87</f>
        <v>182973.55375518894</v>
      </c>
      <c r="S54" s="440">
        <f ca="1" xml:space="preserve"> Gas_Calcs!AE$87</f>
        <v>19147.266</v>
      </c>
      <c r="T54" s="244">
        <f ca="1" xml:space="preserve"> Gas_Calcs!AF$87</f>
        <v>19781.982</v>
      </c>
      <c r="U54" s="447">
        <f ca="1" xml:space="preserve"> Gas_Calcs!AG$87</f>
        <v>20557.745999999999</v>
      </c>
      <c r="V54" s="440">
        <f ca="1" xml:space="preserve"> Gas_Calcs!AH$87</f>
        <v>1696.2809078153555</v>
      </c>
      <c r="W54" s="244">
        <f ca="1" xml:space="preserve"> Gas_Calcs!AI$87</f>
        <v>4356.6642922954043</v>
      </c>
      <c r="X54" s="447">
        <f ca="1" xml:space="preserve"> Gas_Calcs!AJ$87</f>
        <v>7352.2878320661839</v>
      </c>
      <c r="Y54" s="440">
        <f ca="1" xml:space="preserve"> Gas_Calcs!AK$87</f>
        <v>20843.546907815355</v>
      </c>
      <c r="Z54" s="244">
        <f ca="1" xml:space="preserve"> Gas_Calcs!AL$87</f>
        <v>24138.646292295405</v>
      </c>
      <c r="AA54" s="447">
        <f ca="1" xml:space="preserve"> Gas_Calcs!AM$87</f>
        <v>27910.033832066183</v>
      </c>
      <c r="AB54" s="461"/>
      <c r="AC54" s="463"/>
      <c r="AD54" s="464"/>
      <c r="AE54" s="461"/>
      <c r="AF54" s="463"/>
      <c r="AG54" s="464"/>
      <c r="AH54" s="461"/>
      <c r="AI54" s="463"/>
      <c r="AJ54" s="464"/>
      <c r="AK54" s="384">
        <f t="shared" ca="1" si="1"/>
        <v>156656.69173569451</v>
      </c>
      <c r="AL54" s="384">
        <f t="shared" ca="1" si="1"/>
        <v>175228.88257521854</v>
      </c>
      <c r="AM54" s="384">
        <f t="shared" ca="1" si="1"/>
        <v>210883.58758725511</v>
      </c>
    </row>
    <row r="55" spans="4:39" ht="12.9" customHeight="1" x14ac:dyDescent="0.3">
      <c r="D55" s="54"/>
      <c r="E55" s="234" t="s">
        <v>248</v>
      </c>
      <c r="F55" s="234" t="s">
        <v>484</v>
      </c>
      <c r="G55" s="234" t="s">
        <v>646</v>
      </c>
      <c r="H55" s="172"/>
      <c r="I55" s="172"/>
      <c r="J55" s="440">
        <f ca="1" xml:space="preserve"> Oil_Calcs!AE$88</f>
        <v>0</v>
      </c>
      <c r="K55" s="244">
        <f ca="1" xml:space="preserve"> Oil_Calcs!AF$88</f>
        <v>0</v>
      </c>
      <c r="L55" s="447">
        <f ca="1" xml:space="preserve"> Oil_Calcs!AG$88</f>
        <v>0</v>
      </c>
      <c r="M55" s="440">
        <f ca="1" xml:space="preserve"> Oil_Calcs!AH$88</f>
        <v>0</v>
      </c>
      <c r="N55" s="244">
        <f ca="1" xml:space="preserve"> Oil_Calcs!AI$88</f>
        <v>0</v>
      </c>
      <c r="O55" s="447">
        <f ca="1" xml:space="preserve"> Oil_Calcs!AJ$88</f>
        <v>0</v>
      </c>
      <c r="P55" s="440">
        <f ca="1" xml:space="preserve"> Oil_Calcs!AK$88</f>
        <v>0</v>
      </c>
      <c r="Q55" s="244">
        <f ca="1" xml:space="preserve"> Oil_Calcs!AL$88</f>
        <v>0</v>
      </c>
      <c r="R55" s="447">
        <f ca="1" xml:space="preserve"> Oil_Calcs!AM$88</f>
        <v>0</v>
      </c>
      <c r="S55" s="440">
        <f ca="1" xml:space="preserve"> Gas_Calcs!AE$88</f>
        <v>0</v>
      </c>
      <c r="T55" s="244">
        <f ca="1" xml:space="preserve"> Gas_Calcs!AF$88</f>
        <v>0</v>
      </c>
      <c r="U55" s="447">
        <f ca="1" xml:space="preserve"> Gas_Calcs!AG$88</f>
        <v>0</v>
      </c>
      <c r="V55" s="440">
        <f ca="1" xml:space="preserve"> Gas_Calcs!AH$88</f>
        <v>0</v>
      </c>
      <c r="W55" s="244">
        <f ca="1" xml:space="preserve"> Gas_Calcs!AI$88</f>
        <v>0</v>
      </c>
      <c r="X55" s="447">
        <f ca="1" xml:space="preserve"> Gas_Calcs!AJ$88</f>
        <v>0</v>
      </c>
      <c r="Y55" s="440">
        <f ca="1" xml:space="preserve"> Gas_Calcs!AK$88</f>
        <v>0</v>
      </c>
      <c r="Z55" s="244">
        <f ca="1" xml:space="preserve"> Gas_Calcs!AL$88</f>
        <v>0</v>
      </c>
      <c r="AA55" s="447">
        <f ca="1" xml:space="preserve"> Gas_Calcs!AM$88</f>
        <v>0</v>
      </c>
      <c r="AB55" s="461"/>
      <c r="AC55" s="463"/>
      <c r="AD55" s="464"/>
      <c r="AE55" s="461"/>
      <c r="AF55" s="463"/>
      <c r="AG55" s="464"/>
      <c r="AH55" s="461"/>
      <c r="AI55" s="463"/>
      <c r="AJ55" s="464"/>
      <c r="AK55" s="384">
        <f t="shared" ca="1" si="1"/>
        <v>0</v>
      </c>
      <c r="AL55" s="384">
        <f t="shared" ca="1" si="1"/>
        <v>0</v>
      </c>
      <c r="AM55" s="384">
        <f t="shared" ca="1" si="1"/>
        <v>0</v>
      </c>
    </row>
    <row r="56" spans="4:39" ht="12.9" customHeight="1" x14ac:dyDescent="0.3">
      <c r="D56" s="54"/>
      <c r="E56" s="234" t="s">
        <v>251</v>
      </c>
      <c r="F56" s="234" t="s">
        <v>487</v>
      </c>
      <c r="G56" s="234" t="s">
        <v>646</v>
      </c>
      <c r="H56" s="172"/>
      <c r="I56" s="172"/>
      <c r="J56" s="440">
        <f ca="1" xml:space="preserve"> Oil_Calcs!AE$89</f>
        <v>0</v>
      </c>
      <c r="K56" s="244">
        <f ca="1" xml:space="preserve"> Oil_Calcs!AF$89</f>
        <v>0</v>
      </c>
      <c r="L56" s="447">
        <f ca="1" xml:space="preserve"> Oil_Calcs!AG$89</f>
        <v>0</v>
      </c>
      <c r="M56" s="440">
        <f ca="1" xml:space="preserve"> Oil_Calcs!AH$89</f>
        <v>0</v>
      </c>
      <c r="N56" s="244">
        <f ca="1" xml:space="preserve"> Oil_Calcs!AI$89</f>
        <v>0</v>
      </c>
      <c r="O56" s="447">
        <f ca="1" xml:space="preserve"> Oil_Calcs!AJ$89</f>
        <v>0</v>
      </c>
      <c r="P56" s="440">
        <f ca="1" xml:space="preserve"> Oil_Calcs!AK$89</f>
        <v>0</v>
      </c>
      <c r="Q56" s="244">
        <f ca="1" xml:space="preserve"> Oil_Calcs!AL$89</f>
        <v>0</v>
      </c>
      <c r="R56" s="447">
        <f ca="1" xml:space="preserve"> Oil_Calcs!AM$89</f>
        <v>0</v>
      </c>
      <c r="S56" s="440">
        <f ca="1" xml:space="preserve"> Gas_Calcs!AE$89</f>
        <v>0</v>
      </c>
      <c r="T56" s="244">
        <f ca="1" xml:space="preserve"> Gas_Calcs!AF$89</f>
        <v>0</v>
      </c>
      <c r="U56" s="447">
        <f ca="1" xml:space="preserve"> Gas_Calcs!AG$89</f>
        <v>0</v>
      </c>
      <c r="V56" s="440">
        <f ca="1" xml:space="preserve"> Gas_Calcs!AH$89</f>
        <v>0</v>
      </c>
      <c r="W56" s="244">
        <f ca="1" xml:space="preserve"> Gas_Calcs!AI$89</f>
        <v>0</v>
      </c>
      <c r="X56" s="447">
        <f ca="1" xml:space="preserve"> Gas_Calcs!AJ$89</f>
        <v>0</v>
      </c>
      <c r="Y56" s="440">
        <f ca="1" xml:space="preserve"> Gas_Calcs!AK$89</f>
        <v>0</v>
      </c>
      <c r="Z56" s="244">
        <f ca="1" xml:space="preserve"> Gas_Calcs!AL$89</f>
        <v>0</v>
      </c>
      <c r="AA56" s="447">
        <f ca="1" xml:space="preserve"> Gas_Calcs!AM$89</f>
        <v>0</v>
      </c>
      <c r="AB56" s="461"/>
      <c r="AC56" s="463"/>
      <c r="AD56" s="464"/>
      <c r="AE56" s="461"/>
      <c r="AF56" s="463"/>
      <c r="AG56" s="464"/>
      <c r="AH56" s="461"/>
      <c r="AI56" s="463"/>
      <c r="AJ56" s="464"/>
      <c r="AK56" s="384">
        <f t="shared" ca="1" si="1"/>
        <v>0</v>
      </c>
      <c r="AL56" s="384">
        <f t="shared" ca="1" si="1"/>
        <v>0</v>
      </c>
      <c r="AM56" s="384">
        <f t="shared" ca="1" si="1"/>
        <v>0</v>
      </c>
    </row>
    <row r="57" spans="4:39" ht="12.9" customHeight="1" x14ac:dyDescent="0.3">
      <c r="D57" s="54"/>
      <c r="E57" s="234" t="s">
        <v>232</v>
      </c>
      <c r="F57" s="234" t="s">
        <v>473</v>
      </c>
      <c r="G57" s="234" t="s">
        <v>646</v>
      </c>
      <c r="H57" s="172"/>
      <c r="I57" s="172"/>
      <c r="J57" s="440">
        <f ca="1" xml:space="preserve"> Oil_Calcs!AE$90</f>
        <v>0</v>
      </c>
      <c r="K57" s="244">
        <f ca="1" xml:space="preserve"> Oil_Calcs!AF$90</f>
        <v>0</v>
      </c>
      <c r="L57" s="447">
        <f ca="1" xml:space="preserve"> Oil_Calcs!AG$90</f>
        <v>0</v>
      </c>
      <c r="M57" s="440">
        <f ca="1" xml:space="preserve"> Oil_Calcs!AH$90</f>
        <v>0</v>
      </c>
      <c r="N57" s="244">
        <f ca="1" xml:space="preserve"> Oil_Calcs!AI$90</f>
        <v>0</v>
      </c>
      <c r="O57" s="447">
        <f ca="1" xml:space="preserve"> Oil_Calcs!AJ$90</f>
        <v>0</v>
      </c>
      <c r="P57" s="440">
        <f ca="1" xml:space="preserve"> Oil_Calcs!AK$90</f>
        <v>0</v>
      </c>
      <c r="Q57" s="244">
        <f ca="1" xml:space="preserve"> Oil_Calcs!AL$90</f>
        <v>0</v>
      </c>
      <c r="R57" s="447">
        <f ca="1" xml:space="preserve"> Oil_Calcs!AM$90</f>
        <v>0</v>
      </c>
      <c r="S57" s="440">
        <f ca="1" xml:space="preserve"> Gas_Calcs!AE$90</f>
        <v>0</v>
      </c>
      <c r="T57" s="244">
        <f ca="1" xml:space="preserve"> Gas_Calcs!AF$90</f>
        <v>0</v>
      </c>
      <c r="U57" s="447">
        <f ca="1" xml:space="preserve"> Gas_Calcs!AG$90</f>
        <v>0</v>
      </c>
      <c r="V57" s="440">
        <f ca="1" xml:space="preserve"> Gas_Calcs!AH$90</f>
        <v>0</v>
      </c>
      <c r="W57" s="244">
        <f ca="1" xml:space="preserve"> Gas_Calcs!AI$90</f>
        <v>0</v>
      </c>
      <c r="X57" s="447">
        <f ca="1" xml:space="preserve"> Gas_Calcs!AJ$90</f>
        <v>0</v>
      </c>
      <c r="Y57" s="440">
        <f ca="1" xml:space="preserve"> Gas_Calcs!AK$90</f>
        <v>0</v>
      </c>
      <c r="Z57" s="244">
        <f ca="1" xml:space="preserve"> Gas_Calcs!AL$90</f>
        <v>0</v>
      </c>
      <c r="AA57" s="447">
        <f ca="1" xml:space="preserve"> Gas_Calcs!AM$90</f>
        <v>0</v>
      </c>
      <c r="AB57" s="461"/>
      <c r="AC57" s="463"/>
      <c r="AD57" s="464"/>
      <c r="AE57" s="461"/>
      <c r="AF57" s="463"/>
      <c r="AG57" s="464"/>
      <c r="AH57" s="461"/>
      <c r="AI57" s="463"/>
      <c r="AJ57" s="464"/>
      <c r="AK57" s="384">
        <f t="shared" ca="1" si="1"/>
        <v>0</v>
      </c>
      <c r="AL57" s="384">
        <f t="shared" ca="1" si="1"/>
        <v>0</v>
      </c>
      <c r="AM57" s="384">
        <f t="shared" ca="1" si="1"/>
        <v>0</v>
      </c>
    </row>
    <row r="58" spans="4:39" ht="12.9" customHeight="1" x14ac:dyDescent="0.3">
      <c r="D58" s="54"/>
      <c r="E58" s="234" t="s">
        <v>252</v>
      </c>
      <c r="F58" s="234" t="s">
        <v>488</v>
      </c>
      <c r="G58" s="234" t="s">
        <v>646</v>
      </c>
      <c r="H58" s="172"/>
      <c r="I58" s="172"/>
      <c r="J58" s="440">
        <f ca="1" xml:space="preserve"> Oil_Calcs!AE$91</f>
        <v>0</v>
      </c>
      <c r="K58" s="244">
        <f ca="1" xml:space="preserve"> Oil_Calcs!AF$91</f>
        <v>0</v>
      </c>
      <c r="L58" s="447">
        <f ca="1" xml:space="preserve"> Oil_Calcs!AG$91</f>
        <v>0</v>
      </c>
      <c r="M58" s="440">
        <f ca="1" xml:space="preserve"> Oil_Calcs!AH$91</f>
        <v>0</v>
      </c>
      <c r="N58" s="244">
        <f ca="1" xml:space="preserve"> Oil_Calcs!AI$91</f>
        <v>0</v>
      </c>
      <c r="O58" s="447">
        <f ca="1" xml:space="preserve"> Oil_Calcs!AJ$91</f>
        <v>0</v>
      </c>
      <c r="P58" s="440">
        <f ca="1" xml:space="preserve"> Oil_Calcs!AK$91</f>
        <v>0</v>
      </c>
      <c r="Q58" s="244">
        <f ca="1" xml:space="preserve"> Oil_Calcs!AL$91</f>
        <v>0</v>
      </c>
      <c r="R58" s="447">
        <f ca="1" xml:space="preserve"> Oil_Calcs!AM$91</f>
        <v>0</v>
      </c>
      <c r="S58" s="440">
        <f ca="1" xml:space="preserve"> Gas_Calcs!AE$91</f>
        <v>0</v>
      </c>
      <c r="T58" s="244">
        <f ca="1" xml:space="preserve"> Gas_Calcs!AF$91</f>
        <v>0</v>
      </c>
      <c r="U58" s="447">
        <f ca="1" xml:space="preserve"> Gas_Calcs!AG$91</f>
        <v>0</v>
      </c>
      <c r="V58" s="440">
        <f ca="1" xml:space="preserve"> Gas_Calcs!AH$91</f>
        <v>0</v>
      </c>
      <c r="W58" s="244">
        <f ca="1" xml:space="preserve"> Gas_Calcs!AI$91</f>
        <v>0</v>
      </c>
      <c r="X58" s="447">
        <f ca="1" xml:space="preserve"> Gas_Calcs!AJ$91</f>
        <v>0</v>
      </c>
      <c r="Y58" s="440">
        <f ca="1" xml:space="preserve"> Gas_Calcs!AK$91</f>
        <v>0</v>
      </c>
      <c r="Z58" s="244">
        <f ca="1" xml:space="preserve"> Gas_Calcs!AL$91</f>
        <v>0</v>
      </c>
      <c r="AA58" s="447">
        <f ca="1" xml:space="preserve"> Gas_Calcs!AM$91</f>
        <v>0</v>
      </c>
      <c r="AB58" s="461"/>
      <c r="AC58" s="463"/>
      <c r="AD58" s="464"/>
      <c r="AE58" s="461"/>
      <c r="AF58" s="463"/>
      <c r="AG58" s="464"/>
      <c r="AH58" s="461"/>
      <c r="AI58" s="463"/>
      <c r="AJ58" s="464"/>
      <c r="AK58" s="384">
        <f t="shared" ca="1" si="1"/>
        <v>0</v>
      </c>
      <c r="AL58" s="384">
        <f t="shared" ca="1" si="1"/>
        <v>0</v>
      </c>
      <c r="AM58" s="384">
        <f t="shared" ca="1" si="1"/>
        <v>0</v>
      </c>
    </row>
    <row r="59" spans="4:39" ht="12.9" customHeight="1" x14ac:dyDescent="0.3">
      <c r="D59" s="54"/>
      <c r="E59" s="234" t="s">
        <v>241</v>
      </c>
      <c r="F59" s="234" t="s">
        <v>479</v>
      </c>
      <c r="G59" s="234" t="s">
        <v>646</v>
      </c>
      <c r="H59" s="172"/>
      <c r="I59" s="172"/>
      <c r="J59" s="440">
        <f ca="1" xml:space="preserve"> Oil_Calcs!AE$92</f>
        <v>0</v>
      </c>
      <c r="K59" s="244">
        <f ca="1" xml:space="preserve"> Oil_Calcs!AF$92</f>
        <v>0</v>
      </c>
      <c r="L59" s="447">
        <f ca="1" xml:space="preserve"> Oil_Calcs!AG$92</f>
        <v>0</v>
      </c>
      <c r="M59" s="440">
        <f ca="1" xml:space="preserve"> Oil_Calcs!AH$92</f>
        <v>0</v>
      </c>
      <c r="N59" s="244">
        <f ca="1" xml:space="preserve"> Oil_Calcs!AI$92</f>
        <v>0</v>
      </c>
      <c r="O59" s="447">
        <f ca="1" xml:space="preserve"> Oil_Calcs!AJ$92</f>
        <v>0</v>
      </c>
      <c r="P59" s="440">
        <f ca="1" xml:space="preserve"> Oil_Calcs!AK$92</f>
        <v>0</v>
      </c>
      <c r="Q59" s="244">
        <f ca="1" xml:space="preserve"> Oil_Calcs!AL$92</f>
        <v>0</v>
      </c>
      <c r="R59" s="447">
        <f ca="1" xml:space="preserve"> Oil_Calcs!AM$92</f>
        <v>0</v>
      </c>
      <c r="S59" s="440">
        <f ca="1" xml:space="preserve"> Gas_Calcs!AE$92</f>
        <v>0</v>
      </c>
      <c r="T59" s="244">
        <f ca="1" xml:space="preserve"> Gas_Calcs!AF$92</f>
        <v>0</v>
      </c>
      <c r="U59" s="447">
        <f ca="1" xml:space="preserve"> Gas_Calcs!AG$92</f>
        <v>0</v>
      </c>
      <c r="V59" s="440">
        <f ca="1" xml:space="preserve"> Gas_Calcs!AH$92</f>
        <v>0</v>
      </c>
      <c r="W59" s="244">
        <f ca="1" xml:space="preserve"> Gas_Calcs!AI$92</f>
        <v>0</v>
      </c>
      <c r="X59" s="447">
        <f ca="1" xml:space="preserve"> Gas_Calcs!AJ$92</f>
        <v>0</v>
      </c>
      <c r="Y59" s="440">
        <f ca="1" xml:space="preserve"> Gas_Calcs!AK$92</f>
        <v>0</v>
      </c>
      <c r="Z59" s="244">
        <f ca="1" xml:space="preserve"> Gas_Calcs!AL$92</f>
        <v>0</v>
      </c>
      <c r="AA59" s="447">
        <f ca="1" xml:space="preserve"> Gas_Calcs!AM$92</f>
        <v>0</v>
      </c>
      <c r="AB59" s="461"/>
      <c r="AC59" s="463"/>
      <c r="AD59" s="464"/>
      <c r="AE59" s="461"/>
      <c r="AF59" s="463"/>
      <c r="AG59" s="464"/>
      <c r="AH59" s="461"/>
      <c r="AI59" s="463"/>
      <c r="AJ59" s="464"/>
      <c r="AK59" s="384">
        <f t="shared" ca="1" si="1"/>
        <v>0</v>
      </c>
      <c r="AL59" s="384">
        <f t="shared" ca="1" si="1"/>
        <v>0</v>
      </c>
      <c r="AM59" s="384">
        <f t="shared" ca="1" si="1"/>
        <v>0</v>
      </c>
    </row>
    <row r="60" spans="4:39" ht="12.9" customHeight="1" x14ac:dyDescent="0.3">
      <c r="D60" s="54"/>
      <c r="E60" s="234" t="s">
        <v>253</v>
      </c>
      <c r="F60" s="234" t="s">
        <v>489</v>
      </c>
      <c r="G60" s="234" t="s">
        <v>646</v>
      </c>
      <c r="H60" s="172"/>
      <c r="I60" s="172"/>
      <c r="J60" s="440">
        <f ca="1" xml:space="preserve"> Oil_Calcs!AE$93</f>
        <v>0</v>
      </c>
      <c r="K60" s="244">
        <f ca="1" xml:space="preserve"> Oil_Calcs!AF$93</f>
        <v>0</v>
      </c>
      <c r="L60" s="447">
        <f ca="1" xml:space="preserve"> Oil_Calcs!AG$93</f>
        <v>0</v>
      </c>
      <c r="M60" s="440">
        <f ca="1" xml:space="preserve"> Oil_Calcs!AH$93</f>
        <v>0</v>
      </c>
      <c r="N60" s="244">
        <f ca="1" xml:space="preserve"> Oil_Calcs!AI$93</f>
        <v>0</v>
      </c>
      <c r="O60" s="447">
        <f ca="1" xml:space="preserve"> Oil_Calcs!AJ$93</f>
        <v>0</v>
      </c>
      <c r="P60" s="440">
        <f ca="1" xml:space="preserve"> Oil_Calcs!AK$93</f>
        <v>0</v>
      </c>
      <c r="Q60" s="244">
        <f ca="1" xml:space="preserve"> Oil_Calcs!AL$93</f>
        <v>0</v>
      </c>
      <c r="R60" s="447">
        <f ca="1" xml:space="preserve"> Oil_Calcs!AM$93</f>
        <v>0</v>
      </c>
      <c r="S60" s="440">
        <f ca="1" xml:space="preserve"> Gas_Calcs!AE$93</f>
        <v>0</v>
      </c>
      <c r="T60" s="244">
        <f ca="1" xml:space="preserve"> Gas_Calcs!AF$93</f>
        <v>0</v>
      </c>
      <c r="U60" s="447">
        <f ca="1" xml:space="preserve"> Gas_Calcs!AG$93</f>
        <v>0</v>
      </c>
      <c r="V60" s="440">
        <f ca="1" xml:space="preserve"> Gas_Calcs!AH$93</f>
        <v>0</v>
      </c>
      <c r="W60" s="244">
        <f ca="1" xml:space="preserve"> Gas_Calcs!AI$93</f>
        <v>0</v>
      </c>
      <c r="X60" s="447">
        <f ca="1" xml:space="preserve"> Gas_Calcs!AJ$93</f>
        <v>0</v>
      </c>
      <c r="Y60" s="440">
        <f ca="1" xml:space="preserve"> Gas_Calcs!AK$93</f>
        <v>0</v>
      </c>
      <c r="Z60" s="244">
        <f ca="1" xml:space="preserve"> Gas_Calcs!AL$93</f>
        <v>0</v>
      </c>
      <c r="AA60" s="447">
        <f ca="1" xml:space="preserve"> Gas_Calcs!AM$93</f>
        <v>0</v>
      </c>
      <c r="AB60" s="461"/>
      <c r="AC60" s="463"/>
      <c r="AD60" s="464"/>
      <c r="AE60" s="461"/>
      <c r="AF60" s="463"/>
      <c r="AG60" s="464"/>
      <c r="AH60" s="461"/>
      <c r="AI60" s="463"/>
      <c r="AJ60" s="464"/>
      <c r="AK60" s="384">
        <f t="shared" ca="1" si="1"/>
        <v>0</v>
      </c>
      <c r="AL60" s="384">
        <f t="shared" ca="1" si="1"/>
        <v>0</v>
      </c>
      <c r="AM60" s="384">
        <f t="shared" ca="1" si="1"/>
        <v>0</v>
      </c>
    </row>
    <row r="61" spans="4:39" ht="12.9" customHeight="1" x14ac:dyDescent="0.3">
      <c r="D61" s="54"/>
      <c r="E61" s="234" t="s">
        <v>254</v>
      </c>
      <c r="F61" s="234" t="s">
        <v>490</v>
      </c>
      <c r="G61" s="234" t="s">
        <v>646</v>
      </c>
      <c r="H61" s="172"/>
      <c r="I61" s="172"/>
      <c r="J61" s="440">
        <f ca="1" xml:space="preserve"> Oil_Calcs!AE$94</f>
        <v>0</v>
      </c>
      <c r="K61" s="244">
        <f ca="1" xml:space="preserve"> Oil_Calcs!AF$94</f>
        <v>0</v>
      </c>
      <c r="L61" s="447">
        <f ca="1" xml:space="preserve"> Oil_Calcs!AG$94</f>
        <v>0</v>
      </c>
      <c r="M61" s="440">
        <f ca="1" xml:space="preserve"> Oil_Calcs!AH$94</f>
        <v>0</v>
      </c>
      <c r="N61" s="244">
        <f ca="1" xml:space="preserve"> Oil_Calcs!AI$94</f>
        <v>0</v>
      </c>
      <c r="O61" s="447">
        <f ca="1" xml:space="preserve"> Oil_Calcs!AJ$94</f>
        <v>0</v>
      </c>
      <c r="P61" s="440">
        <f ca="1" xml:space="preserve"> Oil_Calcs!AK$94</f>
        <v>0</v>
      </c>
      <c r="Q61" s="244">
        <f ca="1" xml:space="preserve"> Oil_Calcs!AL$94</f>
        <v>0</v>
      </c>
      <c r="R61" s="447">
        <f ca="1" xml:space="preserve"> Oil_Calcs!AM$94</f>
        <v>0</v>
      </c>
      <c r="S61" s="440">
        <f ca="1" xml:space="preserve"> Gas_Calcs!AE$94</f>
        <v>0</v>
      </c>
      <c r="T61" s="244">
        <f ca="1" xml:space="preserve"> Gas_Calcs!AF$94</f>
        <v>0</v>
      </c>
      <c r="U61" s="447">
        <f ca="1" xml:space="preserve"> Gas_Calcs!AG$94</f>
        <v>0</v>
      </c>
      <c r="V61" s="440">
        <f ca="1" xml:space="preserve"> Gas_Calcs!AH$94</f>
        <v>0</v>
      </c>
      <c r="W61" s="244">
        <f ca="1" xml:space="preserve"> Gas_Calcs!AI$94</f>
        <v>0</v>
      </c>
      <c r="X61" s="447">
        <f ca="1" xml:space="preserve"> Gas_Calcs!AJ$94</f>
        <v>0</v>
      </c>
      <c r="Y61" s="440">
        <f ca="1" xml:space="preserve"> Gas_Calcs!AK$94</f>
        <v>0</v>
      </c>
      <c r="Z61" s="244">
        <f ca="1" xml:space="preserve"> Gas_Calcs!AL$94</f>
        <v>0</v>
      </c>
      <c r="AA61" s="447">
        <f ca="1" xml:space="preserve"> Gas_Calcs!AM$94</f>
        <v>0</v>
      </c>
      <c r="AB61" s="461"/>
      <c r="AC61" s="463"/>
      <c r="AD61" s="464"/>
      <c r="AE61" s="461"/>
      <c r="AF61" s="463"/>
      <c r="AG61" s="464"/>
      <c r="AH61" s="461"/>
      <c r="AI61" s="463"/>
      <c r="AJ61" s="464"/>
      <c r="AK61" s="384">
        <f t="shared" ca="1" si="1"/>
        <v>0</v>
      </c>
      <c r="AL61" s="384">
        <f t="shared" ca="1" si="1"/>
        <v>0</v>
      </c>
      <c r="AM61" s="384">
        <f t="shared" ca="1" si="1"/>
        <v>0</v>
      </c>
    </row>
    <row r="62" spans="4:39" ht="12.9" customHeight="1" x14ac:dyDescent="0.3">
      <c r="D62" s="54"/>
      <c r="E62" s="234" t="s">
        <v>278</v>
      </c>
      <c r="F62" s="234" t="s">
        <v>509</v>
      </c>
      <c r="G62" s="234" t="s">
        <v>646</v>
      </c>
      <c r="H62" s="172"/>
      <c r="I62" s="172"/>
      <c r="J62" s="440">
        <f ca="1" xml:space="preserve"> Oil_Calcs!AE$95</f>
        <v>5394.9380757774834</v>
      </c>
      <c r="K62" s="244">
        <f ca="1" xml:space="preserve"> Oil_Calcs!AF$95</f>
        <v>5867.0100586700992</v>
      </c>
      <c r="L62" s="447">
        <f ca="1" xml:space="preserve"> Oil_Calcs!AG$95</f>
        <v>6400.2576356260406</v>
      </c>
      <c r="M62" s="440">
        <f ca="1" xml:space="preserve"> Oil_Calcs!AH$95</f>
        <v>430.00493038437531</v>
      </c>
      <c r="N62" s="244">
        <f ca="1" xml:space="preserve"> Oil_Calcs!AI$95</f>
        <v>613.15808890448193</v>
      </c>
      <c r="O62" s="447">
        <f ca="1" xml:space="preserve"> Oil_Calcs!AJ$95</f>
        <v>1447.3665660637776</v>
      </c>
      <c r="P62" s="440">
        <f ca="1" xml:space="preserve"> Oil_Calcs!AK$95</f>
        <v>5824.9430061618586</v>
      </c>
      <c r="Q62" s="244">
        <f ca="1" xml:space="preserve"> Oil_Calcs!AL$95</f>
        <v>6480.1681475745809</v>
      </c>
      <c r="R62" s="447">
        <f ca="1" xml:space="preserve"> Oil_Calcs!AM$95</f>
        <v>7847.6242016898177</v>
      </c>
      <c r="S62" s="440">
        <f ca="1" xml:space="preserve"> Gas_Calcs!AE$95</f>
        <v>11222.506799999999</v>
      </c>
      <c r="T62" s="244">
        <f ca="1" xml:space="preserve"> Gas_Calcs!AF$95</f>
        <v>11594.5236</v>
      </c>
      <c r="U62" s="447">
        <f ca="1" xml:space="preserve"> Gas_Calcs!AG$95</f>
        <v>12049.210799999999</v>
      </c>
      <c r="V62" s="440">
        <f ca="1" xml:space="preserve"> Gas_Calcs!AH$95</f>
        <v>994.21630339642218</v>
      </c>
      <c r="W62" s="244">
        <f ca="1" xml:space="preserve"> Gas_Calcs!AI$95</f>
        <v>2553.5078817833496</v>
      </c>
      <c r="X62" s="447">
        <f ca="1" xml:space="preserve"> Gas_Calcs!AJ$95</f>
        <v>4309.2888661451716</v>
      </c>
      <c r="Y62" s="440">
        <f ca="1" xml:space="preserve"> Gas_Calcs!AK$95</f>
        <v>12216.723103396422</v>
      </c>
      <c r="Z62" s="244">
        <f ca="1" xml:space="preserve"> Gas_Calcs!AL$95</f>
        <v>14148.03148178335</v>
      </c>
      <c r="AA62" s="447">
        <f ca="1" xml:space="preserve"> Gas_Calcs!AM$95</f>
        <v>16358.49966614517</v>
      </c>
      <c r="AB62" s="461"/>
      <c r="AC62" s="463"/>
      <c r="AD62" s="464"/>
      <c r="AE62" s="461"/>
      <c r="AF62" s="463"/>
      <c r="AG62" s="464"/>
      <c r="AH62" s="461"/>
      <c r="AI62" s="463"/>
      <c r="AJ62" s="464"/>
      <c r="AK62" s="384">
        <f t="shared" ca="1" si="1"/>
        <v>18041.666109558282</v>
      </c>
      <c r="AL62" s="384">
        <f t="shared" ca="1" si="1"/>
        <v>20628.199629357929</v>
      </c>
      <c r="AM62" s="384">
        <f t="shared" ca="1" si="1"/>
        <v>24206.123867834987</v>
      </c>
    </row>
    <row r="63" spans="4:39" ht="12.9" customHeight="1" x14ac:dyDescent="0.3">
      <c r="D63" s="54"/>
      <c r="E63" s="234" t="s">
        <v>256</v>
      </c>
      <c r="F63" s="234" t="s">
        <v>491</v>
      </c>
      <c r="G63" s="234" t="s">
        <v>646</v>
      </c>
      <c r="H63" s="172"/>
      <c r="I63" s="172"/>
      <c r="J63" s="440">
        <f ca="1" xml:space="preserve"> Oil_Calcs!AE$96</f>
        <v>0</v>
      </c>
      <c r="K63" s="244">
        <f ca="1" xml:space="preserve"> Oil_Calcs!AF$96</f>
        <v>0</v>
      </c>
      <c r="L63" s="447">
        <f ca="1" xml:space="preserve"> Oil_Calcs!AG$96</f>
        <v>0</v>
      </c>
      <c r="M63" s="440">
        <f ca="1" xml:space="preserve"> Oil_Calcs!AH$96</f>
        <v>0</v>
      </c>
      <c r="N63" s="244">
        <f ca="1" xml:space="preserve"> Oil_Calcs!AI$96</f>
        <v>0</v>
      </c>
      <c r="O63" s="447">
        <f ca="1" xml:space="preserve"> Oil_Calcs!AJ$96</f>
        <v>0</v>
      </c>
      <c r="P63" s="440">
        <f ca="1" xml:space="preserve"> Oil_Calcs!AK$96</f>
        <v>0</v>
      </c>
      <c r="Q63" s="244">
        <f ca="1" xml:space="preserve"> Oil_Calcs!AL$96</f>
        <v>0</v>
      </c>
      <c r="R63" s="447">
        <f ca="1" xml:space="preserve"> Oil_Calcs!AM$96</f>
        <v>0</v>
      </c>
      <c r="S63" s="440">
        <f ca="1" xml:space="preserve"> Gas_Calcs!AE$96</f>
        <v>0</v>
      </c>
      <c r="T63" s="244">
        <f ca="1" xml:space="preserve"> Gas_Calcs!AF$96</f>
        <v>0</v>
      </c>
      <c r="U63" s="447">
        <f ca="1" xml:space="preserve"> Gas_Calcs!AG$96</f>
        <v>0</v>
      </c>
      <c r="V63" s="440">
        <f ca="1" xml:space="preserve"> Gas_Calcs!AH$96</f>
        <v>0</v>
      </c>
      <c r="W63" s="244">
        <f ca="1" xml:space="preserve"> Gas_Calcs!AI$96</f>
        <v>0</v>
      </c>
      <c r="X63" s="447">
        <f ca="1" xml:space="preserve"> Gas_Calcs!AJ$96</f>
        <v>0</v>
      </c>
      <c r="Y63" s="440">
        <f ca="1" xml:space="preserve"> Gas_Calcs!AK$96</f>
        <v>0</v>
      </c>
      <c r="Z63" s="244">
        <f ca="1" xml:space="preserve"> Gas_Calcs!AL$96</f>
        <v>0</v>
      </c>
      <c r="AA63" s="447">
        <f ca="1" xml:space="preserve"> Gas_Calcs!AM$96</f>
        <v>0</v>
      </c>
      <c r="AB63" s="461"/>
      <c r="AC63" s="463"/>
      <c r="AD63" s="464"/>
      <c r="AE63" s="461"/>
      <c r="AF63" s="463"/>
      <c r="AG63" s="464"/>
      <c r="AH63" s="461"/>
      <c r="AI63" s="463"/>
      <c r="AJ63" s="464"/>
      <c r="AK63" s="384">
        <f t="shared" ca="1" si="1"/>
        <v>0</v>
      </c>
      <c r="AL63" s="384">
        <f t="shared" ca="1" si="1"/>
        <v>0</v>
      </c>
      <c r="AM63" s="384">
        <f t="shared" ca="1" si="1"/>
        <v>0</v>
      </c>
    </row>
    <row r="64" spans="4:39" ht="12.9" customHeight="1" x14ac:dyDescent="0.3">
      <c r="D64" s="54"/>
      <c r="E64" s="234" t="s">
        <v>255</v>
      </c>
      <c r="F64" s="234" t="s">
        <v>156</v>
      </c>
      <c r="G64" s="234" t="s">
        <v>646</v>
      </c>
      <c r="H64" s="172"/>
      <c r="I64" s="172"/>
      <c r="J64" s="440">
        <f ca="1" xml:space="preserve"> Oil_Calcs!AE$97</f>
        <v>14481.149571823775</v>
      </c>
      <c r="K64" s="244">
        <f ca="1" xml:space="preserve"> Oil_Calcs!AF$97</f>
        <v>15748.290157482901</v>
      </c>
      <c r="L64" s="447">
        <f ca="1" xml:space="preserve"> Oil_Calcs!AG$97</f>
        <v>17179.638916680429</v>
      </c>
      <c r="M64" s="440">
        <f ca="1" xml:space="preserve"> Oil_Calcs!AH$97</f>
        <v>1154.2237605054286</v>
      </c>
      <c r="N64" s="244">
        <f ca="1" xml:space="preserve"> Oil_Calcs!AI$97</f>
        <v>1645.8453965330834</v>
      </c>
      <c r="O64" s="447">
        <f ca="1" xml:space="preserve"> Oil_Calcs!AJ$97</f>
        <v>3885.0365720659302</v>
      </c>
      <c r="P64" s="440">
        <f ca="1" xml:space="preserve"> Oil_Calcs!AK$97</f>
        <v>15635.373332329204</v>
      </c>
      <c r="Q64" s="244">
        <f ca="1" xml:space="preserve"> Oil_Calcs!AL$97</f>
        <v>17394.135554015986</v>
      </c>
      <c r="R64" s="447">
        <f ca="1" xml:space="preserve"> Oil_Calcs!AM$97</f>
        <v>21064.675488746361</v>
      </c>
      <c r="S64" s="440">
        <f ca="1" xml:space="preserve"> Gas_Calcs!AE$97</f>
        <v>6124.3883999999998</v>
      </c>
      <c r="T64" s="244">
        <f ca="1" xml:space="preserve"> Gas_Calcs!AF$97</f>
        <v>6327.4067999999997</v>
      </c>
      <c r="U64" s="447">
        <f ca="1" xml:space="preserve"> Gas_Calcs!AG$97</f>
        <v>6575.5403999999999</v>
      </c>
      <c r="V64" s="440">
        <f ca="1" xml:space="preserve"> Gas_Calcs!AH$97</f>
        <v>542.56744095819386</v>
      </c>
      <c r="W64" s="244">
        <f ca="1" xml:space="preserve"> Gas_Calcs!AI$97</f>
        <v>1393.5098752181216</v>
      </c>
      <c r="X64" s="447">
        <f ca="1" xml:space="preserve"> Gas_Calcs!AJ$97</f>
        <v>2351.6812432734409</v>
      </c>
      <c r="Y64" s="440">
        <f ca="1" xml:space="preserve"> Gas_Calcs!AK$97</f>
        <v>6666.9558409581932</v>
      </c>
      <c r="Z64" s="244">
        <f ca="1" xml:space="preserve"> Gas_Calcs!AL$97</f>
        <v>7720.9166752181209</v>
      </c>
      <c r="AA64" s="447">
        <f ca="1" xml:space="preserve"> Gas_Calcs!AM$97</f>
        <v>8927.2216432734403</v>
      </c>
      <c r="AB64" s="461"/>
      <c r="AC64" s="463"/>
      <c r="AD64" s="464"/>
      <c r="AE64" s="461"/>
      <c r="AF64" s="463"/>
      <c r="AG64" s="464"/>
      <c r="AH64" s="461"/>
      <c r="AI64" s="463"/>
      <c r="AJ64" s="464"/>
      <c r="AK64" s="384">
        <f t="shared" ca="1" si="1"/>
        <v>22302.329173287399</v>
      </c>
      <c r="AL64" s="384">
        <f t="shared" ca="1" si="1"/>
        <v>25115.052229234105</v>
      </c>
      <c r="AM64" s="384">
        <f t="shared" ca="1" si="1"/>
        <v>29991.897132019803</v>
      </c>
    </row>
    <row r="65" spans="4:39" ht="12.9" customHeight="1" x14ac:dyDescent="0.3">
      <c r="D65" s="54"/>
      <c r="E65" s="234" t="s">
        <v>257</v>
      </c>
      <c r="F65" s="234" t="s">
        <v>492</v>
      </c>
      <c r="G65" s="234" t="s">
        <v>646</v>
      </c>
      <c r="H65" s="172"/>
      <c r="I65" s="172"/>
      <c r="J65" s="440">
        <f ca="1" xml:space="preserve"> Oil_Calcs!AE$98</f>
        <v>0</v>
      </c>
      <c r="K65" s="244">
        <f ca="1" xml:space="preserve"> Oil_Calcs!AF$98</f>
        <v>0</v>
      </c>
      <c r="L65" s="447">
        <f ca="1" xml:space="preserve"> Oil_Calcs!AG$98</f>
        <v>0</v>
      </c>
      <c r="M65" s="440">
        <f ca="1" xml:space="preserve"> Oil_Calcs!AH$98</f>
        <v>0</v>
      </c>
      <c r="N65" s="244">
        <f ca="1" xml:space="preserve"> Oil_Calcs!AI$98</f>
        <v>0</v>
      </c>
      <c r="O65" s="447">
        <f ca="1" xml:space="preserve"> Oil_Calcs!AJ$98</f>
        <v>0</v>
      </c>
      <c r="P65" s="440">
        <f ca="1" xml:space="preserve"> Oil_Calcs!AK$98</f>
        <v>0</v>
      </c>
      <c r="Q65" s="244">
        <f ca="1" xml:space="preserve"> Oil_Calcs!AL$98</f>
        <v>0</v>
      </c>
      <c r="R65" s="447">
        <f ca="1" xml:space="preserve"> Oil_Calcs!AM$98</f>
        <v>0</v>
      </c>
      <c r="S65" s="440">
        <f ca="1" xml:space="preserve"> Gas_Calcs!AE$98</f>
        <v>0</v>
      </c>
      <c r="T65" s="244">
        <f ca="1" xml:space="preserve"> Gas_Calcs!AF$98</f>
        <v>0</v>
      </c>
      <c r="U65" s="447">
        <f ca="1" xml:space="preserve"> Gas_Calcs!AG$98</f>
        <v>0</v>
      </c>
      <c r="V65" s="440">
        <f ca="1" xml:space="preserve"> Gas_Calcs!AH$98</f>
        <v>0</v>
      </c>
      <c r="W65" s="244">
        <f ca="1" xml:space="preserve"> Gas_Calcs!AI$98</f>
        <v>0</v>
      </c>
      <c r="X65" s="447">
        <f ca="1" xml:space="preserve"> Gas_Calcs!AJ$98</f>
        <v>0</v>
      </c>
      <c r="Y65" s="440">
        <f ca="1" xml:space="preserve"> Gas_Calcs!AK$98</f>
        <v>0</v>
      </c>
      <c r="Z65" s="244">
        <f ca="1" xml:space="preserve"> Gas_Calcs!AL$98</f>
        <v>0</v>
      </c>
      <c r="AA65" s="447">
        <f ca="1" xml:space="preserve"> Gas_Calcs!AM$98</f>
        <v>0</v>
      </c>
      <c r="AB65" s="461"/>
      <c r="AC65" s="463"/>
      <c r="AD65" s="464"/>
      <c r="AE65" s="461"/>
      <c r="AF65" s="463"/>
      <c r="AG65" s="464"/>
      <c r="AH65" s="461"/>
      <c r="AI65" s="463"/>
      <c r="AJ65" s="464"/>
      <c r="AK65" s="384">
        <f t="shared" ca="1" si="1"/>
        <v>0</v>
      </c>
      <c r="AL65" s="384">
        <f t="shared" ca="1" si="1"/>
        <v>0</v>
      </c>
      <c r="AM65" s="384">
        <f t="shared" ca="1" si="1"/>
        <v>0</v>
      </c>
    </row>
    <row r="66" spans="4:39" ht="12.9" customHeight="1" x14ac:dyDescent="0.3">
      <c r="D66" s="54"/>
      <c r="E66" s="234" t="s">
        <v>258</v>
      </c>
      <c r="F66" s="234" t="s">
        <v>493</v>
      </c>
      <c r="G66" s="234" t="s">
        <v>646</v>
      </c>
      <c r="H66" s="172"/>
      <c r="I66" s="172"/>
      <c r="J66" s="440">
        <f ca="1" xml:space="preserve"> Oil_Calcs!AE$99</f>
        <v>0</v>
      </c>
      <c r="K66" s="244">
        <f ca="1" xml:space="preserve"> Oil_Calcs!AF$99</f>
        <v>0</v>
      </c>
      <c r="L66" s="447">
        <f ca="1" xml:space="preserve"> Oil_Calcs!AG$99</f>
        <v>0</v>
      </c>
      <c r="M66" s="440">
        <f ca="1" xml:space="preserve"> Oil_Calcs!AH$99</f>
        <v>0</v>
      </c>
      <c r="N66" s="244">
        <f ca="1" xml:space="preserve"> Oil_Calcs!AI$99</f>
        <v>0</v>
      </c>
      <c r="O66" s="447">
        <f ca="1" xml:space="preserve"> Oil_Calcs!AJ$99</f>
        <v>0</v>
      </c>
      <c r="P66" s="440">
        <f ca="1" xml:space="preserve"> Oil_Calcs!AK$99</f>
        <v>0</v>
      </c>
      <c r="Q66" s="244">
        <f ca="1" xml:space="preserve"> Oil_Calcs!AL$99</f>
        <v>0</v>
      </c>
      <c r="R66" s="447">
        <f ca="1" xml:space="preserve"> Oil_Calcs!AM$99</f>
        <v>0</v>
      </c>
      <c r="S66" s="440">
        <f ca="1" xml:space="preserve"> Gas_Calcs!AE$99</f>
        <v>0</v>
      </c>
      <c r="T66" s="244">
        <f ca="1" xml:space="preserve"> Gas_Calcs!AF$99</f>
        <v>0</v>
      </c>
      <c r="U66" s="447">
        <f ca="1" xml:space="preserve"> Gas_Calcs!AG$99</f>
        <v>0</v>
      </c>
      <c r="V66" s="440">
        <f ca="1" xml:space="preserve"> Gas_Calcs!AH$99</f>
        <v>0</v>
      </c>
      <c r="W66" s="244">
        <f ca="1" xml:space="preserve"> Gas_Calcs!AI$99</f>
        <v>0</v>
      </c>
      <c r="X66" s="447">
        <f ca="1" xml:space="preserve"> Gas_Calcs!AJ$99</f>
        <v>0</v>
      </c>
      <c r="Y66" s="440">
        <f ca="1" xml:space="preserve"> Gas_Calcs!AK$99</f>
        <v>0</v>
      </c>
      <c r="Z66" s="244">
        <f ca="1" xml:space="preserve"> Gas_Calcs!AL$99</f>
        <v>0</v>
      </c>
      <c r="AA66" s="447">
        <f ca="1" xml:space="preserve"> Gas_Calcs!AM$99</f>
        <v>0</v>
      </c>
      <c r="AB66" s="461"/>
      <c r="AC66" s="463"/>
      <c r="AD66" s="464"/>
      <c r="AE66" s="461"/>
      <c r="AF66" s="463"/>
      <c r="AG66" s="464"/>
      <c r="AH66" s="461"/>
      <c r="AI66" s="463"/>
      <c r="AJ66" s="464"/>
      <c r="AK66" s="384">
        <f t="shared" ca="1" si="1"/>
        <v>0</v>
      </c>
      <c r="AL66" s="384">
        <f t="shared" ca="1" si="1"/>
        <v>0</v>
      </c>
      <c r="AM66" s="384">
        <f t="shared" ca="1" si="1"/>
        <v>0</v>
      </c>
    </row>
    <row r="67" spans="4:39" ht="12.9" customHeight="1" x14ac:dyDescent="0.3">
      <c r="D67" s="54"/>
      <c r="E67" s="234" t="s">
        <v>198</v>
      </c>
      <c r="F67" s="234" t="s">
        <v>157</v>
      </c>
      <c r="G67" s="234" t="s">
        <v>646</v>
      </c>
      <c r="H67" s="172"/>
      <c r="I67" s="172"/>
      <c r="J67" s="440">
        <f ca="1" xml:space="preserve"> Oil_Calcs!AE$100</f>
        <v>145237.41188211489</v>
      </c>
      <c r="K67" s="244">
        <f ca="1" xml:space="preserve"> Oil_Calcs!AF$100</f>
        <v>157946.08657946085</v>
      </c>
      <c r="L67" s="447">
        <f ca="1" xml:space="preserve"> Oil_Calcs!AG$100</f>
        <v>172301.67266435368</v>
      </c>
      <c r="M67" s="440">
        <f ca="1" xml:space="preserve"> Oil_Calcs!AH$100</f>
        <v>11576.185362716211</v>
      </c>
      <c r="N67" s="244">
        <f ca="1" xml:space="preserve"> Oil_Calcs!AI$100</f>
        <v>16506.861182875924</v>
      </c>
      <c r="O67" s="447">
        <f ca="1" xml:space="preserve"> Oil_Calcs!AJ$100</f>
        <v>38964.631502190648</v>
      </c>
      <c r="P67" s="440">
        <f ca="1" xml:space="preserve"> Oil_Calcs!AK$100</f>
        <v>156813.59724483109</v>
      </c>
      <c r="Q67" s="244">
        <f ca="1" xml:space="preserve"> Oil_Calcs!AL$100</f>
        <v>174452.94776233679</v>
      </c>
      <c r="R67" s="447">
        <f ca="1" xml:space="preserve"> Oil_Calcs!AM$100</f>
        <v>211266.30416654435</v>
      </c>
      <c r="S67" s="440">
        <f ca="1" xml:space="preserve"> Gas_Calcs!AE$100</f>
        <v>175116.84839999999</v>
      </c>
      <c r="T67" s="244">
        <f ca="1" xml:space="preserve"> Gas_Calcs!AF$100</f>
        <v>180921.82679999998</v>
      </c>
      <c r="U67" s="447">
        <f ca="1" xml:space="preserve"> Gas_Calcs!AG$100</f>
        <v>188016.80039999998</v>
      </c>
      <c r="V67" s="440">
        <f ca="1" xml:space="preserve"> Gas_Calcs!AH$100</f>
        <v>15513.826703912506</v>
      </c>
      <c r="W67" s="244">
        <f ca="1" xml:space="preserve"> Gas_Calcs!AI$100</f>
        <v>39845.130913394503</v>
      </c>
      <c r="X67" s="447">
        <f ca="1" xml:space="preserve"> Gas_Calcs!AJ$100</f>
        <v>67242.470736088304</v>
      </c>
      <c r="Y67" s="440">
        <f ca="1" xml:space="preserve"> Gas_Calcs!AK$100</f>
        <v>190630.67510391248</v>
      </c>
      <c r="Z67" s="244">
        <f ca="1" xml:space="preserve"> Gas_Calcs!AL$100</f>
        <v>220766.95771339448</v>
      </c>
      <c r="AA67" s="447">
        <f ca="1" xml:space="preserve"> Gas_Calcs!AM$100</f>
        <v>255259.2711360883</v>
      </c>
      <c r="AB67" s="461"/>
      <c r="AC67" s="463"/>
      <c r="AD67" s="464"/>
      <c r="AE67" s="461"/>
      <c r="AF67" s="463"/>
      <c r="AG67" s="464"/>
      <c r="AH67" s="461"/>
      <c r="AI67" s="463"/>
      <c r="AJ67" s="464"/>
      <c r="AK67" s="384">
        <f t="shared" ca="1" si="1"/>
        <v>347444.27234874357</v>
      </c>
      <c r="AL67" s="384">
        <f t="shared" ca="1" si="1"/>
        <v>395219.90547573124</v>
      </c>
      <c r="AM67" s="384">
        <f t="shared" ca="1" si="1"/>
        <v>466525.57530263264</v>
      </c>
    </row>
    <row r="68" spans="4:39" ht="12.9" customHeight="1" x14ac:dyDescent="0.3">
      <c r="D68" s="54"/>
      <c r="E68" s="234" t="s">
        <v>259</v>
      </c>
      <c r="F68" s="234" t="s">
        <v>158</v>
      </c>
      <c r="G68" s="234" t="s">
        <v>646</v>
      </c>
      <c r="H68" s="172"/>
      <c r="I68" s="172"/>
      <c r="J68" s="440">
        <f ca="1" xml:space="preserve"> Oil_Calcs!AE$101</f>
        <v>75387.161006259048</v>
      </c>
      <c r="K68" s="244">
        <f ca="1" xml:space="preserve"> Oil_Calcs!AF$101</f>
        <v>81983.745819837452</v>
      </c>
      <c r="L68" s="447">
        <f ca="1" xml:space="preserve"> Oil_Calcs!AG$101</f>
        <v>89435.179066248093</v>
      </c>
      <c r="M68" s="440">
        <f ca="1" xml:space="preserve"> Oil_Calcs!AH$101</f>
        <v>6008.7531061606132</v>
      </c>
      <c r="N68" s="244">
        <f ca="1" xml:space="preserve"> Oil_Calcs!AI$101</f>
        <v>8568.077505481051</v>
      </c>
      <c r="O68" s="447">
        <f ca="1" xml:space="preserve"> Oil_Calcs!AJ$101</f>
        <v>20225.043331049103</v>
      </c>
      <c r="P68" s="440">
        <f ca="1" xml:space="preserve"> Oil_Calcs!AK$101</f>
        <v>81395.914112419661</v>
      </c>
      <c r="Q68" s="244">
        <f ca="1" xml:space="preserve"> Oil_Calcs!AL$101</f>
        <v>90551.823325318503</v>
      </c>
      <c r="R68" s="447">
        <f ca="1" xml:space="preserve"> Oil_Calcs!AM$101</f>
        <v>109660.2223972972</v>
      </c>
      <c r="S68" s="440">
        <f ca="1" xml:space="preserve"> Gas_Calcs!AE$101</f>
        <v>611.85239999999999</v>
      </c>
      <c r="T68" s="244">
        <f ca="1" xml:space="preserve"> Gas_Calcs!AF$101</f>
        <v>632.13480000000004</v>
      </c>
      <c r="U68" s="447">
        <f ca="1" xml:space="preserve"> Gas_Calcs!AG$101</f>
        <v>656.92439999999999</v>
      </c>
      <c r="V68" s="440">
        <f ca="1" xml:space="preserve"> Gas_Calcs!AH$101</f>
        <v>54.204790622379406</v>
      </c>
      <c r="W68" s="244">
        <f ca="1" xml:space="preserve"> Gas_Calcs!AI$101</f>
        <v>139.21755216829624</v>
      </c>
      <c r="X68" s="447">
        <f ca="1" xml:space="preserve"> Gas_Calcs!AJ$101</f>
        <v>234.94293940140028</v>
      </c>
      <c r="Y68" s="440">
        <f ca="1" xml:space="preserve"> Gas_Calcs!AK$101</f>
        <v>666.05719062237938</v>
      </c>
      <c r="Z68" s="244">
        <f ca="1" xml:space="preserve"> Gas_Calcs!AL$101</f>
        <v>771.35235216829631</v>
      </c>
      <c r="AA68" s="447">
        <f ca="1" xml:space="preserve"> Gas_Calcs!AM$101</f>
        <v>891.86733940140027</v>
      </c>
      <c r="AB68" s="461"/>
      <c r="AC68" s="463"/>
      <c r="AD68" s="464"/>
      <c r="AE68" s="461"/>
      <c r="AF68" s="463"/>
      <c r="AG68" s="464"/>
      <c r="AH68" s="461"/>
      <c r="AI68" s="463"/>
      <c r="AJ68" s="464"/>
      <c r="AK68" s="384">
        <f t="shared" ca="1" si="1"/>
        <v>82061.971303042039</v>
      </c>
      <c r="AL68" s="384">
        <f t="shared" ca="1" si="1"/>
        <v>91323.175677486797</v>
      </c>
      <c r="AM68" s="384">
        <f t="shared" ca="1" si="1"/>
        <v>110552.0897366986</v>
      </c>
    </row>
    <row r="69" spans="4:39" ht="12.9" customHeight="1" x14ac:dyDescent="0.3">
      <c r="D69" s="54"/>
      <c r="E69" s="234" t="s">
        <v>264</v>
      </c>
      <c r="F69" s="234" t="s">
        <v>496</v>
      </c>
      <c r="G69" s="234" t="s">
        <v>646</v>
      </c>
      <c r="H69" s="172"/>
      <c r="I69" s="172"/>
      <c r="J69" s="440">
        <f ca="1" xml:space="preserve"> Oil_Calcs!AE$102</f>
        <v>0</v>
      </c>
      <c r="K69" s="244">
        <f ca="1" xml:space="preserve"> Oil_Calcs!AF$102</f>
        <v>0</v>
      </c>
      <c r="L69" s="447">
        <f ca="1" xml:space="preserve"> Oil_Calcs!AG$102</f>
        <v>0</v>
      </c>
      <c r="M69" s="440">
        <f ca="1" xml:space="preserve"> Oil_Calcs!AH$102</f>
        <v>0</v>
      </c>
      <c r="N69" s="244">
        <f ca="1" xml:space="preserve"> Oil_Calcs!AI$102</f>
        <v>0</v>
      </c>
      <c r="O69" s="447">
        <f ca="1" xml:space="preserve"> Oil_Calcs!AJ$102</f>
        <v>0</v>
      </c>
      <c r="P69" s="440">
        <f ca="1" xml:space="preserve"> Oil_Calcs!AK$102</f>
        <v>0</v>
      </c>
      <c r="Q69" s="244">
        <f ca="1" xml:space="preserve"> Oil_Calcs!AL$102</f>
        <v>0</v>
      </c>
      <c r="R69" s="447">
        <f ca="1" xml:space="preserve"> Oil_Calcs!AM$102</f>
        <v>0</v>
      </c>
      <c r="S69" s="440">
        <f ca="1" xml:space="preserve"> Gas_Calcs!AE$102</f>
        <v>0</v>
      </c>
      <c r="T69" s="244">
        <f ca="1" xml:space="preserve"> Gas_Calcs!AF$102</f>
        <v>0</v>
      </c>
      <c r="U69" s="447">
        <f ca="1" xml:space="preserve"> Gas_Calcs!AG$102</f>
        <v>0</v>
      </c>
      <c r="V69" s="440">
        <f ca="1" xml:space="preserve"> Gas_Calcs!AH$102</f>
        <v>0</v>
      </c>
      <c r="W69" s="244">
        <f ca="1" xml:space="preserve"> Gas_Calcs!AI$102</f>
        <v>0</v>
      </c>
      <c r="X69" s="447">
        <f ca="1" xml:space="preserve"> Gas_Calcs!AJ$102</f>
        <v>0</v>
      </c>
      <c r="Y69" s="440">
        <f ca="1" xml:space="preserve"> Gas_Calcs!AK$102</f>
        <v>0</v>
      </c>
      <c r="Z69" s="244">
        <f ca="1" xml:space="preserve"> Gas_Calcs!AL$102</f>
        <v>0</v>
      </c>
      <c r="AA69" s="447">
        <f ca="1" xml:space="preserve"> Gas_Calcs!AM$102</f>
        <v>0</v>
      </c>
      <c r="AB69" s="461"/>
      <c r="AC69" s="463"/>
      <c r="AD69" s="464"/>
      <c r="AE69" s="461"/>
      <c r="AF69" s="463"/>
      <c r="AG69" s="464"/>
      <c r="AH69" s="461"/>
      <c r="AI69" s="463"/>
      <c r="AJ69" s="464"/>
      <c r="AK69" s="384">
        <f t="shared" ca="1" si="1"/>
        <v>0</v>
      </c>
      <c r="AL69" s="384">
        <f t="shared" ca="1" si="1"/>
        <v>0</v>
      </c>
      <c r="AM69" s="384">
        <f t="shared" ca="1" si="1"/>
        <v>0</v>
      </c>
    </row>
    <row r="70" spans="4:39" ht="12.9" customHeight="1" x14ac:dyDescent="0.3">
      <c r="D70" s="54"/>
      <c r="E70" s="234" t="s">
        <v>260</v>
      </c>
      <c r="F70" s="234" t="s">
        <v>159</v>
      </c>
      <c r="G70" s="234" t="s">
        <v>646</v>
      </c>
      <c r="H70" s="172"/>
      <c r="I70" s="172"/>
      <c r="J70" s="440">
        <f ca="1" xml:space="preserve"> Oil_Calcs!AE$103</f>
        <v>72547.719913744586</v>
      </c>
      <c r="K70" s="244">
        <f ca="1" xml:space="preserve"> Oil_Calcs!AF$103</f>
        <v>78895.845788958439</v>
      </c>
      <c r="L70" s="447">
        <f ca="1" xml:space="preserve"> Oil_Calcs!AG$103</f>
        <v>86066.622415918595</v>
      </c>
      <c r="M70" s="440">
        <f ca="1" xml:space="preserve"> Oil_Calcs!AH$103</f>
        <v>5782.4347217477844</v>
      </c>
      <c r="N70" s="244">
        <f ca="1" xml:space="preserve"> Oil_Calcs!AI$103</f>
        <v>8245.362721847112</v>
      </c>
      <c r="O70" s="447">
        <f ca="1" xml:space="preserve"> Oil_Calcs!AJ$103</f>
        <v>19463.271454173431</v>
      </c>
      <c r="P70" s="440">
        <f ca="1" xml:space="preserve"> Oil_Calcs!AK$103</f>
        <v>78330.154635492363</v>
      </c>
      <c r="Q70" s="244">
        <f ca="1" xml:space="preserve"> Oil_Calcs!AL$103</f>
        <v>87141.208510805547</v>
      </c>
      <c r="R70" s="447">
        <f ca="1" xml:space="preserve"> Oil_Calcs!AM$103</f>
        <v>105529.89387009203</v>
      </c>
      <c r="S70" s="440">
        <f ca="1" xml:space="preserve"> Gas_Calcs!AE$103</f>
        <v>134619.2568</v>
      </c>
      <c r="T70" s="244">
        <f ca="1" xml:space="preserve"> Gas_Calcs!AF$103</f>
        <v>139081.77359999999</v>
      </c>
      <c r="U70" s="447">
        <f ca="1" xml:space="preserve"> Gas_Calcs!AG$103</f>
        <v>144535.9608</v>
      </c>
      <c r="V70" s="440">
        <f ca="1" xml:space="preserve"> Gas_Calcs!AH$103</f>
        <v>11926.093006392268</v>
      </c>
      <c r="W70" s="244">
        <f ca="1" xml:space="preserve"> Gas_Calcs!AI$103</f>
        <v>30630.530184095485</v>
      </c>
      <c r="X70" s="447">
        <f ca="1" xml:space="preserve"> Gas_Calcs!AJ$103</f>
        <v>51691.950366826932</v>
      </c>
      <c r="Y70" s="440">
        <f ca="1" xml:space="preserve"> Gas_Calcs!AK$103</f>
        <v>146545.34980639227</v>
      </c>
      <c r="Z70" s="244">
        <f ca="1" xml:space="preserve"> Gas_Calcs!AL$103</f>
        <v>169712.30378409548</v>
      </c>
      <c r="AA70" s="447">
        <f ca="1" xml:space="preserve"> Gas_Calcs!AM$103</f>
        <v>196227.91116682693</v>
      </c>
      <c r="AB70" s="461"/>
      <c r="AC70" s="463"/>
      <c r="AD70" s="464"/>
      <c r="AE70" s="461"/>
      <c r="AF70" s="463"/>
      <c r="AG70" s="464"/>
      <c r="AH70" s="461"/>
      <c r="AI70" s="463"/>
      <c r="AJ70" s="464"/>
      <c r="AK70" s="384">
        <f t="shared" ca="1" si="1"/>
        <v>224875.50444188464</v>
      </c>
      <c r="AL70" s="384">
        <f t="shared" ca="1" si="1"/>
        <v>256853.51229490101</v>
      </c>
      <c r="AM70" s="384">
        <f t="shared" ca="1" si="1"/>
        <v>301757.80503691896</v>
      </c>
    </row>
    <row r="71" spans="4:39" ht="12.9" customHeight="1" x14ac:dyDescent="0.3">
      <c r="D71" s="54"/>
      <c r="E71" s="234" t="s">
        <v>439</v>
      </c>
      <c r="F71" s="234" t="s">
        <v>639</v>
      </c>
      <c r="G71" s="234" t="s">
        <v>646</v>
      </c>
      <c r="H71" s="172"/>
      <c r="I71" s="172"/>
      <c r="J71" s="440">
        <f ca="1" xml:space="preserve"> Oil_Calcs!AE$104</f>
        <v>0</v>
      </c>
      <c r="K71" s="244">
        <f ca="1" xml:space="preserve"> Oil_Calcs!AF$104</f>
        <v>0</v>
      </c>
      <c r="L71" s="447">
        <f ca="1" xml:space="preserve"> Oil_Calcs!AG$104</f>
        <v>0</v>
      </c>
      <c r="M71" s="440">
        <f ca="1" xml:space="preserve"> Oil_Calcs!AH$104</f>
        <v>0</v>
      </c>
      <c r="N71" s="244">
        <f ca="1" xml:space="preserve"> Oil_Calcs!AI$104</f>
        <v>0</v>
      </c>
      <c r="O71" s="447">
        <f ca="1" xml:space="preserve"> Oil_Calcs!AJ$104</f>
        <v>0</v>
      </c>
      <c r="P71" s="440">
        <f ca="1" xml:space="preserve"> Oil_Calcs!AK$104</f>
        <v>0</v>
      </c>
      <c r="Q71" s="244">
        <f ca="1" xml:space="preserve"> Oil_Calcs!AL$104</f>
        <v>0</v>
      </c>
      <c r="R71" s="447">
        <f ca="1" xml:space="preserve"> Oil_Calcs!AM$104</f>
        <v>0</v>
      </c>
      <c r="S71" s="440">
        <f ca="1" xml:space="preserve"> Gas_Calcs!AE$104</f>
        <v>0</v>
      </c>
      <c r="T71" s="244">
        <f ca="1" xml:space="preserve"> Gas_Calcs!AF$104</f>
        <v>0</v>
      </c>
      <c r="U71" s="447">
        <f ca="1" xml:space="preserve"> Gas_Calcs!AG$104</f>
        <v>0</v>
      </c>
      <c r="V71" s="440">
        <f ca="1" xml:space="preserve"> Gas_Calcs!AH$104</f>
        <v>0</v>
      </c>
      <c r="W71" s="244">
        <f ca="1" xml:space="preserve"> Gas_Calcs!AI$104</f>
        <v>0</v>
      </c>
      <c r="X71" s="447">
        <f ca="1" xml:space="preserve"> Gas_Calcs!AJ$104</f>
        <v>0</v>
      </c>
      <c r="Y71" s="440">
        <f ca="1" xml:space="preserve"> Gas_Calcs!AK$104</f>
        <v>0</v>
      </c>
      <c r="Z71" s="244">
        <f ca="1" xml:space="preserve"> Gas_Calcs!AL$104</f>
        <v>0</v>
      </c>
      <c r="AA71" s="447">
        <f ca="1" xml:space="preserve"> Gas_Calcs!AM$104</f>
        <v>0</v>
      </c>
      <c r="AB71" s="461"/>
      <c r="AC71" s="463"/>
      <c r="AD71" s="464"/>
      <c r="AE71" s="461"/>
      <c r="AF71" s="463"/>
      <c r="AG71" s="464"/>
      <c r="AH71" s="461"/>
      <c r="AI71" s="463"/>
      <c r="AJ71" s="464"/>
      <c r="AK71" s="384">
        <f t="shared" ca="1" si="1"/>
        <v>0</v>
      </c>
      <c r="AL71" s="384">
        <f t="shared" ca="1" si="1"/>
        <v>0</v>
      </c>
      <c r="AM71" s="384">
        <f t="shared" ca="1" si="1"/>
        <v>0</v>
      </c>
    </row>
    <row r="72" spans="4:39" ht="12.9" customHeight="1" x14ac:dyDescent="0.3">
      <c r="D72" s="54"/>
      <c r="E72" s="234" t="s">
        <v>263</v>
      </c>
      <c r="F72" s="234" t="s">
        <v>495</v>
      </c>
      <c r="G72" s="234" t="s">
        <v>646</v>
      </c>
      <c r="H72" s="172"/>
      <c r="I72" s="172"/>
      <c r="J72" s="440">
        <f ca="1" xml:space="preserve"> Oil_Calcs!AE$105</f>
        <v>0</v>
      </c>
      <c r="K72" s="244">
        <f ca="1" xml:space="preserve"> Oil_Calcs!AF$105</f>
        <v>0</v>
      </c>
      <c r="L72" s="447">
        <f ca="1" xml:space="preserve"> Oil_Calcs!AG$105</f>
        <v>0</v>
      </c>
      <c r="M72" s="440">
        <f ca="1" xml:space="preserve"> Oil_Calcs!AH$105</f>
        <v>0</v>
      </c>
      <c r="N72" s="244">
        <f ca="1" xml:space="preserve"> Oil_Calcs!AI$105</f>
        <v>0</v>
      </c>
      <c r="O72" s="447">
        <f ca="1" xml:space="preserve"> Oil_Calcs!AJ$105</f>
        <v>0</v>
      </c>
      <c r="P72" s="440">
        <f ca="1" xml:space="preserve"> Oil_Calcs!AK$105</f>
        <v>0</v>
      </c>
      <c r="Q72" s="244">
        <f ca="1" xml:space="preserve"> Oil_Calcs!AL$105</f>
        <v>0</v>
      </c>
      <c r="R72" s="447">
        <f ca="1" xml:space="preserve"> Oil_Calcs!AM$105</f>
        <v>0</v>
      </c>
      <c r="S72" s="440">
        <f ca="1" xml:space="preserve"> Gas_Calcs!AE$105</f>
        <v>0</v>
      </c>
      <c r="T72" s="244">
        <f ca="1" xml:space="preserve"> Gas_Calcs!AF$105</f>
        <v>0</v>
      </c>
      <c r="U72" s="447">
        <f ca="1" xml:space="preserve"> Gas_Calcs!AG$105</f>
        <v>0</v>
      </c>
      <c r="V72" s="440">
        <f ca="1" xml:space="preserve"> Gas_Calcs!AH$105</f>
        <v>0</v>
      </c>
      <c r="W72" s="244">
        <f ca="1" xml:space="preserve"> Gas_Calcs!AI$105</f>
        <v>0</v>
      </c>
      <c r="X72" s="447">
        <f ca="1" xml:space="preserve"> Gas_Calcs!AJ$105</f>
        <v>0</v>
      </c>
      <c r="Y72" s="440">
        <f ca="1" xml:space="preserve"> Gas_Calcs!AK$105</f>
        <v>0</v>
      </c>
      <c r="Z72" s="244">
        <f ca="1" xml:space="preserve"> Gas_Calcs!AL$105</f>
        <v>0</v>
      </c>
      <c r="AA72" s="447">
        <f ca="1" xml:space="preserve"> Gas_Calcs!AM$105</f>
        <v>0</v>
      </c>
      <c r="AB72" s="461"/>
      <c r="AC72" s="463"/>
      <c r="AD72" s="464"/>
      <c r="AE72" s="461"/>
      <c r="AF72" s="463"/>
      <c r="AG72" s="464"/>
      <c r="AH72" s="461"/>
      <c r="AI72" s="463"/>
      <c r="AJ72" s="464"/>
      <c r="AK72" s="384">
        <f t="shared" ca="1" si="1"/>
        <v>0</v>
      </c>
      <c r="AL72" s="384">
        <f t="shared" ca="1" si="1"/>
        <v>0</v>
      </c>
      <c r="AM72" s="384">
        <f t="shared" ca="1" si="1"/>
        <v>0</v>
      </c>
    </row>
    <row r="73" spans="4:39" ht="12.9" customHeight="1" x14ac:dyDescent="0.3">
      <c r="D73" s="54"/>
      <c r="E73" s="234" t="s">
        <v>403</v>
      </c>
      <c r="F73" s="234" t="s">
        <v>615</v>
      </c>
      <c r="G73" s="234" t="s">
        <v>646</v>
      </c>
      <c r="H73" s="172"/>
      <c r="I73" s="172"/>
      <c r="J73" s="440">
        <f ca="1" xml:space="preserve"> Oil_Calcs!AE$106</f>
        <v>0</v>
      </c>
      <c r="K73" s="244">
        <f ca="1" xml:space="preserve"> Oil_Calcs!AF$106</f>
        <v>0</v>
      </c>
      <c r="L73" s="447">
        <f ca="1" xml:space="preserve"> Oil_Calcs!AG$106</f>
        <v>0</v>
      </c>
      <c r="M73" s="440">
        <f ca="1" xml:space="preserve"> Oil_Calcs!AH$106</f>
        <v>0</v>
      </c>
      <c r="N73" s="244">
        <f ca="1" xml:space="preserve"> Oil_Calcs!AI$106</f>
        <v>0</v>
      </c>
      <c r="O73" s="447">
        <f ca="1" xml:space="preserve"> Oil_Calcs!AJ$106</f>
        <v>0</v>
      </c>
      <c r="P73" s="440">
        <f ca="1" xml:space="preserve"> Oil_Calcs!AK$106</f>
        <v>0</v>
      </c>
      <c r="Q73" s="244">
        <f ca="1" xml:space="preserve"> Oil_Calcs!AL$106</f>
        <v>0</v>
      </c>
      <c r="R73" s="447">
        <f ca="1" xml:space="preserve"> Oil_Calcs!AM$106</f>
        <v>0</v>
      </c>
      <c r="S73" s="440">
        <f ca="1" xml:space="preserve"> Gas_Calcs!AE$106</f>
        <v>0</v>
      </c>
      <c r="T73" s="244">
        <f ca="1" xml:space="preserve"> Gas_Calcs!AF$106</f>
        <v>0</v>
      </c>
      <c r="U73" s="447">
        <f ca="1" xml:space="preserve"> Gas_Calcs!AG$106</f>
        <v>0</v>
      </c>
      <c r="V73" s="440">
        <f ca="1" xml:space="preserve"> Gas_Calcs!AH$106</f>
        <v>0</v>
      </c>
      <c r="W73" s="244">
        <f ca="1" xml:space="preserve"> Gas_Calcs!AI$106</f>
        <v>0</v>
      </c>
      <c r="X73" s="447">
        <f ca="1" xml:space="preserve"> Gas_Calcs!AJ$106</f>
        <v>0</v>
      </c>
      <c r="Y73" s="440">
        <f ca="1" xml:space="preserve"> Gas_Calcs!AK$106</f>
        <v>0</v>
      </c>
      <c r="Z73" s="244">
        <f ca="1" xml:space="preserve"> Gas_Calcs!AL$106</f>
        <v>0</v>
      </c>
      <c r="AA73" s="447">
        <f ca="1" xml:space="preserve"> Gas_Calcs!AM$106</f>
        <v>0</v>
      </c>
      <c r="AB73" s="461"/>
      <c r="AC73" s="463"/>
      <c r="AD73" s="464"/>
      <c r="AE73" s="461"/>
      <c r="AF73" s="463"/>
      <c r="AG73" s="464"/>
      <c r="AH73" s="461"/>
      <c r="AI73" s="463"/>
      <c r="AJ73" s="464"/>
      <c r="AK73" s="384">
        <f t="shared" ref="AK73:AM136" ca="1" si="2">P73+Y73+AH73</f>
        <v>0</v>
      </c>
      <c r="AL73" s="384">
        <f t="shared" ca="1" si="2"/>
        <v>0</v>
      </c>
      <c r="AM73" s="384">
        <f t="shared" ca="1" si="2"/>
        <v>0</v>
      </c>
    </row>
    <row r="74" spans="4:39" ht="12.9" customHeight="1" x14ac:dyDescent="0.3">
      <c r="D74" s="54"/>
      <c r="E74" s="234" t="s">
        <v>266</v>
      </c>
      <c r="F74" s="234" t="s">
        <v>498</v>
      </c>
      <c r="G74" s="234" t="s">
        <v>646</v>
      </c>
      <c r="H74" s="172"/>
      <c r="I74" s="172"/>
      <c r="J74" s="440">
        <f ca="1" xml:space="preserve"> Oil_Calcs!AE$107</f>
        <v>0</v>
      </c>
      <c r="K74" s="244">
        <f ca="1" xml:space="preserve"> Oil_Calcs!AF$107</f>
        <v>0</v>
      </c>
      <c r="L74" s="447">
        <f ca="1" xml:space="preserve"> Oil_Calcs!AG$107</f>
        <v>0</v>
      </c>
      <c r="M74" s="440">
        <f ca="1" xml:space="preserve"> Oil_Calcs!AH$107</f>
        <v>0</v>
      </c>
      <c r="N74" s="244">
        <f ca="1" xml:space="preserve"> Oil_Calcs!AI$107</f>
        <v>0</v>
      </c>
      <c r="O74" s="447">
        <f ca="1" xml:space="preserve"> Oil_Calcs!AJ$107</f>
        <v>0</v>
      </c>
      <c r="P74" s="440">
        <f ca="1" xml:space="preserve"> Oil_Calcs!AK$107</f>
        <v>0</v>
      </c>
      <c r="Q74" s="244">
        <f ca="1" xml:space="preserve"> Oil_Calcs!AL$107</f>
        <v>0</v>
      </c>
      <c r="R74" s="447">
        <f ca="1" xml:space="preserve"> Oil_Calcs!AM$107</f>
        <v>0</v>
      </c>
      <c r="S74" s="440">
        <f ca="1" xml:space="preserve"> Gas_Calcs!AE$107</f>
        <v>0</v>
      </c>
      <c r="T74" s="244">
        <f ca="1" xml:space="preserve"> Gas_Calcs!AF$107</f>
        <v>0</v>
      </c>
      <c r="U74" s="447">
        <f ca="1" xml:space="preserve"> Gas_Calcs!AG$107</f>
        <v>0</v>
      </c>
      <c r="V74" s="440">
        <f ca="1" xml:space="preserve"> Gas_Calcs!AH$107</f>
        <v>0</v>
      </c>
      <c r="W74" s="244">
        <f ca="1" xml:space="preserve"> Gas_Calcs!AI$107</f>
        <v>0</v>
      </c>
      <c r="X74" s="447">
        <f ca="1" xml:space="preserve"> Gas_Calcs!AJ$107</f>
        <v>0</v>
      </c>
      <c r="Y74" s="440">
        <f ca="1" xml:space="preserve"> Gas_Calcs!AK$107</f>
        <v>0</v>
      </c>
      <c r="Z74" s="244">
        <f ca="1" xml:space="preserve"> Gas_Calcs!AL$107</f>
        <v>0</v>
      </c>
      <c r="AA74" s="447">
        <f ca="1" xml:space="preserve"> Gas_Calcs!AM$107</f>
        <v>0</v>
      </c>
      <c r="AB74" s="461"/>
      <c r="AC74" s="463"/>
      <c r="AD74" s="464"/>
      <c r="AE74" s="461"/>
      <c r="AF74" s="463"/>
      <c r="AG74" s="464"/>
      <c r="AH74" s="461"/>
      <c r="AI74" s="463"/>
      <c r="AJ74" s="464"/>
      <c r="AK74" s="384">
        <f t="shared" ca="1" si="2"/>
        <v>0</v>
      </c>
      <c r="AL74" s="384">
        <f t="shared" ca="1" si="2"/>
        <v>0</v>
      </c>
      <c r="AM74" s="384">
        <f t="shared" ca="1" si="2"/>
        <v>0</v>
      </c>
    </row>
    <row r="75" spans="4:39" ht="12.9" customHeight="1" x14ac:dyDescent="0.3">
      <c r="D75" s="54"/>
      <c r="E75" s="234" t="s">
        <v>270</v>
      </c>
      <c r="F75" s="234" t="s">
        <v>502</v>
      </c>
      <c r="G75" s="234" t="s">
        <v>646</v>
      </c>
      <c r="H75" s="172"/>
      <c r="I75" s="172"/>
      <c r="J75" s="440">
        <f ca="1" xml:space="preserve"> Oil_Calcs!AE$108</f>
        <v>0</v>
      </c>
      <c r="K75" s="244">
        <f ca="1" xml:space="preserve"> Oil_Calcs!AF$108</f>
        <v>0</v>
      </c>
      <c r="L75" s="447">
        <f ca="1" xml:space="preserve"> Oil_Calcs!AG$108</f>
        <v>0</v>
      </c>
      <c r="M75" s="440">
        <f ca="1" xml:space="preserve"> Oil_Calcs!AH$108</f>
        <v>0</v>
      </c>
      <c r="N75" s="244">
        <f ca="1" xml:space="preserve"> Oil_Calcs!AI$108</f>
        <v>0</v>
      </c>
      <c r="O75" s="447">
        <f ca="1" xml:space="preserve"> Oil_Calcs!AJ$108</f>
        <v>0</v>
      </c>
      <c r="P75" s="440">
        <f ca="1" xml:space="preserve"> Oil_Calcs!AK$108</f>
        <v>0</v>
      </c>
      <c r="Q75" s="244">
        <f ca="1" xml:space="preserve"> Oil_Calcs!AL$108</f>
        <v>0</v>
      </c>
      <c r="R75" s="447">
        <f ca="1" xml:space="preserve"> Oil_Calcs!AM$108</f>
        <v>0</v>
      </c>
      <c r="S75" s="440">
        <f ca="1" xml:space="preserve"> Gas_Calcs!AE$108</f>
        <v>0</v>
      </c>
      <c r="T75" s="244">
        <f ca="1" xml:space="preserve"> Gas_Calcs!AF$108</f>
        <v>0</v>
      </c>
      <c r="U75" s="447">
        <f ca="1" xml:space="preserve"> Gas_Calcs!AG$108</f>
        <v>0</v>
      </c>
      <c r="V75" s="440">
        <f ca="1" xml:space="preserve"> Gas_Calcs!AH$108</f>
        <v>0</v>
      </c>
      <c r="W75" s="244">
        <f ca="1" xml:space="preserve"> Gas_Calcs!AI$108</f>
        <v>0</v>
      </c>
      <c r="X75" s="447">
        <f ca="1" xml:space="preserve"> Gas_Calcs!AJ$108</f>
        <v>0</v>
      </c>
      <c r="Y75" s="440">
        <f ca="1" xml:space="preserve"> Gas_Calcs!AK$108</f>
        <v>0</v>
      </c>
      <c r="Z75" s="244">
        <f ca="1" xml:space="preserve"> Gas_Calcs!AL$108</f>
        <v>0</v>
      </c>
      <c r="AA75" s="447">
        <f ca="1" xml:space="preserve"> Gas_Calcs!AM$108</f>
        <v>0</v>
      </c>
      <c r="AB75" s="461"/>
      <c r="AC75" s="463"/>
      <c r="AD75" s="464"/>
      <c r="AE75" s="461"/>
      <c r="AF75" s="463"/>
      <c r="AG75" s="464"/>
      <c r="AH75" s="461"/>
      <c r="AI75" s="463"/>
      <c r="AJ75" s="464"/>
      <c r="AK75" s="384">
        <f t="shared" ca="1" si="2"/>
        <v>0</v>
      </c>
      <c r="AL75" s="384">
        <f t="shared" ca="1" si="2"/>
        <v>0</v>
      </c>
      <c r="AM75" s="384">
        <f t="shared" ca="1" si="2"/>
        <v>0</v>
      </c>
    </row>
    <row r="76" spans="4:39" ht="12.9" customHeight="1" x14ac:dyDescent="0.3">
      <c r="D76" s="54"/>
      <c r="E76" s="234" t="s">
        <v>269</v>
      </c>
      <c r="F76" s="234" t="s">
        <v>501</v>
      </c>
      <c r="G76" s="234" t="s">
        <v>646</v>
      </c>
      <c r="H76" s="172"/>
      <c r="I76" s="172"/>
      <c r="J76" s="440">
        <f ca="1" xml:space="preserve"> Oil_Calcs!AE$109</f>
        <v>0</v>
      </c>
      <c r="K76" s="244">
        <f ca="1" xml:space="preserve"> Oil_Calcs!AF$109</f>
        <v>0</v>
      </c>
      <c r="L76" s="447">
        <f ca="1" xml:space="preserve"> Oil_Calcs!AG$109</f>
        <v>0</v>
      </c>
      <c r="M76" s="440">
        <f ca="1" xml:space="preserve"> Oil_Calcs!AH$109</f>
        <v>0</v>
      </c>
      <c r="N76" s="244">
        <f ca="1" xml:space="preserve"> Oil_Calcs!AI$109</f>
        <v>0</v>
      </c>
      <c r="O76" s="447">
        <f ca="1" xml:space="preserve"> Oil_Calcs!AJ$109</f>
        <v>0</v>
      </c>
      <c r="P76" s="440">
        <f ca="1" xml:space="preserve"> Oil_Calcs!AK$109</f>
        <v>0</v>
      </c>
      <c r="Q76" s="244">
        <f ca="1" xml:space="preserve"> Oil_Calcs!AL$109</f>
        <v>0</v>
      </c>
      <c r="R76" s="447">
        <f ca="1" xml:space="preserve"> Oil_Calcs!AM$109</f>
        <v>0</v>
      </c>
      <c r="S76" s="440">
        <f ca="1" xml:space="preserve"> Gas_Calcs!AE$109</f>
        <v>0</v>
      </c>
      <c r="T76" s="244">
        <f ca="1" xml:space="preserve"> Gas_Calcs!AF$109</f>
        <v>0</v>
      </c>
      <c r="U76" s="447">
        <f ca="1" xml:space="preserve"> Gas_Calcs!AG$109</f>
        <v>0</v>
      </c>
      <c r="V76" s="440">
        <f ca="1" xml:space="preserve"> Gas_Calcs!AH$109</f>
        <v>0</v>
      </c>
      <c r="W76" s="244">
        <f ca="1" xml:space="preserve"> Gas_Calcs!AI$109</f>
        <v>0</v>
      </c>
      <c r="X76" s="447">
        <f ca="1" xml:space="preserve"> Gas_Calcs!AJ$109</f>
        <v>0</v>
      </c>
      <c r="Y76" s="440">
        <f ca="1" xml:space="preserve"> Gas_Calcs!AK$109</f>
        <v>0</v>
      </c>
      <c r="Z76" s="244">
        <f ca="1" xml:space="preserve"> Gas_Calcs!AL$109</f>
        <v>0</v>
      </c>
      <c r="AA76" s="447">
        <f ca="1" xml:space="preserve"> Gas_Calcs!AM$109</f>
        <v>0</v>
      </c>
      <c r="AB76" s="461"/>
      <c r="AC76" s="463"/>
      <c r="AD76" s="464"/>
      <c r="AE76" s="461"/>
      <c r="AF76" s="463"/>
      <c r="AG76" s="464"/>
      <c r="AH76" s="461"/>
      <c r="AI76" s="463"/>
      <c r="AJ76" s="464"/>
      <c r="AK76" s="384">
        <f t="shared" ca="1" si="2"/>
        <v>0</v>
      </c>
      <c r="AL76" s="384">
        <f t="shared" ca="1" si="2"/>
        <v>0</v>
      </c>
      <c r="AM76" s="384">
        <f t="shared" ca="1" si="2"/>
        <v>0</v>
      </c>
    </row>
    <row r="77" spans="4:39" ht="12.9" customHeight="1" x14ac:dyDescent="0.3">
      <c r="D77" s="54"/>
      <c r="E77" s="234" t="s">
        <v>267</v>
      </c>
      <c r="F77" s="234" t="s">
        <v>499</v>
      </c>
      <c r="G77" s="234" t="s">
        <v>646</v>
      </c>
      <c r="H77" s="172"/>
      <c r="I77" s="172"/>
      <c r="J77" s="440">
        <f ca="1" xml:space="preserve"> Oil_Calcs!AE$110</f>
        <v>0</v>
      </c>
      <c r="K77" s="244">
        <f ca="1" xml:space="preserve"> Oil_Calcs!AF$110</f>
        <v>0</v>
      </c>
      <c r="L77" s="447">
        <f ca="1" xml:space="preserve"> Oil_Calcs!AG$110</f>
        <v>0</v>
      </c>
      <c r="M77" s="440">
        <f ca="1" xml:space="preserve"> Oil_Calcs!AH$110</f>
        <v>0</v>
      </c>
      <c r="N77" s="244">
        <f ca="1" xml:space="preserve"> Oil_Calcs!AI$110</f>
        <v>0</v>
      </c>
      <c r="O77" s="447">
        <f ca="1" xml:space="preserve"> Oil_Calcs!AJ$110</f>
        <v>0</v>
      </c>
      <c r="P77" s="440">
        <f ca="1" xml:space="preserve"> Oil_Calcs!AK$110</f>
        <v>0</v>
      </c>
      <c r="Q77" s="244">
        <f ca="1" xml:space="preserve"> Oil_Calcs!AL$110</f>
        <v>0</v>
      </c>
      <c r="R77" s="447">
        <f ca="1" xml:space="preserve"> Oil_Calcs!AM$110</f>
        <v>0</v>
      </c>
      <c r="S77" s="440">
        <f ca="1" xml:space="preserve"> Gas_Calcs!AE$110</f>
        <v>0</v>
      </c>
      <c r="T77" s="244">
        <f ca="1" xml:space="preserve"> Gas_Calcs!AF$110</f>
        <v>0</v>
      </c>
      <c r="U77" s="447">
        <f ca="1" xml:space="preserve"> Gas_Calcs!AG$110</f>
        <v>0</v>
      </c>
      <c r="V77" s="440">
        <f ca="1" xml:space="preserve"> Gas_Calcs!AH$110</f>
        <v>0</v>
      </c>
      <c r="W77" s="244">
        <f ca="1" xml:space="preserve"> Gas_Calcs!AI$110</f>
        <v>0</v>
      </c>
      <c r="X77" s="447">
        <f ca="1" xml:space="preserve"> Gas_Calcs!AJ$110</f>
        <v>0</v>
      </c>
      <c r="Y77" s="440">
        <f ca="1" xml:space="preserve"> Gas_Calcs!AK$110</f>
        <v>0</v>
      </c>
      <c r="Z77" s="244">
        <f ca="1" xml:space="preserve"> Gas_Calcs!AL$110</f>
        <v>0</v>
      </c>
      <c r="AA77" s="447">
        <f ca="1" xml:space="preserve"> Gas_Calcs!AM$110</f>
        <v>0</v>
      </c>
      <c r="AB77" s="461"/>
      <c r="AC77" s="463"/>
      <c r="AD77" s="464"/>
      <c r="AE77" s="461"/>
      <c r="AF77" s="463"/>
      <c r="AG77" s="464"/>
      <c r="AH77" s="461"/>
      <c r="AI77" s="463"/>
      <c r="AJ77" s="464"/>
      <c r="AK77" s="384">
        <f t="shared" ca="1" si="2"/>
        <v>0</v>
      </c>
      <c r="AL77" s="384">
        <f t="shared" ca="1" si="2"/>
        <v>0</v>
      </c>
      <c r="AM77" s="384">
        <f t="shared" ca="1" si="2"/>
        <v>0</v>
      </c>
    </row>
    <row r="78" spans="4:39" ht="12.9" customHeight="1" x14ac:dyDescent="0.3">
      <c r="D78" s="54"/>
      <c r="E78" s="234" t="s">
        <v>339</v>
      </c>
      <c r="F78" s="234" t="s">
        <v>560</v>
      </c>
      <c r="G78" s="234" t="s">
        <v>646</v>
      </c>
      <c r="H78" s="172"/>
      <c r="I78" s="172"/>
      <c r="J78" s="440">
        <f ca="1" xml:space="preserve"> Oil_Calcs!AE$111</f>
        <v>0</v>
      </c>
      <c r="K78" s="244">
        <f ca="1" xml:space="preserve"> Oil_Calcs!AF$111</f>
        <v>0</v>
      </c>
      <c r="L78" s="447">
        <f ca="1" xml:space="preserve"> Oil_Calcs!AG$111</f>
        <v>0</v>
      </c>
      <c r="M78" s="440">
        <f ca="1" xml:space="preserve"> Oil_Calcs!AH$111</f>
        <v>0</v>
      </c>
      <c r="N78" s="244">
        <f ca="1" xml:space="preserve"> Oil_Calcs!AI$111</f>
        <v>0</v>
      </c>
      <c r="O78" s="447">
        <f ca="1" xml:space="preserve"> Oil_Calcs!AJ$111</f>
        <v>0</v>
      </c>
      <c r="P78" s="440">
        <f ca="1" xml:space="preserve"> Oil_Calcs!AK$111</f>
        <v>0</v>
      </c>
      <c r="Q78" s="244">
        <f ca="1" xml:space="preserve"> Oil_Calcs!AL$111</f>
        <v>0</v>
      </c>
      <c r="R78" s="447">
        <f ca="1" xml:space="preserve"> Oil_Calcs!AM$111</f>
        <v>0</v>
      </c>
      <c r="S78" s="440">
        <f ca="1" xml:space="preserve"> Gas_Calcs!AE$111</f>
        <v>0</v>
      </c>
      <c r="T78" s="244">
        <f ca="1" xml:space="preserve"> Gas_Calcs!AF$111</f>
        <v>0</v>
      </c>
      <c r="U78" s="447">
        <f ca="1" xml:space="preserve"> Gas_Calcs!AG$111</f>
        <v>0</v>
      </c>
      <c r="V78" s="440">
        <f ca="1" xml:space="preserve"> Gas_Calcs!AH$111</f>
        <v>0</v>
      </c>
      <c r="W78" s="244">
        <f ca="1" xml:space="preserve"> Gas_Calcs!AI$111</f>
        <v>0</v>
      </c>
      <c r="X78" s="447">
        <f ca="1" xml:space="preserve"> Gas_Calcs!AJ$111</f>
        <v>0</v>
      </c>
      <c r="Y78" s="440">
        <f ca="1" xml:space="preserve"> Gas_Calcs!AK$111</f>
        <v>0</v>
      </c>
      <c r="Z78" s="244">
        <f ca="1" xml:space="preserve"> Gas_Calcs!AL$111</f>
        <v>0</v>
      </c>
      <c r="AA78" s="447">
        <f ca="1" xml:space="preserve"> Gas_Calcs!AM$111</f>
        <v>0</v>
      </c>
      <c r="AB78" s="461"/>
      <c r="AC78" s="463"/>
      <c r="AD78" s="464"/>
      <c r="AE78" s="461"/>
      <c r="AF78" s="463"/>
      <c r="AG78" s="464"/>
      <c r="AH78" s="461"/>
      <c r="AI78" s="463"/>
      <c r="AJ78" s="464"/>
      <c r="AK78" s="384">
        <f t="shared" ca="1" si="2"/>
        <v>0</v>
      </c>
      <c r="AL78" s="384">
        <f t="shared" ca="1" si="2"/>
        <v>0</v>
      </c>
      <c r="AM78" s="384">
        <f t="shared" ca="1" si="2"/>
        <v>0</v>
      </c>
    </row>
    <row r="79" spans="4:39" ht="12.9" customHeight="1" x14ac:dyDescent="0.3">
      <c r="D79" s="54"/>
      <c r="E79" s="234" t="s">
        <v>268</v>
      </c>
      <c r="F79" s="234" t="s">
        <v>500</v>
      </c>
      <c r="G79" s="234" t="s">
        <v>646</v>
      </c>
      <c r="H79" s="172"/>
      <c r="I79" s="172"/>
      <c r="J79" s="440">
        <f ca="1" xml:space="preserve"> Oil_Calcs!AE$112</f>
        <v>0</v>
      </c>
      <c r="K79" s="244">
        <f ca="1" xml:space="preserve"> Oil_Calcs!AF$112</f>
        <v>0</v>
      </c>
      <c r="L79" s="447">
        <f ca="1" xml:space="preserve"> Oil_Calcs!AG$112</f>
        <v>0</v>
      </c>
      <c r="M79" s="440">
        <f ca="1" xml:space="preserve"> Oil_Calcs!AH$112</f>
        <v>0</v>
      </c>
      <c r="N79" s="244">
        <f ca="1" xml:space="preserve"> Oil_Calcs!AI$112</f>
        <v>0</v>
      </c>
      <c r="O79" s="447">
        <f ca="1" xml:space="preserve"> Oil_Calcs!AJ$112</f>
        <v>0</v>
      </c>
      <c r="P79" s="440">
        <f ca="1" xml:space="preserve"> Oil_Calcs!AK$112</f>
        <v>0</v>
      </c>
      <c r="Q79" s="244">
        <f ca="1" xml:space="preserve"> Oil_Calcs!AL$112</f>
        <v>0</v>
      </c>
      <c r="R79" s="447">
        <f ca="1" xml:space="preserve"> Oil_Calcs!AM$112</f>
        <v>0</v>
      </c>
      <c r="S79" s="440">
        <f ca="1" xml:space="preserve"> Gas_Calcs!AE$112</f>
        <v>0</v>
      </c>
      <c r="T79" s="244">
        <f ca="1" xml:space="preserve"> Gas_Calcs!AF$112</f>
        <v>0</v>
      </c>
      <c r="U79" s="447">
        <f ca="1" xml:space="preserve"> Gas_Calcs!AG$112</f>
        <v>0</v>
      </c>
      <c r="V79" s="440">
        <f ca="1" xml:space="preserve"> Gas_Calcs!AH$112</f>
        <v>0</v>
      </c>
      <c r="W79" s="244">
        <f ca="1" xml:space="preserve"> Gas_Calcs!AI$112</f>
        <v>0</v>
      </c>
      <c r="X79" s="447">
        <f ca="1" xml:space="preserve"> Gas_Calcs!AJ$112</f>
        <v>0</v>
      </c>
      <c r="Y79" s="440">
        <f ca="1" xml:space="preserve"> Gas_Calcs!AK$112</f>
        <v>0</v>
      </c>
      <c r="Z79" s="244">
        <f ca="1" xml:space="preserve"> Gas_Calcs!AL$112</f>
        <v>0</v>
      </c>
      <c r="AA79" s="447">
        <f ca="1" xml:space="preserve"> Gas_Calcs!AM$112</f>
        <v>0</v>
      </c>
      <c r="AB79" s="461"/>
      <c r="AC79" s="463"/>
      <c r="AD79" s="464"/>
      <c r="AE79" s="461"/>
      <c r="AF79" s="463"/>
      <c r="AG79" s="464"/>
      <c r="AH79" s="461"/>
      <c r="AI79" s="463"/>
      <c r="AJ79" s="464"/>
      <c r="AK79" s="384">
        <f t="shared" ca="1" si="2"/>
        <v>0</v>
      </c>
      <c r="AL79" s="384">
        <f t="shared" ca="1" si="2"/>
        <v>0</v>
      </c>
      <c r="AM79" s="384">
        <f t="shared" ca="1" si="2"/>
        <v>0</v>
      </c>
    </row>
    <row r="80" spans="4:39" ht="12.9" customHeight="1" x14ac:dyDescent="0.3">
      <c r="D80" s="54"/>
      <c r="E80" s="234" t="s">
        <v>271</v>
      </c>
      <c r="F80" s="234" t="s">
        <v>503</v>
      </c>
      <c r="G80" s="234" t="s">
        <v>646</v>
      </c>
      <c r="H80" s="172"/>
      <c r="I80" s="172"/>
      <c r="J80" s="440">
        <f ca="1" xml:space="preserve"> Oil_Calcs!AE$113</f>
        <v>1987.6087647601255</v>
      </c>
      <c r="K80" s="244">
        <f ca="1" xml:space="preserve"> Oil_Calcs!AF$113</f>
        <v>2161.5300216152996</v>
      </c>
      <c r="L80" s="447">
        <f ca="1" xml:space="preserve"> Oil_Calcs!AG$113</f>
        <v>2357.9896552306463</v>
      </c>
      <c r="M80" s="440">
        <f ca="1" xml:space="preserve"> Oil_Calcs!AH$113</f>
        <v>158.42286908898041</v>
      </c>
      <c r="N80" s="244">
        <f ca="1" xml:space="preserve"> Oil_Calcs!AI$113</f>
        <v>225.90034854375651</v>
      </c>
      <c r="O80" s="447">
        <f ca="1" xml:space="preserve"> Oil_Calcs!AJ$113</f>
        <v>533.24031381297073</v>
      </c>
      <c r="P80" s="440">
        <f ca="1" xml:space="preserve"> Oil_Calcs!AK$113</f>
        <v>2146.0316338491057</v>
      </c>
      <c r="Q80" s="244">
        <f ca="1" xml:space="preserve"> Oil_Calcs!AL$113</f>
        <v>2387.4303701590561</v>
      </c>
      <c r="R80" s="447">
        <f ca="1" xml:space="preserve"> Oil_Calcs!AM$113</f>
        <v>2891.2299690436171</v>
      </c>
      <c r="S80" s="440">
        <f ca="1" xml:space="preserve"> Gas_Calcs!AE$113</f>
        <v>0</v>
      </c>
      <c r="T80" s="244">
        <f ca="1" xml:space="preserve"> Gas_Calcs!AF$113</f>
        <v>0</v>
      </c>
      <c r="U80" s="447">
        <f ca="1" xml:space="preserve"> Gas_Calcs!AG$113</f>
        <v>0</v>
      </c>
      <c r="V80" s="440">
        <f ca="1" xml:space="preserve"> Gas_Calcs!AH$113</f>
        <v>0</v>
      </c>
      <c r="W80" s="244">
        <f ca="1" xml:space="preserve"> Gas_Calcs!AI$113</f>
        <v>0</v>
      </c>
      <c r="X80" s="447">
        <f ca="1" xml:space="preserve"> Gas_Calcs!AJ$113</f>
        <v>0</v>
      </c>
      <c r="Y80" s="440">
        <f ca="1" xml:space="preserve"> Gas_Calcs!AK$113</f>
        <v>0</v>
      </c>
      <c r="Z80" s="244">
        <f ca="1" xml:space="preserve"> Gas_Calcs!AL$113</f>
        <v>0</v>
      </c>
      <c r="AA80" s="447">
        <f ca="1" xml:space="preserve"> Gas_Calcs!AM$113</f>
        <v>0</v>
      </c>
      <c r="AB80" s="461"/>
      <c r="AC80" s="463"/>
      <c r="AD80" s="464"/>
      <c r="AE80" s="461"/>
      <c r="AF80" s="463"/>
      <c r="AG80" s="464"/>
      <c r="AH80" s="461"/>
      <c r="AI80" s="463"/>
      <c r="AJ80" s="464"/>
      <c r="AK80" s="384">
        <f t="shared" ca="1" si="2"/>
        <v>2146.0316338491057</v>
      </c>
      <c r="AL80" s="384">
        <f t="shared" ca="1" si="2"/>
        <v>2387.4303701590561</v>
      </c>
      <c r="AM80" s="384">
        <f t="shared" ca="1" si="2"/>
        <v>2891.2299690436171</v>
      </c>
    </row>
    <row r="81" spans="4:39" ht="12.9" customHeight="1" x14ac:dyDescent="0.3">
      <c r="D81" s="54"/>
      <c r="E81" s="234" t="s">
        <v>275</v>
      </c>
      <c r="F81" s="234" t="s">
        <v>160</v>
      </c>
      <c r="G81" s="234" t="s">
        <v>646</v>
      </c>
      <c r="H81" s="172"/>
      <c r="I81" s="172"/>
      <c r="J81" s="440">
        <f ca="1" xml:space="preserve"> Oil_Calcs!AE$114</f>
        <v>30949.907908407669</v>
      </c>
      <c r="K81" s="244">
        <f ca="1" xml:space="preserve"> Oil_Calcs!AF$114</f>
        <v>33658.110336581092</v>
      </c>
      <c r="L81" s="447">
        <f ca="1" xml:space="preserve"> Oil_Calcs!AG$114</f>
        <v>36717.267488591497</v>
      </c>
      <c r="M81" s="440">
        <f ca="1" xml:space="preserve"> Oil_Calcs!AH$114</f>
        <v>2466.8703900998376</v>
      </c>
      <c r="N81" s="244">
        <f ca="1" xml:space="preserve"> Oil_Calcs!AI$114</f>
        <v>3517.5911416099225</v>
      </c>
      <c r="O81" s="447">
        <f ca="1" xml:space="preserve"> Oil_Calcs!AJ$114</f>
        <v>8303.3134579448288</v>
      </c>
      <c r="P81" s="440">
        <f ca="1" xml:space="preserve"> Oil_Calcs!AK$114</f>
        <v>33416.77829850751</v>
      </c>
      <c r="Q81" s="244">
        <f ca="1" xml:space="preserve"> Oil_Calcs!AL$114</f>
        <v>37175.701478191011</v>
      </c>
      <c r="R81" s="447">
        <f ca="1" xml:space="preserve"> Oil_Calcs!AM$114</f>
        <v>45020.580946536327</v>
      </c>
      <c r="S81" s="440">
        <f ca="1" xml:space="preserve"> Gas_Calcs!AE$114</f>
        <v>907.02719999999999</v>
      </c>
      <c r="T81" s="244">
        <f ca="1" xml:space="preserve"> Gas_Calcs!AF$114</f>
        <v>937.09440000000006</v>
      </c>
      <c r="U81" s="447">
        <f ca="1" xml:space="preserve"> Gas_Calcs!AG$114</f>
        <v>973.84320000000002</v>
      </c>
      <c r="V81" s="440">
        <f ca="1" xml:space="preserve"> Gas_Calcs!AH$114</f>
        <v>80.354705587169477</v>
      </c>
      <c r="W81" s="244">
        <f ca="1" xml:space="preserve"> Gas_Calcs!AI$114</f>
        <v>206.38001343798547</v>
      </c>
      <c r="X81" s="447">
        <f ca="1" xml:space="preserve"> Gas_Calcs!AJ$114</f>
        <v>348.2860187931301</v>
      </c>
      <c r="Y81" s="440">
        <f ca="1" xml:space="preserve"> Gas_Calcs!AK$114</f>
        <v>987.38190558716951</v>
      </c>
      <c r="Z81" s="244">
        <f ca="1" xml:space="preserve"> Gas_Calcs!AL$114</f>
        <v>1143.4744134379855</v>
      </c>
      <c r="AA81" s="447">
        <f ca="1" xml:space="preserve"> Gas_Calcs!AM$114</f>
        <v>1322.1292187931301</v>
      </c>
      <c r="AB81" s="461"/>
      <c r="AC81" s="463"/>
      <c r="AD81" s="464"/>
      <c r="AE81" s="461"/>
      <c r="AF81" s="463"/>
      <c r="AG81" s="464"/>
      <c r="AH81" s="461"/>
      <c r="AI81" s="463"/>
      <c r="AJ81" s="464"/>
      <c r="AK81" s="384">
        <f t="shared" ca="1" si="2"/>
        <v>34404.160204094682</v>
      </c>
      <c r="AL81" s="384">
        <f t="shared" ca="1" si="2"/>
        <v>38319.175891628998</v>
      </c>
      <c r="AM81" s="384">
        <f t="shared" ca="1" si="2"/>
        <v>46342.710165329459</v>
      </c>
    </row>
    <row r="82" spans="4:39" ht="12.9" customHeight="1" x14ac:dyDescent="0.3">
      <c r="D82" s="54"/>
      <c r="E82" s="234" t="s">
        <v>682</v>
      </c>
      <c r="F82" s="234" t="s">
        <v>161</v>
      </c>
      <c r="G82" s="234" t="s">
        <v>646</v>
      </c>
      <c r="H82" s="172"/>
      <c r="I82" s="172"/>
      <c r="J82" s="440">
        <f ca="1" xml:space="preserve"> Oil_Calcs!AE$115</f>
        <v>142965.85900810332</v>
      </c>
      <c r="K82" s="244">
        <f ca="1" xml:space="preserve"> Oil_Calcs!AF$115</f>
        <v>155475.76655475763</v>
      </c>
      <c r="L82" s="447">
        <f ca="1" xml:space="preserve"> Oil_Calcs!AG$115</f>
        <v>169606.82734409007</v>
      </c>
      <c r="M82" s="440">
        <f ca="1" xml:space="preserve"> Oil_Calcs!AH$115</f>
        <v>11395.130655185947</v>
      </c>
      <c r="N82" s="244">
        <f ca="1" xml:space="preserve"> Oil_Calcs!AI$115</f>
        <v>16248.689355968774</v>
      </c>
      <c r="O82" s="447">
        <f ca="1" xml:space="preserve"> Oil_Calcs!AJ$115</f>
        <v>38355.21400069011</v>
      </c>
      <c r="P82" s="440">
        <f ca="1" xml:space="preserve"> Oil_Calcs!AK$115</f>
        <v>154360.98966328928</v>
      </c>
      <c r="Q82" s="244">
        <f ca="1" xml:space="preserve"> Oil_Calcs!AL$115</f>
        <v>171724.45591072639</v>
      </c>
      <c r="R82" s="447">
        <f ca="1" xml:space="preserve"> Oil_Calcs!AM$115</f>
        <v>207962.04134478018</v>
      </c>
      <c r="S82" s="440">
        <f ca="1" xml:space="preserve"> Gas_Calcs!AE$115</f>
        <v>77689.616399999999</v>
      </c>
      <c r="T82" s="244">
        <f ca="1" xml:space="preserve"> Gas_Calcs!AF$115</f>
        <v>80264.962800000008</v>
      </c>
      <c r="U82" s="447">
        <f ca="1" xml:space="preserve"> Gas_Calcs!AG$115</f>
        <v>83412.608399999997</v>
      </c>
      <c r="V82" s="440">
        <f ca="1" xml:space="preserve"> Gas_Calcs!AH$115</f>
        <v>6882.6229830837856</v>
      </c>
      <c r="W82" s="244">
        <f ca="1" xml:space="preserve"> Gas_Calcs!AI$115</f>
        <v>17677.070849279862</v>
      </c>
      <c r="X82" s="447">
        <f ca="1" xml:space="preserve"> Gas_Calcs!AJ$115</f>
        <v>29831.748372619335</v>
      </c>
      <c r="Y82" s="440">
        <f ca="1" xml:space="preserve"> Gas_Calcs!AK$115</f>
        <v>84572.239383083783</v>
      </c>
      <c r="Z82" s="244">
        <f ca="1" xml:space="preserve"> Gas_Calcs!AL$115</f>
        <v>97942.033649279867</v>
      </c>
      <c r="AA82" s="447">
        <f ca="1" xml:space="preserve"> Gas_Calcs!AM$115</f>
        <v>113244.35677261933</v>
      </c>
      <c r="AB82" s="461"/>
      <c r="AC82" s="463"/>
      <c r="AD82" s="464"/>
      <c r="AE82" s="461"/>
      <c r="AF82" s="463"/>
      <c r="AG82" s="464"/>
      <c r="AH82" s="461"/>
      <c r="AI82" s="463"/>
      <c r="AJ82" s="464"/>
      <c r="AK82" s="384">
        <f t="shared" ca="1" si="2"/>
        <v>238933.22904637305</v>
      </c>
      <c r="AL82" s="384">
        <f t="shared" ca="1" si="2"/>
        <v>269666.48956000624</v>
      </c>
      <c r="AM82" s="384">
        <f t="shared" ca="1" si="2"/>
        <v>321206.39811739954</v>
      </c>
    </row>
    <row r="83" spans="4:39" ht="12.9" customHeight="1" x14ac:dyDescent="0.3">
      <c r="D83" s="54"/>
      <c r="E83" s="234" t="s">
        <v>283</v>
      </c>
      <c r="F83" s="234" t="s">
        <v>514</v>
      </c>
      <c r="G83" s="234" t="s">
        <v>646</v>
      </c>
      <c r="H83" s="172"/>
      <c r="I83" s="172"/>
      <c r="J83" s="440">
        <f ca="1" xml:space="preserve"> Oil_Calcs!AE$116</f>
        <v>0</v>
      </c>
      <c r="K83" s="244">
        <f ca="1" xml:space="preserve"> Oil_Calcs!AF$116</f>
        <v>0</v>
      </c>
      <c r="L83" s="447">
        <f ca="1" xml:space="preserve"> Oil_Calcs!AG$116</f>
        <v>0</v>
      </c>
      <c r="M83" s="440">
        <f ca="1" xml:space="preserve"> Oil_Calcs!AH$116</f>
        <v>0</v>
      </c>
      <c r="N83" s="244">
        <f ca="1" xml:space="preserve"> Oil_Calcs!AI$116</f>
        <v>0</v>
      </c>
      <c r="O83" s="447">
        <f ca="1" xml:space="preserve"> Oil_Calcs!AJ$116</f>
        <v>0</v>
      </c>
      <c r="P83" s="440">
        <f ca="1" xml:space="preserve"> Oil_Calcs!AK$116</f>
        <v>0</v>
      </c>
      <c r="Q83" s="244">
        <f ca="1" xml:space="preserve"> Oil_Calcs!AL$116</f>
        <v>0</v>
      </c>
      <c r="R83" s="447">
        <f ca="1" xml:space="preserve"> Oil_Calcs!AM$116</f>
        <v>0</v>
      </c>
      <c r="S83" s="440">
        <f ca="1" xml:space="preserve"> Gas_Calcs!AE$116</f>
        <v>0</v>
      </c>
      <c r="T83" s="244">
        <f ca="1" xml:space="preserve"> Gas_Calcs!AF$116</f>
        <v>0</v>
      </c>
      <c r="U83" s="447">
        <f ca="1" xml:space="preserve"> Gas_Calcs!AG$116</f>
        <v>0</v>
      </c>
      <c r="V83" s="440">
        <f ca="1" xml:space="preserve"> Gas_Calcs!AH$116</f>
        <v>0</v>
      </c>
      <c r="W83" s="244">
        <f ca="1" xml:space="preserve"> Gas_Calcs!AI$116</f>
        <v>0</v>
      </c>
      <c r="X83" s="447">
        <f ca="1" xml:space="preserve"> Gas_Calcs!AJ$116</f>
        <v>0</v>
      </c>
      <c r="Y83" s="440">
        <f ca="1" xml:space="preserve"> Gas_Calcs!AK$116</f>
        <v>0</v>
      </c>
      <c r="Z83" s="244">
        <f ca="1" xml:space="preserve"> Gas_Calcs!AL$116</f>
        <v>0</v>
      </c>
      <c r="AA83" s="447">
        <f ca="1" xml:space="preserve"> Gas_Calcs!AM$116</f>
        <v>0</v>
      </c>
      <c r="AB83" s="461"/>
      <c r="AC83" s="463"/>
      <c r="AD83" s="464"/>
      <c r="AE83" s="461"/>
      <c r="AF83" s="463"/>
      <c r="AG83" s="464"/>
      <c r="AH83" s="461"/>
      <c r="AI83" s="463"/>
      <c r="AJ83" s="464"/>
      <c r="AK83" s="384">
        <f t="shared" ca="1" si="2"/>
        <v>0</v>
      </c>
      <c r="AL83" s="384">
        <f t="shared" ca="1" si="2"/>
        <v>0</v>
      </c>
      <c r="AM83" s="384">
        <f t="shared" ca="1" si="2"/>
        <v>0</v>
      </c>
    </row>
    <row r="84" spans="4:39" ht="12.9" customHeight="1" x14ac:dyDescent="0.3">
      <c r="D84" s="54"/>
      <c r="E84" s="234" t="s">
        <v>277</v>
      </c>
      <c r="F84" s="234" t="s">
        <v>508</v>
      </c>
      <c r="G84" s="234" t="s">
        <v>646</v>
      </c>
      <c r="H84" s="172"/>
      <c r="I84" s="172"/>
      <c r="J84" s="440">
        <f ca="1" xml:space="preserve"> Oil_Calcs!AE$117</f>
        <v>0</v>
      </c>
      <c r="K84" s="244">
        <f ca="1" xml:space="preserve"> Oil_Calcs!AF$117</f>
        <v>0</v>
      </c>
      <c r="L84" s="447">
        <f ca="1" xml:space="preserve"> Oil_Calcs!AG$117</f>
        <v>0</v>
      </c>
      <c r="M84" s="440">
        <f ca="1" xml:space="preserve"> Oil_Calcs!AH$117</f>
        <v>0</v>
      </c>
      <c r="N84" s="244">
        <f ca="1" xml:space="preserve"> Oil_Calcs!AI$117</f>
        <v>0</v>
      </c>
      <c r="O84" s="447">
        <f ca="1" xml:space="preserve"> Oil_Calcs!AJ$117</f>
        <v>0</v>
      </c>
      <c r="P84" s="440">
        <f ca="1" xml:space="preserve"> Oil_Calcs!AK$117</f>
        <v>0</v>
      </c>
      <c r="Q84" s="244">
        <f ca="1" xml:space="preserve"> Oil_Calcs!AL$117</f>
        <v>0</v>
      </c>
      <c r="R84" s="447">
        <f ca="1" xml:space="preserve"> Oil_Calcs!AM$117</f>
        <v>0</v>
      </c>
      <c r="S84" s="440">
        <f ca="1" xml:space="preserve"> Gas_Calcs!AE$117</f>
        <v>0</v>
      </c>
      <c r="T84" s="244">
        <f ca="1" xml:space="preserve"> Gas_Calcs!AF$117</f>
        <v>0</v>
      </c>
      <c r="U84" s="447">
        <f ca="1" xml:space="preserve"> Gas_Calcs!AG$117</f>
        <v>0</v>
      </c>
      <c r="V84" s="440">
        <f ca="1" xml:space="preserve"> Gas_Calcs!AH$117</f>
        <v>0</v>
      </c>
      <c r="W84" s="244">
        <f ca="1" xml:space="preserve"> Gas_Calcs!AI$117</f>
        <v>0</v>
      </c>
      <c r="X84" s="447">
        <f ca="1" xml:space="preserve"> Gas_Calcs!AJ$117</f>
        <v>0</v>
      </c>
      <c r="Y84" s="440">
        <f ca="1" xml:space="preserve"> Gas_Calcs!AK$117</f>
        <v>0</v>
      </c>
      <c r="Z84" s="244">
        <f ca="1" xml:space="preserve"> Gas_Calcs!AL$117</f>
        <v>0</v>
      </c>
      <c r="AA84" s="447">
        <f ca="1" xml:space="preserve"> Gas_Calcs!AM$117</f>
        <v>0</v>
      </c>
      <c r="AB84" s="461"/>
      <c r="AC84" s="463"/>
      <c r="AD84" s="464"/>
      <c r="AE84" s="461"/>
      <c r="AF84" s="463"/>
      <c r="AG84" s="464"/>
      <c r="AH84" s="461"/>
      <c r="AI84" s="463"/>
      <c r="AJ84" s="464"/>
      <c r="AK84" s="384">
        <f t="shared" ca="1" si="2"/>
        <v>0</v>
      </c>
      <c r="AL84" s="384">
        <f t="shared" ca="1" si="2"/>
        <v>0</v>
      </c>
      <c r="AM84" s="384">
        <f t="shared" ca="1" si="2"/>
        <v>0</v>
      </c>
    </row>
    <row r="85" spans="4:39" ht="12.9" customHeight="1" x14ac:dyDescent="0.3">
      <c r="D85" s="54"/>
      <c r="E85" s="234" t="s">
        <v>272</v>
      </c>
      <c r="F85" s="234" t="s">
        <v>504</v>
      </c>
      <c r="G85" s="234" t="s">
        <v>646</v>
      </c>
      <c r="H85" s="172"/>
      <c r="I85" s="172"/>
      <c r="J85" s="440">
        <f ca="1" xml:space="preserve"> Oil_Calcs!AE$118</f>
        <v>0</v>
      </c>
      <c r="K85" s="244">
        <f ca="1" xml:space="preserve"> Oil_Calcs!AF$118</f>
        <v>0</v>
      </c>
      <c r="L85" s="447">
        <f ca="1" xml:space="preserve"> Oil_Calcs!AG$118</f>
        <v>0</v>
      </c>
      <c r="M85" s="440">
        <f ca="1" xml:space="preserve"> Oil_Calcs!AH$118</f>
        <v>0</v>
      </c>
      <c r="N85" s="244">
        <f ca="1" xml:space="preserve"> Oil_Calcs!AI$118</f>
        <v>0</v>
      </c>
      <c r="O85" s="447">
        <f ca="1" xml:space="preserve"> Oil_Calcs!AJ$118</f>
        <v>0</v>
      </c>
      <c r="P85" s="440">
        <f ca="1" xml:space="preserve"> Oil_Calcs!AK$118</f>
        <v>0</v>
      </c>
      <c r="Q85" s="244">
        <f ca="1" xml:space="preserve"> Oil_Calcs!AL$118</f>
        <v>0</v>
      </c>
      <c r="R85" s="447">
        <f ca="1" xml:space="preserve"> Oil_Calcs!AM$118</f>
        <v>0</v>
      </c>
      <c r="S85" s="440">
        <f ca="1" xml:space="preserve"> Gas_Calcs!AE$118</f>
        <v>0</v>
      </c>
      <c r="T85" s="244">
        <f ca="1" xml:space="preserve"> Gas_Calcs!AF$118</f>
        <v>0</v>
      </c>
      <c r="U85" s="447">
        <f ca="1" xml:space="preserve"> Gas_Calcs!AG$118</f>
        <v>0</v>
      </c>
      <c r="V85" s="440">
        <f ca="1" xml:space="preserve"> Gas_Calcs!AH$118</f>
        <v>0</v>
      </c>
      <c r="W85" s="244">
        <f ca="1" xml:space="preserve"> Gas_Calcs!AI$118</f>
        <v>0</v>
      </c>
      <c r="X85" s="447">
        <f ca="1" xml:space="preserve"> Gas_Calcs!AJ$118</f>
        <v>0</v>
      </c>
      <c r="Y85" s="440">
        <f ca="1" xml:space="preserve"> Gas_Calcs!AK$118</f>
        <v>0</v>
      </c>
      <c r="Z85" s="244">
        <f ca="1" xml:space="preserve"> Gas_Calcs!AL$118</f>
        <v>0</v>
      </c>
      <c r="AA85" s="447">
        <f ca="1" xml:space="preserve"> Gas_Calcs!AM$118</f>
        <v>0</v>
      </c>
      <c r="AB85" s="461"/>
      <c r="AC85" s="463"/>
      <c r="AD85" s="464"/>
      <c r="AE85" s="461"/>
      <c r="AF85" s="463"/>
      <c r="AG85" s="464"/>
      <c r="AH85" s="461"/>
      <c r="AI85" s="463"/>
      <c r="AJ85" s="464"/>
      <c r="AK85" s="384">
        <f t="shared" ca="1" si="2"/>
        <v>0</v>
      </c>
      <c r="AL85" s="384">
        <f t="shared" ca="1" si="2"/>
        <v>0</v>
      </c>
      <c r="AM85" s="384">
        <f t="shared" ca="1" si="2"/>
        <v>0</v>
      </c>
    </row>
    <row r="86" spans="4:39" ht="12.9" customHeight="1" x14ac:dyDescent="0.3">
      <c r="D86" s="54"/>
      <c r="E86" s="234" t="s">
        <v>287</v>
      </c>
      <c r="F86" s="234" t="s">
        <v>518</v>
      </c>
      <c r="G86" s="234" t="s">
        <v>646</v>
      </c>
      <c r="H86" s="172"/>
      <c r="I86" s="172"/>
      <c r="J86" s="440">
        <f ca="1" xml:space="preserve"> Oil_Calcs!AE$119</f>
        <v>0</v>
      </c>
      <c r="K86" s="244">
        <f ca="1" xml:space="preserve"> Oil_Calcs!AF$119</f>
        <v>0</v>
      </c>
      <c r="L86" s="447">
        <f ca="1" xml:space="preserve"> Oil_Calcs!AG$119</f>
        <v>0</v>
      </c>
      <c r="M86" s="440">
        <f ca="1" xml:space="preserve"> Oil_Calcs!AH$119</f>
        <v>0</v>
      </c>
      <c r="N86" s="244">
        <f ca="1" xml:space="preserve"> Oil_Calcs!AI$119</f>
        <v>0</v>
      </c>
      <c r="O86" s="447">
        <f ca="1" xml:space="preserve"> Oil_Calcs!AJ$119</f>
        <v>0</v>
      </c>
      <c r="P86" s="440">
        <f ca="1" xml:space="preserve"> Oil_Calcs!AK$119</f>
        <v>0</v>
      </c>
      <c r="Q86" s="244">
        <f ca="1" xml:space="preserve"> Oil_Calcs!AL$119</f>
        <v>0</v>
      </c>
      <c r="R86" s="447">
        <f ca="1" xml:space="preserve"> Oil_Calcs!AM$119</f>
        <v>0</v>
      </c>
      <c r="S86" s="440">
        <f ca="1" xml:space="preserve"> Gas_Calcs!AE$119</f>
        <v>0</v>
      </c>
      <c r="T86" s="244">
        <f ca="1" xml:space="preserve"> Gas_Calcs!AF$119</f>
        <v>0</v>
      </c>
      <c r="U86" s="447">
        <f ca="1" xml:space="preserve"> Gas_Calcs!AG$119</f>
        <v>0</v>
      </c>
      <c r="V86" s="440">
        <f ca="1" xml:space="preserve"> Gas_Calcs!AH$119</f>
        <v>0</v>
      </c>
      <c r="W86" s="244">
        <f ca="1" xml:space="preserve"> Gas_Calcs!AI$119</f>
        <v>0</v>
      </c>
      <c r="X86" s="447">
        <f ca="1" xml:space="preserve"> Gas_Calcs!AJ$119</f>
        <v>0</v>
      </c>
      <c r="Y86" s="440">
        <f ca="1" xml:space="preserve"> Gas_Calcs!AK$119</f>
        <v>0</v>
      </c>
      <c r="Z86" s="244">
        <f ca="1" xml:space="preserve"> Gas_Calcs!AL$119</f>
        <v>0</v>
      </c>
      <c r="AA86" s="447">
        <f ca="1" xml:space="preserve"> Gas_Calcs!AM$119</f>
        <v>0</v>
      </c>
      <c r="AB86" s="461"/>
      <c r="AC86" s="463"/>
      <c r="AD86" s="464"/>
      <c r="AE86" s="461"/>
      <c r="AF86" s="463"/>
      <c r="AG86" s="464"/>
      <c r="AH86" s="461"/>
      <c r="AI86" s="463"/>
      <c r="AJ86" s="464"/>
      <c r="AK86" s="384">
        <f t="shared" ca="1" si="2"/>
        <v>0</v>
      </c>
      <c r="AL86" s="384">
        <f t="shared" ca="1" si="2"/>
        <v>0</v>
      </c>
      <c r="AM86" s="384">
        <f t="shared" ca="1" si="2"/>
        <v>0</v>
      </c>
    </row>
    <row r="87" spans="4:39" ht="12.9" customHeight="1" x14ac:dyDescent="0.3">
      <c r="D87" s="54"/>
      <c r="E87" s="234" t="s">
        <v>279</v>
      </c>
      <c r="F87" s="234" t="s">
        <v>510</v>
      </c>
      <c r="G87" s="234" t="s">
        <v>646</v>
      </c>
      <c r="H87" s="172"/>
      <c r="I87" s="172"/>
      <c r="J87" s="440">
        <f ca="1" xml:space="preserve"> Oil_Calcs!AE$120</f>
        <v>0</v>
      </c>
      <c r="K87" s="244">
        <f ca="1" xml:space="preserve"> Oil_Calcs!AF$120</f>
        <v>0</v>
      </c>
      <c r="L87" s="447">
        <f ca="1" xml:space="preserve"> Oil_Calcs!AG$120</f>
        <v>0</v>
      </c>
      <c r="M87" s="440">
        <f ca="1" xml:space="preserve"> Oil_Calcs!AH$120</f>
        <v>0</v>
      </c>
      <c r="N87" s="244">
        <f ca="1" xml:space="preserve"> Oil_Calcs!AI$120</f>
        <v>0</v>
      </c>
      <c r="O87" s="447">
        <f ca="1" xml:space="preserve"> Oil_Calcs!AJ$120</f>
        <v>0</v>
      </c>
      <c r="P87" s="440">
        <f ca="1" xml:space="preserve"> Oil_Calcs!AK$120</f>
        <v>0</v>
      </c>
      <c r="Q87" s="244">
        <f ca="1" xml:space="preserve"> Oil_Calcs!AL$120</f>
        <v>0</v>
      </c>
      <c r="R87" s="447">
        <f ca="1" xml:space="preserve"> Oil_Calcs!AM$120</f>
        <v>0</v>
      </c>
      <c r="S87" s="440">
        <f ca="1" xml:space="preserve"> Gas_Calcs!AE$120</f>
        <v>0</v>
      </c>
      <c r="T87" s="244">
        <f ca="1" xml:space="preserve"> Gas_Calcs!AF$120</f>
        <v>0</v>
      </c>
      <c r="U87" s="447">
        <f ca="1" xml:space="preserve"> Gas_Calcs!AG$120</f>
        <v>0</v>
      </c>
      <c r="V87" s="440">
        <f ca="1" xml:space="preserve"> Gas_Calcs!AH$120</f>
        <v>0</v>
      </c>
      <c r="W87" s="244">
        <f ca="1" xml:space="preserve"> Gas_Calcs!AI$120</f>
        <v>0</v>
      </c>
      <c r="X87" s="447">
        <f ca="1" xml:space="preserve"> Gas_Calcs!AJ$120</f>
        <v>0</v>
      </c>
      <c r="Y87" s="440">
        <f ca="1" xml:space="preserve"> Gas_Calcs!AK$120</f>
        <v>0</v>
      </c>
      <c r="Z87" s="244">
        <f ca="1" xml:space="preserve"> Gas_Calcs!AL$120</f>
        <v>0</v>
      </c>
      <c r="AA87" s="447">
        <f ca="1" xml:space="preserve"> Gas_Calcs!AM$120</f>
        <v>0</v>
      </c>
      <c r="AB87" s="461"/>
      <c r="AC87" s="463"/>
      <c r="AD87" s="464"/>
      <c r="AE87" s="461"/>
      <c r="AF87" s="463"/>
      <c r="AG87" s="464"/>
      <c r="AH87" s="461"/>
      <c r="AI87" s="463"/>
      <c r="AJ87" s="464"/>
      <c r="AK87" s="384">
        <f t="shared" ca="1" si="2"/>
        <v>0</v>
      </c>
      <c r="AL87" s="384">
        <f t="shared" ca="1" si="2"/>
        <v>0</v>
      </c>
      <c r="AM87" s="384">
        <f t="shared" ca="1" si="2"/>
        <v>0</v>
      </c>
    </row>
    <row r="88" spans="4:39" ht="12.9" customHeight="1" x14ac:dyDescent="0.3">
      <c r="D88" s="54"/>
      <c r="E88" s="234" t="s">
        <v>280</v>
      </c>
      <c r="F88" s="234" t="s">
        <v>511</v>
      </c>
      <c r="G88" s="234" t="s">
        <v>646</v>
      </c>
      <c r="H88" s="172"/>
      <c r="I88" s="172"/>
      <c r="J88" s="440">
        <f ca="1" xml:space="preserve"> Oil_Calcs!AE$121</f>
        <v>0</v>
      </c>
      <c r="K88" s="244">
        <f ca="1" xml:space="preserve"> Oil_Calcs!AF$121</f>
        <v>0</v>
      </c>
      <c r="L88" s="447">
        <f ca="1" xml:space="preserve"> Oil_Calcs!AG$121</f>
        <v>0</v>
      </c>
      <c r="M88" s="440">
        <f ca="1" xml:space="preserve"> Oil_Calcs!AH$121</f>
        <v>0</v>
      </c>
      <c r="N88" s="244">
        <f ca="1" xml:space="preserve"> Oil_Calcs!AI$121</f>
        <v>0</v>
      </c>
      <c r="O88" s="447">
        <f ca="1" xml:space="preserve"> Oil_Calcs!AJ$121</f>
        <v>0</v>
      </c>
      <c r="P88" s="440">
        <f ca="1" xml:space="preserve"> Oil_Calcs!AK$121</f>
        <v>0</v>
      </c>
      <c r="Q88" s="244">
        <f ca="1" xml:space="preserve"> Oil_Calcs!AL$121</f>
        <v>0</v>
      </c>
      <c r="R88" s="447">
        <f ca="1" xml:space="preserve"> Oil_Calcs!AM$121</f>
        <v>0</v>
      </c>
      <c r="S88" s="440">
        <f ca="1" xml:space="preserve"> Gas_Calcs!AE$121</f>
        <v>0</v>
      </c>
      <c r="T88" s="244">
        <f ca="1" xml:space="preserve"> Gas_Calcs!AF$121</f>
        <v>0</v>
      </c>
      <c r="U88" s="447">
        <f ca="1" xml:space="preserve"> Gas_Calcs!AG$121</f>
        <v>0</v>
      </c>
      <c r="V88" s="440">
        <f ca="1" xml:space="preserve"> Gas_Calcs!AH$121</f>
        <v>0</v>
      </c>
      <c r="W88" s="244">
        <f ca="1" xml:space="preserve"> Gas_Calcs!AI$121</f>
        <v>0</v>
      </c>
      <c r="X88" s="447">
        <f ca="1" xml:space="preserve"> Gas_Calcs!AJ$121</f>
        <v>0</v>
      </c>
      <c r="Y88" s="440">
        <f ca="1" xml:space="preserve"> Gas_Calcs!AK$121</f>
        <v>0</v>
      </c>
      <c r="Z88" s="244">
        <f ca="1" xml:space="preserve"> Gas_Calcs!AL$121</f>
        <v>0</v>
      </c>
      <c r="AA88" s="447">
        <f ca="1" xml:space="preserve"> Gas_Calcs!AM$121</f>
        <v>0</v>
      </c>
      <c r="AB88" s="461"/>
      <c r="AC88" s="463"/>
      <c r="AD88" s="464"/>
      <c r="AE88" s="461"/>
      <c r="AF88" s="463"/>
      <c r="AG88" s="464"/>
      <c r="AH88" s="461"/>
      <c r="AI88" s="463"/>
      <c r="AJ88" s="464"/>
      <c r="AK88" s="384">
        <f t="shared" ca="1" si="2"/>
        <v>0</v>
      </c>
      <c r="AL88" s="384">
        <f t="shared" ca="1" si="2"/>
        <v>0</v>
      </c>
      <c r="AM88" s="384">
        <f t="shared" ca="1" si="2"/>
        <v>0</v>
      </c>
    </row>
    <row r="89" spans="4:39" ht="12.9" customHeight="1" x14ac:dyDescent="0.3">
      <c r="D89" s="54"/>
      <c r="E89" s="234" t="s">
        <v>282</v>
      </c>
      <c r="F89" s="234" t="s">
        <v>513</v>
      </c>
      <c r="G89" s="234" t="s">
        <v>646</v>
      </c>
      <c r="H89" s="172"/>
      <c r="I89" s="172"/>
      <c r="J89" s="440">
        <f ca="1" xml:space="preserve"> Oil_Calcs!AE$122</f>
        <v>0</v>
      </c>
      <c r="K89" s="244">
        <f ca="1" xml:space="preserve"> Oil_Calcs!AF$122</f>
        <v>0</v>
      </c>
      <c r="L89" s="447">
        <f ca="1" xml:space="preserve"> Oil_Calcs!AG$122</f>
        <v>0</v>
      </c>
      <c r="M89" s="440">
        <f ca="1" xml:space="preserve"> Oil_Calcs!AH$122</f>
        <v>0</v>
      </c>
      <c r="N89" s="244">
        <f ca="1" xml:space="preserve"> Oil_Calcs!AI$122</f>
        <v>0</v>
      </c>
      <c r="O89" s="447">
        <f ca="1" xml:space="preserve"> Oil_Calcs!AJ$122</f>
        <v>0</v>
      </c>
      <c r="P89" s="440">
        <f ca="1" xml:space="preserve"> Oil_Calcs!AK$122</f>
        <v>0</v>
      </c>
      <c r="Q89" s="244">
        <f ca="1" xml:space="preserve"> Oil_Calcs!AL$122</f>
        <v>0</v>
      </c>
      <c r="R89" s="447">
        <f ca="1" xml:space="preserve"> Oil_Calcs!AM$122</f>
        <v>0</v>
      </c>
      <c r="S89" s="440">
        <f ca="1" xml:space="preserve"> Gas_Calcs!AE$122</f>
        <v>0</v>
      </c>
      <c r="T89" s="244">
        <f ca="1" xml:space="preserve"> Gas_Calcs!AF$122</f>
        <v>0</v>
      </c>
      <c r="U89" s="447">
        <f ca="1" xml:space="preserve"> Gas_Calcs!AG$122</f>
        <v>0</v>
      </c>
      <c r="V89" s="440">
        <f ca="1" xml:space="preserve"> Gas_Calcs!AH$122</f>
        <v>0</v>
      </c>
      <c r="W89" s="244">
        <f ca="1" xml:space="preserve"> Gas_Calcs!AI$122</f>
        <v>0</v>
      </c>
      <c r="X89" s="447">
        <f ca="1" xml:space="preserve"> Gas_Calcs!AJ$122</f>
        <v>0</v>
      </c>
      <c r="Y89" s="440">
        <f ca="1" xml:space="preserve"> Gas_Calcs!AK$122</f>
        <v>0</v>
      </c>
      <c r="Z89" s="244">
        <f ca="1" xml:space="preserve"> Gas_Calcs!AL$122</f>
        <v>0</v>
      </c>
      <c r="AA89" s="447">
        <f ca="1" xml:space="preserve"> Gas_Calcs!AM$122</f>
        <v>0</v>
      </c>
      <c r="AB89" s="461"/>
      <c r="AC89" s="463"/>
      <c r="AD89" s="464"/>
      <c r="AE89" s="461"/>
      <c r="AF89" s="463"/>
      <c r="AG89" s="464"/>
      <c r="AH89" s="461"/>
      <c r="AI89" s="463"/>
      <c r="AJ89" s="464"/>
      <c r="AK89" s="384">
        <f t="shared" ca="1" si="2"/>
        <v>0</v>
      </c>
      <c r="AL89" s="384">
        <f t="shared" ca="1" si="2"/>
        <v>0</v>
      </c>
      <c r="AM89" s="384">
        <f t="shared" ca="1" si="2"/>
        <v>0</v>
      </c>
    </row>
    <row r="90" spans="4:39" ht="12.9" customHeight="1" x14ac:dyDescent="0.3">
      <c r="D90" s="54"/>
      <c r="E90" s="234" t="s">
        <v>276</v>
      </c>
      <c r="F90" s="234" t="s">
        <v>507</v>
      </c>
      <c r="G90" s="234" t="s">
        <v>646</v>
      </c>
      <c r="H90" s="172"/>
      <c r="I90" s="172"/>
      <c r="J90" s="440">
        <f ca="1" xml:space="preserve"> Oil_Calcs!AE$123</f>
        <v>0</v>
      </c>
      <c r="K90" s="244">
        <f ca="1" xml:space="preserve"> Oil_Calcs!AF$123</f>
        <v>0</v>
      </c>
      <c r="L90" s="447">
        <f ca="1" xml:space="preserve"> Oil_Calcs!AG$123</f>
        <v>0</v>
      </c>
      <c r="M90" s="440">
        <f ca="1" xml:space="preserve"> Oil_Calcs!AH$123</f>
        <v>0</v>
      </c>
      <c r="N90" s="244">
        <f ca="1" xml:space="preserve"> Oil_Calcs!AI$123</f>
        <v>0</v>
      </c>
      <c r="O90" s="447">
        <f ca="1" xml:space="preserve"> Oil_Calcs!AJ$123</f>
        <v>0</v>
      </c>
      <c r="P90" s="440">
        <f ca="1" xml:space="preserve"> Oil_Calcs!AK$123</f>
        <v>0</v>
      </c>
      <c r="Q90" s="244">
        <f ca="1" xml:space="preserve"> Oil_Calcs!AL$123</f>
        <v>0</v>
      </c>
      <c r="R90" s="447">
        <f ca="1" xml:space="preserve"> Oil_Calcs!AM$123</f>
        <v>0</v>
      </c>
      <c r="S90" s="440">
        <f ca="1" xml:space="preserve"> Gas_Calcs!AE$123</f>
        <v>0</v>
      </c>
      <c r="T90" s="244">
        <f ca="1" xml:space="preserve"> Gas_Calcs!AF$123</f>
        <v>0</v>
      </c>
      <c r="U90" s="447">
        <f ca="1" xml:space="preserve"> Gas_Calcs!AG$123</f>
        <v>0</v>
      </c>
      <c r="V90" s="440">
        <f ca="1" xml:space="preserve"> Gas_Calcs!AH$123</f>
        <v>0</v>
      </c>
      <c r="W90" s="244">
        <f ca="1" xml:space="preserve"> Gas_Calcs!AI$123</f>
        <v>0</v>
      </c>
      <c r="X90" s="447">
        <f ca="1" xml:space="preserve"> Gas_Calcs!AJ$123</f>
        <v>0</v>
      </c>
      <c r="Y90" s="440">
        <f ca="1" xml:space="preserve"> Gas_Calcs!AK$123</f>
        <v>0</v>
      </c>
      <c r="Z90" s="244">
        <f ca="1" xml:space="preserve"> Gas_Calcs!AL$123</f>
        <v>0</v>
      </c>
      <c r="AA90" s="447">
        <f ca="1" xml:space="preserve"> Gas_Calcs!AM$123</f>
        <v>0</v>
      </c>
      <c r="AB90" s="461"/>
      <c r="AC90" s="463"/>
      <c r="AD90" s="464"/>
      <c r="AE90" s="461"/>
      <c r="AF90" s="463"/>
      <c r="AG90" s="464"/>
      <c r="AH90" s="461"/>
      <c r="AI90" s="463"/>
      <c r="AJ90" s="464"/>
      <c r="AK90" s="384">
        <f t="shared" ca="1" si="2"/>
        <v>0</v>
      </c>
      <c r="AL90" s="384">
        <f t="shared" ca="1" si="2"/>
        <v>0</v>
      </c>
      <c r="AM90" s="384">
        <f t="shared" ca="1" si="2"/>
        <v>0</v>
      </c>
    </row>
    <row r="91" spans="4:39" ht="12.9" customHeight="1" x14ac:dyDescent="0.3">
      <c r="D91" s="54"/>
      <c r="E91" s="234" t="s">
        <v>288</v>
      </c>
      <c r="F91" s="234" t="s">
        <v>519</v>
      </c>
      <c r="G91" s="234" t="s">
        <v>646</v>
      </c>
      <c r="H91" s="172"/>
      <c r="I91" s="172"/>
      <c r="J91" s="440">
        <f ca="1" xml:space="preserve"> Oil_Calcs!AE$124</f>
        <v>0</v>
      </c>
      <c r="K91" s="244">
        <f ca="1" xml:space="preserve"> Oil_Calcs!AF$124</f>
        <v>0</v>
      </c>
      <c r="L91" s="447">
        <f ca="1" xml:space="preserve"> Oil_Calcs!AG$124</f>
        <v>0</v>
      </c>
      <c r="M91" s="440">
        <f ca="1" xml:space="preserve"> Oil_Calcs!AH$124</f>
        <v>0</v>
      </c>
      <c r="N91" s="244">
        <f ca="1" xml:space="preserve"> Oil_Calcs!AI$124</f>
        <v>0</v>
      </c>
      <c r="O91" s="447">
        <f ca="1" xml:space="preserve"> Oil_Calcs!AJ$124</f>
        <v>0</v>
      </c>
      <c r="P91" s="440">
        <f ca="1" xml:space="preserve"> Oil_Calcs!AK$124</f>
        <v>0</v>
      </c>
      <c r="Q91" s="244">
        <f ca="1" xml:space="preserve"> Oil_Calcs!AL$124</f>
        <v>0</v>
      </c>
      <c r="R91" s="447">
        <f ca="1" xml:space="preserve"> Oil_Calcs!AM$124</f>
        <v>0</v>
      </c>
      <c r="S91" s="440">
        <f ca="1" xml:space="preserve"> Gas_Calcs!AE$124</f>
        <v>0</v>
      </c>
      <c r="T91" s="244">
        <f ca="1" xml:space="preserve"> Gas_Calcs!AF$124</f>
        <v>0</v>
      </c>
      <c r="U91" s="447">
        <f ca="1" xml:space="preserve"> Gas_Calcs!AG$124</f>
        <v>0</v>
      </c>
      <c r="V91" s="440">
        <f ca="1" xml:space="preserve"> Gas_Calcs!AH$124</f>
        <v>0</v>
      </c>
      <c r="W91" s="244">
        <f ca="1" xml:space="preserve"> Gas_Calcs!AI$124</f>
        <v>0</v>
      </c>
      <c r="X91" s="447">
        <f ca="1" xml:space="preserve"> Gas_Calcs!AJ$124</f>
        <v>0</v>
      </c>
      <c r="Y91" s="440">
        <f ca="1" xml:space="preserve"> Gas_Calcs!AK$124</f>
        <v>0</v>
      </c>
      <c r="Z91" s="244">
        <f ca="1" xml:space="preserve"> Gas_Calcs!AL$124</f>
        <v>0</v>
      </c>
      <c r="AA91" s="447">
        <f ca="1" xml:space="preserve"> Gas_Calcs!AM$124</f>
        <v>0</v>
      </c>
      <c r="AB91" s="461"/>
      <c r="AC91" s="463"/>
      <c r="AD91" s="464"/>
      <c r="AE91" s="461"/>
      <c r="AF91" s="463"/>
      <c r="AG91" s="464"/>
      <c r="AH91" s="461"/>
      <c r="AI91" s="463"/>
      <c r="AJ91" s="464"/>
      <c r="AK91" s="384">
        <f t="shared" ca="1" si="2"/>
        <v>0</v>
      </c>
      <c r="AL91" s="384">
        <f t="shared" ca="1" si="2"/>
        <v>0</v>
      </c>
      <c r="AM91" s="384">
        <f t="shared" ca="1" si="2"/>
        <v>0</v>
      </c>
    </row>
    <row r="92" spans="4:39" ht="12.9" customHeight="1" x14ac:dyDescent="0.3">
      <c r="D92" s="54"/>
      <c r="E92" s="234" t="s">
        <v>284</v>
      </c>
      <c r="F92" s="234" t="s">
        <v>515</v>
      </c>
      <c r="G92" s="234" t="s">
        <v>646</v>
      </c>
      <c r="H92" s="172"/>
      <c r="I92" s="172"/>
      <c r="J92" s="440">
        <f ca="1" xml:space="preserve"> Oil_Calcs!AE$125</f>
        <v>0</v>
      </c>
      <c r="K92" s="244">
        <f ca="1" xml:space="preserve"> Oil_Calcs!AF$125</f>
        <v>0</v>
      </c>
      <c r="L92" s="447">
        <f ca="1" xml:space="preserve"> Oil_Calcs!AG$125</f>
        <v>0</v>
      </c>
      <c r="M92" s="440">
        <f ca="1" xml:space="preserve"> Oil_Calcs!AH$125</f>
        <v>0</v>
      </c>
      <c r="N92" s="244">
        <f ca="1" xml:space="preserve"> Oil_Calcs!AI$125</f>
        <v>0</v>
      </c>
      <c r="O92" s="447">
        <f ca="1" xml:space="preserve"> Oil_Calcs!AJ$125</f>
        <v>0</v>
      </c>
      <c r="P92" s="440">
        <f ca="1" xml:space="preserve"> Oil_Calcs!AK$125</f>
        <v>0</v>
      </c>
      <c r="Q92" s="244">
        <f ca="1" xml:space="preserve"> Oil_Calcs!AL$125</f>
        <v>0</v>
      </c>
      <c r="R92" s="447">
        <f ca="1" xml:space="preserve"> Oil_Calcs!AM$125</f>
        <v>0</v>
      </c>
      <c r="S92" s="440">
        <f ca="1" xml:space="preserve"> Gas_Calcs!AE$125</f>
        <v>0</v>
      </c>
      <c r="T92" s="244">
        <f ca="1" xml:space="preserve"> Gas_Calcs!AF$125</f>
        <v>0</v>
      </c>
      <c r="U92" s="447">
        <f ca="1" xml:space="preserve"> Gas_Calcs!AG$125</f>
        <v>0</v>
      </c>
      <c r="V92" s="440">
        <f ca="1" xml:space="preserve"> Gas_Calcs!AH$125</f>
        <v>0</v>
      </c>
      <c r="W92" s="244">
        <f ca="1" xml:space="preserve"> Gas_Calcs!AI$125</f>
        <v>0</v>
      </c>
      <c r="X92" s="447">
        <f ca="1" xml:space="preserve"> Gas_Calcs!AJ$125</f>
        <v>0</v>
      </c>
      <c r="Y92" s="440">
        <f ca="1" xml:space="preserve"> Gas_Calcs!AK$125</f>
        <v>0</v>
      </c>
      <c r="Z92" s="244">
        <f ca="1" xml:space="preserve"> Gas_Calcs!AL$125</f>
        <v>0</v>
      </c>
      <c r="AA92" s="447">
        <f ca="1" xml:space="preserve"> Gas_Calcs!AM$125</f>
        <v>0</v>
      </c>
      <c r="AB92" s="461"/>
      <c r="AC92" s="463"/>
      <c r="AD92" s="464"/>
      <c r="AE92" s="461"/>
      <c r="AF92" s="463"/>
      <c r="AG92" s="464"/>
      <c r="AH92" s="461"/>
      <c r="AI92" s="463"/>
      <c r="AJ92" s="464"/>
      <c r="AK92" s="384">
        <f t="shared" ca="1" si="2"/>
        <v>0</v>
      </c>
      <c r="AL92" s="384">
        <f t="shared" ca="1" si="2"/>
        <v>0</v>
      </c>
      <c r="AM92" s="384">
        <f t="shared" ca="1" si="2"/>
        <v>0</v>
      </c>
    </row>
    <row r="93" spans="4:39" ht="12.9" customHeight="1" x14ac:dyDescent="0.3">
      <c r="D93" s="54"/>
      <c r="E93" s="234" t="s">
        <v>262</v>
      </c>
      <c r="F93" s="234" t="s">
        <v>162</v>
      </c>
      <c r="G93" s="234" t="s">
        <v>646</v>
      </c>
      <c r="H93" s="172"/>
      <c r="I93" s="172"/>
      <c r="J93" s="440">
        <f ca="1" xml:space="preserve"> Oil_Calcs!AE$126</f>
        <v>15616.926008829558</v>
      </c>
      <c r="K93" s="244">
        <f ca="1" xml:space="preserve"> Oil_Calcs!AF$126</f>
        <v>16983.450169834498</v>
      </c>
      <c r="L93" s="447">
        <f ca="1" xml:space="preserve"> Oil_Calcs!AG$126</f>
        <v>18527.061576812222</v>
      </c>
      <c r="M93" s="440">
        <f ca="1" xml:space="preserve"> Oil_Calcs!AH$126</f>
        <v>1244.7511142705603</v>
      </c>
      <c r="N93" s="244">
        <f ca="1" xml:space="preserve"> Oil_Calcs!AI$126</f>
        <v>1774.9313099866583</v>
      </c>
      <c r="O93" s="447">
        <f ca="1" xml:space="preserve"> Oil_Calcs!AJ$126</f>
        <v>4189.7453228161985</v>
      </c>
      <c r="P93" s="440">
        <f ca="1" xml:space="preserve"> Oil_Calcs!AK$126</f>
        <v>16861.677123100118</v>
      </c>
      <c r="Q93" s="244">
        <f ca="1" xml:space="preserve"> Oil_Calcs!AL$126</f>
        <v>18758.381479821157</v>
      </c>
      <c r="R93" s="447">
        <f ca="1" xml:space="preserve"> Oil_Calcs!AM$126</f>
        <v>22716.80689962842</v>
      </c>
      <c r="S93" s="440">
        <f ca="1" xml:space="preserve"> Gas_Calcs!AE$126</f>
        <v>12188.178</v>
      </c>
      <c r="T93" s="244">
        <f ca="1" xml:space="preserve"> Gas_Calcs!AF$126</f>
        <v>12592.206</v>
      </c>
      <c r="U93" s="447">
        <f ca="1" xml:space="preserve"> Gas_Calcs!AG$126</f>
        <v>13086.018</v>
      </c>
      <c r="V93" s="440">
        <f ca="1" xml:space="preserve"> Gas_Calcs!AH$126</f>
        <v>1079.7663563275898</v>
      </c>
      <c r="W93" s="244">
        <f ca="1" xml:space="preserve"> Gas_Calcs!AI$126</f>
        <v>2773.2314305729296</v>
      </c>
      <c r="X93" s="447">
        <f ca="1" xml:space="preserve"> Gas_Calcs!AJ$126</f>
        <v>4680.0933775326866</v>
      </c>
      <c r="Y93" s="440">
        <f ca="1" xml:space="preserve"> Gas_Calcs!AK$126</f>
        <v>13267.944356327589</v>
      </c>
      <c r="Z93" s="244">
        <f ca="1" xml:space="preserve"> Gas_Calcs!AL$126</f>
        <v>15365.437430572929</v>
      </c>
      <c r="AA93" s="447">
        <f ca="1" xml:space="preserve"> Gas_Calcs!AM$126</f>
        <v>17766.111377532688</v>
      </c>
      <c r="AB93" s="461"/>
      <c r="AC93" s="463"/>
      <c r="AD93" s="464"/>
      <c r="AE93" s="461"/>
      <c r="AF93" s="463"/>
      <c r="AG93" s="464"/>
      <c r="AH93" s="461"/>
      <c r="AI93" s="463"/>
      <c r="AJ93" s="464"/>
      <c r="AK93" s="384">
        <f t="shared" ca="1" si="2"/>
        <v>30129.621479427708</v>
      </c>
      <c r="AL93" s="384">
        <f t="shared" ca="1" si="2"/>
        <v>34123.818910394082</v>
      </c>
      <c r="AM93" s="384">
        <f t="shared" ca="1" si="2"/>
        <v>40482.918277161109</v>
      </c>
    </row>
    <row r="94" spans="4:39" ht="12.9" customHeight="1" x14ac:dyDescent="0.3">
      <c r="D94" s="54"/>
      <c r="E94" s="234" t="s">
        <v>281</v>
      </c>
      <c r="F94" s="234" t="s">
        <v>512</v>
      </c>
      <c r="G94" s="234" t="s">
        <v>646</v>
      </c>
      <c r="H94" s="172"/>
      <c r="I94" s="172"/>
      <c r="J94" s="440">
        <f ca="1" xml:space="preserve"> Oil_Calcs!AE$127</f>
        <v>0</v>
      </c>
      <c r="K94" s="244">
        <f ca="1" xml:space="preserve"> Oil_Calcs!AF$127</f>
        <v>0</v>
      </c>
      <c r="L94" s="447">
        <f ca="1" xml:space="preserve"> Oil_Calcs!AG$127</f>
        <v>0</v>
      </c>
      <c r="M94" s="440">
        <f ca="1" xml:space="preserve"> Oil_Calcs!AH$127</f>
        <v>0</v>
      </c>
      <c r="N94" s="244">
        <f ca="1" xml:space="preserve"> Oil_Calcs!AI$127</f>
        <v>0</v>
      </c>
      <c r="O94" s="447">
        <f ca="1" xml:space="preserve"> Oil_Calcs!AJ$127</f>
        <v>0</v>
      </c>
      <c r="P94" s="440">
        <f ca="1" xml:space="preserve"> Oil_Calcs!AK$127</f>
        <v>0</v>
      </c>
      <c r="Q94" s="244">
        <f ca="1" xml:space="preserve"> Oil_Calcs!AL$127</f>
        <v>0</v>
      </c>
      <c r="R94" s="447">
        <f ca="1" xml:space="preserve"> Oil_Calcs!AM$127</f>
        <v>0</v>
      </c>
      <c r="S94" s="440">
        <f ca="1" xml:space="preserve"> Gas_Calcs!AE$127</f>
        <v>0</v>
      </c>
      <c r="T94" s="244">
        <f ca="1" xml:space="preserve"> Gas_Calcs!AF$127</f>
        <v>0</v>
      </c>
      <c r="U94" s="447">
        <f ca="1" xml:space="preserve"> Gas_Calcs!AG$127</f>
        <v>0</v>
      </c>
      <c r="V94" s="440">
        <f ca="1" xml:space="preserve"> Gas_Calcs!AH$127</f>
        <v>0</v>
      </c>
      <c r="W94" s="244">
        <f ca="1" xml:space="preserve"> Gas_Calcs!AI$127</f>
        <v>0</v>
      </c>
      <c r="X94" s="447">
        <f ca="1" xml:space="preserve"> Gas_Calcs!AJ$127</f>
        <v>0</v>
      </c>
      <c r="Y94" s="440">
        <f ca="1" xml:space="preserve"> Gas_Calcs!AK$127</f>
        <v>0</v>
      </c>
      <c r="Z94" s="244">
        <f ca="1" xml:space="preserve"> Gas_Calcs!AL$127</f>
        <v>0</v>
      </c>
      <c r="AA94" s="447">
        <f ca="1" xml:space="preserve"> Gas_Calcs!AM$127</f>
        <v>0</v>
      </c>
      <c r="AB94" s="461"/>
      <c r="AC94" s="463"/>
      <c r="AD94" s="464"/>
      <c r="AE94" s="461"/>
      <c r="AF94" s="463"/>
      <c r="AG94" s="464"/>
      <c r="AH94" s="461"/>
      <c r="AI94" s="463"/>
      <c r="AJ94" s="464"/>
      <c r="AK94" s="384">
        <f t="shared" ca="1" si="2"/>
        <v>0</v>
      </c>
      <c r="AL94" s="384">
        <f t="shared" ca="1" si="2"/>
        <v>0</v>
      </c>
      <c r="AM94" s="384">
        <f t="shared" ca="1" si="2"/>
        <v>0</v>
      </c>
    </row>
    <row r="95" spans="4:39" ht="12.9" customHeight="1" x14ac:dyDescent="0.3">
      <c r="D95" s="54"/>
      <c r="E95" s="234" t="s">
        <v>401</v>
      </c>
      <c r="F95" s="234" t="s">
        <v>614</v>
      </c>
      <c r="G95" s="234" t="s">
        <v>646</v>
      </c>
      <c r="H95" s="172"/>
      <c r="I95" s="172"/>
      <c r="J95" s="440">
        <f ca="1" xml:space="preserve"> Oil_Calcs!AE$128</f>
        <v>0</v>
      </c>
      <c r="K95" s="244">
        <f ca="1" xml:space="preserve"> Oil_Calcs!AF$128</f>
        <v>0</v>
      </c>
      <c r="L95" s="447">
        <f ca="1" xml:space="preserve"> Oil_Calcs!AG$128</f>
        <v>0</v>
      </c>
      <c r="M95" s="440">
        <f ca="1" xml:space="preserve"> Oil_Calcs!AH$128</f>
        <v>0</v>
      </c>
      <c r="N95" s="244">
        <f ca="1" xml:space="preserve"> Oil_Calcs!AI$128</f>
        <v>0</v>
      </c>
      <c r="O95" s="447">
        <f ca="1" xml:space="preserve"> Oil_Calcs!AJ$128</f>
        <v>0</v>
      </c>
      <c r="P95" s="440">
        <f ca="1" xml:space="preserve"> Oil_Calcs!AK$128</f>
        <v>0</v>
      </c>
      <c r="Q95" s="244">
        <f ca="1" xml:space="preserve"> Oil_Calcs!AL$128</f>
        <v>0</v>
      </c>
      <c r="R95" s="447">
        <f ca="1" xml:space="preserve"> Oil_Calcs!AM$128</f>
        <v>0</v>
      </c>
      <c r="S95" s="440">
        <f ca="1" xml:space="preserve"> Gas_Calcs!AE$128</f>
        <v>0</v>
      </c>
      <c r="T95" s="244">
        <f ca="1" xml:space="preserve"> Gas_Calcs!AF$128</f>
        <v>0</v>
      </c>
      <c r="U95" s="447">
        <f ca="1" xml:space="preserve"> Gas_Calcs!AG$128</f>
        <v>0</v>
      </c>
      <c r="V95" s="440">
        <f ca="1" xml:space="preserve"> Gas_Calcs!AH$128</f>
        <v>0</v>
      </c>
      <c r="W95" s="244">
        <f ca="1" xml:space="preserve"> Gas_Calcs!AI$128</f>
        <v>0</v>
      </c>
      <c r="X95" s="447">
        <f ca="1" xml:space="preserve"> Gas_Calcs!AJ$128</f>
        <v>0</v>
      </c>
      <c r="Y95" s="440">
        <f ca="1" xml:space="preserve"> Gas_Calcs!AK$128</f>
        <v>0</v>
      </c>
      <c r="Z95" s="244">
        <f ca="1" xml:space="preserve"> Gas_Calcs!AL$128</f>
        <v>0</v>
      </c>
      <c r="AA95" s="447">
        <f ca="1" xml:space="preserve"> Gas_Calcs!AM$128</f>
        <v>0</v>
      </c>
      <c r="AB95" s="461"/>
      <c r="AC95" s="463"/>
      <c r="AD95" s="464"/>
      <c r="AE95" s="461"/>
      <c r="AF95" s="463"/>
      <c r="AG95" s="464"/>
      <c r="AH95" s="461"/>
      <c r="AI95" s="463"/>
      <c r="AJ95" s="464"/>
      <c r="AK95" s="384">
        <f t="shared" ca="1" si="2"/>
        <v>0</v>
      </c>
      <c r="AL95" s="384">
        <f t="shared" ca="1" si="2"/>
        <v>0</v>
      </c>
      <c r="AM95" s="384">
        <f t="shared" ca="1" si="2"/>
        <v>0</v>
      </c>
    </row>
    <row r="96" spans="4:39" ht="12.9" customHeight="1" x14ac:dyDescent="0.3">
      <c r="D96" s="54"/>
      <c r="E96" s="234" t="s">
        <v>286</v>
      </c>
      <c r="F96" s="234" t="s">
        <v>517</v>
      </c>
      <c r="G96" s="234" t="s">
        <v>646</v>
      </c>
      <c r="H96" s="172"/>
      <c r="I96" s="172"/>
      <c r="J96" s="440">
        <f ca="1" xml:space="preserve"> Oil_Calcs!AE$129</f>
        <v>0</v>
      </c>
      <c r="K96" s="244">
        <f ca="1" xml:space="preserve"> Oil_Calcs!AF$129</f>
        <v>0</v>
      </c>
      <c r="L96" s="447">
        <f ca="1" xml:space="preserve"> Oil_Calcs!AG$129</f>
        <v>0</v>
      </c>
      <c r="M96" s="440">
        <f ca="1" xml:space="preserve"> Oil_Calcs!AH$129</f>
        <v>0</v>
      </c>
      <c r="N96" s="244">
        <f ca="1" xml:space="preserve"> Oil_Calcs!AI$129</f>
        <v>0</v>
      </c>
      <c r="O96" s="447">
        <f ca="1" xml:space="preserve"> Oil_Calcs!AJ$129</f>
        <v>0</v>
      </c>
      <c r="P96" s="440">
        <f ca="1" xml:space="preserve"> Oil_Calcs!AK$129</f>
        <v>0</v>
      </c>
      <c r="Q96" s="244">
        <f ca="1" xml:space="preserve"> Oil_Calcs!AL$129</f>
        <v>0</v>
      </c>
      <c r="R96" s="447">
        <f ca="1" xml:space="preserve"> Oil_Calcs!AM$129</f>
        <v>0</v>
      </c>
      <c r="S96" s="440">
        <f ca="1" xml:space="preserve"> Gas_Calcs!AE$129</f>
        <v>0</v>
      </c>
      <c r="T96" s="244">
        <f ca="1" xml:space="preserve"> Gas_Calcs!AF$129</f>
        <v>0</v>
      </c>
      <c r="U96" s="447">
        <f ca="1" xml:space="preserve"> Gas_Calcs!AG$129</f>
        <v>0</v>
      </c>
      <c r="V96" s="440">
        <f ca="1" xml:space="preserve"> Gas_Calcs!AH$129</f>
        <v>0</v>
      </c>
      <c r="W96" s="244">
        <f ca="1" xml:space="preserve"> Gas_Calcs!AI$129</f>
        <v>0</v>
      </c>
      <c r="X96" s="447">
        <f ca="1" xml:space="preserve"> Gas_Calcs!AJ$129</f>
        <v>0</v>
      </c>
      <c r="Y96" s="440">
        <f ca="1" xml:space="preserve"> Gas_Calcs!AK$129</f>
        <v>0</v>
      </c>
      <c r="Z96" s="244">
        <f ca="1" xml:space="preserve"> Gas_Calcs!AL$129</f>
        <v>0</v>
      </c>
      <c r="AA96" s="447">
        <f ca="1" xml:space="preserve"> Gas_Calcs!AM$129</f>
        <v>0</v>
      </c>
      <c r="AB96" s="461"/>
      <c r="AC96" s="463"/>
      <c r="AD96" s="464"/>
      <c r="AE96" s="461"/>
      <c r="AF96" s="463"/>
      <c r="AG96" s="464"/>
      <c r="AH96" s="461"/>
      <c r="AI96" s="463"/>
      <c r="AJ96" s="464"/>
      <c r="AK96" s="384">
        <f t="shared" ca="1" si="2"/>
        <v>0</v>
      </c>
      <c r="AL96" s="384">
        <f t="shared" ca="1" si="2"/>
        <v>0</v>
      </c>
      <c r="AM96" s="384">
        <f t="shared" ca="1" si="2"/>
        <v>0</v>
      </c>
    </row>
    <row r="97" spans="4:39" ht="12.9" customHeight="1" x14ac:dyDescent="0.3">
      <c r="D97" s="54"/>
      <c r="E97" s="234" t="s">
        <v>285</v>
      </c>
      <c r="F97" s="234" t="s">
        <v>516</v>
      </c>
      <c r="G97" s="234" t="s">
        <v>646</v>
      </c>
      <c r="H97" s="172"/>
      <c r="I97" s="172"/>
      <c r="J97" s="440">
        <f ca="1" xml:space="preserve"> Oil_Calcs!AE$130</f>
        <v>0</v>
      </c>
      <c r="K97" s="244">
        <f ca="1" xml:space="preserve"> Oil_Calcs!AF$130</f>
        <v>0</v>
      </c>
      <c r="L97" s="447">
        <f ca="1" xml:space="preserve"> Oil_Calcs!AG$130</f>
        <v>0</v>
      </c>
      <c r="M97" s="440">
        <f ca="1" xml:space="preserve"> Oil_Calcs!AH$130</f>
        <v>0</v>
      </c>
      <c r="N97" s="244">
        <f ca="1" xml:space="preserve"> Oil_Calcs!AI$130</f>
        <v>0</v>
      </c>
      <c r="O97" s="447">
        <f ca="1" xml:space="preserve"> Oil_Calcs!AJ$130</f>
        <v>0</v>
      </c>
      <c r="P97" s="440">
        <f ca="1" xml:space="preserve"> Oil_Calcs!AK$130</f>
        <v>0</v>
      </c>
      <c r="Q97" s="244">
        <f ca="1" xml:space="preserve"> Oil_Calcs!AL$130</f>
        <v>0</v>
      </c>
      <c r="R97" s="447">
        <f ca="1" xml:space="preserve"> Oil_Calcs!AM$130</f>
        <v>0</v>
      </c>
      <c r="S97" s="440">
        <f ca="1" xml:space="preserve"> Gas_Calcs!AE$130</f>
        <v>0</v>
      </c>
      <c r="T97" s="244">
        <f ca="1" xml:space="preserve"> Gas_Calcs!AF$130</f>
        <v>0</v>
      </c>
      <c r="U97" s="447">
        <f ca="1" xml:space="preserve"> Gas_Calcs!AG$130</f>
        <v>0</v>
      </c>
      <c r="V97" s="440">
        <f ca="1" xml:space="preserve"> Gas_Calcs!AH$130</f>
        <v>0</v>
      </c>
      <c r="W97" s="244">
        <f ca="1" xml:space="preserve"> Gas_Calcs!AI$130</f>
        <v>0</v>
      </c>
      <c r="X97" s="447">
        <f ca="1" xml:space="preserve"> Gas_Calcs!AJ$130</f>
        <v>0</v>
      </c>
      <c r="Y97" s="440">
        <f ca="1" xml:space="preserve"> Gas_Calcs!AK$130</f>
        <v>0</v>
      </c>
      <c r="Z97" s="244">
        <f ca="1" xml:space="preserve"> Gas_Calcs!AL$130</f>
        <v>0</v>
      </c>
      <c r="AA97" s="447">
        <f ca="1" xml:space="preserve"> Gas_Calcs!AM$130</f>
        <v>0</v>
      </c>
      <c r="AB97" s="461"/>
      <c r="AC97" s="463"/>
      <c r="AD97" s="464"/>
      <c r="AE97" s="461"/>
      <c r="AF97" s="463"/>
      <c r="AG97" s="464"/>
      <c r="AH97" s="461"/>
      <c r="AI97" s="463"/>
      <c r="AJ97" s="464"/>
      <c r="AK97" s="384">
        <f t="shared" ca="1" si="2"/>
        <v>0</v>
      </c>
      <c r="AL97" s="384">
        <f t="shared" ca="1" si="2"/>
        <v>0</v>
      </c>
      <c r="AM97" s="384">
        <f t="shared" ca="1" si="2"/>
        <v>0</v>
      </c>
    </row>
    <row r="98" spans="4:39" ht="12.9" customHeight="1" x14ac:dyDescent="0.3">
      <c r="D98" s="54"/>
      <c r="E98" s="234" t="s">
        <v>289</v>
      </c>
      <c r="F98" s="234" t="s">
        <v>520</v>
      </c>
      <c r="G98" s="234" t="s">
        <v>646</v>
      </c>
      <c r="H98" s="172"/>
      <c r="I98" s="172"/>
      <c r="J98" s="440">
        <f ca="1" xml:space="preserve"> Oil_Calcs!AE$131</f>
        <v>0</v>
      </c>
      <c r="K98" s="244">
        <f ca="1" xml:space="preserve"> Oil_Calcs!AF$131</f>
        <v>0</v>
      </c>
      <c r="L98" s="447">
        <f ca="1" xml:space="preserve"> Oil_Calcs!AG$131</f>
        <v>0</v>
      </c>
      <c r="M98" s="440">
        <f ca="1" xml:space="preserve"> Oil_Calcs!AH$131</f>
        <v>0</v>
      </c>
      <c r="N98" s="244">
        <f ca="1" xml:space="preserve"> Oil_Calcs!AI$131</f>
        <v>0</v>
      </c>
      <c r="O98" s="447">
        <f ca="1" xml:space="preserve"> Oil_Calcs!AJ$131</f>
        <v>0</v>
      </c>
      <c r="P98" s="440">
        <f ca="1" xml:space="preserve"> Oil_Calcs!AK$131</f>
        <v>0</v>
      </c>
      <c r="Q98" s="244">
        <f ca="1" xml:space="preserve"> Oil_Calcs!AL$131</f>
        <v>0</v>
      </c>
      <c r="R98" s="447">
        <f ca="1" xml:space="preserve"> Oil_Calcs!AM$131</f>
        <v>0</v>
      </c>
      <c r="S98" s="440">
        <f ca="1" xml:space="preserve"> Gas_Calcs!AE$131</f>
        <v>0</v>
      </c>
      <c r="T98" s="244">
        <f ca="1" xml:space="preserve"> Gas_Calcs!AF$131</f>
        <v>0</v>
      </c>
      <c r="U98" s="447">
        <f ca="1" xml:space="preserve"> Gas_Calcs!AG$131</f>
        <v>0</v>
      </c>
      <c r="V98" s="440">
        <f ca="1" xml:space="preserve"> Gas_Calcs!AH$131</f>
        <v>0</v>
      </c>
      <c r="W98" s="244">
        <f ca="1" xml:space="preserve"> Gas_Calcs!AI$131</f>
        <v>0</v>
      </c>
      <c r="X98" s="447">
        <f ca="1" xml:space="preserve"> Gas_Calcs!AJ$131</f>
        <v>0</v>
      </c>
      <c r="Y98" s="440">
        <f ca="1" xml:space="preserve"> Gas_Calcs!AK$131</f>
        <v>0</v>
      </c>
      <c r="Z98" s="244">
        <f ca="1" xml:space="preserve"> Gas_Calcs!AL$131</f>
        <v>0</v>
      </c>
      <c r="AA98" s="447">
        <f ca="1" xml:space="preserve"> Gas_Calcs!AM$131</f>
        <v>0</v>
      </c>
      <c r="AB98" s="461"/>
      <c r="AC98" s="463"/>
      <c r="AD98" s="464"/>
      <c r="AE98" s="461"/>
      <c r="AF98" s="463"/>
      <c r="AG98" s="464"/>
      <c r="AH98" s="461"/>
      <c r="AI98" s="463"/>
      <c r="AJ98" s="464"/>
      <c r="AK98" s="384">
        <f t="shared" ca="1" si="2"/>
        <v>0</v>
      </c>
      <c r="AL98" s="384">
        <f t="shared" ca="1" si="2"/>
        <v>0</v>
      </c>
      <c r="AM98" s="384">
        <f t="shared" ca="1" si="2"/>
        <v>0</v>
      </c>
    </row>
    <row r="99" spans="4:39" ht="12.9" customHeight="1" x14ac:dyDescent="0.3">
      <c r="D99" s="54"/>
      <c r="E99" s="234" t="s">
        <v>290</v>
      </c>
      <c r="F99" s="234" t="s">
        <v>521</v>
      </c>
      <c r="G99" s="234" t="s">
        <v>646</v>
      </c>
      <c r="H99" s="172"/>
      <c r="I99" s="172"/>
      <c r="J99" s="440">
        <f ca="1" xml:space="preserve"> Oil_Calcs!AE$132</f>
        <v>0</v>
      </c>
      <c r="K99" s="244">
        <f ca="1" xml:space="preserve"> Oil_Calcs!AF$132</f>
        <v>0</v>
      </c>
      <c r="L99" s="447">
        <f ca="1" xml:space="preserve"> Oil_Calcs!AG$132</f>
        <v>0</v>
      </c>
      <c r="M99" s="440">
        <f ca="1" xml:space="preserve"> Oil_Calcs!AH$132</f>
        <v>0</v>
      </c>
      <c r="N99" s="244">
        <f ca="1" xml:space="preserve"> Oil_Calcs!AI$132</f>
        <v>0</v>
      </c>
      <c r="O99" s="447">
        <f ca="1" xml:space="preserve"> Oil_Calcs!AJ$132</f>
        <v>0</v>
      </c>
      <c r="P99" s="440">
        <f ca="1" xml:space="preserve"> Oil_Calcs!AK$132</f>
        <v>0</v>
      </c>
      <c r="Q99" s="244">
        <f ca="1" xml:space="preserve"> Oil_Calcs!AL$132</f>
        <v>0</v>
      </c>
      <c r="R99" s="447">
        <f ca="1" xml:space="preserve"> Oil_Calcs!AM$132</f>
        <v>0</v>
      </c>
      <c r="S99" s="440">
        <f ca="1" xml:space="preserve"> Gas_Calcs!AE$132</f>
        <v>0</v>
      </c>
      <c r="T99" s="244">
        <f ca="1" xml:space="preserve"> Gas_Calcs!AF$132</f>
        <v>0</v>
      </c>
      <c r="U99" s="447">
        <f ca="1" xml:space="preserve"> Gas_Calcs!AG$132</f>
        <v>0</v>
      </c>
      <c r="V99" s="440">
        <f ca="1" xml:space="preserve"> Gas_Calcs!AH$132</f>
        <v>0</v>
      </c>
      <c r="W99" s="244">
        <f ca="1" xml:space="preserve"> Gas_Calcs!AI$132</f>
        <v>0</v>
      </c>
      <c r="X99" s="447">
        <f ca="1" xml:space="preserve"> Gas_Calcs!AJ$132</f>
        <v>0</v>
      </c>
      <c r="Y99" s="440">
        <f ca="1" xml:space="preserve"> Gas_Calcs!AK$132</f>
        <v>0</v>
      </c>
      <c r="Z99" s="244">
        <f ca="1" xml:space="preserve"> Gas_Calcs!AL$132</f>
        <v>0</v>
      </c>
      <c r="AA99" s="447">
        <f ca="1" xml:space="preserve"> Gas_Calcs!AM$132</f>
        <v>0</v>
      </c>
      <c r="AB99" s="461"/>
      <c r="AC99" s="463"/>
      <c r="AD99" s="464"/>
      <c r="AE99" s="461"/>
      <c r="AF99" s="463"/>
      <c r="AG99" s="464"/>
      <c r="AH99" s="461"/>
      <c r="AI99" s="463"/>
      <c r="AJ99" s="464"/>
      <c r="AK99" s="384">
        <f t="shared" ca="1" si="2"/>
        <v>0</v>
      </c>
      <c r="AL99" s="384">
        <f t="shared" ca="1" si="2"/>
        <v>0</v>
      </c>
      <c r="AM99" s="384">
        <f t="shared" ca="1" si="2"/>
        <v>0</v>
      </c>
    </row>
    <row r="100" spans="4:39" ht="12.9" customHeight="1" x14ac:dyDescent="0.3">
      <c r="D100" s="54"/>
      <c r="E100" s="234" t="s">
        <v>295</v>
      </c>
      <c r="F100" s="234" t="s">
        <v>526</v>
      </c>
      <c r="G100" s="234" t="s">
        <v>646</v>
      </c>
      <c r="H100" s="172"/>
      <c r="I100" s="172"/>
      <c r="J100" s="440">
        <f ca="1" xml:space="preserve"> Oil_Calcs!AE$133</f>
        <v>0</v>
      </c>
      <c r="K100" s="244">
        <f ca="1" xml:space="preserve"> Oil_Calcs!AF$133</f>
        <v>0</v>
      </c>
      <c r="L100" s="447">
        <f ca="1" xml:space="preserve"> Oil_Calcs!AG$133</f>
        <v>0</v>
      </c>
      <c r="M100" s="440">
        <f ca="1" xml:space="preserve"> Oil_Calcs!AH$133</f>
        <v>0</v>
      </c>
      <c r="N100" s="244">
        <f ca="1" xml:space="preserve"> Oil_Calcs!AI$133</f>
        <v>0</v>
      </c>
      <c r="O100" s="447">
        <f ca="1" xml:space="preserve"> Oil_Calcs!AJ$133</f>
        <v>0</v>
      </c>
      <c r="P100" s="440">
        <f ca="1" xml:space="preserve"> Oil_Calcs!AK$133</f>
        <v>0</v>
      </c>
      <c r="Q100" s="244">
        <f ca="1" xml:space="preserve"> Oil_Calcs!AL$133</f>
        <v>0</v>
      </c>
      <c r="R100" s="447">
        <f ca="1" xml:space="preserve"> Oil_Calcs!AM$133</f>
        <v>0</v>
      </c>
      <c r="S100" s="440">
        <f ca="1" xml:space="preserve"> Gas_Calcs!AE$133</f>
        <v>0</v>
      </c>
      <c r="T100" s="244">
        <f ca="1" xml:space="preserve"> Gas_Calcs!AF$133</f>
        <v>0</v>
      </c>
      <c r="U100" s="447">
        <f ca="1" xml:space="preserve"> Gas_Calcs!AG$133</f>
        <v>0</v>
      </c>
      <c r="V100" s="440">
        <f ca="1" xml:space="preserve"> Gas_Calcs!AH$133</f>
        <v>0</v>
      </c>
      <c r="W100" s="244">
        <f ca="1" xml:space="preserve"> Gas_Calcs!AI$133</f>
        <v>0</v>
      </c>
      <c r="X100" s="447">
        <f ca="1" xml:space="preserve"> Gas_Calcs!AJ$133</f>
        <v>0</v>
      </c>
      <c r="Y100" s="440">
        <f ca="1" xml:space="preserve"> Gas_Calcs!AK$133</f>
        <v>0</v>
      </c>
      <c r="Z100" s="244">
        <f ca="1" xml:space="preserve"> Gas_Calcs!AL$133</f>
        <v>0</v>
      </c>
      <c r="AA100" s="447">
        <f ca="1" xml:space="preserve"> Gas_Calcs!AM$133</f>
        <v>0</v>
      </c>
      <c r="AB100" s="461"/>
      <c r="AC100" s="463"/>
      <c r="AD100" s="464"/>
      <c r="AE100" s="461"/>
      <c r="AF100" s="463"/>
      <c r="AG100" s="464"/>
      <c r="AH100" s="461"/>
      <c r="AI100" s="463"/>
      <c r="AJ100" s="464"/>
      <c r="AK100" s="384">
        <f t="shared" ca="1" si="2"/>
        <v>0</v>
      </c>
      <c r="AL100" s="384">
        <f t="shared" ca="1" si="2"/>
        <v>0</v>
      </c>
      <c r="AM100" s="384">
        <f t="shared" ca="1" si="2"/>
        <v>0</v>
      </c>
    </row>
    <row r="101" spans="4:39" ht="12.9" customHeight="1" x14ac:dyDescent="0.3">
      <c r="D101" s="54"/>
      <c r="E101" s="234" t="s">
        <v>292</v>
      </c>
      <c r="F101" s="234" t="s">
        <v>523</v>
      </c>
      <c r="G101" s="234" t="s">
        <v>646</v>
      </c>
      <c r="H101" s="172"/>
      <c r="I101" s="172"/>
      <c r="J101" s="440">
        <f ca="1" xml:space="preserve"> Oil_Calcs!AE$134</f>
        <v>0</v>
      </c>
      <c r="K101" s="244">
        <f ca="1" xml:space="preserve"> Oil_Calcs!AF$134</f>
        <v>0</v>
      </c>
      <c r="L101" s="447">
        <f ca="1" xml:space="preserve"> Oil_Calcs!AG$134</f>
        <v>0</v>
      </c>
      <c r="M101" s="440">
        <f ca="1" xml:space="preserve"> Oil_Calcs!AH$134</f>
        <v>0</v>
      </c>
      <c r="N101" s="244">
        <f ca="1" xml:space="preserve"> Oil_Calcs!AI$134</f>
        <v>0</v>
      </c>
      <c r="O101" s="447">
        <f ca="1" xml:space="preserve"> Oil_Calcs!AJ$134</f>
        <v>0</v>
      </c>
      <c r="P101" s="440">
        <f ca="1" xml:space="preserve"> Oil_Calcs!AK$134</f>
        <v>0</v>
      </c>
      <c r="Q101" s="244">
        <f ca="1" xml:space="preserve"> Oil_Calcs!AL$134</f>
        <v>0</v>
      </c>
      <c r="R101" s="447">
        <f ca="1" xml:space="preserve"> Oil_Calcs!AM$134</f>
        <v>0</v>
      </c>
      <c r="S101" s="440">
        <f ca="1" xml:space="preserve"> Gas_Calcs!AE$134</f>
        <v>0</v>
      </c>
      <c r="T101" s="244">
        <f ca="1" xml:space="preserve"> Gas_Calcs!AF$134</f>
        <v>0</v>
      </c>
      <c r="U101" s="447">
        <f ca="1" xml:space="preserve"> Gas_Calcs!AG$134</f>
        <v>0</v>
      </c>
      <c r="V101" s="440">
        <f ca="1" xml:space="preserve"> Gas_Calcs!AH$134</f>
        <v>0</v>
      </c>
      <c r="W101" s="244">
        <f ca="1" xml:space="preserve"> Gas_Calcs!AI$134</f>
        <v>0</v>
      </c>
      <c r="X101" s="447">
        <f ca="1" xml:space="preserve"> Gas_Calcs!AJ$134</f>
        <v>0</v>
      </c>
      <c r="Y101" s="440">
        <f ca="1" xml:space="preserve"> Gas_Calcs!AK$134</f>
        <v>0</v>
      </c>
      <c r="Z101" s="244">
        <f ca="1" xml:space="preserve"> Gas_Calcs!AL$134</f>
        <v>0</v>
      </c>
      <c r="AA101" s="447">
        <f ca="1" xml:space="preserve"> Gas_Calcs!AM$134</f>
        <v>0</v>
      </c>
      <c r="AB101" s="461"/>
      <c r="AC101" s="463"/>
      <c r="AD101" s="464"/>
      <c r="AE101" s="461"/>
      <c r="AF101" s="463"/>
      <c r="AG101" s="464"/>
      <c r="AH101" s="461"/>
      <c r="AI101" s="463"/>
      <c r="AJ101" s="464"/>
      <c r="AK101" s="384">
        <f t="shared" ca="1" si="2"/>
        <v>0</v>
      </c>
      <c r="AL101" s="384">
        <f t="shared" ca="1" si="2"/>
        <v>0</v>
      </c>
      <c r="AM101" s="384">
        <f t="shared" ca="1" si="2"/>
        <v>0</v>
      </c>
    </row>
    <row r="102" spans="4:39" ht="12.9" customHeight="1" x14ac:dyDescent="0.3">
      <c r="D102" s="54"/>
      <c r="E102" s="234" t="s">
        <v>294</v>
      </c>
      <c r="F102" s="234" t="s">
        <v>525</v>
      </c>
      <c r="G102" s="234" t="s">
        <v>646</v>
      </c>
      <c r="H102" s="172"/>
      <c r="I102" s="172"/>
      <c r="J102" s="440">
        <f ca="1" xml:space="preserve"> Oil_Calcs!AE$135</f>
        <v>0</v>
      </c>
      <c r="K102" s="244">
        <f ca="1" xml:space="preserve"> Oil_Calcs!AF$135</f>
        <v>0</v>
      </c>
      <c r="L102" s="447">
        <f ca="1" xml:space="preserve"> Oil_Calcs!AG$135</f>
        <v>0</v>
      </c>
      <c r="M102" s="440">
        <f ca="1" xml:space="preserve"> Oil_Calcs!AH$135</f>
        <v>0</v>
      </c>
      <c r="N102" s="244">
        <f ca="1" xml:space="preserve"> Oil_Calcs!AI$135</f>
        <v>0</v>
      </c>
      <c r="O102" s="447">
        <f ca="1" xml:space="preserve"> Oil_Calcs!AJ$135</f>
        <v>0</v>
      </c>
      <c r="P102" s="440">
        <f ca="1" xml:space="preserve"> Oil_Calcs!AK$135</f>
        <v>0</v>
      </c>
      <c r="Q102" s="244">
        <f ca="1" xml:space="preserve"> Oil_Calcs!AL$135</f>
        <v>0</v>
      </c>
      <c r="R102" s="447">
        <f ca="1" xml:space="preserve"> Oil_Calcs!AM$135</f>
        <v>0</v>
      </c>
      <c r="S102" s="440">
        <f ca="1" xml:space="preserve"> Gas_Calcs!AE$135</f>
        <v>0</v>
      </c>
      <c r="T102" s="244">
        <f ca="1" xml:space="preserve"> Gas_Calcs!AF$135</f>
        <v>0</v>
      </c>
      <c r="U102" s="447">
        <f ca="1" xml:space="preserve"> Gas_Calcs!AG$135</f>
        <v>0</v>
      </c>
      <c r="V102" s="440">
        <f ca="1" xml:space="preserve"> Gas_Calcs!AH$135</f>
        <v>0</v>
      </c>
      <c r="W102" s="244">
        <f ca="1" xml:space="preserve"> Gas_Calcs!AI$135</f>
        <v>0</v>
      </c>
      <c r="X102" s="447">
        <f ca="1" xml:space="preserve"> Gas_Calcs!AJ$135</f>
        <v>0</v>
      </c>
      <c r="Y102" s="440">
        <f ca="1" xml:space="preserve"> Gas_Calcs!AK$135</f>
        <v>0</v>
      </c>
      <c r="Z102" s="244">
        <f ca="1" xml:space="preserve"> Gas_Calcs!AL$135</f>
        <v>0</v>
      </c>
      <c r="AA102" s="447">
        <f ca="1" xml:space="preserve"> Gas_Calcs!AM$135</f>
        <v>0</v>
      </c>
      <c r="AB102" s="461"/>
      <c r="AC102" s="463"/>
      <c r="AD102" s="464"/>
      <c r="AE102" s="461"/>
      <c r="AF102" s="463"/>
      <c r="AG102" s="464"/>
      <c r="AH102" s="461"/>
      <c r="AI102" s="463"/>
      <c r="AJ102" s="464"/>
      <c r="AK102" s="384">
        <f t="shared" ca="1" si="2"/>
        <v>0</v>
      </c>
      <c r="AL102" s="384">
        <f t="shared" ca="1" si="2"/>
        <v>0</v>
      </c>
      <c r="AM102" s="384">
        <f t="shared" ca="1" si="2"/>
        <v>0</v>
      </c>
    </row>
    <row r="103" spans="4:39" ht="12.9" customHeight="1" x14ac:dyDescent="0.3">
      <c r="D103" s="54"/>
      <c r="E103" s="234" t="s">
        <v>250</v>
      </c>
      <c r="F103" s="234" t="s">
        <v>486</v>
      </c>
      <c r="G103" s="234" t="s">
        <v>646</v>
      </c>
      <c r="H103" s="172"/>
      <c r="I103" s="172"/>
      <c r="J103" s="440">
        <f ca="1" xml:space="preserve"> Oil_Calcs!AE$136</f>
        <v>0</v>
      </c>
      <c r="K103" s="244">
        <f ca="1" xml:space="preserve"> Oil_Calcs!AF$136</f>
        <v>0</v>
      </c>
      <c r="L103" s="447">
        <f ca="1" xml:space="preserve"> Oil_Calcs!AG$136</f>
        <v>0</v>
      </c>
      <c r="M103" s="440">
        <f ca="1" xml:space="preserve"> Oil_Calcs!AH$136</f>
        <v>0</v>
      </c>
      <c r="N103" s="244">
        <f ca="1" xml:space="preserve"> Oil_Calcs!AI$136</f>
        <v>0</v>
      </c>
      <c r="O103" s="447">
        <f ca="1" xml:space="preserve"> Oil_Calcs!AJ$136</f>
        <v>0</v>
      </c>
      <c r="P103" s="440">
        <f ca="1" xml:space="preserve"> Oil_Calcs!AK$136</f>
        <v>0</v>
      </c>
      <c r="Q103" s="244">
        <f ca="1" xml:space="preserve"> Oil_Calcs!AL$136</f>
        <v>0</v>
      </c>
      <c r="R103" s="447">
        <f ca="1" xml:space="preserve"> Oil_Calcs!AM$136</f>
        <v>0</v>
      </c>
      <c r="S103" s="440">
        <f ca="1" xml:space="preserve"> Gas_Calcs!AE$136</f>
        <v>0</v>
      </c>
      <c r="T103" s="244">
        <f ca="1" xml:space="preserve"> Gas_Calcs!AF$136</f>
        <v>0</v>
      </c>
      <c r="U103" s="447">
        <f ca="1" xml:space="preserve"> Gas_Calcs!AG$136</f>
        <v>0</v>
      </c>
      <c r="V103" s="440">
        <f ca="1" xml:space="preserve"> Gas_Calcs!AH$136</f>
        <v>0</v>
      </c>
      <c r="W103" s="244">
        <f ca="1" xml:space="preserve"> Gas_Calcs!AI$136</f>
        <v>0</v>
      </c>
      <c r="X103" s="447">
        <f ca="1" xml:space="preserve"> Gas_Calcs!AJ$136</f>
        <v>0</v>
      </c>
      <c r="Y103" s="440">
        <f ca="1" xml:space="preserve"> Gas_Calcs!AK$136</f>
        <v>0</v>
      </c>
      <c r="Z103" s="244">
        <f ca="1" xml:space="preserve"> Gas_Calcs!AL$136</f>
        <v>0</v>
      </c>
      <c r="AA103" s="447">
        <f ca="1" xml:space="preserve"> Gas_Calcs!AM$136</f>
        <v>0</v>
      </c>
      <c r="AB103" s="461"/>
      <c r="AC103" s="463"/>
      <c r="AD103" s="464"/>
      <c r="AE103" s="461"/>
      <c r="AF103" s="463"/>
      <c r="AG103" s="464"/>
      <c r="AH103" s="461"/>
      <c r="AI103" s="463"/>
      <c r="AJ103" s="464"/>
      <c r="AK103" s="384">
        <f t="shared" ca="1" si="2"/>
        <v>0</v>
      </c>
      <c r="AL103" s="384">
        <f t="shared" ca="1" si="2"/>
        <v>0</v>
      </c>
      <c r="AM103" s="384">
        <f t="shared" ca="1" si="2"/>
        <v>0</v>
      </c>
    </row>
    <row r="104" spans="4:39" ht="12.9" customHeight="1" x14ac:dyDescent="0.3">
      <c r="D104" s="54"/>
      <c r="E104" s="234" t="s">
        <v>291</v>
      </c>
      <c r="F104" s="234" t="s">
        <v>522</v>
      </c>
      <c r="G104" s="234" t="s">
        <v>646</v>
      </c>
      <c r="H104" s="172"/>
      <c r="I104" s="172"/>
      <c r="J104" s="440">
        <f ca="1" xml:space="preserve"> Oil_Calcs!AE$137</f>
        <v>0</v>
      </c>
      <c r="K104" s="244">
        <f ca="1" xml:space="preserve"> Oil_Calcs!AF$137</f>
        <v>0</v>
      </c>
      <c r="L104" s="447">
        <f ca="1" xml:space="preserve"> Oil_Calcs!AG$137</f>
        <v>0</v>
      </c>
      <c r="M104" s="440">
        <f ca="1" xml:space="preserve"> Oil_Calcs!AH$137</f>
        <v>0</v>
      </c>
      <c r="N104" s="244">
        <f ca="1" xml:space="preserve"> Oil_Calcs!AI$137</f>
        <v>0</v>
      </c>
      <c r="O104" s="447">
        <f ca="1" xml:space="preserve"> Oil_Calcs!AJ$137</f>
        <v>0</v>
      </c>
      <c r="P104" s="440">
        <f ca="1" xml:space="preserve"> Oil_Calcs!AK$137</f>
        <v>0</v>
      </c>
      <c r="Q104" s="244">
        <f ca="1" xml:space="preserve"> Oil_Calcs!AL$137</f>
        <v>0</v>
      </c>
      <c r="R104" s="447">
        <f ca="1" xml:space="preserve"> Oil_Calcs!AM$137</f>
        <v>0</v>
      </c>
      <c r="S104" s="440">
        <f ca="1" xml:space="preserve"> Gas_Calcs!AE$137</f>
        <v>0</v>
      </c>
      <c r="T104" s="244">
        <f ca="1" xml:space="preserve"> Gas_Calcs!AF$137</f>
        <v>0</v>
      </c>
      <c r="U104" s="447">
        <f ca="1" xml:space="preserve"> Gas_Calcs!AG$137</f>
        <v>0</v>
      </c>
      <c r="V104" s="440">
        <f ca="1" xml:space="preserve"> Gas_Calcs!AH$137</f>
        <v>0</v>
      </c>
      <c r="W104" s="244">
        <f ca="1" xml:space="preserve"> Gas_Calcs!AI$137</f>
        <v>0</v>
      </c>
      <c r="X104" s="447">
        <f ca="1" xml:space="preserve"> Gas_Calcs!AJ$137</f>
        <v>0</v>
      </c>
      <c r="Y104" s="440">
        <f ca="1" xml:space="preserve"> Gas_Calcs!AK$137</f>
        <v>0</v>
      </c>
      <c r="Z104" s="244">
        <f ca="1" xml:space="preserve"> Gas_Calcs!AL$137</f>
        <v>0</v>
      </c>
      <c r="AA104" s="447">
        <f ca="1" xml:space="preserve"> Gas_Calcs!AM$137</f>
        <v>0</v>
      </c>
      <c r="AB104" s="461"/>
      <c r="AC104" s="463"/>
      <c r="AD104" s="464"/>
      <c r="AE104" s="461"/>
      <c r="AF104" s="463"/>
      <c r="AG104" s="464"/>
      <c r="AH104" s="461"/>
      <c r="AI104" s="463"/>
      <c r="AJ104" s="464"/>
      <c r="AK104" s="384">
        <f t="shared" ca="1" si="2"/>
        <v>0</v>
      </c>
      <c r="AL104" s="384">
        <f t="shared" ca="1" si="2"/>
        <v>0</v>
      </c>
      <c r="AM104" s="384">
        <f t="shared" ca="1" si="2"/>
        <v>0</v>
      </c>
    </row>
    <row r="105" spans="4:39" ht="12.9" customHeight="1" x14ac:dyDescent="0.3">
      <c r="D105" s="54"/>
      <c r="E105" s="234" t="s">
        <v>296</v>
      </c>
      <c r="F105" s="234" t="s">
        <v>527</v>
      </c>
      <c r="G105" s="234" t="s">
        <v>646</v>
      </c>
      <c r="H105" s="172"/>
      <c r="I105" s="172"/>
      <c r="J105" s="440">
        <f ca="1" xml:space="preserve"> Oil_Calcs!AE$138</f>
        <v>0</v>
      </c>
      <c r="K105" s="244">
        <f ca="1" xml:space="preserve"> Oil_Calcs!AF$138</f>
        <v>0</v>
      </c>
      <c r="L105" s="447">
        <f ca="1" xml:space="preserve"> Oil_Calcs!AG$138</f>
        <v>0</v>
      </c>
      <c r="M105" s="440">
        <f ca="1" xml:space="preserve"> Oil_Calcs!AH$138</f>
        <v>0</v>
      </c>
      <c r="N105" s="244">
        <f ca="1" xml:space="preserve"> Oil_Calcs!AI$138</f>
        <v>0</v>
      </c>
      <c r="O105" s="447">
        <f ca="1" xml:space="preserve"> Oil_Calcs!AJ$138</f>
        <v>0</v>
      </c>
      <c r="P105" s="440">
        <f ca="1" xml:space="preserve"> Oil_Calcs!AK$138</f>
        <v>0</v>
      </c>
      <c r="Q105" s="244">
        <f ca="1" xml:space="preserve"> Oil_Calcs!AL$138</f>
        <v>0</v>
      </c>
      <c r="R105" s="447">
        <f ca="1" xml:space="preserve"> Oil_Calcs!AM$138</f>
        <v>0</v>
      </c>
      <c r="S105" s="440">
        <f ca="1" xml:space="preserve"> Gas_Calcs!AE$138</f>
        <v>0</v>
      </c>
      <c r="T105" s="244">
        <f ca="1" xml:space="preserve"> Gas_Calcs!AF$138</f>
        <v>0</v>
      </c>
      <c r="U105" s="447">
        <f ca="1" xml:space="preserve"> Gas_Calcs!AG$138</f>
        <v>0</v>
      </c>
      <c r="V105" s="440">
        <f ca="1" xml:space="preserve"> Gas_Calcs!AH$138</f>
        <v>0</v>
      </c>
      <c r="W105" s="244">
        <f ca="1" xml:space="preserve"> Gas_Calcs!AI$138</f>
        <v>0</v>
      </c>
      <c r="X105" s="447">
        <f ca="1" xml:space="preserve"> Gas_Calcs!AJ$138</f>
        <v>0</v>
      </c>
      <c r="Y105" s="440">
        <f ca="1" xml:space="preserve"> Gas_Calcs!AK$138</f>
        <v>0</v>
      </c>
      <c r="Z105" s="244">
        <f ca="1" xml:space="preserve"> Gas_Calcs!AL$138</f>
        <v>0</v>
      </c>
      <c r="AA105" s="447">
        <f ca="1" xml:space="preserve"> Gas_Calcs!AM$138</f>
        <v>0</v>
      </c>
      <c r="AB105" s="461"/>
      <c r="AC105" s="463"/>
      <c r="AD105" s="464"/>
      <c r="AE105" s="461"/>
      <c r="AF105" s="463"/>
      <c r="AG105" s="464"/>
      <c r="AH105" s="461"/>
      <c r="AI105" s="463"/>
      <c r="AJ105" s="464"/>
      <c r="AK105" s="384">
        <f t="shared" ca="1" si="2"/>
        <v>0</v>
      </c>
      <c r="AL105" s="384">
        <f t="shared" ca="1" si="2"/>
        <v>0</v>
      </c>
      <c r="AM105" s="384">
        <f t="shared" ca="1" si="2"/>
        <v>0</v>
      </c>
    </row>
    <row r="106" spans="4:39" ht="12.9" customHeight="1" x14ac:dyDescent="0.3">
      <c r="D106" s="54"/>
      <c r="E106" s="234" t="s">
        <v>299</v>
      </c>
      <c r="F106" s="234" t="s">
        <v>163</v>
      </c>
      <c r="G106" s="234" t="s">
        <v>646</v>
      </c>
      <c r="H106" s="172"/>
      <c r="I106" s="172"/>
      <c r="J106" s="440">
        <f ca="1" xml:space="preserve"> Oil_Calcs!AE$139</f>
        <v>93843.528107603066</v>
      </c>
      <c r="K106" s="244">
        <f ca="1" xml:space="preserve"> Oil_Calcs!AF$139</f>
        <v>102055.09602055095</v>
      </c>
      <c r="L106" s="447">
        <f ca="1" xml:space="preserve"> Oil_Calcs!AG$139</f>
        <v>111330.79729338981</v>
      </c>
      <c r="M106" s="440">
        <f ca="1" xml:space="preserve"> Oil_Calcs!AH$139</f>
        <v>7479.8226048440029</v>
      </c>
      <c r="N106" s="244">
        <f ca="1" xml:space="preserve"> Oil_Calcs!AI$139</f>
        <v>10665.723599101648</v>
      </c>
      <c r="O106" s="447">
        <f ca="1" xml:space="preserve"> Oil_Calcs!AJ$139</f>
        <v>25176.560530740975</v>
      </c>
      <c r="P106" s="440">
        <f ca="1" xml:space="preserve"> Oil_Calcs!AK$139</f>
        <v>101323.35071244706</v>
      </c>
      <c r="Q106" s="244">
        <f ca="1" xml:space="preserve"> Oil_Calcs!AL$139</f>
        <v>112720.8196196526</v>
      </c>
      <c r="R106" s="447">
        <f ca="1" xml:space="preserve"> Oil_Calcs!AM$139</f>
        <v>136507.3578241308</v>
      </c>
      <c r="S106" s="440">
        <f ca="1" xml:space="preserve"> Gas_Calcs!AE$139</f>
        <v>128672.75519999999</v>
      </c>
      <c r="T106" s="244">
        <f ca="1" xml:space="preserve"> Gas_Calcs!AF$139</f>
        <v>132938.15039999998</v>
      </c>
      <c r="U106" s="447">
        <f ca="1" xml:space="preserve"> Gas_Calcs!AG$139</f>
        <v>138151.41119999997</v>
      </c>
      <c r="V106" s="440">
        <f ca="1" xml:space="preserve"> Gas_Calcs!AH$139</f>
        <v>11399.284785710868</v>
      </c>
      <c r="W106" s="244">
        <f ca="1" xml:space="preserve"> Gas_Calcs!AI$139</f>
        <v>29277.495699443865</v>
      </c>
      <c r="X106" s="447">
        <f ca="1" xml:space="preserve"> Gas_Calcs!AJ$139</f>
        <v>49408.575217756457</v>
      </c>
      <c r="Y106" s="440">
        <f ca="1" xml:space="preserve"> Gas_Calcs!AK$139</f>
        <v>140072.03998571084</v>
      </c>
      <c r="Z106" s="244">
        <f ca="1" xml:space="preserve"> Gas_Calcs!AL$139</f>
        <v>162215.64609944384</v>
      </c>
      <c r="AA106" s="447">
        <f ca="1" xml:space="preserve"> Gas_Calcs!AM$139</f>
        <v>187559.98641775642</v>
      </c>
      <c r="AB106" s="461"/>
      <c r="AC106" s="463"/>
      <c r="AD106" s="464"/>
      <c r="AE106" s="461"/>
      <c r="AF106" s="463"/>
      <c r="AG106" s="464"/>
      <c r="AH106" s="461"/>
      <c r="AI106" s="463"/>
      <c r="AJ106" s="464"/>
      <c r="AK106" s="384">
        <f t="shared" ca="1" si="2"/>
        <v>241395.39069815789</v>
      </c>
      <c r="AL106" s="384">
        <f t="shared" ca="1" si="2"/>
        <v>274936.46571909642</v>
      </c>
      <c r="AM106" s="384">
        <f t="shared" ca="1" si="2"/>
        <v>324067.34424188721</v>
      </c>
    </row>
    <row r="107" spans="4:39" ht="12.9" customHeight="1" x14ac:dyDescent="0.3">
      <c r="D107" s="54"/>
      <c r="E107" s="234" t="s">
        <v>302</v>
      </c>
      <c r="F107" s="234" t="s">
        <v>529</v>
      </c>
      <c r="G107" s="234" t="s">
        <v>646</v>
      </c>
      <c r="H107" s="172"/>
      <c r="I107" s="172"/>
      <c r="J107" s="440">
        <f ca="1" xml:space="preserve"> Oil_Calcs!AE$140</f>
        <v>0</v>
      </c>
      <c r="K107" s="244">
        <f ca="1" xml:space="preserve"> Oil_Calcs!AF$140</f>
        <v>0</v>
      </c>
      <c r="L107" s="447">
        <f ca="1" xml:space="preserve"> Oil_Calcs!AG$140</f>
        <v>0</v>
      </c>
      <c r="M107" s="440">
        <f ca="1" xml:space="preserve"> Oil_Calcs!AH$140</f>
        <v>0</v>
      </c>
      <c r="N107" s="244">
        <f ca="1" xml:space="preserve"> Oil_Calcs!AI$140</f>
        <v>0</v>
      </c>
      <c r="O107" s="447">
        <f ca="1" xml:space="preserve"> Oil_Calcs!AJ$140</f>
        <v>0</v>
      </c>
      <c r="P107" s="440">
        <f ca="1" xml:space="preserve"> Oil_Calcs!AK$140</f>
        <v>0</v>
      </c>
      <c r="Q107" s="244">
        <f ca="1" xml:space="preserve"> Oil_Calcs!AL$140</f>
        <v>0</v>
      </c>
      <c r="R107" s="447">
        <f ca="1" xml:space="preserve"> Oil_Calcs!AM$140</f>
        <v>0</v>
      </c>
      <c r="S107" s="440">
        <f ca="1" xml:space="preserve"> Gas_Calcs!AE$140</f>
        <v>0</v>
      </c>
      <c r="T107" s="244">
        <f ca="1" xml:space="preserve"> Gas_Calcs!AF$140</f>
        <v>0</v>
      </c>
      <c r="U107" s="447">
        <f ca="1" xml:space="preserve"> Gas_Calcs!AG$140</f>
        <v>0</v>
      </c>
      <c r="V107" s="440">
        <f ca="1" xml:space="preserve"> Gas_Calcs!AH$140</f>
        <v>0</v>
      </c>
      <c r="W107" s="244">
        <f ca="1" xml:space="preserve"> Gas_Calcs!AI$140</f>
        <v>0</v>
      </c>
      <c r="X107" s="447">
        <f ca="1" xml:space="preserve"> Gas_Calcs!AJ$140</f>
        <v>0</v>
      </c>
      <c r="Y107" s="440">
        <f ca="1" xml:space="preserve"> Gas_Calcs!AK$140</f>
        <v>0</v>
      </c>
      <c r="Z107" s="244">
        <f ca="1" xml:space="preserve"> Gas_Calcs!AL$140</f>
        <v>0</v>
      </c>
      <c r="AA107" s="447">
        <f ca="1" xml:space="preserve"> Gas_Calcs!AM$140</f>
        <v>0</v>
      </c>
      <c r="AB107" s="461"/>
      <c r="AC107" s="463"/>
      <c r="AD107" s="464"/>
      <c r="AE107" s="461"/>
      <c r="AF107" s="463"/>
      <c r="AG107" s="464"/>
      <c r="AH107" s="461"/>
      <c r="AI107" s="463"/>
      <c r="AJ107" s="464"/>
      <c r="AK107" s="384">
        <f t="shared" ca="1" si="2"/>
        <v>0</v>
      </c>
      <c r="AL107" s="384">
        <f t="shared" ca="1" si="2"/>
        <v>0</v>
      </c>
      <c r="AM107" s="384">
        <f t="shared" ca="1" si="2"/>
        <v>0</v>
      </c>
    </row>
    <row r="108" spans="4:39" ht="12.9" customHeight="1" x14ac:dyDescent="0.3">
      <c r="D108" s="54"/>
      <c r="E108" s="234" t="s">
        <v>304</v>
      </c>
      <c r="F108" s="234" t="s">
        <v>531</v>
      </c>
      <c r="G108" s="234" t="s">
        <v>646</v>
      </c>
      <c r="H108" s="172"/>
      <c r="I108" s="172"/>
      <c r="J108" s="440">
        <f ca="1" xml:space="preserve"> Oil_Calcs!AE$141</f>
        <v>0</v>
      </c>
      <c r="K108" s="244">
        <f ca="1" xml:space="preserve"> Oil_Calcs!AF$141</f>
        <v>0</v>
      </c>
      <c r="L108" s="447">
        <f ca="1" xml:space="preserve"> Oil_Calcs!AG$141</f>
        <v>0</v>
      </c>
      <c r="M108" s="440">
        <f ca="1" xml:space="preserve"> Oil_Calcs!AH$141</f>
        <v>0</v>
      </c>
      <c r="N108" s="244">
        <f ca="1" xml:space="preserve"> Oil_Calcs!AI$141</f>
        <v>0</v>
      </c>
      <c r="O108" s="447">
        <f ca="1" xml:space="preserve"> Oil_Calcs!AJ$141</f>
        <v>0</v>
      </c>
      <c r="P108" s="440">
        <f ca="1" xml:space="preserve"> Oil_Calcs!AK$141</f>
        <v>0</v>
      </c>
      <c r="Q108" s="244">
        <f ca="1" xml:space="preserve"> Oil_Calcs!AL$141</f>
        <v>0</v>
      </c>
      <c r="R108" s="447">
        <f ca="1" xml:space="preserve"> Oil_Calcs!AM$141</f>
        <v>0</v>
      </c>
      <c r="S108" s="440">
        <f ca="1" xml:space="preserve"> Gas_Calcs!AE$141</f>
        <v>0</v>
      </c>
      <c r="T108" s="244">
        <f ca="1" xml:space="preserve"> Gas_Calcs!AF$141</f>
        <v>0</v>
      </c>
      <c r="U108" s="447">
        <f ca="1" xml:space="preserve"> Gas_Calcs!AG$141</f>
        <v>0</v>
      </c>
      <c r="V108" s="440">
        <f ca="1" xml:space="preserve"> Gas_Calcs!AH$141</f>
        <v>0</v>
      </c>
      <c r="W108" s="244">
        <f ca="1" xml:space="preserve"> Gas_Calcs!AI$141</f>
        <v>0</v>
      </c>
      <c r="X108" s="447">
        <f ca="1" xml:space="preserve"> Gas_Calcs!AJ$141</f>
        <v>0</v>
      </c>
      <c r="Y108" s="440">
        <f ca="1" xml:space="preserve"> Gas_Calcs!AK$141</f>
        <v>0</v>
      </c>
      <c r="Z108" s="244">
        <f ca="1" xml:space="preserve"> Gas_Calcs!AL$141</f>
        <v>0</v>
      </c>
      <c r="AA108" s="447">
        <f ca="1" xml:space="preserve"> Gas_Calcs!AM$141</f>
        <v>0</v>
      </c>
      <c r="AB108" s="461"/>
      <c r="AC108" s="463"/>
      <c r="AD108" s="464"/>
      <c r="AE108" s="461"/>
      <c r="AF108" s="463"/>
      <c r="AG108" s="464"/>
      <c r="AH108" s="461"/>
      <c r="AI108" s="463"/>
      <c r="AJ108" s="464"/>
      <c r="AK108" s="384">
        <f t="shared" ca="1" si="2"/>
        <v>0</v>
      </c>
      <c r="AL108" s="384">
        <f t="shared" ca="1" si="2"/>
        <v>0</v>
      </c>
      <c r="AM108" s="384">
        <f t="shared" ca="1" si="2"/>
        <v>0</v>
      </c>
    </row>
    <row r="109" spans="4:39" ht="12.9" customHeight="1" x14ac:dyDescent="0.3">
      <c r="D109" s="54"/>
      <c r="E109" s="234" t="s">
        <v>303</v>
      </c>
      <c r="F109" s="234" t="s">
        <v>530</v>
      </c>
      <c r="G109" s="234" t="s">
        <v>646</v>
      </c>
      <c r="H109" s="172"/>
      <c r="I109" s="172"/>
      <c r="J109" s="440">
        <f ca="1" xml:space="preserve"> Oil_Calcs!AE$142</f>
        <v>0</v>
      </c>
      <c r="K109" s="244">
        <f ca="1" xml:space="preserve"> Oil_Calcs!AF$142</f>
        <v>0</v>
      </c>
      <c r="L109" s="447">
        <f ca="1" xml:space="preserve"> Oil_Calcs!AG$142</f>
        <v>0</v>
      </c>
      <c r="M109" s="440">
        <f ca="1" xml:space="preserve"> Oil_Calcs!AH$142</f>
        <v>0</v>
      </c>
      <c r="N109" s="244">
        <f ca="1" xml:space="preserve"> Oil_Calcs!AI$142</f>
        <v>0</v>
      </c>
      <c r="O109" s="447">
        <f ca="1" xml:space="preserve"> Oil_Calcs!AJ$142</f>
        <v>0</v>
      </c>
      <c r="P109" s="440">
        <f ca="1" xml:space="preserve"> Oil_Calcs!AK$142</f>
        <v>0</v>
      </c>
      <c r="Q109" s="244">
        <f ca="1" xml:space="preserve"> Oil_Calcs!AL$142</f>
        <v>0</v>
      </c>
      <c r="R109" s="447">
        <f ca="1" xml:space="preserve"> Oil_Calcs!AM$142</f>
        <v>0</v>
      </c>
      <c r="S109" s="440">
        <f ca="1" xml:space="preserve"> Gas_Calcs!AE$142</f>
        <v>0</v>
      </c>
      <c r="T109" s="244">
        <f ca="1" xml:space="preserve"> Gas_Calcs!AF$142</f>
        <v>0</v>
      </c>
      <c r="U109" s="447">
        <f ca="1" xml:space="preserve"> Gas_Calcs!AG$142</f>
        <v>0</v>
      </c>
      <c r="V109" s="440">
        <f ca="1" xml:space="preserve"> Gas_Calcs!AH$142</f>
        <v>0</v>
      </c>
      <c r="W109" s="244">
        <f ca="1" xml:space="preserve"> Gas_Calcs!AI$142</f>
        <v>0</v>
      </c>
      <c r="X109" s="447">
        <f ca="1" xml:space="preserve"> Gas_Calcs!AJ$142</f>
        <v>0</v>
      </c>
      <c r="Y109" s="440">
        <f ca="1" xml:space="preserve"> Gas_Calcs!AK$142</f>
        <v>0</v>
      </c>
      <c r="Z109" s="244">
        <f ca="1" xml:space="preserve"> Gas_Calcs!AL$142</f>
        <v>0</v>
      </c>
      <c r="AA109" s="447">
        <f ca="1" xml:space="preserve"> Gas_Calcs!AM$142</f>
        <v>0</v>
      </c>
      <c r="AB109" s="461"/>
      <c r="AC109" s="463"/>
      <c r="AD109" s="464"/>
      <c r="AE109" s="461"/>
      <c r="AF109" s="463"/>
      <c r="AG109" s="464"/>
      <c r="AH109" s="461"/>
      <c r="AI109" s="463"/>
      <c r="AJ109" s="464"/>
      <c r="AK109" s="384">
        <f t="shared" ca="1" si="2"/>
        <v>0</v>
      </c>
      <c r="AL109" s="384">
        <f t="shared" ca="1" si="2"/>
        <v>0</v>
      </c>
      <c r="AM109" s="384">
        <f t="shared" ca="1" si="2"/>
        <v>0</v>
      </c>
    </row>
    <row r="110" spans="4:39" ht="12.9" customHeight="1" x14ac:dyDescent="0.3">
      <c r="D110" s="54"/>
      <c r="E110" s="234" t="s">
        <v>298</v>
      </c>
      <c r="F110" s="234" t="s">
        <v>164</v>
      </c>
      <c r="G110" s="234" t="s">
        <v>646</v>
      </c>
      <c r="H110" s="172"/>
      <c r="I110" s="172"/>
      <c r="J110" s="440">
        <f ca="1" xml:space="preserve"> Oil_Calcs!AE$143</f>
        <v>92991.695779848742</v>
      </c>
      <c r="K110" s="244">
        <f ca="1" xml:space="preserve"> Oil_Calcs!AF$143</f>
        <v>101128.72601128725</v>
      </c>
      <c r="L110" s="447">
        <f ca="1" xml:space="preserve"> Oil_Calcs!AG$143</f>
        <v>110320.23029829098</v>
      </c>
      <c r="M110" s="440">
        <f ca="1" xml:space="preserve"> Oil_Calcs!AH$143</f>
        <v>7411.9270895201535</v>
      </c>
      <c r="N110" s="244">
        <f ca="1" xml:space="preserve"> Oil_Calcs!AI$143</f>
        <v>10568.909164011466</v>
      </c>
      <c r="O110" s="447">
        <f ca="1" xml:space="preserve"> Oil_Calcs!AJ$143</f>
        <v>24948.028967678274</v>
      </c>
      <c r="P110" s="440">
        <f ca="1" xml:space="preserve"> Oil_Calcs!AK$143</f>
        <v>100403.62286936889</v>
      </c>
      <c r="Q110" s="244">
        <f ca="1" xml:space="preserve"> Oil_Calcs!AL$143</f>
        <v>111697.63517529871</v>
      </c>
      <c r="R110" s="447">
        <f ca="1" xml:space="preserve"> Oil_Calcs!AM$143</f>
        <v>135268.25926596925</v>
      </c>
      <c r="S110" s="440">
        <f ca="1" xml:space="preserve"> Gas_Calcs!AE$143</f>
        <v>63122.446799999991</v>
      </c>
      <c r="T110" s="244">
        <f ca="1" xml:space="preserve"> Gas_Calcs!AF$143</f>
        <v>65214.903599999998</v>
      </c>
      <c r="U110" s="447">
        <f ca="1" xml:space="preserve"> Gas_Calcs!AG$143</f>
        <v>67772.350799999986</v>
      </c>
      <c r="V110" s="440">
        <f ca="1" xml:space="preserve"> Gas_Calcs!AH$143</f>
        <v>5592.0987028346754</v>
      </c>
      <c r="W110" s="244">
        <f ca="1" xml:space="preserve"> Gas_Calcs!AI$143</f>
        <v>14362.536667943939</v>
      </c>
      <c r="X110" s="447">
        <f ca="1" xml:space="preserve"> Gas_Calcs!AJ$143</f>
        <v>24238.154812174489</v>
      </c>
      <c r="Y110" s="440">
        <f ca="1" xml:space="preserve"> Gas_Calcs!AK$143</f>
        <v>68714.545502834662</v>
      </c>
      <c r="Z110" s="244">
        <f ca="1" xml:space="preserve"> Gas_Calcs!AL$143</f>
        <v>79577.440267943937</v>
      </c>
      <c r="AA110" s="447">
        <f ca="1" xml:space="preserve"> Gas_Calcs!AM$143</f>
        <v>92010.505612174471</v>
      </c>
      <c r="AB110" s="461"/>
      <c r="AC110" s="463"/>
      <c r="AD110" s="464"/>
      <c r="AE110" s="461"/>
      <c r="AF110" s="463"/>
      <c r="AG110" s="464"/>
      <c r="AH110" s="461"/>
      <c r="AI110" s="463"/>
      <c r="AJ110" s="464"/>
      <c r="AK110" s="384">
        <f t="shared" ca="1" si="2"/>
        <v>169118.16837220354</v>
      </c>
      <c r="AL110" s="384">
        <f t="shared" ca="1" si="2"/>
        <v>191275.07544324265</v>
      </c>
      <c r="AM110" s="384">
        <f t="shared" ca="1" si="2"/>
        <v>227278.76487814373</v>
      </c>
    </row>
    <row r="111" spans="4:39" ht="12.9" customHeight="1" x14ac:dyDescent="0.3">
      <c r="D111" s="54"/>
      <c r="E111" s="234" t="s">
        <v>227</v>
      </c>
      <c r="F111" s="234" t="s">
        <v>469</v>
      </c>
      <c r="G111" s="234" t="s">
        <v>646</v>
      </c>
      <c r="H111" s="172"/>
      <c r="I111" s="172"/>
      <c r="J111" s="440">
        <f ca="1" xml:space="preserve"> Oil_Calcs!AE$144</f>
        <v>0</v>
      </c>
      <c r="K111" s="244">
        <f ca="1" xml:space="preserve"> Oil_Calcs!AF$144</f>
        <v>0</v>
      </c>
      <c r="L111" s="447">
        <f ca="1" xml:space="preserve"> Oil_Calcs!AG$144</f>
        <v>0</v>
      </c>
      <c r="M111" s="440">
        <f ca="1" xml:space="preserve"> Oil_Calcs!AH$144</f>
        <v>0</v>
      </c>
      <c r="N111" s="244">
        <f ca="1" xml:space="preserve"> Oil_Calcs!AI$144</f>
        <v>0</v>
      </c>
      <c r="O111" s="447">
        <f ca="1" xml:space="preserve"> Oil_Calcs!AJ$144</f>
        <v>0</v>
      </c>
      <c r="P111" s="440">
        <f ca="1" xml:space="preserve"> Oil_Calcs!AK$144</f>
        <v>0</v>
      </c>
      <c r="Q111" s="244">
        <f ca="1" xml:space="preserve"> Oil_Calcs!AL$144</f>
        <v>0</v>
      </c>
      <c r="R111" s="447">
        <f ca="1" xml:space="preserve"> Oil_Calcs!AM$144</f>
        <v>0</v>
      </c>
      <c r="S111" s="440">
        <f ca="1" xml:space="preserve"> Gas_Calcs!AE$144</f>
        <v>0</v>
      </c>
      <c r="T111" s="244">
        <f ca="1" xml:space="preserve"> Gas_Calcs!AF$144</f>
        <v>0</v>
      </c>
      <c r="U111" s="447">
        <f ca="1" xml:space="preserve"> Gas_Calcs!AG$144</f>
        <v>0</v>
      </c>
      <c r="V111" s="440">
        <f ca="1" xml:space="preserve"> Gas_Calcs!AH$144</f>
        <v>0</v>
      </c>
      <c r="W111" s="244">
        <f ca="1" xml:space="preserve"> Gas_Calcs!AI$144</f>
        <v>0</v>
      </c>
      <c r="X111" s="447">
        <f ca="1" xml:space="preserve"> Gas_Calcs!AJ$144</f>
        <v>0</v>
      </c>
      <c r="Y111" s="440">
        <f ca="1" xml:space="preserve"> Gas_Calcs!AK$144</f>
        <v>0</v>
      </c>
      <c r="Z111" s="244">
        <f ca="1" xml:space="preserve"> Gas_Calcs!AL$144</f>
        <v>0</v>
      </c>
      <c r="AA111" s="447">
        <f ca="1" xml:space="preserve"> Gas_Calcs!AM$144</f>
        <v>0</v>
      </c>
      <c r="AB111" s="461"/>
      <c r="AC111" s="463"/>
      <c r="AD111" s="464"/>
      <c r="AE111" s="461"/>
      <c r="AF111" s="463"/>
      <c r="AG111" s="464"/>
      <c r="AH111" s="461"/>
      <c r="AI111" s="463"/>
      <c r="AJ111" s="464"/>
      <c r="AK111" s="384">
        <f t="shared" ca="1" si="2"/>
        <v>0</v>
      </c>
      <c r="AL111" s="384">
        <f t="shared" ca="1" si="2"/>
        <v>0</v>
      </c>
      <c r="AM111" s="384">
        <f t="shared" ca="1" si="2"/>
        <v>0</v>
      </c>
    </row>
    <row r="112" spans="4:39" ht="12.9" customHeight="1" x14ac:dyDescent="0.3">
      <c r="D112" s="54"/>
      <c r="E112" s="234" t="s">
        <v>301</v>
      </c>
      <c r="F112" s="234" t="s">
        <v>165</v>
      </c>
      <c r="G112" s="234" t="s">
        <v>646</v>
      </c>
      <c r="H112" s="172"/>
      <c r="I112" s="172"/>
      <c r="J112" s="440">
        <f ca="1" xml:space="preserve"> Oil_Calcs!AE$145</f>
        <v>649664.12196730962</v>
      </c>
      <c r="K112" s="244">
        <f ca="1" xml:space="preserve"> Oil_Calcs!AF$145</f>
        <v>706511.52706511517</v>
      </c>
      <c r="L112" s="447">
        <f ca="1" xml:space="preserve"> Oil_Calcs!AG$145</f>
        <v>770725.76159538841</v>
      </c>
      <c r="M112" s="440">
        <f ca="1" xml:space="preserve"> Oil_Calcs!AH$145</f>
        <v>51781.646353655306</v>
      </c>
      <c r="N112" s="244">
        <f ca="1" xml:space="preserve"> Oil_Calcs!AI$145</f>
        <v>73837.14249544499</v>
      </c>
      <c r="O112" s="447">
        <f ca="1" xml:space="preserve"> Oil_Calcs!AJ$145</f>
        <v>174293.40542915385</v>
      </c>
      <c r="P112" s="440">
        <f ca="1" xml:space="preserve"> Oil_Calcs!AK$145</f>
        <v>701445.76832096488</v>
      </c>
      <c r="Q112" s="244">
        <f ca="1" xml:space="preserve"> Oil_Calcs!AL$145</f>
        <v>780348.66956056014</v>
      </c>
      <c r="R112" s="447">
        <f ca="1" xml:space="preserve"> Oil_Calcs!AM$145</f>
        <v>945019.16702454223</v>
      </c>
      <c r="S112" s="440">
        <f ca="1" xml:space="preserve"> Gas_Calcs!AE$145</f>
        <v>22566.211199999998</v>
      </c>
      <c r="T112" s="244">
        <f ca="1" xml:space="preserve"> Gas_Calcs!AF$145</f>
        <v>23314.2624</v>
      </c>
      <c r="U112" s="447">
        <f ca="1" xml:space="preserve"> Gas_Calcs!AG$145</f>
        <v>24228.547199999997</v>
      </c>
      <c r="V112" s="440">
        <f ca="1" xml:space="preserve"> Gas_Calcs!AH$145</f>
        <v>1999.1696579704405</v>
      </c>
      <c r="W112" s="244">
        <f ca="1" xml:space="preserve"> Gas_Calcs!AI$145</f>
        <v>5134.5924032933281</v>
      </c>
      <c r="X112" s="447">
        <f ca="1" xml:space="preserve"> Gas_Calcs!AJ$145</f>
        <v>8665.1159503187373</v>
      </c>
      <c r="Y112" s="440">
        <f ca="1" xml:space="preserve"> Gas_Calcs!AK$145</f>
        <v>24565.380857970438</v>
      </c>
      <c r="Z112" s="244">
        <f ca="1" xml:space="preserve"> Gas_Calcs!AL$145</f>
        <v>28448.854803293329</v>
      </c>
      <c r="AA112" s="447">
        <f ca="1" xml:space="preserve"> Gas_Calcs!AM$145</f>
        <v>32893.663150318738</v>
      </c>
      <c r="AB112" s="461"/>
      <c r="AC112" s="463"/>
      <c r="AD112" s="464"/>
      <c r="AE112" s="461"/>
      <c r="AF112" s="463"/>
      <c r="AG112" s="464"/>
      <c r="AH112" s="461"/>
      <c r="AI112" s="463"/>
      <c r="AJ112" s="464"/>
      <c r="AK112" s="384">
        <f t="shared" ca="1" si="2"/>
        <v>726011.14917893533</v>
      </c>
      <c r="AL112" s="384">
        <f t="shared" ca="1" si="2"/>
        <v>808797.5243638535</v>
      </c>
      <c r="AM112" s="384">
        <f t="shared" ca="1" si="2"/>
        <v>977912.83017486101</v>
      </c>
    </row>
    <row r="113" spans="4:39" ht="12.9" customHeight="1" x14ac:dyDescent="0.3">
      <c r="D113" s="54"/>
      <c r="E113" s="234" t="s">
        <v>300</v>
      </c>
      <c r="F113" s="234" t="s">
        <v>166</v>
      </c>
      <c r="G113" s="234" t="s">
        <v>646</v>
      </c>
      <c r="H113" s="172"/>
      <c r="I113" s="172"/>
      <c r="J113" s="440">
        <f ca="1" xml:space="preserve"> Oil_Calcs!AE$146</f>
        <v>334486.16069820401</v>
      </c>
      <c r="K113" s="244">
        <f ca="1" xml:space="preserve"> Oil_Calcs!AF$146</f>
        <v>363754.62363754614</v>
      </c>
      <c r="L113" s="447">
        <f ca="1" xml:space="preserve"> Oil_Calcs!AG$146</f>
        <v>396815.97340881452</v>
      </c>
      <c r="M113" s="440">
        <f ca="1" xml:space="preserve"> Oil_Calcs!AH$146</f>
        <v>26660.305683831273</v>
      </c>
      <c r="N113" s="244">
        <f ca="1" xml:space="preserve"> Oil_Calcs!AI$146</f>
        <v>38015.80151207788</v>
      </c>
      <c r="O113" s="447">
        <f ca="1" xml:space="preserve"> Oil_Calcs!AJ$146</f>
        <v>89736.727095954222</v>
      </c>
      <c r="P113" s="440">
        <f ca="1" xml:space="preserve"> Oil_Calcs!AK$146</f>
        <v>361146.46638203529</v>
      </c>
      <c r="Q113" s="244">
        <f ca="1" xml:space="preserve"> Oil_Calcs!AL$146</f>
        <v>401770.425149624</v>
      </c>
      <c r="R113" s="447">
        <f ca="1" xml:space="preserve"> Oil_Calcs!AM$146</f>
        <v>486552.70050476876</v>
      </c>
      <c r="S113" s="440">
        <f ca="1" xml:space="preserve"> Gas_Calcs!AE$146</f>
        <v>496075.46039999992</v>
      </c>
      <c r="T113" s="244">
        <f ca="1" xml:space="preserve"> Gas_Calcs!AF$146</f>
        <v>512519.95079999999</v>
      </c>
      <c r="U113" s="447">
        <f ca="1" xml:space="preserve"> Gas_Calcs!AG$146</f>
        <v>532618.7723999999</v>
      </c>
      <c r="V113" s="440">
        <f ca="1" xml:space="preserve"> Gas_Calcs!AH$146</f>
        <v>43947.9627176137</v>
      </c>
      <c r="W113" s="244">
        <f ca="1" xml:space="preserve"> Gas_Calcs!AI$146</f>
        <v>112874.29989266784</v>
      </c>
      <c r="X113" s="447">
        <f ca="1" xml:space="preserve"> Gas_Calcs!AJ$146</f>
        <v>190486.18070514873</v>
      </c>
      <c r="Y113" s="440">
        <f ca="1" xml:space="preserve"> Gas_Calcs!AK$146</f>
        <v>540023.42311761365</v>
      </c>
      <c r="Z113" s="244">
        <f ca="1" xml:space="preserve"> Gas_Calcs!AL$146</f>
        <v>625394.25069266779</v>
      </c>
      <c r="AA113" s="447">
        <f ca="1" xml:space="preserve"> Gas_Calcs!AM$146</f>
        <v>723104.95310514863</v>
      </c>
      <c r="AB113" s="461"/>
      <c r="AC113" s="463"/>
      <c r="AD113" s="464"/>
      <c r="AE113" s="461"/>
      <c r="AF113" s="463"/>
      <c r="AG113" s="464"/>
      <c r="AH113" s="461"/>
      <c r="AI113" s="463"/>
      <c r="AJ113" s="464"/>
      <c r="AK113" s="384">
        <f t="shared" ca="1" si="2"/>
        <v>901169.88949964894</v>
      </c>
      <c r="AL113" s="384">
        <f t="shared" ca="1" si="2"/>
        <v>1027164.6758422918</v>
      </c>
      <c r="AM113" s="384">
        <f t="shared" ca="1" si="2"/>
        <v>1209657.6536099175</v>
      </c>
    </row>
    <row r="114" spans="4:39" ht="12.9" customHeight="1" x14ac:dyDescent="0.3">
      <c r="D114" s="54"/>
      <c r="E114" s="234" t="s">
        <v>297</v>
      </c>
      <c r="F114" s="234" t="s">
        <v>528</v>
      </c>
      <c r="G114" s="234" t="s">
        <v>646</v>
      </c>
      <c r="H114" s="172"/>
      <c r="I114" s="172"/>
      <c r="J114" s="440">
        <f ca="1" xml:space="preserve"> Oil_Calcs!AE$147</f>
        <v>0</v>
      </c>
      <c r="K114" s="244">
        <f ca="1" xml:space="preserve"> Oil_Calcs!AF$147</f>
        <v>0</v>
      </c>
      <c r="L114" s="447">
        <f ca="1" xml:space="preserve"> Oil_Calcs!AG$147</f>
        <v>0</v>
      </c>
      <c r="M114" s="440">
        <f ca="1" xml:space="preserve"> Oil_Calcs!AH$147</f>
        <v>0</v>
      </c>
      <c r="N114" s="244">
        <f ca="1" xml:space="preserve"> Oil_Calcs!AI$147</f>
        <v>0</v>
      </c>
      <c r="O114" s="447">
        <f ca="1" xml:space="preserve"> Oil_Calcs!AJ$147</f>
        <v>0</v>
      </c>
      <c r="P114" s="440">
        <f ca="1" xml:space="preserve"> Oil_Calcs!AK$147</f>
        <v>0</v>
      </c>
      <c r="Q114" s="244">
        <f ca="1" xml:space="preserve"> Oil_Calcs!AL$147</f>
        <v>0</v>
      </c>
      <c r="R114" s="447">
        <f ca="1" xml:space="preserve"> Oil_Calcs!AM$147</f>
        <v>0</v>
      </c>
      <c r="S114" s="440">
        <f ca="1" xml:space="preserve"> Gas_Calcs!AE$147</f>
        <v>0</v>
      </c>
      <c r="T114" s="244">
        <f ca="1" xml:space="preserve"> Gas_Calcs!AF$147</f>
        <v>0</v>
      </c>
      <c r="U114" s="447">
        <f ca="1" xml:space="preserve"> Gas_Calcs!AG$147</f>
        <v>0</v>
      </c>
      <c r="V114" s="440">
        <f ca="1" xml:space="preserve"> Gas_Calcs!AH$147</f>
        <v>0</v>
      </c>
      <c r="W114" s="244">
        <f ca="1" xml:space="preserve"> Gas_Calcs!AI$147</f>
        <v>0</v>
      </c>
      <c r="X114" s="447">
        <f ca="1" xml:space="preserve"> Gas_Calcs!AJ$147</f>
        <v>0</v>
      </c>
      <c r="Y114" s="440">
        <f ca="1" xml:space="preserve"> Gas_Calcs!AK$147</f>
        <v>0</v>
      </c>
      <c r="Z114" s="244">
        <f ca="1" xml:space="preserve"> Gas_Calcs!AL$147</f>
        <v>0</v>
      </c>
      <c r="AA114" s="447">
        <f ca="1" xml:space="preserve"> Gas_Calcs!AM$147</f>
        <v>0</v>
      </c>
      <c r="AB114" s="461"/>
      <c r="AC114" s="463"/>
      <c r="AD114" s="464"/>
      <c r="AE114" s="461"/>
      <c r="AF114" s="463"/>
      <c r="AG114" s="464"/>
      <c r="AH114" s="461"/>
      <c r="AI114" s="463"/>
      <c r="AJ114" s="464"/>
      <c r="AK114" s="384">
        <f t="shared" ca="1" si="2"/>
        <v>0</v>
      </c>
      <c r="AL114" s="384">
        <f t="shared" ca="1" si="2"/>
        <v>0</v>
      </c>
      <c r="AM114" s="384">
        <f t="shared" ca="1" si="2"/>
        <v>0</v>
      </c>
    </row>
    <row r="115" spans="4:39" ht="12.9" customHeight="1" x14ac:dyDescent="0.3">
      <c r="D115" s="54"/>
      <c r="E115" s="234" t="s">
        <v>305</v>
      </c>
      <c r="F115" s="234" t="s">
        <v>167</v>
      </c>
      <c r="G115" s="234" t="s">
        <v>646</v>
      </c>
      <c r="H115" s="172"/>
      <c r="I115" s="172"/>
      <c r="J115" s="440">
        <f ca="1" xml:space="preserve"> Oil_Calcs!AE$148</f>
        <v>11073.820260806415</v>
      </c>
      <c r="K115" s="244">
        <f ca="1" xml:space="preserve"> Oil_Calcs!AF$148</f>
        <v>12042.810120428099</v>
      </c>
      <c r="L115" s="447">
        <f ca="1" xml:space="preserve"> Oil_Calcs!AG$148</f>
        <v>13137.370936285031</v>
      </c>
      <c r="M115" s="440">
        <f ca="1" xml:space="preserve"> Oil_Calcs!AH$148</f>
        <v>882.64169921003372</v>
      </c>
      <c r="N115" s="244">
        <f ca="1" xml:space="preserve"> Oil_Calcs!AI$148</f>
        <v>1258.5876561723578</v>
      </c>
      <c r="O115" s="447">
        <f ca="1" xml:space="preserve"> Oil_Calcs!AJ$148</f>
        <v>2970.9103198151229</v>
      </c>
      <c r="P115" s="440">
        <f ca="1" xml:space="preserve"> Oil_Calcs!AK$148</f>
        <v>11956.461960016448</v>
      </c>
      <c r="Q115" s="244">
        <f ca="1" xml:space="preserve"> Oil_Calcs!AL$148</f>
        <v>13301.397776600457</v>
      </c>
      <c r="R115" s="447">
        <f ca="1" xml:space="preserve"> Oil_Calcs!AM$148</f>
        <v>16108.281256100154</v>
      </c>
      <c r="S115" s="440">
        <f ca="1" xml:space="preserve"> Gas_Calcs!AE$148</f>
        <v>9482.7348000000002</v>
      </c>
      <c r="T115" s="244">
        <f ca="1" xml:space="preserve"> Gas_Calcs!AF$148</f>
        <v>9797.0795999999991</v>
      </c>
      <c r="U115" s="447">
        <f ca="1" xml:space="preserve"> Gas_Calcs!AG$148</f>
        <v>10181.2788</v>
      </c>
      <c r="V115" s="440">
        <f ca="1" xml:space="preserve"> Gas_Calcs!AH$148</f>
        <v>840.08766552448083</v>
      </c>
      <c r="W115" s="244">
        <f ca="1" xml:space="preserve"> Gas_Calcs!AI$148</f>
        <v>2157.6496663527314</v>
      </c>
      <c r="X115" s="447">
        <f ca="1" xml:space="preserve"> Gas_Calcs!AJ$148</f>
        <v>3641.2402525117977</v>
      </c>
      <c r="Y115" s="440">
        <f ca="1" xml:space="preserve"> Gas_Calcs!AK$148</f>
        <v>10322.822465524481</v>
      </c>
      <c r="Z115" s="244">
        <f ca="1" xml:space="preserve"> Gas_Calcs!AL$148</f>
        <v>11954.72926635273</v>
      </c>
      <c r="AA115" s="447">
        <f ca="1" xml:space="preserve"> Gas_Calcs!AM$148</f>
        <v>13822.519052511798</v>
      </c>
      <c r="AB115" s="461"/>
      <c r="AC115" s="463"/>
      <c r="AD115" s="464"/>
      <c r="AE115" s="461"/>
      <c r="AF115" s="463"/>
      <c r="AG115" s="464"/>
      <c r="AH115" s="461"/>
      <c r="AI115" s="463"/>
      <c r="AJ115" s="464"/>
      <c r="AK115" s="384">
        <f t="shared" ca="1" si="2"/>
        <v>22279.284425540929</v>
      </c>
      <c r="AL115" s="384">
        <f t="shared" ca="1" si="2"/>
        <v>25256.127042953187</v>
      </c>
      <c r="AM115" s="384">
        <f t="shared" ca="1" si="2"/>
        <v>29930.80030861195</v>
      </c>
    </row>
    <row r="116" spans="4:39" ht="12.9" customHeight="1" x14ac:dyDescent="0.3">
      <c r="D116" s="54"/>
      <c r="E116" s="234" t="s">
        <v>308</v>
      </c>
      <c r="F116" s="234" t="s">
        <v>534</v>
      </c>
      <c r="G116" s="234" t="s">
        <v>646</v>
      </c>
      <c r="H116" s="172"/>
      <c r="I116" s="172"/>
      <c r="J116" s="440">
        <f ca="1" xml:space="preserve"> Oil_Calcs!AE$149</f>
        <v>0</v>
      </c>
      <c r="K116" s="244">
        <f ca="1" xml:space="preserve"> Oil_Calcs!AF$149</f>
        <v>0</v>
      </c>
      <c r="L116" s="447">
        <f ca="1" xml:space="preserve"> Oil_Calcs!AG$149</f>
        <v>0</v>
      </c>
      <c r="M116" s="440">
        <f ca="1" xml:space="preserve"> Oil_Calcs!AH$149</f>
        <v>0</v>
      </c>
      <c r="N116" s="244">
        <f ca="1" xml:space="preserve"> Oil_Calcs!AI$149</f>
        <v>0</v>
      </c>
      <c r="O116" s="447">
        <f ca="1" xml:space="preserve"> Oil_Calcs!AJ$149</f>
        <v>0</v>
      </c>
      <c r="P116" s="440">
        <f ca="1" xml:space="preserve"> Oil_Calcs!AK$149</f>
        <v>0</v>
      </c>
      <c r="Q116" s="244">
        <f ca="1" xml:space="preserve"> Oil_Calcs!AL$149</f>
        <v>0</v>
      </c>
      <c r="R116" s="447">
        <f ca="1" xml:space="preserve"> Oil_Calcs!AM$149</f>
        <v>0</v>
      </c>
      <c r="S116" s="440">
        <f ca="1" xml:space="preserve"> Gas_Calcs!AE$149</f>
        <v>0</v>
      </c>
      <c r="T116" s="244">
        <f ca="1" xml:space="preserve"> Gas_Calcs!AF$149</f>
        <v>0</v>
      </c>
      <c r="U116" s="447">
        <f ca="1" xml:space="preserve"> Gas_Calcs!AG$149</f>
        <v>0</v>
      </c>
      <c r="V116" s="440">
        <f ca="1" xml:space="preserve"> Gas_Calcs!AH$149</f>
        <v>0</v>
      </c>
      <c r="W116" s="244">
        <f ca="1" xml:space="preserve"> Gas_Calcs!AI$149</f>
        <v>0</v>
      </c>
      <c r="X116" s="447">
        <f ca="1" xml:space="preserve"> Gas_Calcs!AJ$149</f>
        <v>0</v>
      </c>
      <c r="Y116" s="440">
        <f ca="1" xml:space="preserve"> Gas_Calcs!AK$149</f>
        <v>0</v>
      </c>
      <c r="Z116" s="244">
        <f ca="1" xml:space="preserve"> Gas_Calcs!AL$149</f>
        <v>0</v>
      </c>
      <c r="AA116" s="447">
        <f ca="1" xml:space="preserve"> Gas_Calcs!AM$149</f>
        <v>0</v>
      </c>
      <c r="AB116" s="461"/>
      <c r="AC116" s="463"/>
      <c r="AD116" s="464"/>
      <c r="AE116" s="461"/>
      <c r="AF116" s="463"/>
      <c r="AG116" s="464"/>
      <c r="AH116" s="461"/>
      <c r="AI116" s="463"/>
      <c r="AJ116" s="464"/>
      <c r="AK116" s="384">
        <f t="shared" ca="1" si="2"/>
        <v>0</v>
      </c>
      <c r="AL116" s="384">
        <f t="shared" ca="1" si="2"/>
        <v>0</v>
      </c>
      <c r="AM116" s="384">
        <f t="shared" ca="1" si="2"/>
        <v>0</v>
      </c>
    </row>
    <row r="117" spans="4:39" ht="12.9" customHeight="1" x14ac:dyDescent="0.3">
      <c r="D117" s="54"/>
      <c r="E117" s="234" t="s">
        <v>306</v>
      </c>
      <c r="F117" s="234" t="s">
        <v>532</v>
      </c>
      <c r="G117" s="234" t="s">
        <v>646</v>
      </c>
      <c r="H117" s="172"/>
      <c r="I117" s="172"/>
      <c r="J117" s="440">
        <f ca="1" xml:space="preserve"> Oil_Calcs!AE$150</f>
        <v>0</v>
      </c>
      <c r="K117" s="244">
        <f ca="1" xml:space="preserve"> Oil_Calcs!AF$150</f>
        <v>0</v>
      </c>
      <c r="L117" s="447">
        <f ca="1" xml:space="preserve"> Oil_Calcs!AG$150</f>
        <v>0</v>
      </c>
      <c r="M117" s="440">
        <f ca="1" xml:space="preserve"> Oil_Calcs!AH$150</f>
        <v>0</v>
      </c>
      <c r="N117" s="244">
        <f ca="1" xml:space="preserve"> Oil_Calcs!AI$150</f>
        <v>0</v>
      </c>
      <c r="O117" s="447">
        <f ca="1" xml:space="preserve"> Oil_Calcs!AJ$150</f>
        <v>0</v>
      </c>
      <c r="P117" s="440">
        <f ca="1" xml:space="preserve"> Oil_Calcs!AK$150</f>
        <v>0</v>
      </c>
      <c r="Q117" s="244">
        <f ca="1" xml:space="preserve"> Oil_Calcs!AL$150</f>
        <v>0</v>
      </c>
      <c r="R117" s="447">
        <f ca="1" xml:space="preserve"> Oil_Calcs!AM$150</f>
        <v>0</v>
      </c>
      <c r="S117" s="440">
        <f ca="1" xml:space="preserve"> Gas_Calcs!AE$150</f>
        <v>0</v>
      </c>
      <c r="T117" s="244">
        <f ca="1" xml:space="preserve"> Gas_Calcs!AF$150</f>
        <v>0</v>
      </c>
      <c r="U117" s="447">
        <f ca="1" xml:space="preserve"> Gas_Calcs!AG$150</f>
        <v>0</v>
      </c>
      <c r="V117" s="440">
        <f ca="1" xml:space="preserve"> Gas_Calcs!AH$150</f>
        <v>0</v>
      </c>
      <c r="W117" s="244">
        <f ca="1" xml:space="preserve"> Gas_Calcs!AI$150</f>
        <v>0</v>
      </c>
      <c r="X117" s="447">
        <f ca="1" xml:space="preserve"> Gas_Calcs!AJ$150</f>
        <v>0</v>
      </c>
      <c r="Y117" s="440">
        <f ca="1" xml:space="preserve"> Gas_Calcs!AK$150</f>
        <v>0</v>
      </c>
      <c r="Z117" s="244">
        <f ca="1" xml:space="preserve"> Gas_Calcs!AL$150</f>
        <v>0</v>
      </c>
      <c r="AA117" s="447">
        <f ca="1" xml:space="preserve"> Gas_Calcs!AM$150</f>
        <v>0</v>
      </c>
      <c r="AB117" s="461"/>
      <c r="AC117" s="463"/>
      <c r="AD117" s="464"/>
      <c r="AE117" s="461"/>
      <c r="AF117" s="463"/>
      <c r="AG117" s="464"/>
      <c r="AH117" s="461"/>
      <c r="AI117" s="463"/>
      <c r="AJ117" s="464"/>
      <c r="AK117" s="384">
        <f t="shared" ca="1" si="2"/>
        <v>0</v>
      </c>
      <c r="AL117" s="384">
        <f t="shared" ca="1" si="2"/>
        <v>0</v>
      </c>
      <c r="AM117" s="384">
        <f t="shared" ca="1" si="2"/>
        <v>0</v>
      </c>
    </row>
    <row r="118" spans="4:39" ht="12.9" customHeight="1" x14ac:dyDescent="0.3">
      <c r="D118" s="54"/>
      <c r="E118" s="234" t="s">
        <v>309</v>
      </c>
      <c r="F118" s="234" t="s">
        <v>535</v>
      </c>
      <c r="G118" s="234" t="s">
        <v>646</v>
      </c>
      <c r="H118" s="172"/>
      <c r="I118" s="172"/>
      <c r="J118" s="440">
        <f ca="1" xml:space="preserve"> Oil_Calcs!AE$151</f>
        <v>0</v>
      </c>
      <c r="K118" s="244">
        <f ca="1" xml:space="preserve"> Oil_Calcs!AF$151</f>
        <v>0</v>
      </c>
      <c r="L118" s="447">
        <f ca="1" xml:space="preserve"> Oil_Calcs!AG$151</f>
        <v>0</v>
      </c>
      <c r="M118" s="440">
        <f ca="1" xml:space="preserve"> Oil_Calcs!AH$151</f>
        <v>0</v>
      </c>
      <c r="N118" s="244">
        <f ca="1" xml:space="preserve"> Oil_Calcs!AI$151</f>
        <v>0</v>
      </c>
      <c r="O118" s="447">
        <f ca="1" xml:space="preserve"> Oil_Calcs!AJ$151</f>
        <v>0</v>
      </c>
      <c r="P118" s="440">
        <f ca="1" xml:space="preserve"> Oil_Calcs!AK$151</f>
        <v>0</v>
      </c>
      <c r="Q118" s="244">
        <f ca="1" xml:space="preserve"> Oil_Calcs!AL$151</f>
        <v>0</v>
      </c>
      <c r="R118" s="447">
        <f ca="1" xml:space="preserve"> Oil_Calcs!AM$151</f>
        <v>0</v>
      </c>
      <c r="S118" s="440">
        <f ca="1" xml:space="preserve"> Gas_Calcs!AE$151</f>
        <v>0</v>
      </c>
      <c r="T118" s="244">
        <f ca="1" xml:space="preserve"> Gas_Calcs!AF$151</f>
        <v>0</v>
      </c>
      <c r="U118" s="447">
        <f ca="1" xml:space="preserve"> Gas_Calcs!AG$151</f>
        <v>0</v>
      </c>
      <c r="V118" s="440">
        <f ca="1" xml:space="preserve"> Gas_Calcs!AH$151</f>
        <v>0</v>
      </c>
      <c r="W118" s="244">
        <f ca="1" xml:space="preserve"> Gas_Calcs!AI$151</f>
        <v>0</v>
      </c>
      <c r="X118" s="447">
        <f ca="1" xml:space="preserve"> Gas_Calcs!AJ$151</f>
        <v>0</v>
      </c>
      <c r="Y118" s="440">
        <f ca="1" xml:space="preserve"> Gas_Calcs!AK$151</f>
        <v>0</v>
      </c>
      <c r="Z118" s="244">
        <f ca="1" xml:space="preserve"> Gas_Calcs!AL$151</f>
        <v>0</v>
      </c>
      <c r="AA118" s="447">
        <f ca="1" xml:space="preserve"> Gas_Calcs!AM$151</f>
        <v>0</v>
      </c>
      <c r="AB118" s="461"/>
      <c r="AC118" s="463"/>
      <c r="AD118" s="464"/>
      <c r="AE118" s="461"/>
      <c r="AF118" s="463"/>
      <c r="AG118" s="464"/>
      <c r="AH118" s="461"/>
      <c r="AI118" s="463"/>
      <c r="AJ118" s="464"/>
      <c r="AK118" s="384">
        <f t="shared" ca="1" si="2"/>
        <v>0</v>
      </c>
      <c r="AL118" s="384">
        <f t="shared" ca="1" si="2"/>
        <v>0</v>
      </c>
      <c r="AM118" s="384">
        <f t="shared" ca="1" si="2"/>
        <v>0</v>
      </c>
    </row>
    <row r="119" spans="4:39" ht="12.9" customHeight="1" x14ac:dyDescent="0.3">
      <c r="D119" s="54"/>
      <c r="E119" s="234" t="s">
        <v>307</v>
      </c>
      <c r="F119" s="234" t="s">
        <v>533</v>
      </c>
      <c r="G119" s="234" t="s">
        <v>646</v>
      </c>
      <c r="H119" s="172"/>
      <c r="I119" s="172"/>
      <c r="J119" s="440">
        <f ca="1" xml:space="preserve"> Oil_Calcs!AE$152</f>
        <v>0</v>
      </c>
      <c r="K119" s="244">
        <f ca="1" xml:space="preserve"> Oil_Calcs!AF$152</f>
        <v>0</v>
      </c>
      <c r="L119" s="447">
        <f ca="1" xml:space="preserve"> Oil_Calcs!AG$152</f>
        <v>0</v>
      </c>
      <c r="M119" s="440">
        <f ca="1" xml:space="preserve"> Oil_Calcs!AH$152</f>
        <v>0</v>
      </c>
      <c r="N119" s="244">
        <f ca="1" xml:space="preserve"> Oil_Calcs!AI$152</f>
        <v>0</v>
      </c>
      <c r="O119" s="447">
        <f ca="1" xml:space="preserve"> Oil_Calcs!AJ$152</f>
        <v>0</v>
      </c>
      <c r="P119" s="440">
        <f ca="1" xml:space="preserve"> Oil_Calcs!AK$152</f>
        <v>0</v>
      </c>
      <c r="Q119" s="244">
        <f ca="1" xml:space="preserve"> Oil_Calcs!AL$152</f>
        <v>0</v>
      </c>
      <c r="R119" s="447">
        <f ca="1" xml:space="preserve"> Oil_Calcs!AM$152</f>
        <v>0</v>
      </c>
      <c r="S119" s="440">
        <f ca="1" xml:space="preserve"> Gas_Calcs!AE$152</f>
        <v>0</v>
      </c>
      <c r="T119" s="244">
        <f ca="1" xml:space="preserve"> Gas_Calcs!AF$152</f>
        <v>0</v>
      </c>
      <c r="U119" s="447">
        <f ca="1" xml:space="preserve"> Gas_Calcs!AG$152</f>
        <v>0</v>
      </c>
      <c r="V119" s="440">
        <f ca="1" xml:space="preserve"> Gas_Calcs!AH$152</f>
        <v>0</v>
      </c>
      <c r="W119" s="244">
        <f ca="1" xml:space="preserve"> Gas_Calcs!AI$152</f>
        <v>0</v>
      </c>
      <c r="X119" s="447">
        <f ca="1" xml:space="preserve"> Gas_Calcs!AJ$152</f>
        <v>0</v>
      </c>
      <c r="Y119" s="440">
        <f ca="1" xml:space="preserve"> Gas_Calcs!AK$152</f>
        <v>0</v>
      </c>
      <c r="Z119" s="244">
        <f ca="1" xml:space="preserve"> Gas_Calcs!AL$152</f>
        <v>0</v>
      </c>
      <c r="AA119" s="447">
        <f ca="1" xml:space="preserve"> Gas_Calcs!AM$152</f>
        <v>0</v>
      </c>
      <c r="AB119" s="461"/>
      <c r="AC119" s="463"/>
      <c r="AD119" s="464"/>
      <c r="AE119" s="461"/>
      <c r="AF119" s="463"/>
      <c r="AG119" s="464"/>
      <c r="AH119" s="461"/>
      <c r="AI119" s="463"/>
      <c r="AJ119" s="464"/>
      <c r="AK119" s="384">
        <f t="shared" ca="1" si="2"/>
        <v>0</v>
      </c>
      <c r="AL119" s="384">
        <f t="shared" ca="1" si="2"/>
        <v>0</v>
      </c>
      <c r="AM119" s="384">
        <f t="shared" ca="1" si="2"/>
        <v>0</v>
      </c>
    </row>
    <row r="120" spans="4:39" ht="12.9" customHeight="1" x14ac:dyDescent="0.3">
      <c r="D120" s="54"/>
      <c r="E120" s="234" t="s">
        <v>311</v>
      </c>
      <c r="F120" s="234" t="s">
        <v>536</v>
      </c>
      <c r="G120" s="234" t="s">
        <v>646</v>
      </c>
      <c r="H120" s="172"/>
      <c r="I120" s="172"/>
      <c r="J120" s="440">
        <f ca="1" xml:space="preserve"> Oil_Calcs!AE$153</f>
        <v>0</v>
      </c>
      <c r="K120" s="244">
        <f ca="1" xml:space="preserve"> Oil_Calcs!AF$153</f>
        <v>0</v>
      </c>
      <c r="L120" s="447">
        <f ca="1" xml:space="preserve"> Oil_Calcs!AG$153</f>
        <v>0</v>
      </c>
      <c r="M120" s="440">
        <f ca="1" xml:space="preserve"> Oil_Calcs!AH$153</f>
        <v>0</v>
      </c>
      <c r="N120" s="244">
        <f ca="1" xml:space="preserve"> Oil_Calcs!AI$153</f>
        <v>0</v>
      </c>
      <c r="O120" s="447">
        <f ca="1" xml:space="preserve"> Oil_Calcs!AJ$153</f>
        <v>0</v>
      </c>
      <c r="P120" s="440">
        <f ca="1" xml:space="preserve"> Oil_Calcs!AK$153</f>
        <v>0</v>
      </c>
      <c r="Q120" s="244">
        <f ca="1" xml:space="preserve"> Oil_Calcs!AL$153</f>
        <v>0</v>
      </c>
      <c r="R120" s="447">
        <f ca="1" xml:space="preserve"> Oil_Calcs!AM$153</f>
        <v>0</v>
      </c>
      <c r="S120" s="440">
        <f ca="1" xml:space="preserve"> Gas_Calcs!AE$153</f>
        <v>0</v>
      </c>
      <c r="T120" s="244">
        <f ca="1" xml:space="preserve"> Gas_Calcs!AF$153</f>
        <v>0</v>
      </c>
      <c r="U120" s="447">
        <f ca="1" xml:space="preserve"> Gas_Calcs!AG$153</f>
        <v>0</v>
      </c>
      <c r="V120" s="440">
        <f ca="1" xml:space="preserve"> Gas_Calcs!AH$153</f>
        <v>0</v>
      </c>
      <c r="W120" s="244">
        <f ca="1" xml:space="preserve"> Gas_Calcs!AI$153</f>
        <v>0</v>
      </c>
      <c r="X120" s="447">
        <f ca="1" xml:space="preserve"> Gas_Calcs!AJ$153</f>
        <v>0</v>
      </c>
      <c r="Y120" s="440">
        <f ca="1" xml:space="preserve"> Gas_Calcs!AK$153</f>
        <v>0</v>
      </c>
      <c r="Z120" s="244">
        <f ca="1" xml:space="preserve"> Gas_Calcs!AL$153</f>
        <v>0</v>
      </c>
      <c r="AA120" s="447">
        <f ca="1" xml:space="preserve"> Gas_Calcs!AM$153</f>
        <v>0</v>
      </c>
      <c r="AB120" s="461"/>
      <c r="AC120" s="463"/>
      <c r="AD120" s="464"/>
      <c r="AE120" s="461"/>
      <c r="AF120" s="463"/>
      <c r="AG120" s="464"/>
      <c r="AH120" s="461"/>
      <c r="AI120" s="463"/>
      <c r="AJ120" s="464"/>
      <c r="AK120" s="384">
        <f t="shared" ca="1" si="2"/>
        <v>0</v>
      </c>
      <c r="AL120" s="384">
        <f t="shared" ca="1" si="2"/>
        <v>0</v>
      </c>
      <c r="AM120" s="384">
        <f t="shared" ca="1" si="2"/>
        <v>0</v>
      </c>
    </row>
    <row r="121" spans="4:39" ht="12.9" customHeight="1" x14ac:dyDescent="0.3">
      <c r="D121" s="54"/>
      <c r="E121" s="234" t="s">
        <v>316</v>
      </c>
      <c r="F121" s="234" t="s">
        <v>540</v>
      </c>
      <c r="G121" s="234" t="s">
        <v>646</v>
      </c>
      <c r="H121" s="172"/>
      <c r="I121" s="172"/>
      <c r="J121" s="440">
        <f ca="1" xml:space="preserve"> Oil_Calcs!AE$154</f>
        <v>0</v>
      </c>
      <c r="K121" s="244">
        <f ca="1" xml:space="preserve"> Oil_Calcs!AF$154</f>
        <v>0</v>
      </c>
      <c r="L121" s="447">
        <f ca="1" xml:space="preserve"> Oil_Calcs!AG$154</f>
        <v>0</v>
      </c>
      <c r="M121" s="440">
        <f ca="1" xml:space="preserve"> Oil_Calcs!AH$154</f>
        <v>0</v>
      </c>
      <c r="N121" s="244">
        <f ca="1" xml:space="preserve"> Oil_Calcs!AI$154</f>
        <v>0</v>
      </c>
      <c r="O121" s="447">
        <f ca="1" xml:space="preserve"> Oil_Calcs!AJ$154</f>
        <v>0</v>
      </c>
      <c r="P121" s="440">
        <f ca="1" xml:space="preserve"> Oil_Calcs!AK$154</f>
        <v>0</v>
      </c>
      <c r="Q121" s="244">
        <f ca="1" xml:space="preserve"> Oil_Calcs!AL$154</f>
        <v>0</v>
      </c>
      <c r="R121" s="447">
        <f ca="1" xml:space="preserve"> Oil_Calcs!AM$154</f>
        <v>0</v>
      </c>
      <c r="S121" s="440">
        <f ca="1" xml:space="preserve"> Gas_Calcs!AE$154</f>
        <v>0</v>
      </c>
      <c r="T121" s="244">
        <f ca="1" xml:space="preserve"> Gas_Calcs!AF$154</f>
        <v>0</v>
      </c>
      <c r="U121" s="447">
        <f ca="1" xml:space="preserve"> Gas_Calcs!AG$154</f>
        <v>0</v>
      </c>
      <c r="V121" s="440">
        <f ca="1" xml:space="preserve"> Gas_Calcs!AH$154</f>
        <v>0</v>
      </c>
      <c r="W121" s="244">
        <f ca="1" xml:space="preserve"> Gas_Calcs!AI$154</f>
        <v>0</v>
      </c>
      <c r="X121" s="447">
        <f ca="1" xml:space="preserve"> Gas_Calcs!AJ$154</f>
        <v>0</v>
      </c>
      <c r="Y121" s="440">
        <f ca="1" xml:space="preserve"> Gas_Calcs!AK$154</f>
        <v>0</v>
      </c>
      <c r="Z121" s="244">
        <f ca="1" xml:space="preserve"> Gas_Calcs!AL$154</f>
        <v>0</v>
      </c>
      <c r="AA121" s="447">
        <f ca="1" xml:space="preserve"> Gas_Calcs!AM$154</f>
        <v>0</v>
      </c>
      <c r="AB121" s="461"/>
      <c r="AC121" s="463"/>
      <c r="AD121" s="464"/>
      <c r="AE121" s="461"/>
      <c r="AF121" s="463"/>
      <c r="AG121" s="464"/>
      <c r="AH121" s="461"/>
      <c r="AI121" s="463"/>
      <c r="AJ121" s="464"/>
      <c r="AK121" s="384">
        <f t="shared" ca="1" si="2"/>
        <v>0</v>
      </c>
      <c r="AL121" s="384">
        <f t="shared" ca="1" si="2"/>
        <v>0</v>
      </c>
      <c r="AM121" s="384">
        <f t="shared" ca="1" si="2"/>
        <v>0</v>
      </c>
    </row>
    <row r="122" spans="4:39" ht="12.9" customHeight="1" x14ac:dyDescent="0.3">
      <c r="D122" s="54"/>
      <c r="E122" s="234" t="s">
        <v>233</v>
      </c>
      <c r="F122" s="234" t="s">
        <v>474</v>
      </c>
      <c r="G122" s="234" t="s">
        <v>646</v>
      </c>
      <c r="H122" s="172"/>
      <c r="I122" s="172"/>
      <c r="J122" s="440">
        <f ca="1" xml:space="preserve"> Oil_Calcs!AE$155</f>
        <v>0</v>
      </c>
      <c r="K122" s="244">
        <f ca="1" xml:space="preserve"> Oil_Calcs!AF$155</f>
        <v>0</v>
      </c>
      <c r="L122" s="447">
        <f ca="1" xml:space="preserve"> Oil_Calcs!AG$155</f>
        <v>0</v>
      </c>
      <c r="M122" s="440">
        <f ca="1" xml:space="preserve"> Oil_Calcs!AH$155</f>
        <v>0</v>
      </c>
      <c r="N122" s="244">
        <f ca="1" xml:space="preserve"> Oil_Calcs!AI$155</f>
        <v>0</v>
      </c>
      <c r="O122" s="447">
        <f ca="1" xml:space="preserve"> Oil_Calcs!AJ$155</f>
        <v>0</v>
      </c>
      <c r="P122" s="440">
        <f ca="1" xml:space="preserve"> Oil_Calcs!AK$155</f>
        <v>0</v>
      </c>
      <c r="Q122" s="244">
        <f ca="1" xml:space="preserve"> Oil_Calcs!AL$155</f>
        <v>0</v>
      </c>
      <c r="R122" s="447">
        <f ca="1" xml:space="preserve"> Oil_Calcs!AM$155</f>
        <v>0</v>
      </c>
      <c r="S122" s="440">
        <f ca="1" xml:space="preserve"> Gas_Calcs!AE$155</f>
        <v>0</v>
      </c>
      <c r="T122" s="244">
        <f ca="1" xml:space="preserve"> Gas_Calcs!AF$155</f>
        <v>0</v>
      </c>
      <c r="U122" s="447">
        <f ca="1" xml:space="preserve"> Gas_Calcs!AG$155</f>
        <v>0</v>
      </c>
      <c r="V122" s="440">
        <f ca="1" xml:space="preserve"> Gas_Calcs!AH$155</f>
        <v>0</v>
      </c>
      <c r="W122" s="244">
        <f ca="1" xml:space="preserve"> Gas_Calcs!AI$155</f>
        <v>0</v>
      </c>
      <c r="X122" s="447">
        <f ca="1" xml:space="preserve"> Gas_Calcs!AJ$155</f>
        <v>0</v>
      </c>
      <c r="Y122" s="440">
        <f ca="1" xml:space="preserve"> Gas_Calcs!AK$155</f>
        <v>0</v>
      </c>
      <c r="Z122" s="244">
        <f ca="1" xml:space="preserve"> Gas_Calcs!AL$155</f>
        <v>0</v>
      </c>
      <c r="AA122" s="447">
        <f ca="1" xml:space="preserve"> Gas_Calcs!AM$155</f>
        <v>0</v>
      </c>
      <c r="AB122" s="461"/>
      <c r="AC122" s="463"/>
      <c r="AD122" s="464"/>
      <c r="AE122" s="461"/>
      <c r="AF122" s="463"/>
      <c r="AG122" s="464"/>
      <c r="AH122" s="461"/>
      <c r="AI122" s="463"/>
      <c r="AJ122" s="464"/>
      <c r="AK122" s="384">
        <f t="shared" ca="1" si="2"/>
        <v>0</v>
      </c>
      <c r="AL122" s="384">
        <f t="shared" ca="1" si="2"/>
        <v>0</v>
      </c>
      <c r="AM122" s="384">
        <f t="shared" ca="1" si="2"/>
        <v>0</v>
      </c>
    </row>
    <row r="123" spans="4:39" ht="12.9" customHeight="1" x14ac:dyDescent="0.3">
      <c r="D123" s="54"/>
      <c r="E123" s="234" t="s">
        <v>312</v>
      </c>
      <c r="F123" s="234" t="s">
        <v>537</v>
      </c>
      <c r="G123" s="234" t="s">
        <v>646</v>
      </c>
      <c r="H123" s="172"/>
      <c r="I123" s="172"/>
      <c r="J123" s="440">
        <f ca="1" xml:space="preserve"> Oil_Calcs!AE$156</f>
        <v>0</v>
      </c>
      <c r="K123" s="244">
        <f ca="1" xml:space="preserve"> Oil_Calcs!AF$156</f>
        <v>0</v>
      </c>
      <c r="L123" s="447">
        <f ca="1" xml:space="preserve"> Oil_Calcs!AG$156</f>
        <v>0</v>
      </c>
      <c r="M123" s="440">
        <f ca="1" xml:space="preserve"> Oil_Calcs!AH$156</f>
        <v>0</v>
      </c>
      <c r="N123" s="244">
        <f ca="1" xml:space="preserve"> Oil_Calcs!AI$156</f>
        <v>0</v>
      </c>
      <c r="O123" s="447">
        <f ca="1" xml:space="preserve"> Oil_Calcs!AJ$156</f>
        <v>0</v>
      </c>
      <c r="P123" s="440">
        <f ca="1" xml:space="preserve"> Oil_Calcs!AK$156</f>
        <v>0</v>
      </c>
      <c r="Q123" s="244">
        <f ca="1" xml:space="preserve"> Oil_Calcs!AL$156</f>
        <v>0</v>
      </c>
      <c r="R123" s="447">
        <f ca="1" xml:space="preserve"> Oil_Calcs!AM$156</f>
        <v>0</v>
      </c>
      <c r="S123" s="440">
        <f ca="1" xml:space="preserve"> Gas_Calcs!AE$156</f>
        <v>0</v>
      </c>
      <c r="T123" s="244">
        <f ca="1" xml:space="preserve"> Gas_Calcs!AF$156</f>
        <v>0</v>
      </c>
      <c r="U123" s="447">
        <f ca="1" xml:space="preserve"> Gas_Calcs!AG$156</f>
        <v>0</v>
      </c>
      <c r="V123" s="440">
        <f ca="1" xml:space="preserve"> Gas_Calcs!AH$156</f>
        <v>0</v>
      </c>
      <c r="W123" s="244">
        <f ca="1" xml:space="preserve"> Gas_Calcs!AI$156</f>
        <v>0</v>
      </c>
      <c r="X123" s="447">
        <f ca="1" xml:space="preserve"> Gas_Calcs!AJ$156</f>
        <v>0</v>
      </c>
      <c r="Y123" s="440">
        <f ca="1" xml:space="preserve"> Gas_Calcs!AK$156</f>
        <v>0</v>
      </c>
      <c r="Z123" s="244">
        <f ca="1" xml:space="preserve"> Gas_Calcs!AL$156</f>
        <v>0</v>
      </c>
      <c r="AA123" s="447">
        <f ca="1" xml:space="preserve"> Gas_Calcs!AM$156</f>
        <v>0</v>
      </c>
      <c r="AB123" s="461"/>
      <c r="AC123" s="463"/>
      <c r="AD123" s="464"/>
      <c r="AE123" s="461"/>
      <c r="AF123" s="463"/>
      <c r="AG123" s="464"/>
      <c r="AH123" s="461"/>
      <c r="AI123" s="463"/>
      <c r="AJ123" s="464"/>
      <c r="AK123" s="384">
        <f t="shared" ca="1" si="2"/>
        <v>0</v>
      </c>
      <c r="AL123" s="384">
        <f t="shared" ca="1" si="2"/>
        <v>0</v>
      </c>
      <c r="AM123" s="384">
        <f t="shared" ca="1" si="2"/>
        <v>0</v>
      </c>
    </row>
    <row r="124" spans="4:39" ht="12.9" customHeight="1" x14ac:dyDescent="0.3">
      <c r="D124" s="54"/>
      <c r="E124" s="234" t="s">
        <v>244</v>
      </c>
      <c r="F124" s="234" t="s">
        <v>481</v>
      </c>
      <c r="G124" s="234" t="s">
        <v>646</v>
      </c>
      <c r="H124" s="172"/>
      <c r="I124" s="172"/>
      <c r="J124" s="440">
        <f ca="1" xml:space="preserve"> Oil_Calcs!AE$157</f>
        <v>0</v>
      </c>
      <c r="K124" s="244">
        <f ca="1" xml:space="preserve"> Oil_Calcs!AF$157</f>
        <v>0</v>
      </c>
      <c r="L124" s="447">
        <f ca="1" xml:space="preserve"> Oil_Calcs!AG$157</f>
        <v>0</v>
      </c>
      <c r="M124" s="440">
        <f ca="1" xml:space="preserve"> Oil_Calcs!AH$157</f>
        <v>0</v>
      </c>
      <c r="N124" s="244">
        <f ca="1" xml:space="preserve"> Oil_Calcs!AI$157</f>
        <v>0</v>
      </c>
      <c r="O124" s="447">
        <f ca="1" xml:space="preserve"> Oil_Calcs!AJ$157</f>
        <v>0</v>
      </c>
      <c r="P124" s="440">
        <f ca="1" xml:space="preserve"> Oil_Calcs!AK$157</f>
        <v>0</v>
      </c>
      <c r="Q124" s="244">
        <f ca="1" xml:space="preserve"> Oil_Calcs!AL$157</f>
        <v>0</v>
      </c>
      <c r="R124" s="447">
        <f ca="1" xml:space="preserve"> Oil_Calcs!AM$157</f>
        <v>0</v>
      </c>
      <c r="S124" s="440">
        <f ca="1" xml:space="preserve"> Gas_Calcs!AE$157</f>
        <v>0</v>
      </c>
      <c r="T124" s="244">
        <f ca="1" xml:space="preserve"> Gas_Calcs!AF$157</f>
        <v>0</v>
      </c>
      <c r="U124" s="447">
        <f ca="1" xml:space="preserve"> Gas_Calcs!AG$157</f>
        <v>0</v>
      </c>
      <c r="V124" s="440">
        <f ca="1" xml:space="preserve"> Gas_Calcs!AH$157</f>
        <v>0</v>
      </c>
      <c r="W124" s="244">
        <f ca="1" xml:space="preserve"> Gas_Calcs!AI$157</f>
        <v>0</v>
      </c>
      <c r="X124" s="447">
        <f ca="1" xml:space="preserve"> Gas_Calcs!AJ$157</f>
        <v>0</v>
      </c>
      <c r="Y124" s="440">
        <f ca="1" xml:space="preserve"> Gas_Calcs!AK$157</f>
        <v>0</v>
      </c>
      <c r="Z124" s="244">
        <f ca="1" xml:space="preserve"> Gas_Calcs!AL$157</f>
        <v>0</v>
      </c>
      <c r="AA124" s="447">
        <f ca="1" xml:space="preserve"> Gas_Calcs!AM$157</f>
        <v>0</v>
      </c>
      <c r="AB124" s="461"/>
      <c r="AC124" s="463"/>
      <c r="AD124" s="464"/>
      <c r="AE124" s="461"/>
      <c r="AF124" s="463"/>
      <c r="AG124" s="464"/>
      <c r="AH124" s="461"/>
      <c r="AI124" s="463"/>
      <c r="AJ124" s="464"/>
      <c r="AK124" s="384">
        <f t="shared" ca="1" si="2"/>
        <v>0</v>
      </c>
      <c r="AL124" s="384">
        <f t="shared" ca="1" si="2"/>
        <v>0</v>
      </c>
      <c r="AM124" s="384">
        <f t="shared" ca="1" si="2"/>
        <v>0</v>
      </c>
    </row>
    <row r="125" spans="4:39" ht="12.9" customHeight="1" x14ac:dyDescent="0.3">
      <c r="D125" s="54"/>
      <c r="E125" s="234" t="s">
        <v>382</v>
      </c>
      <c r="F125" s="234" t="s">
        <v>595</v>
      </c>
      <c r="G125" s="234" t="s">
        <v>646</v>
      </c>
      <c r="H125" s="172"/>
      <c r="I125" s="172"/>
      <c r="J125" s="440">
        <f ca="1" xml:space="preserve"> Oil_Calcs!AE$158</f>
        <v>0</v>
      </c>
      <c r="K125" s="244">
        <f ca="1" xml:space="preserve"> Oil_Calcs!AF$158</f>
        <v>0</v>
      </c>
      <c r="L125" s="447">
        <f ca="1" xml:space="preserve"> Oil_Calcs!AG$158</f>
        <v>0</v>
      </c>
      <c r="M125" s="440">
        <f ca="1" xml:space="preserve"> Oil_Calcs!AH$158</f>
        <v>0</v>
      </c>
      <c r="N125" s="244">
        <f ca="1" xml:space="preserve"> Oil_Calcs!AI$158</f>
        <v>0</v>
      </c>
      <c r="O125" s="447">
        <f ca="1" xml:space="preserve"> Oil_Calcs!AJ$158</f>
        <v>0</v>
      </c>
      <c r="P125" s="440">
        <f ca="1" xml:space="preserve"> Oil_Calcs!AK$158</f>
        <v>0</v>
      </c>
      <c r="Q125" s="244">
        <f ca="1" xml:space="preserve"> Oil_Calcs!AL$158</f>
        <v>0</v>
      </c>
      <c r="R125" s="447">
        <f ca="1" xml:space="preserve"> Oil_Calcs!AM$158</f>
        <v>0</v>
      </c>
      <c r="S125" s="440">
        <f ca="1" xml:space="preserve"> Gas_Calcs!AE$158</f>
        <v>0</v>
      </c>
      <c r="T125" s="244">
        <f ca="1" xml:space="preserve"> Gas_Calcs!AF$158</f>
        <v>0</v>
      </c>
      <c r="U125" s="447">
        <f ca="1" xml:space="preserve"> Gas_Calcs!AG$158</f>
        <v>0</v>
      </c>
      <c r="V125" s="440">
        <f ca="1" xml:space="preserve"> Gas_Calcs!AH$158</f>
        <v>0</v>
      </c>
      <c r="W125" s="244">
        <f ca="1" xml:space="preserve"> Gas_Calcs!AI$158</f>
        <v>0</v>
      </c>
      <c r="X125" s="447">
        <f ca="1" xml:space="preserve"> Gas_Calcs!AJ$158</f>
        <v>0</v>
      </c>
      <c r="Y125" s="440">
        <f ca="1" xml:space="preserve"> Gas_Calcs!AK$158</f>
        <v>0</v>
      </c>
      <c r="Z125" s="244">
        <f ca="1" xml:space="preserve"> Gas_Calcs!AL$158</f>
        <v>0</v>
      </c>
      <c r="AA125" s="447">
        <f ca="1" xml:space="preserve"> Gas_Calcs!AM$158</f>
        <v>0</v>
      </c>
      <c r="AB125" s="461"/>
      <c r="AC125" s="463"/>
      <c r="AD125" s="464"/>
      <c r="AE125" s="461"/>
      <c r="AF125" s="463"/>
      <c r="AG125" s="464"/>
      <c r="AH125" s="461"/>
      <c r="AI125" s="463"/>
      <c r="AJ125" s="464"/>
      <c r="AK125" s="384">
        <f t="shared" ca="1" si="2"/>
        <v>0</v>
      </c>
      <c r="AL125" s="384">
        <f t="shared" ca="1" si="2"/>
        <v>0</v>
      </c>
      <c r="AM125" s="384">
        <f t="shared" ca="1" si="2"/>
        <v>0</v>
      </c>
    </row>
    <row r="126" spans="4:39" ht="12.9" customHeight="1" x14ac:dyDescent="0.3">
      <c r="D126" s="54"/>
      <c r="E126" s="234" t="s">
        <v>313</v>
      </c>
      <c r="F126" s="234" t="s">
        <v>538</v>
      </c>
      <c r="G126" s="234" t="s">
        <v>646</v>
      </c>
      <c r="H126" s="172"/>
      <c r="I126" s="172"/>
      <c r="J126" s="440">
        <f ca="1" xml:space="preserve"> Oil_Calcs!AE$159</f>
        <v>0</v>
      </c>
      <c r="K126" s="244">
        <f ca="1" xml:space="preserve"> Oil_Calcs!AF$159</f>
        <v>0</v>
      </c>
      <c r="L126" s="447">
        <f ca="1" xml:space="preserve"> Oil_Calcs!AG$159</f>
        <v>0</v>
      </c>
      <c r="M126" s="440">
        <f ca="1" xml:space="preserve"> Oil_Calcs!AH$159</f>
        <v>0</v>
      </c>
      <c r="N126" s="244">
        <f ca="1" xml:space="preserve"> Oil_Calcs!AI$159</f>
        <v>0</v>
      </c>
      <c r="O126" s="447">
        <f ca="1" xml:space="preserve"> Oil_Calcs!AJ$159</f>
        <v>0</v>
      </c>
      <c r="P126" s="440">
        <f ca="1" xml:space="preserve"> Oil_Calcs!AK$159</f>
        <v>0</v>
      </c>
      <c r="Q126" s="244">
        <f ca="1" xml:space="preserve"> Oil_Calcs!AL$159</f>
        <v>0</v>
      </c>
      <c r="R126" s="447">
        <f ca="1" xml:space="preserve"> Oil_Calcs!AM$159</f>
        <v>0</v>
      </c>
      <c r="S126" s="440">
        <f ca="1" xml:space="preserve"> Gas_Calcs!AE$159</f>
        <v>0</v>
      </c>
      <c r="T126" s="244">
        <f ca="1" xml:space="preserve"> Gas_Calcs!AF$159</f>
        <v>0</v>
      </c>
      <c r="U126" s="447">
        <f ca="1" xml:space="preserve"> Gas_Calcs!AG$159</f>
        <v>0</v>
      </c>
      <c r="V126" s="440">
        <f ca="1" xml:space="preserve"> Gas_Calcs!AH$159</f>
        <v>0</v>
      </c>
      <c r="W126" s="244">
        <f ca="1" xml:space="preserve"> Gas_Calcs!AI$159</f>
        <v>0</v>
      </c>
      <c r="X126" s="447">
        <f ca="1" xml:space="preserve"> Gas_Calcs!AJ$159</f>
        <v>0</v>
      </c>
      <c r="Y126" s="440">
        <f ca="1" xml:space="preserve"> Gas_Calcs!AK$159</f>
        <v>0</v>
      </c>
      <c r="Z126" s="244">
        <f ca="1" xml:space="preserve"> Gas_Calcs!AL$159</f>
        <v>0</v>
      </c>
      <c r="AA126" s="447">
        <f ca="1" xml:space="preserve"> Gas_Calcs!AM$159</f>
        <v>0</v>
      </c>
      <c r="AB126" s="461"/>
      <c r="AC126" s="463"/>
      <c r="AD126" s="464"/>
      <c r="AE126" s="461"/>
      <c r="AF126" s="463"/>
      <c r="AG126" s="464"/>
      <c r="AH126" s="461"/>
      <c r="AI126" s="463"/>
      <c r="AJ126" s="464"/>
      <c r="AK126" s="384">
        <f t="shared" ca="1" si="2"/>
        <v>0</v>
      </c>
      <c r="AL126" s="384">
        <f t="shared" ca="1" si="2"/>
        <v>0</v>
      </c>
      <c r="AM126" s="384">
        <f t="shared" ca="1" si="2"/>
        <v>0</v>
      </c>
    </row>
    <row r="127" spans="4:39" ht="12.9" customHeight="1" x14ac:dyDescent="0.3">
      <c r="D127" s="54"/>
      <c r="E127" s="234" t="s">
        <v>314</v>
      </c>
      <c r="F127" s="234" t="s">
        <v>539</v>
      </c>
      <c r="G127" s="234" t="s">
        <v>646</v>
      </c>
      <c r="H127" s="172"/>
      <c r="I127" s="172"/>
      <c r="J127" s="440">
        <f ca="1" xml:space="preserve"> Oil_Calcs!AE$160</f>
        <v>0</v>
      </c>
      <c r="K127" s="244">
        <f ca="1" xml:space="preserve"> Oil_Calcs!AF$160</f>
        <v>0</v>
      </c>
      <c r="L127" s="447">
        <f ca="1" xml:space="preserve"> Oil_Calcs!AG$160</f>
        <v>0</v>
      </c>
      <c r="M127" s="440">
        <f ca="1" xml:space="preserve"> Oil_Calcs!AH$160</f>
        <v>0</v>
      </c>
      <c r="N127" s="244">
        <f ca="1" xml:space="preserve"> Oil_Calcs!AI$160</f>
        <v>0</v>
      </c>
      <c r="O127" s="447">
        <f ca="1" xml:space="preserve"> Oil_Calcs!AJ$160</f>
        <v>0</v>
      </c>
      <c r="P127" s="440">
        <f ca="1" xml:space="preserve"> Oil_Calcs!AK$160</f>
        <v>0</v>
      </c>
      <c r="Q127" s="244">
        <f ca="1" xml:space="preserve"> Oil_Calcs!AL$160</f>
        <v>0</v>
      </c>
      <c r="R127" s="447">
        <f ca="1" xml:space="preserve"> Oil_Calcs!AM$160</f>
        <v>0</v>
      </c>
      <c r="S127" s="440">
        <f ca="1" xml:space="preserve"> Gas_Calcs!AE$160</f>
        <v>0</v>
      </c>
      <c r="T127" s="244">
        <f ca="1" xml:space="preserve"> Gas_Calcs!AF$160</f>
        <v>0</v>
      </c>
      <c r="U127" s="447">
        <f ca="1" xml:space="preserve"> Gas_Calcs!AG$160</f>
        <v>0</v>
      </c>
      <c r="V127" s="440">
        <f ca="1" xml:space="preserve"> Gas_Calcs!AH$160</f>
        <v>0</v>
      </c>
      <c r="W127" s="244">
        <f ca="1" xml:space="preserve"> Gas_Calcs!AI$160</f>
        <v>0</v>
      </c>
      <c r="X127" s="447">
        <f ca="1" xml:space="preserve"> Gas_Calcs!AJ$160</f>
        <v>0</v>
      </c>
      <c r="Y127" s="440">
        <f ca="1" xml:space="preserve"> Gas_Calcs!AK$160</f>
        <v>0</v>
      </c>
      <c r="Z127" s="244">
        <f ca="1" xml:space="preserve"> Gas_Calcs!AL$160</f>
        <v>0</v>
      </c>
      <c r="AA127" s="447">
        <f ca="1" xml:space="preserve"> Gas_Calcs!AM$160</f>
        <v>0</v>
      </c>
      <c r="AB127" s="461"/>
      <c r="AC127" s="463"/>
      <c r="AD127" s="464"/>
      <c r="AE127" s="461"/>
      <c r="AF127" s="463"/>
      <c r="AG127" s="464"/>
      <c r="AH127" s="461"/>
      <c r="AI127" s="463"/>
      <c r="AJ127" s="464"/>
      <c r="AK127" s="384">
        <f t="shared" ca="1" si="2"/>
        <v>0</v>
      </c>
      <c r="AL127" s="384">
        <f t="shared" ca="1" si="2"/>
        <v>0</v>
      </c>
      <c r="AM127" s="384">
        <f t="shared" ca="1" si="2"/>
        <v>0</v>
      </c>
    </row>
    <row r="128" spans="4:39" ht="12.9" customHeight="1" x14ac:dyDescent="0.3">
      <c r="D128" s="54"/>
      <c r="E128" s="234" t="s">
        <v>315</v>
      </c>
      <c r="F128" s="234" t="s">
        <v>168</v>
      </c>
      <c r="G128" s="234" t="s">
        <v>646</v>
      </c>
      <c r="H128" s="172"/>
      <c r="I128" s="172"/>
      <c r="J128" s="440">
        <f ca="1" xml:space="preserve"> Oil_Calcs!AE$161</f>
        <v>380201.16228768684</v>
      </c>
      <c r="K128" s="244">
        <f ca="1" xml:space="preserve"> Oil_Calcs!AF$161</f>
        <v>413469.81413469807</v>
      </c>
      <c r="L128" s="447">
        <f ca="1" xml:space="preserve"> Oil_Calcs!AG$161</f>
        <v>451049.73547911935</v>
      </c>
      <c r="M128" s="440">
        <f ca="1" xml:space="preserve"> Oil_Calcs!AH$161</f>
        <v>30304.031672877823</v>
      </c>
      <c r="N128" s="244">
        <f ca="1" xml:space="preserve"> Oil_Calcs!AI$161</f>
        <v>43211.509528584284</v>
      </c>
      <c r="O128" s="447">
        <f ca="1" xml:space="preserve"> Oil_Calcs!AJ$161</f>
        <v>102001.25431365255</v>
      </c>
      <c r="P128" s="440">
        <f ca="1" xml:space="preserve"> Oil_Calcs!AK$161</f>
        <v>410505.19396056468</v>
      </c>
      <c r="Q128" s="244">
        <f ca="1" xml:space="preserve"> Oil_Calcs!AL$161</f>
        <v>456681.32366328232</v>
      </c>
      <c r="R128" s="447">
        <f ca="1" xml:space="preserve"> Oil_Calcs!AM$161</f>
        <v>553050.98979277187</v>
      </c>
      <c r="S128" s="440">
        <f ca="1" xml:space="preserve"> Gas_Calcs!AE$161</f>
        <v>27273.369599999998</v>
      </c>
      <c r="T128" s="244">
        <f ca="1" xml:space="preserve"> Gas_Calcs!AF$161</f>
        <v>28177.459200000001</v>
      </c>
      <c r="U128" s="447">
        <f ca="1" xml:space="preserve"> Gas_Calcs!AG$161</f>
        <v>29282.457599999998</v>
      </c>
      <c r="V128" s="440">
        <f ca="1" xml:space="preserve"> Gas_Calcs!AH$161</f>
        <v>2416.1828714486819</v>
      </c>
      <c r="W128" s="244">
        <f ca="1" xml:space="preserve"> Gas_Calcs!AI$161</f>
        <v>6205.6335075145971</v>
      </c>
      <c r="X128" s="447">
        <f ca="1" xml:space="preserve"> Gas_Calcs!AJ$161</f>
        <v>10472.600289227912</v>
      </c>
      <c r="Y128" s="440">
        <f ca="1" xml:space="preserve"> Gas_Calcs!AK$161</f>
        <v>29689.552471448682</v>
      </c>
      <c r="Z128" s="244">
        <f ca="1" xml:space="preserve"> Gas_Calcs!AL$161</f>
        <v>34383.092707514596</v>
      </c>
      <c r="AA128" s="447">
        <f ca="1" xml:space="preserve"> Gas_Calcs!AM$161</f>
        <v>39755.057889227908</v>
      </c>
      <c r="AB128" s="461"/>
      <c r="AC128" s="463"/>
      <c r="AD128" s="464"/>
      <c r="AE128" s="461"/>
      <c r="AF128" s="463"/>
      <c r="AG128" s="464"/>
      <c r="AH128" s="461"/>
      <c r="AI128" s="463"/>
      <c r="AJ128" s="464"/>
      <c r="AK128" s="384">
        <f t="shared" ca="1" si="2"/>
        <v>440194.74643201334</v>
      </c>
      <c r="AL128" s="384">
        <f t="shared" ca="1" si="2"/>
        <v>491064.41637079691</v>
      </c>
      <c r="AM128" s="384">
        <f t="shared" ca="1" si="2"/>
        <v>592806.04768199974</v>
      </c>
    </row>
    <row r="129" spans="4:39" ht="12.9" customHeight="1" x14ac:dyDescent="0.3">
      <c r="D129" s="54"/>
      <c r="E129" s="234" t="s">
        <v>236</v>
      </c>
      <c r="F129" s="234" t="s">
        <v>476</v>
      </c>
      <c r="G129" s="234" t="s">
        <v>646</v>
      </c>
      <c r="H129" s="172"/>
      <c r="I129" s="172"/>
      <c r="J129" s="440">
        <f ca="1" xml:space="preserve"> Oil_Calcs!AE$162</f>
        <v>0</v>
      </c>
      <c r="K129" s="244">
        <f ca="1" xml:space="preserve"> Oil_Calcs!AF$162</f>
        <v>0</v>
      </c>
      <c r="L129" s="447">
        <f ca="1" xml:space="preserve"> Oil_Calcs!AG$162</f>
        <v>0</v>
      </c>
      <c r="M129" s="440">
        <f ca="1" xml:space="preserve"> Oil_Calcs!AH$162</f>
        <v>0</v>
      </c>
      <c r="N129" s="244">
        <f ca="1" xml:space="preserve"> Oil_Calcs!AI$162</f>
        <v>0</v>
      </c>
      <c r="O129" s="447">
        <f ca="1" xml:space="preserve"> Oil_Calcs!AJ$162</f>
        <v>0</v>
      </c>
      <c r="P129" s="440">
        <f ca="1" xml:space="preserve"> Oil_Calcs!AK$162</f>
        <v>0</v>
      </c>
      <c r="Q129" s="244">
        <f ca="1" xml:space="preserve"> Oil_Calcs!AL$162</f>
        <v>0</v>
      </c>
      <c r="R129" s="447">
        <f ca="1" xml:space="preserve"> Oil_Calcs!AM$162</f>
        <v>0</v>
      </c>
      <c r="S129" s="440">
        <f ca="1" xml:space="preserve"> Gas_Calcs!AE$162</f>
        <v>0</v>
      </c>
      <c r="T129" s="244">
        <f ca="1" xml:space="preserve"> Gas_Calcs!AF$162</f>
        <v>0</v>
      </c>
      <c r="U129" s="447">
        <f ca="1" xml:space="preserve"> Gas_Calcs!AG$162</f>
        <v>0</v>
      </c>
      <c r="V129" s="440">
        <f ca="1" xml:space="preserve"> Gas_Calcs!AH$162</f>
        <v>0</v>
      </c>
      <c r="W129" s="244">
        <f ca="1" xml:space="preserve"> Gas_Calcs!AI$162</f>
        <v>0</v>
      </c>
      <c r="X129" s="447">
        <f ca="1" xml:space="preserve"> Gas_Calcs!AJ$162</f>
        <v>0</v>
      </c>
      <c r="Y129" s="440">
        <f ca="1" xml:space="preserve"> Gas_Calcs!AK$162</f>
        <v>0</v>
      </c>
      <c r="Z129" s="244">
        <f ca="1" xml:space="preserve"> Gas_Calcs!AL$162</f>
        <v>0</v>
      </c>
      <c r="AA129" s="447">
        <f ca="1" xml:space="preserve"> Gas_Calcs!AM$162</f>
        <v>0</v>
      </c>
      <c r="AB129" s="461"/>
      <c r="AC129" s="463"/>
      <c r="AD129" s="464"/>
      <c r="AE129" s="461"/>
      <c r="AF129" s="463"/>
      <c r="AG129" s="464"/>
      <c r="AH129" s="461"/>
      <c r="AI129" s="463"/>
      <c r="AJ129" s="464"/>
      <c r="AK129" s="384">
        <f t="shared" ca="1" si="2"/>
        <v>0</v>
      </c>
      <c r="AL129" s="384">
        <f t="shared" ca="1" si="2"/>
        <v>0</v>
      </c>
      <c r="AM129" s="384">
        <f t="shared" ca="1" si="2"/>
        <v>0</v>
      </c>
    </row>
    <row r="130" spans="4:39" ht="12.9" customHeight="1" x14ac:dyDescent="0.3">
      <c r="D130" s="54"/>
      <c r="E130" s="234" t="s">
        <v>310</v>
      </c>
      <c r="F130" s="234" t="s">
        <v>169</v>
      </c>
      <c r="G130" s="234" t="s">
        <v>646</v>
      </c>
      <c r="H130" s="172"/>
      <c r="I130" s="172"/>
      <c r="J130" s="440">
        <f ca="1" xml:space="preserve"> Oil_Calcs!AE$163</f>
        <v>220056.68466987103</v>
      </c>
      <c r="K130" s="244">
        <f ca="1" xml:space="preserve"> Oil_Calcs!AF$163</f>
        <v>239312.25239312247</v>
      </c>
      <c r="L130" s="447">
        <f ca="1" xml:space="preserve"> Oil_Calcs!AG$163</f>
        <v>261063.14040053586</v>
      </c>
      <c r="M130" s="440">
        <f ca="1" xml:space="preserve"> Oil_Calcs!AH$163</f>
        <v>17539.674791994257</v>
      </c>
      <c r="N130" s="244">
        <f ca="1" xml:space="preserve"> Oil_Calcs!AI$163</f>
        <v>25010.395731630182</v>
      </c>
      <c r="O130" s="447">
        <f ca="1" xml:space="preserve"> Oil_Calcs!AJ$163</f>
        <v>59037.320457864611</v>
      </c>
      <c r="P130" s="440">
        <f ca="1" xml:space="preserve"> Oil_Calcs!AK$163</f>
        <v>237596.35946186527</v>
      </c>
      <c r="Q130" s="244">
        <f ca="1" xml:space="preserve"> Oil_Calcs!AL$163</f>
        <v>264322.64812475268</v>
      </c>
      <c r="R130" s="447">
        <f ca="1" xml:space="preserve"> Oil_Calcs!AM$163</f>
        <v>320100.46085840045</v>
      </c>
      <c r="S130" s="440">
        <f ca="1" xml:space="preserve"> Gas_Calcs!AE$163</f>
        <v>50973.364799999996</v>
      </c>
      <c r="T130" s="244">
        <f ca="1" xml:space="preserve"> Gas_Calcs!AF$163</f>
        <v>52663.089599999999</v>
      </c>
      <c r="U130" s="447">
        <f ca="1" xml:space="preserve"> Gas_Calcs!AG$163</f>
        <v>54728.308799999999</v>
      </c>
      <c r="V130" s="440">
        <f ca="1" xml:space="preserve"> Gas_Calcs!AH$163</f>
        <v>4515.7959114030846</v>
      </c>
      <c r="W130" s="244">
        <f ca="1" xml:space="preserve"> Gas_Calcs!AI$163</f>
        <v>11598.200927605407</v>
      </c>
      <c r="X130" s="447">
        <f ca="1" xml:space="preserve"> Gas_Calcs!AJ$163</f>
        <v>19573.073763038064</v>
      </c>
      <c r="Y130" s="440">
        <f ca="1" xml:space="preserve"> Gas_Calcs!AK$163</f>
        <v>55489.160711403078</v>
      </c>
      <c r="Z130" s="244">
        <f ca="1" xml:space="preserve"> Gas_Calcs!AL$163</f>
        <v>64261.290527605408</v>
      </c>
      <c r="AA130" s="447">
        <f ca="1" xml:space="preserve"> Gas_Calcs!AM$163</f>
        <v>74301.38256303806</v>
      </c>
      <c r="AB130" s="461"/>
      <c r="AC130" s="463"/>
      <c r="AD130" s="464"/>
      <c r="AE130" s="461"/>
      <c r="AF130" s="463"/>
      <c r="AG130" s="464"/>
      <c r="AH130" s="461"/>
      <c r="AI130" s="463"/>
      <c r="AJ130" s="464"/>
      <c r="AK130" s="384">
        <f t="shared" ca="1" si="2"/>
        <v>293085.52017326833</v>
      </c>
      <c r="AL130" s="384">
        <f t="shared" ca="1" si="2"/>
        <v>328583.93865235808</v>
      </c>
      <c r="AM130" s="384">
        <f t="shared" ca="1" si="2"/>
        <v>394401.84342143848</v>
      </c>
    </row>
    <row r="131" spans="4:39" ht="12.9" customHeight="1" x14ac:dyDescent="0.3">
      <c r="D131" s="54"/>
      <c r="E131" s="234" t="s">
        <v>317</v>
      </c>
      <c r="F131" s="234" t="s">
        <v>541</v>
      </c>
      <c r="G131" s="234" t="s">
        <v>646</v>
      </c>
      <c r="H131" s="172"/>
      <c r="I131" s="172"/>
      <c r="J131" s="440">
        <f ca="1" xml:space="preserve"> Oil_Calcs!AE$164</f>
        <v>0</v>
      </c>
      <c r="K131" s="244">
        <f ca="1" xml:space="preserve"> Oil_Calcs!AF$164</f>
        <v>0</v>
      </c>
      <c r="L131" s="447">
        <f ca="1" xml:space="preserve"> Oil_Calcs!AG$164</f>
        <v>0</v>
      </c>
      <c r="M131" s="440">
        <f ca="1" xml:space="preserve"> Oil_Calcs!AH$164</f>
        <v>0</v>
      </c>
      <c r="N131" s="244">
        <f ca="1" xml:space="preserve"> Oil_Calcs!AI$164</f>
        <v>0</v>
      </c>
      <c r="O131" s="447">
        <f ca="1" xml:space="preserve"> Oil_Calcs!AJ$164</f>
        <v>0</v>
      </c>
      <c r="P131" s="440">
        <f ca="1" xml:space="preserve"> Oil_Calcs!AK$164</f>
        <v>0</v>
      </c>
      <c r="Q131" s="244">
        <f ca="1" xml:space="preserve"> Oil_Calcs!AL$164</f>
        <v>0</v>
      </c>
      <c r="R131" s="447">
        <f ca="1" xml:space="preserve"> Oil_Calcs!AM$164</f>
        <v>0</v>
      </c>
      <c r="S131" s="440">
        <f ca="1" xml:space="preserve"> Gas_Calcs!AE$164</f>
        <v>0</v>
      </c>
      <c r="T131" s="244">
        <f ca="1" xml:space="preserve"> Gas_Calcs!AF$164</f>
        <v>0</v>
      </c>
      <c r="U131" s="447">
        <f ca="1" xml:space="preserve"> Gas_Calcs!AG$164</f>
        <v>0</v>
      </c>
      <c r="V131" s="440">
        <f ca="1" xml:space="preserve"> Gas_Calcs!AH$164</f>
        <v>0</v>
      </c>
      <c r="W131" s="244">
        <f ca="1" xml:space="preserve"> Gas_Calcs!AI$164</f>
        <v>0</v>
      </c>
      <c r="X131" s="447">
        <f ca="1" xml:space="preserve"> Gas_Calcs!AJ$164</f>
        <v>0</v>
      </c>
      <c r="Y131" s="440">
        <f ca="1" xml:space="preserve"> Gas_Calcs!AK$164</f>
        <v>0</v>
      </c>
      <c r="Z131" s="244">
        <f ca="1" xml:space="preserve"> Gas_Calcs!AL$164</f>
        <v>0</v>
      </c>
      <c r="AA131" s="447">
        <f ca="1" xml:space="preserve"> Gas_Calcs!AM$164</f>
        <v>0</v>
      </c>
      <c r="AB131" s="461"/>
      <c r="AC131" s="463"/>
      <c r="AD131" s="464"/>
      <c r="AE131" s="461"/>
      <c r="AF131" s="463"/>
      <c r="AG131" s="464"/>
      <c r="AH131" s="461"/>
      <c r="AI131" s="463"/>
      <c r="AJ131" s="464"/>
      <c r="AK131" s="384">
        <f t="shared" ca="1" si="2"/>
        <v>0</v>
      </c>
      <c r="AL131" s="384">
        <f t="shared" ca="1" si="2"/>
        <v>0</v>
      </c>
      <c r="AM131" s="384">
        <f t="shared" ca="1" si="2"/>
        <v>0</v>
      </c>
    </row>
    <row r="132" spans="4:39" ht="12.9" customHeight="1" x14ac:dyDescent="0.3">
      <c r="D132" s="54"/>
      <c r="E132" s="234" t="s">
        <v>319</v>
      </c>
      <c r="F132" s="234" t="s">
        <v>543</v>
      </c>
      <c r="G132" s="234" t="s">
        <v>646</v>
      </c>
      <c r="H132" s="172"/>
      <c r="I132" s="172"/>
      <c r="J132" s="440">
        <f ca="1" xml:space="preserve"> Oil_Calcs!AE$165</f>
        <v>0</v>
      </c>
      <c r="K132" s="244">
        <f ca="1" xml:space="preserve"> Oil_Calcs!AF$165</f>
        <v>0</v>
      </c>
      <c r="L132" s="447">
        <f ca="1" xml:space="preserve"> Oil_Calcs!AG$165</f>
        <v>0</v>
      </c>
      <c r="M132" s="440">
        <f ca="1" xml:space="preserve"> Oil_Calcs!AH$165</f>
        <v>0</v>
      </c>
      <c r="N132" s="244">
        <f ca="1" xml:space="preserve"> Oil_Calcs!AI$165</f>
        <v>0</v>
      </c>
      <c r="O132" s="447">
        <f ca="1" xml:space="preserve"> Oil_Calcs!AJ$165</f>
        <v>0</v>
      </c>
      <c r="P132" s="440">
        <f ca="1" xml:space="preserve"> Oil_Calcs!AK$165</f>
        <v>0</v>
      </c>
      <c r="Q132" s="244">
        <f ca="1" xml:space="preserve"> Oil_Calcs!AL$165</f>
        <v>0</v>
      </c>
      <c r="R132" s="447">
        <f ca="1" xml:space="preserve"> Oil_Calcs!AM$165</f>
        <v>0</v>
      </c>
      <c r="S132" s="440">
        <f ca="1" xml:space="preserve"> Gas_Calcs!AE$165</f>
        <v>0</v>
      </c>
      <c r="T132" s="244">
        <f ca="1" xml:space="preserve"> Gas_Calcs!AF$165</f>
        <v>0</v>
      </c>
      <c r="U132" s="447">
        <f ca="1" xml:space="preserve"> Gas_Calcs!AG$165</f>
        <v>0</v>
      </c>
      <c r="V132" s="440">
        <f ca="1" xml:space="preserve"> Gas_Calcs!AH$165</f>
        <v>0</v>
      </c>
      <c r="W132" s="244">
        <f ca="1" xml:space="preserve"> Gas_Calcs!AI$165</f>
        <v>0</v>
      </c>
      <c r="X132" s="447">
        <f ca="1" xml:space="preserve"> Gas_Calcs!AJ$165</f>
        <v>0</v>
      </c>
      <c r="Y132" s="440">
        <f ca="1" xml:space="preserve"> Gas_Calcs!AK$165</f>
        <v>0</v>
      </c>
      <c r="Z132" s="244">
        <f ca="1" xml:space="preserve"> Gas_Calcs!AL$165</f>
        <v>0</v>
      </c>
      <c r="AA132" s="447">
        <f ca="1" xml:space="preserve"> Gas_Calcs!AM$165</f>
        <v>0</v>
      </c>
      <c r="AB132" s="461"/>
      <c r="AC132" s="463"/>
      <c r="AD132" s="464"/>
      <c r="AE132" s="461"/>
      <c r="AF132" s="463"/>
      <c r="AG132" s="464"/>
      <c r="AH132" s="461"/>
      <c r="AI132" s="463"/>
      <c r="AJ132" s="464"/>
      <c r="AK132" s="384">
        <f t="shared" ca="1" si="2"/>
        <v>0</v>
      </c>
      <c r="AL132" s="384">
        <f t="shared" ca="1" si="2"/>
        <v>0</v>
      </c>
      <c r="AM132" s="384">
        <f t="shared" ca="1" si="2"/>
        <v>0</v>
      </c>
    </row>
    <row r="133" spans="4:39" ht="12.9" customHeight="1" x14ac:dyDescent="0.3">
      <c r="D133" s="54"/>
      <c r="E133" s="234" t="s">
        <v>383</v>
      </c>
      <c r="F133" s="234" t="s">
        <v>596</v>
      </c>
      <c r="G133" s="234" t="s">
        <v>646</v>
      </c>
      <c r="H133" s="172"/>
      <c r="I133" s="172"/>
      <c r="J133" s="440">
        <f ca="1" xml:space="preserve"> Oil_Calcs!AE$166</f>
        <v>0</v>
      </c>
      <c r="K133" s="244">
        <f ca="1" xml:space="preserve"> Oil_Calcs!AF$166</f>
        <v>0</v>
      </c>
      <c r="L133" s="447">
        <f ca="1" xml:space="preserve"> Oil_Calcs!AG$166</f>
        <v>0</v>
      </c>
      <c r="M133" s="440">
        <f ca="1" xml:space="preserve"> Oil_Calcs!AH$166</f>
        <v>0</v>
      </c>
      <c r="N133" s="244">
        <f ca="1" xml:space="preserve"> Oil_Calcs!AI$166</f>
        <v>0</v>
      </c>
      <c r="O133" s="447">
        <f ca="1" xml:space="preserve"> Oil_Calcs!AJ$166</f>
        <v>0</v>
      </c>
      <c r="P133" s="440">
        <f ca="1" xml:space="preserve"> Oil_Calcs!AK$166</f>
        <v>0</v>
      </c>
      <c r="Q133" s="244">
        <f ca="1" xml:space="preserve"> Oil_Calcs!AL$166</f>
        <v>0</v>
      </c>
      <c r="R133" s="447">
        <f ca="1" xml:space="preserve"> Oil_Calcs!AM$166</f>
        <v>0</v>
      </c>
      <c r="S133" s="440">
        <f ca="1" xml:space="preserve"> Gas_Calcs!AE$166</f>
        <v>0</v>
      </c>
      <c r="T133" s="244">
        <f ca="1" xml:space="preserve"> Gas_Calcs!AF$166</f>
        <v>0</v>
      </c>
      <c r="U133" s="447">
        <f ca="1" xml:space="preserve"> Gas_Calcs!AG$166</f>
        <v>0</v>
      </c>
      <c r="V133" s="440">
        <f ca="1" xml:space="preserve"> Gas_Calcs!AH$166</f>
        <v>0</v>
      </c>
      <c r="W133" s="244">
        <f ca="1" xml:space="preserve"> Gas_Calcs!AI$166</f>
        <v>0</v>
      </c>
      <c r="X133" s="447">
        <f ca="1" xml:space="preserve"> Gas_Calcs!AJ$166</f>
        <v>0</v>
      </c>
      <c r="Y133" s="440">
        <f ca="1" xml:space="preserve"> Gas_Calcs!AK$166</f>
        <v>0</v>
      </c>
      <c r="Z133" s="244">
        <f ca="1" xml:space="preserve"> Gas_Calcs!AL$166</f>
        <v>0</v>
      </c>
      <c r="AA133" s="447">
        <f ca="1" xml:space="preserve"> Gas_Calcs!AM$166</f>
        <v>0</v>
      </c>
      <c r="AB133" s="461"/>
      <c r="AC133" s="463"/>
      <c r="AD133" s="464"/>
      <c r="AE133" s="461"/>
      <c r="AF133" s="463"/>
      <c r="AG133" s="464"/>
      <c r="AH133" s="461"/>
      <c r="AI133" s="463"/>
      <c r="AJ133" s="464"/>
      <c r="AK133" s="384">
        <f t="shared" ca="1" si="2"/>
        <v>0</v>
      </c>
      <c r="AL133" s="384">
        <f t="shared" ca="1" si="2"/>
        <v>0</v>
      </c>
      <c r="AM133" s="384">
        <f t="shared" ca="1" si="2"/>
        <v>0</v>
      </c>
    </row>
    <row r="134" spans="4:39" ht="12.9" customHeight="1" x14ac:dyDescent="0.3">
      <c r="D134" s="54"/>
      <c r="E134" s="234" t="s">
        <v>323</v>
      </c>
      <c r="F134" s="234" t="s">
        <v>546</v>
      </c>
      <c r="G134" s="234" t="s">
        <v>646</v>
      </c>
      <c r="H134" s="172"/>
      <c r="I134" s="172"/>
      <c r="J134" s="440">
        <f ca="1" xml:space="preserve"> Oil_Calcs!AE$167</f>
        <v>0</v>
      </c>
      <c r="K134" s="244">
        <f ca="1" xml:space="preserve"> Oil_Calcs!AF$167</f>
        <v>0</v>
      </c>
      <c r="L134" s="447">
        <f ca="1" xml:space="preserve"> Oil_Calcs!AG$167</f>
        <v>0</v>
      </c>
      <c r="M134" s="440">
        <f ca="1" xml:space="preserve"> Oil_Calcs!AH$167</f>
        <v>0</v>
      </c>
      <c r="N134" s="244">
        <f ca="1" xml:space="preserve"> Oil_Calcs!AI$167</f>
        <v>0</v>
      </c>
      <c r="O134" s="447">
        <f ca="1" xml:space="preserve"> Oil_Calcs!AJ$167</f>
        <v>0</v>
      </c>
      <c r="P134" s="440">
        <f ca="1" xml:space="preserve"> Oil_Calcs!AK$167</f>
        <v>0</v>
      </c>
      <c r="Q134" s="244">
        <f ca="1" xml:space="preserve"> Oil_Calcs!AL$167</f>
        <v>0</v>
      </c>
      <c r="R134" s="447">
        <f ca="1" xml:space="preserve"> Oil_Calcs!AM$167</f>
        <v>0</v>
      </c>
      <c r="S134" s="440">
        <f ca="1" xml:space="preserve"> Gas_Calcs!AE$167</f>
        <v>0</v>
      </c>
      <c r="T134" s="244">
        <f ca="1" xml:space="preserve"> Gas_Calcs!AF$167</f>
        <v>0</v>
      </c>
      <c r="U134" s="447">
        <f ca="1" xml:space="preserve"> Gas_Calcs!AG$167</f>
        <v>0</v>
      </c>
      <c r="V134" s="440">
        <f ca="1" xml:space="preserve"> Gas_Calcs!AH$167</f>
        <v>0</v>
      </c>
      <c r="W134" s="244">
        <f ca="1" xml:space="preserve"> Gas_Calcs!AI$167</f>
        <v>0</v>
      </c>
      <c r="X134" s="447">
        <f ca="1" xml:space="preserve"> Gas_Calcs!AJ$167</f>
        <v>0</v>
      </c>
      <c r="Y134" s="440">
        <f ca="1" xml:space="preserve"> Gas_Calcs!AK$167</f>
        <v>0</v>
      </c>
      <c r="Z134" s="244">
        <f ca="1" xml:space="preserve"> Gas_Calcs!AL$167</f>
        <v>0</v>
      </c>
      <c r="AA134" s="447">
        <f ca="1" xml:space="preserve"> Gas_Calcs!AM$167</f>
        <v>0</v>
      </c>
      <c r="AB134" s="461"/>
      <c r="AC134" s="463"/>
      <c r="AD134" s="464"/>
      <c r="AE134" s="461"/>
      <c r="AF134" s="463"/>
      <c r="AG134" s="464"/>
      <c r="AH134" s="461"/>
      <c r="AI134" s="463"/>
      <c r="AJ134" s="464"/>
      <c r="AK134" s="384">
        <f t="shared" ca="1" si="2"/>
        <v>0</v>
      </c>
      <c r="AL134" s="384">
        <f t="shared" ca="1" si="2"/>
        <v>0</v>
      </c>
      <c r="AM134" s="384">
        <f t="shared" ca="1" si="2"/>
        <v>0</v>
      </c>
    </row>
    <row r="135" spans="4:39" ht="12.9" customHeight="1" x14ac:dyDescent="0.3">
      <c r="D135" s="54"/>
      <c r="E135" s="234" t="s">
        <v>404</v>
      </c>
      <c r="F135" s="234" t="s">
        <v>616</v>
      </c>
      <c r="G135" s="234" t="s">
        <v>646</v>
      </c>
      <c r="H135" s="172"/>
      <c r="I135" s="172"/>
      <c r="J135" s="440">
        <f ca="1" xml:space="preserve"> Oil_Calcs!AE$168</f>
        <v>0</v>
      </c>
      <c r="K135" s="244">
        <f ca="1" xml:space="preserve"> Oil_Calcs!AF$168</f>
        <v>0</v>
      </c>
      <c r="L135" s="447">
        <f ca="1" xml:space="preserve"> Oil_Calcs!AG$168</f>
        <v>0</v>
      </c>
      <c r="M135" s="440">
        <f ca="1" xml:space="preserve"> Oil_Calcs!AH$168</f>
        <v>0</v>
      </c>
      <c r="N135" s="244">
        <f ca="1" xml:space="preserve"> Oil_Calcs!AI$168</f>
        <v>0</v>
      </c>
      <c r="O135" s="447">
        <f ca="1" xml:space="preserve"> Oil_Calcs!AJ$168</f>
        <v>0</v>
      </c>
      <c r="P135" s="440">
        <f ca="1" xml:space="preserve"> Oil_Calcs!AK$168</f>
        <v>0</v>
      </c>
      <c r="Q135" s="244">
        <f ca="1" xml:space="preserve"> Oil_Calcs!AL$168</f>
        <v>0</v>
      </c>
      <c r="R135" s="447">
        <f ca="1" xml:space="preserve"> Oil_Calcs!AM$168</f>
        <v>0</v>
      </c>
      <c r="S135" s="440">
        <f ca="1" xml:space="preserve"> Gas_Calcs!AE$168</f>
        <v>0</v>
      </c>
      <c r="T135" s="244">
        <f ca="1" xml:space="preserve"> Gas_Calcs!AF$168</f>
        <v>0</v>
      </c>
      <c r="U135" s="447">
        <f ca="1" xml:space="preserve"> Gas_Calcs!AG$168</f>
        <v>0</v>
      </c>
      <c r="V135" s="440">
        <f ca="1" xml:space="preserve"> Gas_Calcs!AH$168</f>
        <v>0</v>
      </c>
      <c r="W135" s="244">
        <f ca="1" xml:space="preserve"> Gas_Calcs!AI$168</f>
        <v>0</v>
      </c>
      <c r="X135" s="447">
        <f ca="1" xml:space="preserve"> Gas_Calcs!AJ$168</f>
        <v>0</v>
      </c>
      <c r="Y135" s="440">
        <f ca="1" xml:space="preserve"> Gas_Calcs!AK$168</f>
        <v>0</v>
      </c>
      <c r="Z135" s="244">
        <f ca="1" xml:space="preserve"> Gas_Calcs!AL$168</f>
        <v>0</v>
      </c>
      <c r="AA135" s="447">
        <f ca="1" xml:space="preserve"> Gas_Calcs!AM$168</f>
        <v>0</v>
      </c>
      <c r="AB135" s="461"/>
      <c r="AC135" s="463"/>
      <c r="AD135" s="464"/>
      <c r="AE135" s="461"/>
      <c r="AF135" s="463"/>
      <c r="AG135" s="464"/>
      <c r="AH135" s="461"/>
      <c r="AI135" s="463"/>
      <c r="AJ135" s="464"/>
      <c r="AK135" s="384">
        <f t="shared" ca="1" si="2"/>
        <v>0</v>
      </c>
      <c r="AL135" s="384">
        <f t="shared" ca="1" si="2"/>
        <v>0</v>
      </c>
      <c r="AM135" s="384">
        <f t="shared" ca="1" si="2"/>
        <v>0</v>
      </c>
    </row>
    <row r="136" spans="4:39" ht="12.9" customHeight="1" x14ac:dyDescent="0.3">
      <c r="D136" s="54"/>
      <c r="E136" s="234" t="s">
        <v>321</v>
      </c>
      <c r="F136" s="234" t="s">
        <v>545</v>
      </c>
      <c r="G136" s="234" t="s">
        <v>646</v>
      </c>
      <c r="H136" s="172"/>
      <c r="I136" s="172"/>
      <c r="J136" s="440">
        <f ca="1" xml:space="preserve"> Oil_Calcs!AE$169</f>
        <v>0</v>
      </c>
      <c r="K136" s="244">
        <f ca="1" xml:space="preserve"> Oil_Calcs!AF$169</f>
        <v>0</v>
      </c>
      <c r="L136" s="447">
        <f ca="1" xml:space="preserve"> Oil_Calcs!AG$169</f>
        <v>0</v>
      </c>
      <c r="M136" s="440">
        <f ca="1" xml:space="preserve"> Oil_Calcs!AH$169</f>
        <v>0</v>
      </c>
      <c r="N136" s="244">
        <f ca="1" xml:space="preserve"> Oil_Calcs!AI$169</f>
        <v>0</v>
      </c>
      <c r="O136" s="447">
        <f ca="1" xml:space="preserve"> Oil_Calcs!AJ$169</f>
        <v>0</v>
      </c>
      <c r="P136" s="440">
        <f ca="1" xml:space="preserve"> Oil_Calcs!AK$169</f>
        <v>0</v>
      </c>
      <c r="Q136" s="244">
        <f ca="1" xml:space="preserve"> Oil_Calcs!AL$169</f>
        <v>0</v>
      </c>
      <c r="R136" s="447">
        <f ca="1" xml:space="preserve"> Oil_Calcs!AM$169</f>
        <v>0</v>
      </c>
      <c r="S136" s="440">
        <f ca="1" xml:space="preserve"> Gas_Calcs!AE$169</f>
        <v>0</v>
      </c>
      <c r="T136" s="244">
        <f ca="1" xml:space="preserve"> Gas_Calcs!AF$169</f>
        <v>0</v>
      </c>
      <c r="U136" s="447">
        <f ca="1" xml:space="preserve"> Gas_Calcs!AG$169</f>
        <v>0</v>
      </c>
      <c r="V136" s="440">
        <f ca="1" xml:space="preserve"> Gas_Calcs!AH$169</f>
        <v>0</v>
      </c>
      <c r="W136" s="244">
        <f ca="1" xml:space="preserve"> Gas_Calcs!AI$169</f>
        <v>0</v>
      </c>
      <c r="X136" s="447">
        <f ca="1" xml:space="preserve"> Gas_Calcs!AJ$169</f>
        <v>0</v>
      </c>
      <c r="Y136" s="440">
        <f ca="1" xml:space="preserve"> Gas_Calcs!AK$169</f>
        <v>0</v>
      </c>
      <c r="Z136" s="244">
        <f ca="1" xml:space="preserve"> Gas_Calcs!AL$169</f>
        <v>0</v>
      </c>
      <c r="AA136" s="447">
        <f ca="1" xml:space="preserve"> Gas_Calcs!AM$169</f>
        <v>0</v>
      </c>
      <c r="AB136" s="461"/>
      <c r="AC136" s="463"/>
      <c r="AD136" s="464"/>
      <c r="AE136" s="461"/>
      <c r="AF136" s="463"/>
      <c r="AG136" s="464"/>
      <c r="AH136" s="461"/>
      <c r="AI136" s="463"/>
      <c r="AJ136" s="464"/>
      <c r="AK136" s="384">
        <f t="shared" ca="1" si="2"/>
        <v>0</v>
      </c>
      <c r="AL136" s="384">
        <f t="shared" ca="1" si="2"/>
        <v>0</v>
      </c>
      <c r="AM136" s="384">
        <f t="shared" ca="1" si="2"/>
        <v>0</v>
      </c>
    </row>
    <row r="137" spans="4:39" ht="12.9" customHeight="1" x14ac:dyDescent="0.3">
      <c r="D137" s="54"/>
      <c r="E137" s="234" t="s">
        <v>320</v>
      </c>
      <c r="F137" s="234" t="s">
        <v>544</v>
      </c>
      <c r="G137" s="234" t="s">
        <v>646</v>
      </c>
      <c r="H137" s="172"/>
      <c r="I137" s="172"/>
      <c r="J137" s="440">
        <f ca="1" xml:space="preserve"> Oil_Calcs!AE$170</f>
        <v>0</v>
      </c>
      <c r="K137" s="244">
        <f ca="1" xml:space="preserve"> Oil_Calcs!AF$170</f>
        <v>0</v>
      </c>
      <c r="L137" s="447">
        <f ca="1" xml:space="preserve"> Oil_Calcs!AG$170</f>
        <v>0</v>
      </c>
      <c r="M137" s="440">
        <f ca="1" xml:space="preserve"> Oil_Calcs!AH$170</f>
        <v>0</v>
      </c>
      <c r="N137" s="244">
        <f ca="1" xml:space="preserve"> Oil_Calcs!AI$170</f>
        <v>0</v>
      </c>
      <c r="O137" s="447">
        <f ca="1" xml:space="preserve"> Oil_Calcs!AJ$170</f>
        <v>0</v>
      </c>
      <c r="P137" s="440">
        <f ca="1" xml:space="preserve"> Oil_Calcs!AK$170</f>
        <v>0</v>
      </c>
      <c r="Q137" s="244">
        <f ca="1" xml:space="preserve"> Oil_Calcs!AL$170</f>
        <v>0</v>
      </c>
      <c r="R137" s="447">
        <f ca="1" xml:space="preserve"> Oil_Calcs!AM$170</f>
        <v>0</v>
      </c>
      <c r="S137" s="440">
        <f ca="1" xml:space="preserve"> Gas_Calcs!AE$170</f>
        <v>0</v>
      </c>
      <c r="T137" s="244">
        <f ca="1" xml:space="preserve"> Gas_Calcs!AF$170</f>
        <v>0</v>
      </c>
      <c r="U137" s="447">
        <f ca="1" xml:space="preserve"> Gas_Calcs!AG$170</f>
        <v>0</v>
      </c>
      <c r="V137" s="440">
        <f ca="1" xml:space="preserve"> Gas_Calcs!AH$170</f>
        <v>0</v>
      </c>
      <c r="W137" s="244">
        <f ca="1" xml:space="preserve"> Gas_Calcs!AI$170</f>
        <v>0</v>
      </c>
      <c r="X137" s="447">
        <f ca="1" xml:space="preserve"> Gas_Calcs!AJ$170</f>
        <v>0</v>
      </c>
      <c r="Y137" s="440">
        <f ca="1" xml:space="preserve"> Gas_Calcs!AK$170</f>
        <v>0</v>
      </c>
      <c r="Z137" s="244">
        <f ca="1" xml:space="preserve"> Gas_Calcs!AL$170</f>
        <v>0</v>
      </c>
      <c r="AA137" s="447">
        <f ca="1" xml:space="preserve"> Gas_Calcs!AM$170</f>
        <v>0</v>
      </c>
      <c r="AB137" s="461"/>
      <c r="AC137" s="463"/>
      <c r="AD137" s="464"/>
      <c r="AE137" s="461"/>
      <c r="AF137" s="463"/>
      <c r="AG137" s="464"/>
      <c r="AH137" s="461"/>
      <c r="AI137" s="463"/>
      <c r="AJ137" s="464"/>
      <c r="AK137" s="384">
        <f t="shared" ref="AK137:AM200" ca="1" si="3">P137+Y137+AH137</f>
        <v>0</v>
      </c>
      <c r="AL137" s="384">
        <f t="shared" ca="1" si="3"/>
        <v>0</v>
      </c>
      <c r="AM137" s="384">
        <f t="shared" ca="1" si="3"/>
        <v>0</v>
      </c>
    </row>
    <row r="138" spans="4:39" ht="12.9" customHeight="1" x14ac:dyDescent="0.3">
      <c r="D138" s="54"/>
      <c r="E138" s="234" t="s">
        <v>324</v>
      </c>
      <c r="F138" s="234" t="s">
        <v>547</v>
      </c>
      <c r="G138" s="234" t="s">
        <v>646</v>
      </c>
      <c r="H138" s="172"/>
      <c r="I138" s="172"/>
      <c r="J138" s="440">
        <f ca="1" xml:space="preserve"> Oil_Calcs!AE$171</f>
        <v>0</v>
      </c>
      <c r="K138" s="244">
        <f ca="1" xml:space="preserve"> Oil_Calcs!AF$171</f>
        <v>0</v>
      </c>
      <c r="L138" s="447">
        <f ca="1" xml:space="preserve"> Oil_Calcs!AG$171</f>
        <v>0</v>
      </c>
      <c r="M138" s="440">
        <f ca="1" xml:space="preserve"> Oil_Calcs!AH$171</f>
        <v>0</v>
      </c>
      <c r="N138" s="244">
        <f ca="1" xml:space="preserve"> Oil_Calcs!AI$171</f>
        <v>0</v>
      </c>
      <c r="O138" s="447">
        <f ca="1" xml:space="preserve"> Oil_Calcs!AJ$171</f>
        <v>0</v>
      </c>
      <c r="P138" s="440">
        <f ca="1" xml:space="preserve"> Oil_Calcs!AK$171</f>
        <v>0</v>
      </c>
      <c r="Q138" s="244">
        <f ca="1" xml:space="preserve"> Oil_Calcs!AL$171</f>
        <v>0</v>
      </c>
      <c r="R138" s="447">
        <f ca="1" xml:space="preserve"> Oil_Calcs!AM$171</f>
        <v>0</v>
      </c>
      <c r="S138" s="440">
        <f ca="1" xml:space="preserve"> Gas_Calcs!AE$171</f>
        <v>0</v>
      </c>
      <c r="T138" s="244">
        <f ca="1" xml:space="preserve"> Gas_Calcs!AF$171</f>
        <v>0</v>
      </c>
      <c r="U138" s="447">
        <f ca="1" xml:space="preserve"> Gas_Calcs!AG$171</f>
        <v>0</v>
      </c>
      <c r="V138" s="440">
        <f ca="1" xml:space="preserve"> Gas_Calcs!AH$171</f>
        <v>0</v>
      </c>
      <c r="W138" s="244">
        <f ca="1" xml:space="preserve"> Gas_Calcs!AI$171</f>
        <v>0</v>
      </c>
      <c r="X138" s="447">
        <f ca="1" xml:space="preserve"> Gas_Calcs!AJ$171</f>
        <v>0</v>
      </c>
      <c r="Y138" s="440">
        <f ca="1" xml:space="preserve"> Gas_Calcs!AK$171</f>
        <v>0</v>
      </c>
      <c r="Z138" s="244">
        <f ca="1" xml:space="preserve"> Gas_Calcs!AL$171</f>
        <v>0</v>
      </c>
      <c r="AA138" s="447">
        <f ca="1" xml:space="preserve"> Gas_Calcs!AM$171</f>
        <v>0</v>
      </c>
      <c r="AB138" s="461"/>
      <c r="AC138" s="463"/>
      <c r="AD138" s="464"/>
      <c r="AE138" s="461"/>
      <c r="AF138" s="463"/>
      <c r="AG138" s="464"/>
      <c r="AH138" s="461"/>
      <c r="AI138" s="463"/>
      <c r="AJ138" s="464"/>
      <c r="AK138" s="384">
        <f t="shared" ca="1" si="3"/>
        <v>0</v>
      </c>
      <c r="AL138" s="384">
        <f t="shared" ca="1" si="3"/>
        <v>0</v>
      </c>
      <c r="AM138" s="384">
        <f t="shared" ca="1" si="3"/>
        <v>0</v>
      </c>
    </row>
    <row r="139" spans="4:39" ht="12.9" customHeight="1" x14ac:dyDescent="0.3">
      <c r="D139" s="54"/>
      <c r="E139" s="234" t="s">
        <v>325</v>
      </c>
      <c r="F139" s="234" t="s">
        <v>548</v>
      </c>
      <c r="G139" s="234" t="s">
        <v>646</v>
      </c>
      <c r="H139" s="172"/>
      <c r="I139" s="172"/>
      <c r="J139" s="440">
        <f ca="1" xml:space="preserve"> Oil_Calcs!AE$172</f>
        <v>0</v>
      </c>
      <c r="K139" s="244">
        <f ca="1" xml:space="preserve"> Oil_Calcs!AF$172</f>
        <v>0</v>
      </c>
      <c r="L139" s="447">
        <f ca="1" xml:space="preserve"> Oil_Calcs!AG$172</f>
        <v>0</v>
      </c>
      <c r="M139" s="440">
        <f ca="1" xml:space="preserve"> Oil_Calcs!AH$172</f>
        <v>0</v>
      </c>
      <c r="N139" s="244">
        <f ca="1" xml:space="preserve"> Oil_Calcs!AI$172</f>
        <v>0</v>
      </c>
      <c r="O139" s="447">
        <f ca="1" xml:space="preserve"> Oil_Calcs!AJ$172</f>
        <v>0</v>
      </c>
      <c r="P139" s="440">
        <f ca="1" xml:space="preserve"> Oil_Calcs!AK$172</f>
        <v>0</v>
      </c>
      <c r="Q139" s="244">
        <f ca="1" xml:space="preserve"> Oil_Calcs!AL$172</f>
        <v>0</v>
      </c>
      <c r="R139" s="447">
        <f ca="1" xml:space="preserve"> Oil_Calcs!AM$172</f>
        <v>0</v>
      </c>
      <c r="S139" s="440">
        <f ca="1" xml:space="preserve"> Gas_Calcs!AE$172</f>
        <v>0</v>
      </c>
      <c r="T139" s="244">
        <f ca="1" xml:space="preserve"> Gas_Calcs!AF$172</f>
        <v>0</v>
      </c>
      <c r="U139" s="447">
        <f ca="1" xml:space="preserve"> Gas_Calcs!AG$172</f>
        <v>0</v>
      </c>
      <c r="V139" s="440">
        <f ca="1" xml:space="preserve"> Gas_Calcs!AH$172</f>
        <v>0</v>
      </c>
      <c r="W139" s="244">
        <f ca="1" xml:space="preserve"> Gas_Calcs!AI$172</f>
        <v>0</v>
      </c>
      <c r="X139" s="447">
        <f ca="1" xml:space="preserve"> Gas_Calcs!AJ$172</f>
        <v>0</v>
      </c>
      <c r="Y139" s="440">
        <f ca="1" xml:space="preserve"> Gas_Calcs!AK$172</f>
        <v>0</v>
      </c>
      <c r="Z139" s="244">
        <f ca="1" xml:space="preserve"> Gas_Calcs!AL$172</f>
        <v>0</v>
      </c>
      <c r="AA139" s="447">
        <f ca="1" xml:space="preserve"> Gas_Calcs!AM$172</f>
        <v>0</v>
      </c>
      <c r="AB139" s="461"/>
      <c r="AC139" s="463"/>
      <c r="AD139" s="464"/>
      <c r="AE139" s="461"/>
      <c r="AF139" s="463"/>
      <c r="AG139" s="464"/>
      <c r="AH139" s="461"/>
      <c r="AI139" s="463"/>
      <c r="AJ139" s="464"/>
      <c r="AK139" s="384">
        <f t="shared" ca="1" si="3"/>
        <v>0</v>
      </c>
      <c r="AL139" s="384">
        <f t="shared" ca="1" si="3"/>
        <v>0</v>
      </c>
      <c r="AM139" s="384">
        <f t="shared" ca="1" si="3"/>
        <v>0</v>
      </c>
    </row>
    <row r="140" spans="4:39" ht="12.9" customHeight="1" x14ac:dyDescent="0.3">
      <c r="D140" s="54"/>
      <c r="E140" s="234" t="s">
        <v>318</v>
      </c>
      <c r="F140" s="234" t="s">
        <v>542</v>
      </c>
      <c r="G140" s="234" t="s">
        <v>646</v>
      </c>
      <c r="H140" s="172"/>
      <c r="I140" s="172"/>
      <c r="J140" s="440">
        <f ca="1" xml:space="preserve"> Oil_Calcs!AE$173</f>
        <v>0</v>
      </c>
      <c r="K140" s="244">
        <f ca="1" xml:space="preserve"> Oil_Calcs!AF$173</f>
        <v>0</v>
      </c>
      <c r="L140" s="447">
        <f ca="1" xml:space="preserve"> Oil_Calcs!AG$173</f>
        <v>0</v>
      </c>
      <c r="M140" s="440">
        <f ca="1" xml:space="preserve"> Oil_Calcs!AH$173</f>
        <v>0</v>
      </c>
      <c r="N140" s="244">
        <f ca="1" xml:space="preserve"> Oil_Calcs!AI$173</f>
        <v>0</v>
      </c>
      <c r="O140" s="447">
        <f ca="1" xml:space="preserve"> Oil_Calcs!AJ$173</f>
        <v>0</v>
      </c>
      <c r="P140" s="440">
        <f ca="1" xml:space="preserve"> Oil_Calcs!AK$173</f>
        <v>0</v>
      </c>
      <c r="Q140" s="244">
        <f ca="1" xml:space="preserve"> Oil_Calcs!AL$173</f>
        <v>0</v>
      </c>
      <c r="R140" s="447">
        <f ca="1" xml:space="preserve"> Oil_Calcs!AM$173</f>
        <v>0</v>
      </c>
      <c r="S140" s="440">
        <f ca="1" xml:space="preserve"> Gas_Calcs!AE$173</f>
        <v>0</v>
      </c>
      <c r="T140" s="244">
        <f ca="1" xml:space="preserve"> Gas_Calcs!AF$173</f>
        <v>0</v>
      </c>
      <c r="U140" s="447">
        <f ca="1" xml:space="preserve"> Gas_Calcs!AG$173</f>
        <v>0</v>
      </c>
      <c r="V140" s="440">
        <f ca="1" xml:space="preserve"> Gas_Calcs!AH$173</f>
        <v>0</v>
      </c>
      <c r="W140" s="244">
        <f ca="1" xml:space="preserve"> Gas_Calcs!AI$173</f>
        <v>0</v>
      </c>
      <c r="X140" s="447">
        <f ca="1" xml:space="preserve"> Gas_Calcs!AJ$173</f>
        <v>0</v>
      </c>
      <c r="Y140" s="440">
        <f ca="1" xml:space="preserve"> Gas_Calcs!AK$173</f>
        <v>0</v>
      </c>
      <c r="Z140" s="244">
        <f ca="1" xml:space="preserve"> Gas_Calcs!AL$173</f>
        <v>0</v>
      </c>
      <c r="AA140" s="447">
        <f ca="1" xml:space="preserve"> Gas_Calcs!AM$173</f>
        <v>0</v>
      </c>
      <c r="AB140" s="461"/>
      <c r="AC140" s="463"/>
      <c r="AD140" s="464"/>
      <c r="AE140" s="461"/>
      <c r="AF140" s="463"/>
      <c r="AG140" s="464"/>
      <c r="AH140" s="461"/>
      <c r="AI140" s="463"/>
      <c r="AJ140" s="464"/>
      <c r="AK140" s="384">
        <f t="shared" ca="1" si="3"/>
        <v>0</v>
      </c>
      <c r="AL140" s="384">
        <f t="shared" ca="1" si="3"/>
        <v>0</v>
      </c>
      <c r="AM140" s="384">
        <f t="shared" ca="1" si="3"/>
        <v>0</v>
      </c>
    </row>
    <row r="141" spans="4:39" ht="12.9" customHeight="1" x14ac:dyDescent="0.3">
      <c r="D141" s="54"/>
      <c r="E141" s="234" t="s">
        <v>322</v>
      </c>
      <c r="F141" s="234" t="s">
        <v>170</v>
      </c>
      <c r="G141" s="234" t="s">
        <v>646</v>
      </c>
      <c r="H141" s="172"/>
      <c r="I141" s="172"/>
      <c r="J141" s="440">
        <f ca="1" xml:space="preserve"> Oil_Calcs!AE$174</f>
        <v>155743.34392441841</v>
      </c>
      <c r="K141" s="244">
        <f ca="1" xml:space="preserve"> Oil_Calcs!AF$174</f>
        <v>169371.31669371313</v>
      </c>
      <c r="L141" s="447">
        <f ca="1" xml:space="preserve"> Oil_Calcs!AG$174</f>
        <v>184765.33227057281</v>
      </c>
      <c r="M141" s="440">
        <f ca="1" xml:space="preserve"> Oil_Calcs!AH$174</f>
        <v>12413.563385043677</v>
      </c>
      <c r="N141" s="244">
        <f ca="1" xml:space="preserve"> Oil_Calcs!AI$174</f>
        <v>17700.905882321491</v>
      </c>
      <c r="O141" s="447">
        <f ca="1" xml:space="preserve"> Oil_Calcs!AJ$174</f>
        <v>41783.187446630633</v>
      </c>
      <c r="P141" s="440">
        <f ca="1" xml:space="preserve"> Oil_Calcs!AK$174</f>
        <v>168156.90730946208</v>
      </c>
      <c r="Q141" s="244">
        <f ca="1" xml:space="preserve"> Oil_Calcs!AL$174</f>
        <v>187072.22257603463</v>
      </c>
      <c r="R141" s="447">
        <f ca="1" xml:space="preserve"> Oil_Calcs!AM$174</f>
        <v>226548.51971720345</v>
      </c>
      <c r="S141" s="440">
        <f ca="1" xml:space="preserve"> Gas_Calcs!AE$174</f>
        <v>27738.611999999997</v>
      </c>
      <c r="T141" s="244">
        <f ca="1" xml:space="preserve"> Gas_Calcs!AF$174</f>
        <v>28658.124</v>
      </c>
      <c r="U141" s="447">
        <f ca="1" xml:space="preserve"> Gas_Calcs!AG$174</f>
        <v>29781.971999999998</v>
      </c>
      <c r="V141" s="440">
        <f ca="1" xml:space="preserve"> Gas_Calcs!AH$174</f>
        <v>2457.3992937110665</v>
      </c>
      <c r="W141" s="244">
        <f ca="1" xml:space="preserve"> Gas_Calcs!AI$174</f>
        <v>6311.492221303909</v>
      </c>
      <c r="X141" s="447">
        <f ca="1" xml:space="preserve"> Gas_Calcs!AJ$174</f>
        <v>10651.246997143355</v>
      </c>
      <c r="Y141" s="440">
        <f ca="1" xml:space="preserve"> Gas_Calcs!AK$174</f>
        <v>30196.011293711064</v>
      </c>
      <c r="Z141" s="244">
        <f ca="1" xml:space="preserve"> Gas_Calcs!AL$174</f>
        <v>34969.616221303906</v>
      </c>
      <c r="AA141" s="447">
        <f ca="1" xml:space="preserve"> Gas_Calcs!AM$174</f>
        <v>40433.218997143354</v>
      </c>
      <c r="AB141" s="461"/>
      <c r="AC141" s="463"/>
      <c r="AD141" s="464"/>
      <c r="AE141" s="461"/>
      <c r="AF141" s="463"/>
      <c r="AG141" s="464"/>
      <c r="AH141" s="461"/>
      <c r="AI141" s="463"/>
      <c r="AJ141" s="464"/>
      <c r="AK141" s="384">
        <f t="shared" ca="1" si="3"/>
        <v>198352.91860317314</v>
      </c>
      <c r="AL141" s="384">
        <f t="shared" ca="1" si="3"/>
        <v>222041.83879733854</v>
      </c>
      <c r="AM141" s="384">
        <f t="shared" ca="1" si="3"/>
        <v>266981.73871434678</v>
      </c>
    </row>
    <row r="142" spans="4:39" ht="12.9" customHeight="1" x14ac:dyDescent="0.3">
      <c r="D142" s="54"/>
      <c r="E142" s="234" t="s">
        <v>345</v>
      </c>
      <c r="F142" s="234" t="s">
        <v>565</v>
      </c>
      <c r="G142" s="234" t="s">
        <v>646</v>
      </c>
      <c r="H142" s="172"/>
      <c r="I142" s="172"/>
      <c r="J142" s="440">
        <f ca="1" xml:space="preserve"> Oil_Calcs!AE$175</f>
        <v>0</v>
      </c>
      <c r="K142" s="244">
        <f ca="1" xml:space="preserve"> Oil_Calcs!AF$175</f>
        <v>0</v>
      </c>
      <c r="L142" s="447">
        <f ca="1" xml:space="preserve"> Oil_Calcs!AG$175</f>
        <v>0</v>
      </c>
      <c r="M142" s="440">
        <f ca="1" xml:space="preserve"> Oil_Calcs!AH$175</f>
        <v>0</v>
      </c>
      <c r="N142" s="244">
        <f ca="1" xml:space="preserve"> Oil_Calcs!AI$175</f>
        <v>0</v>
      </c>
      <c r="O142" s="447">
        <f ca="1" xml:space="preserve"> Oil_Calcs!AJ$175</f>
        <v>0</v>
      </c>
      <c r="P142" s="440">
        <f ca="1" xml:space="preserve"> Oil_Calcs!AK$175</f>
        <v>0</v>
      </c>
      <c r="Q142" s="244">
        <f ca="1" xml:space="preserve"> Oil_Calcs!AL$175</f>
        <v>0</v>
      </c>
      <c r="R142" s="447">
        <f ca="1" xml:space="preserve"> Oil_Calcs!AM$175</f>
        <v>0</v>
      </c>
      <c r="S142" s="440">
        <f ca="1" xml:space="preserve"> Gas_Calcs!AE$175</f>
        <v>0</v>
      </c>
      <c r="T142" s="244">
        <f ca="1" xml:space="preserve"> Gas_Calcs!AF$175</f>
        <v>0</v>
      </c>
      <c r="U142" s="447">
        <f ca="1" xml:space="preserve"> Gas_Calcs!AG$175</f>
        <v>0</v>
      </c>
      <c r="V142" s="440">
        <f ca="1" xml:space="preserve"> Gas_Calcs!AH$175</f>
        <v>0</v>
      </c>
      <c r="W142" s="244">
        <f ca="1" xml:space="preserve"> Gas_Calcs!AI$175</f>
        <v>0</v>
      </c>
      <c r="X142" s="447">
        <f ca="1" xml:space="preserve"> Gas_Calcs!AJ$175</f>
        <v>0</v>
      </c>
      <c r="Y142" s="440">
        <f ca="1" xml:space="preserve"> Gas_Calcs!AK$175</f>
        <v>0</v>
      </c>
      <c r="Z142" s="244">
        <f ca="1" xml:space="preserve"> Gas_Calcs!AL$175</f>
        <v>0</v>
      </c>
      <c r="AA142" s="447">
        <f ca="1" xml:space="preserve"> Gas_Calcs!AM$175</f>
        <v>0</v>
      </c>
      <c r="AB142" s="461"/>
      <c r="AC142" s="463"/>
      <c r="AD142" s="464"/>
      <c r="AE142" s="461"/>
      <c r="AF142" s="463"/>
      <c r="AG142" s="464"/>
      <c r="AH142" s="461"/>
      <c r="AI142" s="463"/>
      <c r="AJ142" s="464"/>
      <c r="AK142" s="384">
        <f t="shared" ca="1" si="3"/>
        <v>0</v>
      </c>
      <c r="AL142" s="384">
        <f t="shared" ca="1" si="3"/>
        <v>0</v>
      </c>
      <c r="AM142" s="384">
        <f t="shared" ca="1" si="3"/>
        <v>0</v>
      </c>
    </row>
    <row r="143" spans="4:39" ht="12.9" customHeight="1" x14ac:dyDescent="0.3">
      <c r="D143" s="54"/>
      <c r="E143" s="234" t="s">
        <v>341</v>
      </c>
      <c r="F143" s="234" t="s">
        <v>562</v>
      </c>
      <c r="G143" s="234" t="s">
        <v>646</v>
      </c>
      <c r="H143" s="172"/>
      <c r="I143" s="172"/>
      <c r="J143" s="440">
        <f ca="1" xml:space="preserve"> Oil_Calcs!AE$176</f>
        <v>0</v>
      </c>
      <c r="K143" s="244">
        <f ca="1" xml:space="preserve"> Oil_Calcs!AF$176</f>
        <v>0</v>
      </c>
      <c r="L143" s="447">
        <f ca="1" xml:space="preserve"> Oil_Calcs!AG$176</f>
        <v>0</v>
      </c>
      <c r="M143" s="440">
        <f ca="1" xml:space="preserve"> Oil_Calcs!AH$176</f>
        <v>0</v>
      </c>
      <c r="N143" s="244">
        <f ca="1" xml:space="preserve"> Oil_Calcs!AI$176</f>
        <v>0</v>
      </c>
      <c r="O143" s="447">
        <f ca="1" xml:space="preserve"> Oil_Calcs!AJ$176</f>
        <v>0</v>
      </c>
      <c r="P143" s="440">
        <f ca="1" xml:space="preserve"> Oil_Calcs!AK$176</f>
        <v>0</v>
      </c>
      <c r="Q143" s="244">
        <f ca="1" xml:space="preserve"> Oil_Calcs!AL$176</f>
        <v>0</v>
      </c>
      <c r="R143" s="447">
        <f ca="1" xml:space="preserve"> Oil_Calcs!AM$176</f>
        <v>0</v>
      </c>
      <c r="S143" s="440">
        <f ca="1" xml:space="preserve"> Gas_Calcs!AE$176</f>
        <v>0</v>
      </c>
      <c r="T143" s="244">
        <f ca="1" xml:space="preserve"> Gas_Calcs!AF$176</f>
        <v>0</v>
      </c>
      <c r="U143" s="447">
        <f ca="1" xml:space="preserve"> Gas_Calcs!AG$176</f>
        <v>0</v>
      </c>
      <c r="V143" s="440">
        <f ca="1" xml:space="preserve"> Gas_Calcs!AH$176</f>
        <v>0</v>
      </c>
      <c r="W143" s="244">
        <f ca="1" xml:space="preserve"> Gas_Calcs!AI$176</f>
        <v>0</v>
      </c>
      <c r="X143" s="447">
        <f ca="1" xml:space="preserve"> Gas_Calcs!AJ$176</f>
        <v>0</v>
      </c>
      <c r="Y143" s="440">
        <f ca="1" xml:space="preserve"> Gas_Calcs!AK$176</f>
        <v>0</v>
      </c>
      <c r="Z143" s="244">
        <f ca="1" xml:space="preserve"> Gas_Calcs!AL$176</f>
        <v>0</v>
      </c>
      <c r="AA143" s="447">
        <f ca="1" xml:space="preserve"> Gas_Calcs!AM$176</f>
        <v>0</v>
      </c>
      <c r="AB143" s="461"/>
      <c r="AC143" s="463"/>
      <c r="AD143" s="464"/>
      <c r="AE143" s="461"/>
      <c r="AF143" s="463"/>
      <c r="AG143" s="464"/>
      <c r="AH143" s="461"/>
      <c r="AI143" s="463"/>
      <c r="AJ143" s="464"/>
      <c r="AK143" s="384">
        <f t="shared" ca="1" si="3"/>
        <v>0</v>
      </c>
      <c r="AL143" s="384">
        <f t="shared" ca="1" si="3"/>
        <v>0</v>
      </c>
      <c r="AM143" s="384">
        <f t="shared" ca="1" si="3"/>
        <v>0</v>
      </c>
    </row>
    <row r="144" spans="4:39" ht="12.9" customHeight="1" x14ac:dyDescent="0.3">
      <c r="D144" s="54"/>
      <c r="E144" s="234" t="s">
        <v>340</v>
      </c>
      <c r="F144" s="234" t="s">
        <v>561</v>
      </c>
      <c r="G144" s="234" t="s">
        <v>646</v>
      </c>
      <c r="H144" s="172"/>
      <c r="I144" s="172"/>
      <c r="J144" s="440">
        <f ca="1" xml:space="preserve"> Oil_Calcs!AE$177</f>
        <v>0</v>
      </c>
      <c r="K144" s="244">
        <f ca="1" xml:space="preserve"> Oil_Calcs!AF$177</f>
        <v>0</v>
      </c>
      <c r="L144" s="447">
        <f ca="1" xml:space="preserve"> Oil_Calcs!AG$177</f>
        <v>0</v>
      </c>
      <c r="M144" s="440">
        <f ca="1" xml:space="preserve"> Oil_Calcs!AH$177</f>
        <v>0</v>
      </c>
      <c r="N144" s="244">
        <f ca="1" xml:space="preserve"> Oil_Calcs!AI$177</f>
        <v>0</v>
      </c>
      <c r="O144" s="447">
        <f ca="1" xml:space="preserve"> Oil_Calcs!AJ$177</f>
        <v>0</v>
      </c>
      <c r="P144" s="440">
        <f ca="1" xml:space="preserve"> Oil_Calcs!AK$177</f>
        <v>0</v>
      </c>
      <c r="Q144" s="244">
        <f ca="1" xml:space="preserve"> Oil_Calcs!AL$177</f>
        <v>0</v>
      </c>
      <c r="R144" s="447">
        <f ca="1" xml:space="preserve"> Oil_Calcs!AM$177</f>
        <v>0</v>
      </c>
      <c r="S144" s="440">
        <f ca="1" xml:space="preserve"> Gas_Calcs!AE$177</f>
        <v>0</v>
      </c>
      <c r="T144" s="244">
        <f ca="1" xml:space="preserve"> Gas_Calcs!AF$177</f>
        <v>0</v>
      </c>
      <c r="U144" s="447">
        <f ca="1" xml:space="preserve"> Gas_Calcs!AG$177</f>
        <v>0</v>
      </c>
      <c r="V144" s="440">
        <f ca="1" xml:space="preserve"> Gas_Calcs!AH$177</f>
        <v>0</v>
      </c>
      <c r="W144" s="244">
        <f ca="1" xml:space="preserve"> Gas_Calcs!AI$177</f>
        <v>0</v>
      </c>
      <c r="X144" s="447">
        <f ca="1" xml:space="preserve"> Gas_Calcs!AJ$177</f>
        <v>0</v>
      </c>
      <c r="Y144" s="440">
        <f ca="1" xml:space="preserve"> Gas_Calcs!AK$177</f>
        <v>0</v>
      </c>
      <c r="Z144" s="244">
        <f ca="1" xml:space="preserve"> Gas_Calcs!AL$177</f>
        <v>0</v>
      </c>
      <c r="AA144" s="447">
        <f ca="1" xml:space="preserve"> Gas_Calcs!AM$177</f>
        <v>0</v>
      </c>
      <c r="AB144" s="461"/>
      <c r="AC144" s="463"/>
      <c r="AD144" s="464"/>
      <c r="AE144" s="461"/>
      <c r="AF144" s="463"/>
      <c r="AG144" s="464"/>
      <c r="AH144" s="461"/>
      <c r="AI144" s="463"/>
      <c r="AJ144" s="464"/>
      <c r="AK144" s="384">
        <f t="shared" ca="1" si="3"/>
        <v>0</v>
      </c>
      <c r="AL144" s="384">
        <f t="shared" ca="1" si="3"/>
        <v>0</v>
      </c>
      <c r="AM144" s="384">
        <f t="shared" ca="1" si="3"/>
        <v>0</v>
      </c>
    </row>
    <row r="145" spans="4:39" ht="12.9" customHeight="1" x14ac:dyDescent="0.3">
      <c r="D145" s="54"/>
      <c r="E145" s="234" t="s">
        <v>343</v>
      </c>
      <c r="F145" s="234" t="s">
        <v>563</v>
      </c>
      <c r="G145" s="234" t="s">
        <v>646</v>
      </c>
      <c r="H145" s="172"/>
      <c r="I145" s="172"/>
      <c r="J145" s="440">
        <f ca="1" xml:space="preserve"> Oil_Calcs!AE$178</f>
        <v>0</v>
      </c>
      <c r="K145" s="244">
        <f ca="1" xml:space="preserve"> Oil_Calcs!AF$178</f>
        <v>0</v>
      </c>
      <c r="L145" s="447">
        <f ca="1" xml:space="preserve"> Oil_Calcs!AG$178</f>
        <v>0</v>
      </c>
      <c r="M145" s="440">
        <f ca="1" xml:space="preserve"> Oil_Calcs!AH$178</f>
        <v>0</v>
      </c>
      <c r="N145" s="244">
        <f ca="1" xml:space="preserve"> Oil_Calcs!AI$178</f>
        <v>0</v>
      </c>
      <c r="O145" s="447">
        <f ca="1" xml:space="preserve"> Oil_Calcs!AJ$178</f>
        <v>0</v>
      </c>
      <c r="P145" s="440">
        <f ca="1" xml:space="preserve"> Oil_Calcs!AK$178</f>
        <v>0</v>
      </c>
      <c r="Q145" s="244">
        <f ca="1" xml:space="preserve"> Oil_Calcs!AL$178</f>
        <v>0</v>
      </c>
      <c r="R145" s="447">
        <f ca="1" xml:space="preserve"> Oil_Calcs!AM$178</f>
        <v>0</v>
      </c>
      <c r="S145" s="440">
        <f ca="1" xml:space="preserve"> Gas_Calcs!AE$178</f>
        <v>0</v>
      </c>
      <c r="T145" s="244">
        <f ca="1" xml:space="preserve"> Gas_Calcs!AF$178</f>
        <v>0</v>
      </c>
      <c r="U145" s="447">
        <f ca="1" xml:space="preserve"> Gas_Calcs!AG$178</f>
        <v>0</v>
      </c>
      <c r="V145" s="440">
        <f ca="1" xml:space="preserve"> Gas_Calcs!AH$178</f>
        <v>0</v>
      </c>
      <c r="W145" s="244">
        <f ca="1" xml:space="preserve"> Gas_Calcs!AI$178</f>
        <v>0</v>
      </c>
      <c r="X145" s="447">
        <f ca="1" xml:space="preserve"> Gas_Calcs!AJ$178</f>
        <v>0</v>
      </c>
      <c r="Y145" s="440">
        <f ca="1" xml:space="preserve"> Gas_Calcs!AK$178</f>
        <v>0</v>
      </c>
      <c r="Z145" s="244">
        <f ca="1" xml:space="preserve"> Gas_Calcs!AL$178</f>
        <v>0</v>
      </c>
      <c r="AA145" s="447">
        <f ca="1" xml:space="preserve"> Gas_Calcs!AM$178</f>
        <v>0</v>
      </c>
      <c r="AB145" s="461"/>
      <c r="AC145" s="463"/>
      <c r="AD145" s="464"/>
      <c r="AE145" s="461"/>
      <c r="AF145" s="463"/>
      <c r="AG145" s="464"/>
      <c r="AH145" s="461"/>
      <c r="AI145" s="463"/>
      <c r="AJ145" s="464"/>
      <c r="AK145" s="384">
        <f t="shared" ca="1" si="3"/>
        <v>0</v>
      </c>
      <c r="AL145" s="384">
        <f t="shared" ca="1" si="3"/>
        <v>0</v>
      </c>
      <c r="AM145" s="384">
        <f t="shared" ca="1" si="3"/>
        <v>0</v>
      </c>
    </row>
    <row r="146" spans="4:39" ht="12.9" customHeight="1" x14ac:dyDescent="0.3">
      <c r="D146" s="54"/>
      <c r="E146" s="234" t="s">
        <v>384</v>
      </c>
      <c r="F146" s="234" t="s">
        <v>597</v>
      </c>
      <c r="G146" s="234" t="s">
        <v>646</v>
      </c>
      <c r="H146" s="172"/>
      <c r="I146" s="172"/>
      <c r="J146" s="440">
        <f ca="1" xml:space="preserve"> Oil_Calcs!AE$179</f>
        <v>0</v>
      </c>
      <c r="K146" s="244">
        <f ca="1" xml:space="preserve"> Oil_Calcs!AF$179</f>
        <v>0</v>
      </c>
      <c r="L146" s="447">
        <f ca="1" xml:space="preserve"> Oil_Calcs!AG$179</f>
        <v>0</v>
      </c>
      <c r="M146" s="440">
        <f ca="1" xml:space="preserve"> Oil_Calcs!AH$179</f>
        <v>0</v>
      </c>
      <c r="N146" s="244">
        <f ca="1" xml:space="preserve"> Oil_Calcs!AI$179</f>
        <v>0</v>
      </c>
      <c r="O146" s="447">
        <f ca="1" xml:space="preserve"> Oil_Calcs!AJ$179</f>
        <v>0</v>
      </c>
      <c r="P146" s="440">
        <f ca="1" xml:space="preserve"> Oil_Calcs!AK$179</f>
        <v>0</v>
      </c>
      <c r="Q146" s="244">
        <f ca="1" xml:space="preserve"> Oil_Calcs!AL$179</f>
        <v>0</v>
      </c>
      <c r="R146" s="447">
        <f ca="1" xml:space="preserve"> Oil_Calcs!AM$179</f>
        <v>0</v>
      </c>
      <c r="S146" s="440">
        <f ca="1" xml:space="preserve"> Gas_Calcs!AE$179</f>
        <v>0</v>
      </c>
      <c r="T146" s="244">
        <f ca="1" xml:space="preserve"> Gas_Calcs!AF$179</f>
        <v>0</v>
      </c>
      <c r="U146" s="447">
        <f ca="1" xml:space="preserve"> Gas_Calcs!AG$179</f>
        <v>0</v>
      </c>
      <c r="V146" s="440">
        <f ca="1" xml:space="preserve"> Gas_Calcs!AH$179</f>
        <v>0</v>
      </c>
      <c r="W146" s="244">
        <f ca="1" xml:space="preserve"> Gas_Calcs!AI$179</f>
        <v>0</v>
      </c>
      <c r="X146" s="447">
        <f ca="1" xml:space="preserve"> Gas_Calcs!AJ$179</f>
        <v>0</v>
      </c>
      <c r="Y146" s="440">
        <f ca="1" xml:space="preserve"> Gas_Calcs!AK$179</f>
        <v>0</v>
      </c>
      <c r="Z146" s="244">
        <f ca="1" xml:space="preserve"> Gas_Calcs!AL$179</f>
        <v>0</v>
      </c>
      <c r="AA146" s="447">
        <f ca="1" xml:space="preserve"> Gas_Calcs!AM$179</f>
        <v>0</v>
      </c>
      <c r="AB146" s="461"/>
      <c r="AC146" s="463"/>
      <c r="AD146" s="464"/>
      <c r="AE146" s="461"/>
      <c r="AF146" s="463"/>
      <c r="AG146" s="464"/>
      <c r="AH146" s="461"/>
      <c r="AI146" s="463"/>
      <c r="AJ146" s="464"/>
      <c r="AK146" s="384">
        <f t="shared" ca="1" si="3"/>
        <v>0</v>
      </c>
      <c r="AL146" s="384">
        <f t="shared" ca="1" si="3"/>
        <v>0</v>
      </c>
      <c r="AM146" s="384">
        <f t="shared" ca="1" si="3"/>
        <v>0</v>
      </c>
    </row>
    <row r="147" spans="4:39" ht="12.9" customHeight="1" x14ac:dyDescent="0.3">
      <c r="D147" s="54"/>
      <c r="E147" s="234" t="s">
        <v>327</v>
      </c>
      <c r="F147" s="234" t="s">
        <v>550</v>
      </c>
      <c r="G147" s="234" t="s">
        <v>646</v>
      </c>
      <c r="H147" s="172"/>
      <c r="I147" s="172"/>
      <c r="J147" s="440">
        <f ca="1" xml:space="preserve"> Oil_Calcs!AE$180</f>
        <v>0</v>
      </c>
      <c r="K147" s="244">
        <f ca="1" xml:space="preserve"> Oil_Calcs!AF$180</f>
        <v>0</v>
      </c>
      <c r="L147" s="447">
        <f ca="1" xml:space="preserve"> Oil_Calcs!AG$180</f>
        <v>0</v>
      </c>
      <c r="M147" s="440">
        <f ca="1" xml:space="preserve"> Oil_Calcs!AH$180</f>
        <v>0</v>
      </c>
      <c r="N147" s="244">
        <f ca="1" xml:space="preserve"> Oil_Calcs!AI$180</f>
        <v>0</v>
      </c>
      <c r="O147" s="447">
        <f ca="1" xml:space="preserve"> Oil_Calcs!AJ$180</f>
        <v>0</v>
      </c>
      <c r="P147" s="440">
        <f ca="1" xml:space="preserve"> Oil_Calcs!AK$180</f>
        <v>0</v>
      </c>
      <c r="Q147" s="244">
        <f ca="1" xml:space="preserve"> Oil_Calcs!AL$180</f>
        <v>0</v>
      </c>
      <c r="R147" s="447">
        <f ca="1" xml:space="preserve"> Oil_Calcs!AM$180</f>
        <v>0</v>
      </c>
      <c r="S147" s="440">
        <f ca="1" xml:space="preserve"> Gas_Calcs!AE$180</f>
        <v>0</v>
      </c>
      <c r="T147" s="244">
        <f ca="1" xml:space="preserve"> Gas_Calcs!AF$180</f>
        <v>0</v>
      </c>
      <c r="U147" s="447">
        <f ca="1" xml:space="preserve"> Gas_Calcs!AG$180</f>
        <v>0</v>
      </c>
      <c r="V147" s="440">
        <f ca="1" xml:space="preserve"> Gas_Calcs!AH$180</f>
        <v>0</v>
      </c>
      <c r="W147" s="244">
        <f ca="1" xml:space="preserve"> Gas_Calcs!AI$180</f>
        <v>0</v>
      </c>
      <c r="X147" s="447">
        <f ca="1" xml:space="preserve"> Gas_Calcs!AJ$180</f>
        <v>0</v>
      </c>
      <c r="Y147" s="440">
        <f ca="1" xml:space="preserve"> Gas_Calcs!AK$180</f>
        <v>0</v>
      </c>
      <c r="Z147" s="244">
        <f ca="1" xml:space="preserve"> Gas_Calcs!AL$180</f>
        <v>0</v>
      </c>
      <c r="AA147" s="447">
        <f ca="1" xml:space="preserve"> Gas_Calcs!AM$180</f>
        <v>0</v>
      </c>
      <c r="AB147" s="461"/>
      <c r="AC147" s="463"/>
      <c r="AD147" s="464"/>
      <c r="AE147" s="461"/>
      <c r="AF147" s="463"/>
      <c r="AG147" s="464"/>
      <c r="AH147" s="461"/>
      <c r="AI147" s="463"/>
      <c r="AJ147" s="464"/>
      <c r="AK147" s="384">
        <f t="shared" ca="1" si="3"/>
        <v>0</v>
      </c>
      <c r="AL147" s="384">
        <f t="shared" ca="1" si="3"/>
        <v>0</v>
      </c>
      <c r="AM147" s="384">
        <f t="shared" ca="1" si="3"/>
        <v>0</v>
      </c>
    </row>
    <row r="148" spans="4:39" ht="12.9" customHeight="1" x14ac:dyDescent="0.3">
      <c r="D148" s="54"/>
      <c r="E148" s="234" t="s">
        <v>333</v>
      </c>
      <c r="F148" s="234" t="s">
        <v>555</v>
      </c>
      <c r="G148" s="234" t="s">
        <v>646</v>
      </c>
      <c r="H148" s="172"/>
      <c r="I148" s="172"/>
      <c r="J148" s="440">
        <f ca="1" xml:space="preserve"> Oil_Calcs!AE$181</f>
        <v>0</v>
      </c>
      <c r="K148" s="244">
        <f ca="1" xml:space="preserve"> Oil_Calcs!AF$181</f>
        <v>0</v>
      </c>
      <c r="L148" s="447">
        <f ca="1" xml:space="preserve"> Oil_Calcs!AG$181</f>
        <v>0</v>
      </c>
      <c r="M148" s="440">
        <f ca="1" xml:space="preserve"> Oil_Calcs!AH$181</f>
        <v>0</v>
      </c>
      <c r="N148" s="244">
        <f ca="1" xml:space="preserve"> Oil_Calcs!AI$181</f>
        <v>0</v>
      </c>
      <c r="O148" s="447">
        <f ca="1" xml:space="preserve"> Oil_Calcs!AJ$181</f>
        <v>0</v>
      </c>
      <c r="P148" s="440">
        <f ca="1" xml:space="preserve"> Oil_Calcs!AK$181</f>
        <v>0</v>
      </c>
      <c r="Q148" s="244">
        <f ca="1" xml:space="preserve"> Oil_Calcs!AL$181</f>
        <v>0</v>
      </c>
      <c r="R148" s="447">
        <f ca="1" xml:space="preserve"> Oil_Calcs!AM$181</f>
        <v>0</v>
      </c>
      <c r="S148" s="440">
        <f ca="1" xml:space="preserve"> Gas_Calcs!AE$181</f>
        <v>0</v>
      </c>
      <c r="T148" s="244">
        <f ca="1" xml:space="preserve"> Gas_Calcs!AF$181</f>
        <v>0</v>
      </c>
      <c r="U148" s="447">
        <f ca="1" xml:space="preserve"> Gas_Calcs!AG$181</f>
        <v>0</v>
      </c>
      <c r="V148" s="440">
        <f ca="1" xml:space="preserve"> Gas_Calcs!AH$181</f>
        <v>0</v>
      </c>
      <c r="W148" s="244">
        <f ca="1" xml:space="preserve"> Gas_Calcs!AI$181</f>
        <v>0</v>
      </c>
      <c r="X148" s="447">
        <f ca="1" xml:space="preserve"> Gas_Calcs!AJ$181</f>
        <v>0</v>
      </c>
      <c r="Y148" s="440">
        <f ca="1" xml:space="preserve"> Gas_Calcs!AK$181</f>
        <v>0</v>
      </c>
      <c r="Z148" s="244">
        <f ca="1" xml:space="preserve"> Gas_Calcs!AL$181</f>
        <v>0</v>
      </c>
      <c r="AA148" s="447">
        <f ca="1" xml:space="preserve"> Gas_Calcs!AM$181</f>
        <v>0</v>
      </c>
      <c r="AB148" s="461"/>
      <c r="AC148" s="463"/>
      <c r="AD148" s="464"/>
      <c r="AE148" s="461"/>
      <c r="AF148" s="463"/>
      <c r="AG148" s="464"/>
      <c r="AH148" s="461"/>
      <c r="AI148" s="463"/>
      <c r="AJ148" s="464"/>
      <c r="AK148" s="384">
        <f t="shared" ca="1" si="3"/>
        <v>0</v>
      </c>
      <c r="AL148" s="384">
        <f t="shared" ca="1" si="3"/>
        <v>0</v>
      </c>
      <c r="AM148" s="384">
        <f t="shared" ca="1" si="3"/>
        <v>0</v>
      </c>
    </row>
    <row r="149" spans="4:39" ht="12.9" customHeight="1" x14ac:dyDescent="0.3">
      <c r="D149" s="54"/>
      <c r="E149" s="234" t="s">
        <v>359</v>
      </c>
      <c r="F149" s="234" t="s">
        <v>578</v>
      </c>
      <c r="G149" s="234" t="s">
        <v>646</v>
      </c>
      <c r="H149" s="172"/>
      <c r="I149" s="172"/>
      <c r="J149" s="440">
        <f ca="1" xml:space="preserve"> Oil_Calcs!AE$182</f>
        <v>0</v>
      </c>
      <c r="K149" s="244">
        <f ca="1" xml:space="preserve"> Oil_Calcs!AF$182</f>
        <v>0</v>
      </c>
      <c r="L149" s="447">
        <f ca="1" xml:space="preserve"> Oil_Calcs!AG$182</f>
        <v>0</v>
      </c>
      <c r="M149" s="440">
        <f ca="1" xml:space="preserve"> Oil_Calcs!AH$182</f>
        <v>0</v>
      </c>
      <c r="N149" s="244">
        <f ca="1" xml:space="preserve"> Oil_Calcs!AI$182</f>
        <v>0</v>
      </c>
      <c r="O149" s="447">
        <f ca="1" xml:space="preserve"> Oil_Calcs!AJ$182</f>
        <v>0</v>
      </c>
      <c r="P149" s="440">
        <f ca="1" xml:space="preserve"> Oil_Calcs!AK$182</f>
        <v>0</v>
      </c>
      <c r="Q149" s="244">
        <f ca="1" xml:space="preserve"> Oil_Calcs!AL$182</f>
        <v>0</v>
      </c>
      <c r="R149" s="447">
        <f ca="1" xml:space="preserve"> Oil_Calcs!AM$182</f>
        <v>0</v>
      </c>
      <c r="S149" s="440">
        <f ca="1" xml:space="preserve"> Gas_Calcs!AE$182</f>
        <v>0</v>
      </c>
      <c r="T149" s="244">
        <f ca="1" xml:space="preserve"> Gas_Calcs!AF$182</f>
        <v>0</v>
      </c>
      <c r="U149" s="447">
        <f ca="1" xml:space="preserve"> Gas_Calcs!AG$182</f>
        <v>0</v>
      </c>
      <c r="V149" s="440">
        <f ca="1" xml:space="preserve"> Gas_Calcs!AH$182</f>
        <v>0</v>
      </c>
      <c r="W149" s="244">
        <f ca="1" xml:space="preserve"> Gas_Calcs!AI$182</f>
        <v>0</v>
      </c>
      <c r="X149" s="447">
        <f ca="1" xml:space="preserve"> Gas_Calcs!AJ$182</f>
        <v>0</v>
      </c>
      <c r="Y149" s="440">
        <f ca="1" xml:space="preserve"> Gas_Calcs!AK$182</f>
        <v>0</v>
      </c>
      <c r="Z149" s="244">
        <f ca="1" xml:space="preserve"> Gas_Calcs!AL$182</f>
        <v>0</v>
      </c>
      <c r="AA149" s="447">
        <f ca="1" xml:space="preserve"> Gas_Calcs!AM$182</f>
        <v>0</v>
      </c>
      <c r="AB149" s="461"/>
      <c r="AC149" s="463"/>
      <c r="AD149" s="464"/>
      <c r="AE149" s="461"/>
      <c r="AF149" s="463"/>
      <c r="AG149" s="464"/>
      <c r="AH149" s="461"/>
      <c r="AI149" s="463"/>
      <c r="AJ149" s="464"/>
      <c r="AK149" s="384">
        <f t="shared" ca="1" si="3"/>
        <v>0</v>
      </c>
      <c r="AL149" s="384">
        <f t="shared" ca="1" si="3"/>
        <v>0</v>
      </c>
      <c r="AM149" s="384">
        <f t="shared" ca="1" si="3"/>
        <v>0</v>
      </c>
    </row>
    <row r="150" spans="4:39" ht="12.9" customHeight="1" x14ac:dyDescent="0.3">
      <c r="D150" s="54"/>
      <c r="E150" s="234" t="s">
        <v>331</v>
      </c>
      <c r="F150" s="234" t="s">
        <v>553</v>
      </c>
      <c r="G150" s="234" t="s">
        <v>646</v>
      </c>
      <c r="H150" s="172"/>
      <c r="I150" s="172"/>
      <c r="J150" s="440">
        <f ca="1" xml:space="preserve"> Oil_Calcs!AE$183</f>
        <v>0</v>
      </c>
      <c r="K150" s="244">
        <f ca="1" xml:space="preserve"> Oil_Calcs!AF$183</f>
        <v>0</v>
      </c>
      <c r="L150" s="447">
        <f ca="1" xml:space="preserve"> Oil_Calcs!AG$183</f>
        <v>0</v>
      </c>
      <c r="M150" s="440">
        <f ca="1" xml:space="preserve"> Oil_Calcs!AH$183</f>
        <v>0</v>
      </c>
      <c r="N150" s="244">
        <f ca="1" xml:space="preserve"> Oil_Calcs!AI$183</f>
        <v>0</v>
      </c>
      <c r="O150" s="447">
        <f ca="1" xml:space="preserve"> Oil_Calcs!AJ$183</f>
        <v>0</v>
      </c>
      <c r="P150" s="440">
        <f ca="1" xml:space="preserve"> Oil_Calcs!AK$183</f>
        <v>0</v>
      </c>
      <c r="Q150" s="244">
        <f ca="1" xml:space="preserve"> Oil_Calcs!AL$183</f>
        <v>0</v>
      </c>
      <c r="R150" s="447">
        <f ca="1" xml:space="preserve"> Oil_Calcs!AM$183</f>
        <v>0</v>
      </c>
      <c r="S150" s="440">
        <f ca="1" xml:space="preserve"> Gas_Calcs!AE$183</f>
        <v>0</v>
      </c>
      <c r="T150" s="244">
        <f ca="1" xml:space="preserve"> Gas_Calcs!AF$183</f>
        <v>0</v>
      </c>
      <c r="U150" s="447">
        <f ca="1" xml:space="preserve"> Gas_Calcs!AG$183</f>
        <v>0</v>
      </c>
      <c r="V150" s="440">
        <f ca="1" xml:space="preserve"> Gas_Calcs!AH$183</f>
        <v>0</v>
      </c>
      <c r="W150" s="244">
        <f ca="1" xml:space="preserve"> Gas_Calcs!AI$183</f>
        <v>0</v>
      </c>
      <c r="X150" s="447">
        <f ca="1" xml:space="preserve"> Gas_Calcs!AJ$183</f>
        <v>0</v>
      </c>
      <c r="Y150" s="440">
        <f ca="1" xml:space="preserve"> Gas_Calcs!AK$183</f>
        <v>0</v>
      </c>
      <c r="Z150" s="244">
        <f ca="1" xml:space="preserve"> Gas_Calcs!AL$183</f>
        <v>0</v>
      </c>
      <c r="AA150" s="447">
        <f ca="1" xml:space="preserve"> Gas_Calcs!AM$183</f>
        <v>0</v>
      </c>
      <c r="AB150" s="461"/>
      <c r="AC150" s="463"/>
      <c r="AD150" s="464"/>
      <c r="AE150" s="461"/>
      <c r="AF150" s="463"/>
      <c r="AG150" s="464"/>
      <c r="AH150" s="461"/>
      <c r="AI150" s="463"/>
      <c r="AJ150" s="464"/>
      <c r="AK150" s="384">
        <f t="shared" ca="1" si="3"/>
        <v>0</v>
      </c>
      <c r="AL150" s="384">
        <f t="shared" ca="1" si="3"/>
        <v>0</v>
      </c>
      <c r="AM150" s="384">
        <f t="shared" ca="1" si="3"/>
        <v>0</v>
      </c>
    </row>
    <row r="151" spans="4:39" ht="12.9" customHeight="1" x14ac:dyDescent="0.3">
      <c r="D151" s="54"/>
      <c r="E151" s="234" t="s">
        <v>347</v>
      </c>
      <c r="F151" s="234" t="s">
        <v>567</v>
      </c>
      <c r="G151" s="234" t="s">
        <v>646</v>
      </c>
      <c r="H151" s="172"/>
      <c r="I151" s="172"/>
      <c r="J151" s="440">
        <f ca="1" xml:space="preserve"> Oil_Calcs!AE$184</f>
        <v>0</v>
      </c>
      <c r="K151" s="244">
        <f ca="1" xml:space="preserve"> Oil_Calcs!AF$184</f>
        <v>0</v>
      </c>
      <c r="L151" s="447">
        <f ca="1" xml:space="preserve"> Oil_Calcs!AG$184</f>
        <v>0</v>
      </c>
      <c r="M151" s="440">
        <f ca="1" xml:space="preserve"> Oil_Calcs!AH$184</f>
        <v>0</v>
      </c>
      <c r="N151" s="244">
        <f ca="1" xml:space="preserve"> Oil_Calcs!AI$184</f>
        <v>0</v>
      </c>
      <c r="O151" s="447">
        <f ca="1" xml:space="preserve"> Oil_Calcs!AJ$184</f>
        <v>0</v>
      </c>
      <c r="P151" s="440">
        <f ca="1" xml:space="preserve"> Oil_Calcs!AK$184</f>
        <v>0</v>
      </c>
      <c r="Q151" s="244">
        <f ca="1" xml:space="preserve"> Oil_Calcs!AL$184</f>
        <v>0</v>
      </c>
      <c r="R151" s="447">
        <f ca="1" xml:space="preserve"> Oil_Calcs!AM$184</f>
        <v>0</v>
      </c>
      <c r="S151" s="440">
        <f ca="1" xml:space="preserve"> Gas_Calcs!AE$184</f>
        <v>31724.449199999995</v>
      </c>
      <c r="T151" s="244">
        <f ca="1" xml:space="preserve"> Gas_Calcs!AF$184</f>
        <v>32776.088399999993</v>
      </c>
      <c r="U151" s="447">
        <f ca="1" xml:space="preserve"> Gas_Calcs!AG$184</f>
        <v>34061.425199999991</v>
      </c>
      <c r="V151" s="440">
        <f ca="1" xml:space="preserve"> Gas_Calcs!AH$184</f>
        <v>2810.5097348581321</v>
      </c>
      <c r="W151" s="244">
        <f ca="1" xml:space="preserve"> Gas_Calcs!AI$184</f>
        <v>7218.4078407005727</v>
      </c>
      <c r="X151" s="447">
        <f ca="1" xml:space="preserve"> Gas_Calcs!AJ$184</f>
        <v>12181.753877141613</v>
      </c>
      <c r="Y151" s="440">
        <f ca="1" xml:space="preserve"> Gas_Calcs!AK$184</f>
        <v>34534.958934858128</v>
      </c>
      <c r="Z151" s="244">
        <f ca="1" xml:space="preserve"> Gas_Calcs!AL$184</f>
        <v>39994.496240700566</v>
      </c>
      <c r="AA151" s="447">
        <f ca="1" xml:space="preserve"> Gas_Calcs!AM$184</f>
        <v>46243.179077141605</v>
      </c>
      <c r="AB151" s="461"/>
      <c r="AC151" s="463"/>
      <c r="AD151" s="464"/>
      <c r="AE151" s="461"/>
      <c r="AF151" s="463"/>
      <c r="AG151" s="464"/>
      <c r="AH151" s="461"/>
      <c r="AI151" s="463"/>
      <c r="AJ151" s="464"/>
      <c r="AK151" s="384">
        <f t="shared" ca="1" si="3"/>
        <v>34534.958934858128</v>
      </c>
      <c r="AL151" s="384">
        <f t="shared" ca="1" si="3"/>
        <v>39994.496240700566</v>
      </c>
      <c r="AM151" s="384">
        <f t="shared" ca="1" si="3"/>
        <v>46243.179077141605</v>
      </c>
    </row>
    <row r="152" spans="4:39" ht="12.9" customHeight="1" x14ac:dyDescent="0.3">
      <c r="D152" s="54"/>
      <c r="E152" s="234" t="s">
        <v>342</v>
      </c>
      <c r="F152" s="234" t="s">
        <v>34</v>
      </c>
      <c r="G152" s="234" t="s">
        <v>646</v>
      </c>
      <c r="H152" s="172"/>
      <c r="I152" s="172"/>
      <c r="J152" s="440">
        <f ca="1" xml:space="preserve"> Oil_Calcs!AE$185</f>
        <v>0</v>
      </c>
      <c r="K152" s="244">
        <f ca="1" xml:space="preserve"> Oil_Calcs!AF$185</f>
        <v>0</v>
      </c>
      <c r="L152" s="447">
        <f ca="1" xml:space="preserve"> Oil_Calcs!AG$185</f>
        <v>0</v>
      </c>
      <c r="M152" s="440">
        <f ca="1" xml:space="preserve"> Oil_Calcs!AH$185</f>
        <v>0</v>
      </c>
      <c r="N152" s="244">
        <f ca="1" xml:space="preserve"> Oil_Calcs!AI$185</f>
        <v>0</v>
      </c>
      <c r="O152" s="447">
        <f ca="1" xml:space="preserve"> Oil_Calcs!AJ$185</f>
        <v>0</v>
      </c>
      <c r="P152" s="440">
        <f ca="1" xml:space="preserve"> Oil_Calcs!AK$185</f>
        <v>0</v>
      </c>
      <c r="Q152" s="244">
        <f ca="1" xml:space="preserve"> Oil_Calcs!AL$185</f>
        <v>0</v>
      </c>
      <c r="R152" s="447">
        <f ca="1" xml:space="preserve"> Oil_Calcs!AM$185</f>
        <v>0</v>
      </c>
      <c r="S152" s="440">
        <f ca="1" xml:space="preserve"> Gas_Calcs!AE$185</f>
        <v>0</v>
      </c>
      <c r="T152" s="244">
        <f ca="1" xml:space="preserve"> Gas_Calcs!AF$185</f>
        <v>0</v>
      </c>
      <c r="U152" s="447">
        <f ca="1" xml:space="preserve"> Gas_Calcs!AG$185</f>
        <v>0</v>
      </c>
      <c r="V152" s="440">
        <f ca="1" xml:space="preserve"> Gas_Calcs!AH$185</f>
        <v>0</v>
      </c>
      <c r="W152" s="244">
        <f ca="1" xml:space="preserve"> Gas_Calcs!AI$185</f>
        <v>0</v>
      </c>
      <c r="X152" s="447">
        <f ca="1" xml:space="preserve"> Gas_Calcs!AJ$185</f>
        <v>0</v>
      </c>
      <c r="Y152" s="440">
        <f ca="1" xml:space="preserve"> Gas_Calcs!AK$185</f>
        <v>0</v>
      </c>
      <c r="Z152" s="244">
        <f ca="1" xml:space="preserve"> Gas_Calcs!AL$185</f>
        <v>0</v>
      </c>
      <c r="AA152" s="447">
        <f ca="1" xml:space="preserve"> Gas_Calcs!AM$185</f>
        <v>0</v>
      </c>
      <c r="AB152" s="461"/>
      <c r="AC152" s="463"/>
      <c r="AD152" s="464"/>
      <c r="AE152" s="461"/>
      <c r="AF152" s="463"/>
      <c r="AG152" s="464"/>
      <c r="AH152" s="461"/>
      <c r="AI152" s="463"/>
      <c r="AJ152" s="464"/>
      <c r="AK152" s="384">
        <f t="shared" ca="1" si="3"/>
        <v>0</v>
      </c>
      <c r="AL152" s="384">
        <f t="shared" ca="1" si="3"/>
        <v>0</v>
      </c>
      <c r="AM152" s="384">
        <f t="shared" ca="1" si="3"/>
        <v>0</v>
      </c>
    </row>
    <row r="153" spans="4:39" ht="12.9" customHeight="1" x14ac:dyDescent="0.3">
      <c r="D153" s="54"/>
      <c r="E153" s="234" t="s">
        <v>326</v>
      </c>
      <c r="F153" s="234" t="s">
        <v>549</v>
      </c>
      <c r="G153" s="234" t="s">
        <v>646</v>
      </c>
      <c r="H153" s="172"/>
      <c r="I153" s="172"/>
      <c r="J153" s="440">
        <f ca="1" xml:space="preserve"> Oil_Calcs!AE$186</f>
        <v>0</v>
      </c>
      <c r="K153" s="244">
        <f ca="1" xml:space="preserve"> Oil_Calcs!AF$186</f>
        <v>0</v>
      </c>
      <c r="L153" s="447">
        <f ca="1" xml:space="preserve"> Oil_Calcs!AG$186</f>
        <v>0</v>
      </c>
      <c r="M153" s="440">
        <f ca="1" xml:space="preserve"> Oil_Calcs!AH$186</f>
        <v>0</v>
      </c>
      <c r="N153" s="244">
        <f ca="1" xml:space="preserve"> Oil_Calcs!AI$186</f>
        <v>0</v>
      </c>
      <c r="O153" s="447">
        <f ca="1" xml:space="preserve"> Oil_Calcs!AJ$186</f>
        <v>0</v>
      </c>
      <c r="P153" s="440">
        <f ca="1" xml:space="preserve"> Oil_Calcs!AK$186</f>
        <v>0</v>
      </c>
      <c r="Q153" s="244">
        <f ca="1" xml:space="preserve"> Oil_Calcs!AL$186</f>
        <v>0</v>
      </c>
      <c r="R153" s="447">
        <f ca="1" xml:space="preserve"> Oil_Calcs!AM$186</f>
        <v>0</v>
      </c>
      <c r="S153" s="440">
        <f ca="1" xml:space="preserve"> Gas_Calcs!AE$186</f>
        <v>0</v>
      </c>
      <c r="T153" s="244">
        <f ca="1" xml:space="preserve"> Gas_Calcs!AF$186</f>
        <v>0</v>
      </c>
      <c r="U153" s="447">
        <f ca="1" xml:space="preserve"> Gas_Calcs!AG$186</f>
        <v>0</v>
      </c>
      <c r="V153" s="440">
        <f ca="1" xml:space="preserve"> Gas_Calcs!AH$186</f>
        <v>0</v>
      </c>
      <c r="W153" s="244">
        <f ca="1" xml:space="preserve"> Gas_Calcs!AI$186</f>
        <v>0</v>
      </c>
      <c r="X153" s="447">
        <f ca="1" xml:space="preserve"> Gas_Calcs!AJ$186</f>
        <v>0</v>
      </c>
      <c r="Y153" s="440">
        <f ca="1" xml:space="preserve"> Gas_Calcs!AK$186</f>
        <v>0</v>
      </c>
      <c r="Z153" s="244">
        <f ca="1" xml:space="preserve"> Gas_Calcs!AL$186</f>
        <v>0</v>
      </c>
      <c r="AA153" s="447">
        <f ca="1" xml:space="preserve"> Gas_Calcs!AM$186</f>
        <v>0</v>
      </c>
      <c r="AB153" s="461"/>
      <c r="AC153" s="463"/>
      <c r="AD153" s="464"/>
      <c r="AE153" s="461"/>
      <c r="AF153" s="463"/>
      <c r="AG153" s="464"/>
      <c r="AH153" s="461"/>
      <c r="AI153" s="463"/>
      <c r="AJ153" s="464"/>
      <c r="AK153" s="384">
        <f t="shared" ca="1" si="3"/>
        <v>0</v>
      </c>
      <c r="AL153" s="384">
        <f t="shared" ca="1" si="3"/>
        <v>0</v>
      </c>
      <c r="AM153" s="384">
        <f t="shared" ca="1" si="3"/>
        <v>0</v>
      </c>
    </row>
    <row r="154" spans="4:39" ht="12.9" customHeight="1" x14ac:dyDescent="0.3">
      <c r="D154" s="54"/>
      <c r="E154" s="234" t="s">
        <v>360</v>
      </c>
      <c r="F154" s="234" t="s">
        <v>579</v>
      </c>
      <c r="G154" s="234" t="s">
        <v>646</v>
      </c>
      <c r="H154" s="172"/>
      <c r="I154" s="172"/>
      <c r="J154" s="440">
        <f ca="1" xml:space="preserve"> Oil_Calcs!AE$187</f>
        <v>0</v>
      </c>
      <c r="K154" s="244">
        <f ca="1" xml:space="preserve"> Oil_Calcs!AF$187</f>
        <v>0</v>
      </c>
      <c r="L154" s="447">
        <f ca="1" xml:space="preserve"> Oil_Calcs!AG$187</f>
        <v>0</v>
      </c>
      <c r="M154" s="440">
        <f ca="1" xml:space="preserve"> Oil_Calcs!AH$187</f>
        <v>0</v>
      </c>
      <c r="N154" s="244">
        <f ca="1" xml:space="preserve"> Oil_Calcs!AI$187</f>
        <v>0</v>
      </c>
      <c r="O154" s="447">
        <f ca="1" xml:space="preserve"> Oil_Calcs!AJ$187</f>
        <v>0</v>
      </c>
      <c r="P154" s="440">
        <f ca="1" xml:space="preserve"> Oil_Calcs!AK$187</f>
        <v>0</v>
      </c>
      <c r="Q154" s="244">
        <f ca="1" xml:space="preserve"> Oil_Calcs!AL$187</f>
        <v>0</v>
      </c>
      <c r="R154" s="447">
        <f ca="1" xml:space="preserve"> Oil_Calcs!AM$187</f>
        <v>0</v>
      </c>
      <c r="S154" s="440">
        <f ca="1" xml:space="preserve"> Gas_Calcs!AE$187</f>
        <v>0</v>
      </c>
      <c r="T154" s="244">
        <f ca="1" xml:space="preserve"> Gas_Calcs!AF$187</f>
        <v>0</v>
      </c>
      <c r="U154" s="447">
        <f ca="1" xml:space="preserve"> Gas_Calcs!AG$187</f>
        <v>0</v>
      </c>
      <c r="V154" s="440">
        <f ca="1" xml:space="preserve"> Gas_Calcs!AH$187</f>
        <v>0</v>
      </c>
      <c r="W154" s="244">
        <f ca="1" xml:space="preserve"> Gas_Calcs!AI$187</f>
        <v>0</v>
      </c>
      <c r="X154" s="447">
        <f ca="1" xml:space="preserve"> Gas_Calcs!AJ$187</f>
        <v>0</v>
      </c>
      <c r="Y154" s="440">
        <f ca="1" xml:space="preserve"> Gas_Calcs!AK$187</f>
        <v>0</v>
      </c>
      <c r="Z154" s="244">
        <f ca="1" xml:space="preserve"> Gas_Calcs!AL$187</f>
        <v>0</v>
      </c>
      <c r="AA154" s="447">
        <f ca="1" xml:space="preserve"> Gas_Calcs!AM$187</f>
        <v>0</v>
      </c>
      <c r="AB154" s="461"/>
      <c r="AC154" s="463"/>
      <c r="AD154" s="464"/>
      <c r="AE154" s="461"/>
      <c r="AF154" s="463"/>
      <c r="AG154" s="464"/>
      <c r="AH154" s="461"/>
      <c r="AI154" s="463"/>
      <c r="AJ154" s="464"/>
      <c r="AK154" s="384">
        <f t="shared" ca="1" si="3"/>
        <v>0</v>
      </c>
      <c r="AL154" s="384">
        <f t="shared" ca="1" si="3"/>
        <v>0</v>
      </c>
      <c r="AM154" s="384">
        <f t="shared" ca="1" si="3"/>
        <v>0</v>
      </c>
    </row>
    <row r="155" spans="4:39" ht="12.9" customHeight="1" x14ac:dyDescent="0.3">
      <c r="D155" s="54"/>
      <c r="E155" s="234" t="s">
        <v>334</v>
      </c>
      <c r="F155" s="234" t="s">
        <v>556</v>
      </c>
      <c r="G155" s="234" t="s">
        <v>646</v>
      </c>
      <c r="H155" s="172"/>
      <c r="I155" s="172"/>
      <c r="J155" s="440">
        <f ca="1" xml:space="preserve"> Oil_Calcs!AE$188</f>
        <v>0</v>
      </c>
      <c r="K155" s="244">
        <f ca="1" xml:space="preserve"> Oil_Calcs!AF$188</f>
        <v>0</v>
      </c>
      <c r="L155" s="447">
        <f ca="1" xml:space="preserve"> Oil_Calcs!AG$188</f>
        <v>0</v>
      </c>
      <c r="M155" s="440">
        <f ca="1" xml:space="preserve"> Oil_Calcs!AH$188</f>
        <v>0</v>
      </c>
      <c r="N155" s="244">
        <f ca="1" xml:space="preserve"> Oil_Calcs!AI$188</f>
        <v>0</v>
      </c>
      <c r="O155" s="447">
        <f ca="1" xml:space="preserve"> Oil_Calcs!AJ$188</f>
        <v>0</v>
      </c>
      <c r="P155" s="440">
        <f ca="1" xml:space="preserve"> Oil_Calcs!AK$188</f>
        <v>0</v>
      </c>
      <c r="Q155" s="244">
        <f ca="1" xml:space="preserve"> Oil_Calcs!AL$188</f>
        <v>0</v>
      </c>
      <c r="R155" s="447">
        <f ca="1" xml:space="preserve"> Oil_Calcs!AM$188</f>
        <v>0</v>
      </c>
      <c r="S155" s="440">
        <f ca="1" xml:space="preserve"> Gas_Calcs!AE$188</f>
        <v>0</v>
      </c>
      <c r="T155" s="244">
        <f ca="1" xml:space="preserve"> Gas_Calcs!AF$188</f>
        <v>0</v>
      </c>
      <c r="U155" s="447">
        <f ca="1" xml:space="preserve"> Gas_Calcs!AG$188</f>
        <v>0</v>
      </c>
      <c r="V155" s="440">
        <f ca="1" xml:space="preserve"> Gas_Calcs!AH$188</f>
        <v>0</v>
      </c>
      <c r="W155" s="244">
        <f ca="1" xml:space="preserve"> Gas_Calcs!AI$188</f>
        <v>0</v>
      </c>
      <c r="X155" s="447">
        <f ca="1" xml:space="preserve"> Gas_Calcs!AJ$188</f>
        <v>0</v>
      </c>
      <c r="Y155" s="440">
        <f ca="1" xml:space="preserve"> Gas_Calcs!AK$188</f>
        <v>0</v>
      </c>
      <c r="Z155" s="244">
        <f ca="1" xml:space="preserve"> Gas_Calcs!AL$188</f>
        <v>0</v>
      </c>
      <c r="AA155" s="447">
        <f ca="1" xml:space="preserve"> Gas_Calcs!AM$188</f>
        <v>0</v>
      </c>
      <c r="AB155" s="461"/>
      <c r="AC155" s="463"/>
      <c r="AD155" s="464"/>
      <c r="AE155" s="461"/>
      <c r="AF155" s="463"/>
      <c r="AG155" s="464"/>
      <c r="AH155" s="461"/>
      <c r="AI155" s="463"/>
      <c r="AJ155" s="464"/>
      <c r="AK155" s="384">
        <f t="shared" ca="1" si="3"/>
        <v>0</v>
      </c>
      <c r="AL155" s="384">
        <f t="shared" ca="1" si="3"/>
        <v>0</v>
      </c>
      <c r="AM155" s="384">
        <f t="shared" ca="1" si="3"/>
        <v>0</v>
      </c>
    </row>
    <row r="156" spans="4:39" ht="12.9" customHeight="1" x14ac:dyDescent="0.3">
      <c r="D156" s="54"/>
      <c r="E156" s="234" t="s">
        <v>335</v>
      </c>
      <c r="F156" s="234" t="s">
        <v>557</v>
      </c>
      <c r="G156" s="234" t="s">
        <v>646</v>
      </c>
      <c r="H156" s="172"/>
      <c r="I156" s="172"/>
      <c r="J156" s="440">
        <f ca="1" xml:space="preserve"> Oil_Calcs!AE$189</f>
        <v>0</v>
      </c>
      <c r="K156" s="244">
        <f ca="1" xml:space="preserve"> Oil_Calcs!AF$189</f>
        <v>0</v>
      </c>
      <c r="L156" s="447">
        <f ca="1" xml:space="preserve"> Oil_Calcs!AG$189</f>
        <v>0</v>
      </c>
      <c r="M156" s="440">
        <f ca="1" xml:space="preserve"> Oil_Calcs!AH$189</f>
        <v>0</v>
      </c>
      <c r="N156" s="244">
        <f ca="1" xml:space="preserve"> Oil_Calcs!AI$189</f>
        <v>0</v>
      </c>
      <c r="O156" s="447">
        <f ca="1" xml:space="preserve"> Oil_Calcs!AJ$189</f>
        <v>0</v>
      </c>
      <c r="P156" s="440">
        <f ca="1" xml:space="preserve"> Oil_Calcs!AK$189</f>
        <v>0</v>
      </c>
      <c r="Q156" s="244">
        <f ca="1" xml:space="preserve"> Oil_Calcs!AL$189</f>
        <v>0</v>
      </c>
      <c r="R156" s="447">
        <f ca="1" xml:space="preserve"> Oil_Calcs!AM$189</f>
        <v>0</v>
      </c>
      <c r="S156" s="440">
        <f ca="1" xml:space="preserve"> Gas_Calcs!AE$189</f>
        <v>0</v>
      </c>
      <c r="T156" s="244">
        <f ca="1" xml:space="preserve"> Gas_Calcs!AF$189</f>
        <v>0</v>
      </c>
      <c r="U156" s="447">
        <f ca="1" xml:space="preserve"> Gas_Calcs!AG$189</f>
        <v>0</v>
      </c>
      <c r="V156" s="440">
        <f ca="1" xml:space="preserve"> Gas_Calcs!AH$189</f>
        <v>0</v>
      </c>
      <c r="W156" s="244">
        <f ca="1" xml:space="preserve"> Gas_Calcs!AI$189</f>
        <v>0</v>
      </c>
      <c r="X156" s="447">
        <f ca="1" xml:space="preserve"> Gas_Calcs!AJ$189</f>
        <v>0</v>
      </c>
      <c r="Y156" s="440">
        <f ca="1" xml:space="preserve"> Gas_Calcs!AK$189</f>
        <v>0</v>
      </c>
      <c r="Z156" s="244">
        <f ca="1" xml:space="preserve"> Gas_Calcs!AL$189</f>
        <v>0</v>
      </c>
      <c r="AA156" s="447">
        <f ca="1" xml:space="preserve"> Gas_Calcs!AM$189</f>
        <v>0</v>
      </c>
      <c r="AB156" s="461"/>
      <c r="AC156" s="463"/>
      <c r="AD156" s="464"/>
      <c r="AE156" s="461"/>
      <c r="AF156" s="463"/>
      <c r="AG156" s="464"/>
      <c r="AH156" s="461"/>
      <c r="AI156" s="463"/>
      <c r="AJ156" s="464"/>
      <c r="AK156" s="384">
        <f t="shared" ca="1" si="3"/>
        <v>0</v>
      </c>
      <c r="AL156" s="384">
        <f t="shared" ca="1" si="3"/>
        <v>0</v>
      </c>
      <c r="AM156" s="384">
        <f t="shared" ca="1" si="3"/>
        <v>0</v>
      </c>
    </row>
    <row r="157" spans="4:39" ht="12.9" customHeight="1" x14ac:dyDescent="0.3">
      <c r="D157" s="54"/>
      <c r="E157" s="234" t="s">
        <v>344</v>
      </c>
      <c r="F157" s="234" t="s">
        <v>564</v>
      </c>
      <c r="G157" s="234" t="s">
        <v>646</v>
      </c>
      <c r="H157" s="172"/>
      <c r="I157" s="172"/>
      <c r="J157" s="440">
        <f ca="1" xml:space="preserve"> Oil_Calcs!AE$190</f>
        <v>0</v>
      </c>
      <c r="K157" s="244">
        <f ca="1" xml:space="preserve"> Oil_Calcs!AF$190</f>
        <v>0</v>
      </c>
      <c r="L157" s="447">
        <f ca="1" xml:space="preserve"> Oil_Calcs!AG$190</f>
        <v>0</v>
      </c>
      <c r="M157" s="440">
        <f ca="1" xml:space="preserve"> Oil_Calcs!AH$190</f>
        <v>0</v>
      </c>
      <c r="N157" s="244">
        <f ca="1" xml:space="preserve"> Oil_Calcs!AI$190</f>
        <v>0</v>
      </c>
      <c r="O157" s="447">
        <f ca="1" xml:space="preserve"> Oil_Calcs!AJ$190</f>
        <v>0</v>
      </c>
      <c r="P157" s="440">
        <f ca="1" xml:space="preserve"> Oil_Calcs!AK$190</f>
        <v>0</v>
      </c>
      <c r="Q157" s="244">
        <f ca="1" xml:space="preserve"> Oil_Calcs!AL$190</f>
        <v>0</v>
      </c>
      <c r="R157" s="447">
        <f ca="1" xml:space="preserve"> Oil_Calcs!AM$190</f>
        <v>0</v>
      </c>
      <c r="S157" s="440">
        <f ca="1" xml:space="preserve"> Gas_Calcs!AE$190</f>
        <v>0</v>
      </c>
      <c r="T157" s="244">
        <f ca="1" xml:space="preserve"> Gas_Calcs!AF$190</f>
        <v>0</v>
      </c>
      <c r="U157" s="447">
        <f ca="1" xml:space="preserve"> Gas_Calcs!AG$190</f>
        <v>0</v>
      </c>
      <c r="V157" s="440">
        <f ca="1" xml:space="preserve"> Gas_Calcs!AH$190</f>
        <v>0</v>
      </c>
      <c r="W157" s="244">
        <f ca="1" xml:space="preserve"> Gas_Calcs!AI$190</f>
        <v>0</v>
      </c>
      <c r="X157" s="447">
        <f ca="1" xml:space="preserve"> Gas_Calcs!AJ$190</f>
        <v>0</v>
      </c>
      <c r="Y157" s="440">
        <f ca="1" xml:space="preserve"> Gas_Calcs!AK$190</f>
        <v>0</v>
      </c>
      <c r="Z157" s="244">
        <f ca="1" xml:space="preserve"> Gas_Calcs!AL$190</f>
        <v>0</v>
      </c>
      <c r="AA157" s="447">
        <f ca="1" xml:space="preserve"> Gas_Calcs!AM$190</f>
        <v>0</v>
      </c>
      <c r="AB157" s="461"/>
      <c r="AC157" s="463"/>
      <c r="AD157" s="464"/>
      <c r="AE157" s="461"/>
      <c r="AF157" s="463"/>
      <c r="AG157" s="464"/>
      <c r="AH157" s="461"/>
      <c r="AI157" s="463"/>
      <c r="AJ157" s="464"/>
      <c r="AK157" s="384">
        <f t="shared" ca="1" si="3"/>
        <v>0</v>
      </c>
      <c r="AL157" s="384">
        <f t="shared" ca="1" si="3"/>
        <v>0</v>
      </c>
      <c r="AM157" s="384">
        <f t="shared" ca="1" si="3"/>
        <v>0</v>
      </c>
    </row>
    <row r="158" spans="4:39" ht="12.9" customHeight="1" x14ac:dyDescent="0.3">
      <c r="D158" s="54"/>
      <c r="E158" s="234" t="s">
        <v>332</v>
      </c>
      <c r="F158" s="234" t="s">
        <v>554</v>
      </c>
      <c r="G158" s="234" t="s">
        <v>646</v>
      </c>
      <c r="H158" s="172"/>
      <c r="I158" s="172"/>
      <c r="J158" s="440">
        <f ca="1" xml:space="preserve"> Oil_Calcs!AE$191</f>
        <v>0</v>
      </c>
      <c r="K158" s="244">
        <f ca="1" xml:space="preserve"> Oil_Calcs!AF$191</f>
        <v>0</v>
      </c>
      <c r="L158" s="447">
        <f ca="1" xml:space="preserve"> Oil_Calcs!AG$191</f>
        <v>0</v>
      </c>
      <c r="M158" s="440">
        <f ca="1" xml:space="preserve"> Oil_Calcs!AH$191</f>
        <v>0</v>
      </c>
      <c r="N158" s="244">
        <f ca="1" xml:space="preserve"> Oil_Calcs!AI$191</f>
        <v>0</v>
      </c>
      <c r="O158" s="447">
        <f ca="1" xml:space="preserve"> Oil_Calcs!AJ$191</f>
        <v>0</v>
      </c>
      <c r="P158" s="440">
        <f ca="1" xml:space="preserve"> Oil_Calcs!AK$191</f>
        <v>0</v>
      </c>
      <c r="Q158" s="244">
        <f ca="1" xml:space="preserve"> Oil_Calcs!AL$191</f>
        <v>0</v>
      </c>
      <c r="R158" s="447">
        <f ca="1" xml:space="preserve"> Oil_Calcs!AM$191</f>
        <v>0</v>
      </c>
      <c r="S158" s="440">
        <f ca="1" xml:space="preserve"> Gas_Calcs!AE$191</f>
        <v>0</v>
      </c>
      <c r="T158" s="244">
        <f ca="1" xml:space="preserve"> Gas_Calcs!AF$191</f>
        <v>0</v>
      </c>
      <c r="U158" s="447">
        <f ca="1" xml:space="preserve"> Gas_Calcs!AG$191</f>
        <v>0</v>
      </c>
      <c r="V158" s="440">
        <f ca="1" xml:space="preserve"> Gas_Calcs!AH$191</f>
        <v>0</v>
      </c>
      <c r="W158" s="244">
        <f ca="1" xml:space="preserve"> Gas_Calcs!AI$191</f>
        <v>0</v>
      </c>
      <c r="X158" s="447">
        <f ca="1" xml:space="preserve"> Gas_Calcs!AJ$191</f>
        <v>0</v>
      </c>
      <c r="Y158" s="440">
        <f ca="1" xml:space="preserve"> Gas_Calcs!AK$191</f>
        <v>0</v>
      </c>
      <c r="Z158" s="244">
        <f ca="1" xml:space="preserve"> Gas_Calcs!AL$191</f>
        <v>0</v>
      </c>
      <c r="AA158" s="447">
        <f ca="1" xml:space="preserve"> Gas_Calcs!AM$191</f>
        <v>0</v>
      </c>
      <c r="AB158" s="461"/>
      <c r="AC158" s="463"/>
      <c r="AD158" s="464"/>
      <c r="AE158" s="461"/>
      <c r="AF158" s="463"/>
      <c r="AG158" s="464"/>
      <c r="AH158" s="461"/>
      <c r="AI158" s="463"/>
      <c r="AJ158" s="464"/>
      <c r="AK158" s="384">
        <f t="shared" ca="1" si="3"/>
        <v>0</v>
      </c>
      <c r="AL158" s="384">
        <f t="shared" ca="1" si="3"/>
        <v>0</v>
      </c>
      <c r="AM158" s="384">
        <f t="shared" ca="1" si="3"/>
        <v>0</v>
      </c>
    </row>
    <row r="159" spans="4:39" ht="12.9" customHeight="1" x14ac:dyDescent="0.3">
      <c r="D159" s="54"/>
      <c r="E159" s="234" t="s">
        <v>336</v>
      </c>
      <c r="F159" s="234" t="s">
        <v>558</v>
      </c>
      <c r="G159" s="234" t="s">
        <v>646</v>
      </c>
      <c r="H159" s="172"/>
      <c r="I159" s="172"/>
      <c r="J159" s="440">
        <f ca="1" xml:space="preserve"> Oil_Calcs!AE$192</f>
        <v>0</v>
      </c>
      <c r="K159" s="244">
        <f ca="1" xml:space="preserve"> Oil_Calcs!AF$192</f>
        <v>0</v>
      </c>
      <c r="L159" s="447">
        <f ca="1" xml:space="preserve"> Oil_Calcs!AG$192</f>
        <v>0</v>
      </c>
      <c r="M159" s="440">
        <f ca="1" xml:space="preserve"> Oil_Calcs!AH$192</f>
        <v>0</v>
      </c>
      <c r="N159" s="244">
        <f ca="1" xml:space="preserve"> Oil_Calcs!AI$192</f>
        <v>0</v>
      </c>
      <c r="O159" s="447">
        <f ca="1" xml:space="preserve"> Oil_Calcs!AJ$192</f>
        <v>0</v>
      </c>
      <c r="P159" s="440">
        <f ca="1" xml:space="preserve"> Oil_Calcs!AK$192</f>
        <v>0</v>
      </c>
      <c r="Q159" s="244">
        <f ca="1" xml:space="preserve"> Oil_Calcs!AL$192</f>
        <v>0</v>
      </c>
      <c r="R159" s="447">
        <f ca="1" xml:space="preserve"> Oil_Calcs!AM$192</f>
        <v>0</v>
      </c>
      <c r="S159" s="440">
        <f ca="1" xml:space="preserve"> Gas_Calcs!AE$192</f>
        <v>0</v>
      </c>
      <c r="T159" s="244">
        <f ca="1" xml:space="preserve"> Gas_Calcs!AF$192</f>
        <v>0</v>
      </c>
      <c r="U159" s="447">
        <f ca="1" xml:space="preserve"> Gas_Calcs!AG$192</f>
        <v>0</v>
      </c>
      <c r="V159" s="440">
        <f ca="1" xml:space="preserve"> Gas_Calcs!AH$192</f>
        <v>0</v>
      </c>
      <c r="W159" s="244">
        <f ca="1" xml:space="preserve"> Gas_Calcs!AI$192</f>
        <v>0</v>
      </c>
      <c r="X159" s="447">
        <f ca="1" xml:space="preserve"> Gas_Calcs!AJ$192</f>
        <v>0</v>
      </c>
      <c r="Y159" s="440">
        <f ca="1" xml:space="preserve"> Gas_Calcs!AK$192</f>
        <v>0</v>
      </c>
      <c r="Z159" s="244">
        <f ca="1" xml:space="preserve"> Gas_Calcs!AL$192</f>
        <v>0</v>
      </c>
      <c r="AA159" s="447">
        <f ca="1" xml:space="preserve"> Gas_Calcs!AM$192</f>
        <v>0</v>
      </c>
      <c r="AB159" s="461"/>
      <c r="AC159" s="463"/>
      <c r="AD159" s="464"/>
      <c r="AE159" s="461"/>
      <c r="AF159" s="463"/>
      <c r="AG159" s="464"/>
      <c r="AH159" s="461"/>
      <c r="AI159" s="463"/>
      <c r="AJ159" s="464"/>
      <c r="AK159" s="384">
        <f t="shared" ca="1" si="3"/>
        <v>0</v>
      </c>
      <c r="AL159" s="384">
        <f t="shared" ca="1" si="3"/>
        <v>0</v>
      </c>
      <c r="AM159" s="384">
        <f t="shared" ca="1" si="3"/>
        <v>0</v>
      </c>
    </row>
    <row r="160" spans="4:39" ht="12.9" customHeight="1" x14ac:dyDescent="0.3">
      <c r="D160" s="54"/>
      <c r="E160" s="234" t="s">
        <v>330</v>
      </c>
      <c r="F160" s="234" t="s">
        <v>552</v>
      </c>
      <c r="G160" s="234" t="s">
        <v>646</v>
      </c>
      <c r="H160" s="172"/>
      <c r="I160" s="172"/>
      <c r="J160" s="440">
        <f ca="1" xml:space="preserve"> Oil_Calcs!AE$193</f>
        <v>0</v>
      </c>
      <c r="K160" s="244">
        <f ca="1" xml:space="preserve"> Oil_Calcs!AF$193</f>
        <v>0</v>
      </c>
      <c r="L160" s="447">
        <f ca="1" xml:space="preserve"> Oil_Calcs!AG$193</f>
        <v>0</v>
      </c>
      <c r="M160" s="440">
        <f ca="1" xml:space="preserve"> Oil_Calcs!AH$193</f>
        <v>0</v>
      </c>
      <c r="N160" s="244">
        <f ca="1" xml:space="preserve"> Oil_Calcs!AI$193</f>
        <v>0</v>
      </c>
      <c r="O160" s="447">
        <f ca="1" xml:space="preserve"> Oil_Calcs!AJ$193</f>
        <v>0</v>
      </c>
      <c r="P160" s="440">
        <f ca="1" xml:space="preserve"> Oil_Calcs!AK$193</f>
        <v>0</v>
      </c>
      <c r="Q160" s="244">
        <f ca="1" xml:space="preserve"> Oil_Calcs!AL$193</f>
        <v>0</v>
      </c>
      <c r="R160" s="447">
        <f ca="1" xml:space="preserve"> Oil_Calcs!AM$193</f>
        <v>0</v>
      </c>
      <c r="S160" s="440">
        <f ca="1" xml:space="preserve"> Gas_Calcs!AE$193</f>
        <v>0</v>
      </c>
      <c r="T160" s="244">
        <f ca="1" xml:space="preserve"> Gas_Calcs!AF$193</f>
        <v>0</v>
      </c>
      <c r="U160" s="447">
        <f ca="1" xml:space="preserve"> Gas_Calcs!AG$193</f>
        <v>0</v>
      </c>
      <c r="V160" s="440">
        <f ca="1" xml:space="preserve"> Gas_Calcs!AH$193</f>
        <v>0</v>
      </c>
      <c r="W160" s="244">
        <f ca="1" xml:space="preserve"> Gas_Calcs!AI$193</f>
        <v>0</v>
      </c>
      <c r="X160" s="447">
        <f ca="1" xml:space="preserve"> Gas_Calcs!AJ$193</f>
        <v>0</v>
      </c>
      <c r="Y160" s="440">
        <f ca="1" xml:space="preserve"> Gas_Calcs!AK$193</f>
        <v>0</v>
      </c>
      <c r="Z160" s="244">
        <f ca="1" xml:space="preserve"> Gas_Calcs!AL$193</f>
        <v>0</v>
      </c>
      <c r="AA160" s="447">
        <f ca="1" xml:space="preserve"> Gas_Calcs!AM$193</f>
        <v>0</v>
      </c>
      <c r="AB160" s="461"/>
      <c r="AC160" s="463"/>
      <c r="AD160" s="464"/>
      <c r="AE160" s="461"/>
      <c r="AF160" s="463"/>
      <c r="AG160" s="464"/>
      <c r="AH160" s="461"/>
      <c r="AI160" s="463"/>
      <c r="AJ160" s="464"/>
      <c r="AK160" s="384">
        <f t="shared" ca="1" si="3"/>
        <v>0</v>
      </c>
      <c r="AL160" s="384">
        <f t="shared" ca="1" si="3"/>
        <v>0</v>
      </c>
      <c r="AM160" s="384">
        <f t="shared" ca="1" si="3"/>
        <v>0</v>
      </c>
    </row>
    <row r="161" spans="4:39" ht="12.9" customHeight="1" x14ac:dyDescent="0.3">
      <c r="D161" s="54"/>
      <c r="E161" s="234" t="s">
        <v>328</v>
      </c>
      <c r="F161" s="234" t="s">
        <v>551</v>
      </c>
      <c r="G161" s="234" t="s">
        <v>646</v>
      </c>
      <c r="H161" s="172"/>
      <c r="I161" s="172"/>
      <c r="J161" s="440">
        <f ca="1" xml:space="preserve"> Oil_Calcs!AE$194</f>
        <v>0</v>
      </c>
      <c r="K161" s="244">
        <f ca="1" xml:space="preserve"> Oil_Calcs!AF$194</f>
        <v>0</v>
      </c>
      <c r="L161" s="447">
        <f ca="1" xml:space="preserve"> Oil_Calcs!AG$194</f>
        <v>0</v>
      </c>
      <c r="M161" s="440">
        <f ca="1" xml:space="preserve"> Oil_Calcs!AH$194</f>
        <v>0</v>
      </c>
      <c r="N161" s="244">
        <f ca="1" xml:space="preserve"> Oil_Calcs!AI$194</f>
        <v>0</v>
      </c>
      <c r="O161" s="447">
        <f ca="1" xml:space="preserve"> Oil_Calcs!AJ$194</f>
        <v>0</v>
      </c>
      <c r="P161" s="440">
        <f ca="1" xml:space="preserve"> Oil_Calcs!AK$194</f>
        <v>0</v>
      </c>
      <c r="Q161" s="244">
        <f ca="1" xml:space="preserve"> Oil_Calcs!AL$194</f>
        <v>0</v>
      </c>
      <c r="R161" s="447">
        <f ca="1" xml:space="preserve"> Oil_Calcs!AM$194</f>
        <v>0</v>
      </c>
      <c r="S161" s="440">
        <f ca="1" xml:space="preserve"> Gas_Calcs!AE$194</f>
        <v>0</v>
      </c>
      <c r="T161" s="244">
        <f ca="1" xml:space="preserve"> Gas_Calcs!AF$194</f>
        <v>0</v>
      </c>
      <c r="U161" s="447">
        <f ca="1" xml:space="preserve"> Gas_Calcs!AG$194</f>
        <v>0</v>
      </c>
      <c r="V161" s="440">
        <f ca="1" xml:space="preserve"> Gas_Calcs!AH$194</f>
        <v>0</v>
      </c>
      <c r="W161" s="244">
        <f ca="1" xml:space="preserve"> Gas_Calcs!AI$194</f>
        <v>0</v>
      </c>
      <c r="X161" s="447">
        <f ca="1" xml:space="preserve"> Gas_Calcs!AJ$194</f>
        <v>0</v>
      </c>
      <c r="Y161" s="440">
        <f ca="1" xml:space="preserve"> Gas_Calcs!AK$194</f>
        <v>0</v>
      </c>
      <c r="Z161" s="244">
        <f ca="1" xml:space="preserve"> Gas_Calcs!AL$194</f>
        <v>0</v>
      </c>
      <c r="AA161" s="447">
        <f ca="1" xml:space="preserve"> Gas_Calcs!AM$194</f>
        <v>0</v>
      </c>
      <c r="AB161" s="461"/>
      <c r="AC161" s="463"/>
      <c r="AD161" s="464"/>
      <c r="AE161" s="461"/>
      <c r="AF161" s="463"/>
      <c r="AG161" s="464"/>
      <c r="AH161" s="461"/>
      <c r="AI161" s="463"/>
      <c r="AJ161" s="464"/>
      <c r="AK161" s="384">
        <f t="shared" ca="1" si="3"/>
        <v>0</v>
      </c>
      <c r="AL161" s="384">
        <f t="shared" ca="1" si="3"/>
        <v>0</v>
      </c>
      <c r="AM161" s="384">
        <f t="shared" ca="1" si="3"/>
        <v>0</v>
      </c>
    </row>
    <row r="162" spans="4:39" ht="12.9" customHeight="1" x14ac:dyDescent="0.3">
      <c r="D162" s="54"/>
      <c r="E162" s="234" t="s">
        <v>338</v>
      </c>
      <c r="F162" s="234" t="s">
        <v>171</v>
      </c>
      <c r="G162" s="234" t="s">
        <v>646</v>
      </c>
      <c r="H162" s="172"/>
      <c r="I162" s="172"/>
      <c r="J162" s="440">
        <f ca="1" xml:space="preserve"> Oil_Calcs!AE$195</f>
        <v>238229.10766196364</v>
      </c>
      <c r="K162" s="244">
        <f ca="1" xml:space="preserve"> Oil_Calcs!AF$195</f>
        <v>259074.8125907481</v>
      </c>
      <c r="L162" s="447">
        <f ca="1" xml:space="preserve"> Oil_Calcs!AG$195</f>
        <v>282621.90296264464</v>
      </c>
      <c r="M162" s="440">
        <f ca="1" xml:space="preserve"> Oil_Calcs!AH$195</f>
        <v>18988.112452236364</v>
      </c>
      <c r="N162" s="244">
        <f ca="1" xml:space="preserve"> Oil_Calcs!AI$195</f>
        <v>27075.770346887388</v>
      </c>
      <c r="O162" s="447">
        <f ca="1" xml:space="preserve"> Oil_Calcs!AJ$195</f>
        <v>63912.660469868926</v>
      </c>
      <c r="P162" s="440">
        <f ca="1" xml:space="preserve"> Oil_Calcs!AK$195</f>
        <v>257217.2201142</v>
      </c>
      <c r="Q162" s="244">
        <f ca="1" xml:space="preserve"> Oil_Calcs!AL$195</f>
        <v>286150.58293763548</v>
      </c>
      <c r="R162" s="447">
        <f ca="1" xml:space="preserve"> Oil_Calcs!AM$195</f>
        <v>346534.56343251356</v>
      </c>
      <c r="S162" s="440">
        <f ca="1" xml:space="preserve"> Gas_Calcs!AE$195</f>
        <v>60143.331599999998</v>
      </c>
      <c r="T162" s="244">
        <f ca="1" xml:space="preserve"> Gas_Calcs!AF$195</f>
        <v>62137.033200000005</v>
      </c>
      <c r="U162" s="447">
        <f ca="1" xml:space="preserve"> Gas_Calcs!AG$195</f>
        <v>64573.779600000002</v>
      </c>
      <c r="V162" s="440">
        <f ca="1" xml:space="preserve"> Gas_Calcs!AH$195</f>
        <v>5328.1750577595758</v>
      </c>
      <c r="W162" s="244">
        <f ca="1" xml:space="preserve"> Gas_Calcs!AI$195</f>
        <v>13684.685072082972</v>
      </c>
      <c r="X162" s="447">
        <f ca="1" xml:space="preserve"> Gas_Calcs!AJ$195</f>
        <v>23094.215388379816</v>
      </c>
      <c r="Y162" s="440">
        <f ca="1" xml:space="preserve"> Gas_Calcs!AK$195</f>
        <v>65471.506657759572</v>
      </c>
      <c r="Z162" s="244">
        <f ca="1" xml:space="preserve"> Gas_Calcs!AL$195</f>
        <v>75821.718272082973</v>
      </c>
      <c r="AA162" s="447">
        <f ca="1" xml:space="preserve"> Gas_Calcs!AM$195</f>
        <v>87667.994988379825</v>
      </c>
      <c r="AB162" s="461"/>
      <c r="AC162" s="463"/>
      <c r="AD162" s="464"/>
      <c r="AE162" s="461"/>
      <c r="AF162" s="463"/>
      <c r="AG162" s="464"/>
      <c r="AH162" s="461"/>
      <c r="AI162" s="463"/>
      <c r="AJ162" s="464"/>
      <c r="AK162" s="384">
        <f t="shared" ca="1" si="3"/>
        <v>322688.72677195957</v>
      </c>
      <c r="AL162" s="384">
        <f t="shared" ca="1" si="3"/>
        <v>361972.30120971845</v>
      </c>
      <c r="AM162" s="384">
        <f t="shared" ca="1" si="3"/>
        <v>434202.55842089339</v>
      </c>
    </row>
    <row r="163" spans="4:39" ht="12.9" customHeight="1" x14ac:dyDescent="0.3">
      <c r="D163" s="54"/>
      <c r="E163" s="234" t="s">
        <v>329</v>
      </c>
      <c r="F163" s="234" t="s">
        <v>172</v>
      </c>
      <c r="G163" s="234" t="s">
        <v>646</v>
      </c>
      <c r="H163" s="172"/>
      <c r="I163" s="172"/>
      <c r="J163" s="440">
        <f ca="1" xml:space="preserve"> Oil_Calcs!AE$196</f>
        <v>86460.98126706545</v>
      </c>
      <c r="K163" s="244">
        <f ca="1" xml:space="preserve"> Oil_Calcs!AF$196</f>
        <v>94026.555940265534</v>
      </c>
      <c r="L163" s="447">
        <f ca="1" xml:space="preserve"> Oil_Calcs!AG$196</f>
        <v>102572.55000253313</v>
      </c>
      <c r="M163" s="440">
        <f ca="1" xml:space="preserve"> Oil_Calcs!AH$196</f>
        <v>6891.3948053706472</v>
      </c>
      <c r="N163" s="244">
        <f ca="1" xml:space="preserve"> Oil_Calcs!AI$196</f>
        <v>9826.6651616534091</v>
      </c>
      <c r="O163" s="447">
        <f ca="1" xml:space="preserve"> Oil_Calcs!AJ$196</f>
        <v>23195.953650864227</v>
      </c>
      <c r="P163" s="440">
        <f ca="1" xml:space="preserve"> Oil_Calcs!AK$196</f>
        <v>93352.376072436091</v>
      </c>
      <c r="Q163" s="244">
        <f ca="1" xml:space="preserve"> Oil_Calcs!AL$196</f>
        <v>103853.22110191894</v>
      </c>
      <c r="R163" s="447">
        <f ca="1" xml:space="preserve"> Oil_Calcs!AM$196</f>
        <v>125768.50365339735</v>
      </c>
      <c r="S163" s="440">
        <f ca="1" xml:space="preserve"> Gas_Calcs!AE$196</f>
        <v>132943.9932</v>
      </c>
      <c r="T163" s="244">
        <f ca="1" xml:space="preserve"> Gas_Calcs!AF$196</f>
        <v>137350.97640000001</v>
      </c>
      <c r="U163" s="447">
        <f ca="1" xml:space="preserve"> Gas_Calcs!AG$196</f>
        <v>142737.2892</v>
      </c>
      <c r="V163" s="440">
        <f ca="1" xml:space="preserve"> Gas_Calcs!AH$196</f>
        <v>11777.679250598725</v>
      </c>
      <c r="W163" s="244">
        <f ca="1" xml:space="preserve"> Gas_Calcs!AI$196</f>
        <v>30249.349857551621</v>
      </c>
      <c r="X163" s="447">
        <f ca="1" xml:space="preserve"> Gas_Calcs!AJ$196</f>
        <v>51048.672095047383</v>
      </c>
      <c r="Y163" s="440">
        <f ca="1" xml:space="preserve"> Gas_Calcs!AK$196</f>
        <v>144721.67245059874</v>
      </c>
      <c r="Z163" s="244">
        <f ca="1" xml:space="preserve"> Gas_Calcs!AL$196</f>
        <v>167600.32625755164</v>
      </c>
      <c r="AA163" s="447">
        <f ca="1" xml:space="preserve"> Gas_Calcs!AM$196</f>
        <v>193785.96129504737</v>
      </c>
      <c r="AB163" s="461"/>
      <c r="AC163" s="463"/>
      <c r="AD163" s="464"/>
      <c r="AE163" s="461"/>
      <c r="AF163" s="463"/>
      <c r="AG163" s="464"/>
      <c r="AH163" s="461"/>
      <c r="AI163" s="463"/>
      <c r="AJ163" s="464"/>
      <c r="AK163" s="384">
        <f t="shared" ca="1" si="3"/>
        <v>238074.04852303484</v>
      </c>
      <c r="AL163" s="384">
        <f t="shared" ca="1" si="3"/>
        <v>271453.54735947057</v>
      </c>
      <c r="AM163" s="384">
        <f t="shared" ca="1" si="3"/>
        <v>319554.46494844474</v>
      </c>
    </row>
    <row r="164" spans="4:39" ht="12.9" customHeight="1" x14ac:dyDescent="0.3">
      <c r="D164" s="54"/>
      <c r="E164" s="234" t="s">
        <v>346</v>
      </c>
      <c r="F164" s="234" t="s">
        <v>566</v>
      </c>
      <c r="G164" s="234" t="s">
        <v>646</v>
      </c>
      <c r="H164" s="172"/>
      <c r="I164" s="172"/>
      <c r="J164" s="440">
        <f ca="1" xml:space="preserve"> Oil_Calcs!AE$197</f>
        <v>0</v>
      </c>
      <c r="K164" s="244">
        <f ca="1" xml:space="preserve"> Oil_Calcs!AF$197</f>
        <v>0</v>
      </c>
      <c r="L164" s="447">
        <f ca="1" xml:space="preserve"> Oil_Calcs!AG$197</f>
        <v>0</v>
      </c>
      <c r="M164" s="440">
        <f ca="1" xml:space="preserve"> Oil_Calcs!AH$197</f>
        <v>0</v>
      </c>
      <c r="N164" s="244">
        <f ca="1" xml:space="preserve"> Oil_Calcs!AI$197</f>
        <v>0</v>
      </c>
      <c r="O164" s="447">
        <f ca="1" xml:space="preserve"> Oil_Calcs!AJ$197</f>
        <v>0</v>
      </c>
      <c r="P164" s="440">
        <f ca="1" xml:space="preserve"> Oil_Calcs!AK$197</f>
        <v>0</v>
      </c>
      <c r="Q164" s="244">
        <f ca="1" xml:space="preserve"> Oil_Calcs!AL$197</f>
        <v>0</v>
      </c>
      <c r="R164" s="447">
        <f ca="1" xml:space="preserve"> Oil_Calcs!AM$197</f>
        <v>0</v>
      </c>
      <c r="S164" s="440">
        <f ca="1" xml:space="preserve"> Gas_Calcs!AE$197</f>
        <v>0</v>
      </c>
      <c r="T164" s="244">
        <f ca="1" xml:space="preserve"> Gas_Calcs!AF$197</f>
        <v>0</v>
      </c>
      <c r="U164" s="447">
        <f ca="1" xml:space="preserve"> Gas_Calcs!AG$197</f>
        <v>0</v>
      </c>
      <c r="V164" s="440">
        <f ca="1" xml:space="preserve"> Gas_Calcs!AH$197</f>
        <v>0</v>
      </c>
      <c r="W164" s="244">
        <f ca="1" xml:space="preserve"> Gas_Calcs!AI$197</f>
        <v>0</v>
      </c>
      <c r="X164" s="447">
        <f ca="1" xml:space="preserve"> Gas_Calcs!AJ$197</f>
        <v>0</v>
      </c>
      <c r="Y164" s="440">
        <f ca="1" xml:space="preserve"> Gas_Calcs!AK$197</f>
        <v>0</v>
      </c>
      <c r="Z164" s="244">
        <f ca="1" xml:space="preserve"> Gas_Calcs!AL$197</f>
        <v>0</v>
      </c>
      <c r="AA164" s="447">
        <f ca="1" xml:space="preserve"> Gas_Calcs!AM$197</f>
        <v>0</v>
      </c>
      <c r="AB164" s="461"/>
      <c r="AC164" s="463"/>
      <c r="AD164" s="464"/>
      <c r="AE164" s="461"/>
      <c r="AF164" s="463"/>
      <c r="AG164" s="464"/>
      <c r="AH164" s="461"/>
      <c r="AI164" s="463"/>
      <c r="AJ164" s="464"/>
      <c r="AK164" s="384">
        <f t="shared" ca="1" si="3"/>
        <v>0</v>
      </c>
      <c r="AL164" s="384">
        <f t="shared" ca="1" si="3"/>
        <v>0</v>
      </c>
      <c r="AM164" s="384">
        <f t="shared" ca="1" si="3"/>
        <v>0</v>
      </c>
    </row>
    <row r="165" spans="4:39" ht="12.9" customHeight="1" x14ac:dyDescent="0.3">
      <c r="D165" s="54"/>
      <c r="E165" s="234" t="s">
        <v>348</v>
      </c>
      <c r="F165" s="234" t="s">
        <v>568</v>
      </c>
      <c r="G165" s="234" t="s">
        <v>646</v>
      </c>
      <c r="H165" s="172"/>
      <c r="I165" s="172"/>
      <c r="J165" s="440">
        <f ca="1" xml:space="preserve"> Oil_Calcs!AE$198</f>
        <v>0</v>
      </c>
      <c r="K165" s="244">
        <f ca="1" xml:space="preserve"> Oil_Calcs!AF$198</f>
        <v>0</v>
      </c>
      <c r="L165" s="447">
        <f ca="1" xml:space="preserve"> Oil_Calcs!AG$198</f>
        <v>0</v>
      </c>
      <c r="M165" s="440">
        <f ca="1" xml:space="preserve"> Oil_Calcs!AH$198</f>
        <v>0</v>
      </c>
      <c r="N165" s="244">
        <f ca="1" xml:space="preserve"> Oil_Calcs!AI$198</f>
        <v>0</v>
      </c>
      <c r="O165" s="447">
        <f ca="1" xml:space="preserve"> Oil_Calcs!AJ$198</f>
        <v>0</v>
      </c>
      <c r="P165" s="440">
        <f ca="1" xml:space="preserve"> Oil_Calcs!AK$198</f>
        <v>0</v>
      </c>
      <c r="Q165" s="244">
        <f ca="1" xml:space="preserve"> Oil_Calcs!AL$198</f>
        <v>0</v>
      </c>
      <c r="R165" s="447">
        <f ca="1" xml:space="preserve"> Oil_Calcs!AM$198</f>
        <v>0</v>
      </c>
      <c r="S165" s="440">
        <f ca="1" xml:space="preserve"> Gas_Calcs!AE$198</f>
        <v>0</v>
      </c>
      <c r="T165" s="244">
        <f ca="1" xml:space="preserve"> Gas_Calcs!AF$198</f>
        <v>0</v>
      </c>
      <c r="U165" s="447">
        <f ca="1" xml:space="preserve"> Gas_Calcs!AG$198</f>
        <v>0</v>
      </c>
      <c r="V165" s="440">
        <f ca="1" xml:space="preserve"> Gas_Calcs!AH$198</f>
        <v>0</v>
      </c>
      <c r="W165" s="244">
        <f ca="1" xml:space="preserve"> Gas_Calcs!AI$198</f>
        <v>0</v>
      </c>
      <c r="X165" s="447">
        <f ca="1" xml:space="preserve"> Gas_Calcs!AJ$198</f>
        <v>0</v>
      </c>
      <c r="Y165" s="440">
        <f ca="1" xml:space="preserve"> Gas_Calcs!AK$198</f>
        <v>0</v>
      </c>
      <c r="Z165" s="244">
        <f ca="1" xml:space="preserve"> Gas_Calcs!AL$198</f>
        <v>0</v>
      </c>
      <c r="AA165" s="447">
        <f ca="1" xml:space="preserve"> Gas_Calcs!AM$198</f>
        <v>0</v>
      </c>
      <c r="AB165" s="461"/>
      <c r="AC165" s="463"/>
      <c r="AD165" s="464"/>
      <c r="AE165" s="461"/>
      <c r="AF165" s="463"/>
      <c r="AG165" s="464"/>
      <c r="AH165" s="461"/>
      <c r="AI165" s="463"/>
      <c r="AJ165" s="464"/>
      <c r="AK165" s="384">
        <f t="shared" ca="1" si="3"/>
        <v>0</v>
      </c>
      <c r="AL165" s="384">
        <f t="shared" ca="1" si="3"/>
        <v>0</v>
      </c>
      <c r="AM165" s="384">
        <f t="shared" ca="1" si="3"/>
        <v>0</v>
      </c>
    </row>
    <row r="166" spans="4:39" ht="12.9" customHeight="1" x14ac:dyDescent="0.3">
      <c r="D166" s="54"/>
      <c r="E166" s="234" t="s">
        <v>352</v>
      </c>
      <c r="F166" s="234" t="s">
        <v>572</v>
      </c>
      <c r="G166" s="234" t="s">
        <v>646</v>
      </c>
      <c r="H166" s="172"/>
      <c r="I166" s="172"/>
      <c r="J166" s="440">
        <f ca="1" xml:space="preserve"> Oil_Calcs!AE$199</f>
        <v>0</v>
      </c>
      <c r="K166" s="244">
        <f ca="1" xml:space="preserve"> Oil_Calcs!AF$199</f>
        <v>0</v>
      </c>
      <c r="L166" s="447">
        <f ca="1" xml:space="preserve"> Oil_Calcs!AG$199</f>
        <v>0</v>
      </c>
      <c r="M166" s="440">
        <f ca="1" xml:space="preserve"> Oil_Calcs!AH$199</f>
        <v>0</v>
      </c>
      <c r="N166" s="244">
        <f ca="1" xml:space="preserve"> Oil_Calcs!AI$199</f>
        <v>0</v>
      </c>
      <c r="O166" s="447">
        <f ca="1" xml:space="preserve"> Oil_Calcs!AJ$199</f>
        <v>0</v>
      </c>
      <c r="P166" s="440">
        <f ca="1" xml:space="preserve"> Oil_Calcs!AK$199</f>
        <v>0</v>
      </c>
      <c r="Q166" s="244">
        <f ca="1" xml:space="preserve"> Oil_Calcs!AL$199</f>
        <v>0</v>
      </c>
      <c r="R166" s="447">
        <f ca="1" xml:space="preserve"> Oil_Calcs!AM$199</f>
        <v>0</v>
      </c>
      <c r="S166" s="440">
        <f ca="1" xml:space="preserve"> Gas_Calcs!AE$199</f>
        <v>0</v>
      </c>
      <c r="T166" s="244">
        <f ca="1" xml:space="preserve"> Gas_Calcs!AF$199</f>
        <v>0</v>
      </c>
      <c r="U166" s="447">
        <f ca="1" xml:space="preserve"> Gas_Calcs!AG$199</f>
        <v>0</v>
      </c>
      <c r="V166" s="440">
        <f ca="1" xml:space="preserve"> Gas_Calcs!AH$199</f>
        <v>0</v>
      </c>
      <c r="W166" s="244">
        <f ca="1" xml:space="preserve"> Gas_Calcs!AI$199</f>
        <v>0</v>
      </c>
      <c r="X166" s="447">
        <f ca="1" xml:space="preserve"> Gas_Calcs!AJ$199</f>
        <v>0</v>
      </c>
      <c r="Y166" s="440">
        <f ca="1" xml:space="preserve"> Gas_Calcs!AK$199</f>
        <v>0</v>
      </c>
      <c r="Z166" s="244">
        <f ca="1" xml:space="preserve"> Gas_Calcs!AL$199</f>
        <v>0</v>
      </c>
      <c r="AA166" s="447">
        <f ca="1" xml:space="preserve"> Gas_Calcs!AM$199</f>
        <v>0</v>
      </c>
      <c r="AB166" s="461"/>
      <c r="AC166" s="463"/>
      <c r="AD166" s="464"/>
      <c r="AE166" s="461"/>
      <c r="AF166" s="463"/>
      <c r="AG166" s="464"/>
      <c r="AH166" s="461"/>
      <c r="AI166" s="463"/>
      <c r="AJ166" s="464"/>
      <c r="AK166" s="384">
        <f t="shared" ca="1" si="3"/>
        <v>0</v>
      </c>
      <c r="AL166" s="384">
        <f t="shared" ca="1" si="3"/>
        <v>0</v>
      </c>
      <c r="AM166" s="384">
        <f t="shared" ca="1" si="3"/>
        <v>0</v>
      </c>
    </row>
    <row r="167" spans="4:39" ht="12.9" customHeight="1" x14ac:dyDescent="0.3">
      <c r="D167" s="54"/>
      <c r="E167" s="234" t="s">
        <v>355</v>
      </c>
      <c r="F167" s="234" t="s">
        <v>575</v>
      </c>
      <c r="G167" s="234" t="s">
        <v>646</v>
      </c>
      <c r="H167" s="172"/>
      <c r="I167" s="172"/>
      <c r="J167" s="440">
        <f ca="1" xml:space="preserve"> Oil_Calcs!AE$200</f>
        <v>0</v>
      </c>
      <c r="K167" s="244">
        <f ca="1" xml:space="preserve"> Oil_Calcs!AF$200</f>
        <v>0</v>
      </c>
      <c r="L167" s="447">
        <f ca="1" xml:space="preserve"> Oil_Calcs!AG$200</f>
        <v>0</v>
      </c>
      <c r="M167" s="440">
        <f ca="1" xml:space="preserve"> Oil_Calcs!AH$200</f>
        <v>0</v>
      </c>
      <c r="N167" s="244">
        <f ca="1" xml:space="preserve"> Oil_Calcs!AI$200</f>
        <v>0</v>
      </c>
      <c r="O167" s="447">
        <f ca="1" xml:space="preserve"> Oil_Calcs!AJ$200</f>
        <v>0</v>
      </c>
      <c r="P167" s="440">
        <f ca="1" xml:space="preserve"> Oil_Calcs!AK$200</f>
        <v>0</v>
      </c>
      <c r="Q167" s="244">
        <f ca="1" xml:space="preserve"> Oil_Calcs!AL$200</f>
        <v>0</v>
      </c>
      <c r="R167" s="447">
        <f ca="1" xml:space="preserve"> Oil_Calcs!AM$200</f>
        <v>0</v>
      </c>
      <c r="S167" s="440">
        <f ca="1" xml:space="preserve"> Gas_Calcs!AE$200</f>
        <v>0</v>
      </c>
      <c r="T167" s="244">
        <f ca="1" xml:space="preserve"> Gas_Calcs!AF$200</f>
        <v>0</v>
      </c>
      <c r="U167" s="447">
        <f ca="1" xml:space="preserve"> Gas_Calcs!AG$200</f>
        <v>0</v>
      </c>
      <c r="V167" s="440">
        <f ca="1" xml:space="preserve"> Gas_Calcs!AH$200</f>
        <v>0</v>
      </c>
      <c r="W167" s="244">
        <f ca="1" xml:space="preserve"> Gas_Calcs!AI$200</f>
        <v>0</v>
      </c>
      <c r="X167" s="447">
        <f ca="1" xml:space="preserve"> Gas_Calcs!AJ$200</f>
        <v>0</v>
      </c>
      <c r="Y167" s="440">
        <f ca="1" xml:space="preserve"> Gas_Calcs!AK$200</f>
        <v>0</v>
      </c>
      <c r="Z167" s="244">
        <f ca="1" xml:space="preserve"> Gas_Calcs!AL$200</f>
        <v>0</v>
      </c>
      <c r="AA167" s="447">
        <f ca="1" xml:space="preserve"> Gas_Calcs!AM$200</f>
        <v>0</v>
      </c>
      <c r="AB167" s="461"/>
      <c r="AC167" s="463"/>
      <c r="AD167" s="464"/>
      <c r="AE167" s="461"/>
      <c r="AF167" s="463"/>
      <c r="AG167" s="464"/>
      <c r="AH167" s="461"/>
      <c r="AI167" s="463"/>
      <c r="AJ167" s="464"/>
      <c r="AK167" s="384">
        <f t="shared" ca="1" si="3"/>
        <v>0</v>
      </c>
      <c r="AL167" s="384">
        <f t="shared" ca="1" si="3"/>
        <v>0</v>
      </c>
      <c r="AM167" s="384">
        <f t="shared" ca="1" si="3"/>
        <v>0</v>
      </c>
    </row>
    <row r="168" spans="4:39" ht="12.9" customHeight="1" x14ac:dyDescent="0.3">
      <c r="D168" s="54"/>
      <c r="E168" s="234" t="s">
        <v>358</v>
      </c>
      <c r="F168" s="234" t="s">
        <v>577</v>
      </c>
      <c r="G168" s="234" t="s">
        <v>646</v>
      </c>
      <c r="H168" s="172"/>
      <c r="I168" s="172"/>
      <c r="J168" s="440">
        <f ca="1" xml:space="preserve"> Oil_Calcs!AE$201</f>
        <v>0</v>
      </c>
      <c r="K168" s="244">
        <f ca="1" xml:space="preserve"> Oil_Calcs!AF$201</f>
        <v>0</v>
      </c>
      <c r="L168" s="447">
        <f ca="1" xml:space="preserve"> Oil_Calcs!AG$201</f>
        <v>0</v>
      </c>
      <c r="M168" s="440">
        <f ca="1" xml:space="preserve"> Oil_Calcs!AH$201</f>
        <v>0</v>
      </c>
      <c r="N168" s="244">
        <f ca="1" xml:space="preserve"> Oil_Calcs!AI$201</f>
        <v>0</v>
      </c>
      <c r="O168" s="447">
        <f ca="1" xml:space="preserve"> Oil_Calcs!AJ$201</f>
        <v>0</v>
      </c>
      <c r="P168" s="440">
        <f ca="1" xml:space="preserve"> Oil_Calcs!AK$201</f>
        <v>0</v>
      </c>
      <c r="Q168" s="244">
        <f ca="1" xml:space="preserve"> Oil_Calcs!AL$201</f>
        <v>0</v>
      </c>
      <c r="R168" s="447">
        <f ca="1" xml:space="preserve"> Oil_Calcs!AM$201</f>
        <v>0</v>
      </c>
      <c r="S168" s="440">
        <f ca="1" xml:space="preserve"> Gas_Calcs!AE$201</f>
        <v>0</v>
      </c>
      <c r="T168" s="244">
        <f ca="1" xml:space="preserve"> Gas_Calcs!AF$201</f>
        <v>0</v>
      </c>
      <c r="U168" s="447">
        <f ca="1" xml:space="preserve"> Gas_Calcs!AG$201</f>
        <v>0</v>
      </c>
      <c r="V168" s="440">
        <f ca="1" xml:space="preserve"> Gas_Calcs!AH$201</f>
        <v>0</v>
      </c>
      <c r="W168" s="244">
        <f ca="1" xml:space="preserve"> Gas_Calcs!AI$201</f>
        <v>0</v>
      </c>
      <c r="X168" s="447">
        <f ca="1" xml:space="preserve"> Gas_Calcs!AJ$201</f>
        <v>0</v>
      </c>
      <c r="Y168" s="440">
        <f ca="1" xml:space="preserve"> Gas_Calcs!AK$201</f>
        <v>0</v>
      </c>
      <c r="Z168" s="244">
        <f ca="1" xml:space="preserve"> Gas_Calcs!AL$201</f>
        <v>0</v>
      </c>
      <c r="AA168" s="447">
        <f ca="1" xml:space="preserve"> Gas_Calcs!AM$201</f>
        <v>0</v>
      </c>
      <c r="AB168" s="461"/>
      <c r="AC168" s="463"/>
      <c r="AD168" s="464"/>
      <c r="AE168" s="461"/>
      <c r="AF168" s="463"/>
      <c r="AG168" s="464"/>
      <c r="AH168" s="461"/>
      <c r="AI168" s="463"/>
      <c r="AJ168" s="464"/>
      <c r="AK168" s="384">
        <f t="shared" ca="1" si="3"/>
        <v>0</v>
      </c>
      <c r="AL168" s="384">
        <f t="shared" ca="1" si="3"/>
        <v>0</v>
      </c>
      <c r="AM168" s="384">
        <f t="shared" ca="1" si="3"/>
        <v>0</v>
      </c>
    </row>
    <row r="169" spans="4:39" ht="12.9" customHeight="1" x14ac:dyDescent="0.3">
      <c r="D169" s="54"/>
      <c r="E169" s="234" t="s">
        <v>356</v>
      </c>
      <c r="F169" s="234" t="s">
        <v>173</v>
      </c>
      <c r="G169" s="234" t="s">
        <v>646</v>
      </c>
      <c r="H169" s="172"/>
      <c r="I169" s="172"/>
      <c r="J169" s="440">
        <f ca="1" xml:space="preserve"> Oil_Calcs!AE$202</f>
        <v>246605.45888488131</v>
      </c>
      <c r="K169" s="244">
        <f ca="1" xml:space="preserve"> Oil_Calcs!AF$202</f>
        <v>268184.11768184113</v>
      </c>
      <c r="L169" s="447">
        <f ca="1" xml:space="preserve"> Oil_Calcs!AG$202</f>
        <v>292559.14508111664</v>
      </c>
      <c r="M169" s="440">
        <f ca="1" xml:space="preserve"> Oil_Calcs!AH$202</f>
        <v>19655.751686254211</v>
      </c>
      <c r="N169" s="244">
        <f ca="1" xml:space="preserve"> Oil_Calcs!AI$202</f>
        <v>28027.778958607505</v>
      </c>
      <c r="O169" s="447">
        <f ca="1" xml:space="preserve"> Oil_Calcs!AJ$202</f>
        <v>66159.887506652158</v>
      </c>
      <c r="P169" s="440">
        <f ca="1" xml:space="preserve"> Oil_Calcs!AK$202</f>
        <v>266261.21057113551</v>
      </c>
      <c r="Q169" s="244">
        <f ca="1" xml:space="preserve"> Oil_Calcs!AL$202</f>
        <v>296211.89664044866</v>
      </c>
      <c r="R169" s="447">
        <f ca="1" xml:space="preserve"> Oil_Calcs!AM$202</f>
        <v>358719.0325877688</v>
      </c>
      <c r="S169" s="440">
        <f ca="1" xml:space="preserve"> Gas_Calcs!AE$202</f>
        <v>93494.174399999989</v>
      </c>
      <c r="T169" s="244">
        <f ca="1" xml:space="preserve"> Gas_Calcs!AF$202</f>
        <v>96593.428800000009</v>
      </c>
      <c r="U169" s="447">
        <f ca="1" xml:space="preserve"> Gas_Calcs!AG$202</f>
        <v>100381.40639999999</v>
      </c>
      <c r="V169" s="440">
        <f ca="1" xml:space="preserve"> Gas_Calcs!AH$202</f>
        <v>8282.7690922912534</v>
      </c>
      <c r="W169" s="244">
        <f ca="1" xml:space="preserve"> Gas_Calcs!AI$202</f>
        <v>21273.153626534418</v>
      </c>
      <c r="X169" s="447">
        <f ca="1" xml:space="preserve"> Gas_Calcs!AJ$202</f>
        <v>35900.482126805669</v>
      </c>
      <c r="Y169" s="440">
        <f ca="1" xml:space="preserve"> Gas_Calcs!AK$202</f>
        <v>101776.94349229125</v>
      </c>
      <c r="Z169" s="244">
        <f ca="1" xml:space="preserve"> Gas_Calcs!AL$202</f>
        <v>117866.58242653443</v>
      </c>
      <c r="AA169" s="447">
        <f ca="1" xml:space="preserve"> Gas_Calcs!AM$202</f>
        <v>136281.88852680568</v>
      </c>
      <c r="AB169" s="461"/>
      <c r="AC169" s="463"/>
      <c r="AD169" s="464"/>
      <c r="AE169" s="461"/>
      <c r="AF169" s="463"/>
      <c r="AG169" s="464"/>
      <c r="AH169" s="461"/>
      <c r="AI169" s="463"/>
      <c r="AJ169" s="464"/>
      <c r="AK169" s="384">
        <f t="shared" ca="1" si="3"/>
        <v>368038.15406342677</v>
      </c>
      <c r="AL169" s="384">
        <f t="shared" ca="1" si="3"/>
        <v>414078.4790669831</v>
      </c>
      <c r="AM169" s="384">
        <f t="shared" ca="1" si="3"/>
        <v>495000.92111457448</v>
      </c>
    </row>
    <row r="170" spans="4:39" ht="12.9" customHeight="1" x14ac:dyDescent="0.3">
      <c r="D170" s="54"/>
      <c r="E170" s="234" t="s">
        <v>354</v>
      </c>
      <c r="F170" s="234" t="s">
        <v>574</v>
      </c>
      <c r="G170" s="234" t="s">
        <v>646</v>
      </c>
      <c r="H170" s="172"/>
      <c r="I170" s="172"/>
      <c r="J170" s="440">
        <f ca="1" xml:space="preserve"> Oil_Calcs!AE$203</f>
        <v>0</v>
      </c>
      <c r="K170" s="244">
        <f ca="1" xml:space="preserve"> Oil_Calcs!AF$203</f>
        <v>0</v>
      </c>
      <c r="L170" s="447">
        <f ca="1" xml:space="preserve"> Oil_Calcs!AG$203</f>
        <v>0</v>
      </c>
      <c r="M170" s="440">
        <f ca="1" xml:space="preserve"> Oil_Calcs!AH$203</f>
        <v>0</v>
      </c>
      <c r="N170" s="244">
        <f ca="1" xml:space="preserve"> Oil_Calcs!AI$203</f>
        <v>0</v>
      </c>
      <c r="O170" s="447">
        <f ca="1" xml:space="preserve"> Oil_Calcs!AJ$203</f>
        <v>0</v>
      </c>
      <c r="P170" s="440">
        <f ca="1" xml:space="preserve"> Oil_Calcs!AK$203</f>
        <v>0</v>
      </c>
      <c r="Q170" s="244">
        <f ca="1" xml:space="preserve"> Oil_Calcs!AL$203</f>
        <v>0</v>
      </c>
      <c r="R170" s="447">
        <f ca="1" xml:space="preserve"> Oil_Calcs!AM$203</f>
        <v>0</v>
      </c>
      <c r="S170" s="440">
        <f ca="1" xml:space="preserve"> Gas_Calcs!AE$203</f>
        <v>0</v>
      </c>
      <c r="T170" s="244">
        <f ca="1" xml:space="preserve"> Gas_Calcs!AF$203</f>
        <v>0</v>
      </c>
      <c r="U170" s="447">
        <f ca="1" xml:space="preserve"> Gas_Calcs!AG$203</f>
        <v>0</v>
      </c>
      <c r="V170" s="440">
        <f ca="1" xml:space="preserve"> Gas_Calcs!AH$203</f>
        <v>0</v>
      </c>
      <c r="W170" s="244">
        <f ca="1" xml:space="preserve"> Gas_Calcs!AI$203</f>
        <v>0</v>
      </c>
      <c r="X170" s="447">
        <f ca="1" xml:space="preserve"> Gas_Calcs!AJ$203</f>
        <v>0</v>
      </c>
      <c r="Y170" s="440">
        <f ca="1" xml:space="preserve"> Gas_Calcs!AK$203</f>
        <v>0</v>
      </c>
      <c r="Z170" s="244">
        <f ca="1" xml:space="preserve"> Gas_Calcs!AL$203</f>
        <v>0</v>
      </c>
      <c r="AA170" s="447">
        <f ca="1" xml:space="preserve"> Gas_Calcs!AM$203</f>
        <v>0</v>
      </c>
      <c r="AB170" s="461"/>
      <c r="AC170" s="463"/>
      <c r="AD170" s="464"/>
      <c r="AE170" s="461"/>
      <c r="AF170" s="463"/>
      <c r="AG170" s="464"/>
      <c r="AH170" s="461"/>
      <c r="AI170" s="463"/>
      <c r="AJ170" s="464"/>
      <c r="AK170" s="384">
        <f t="shared" ca="1" si="3"/>
        <v>0</v>
      </c>
      <c r="AL170" s="384">
        <f t="shared" ca="1" si="3"/>
        <v>0</v>
      </c>
      <c r="AM170" s="384">
        <f t="shared" ca="1" si="3"/>
        <v>0</v>
      </c>
    </row>
    <row r="171" spans="4:39" ht="12.9" customHeight="1" x14ac:dyDescent="0.3">
      <c r="D171" s="54"/>
      <c r="E171" s="234" t="s">
        <v>351</v>
      </c>
      <c r="F171" s="234" t="s">
        <v>571</v>
      </c>
      <c r="G171" s="234" t="s">
        <v>646</v>
      </c>
      <c r="H171" s="172"/>
      <c r="I171" s="172"/>
      <c r="J171" s="440">
        <f ca="1" xml:space="preserve"> Oil_Calcs!AE$204</f>
        <v>2129.5808193858488</v>
      </c>
      <c r="K171" s="244">
        <f ca="1" xml:space="preserve"> Oil_Calcs!AF$204</f>
        <v>2315.9250231592496</v>
      </c>
      <c r="L171" s="447">
        <f ca="1" xml:space="preserve"> Oil_Calcs!AG$204</f>
        <v>2526.4174877471214</v>
      </c>
      <c r="M171" s="440">
        <f ca="1" xml:space="preserve"> Oil_Calcs!AH$204</f>
        <v>169.73878830962187</v>
      </c>
      <c r="N171" s="244">
        <f ca="1" xml:space="preserve"> Oil_Calcs!AI$204</f>
        <v>242.03608772545343</v>
      </c>
      <c r="O171" s="447">
        <f ca="1" xml:space="preserve"> Oil_Calcs!AJ$204</f>
        <v>571.32890765675438</v>
      </c>
      <c r="P171" s="440">
        <f ca="1" xml:space="preserve"> Oil_Calcs!AK$204</f>
        <v>2299.3196076954705</v>
      </c>
      <c r="Q171" s="244">
        <f ca="1" xml:space="preserve"> Oil_Calcs!AL$204</f>
        <v>2557.961110884703</v>
      </c>
      <c r="R171" s="447">
        <f ca="1" xml:space="preserve"> Oil_Calcs!AM$204</f>
        <v>3097.7463954038758</v>
      </c>
      <c r="S171" s="440">
        <f ca="1" xml:space="preserve"> Gas_Calcs!AE$204</f>
        <v>65755.562399999995</v>
      </c>
      <c r="T171" s="244">
        <f ca="1" xml:space="preserve"> Gas_Calcs!AF$204</f>
        <v>67935.304799999998</v>
      </c>
      <c r="U171" s="447">
        <f ca="1" xml:space="preserve"> Gas_Calcs!AG$204</f>
        <v>70599.434399999984</v>
      </c>
      <c r="V171" s="440">
        <f ca="1" xml:space="preserve"> Gas_Calcs!AH$204</f>
        <v>5825.3697985801864</v>
      </c>
      <c r="W171" s="244">
        <f ca="1" xml:space="preserve"> Gas_Calcs!AI$204</f>
        <v>14961.661405230505</v>
      </c>
      <c r="X171" s="447">
        <f ca="1" xml:space="preserve"> Gas_Calcs!AJ$204</f>
        <v>25249.235129662306</v>
      </c>
      <c r="Y171" s="440">
        <f ca="1" xml:space="preserve"> Gas_Calcs!AK$204</f>
        <v>71580.93219858018</v>
      </c>
      <c r="Z171" s="244">
        <f ca="1" xml:space="preserve"> Gas_Calcs!AL$204</f>
        <v>82896.966205230507</v>
      </c>
      <c r="AA171" s="447">
        <f ca="1" xml:space="preserve"> Gas_Calcs!AM$204</f>
        <v>95848.669529662293</v>
      </c>
      <c r="AB171" s="461"/>
      <c r="AC171" s="463"/>
      <c r="AD171" s="464"/>
      <c r="AE171" s="461"/>
      <c r="AF171" s="463"/>
      <c r="AG171" s="464"/>
      <c r="AH171" s="461"/>
      <c r="AI171" s="463"/>
      <c r="AJ171" s="464"/>
      <c r="AK171" s="384">
        <f t="shared" ca="1" si="3"/>
        <v>73880.251806275657</v>
      </c>
      <c r="AL171" s="384">
        <f t="shared" ca="1" si="3"/>
        <v>85454.927316115209</v>
      </c>
      <c r="AM171" s="384">
        <f t="shared" ca="1" si="3"/>
        <v>98946.415925066161</v>
      </c>
    </row>
    <row r="172" spans="4:39" ht="12.9" customHeight="1" x14ac:dyDescent="0.3">
      <c r="D172" s="54"/>
      <c r="E172" s="234" t="s">
        <v>361</v>
      </c>
      <c r="F172" s="234" t="s">
        <v>90</v>
      </c>
      <c r="G172" s="234" t="s">
        <v>646</v>
      </c>
      <c r="H172" s="172"/>
      <c r="I172" s="172"/>
      <c r="J172" s="440">
        <f ca="1" xml:space="preserve"> Oil_Calcs!AE$205</f>
        <v>199896.65291301839</v>
      </c>
      <c r="K172" s="244">
        <f ca="1" xml:space="preserve"> Oil_Calcs!AF$205</f>
        <v>217388.1621738816</v>
      </c>
      <c r="L172" s="447">
        <f ca="1" xml:space="preserve"> Oil_Calcs!AG$205</f>
        <v>237146.38818319648</v>
      </c>
      <c r="M172" s="440">
        <f ca="1" xml:space="preserve"> Oil_Calcs!AH$205</f>
        <v>15932.814262663172</v>
      </c>
      <c r="N172" s="244">
        <f ca="1" xml:space="preserve"> Oil_Calcs!AI$205</f>
        <v>22719.120767829227</v>
      </c>
      <c r="O172" s="447">
        <f ca="1" xml:space="preserve"> Oil_Calcs!AJ$205</f>
        <v>53628.740132047344</v>
      </c>
      <c r="P172" s="440">
        <f ca="1" xml:space="preserve"> Oil_Calcs!AK$205</f>
        <v>215829.46717568155</v>
      </c>
      <c r="Q172" s="244">
        <f ca="1" xml:space="preserve"> Oil_Calcs!AL$205</f>
        <v>240107.28294171084</v>
      </c>
      <c r="R172" s="447">
        <f ca="1" xml:space="preserve"> Oil_Calcs!AM$205</f>
        <v>290775.12831524381</v>
      </c>
      <c r="S172" s="440">
        <f ca="1" xml:space="preserve"> Gas_Calcs!AE$205</f>
        <v>232718.94</v>
      </c>
      <c r="T172" s="244">
        <f ca="1" xml:space="preserve"> Gas_Calcs!AF$205</f>
        <v>240433.38</v>
      </c>
      <c r="U172" s="447">
        <f ca="1" xml:space="preserve"> Gas_Calcs!AG$205</f>
        <v>249862.13999999998</v>
      </c>
      <c r="V172" s="440">
        <f ca="1" xml:space="preserve"> Gas_Calcs!AH$205</f>
        <v>20616.870043432165</v>
      </c>
      <c r="W172" s="244">
        <f ca="1" xml:space="preserve"> Gas_Calcs!AI$205</f>
        <v>52951.596120241738</v>
      </c>
      <c r="X172" s="447">
        <f ca="1" xml:space="preserve"> Gas_Calcs!AJ$205</f>
        <v>89360.884778711494</v>
      </c>
      <c r="Y172" s="440">
        <f ca="1" xml:space="preserve"> Gas_Calcs!AK$205</f>
        <v>253335.81004343217</v>
      </c>
      <c r="Z172" s="244">
        <f ca="1" xml:space="preserve"> Gas_Calcs!AL$205</f>
        <v>293384.97612024174</v>
      </c>
      <c r="AA172" s="447">
        <f ca="1" xml:space="preserve"> Gas_Calcs!AM$205</f>
        <v>339223.02477871149</v>
      </c>
      <c r="AB172" s="461"/>
      <c r="AC172" s="463"/>
      <c r="AD172" s="464"/>
      <c r="AE172" s="461"/>
      <c r="AF172" s="463"/>
      <c r="AG172" s="464"/>
      <c r="AH172" s="461"/>
      <c r="AI172" s="463"/>
      <c r="AJ172" s="464"/>
      <c r="AK172" s="384">
        <f t="shared" ca="1" si="3"/>
        <v>469165.27721911372</v>
      </c>
      <c r="AL172" s="384">
        <f t="shared" ca="1" si="3"/>
        <v>533492.25906195259</v>
      </c>
      <c r="AM172" s="384">
        <f t="shared" ca="1" si="3"/>
        <v>629998.15309395525</v>
      </c>
    </row>
    <row r="173" spans="4:39" ht="12.9" customHeight="1" x14ac:dyDescent="0.3">
      <c r="D173" s="54"/>
      <c r="E173" s="234" t="s">
        <v>350</v>
      </c>
      <c r="F173" s="234" t="s">
        <v>570</v>
      </c>
      <c r="G173" s="234" t="s">
        <v>646</v>
      </c>
      <c r="H173" s="172"/>
      <c r="I173" s="172"/>
      <c r="J173" s="440">
        <f ca="1" xml:space="preserve"> Oil_Calcs!AE$206</f>
        <v>0</v>
      </c>
      <c r="K173" s="244">
        <f ca="1" xml:space="preserve"> Oil_Calcs!AF$206</f>
        <v>0</v>
      </c>
      <c r="L173" s="447">
        <f ca="1" xml:space="preserve"> Oil_Calcs!AG$206</f>
        <v>0</v>
      </c>
      <c r="M173" s="440">
        <f ca="1" xml:space="preserve"> Oil_Calcs!AH$206</f>
        <v>0</v>
      </c>
      <c r="N173" s="244">
        <f ca="1" xml:space="preserve"> Oil_Calcs!AI$206</f>
        <v>0</v>
      </c>
      <c r="O173" s="447">
        <f ca="1" xml:space="preserve"> Oil_Calcs!AJ$206</f>
        <v>0</v>
      </c>
      <c r="P173" s="440">
        <f ca="1" xml:space="preserve"> Oil_Calcs!AK$206</f>
        <v>0</v>
      </c>
      <c r="Q173" s="244">
        <f ca="1" xml:space="preserve"> Oil_Calcs!AL$206</f>
        <v>0</v>
      </c>
      <c r="R173" s="447">
        <f ca="1" xml:space="preserve"> Oil_Calcs!AM$206</f>
        <v>0</v>
      </c>
      <c r="S173" s="440">
        <f ca="1" xml:space="preserve"> Gas_Calcs!AE$206</f>
        <v>0</v>
      </c>
      <c r="T173" s="244">
        <f ca="1" xml:space="preserve"> Gas_Calcs!AF$206</f>
        <v>0</v>
      </c>
      <c r="U173" s="447">
        <f ca="1" xml:space="preserve"> Gas_Calcs!AG$206</f>
        <v>0</v>
      </c>
      <c r="V173" s="440">
        <f ca="1" xml:space="preserve"> Gas_Calcs!AH$206</f>
        <v>0</v>
      </c>
      <c r="W173" s="244">
        <f ca="1" xml:space="preserve"> Gas_Calcs!AI$206</f>
        <v>0</v>
      </c>
      <c r="X173" s="447">
        <f ca="1" xml:space="preserve"> Gas_Calcs!AJ$206</f>
        <v>0</v>
      </c>
      <c r="Y173" s="440">
        <f ca="1" xml:space="preserve"> Gas_Calcs!AK$206</f>
        <v>0</v>
      </c>
      <c r="Z173" s="244">
        <f ca="1" xml:space="preserve"> Gas_Calcs!AL$206</f>
        <v>0</v>
      </c>
      <c r="AA173" s="447">
        <f ca="1" xml:space="preserve"> Gas_Calcs!AM$206</f>
        <v>0</v>
      </c>
      <c r="AB173" s="461"/>
      <c r="AC173" s="463"/>
      <c r="AD173" s="464"/>
      <c r="AE173" s="461"/>
      <c r="AF173" s="463"/>
      <c r="AG173" s="464"/>
      <c r="AH173" s="461"/>
      <c r="AI173" s="463"/>
      <c r="AJ173" s="464"/>
      <c r="AK173" s="384">
        <f t="shared" ca="1" si="3"/>
        <v>0</v>
      </c>
      <c r="AL173" s="384">
        <f t="shared" ca="1" si="3"/>
        <v>0</v>
      </c>
      <c r="AM173" s="384">
        <f t="shared" ca="1" si="3"/>
        <v>0</v>
      </c>
    </row>
    <row r="174" spans="4:39" ht="12.9" customHeight="1" x14ac:dyDescent="0.3">
      <c r="D174" s="54"/>
      <c r="E174" s="234" t="s">
        <v>349</v>
      </c>
      <c r="F174" s="234" t="s">
        <v>569</v>
      </c>
      <c r="G174" s="234" t="s">
        <v>646</v>
      </c>
      <c r="H174" s="172"/>
      <c r="I174" s="172"/>
      <c r="J174" s="440">
        <f ca="1" xml:space="preserve"> Oil_Calcs!AE$207</f>
        <v>0</v>
      </c>
      <c r="K174" s="244">
        <f ca="1" xml:space="preserve"> Oil_Calcs!AF$207</f>
        <v>0</v>
      </c>
      <c r="L174" s="447">
        <f ca="1" xml:space="preserve"> Oil_Calcs!AG$207</f>
        <v>0</v>
      </c>
      <c r="M174" s="440">
        <f ca="1" xml:space="preserve"> Oil_Calcs!AH$207</f>
        <v>0</v>
      </c>
      <c r="N174" s="244">
        <f ca="1" xml:space="preserve"> Oil_Calcs!AI$207</f>
        <v>0</v>
      </c>
      <c r="O174" s="447">
        <f ca="1" xml:space="preserve"> Oil_Calcs!AJ$207</f>
        <v>0</v>
      </c>
      <c r="P174" s="440">
        <f ca="1" xml:space="preserve"> Oil_Calcs!AK$207</f>
        <v>0</v>
      </c>
      <c r="Q174" s="244">
        <f ca="1" xml:space="preserve"> Oil_Calcs!AL$207</f>
        <v>0</v>
      </c>
      <c r="R174" s="447">
        <f ca="1" xml:space="preserve"> Oil_Calcs!AM$207</f>
        <v>0</v>
      </c>
      <c r="S174" s="440">
        <f ca="1" xml:space="preserve"> Gas_Calcs!AE$207</f>
        <v>0</v>
      </c>
      <c r="T174" s="244">
        <f ca="1" xml:space="preserve"> Gas_Calcs!AF$207</f>
        <v>0</v>
      </c>
      <c r="U174" s="447">
        <f ca="1" xml:space="preserve"> Gas_Calcs!AG$207</f>
        <v>0</v>
      </c>
      <c r="V174" s="440">
        <f ca="1" xml:space="preserve"> Gas_Calcs!AH$207</f>
        <v>0</v>
      </c>
      <c r="W174" s="244">
        <f ca="1" xml:space="preserve"> Gas_Calcs!AI$207</f>
        <v>0</v>
      </c>
      <c r="X174" s="447">
        <f ca="1" xml:space="preserve"> Gas_Calcs!AJ$207</f>
        <v>0</v>
      </c>
      <c r="Y174" s="440">
        <f ca="1" xml:space="preserve"> Gas_Calcs!AK$207</f>
        <v>0</v>
      </c>
      <c r="Z174" s="244">
        <f ca="1" xml:space="preserve"> Gas_Calcs!AL$207</f>
        <v>0</v>
      </c>
      <c r="AA174" s="447">
        <f ca="1" xml:space="preserve"> Gas_Calcs!AM$207</f>
        <v>0</v>
      </c>
      <c r="AB174" s="461"/>
      <c r="AC174" s="463"/>
      <c r="AD174" s="464"/>
      <c r="AE174" s="461"/>
      <c r="AF174" s="463"/>
      <c r="AG174" s="464"/>
      <c r="AH174" s="461"/>
      <c r="AI174" s="463"/>
      <c r="AJ174" s="464"/>
      <c r="AK174" s="384">
        <f t="shared" ca="1" si="3"/>
        <v>0</v>
      </c>
      <c r="AL174" s="384">
        <f t="shared" ca="1" si="3"/>
        <v>0</v>
      </c>
      <c r="AM174" s="384">
        <f t="shared" ca="1" si="3"/>
        <v>0</v>
      </c>
    </row>
    <row r="175" spans="4:39" ht="12.9" customHeight="1" x14ac:dyDescent="0.3">
      <c r="D175" s="54"/>
      <c r="E175" s="234" t="s">
        <v>357</v>
      </c>
      <c r="F175" s="234" t="s">
        <v>576</v>
      </c>
      <c r="G175" s="234" t="s">
        <v>646</v>
      </c>
      <c r="H175" s="172"/>
      <c r="I175" s="172"/>
      <c r="J175" s="440">
        <f ca="1" xml:space="preserve"> Oil_Calcs!AE$208</f>
        <v>0</v>
      </c>
      <c r="K175" s="244">
        <f ca="1" xml:space="preserve"> Oil_Calcs!AF$208</f>
        <v>0</v>
      </c>
      <c r="L175" s="447">
        <f ca="1" xml:space="preserve"> Oil_Calcs!AG$208</f>
        <v>0</v>
      </c>
      <c r="M175" s="440">
        <f ca="1" xml:space="preserve"> Oil_Calcs!AH$208</f>
        <v>0</v>
      </c>
      <c r="N175" s="244">
        <f ca="1" xml:space="preserve"> Oil_Calcs!AI$208</f>
        <v>0</v>
      </c>
      <c r="O175" s="447">
        <f ca="1" xml:space="preserve"> Oil_Calcs!AJ$208</f>
        <v>0</v>
      </c>
      <c r="P175" s="440">
        <f ca="1" xml:space="preserve"> Oil_Calcs!AK$208</f>
        <v>0</v>
      </c>
      <c r="Q175" s="244">
        <f ca="1" xml:space="preserve"> Oil_Calcs!AL$208</f>
        <v>0</v>
      </c>
      <c r="R175" s="447">
        <f ca="1" xml:space="preserve"> Oil_Calcs!AM$208</f>
        <v>0</v>
      </c>
      <c r="S175" s="440">
        <f ca="1" xml:space="preserve"> Gas_Calcs!AE$208</f>
        <v>0</v>
      </c>
      <c r="T175" s="244">
        <f ca="1" xml:space="preserve"> Gas_Calcs!AF$208</f>
        <v>0</v>
      </c>
      <c r="U175" s="447">
        <f ca="1" xml:space="preserve"> Gas_Calcs!AG$208</f>
        <v>0</v>
      </c>
      <c r="V175" s="440">
        <f ca="1" xml:space="preserve"> Gas_Calcs!AH$208</f>
        <v>0</v>
      </c>
      <c r="W175" s="244">
        <f ca="1" xml:space="preserve"> Gas_Calcs!AI$208</f>
        <v>0</v>
      </c>
      <c r="X175" s="447">
        <f ca="1" xml:space="preserve"> Gas_Calcs!AJ$208</f>
        <v>0</v>
      </c>
      <c r="Y175" s="440">
        <f ca="1" xml:space="preserve"> Gas_Calcs!AK$208</f>
        <v>0</v>
      </c>
      <c r="Z175" s="244">
        <f ca="1" xml:space="preserve"> Gas_Calcs!AL$208</f>
        <v>0</v>
      </c>
      <c r="AA175" s="447">
        <f ca="1" xml:space="preserve"> Gas_Calcs!AM$208</f>
        <v>0</v>
      </c>
      <c r="AB175" s="461"/>
      <c r="AC175" s="463"/>
      <c r="AD175" s="464"/>
      <c r="AE175" s="461"/>
      <c r="AF175" s="463"/>
      <c r="AG175" s="464"/>
      <c r="AH175" s="461"/>
      <c r="AI175" s="463"/>
      <c r="AJ175" s="464"/>
      <c r="AK175" s="384">
        <f t="shared" ca="1" si="3"/>
        <v>0</v>
      </c>
      <c r="AL175" s="384">
        <f t="shared" ca="1" si="3"/>
        <v>0</v>
      </c>
      <c r="AM175" s="384">
        <f t="shared" ca="1" si="3"/>
        <v>0</v>
      </c>
    </row>
    <row r="176" spans="4:39" ht="12.9" customHeight="1" x14ac:dyDescent="0.3">
      <c r="D176" s="54"/>
      <c r="E176" s="234" t="s">
        <v>353</v>
      </c>
      <c r="F176" s="234" t="s">
        <v>573</v>
      </c>
      <c r="G176" s="234" t="s">
        <v>646</v>
      </c>
      <c r="H176" s="172"/>
      <c r="I176" s="172"/>
      <c r="J176" s="440">
        <f ca="1" xml:space="preserve"> Oil_Calcs!AE$209</f>
        <v>3407.3293110173577</v>
      </c>
      <c r="K176" s="244">
        <f ca="1" xml:space="preserve"> Oil_Calcs!AF$209</f>
        <v>3705.4800370547991</v>
      </c>
      <c r="L176" s="447">
        <f ca="1" xml:space="preserve"> Oil_Calcs!AG$209</f>
        <v>4042.2679803953938</v>
      </c>
      <c r="M176" s="440">
        <f ca="1" xml:space="preserve"> Oil_Calcs!AH$209</f>
        <v>271.58206129539496</v>
      </c>
      <c r="N176" s="244">
        <f ca="1" xml:space="preserve"> Oil_Calcs!AI$209</f>
        <v>387.25774036072545</v>
      </c>
      <c r="O176" s="447">
        <f ca="1" xml:space="preserve"> Oil_Calcs!AJ$209</f>
        <v>914.12625225080694</v>
      </c>
      <c r="P176" s="440">
        <f ca="1" xml:space="preserve"> Oil_Calcs!AK$209</f>
        <v>3678.9113723127525</v>
      </c>
      <c r="Q176" s="244">
        <f ca="1" xml:space="preserve"> Oil_Calcs!AL$209</f>
        <v>4092.7377774155248</v>
      </c>
      <c r="R176" s="447">
        <f ca="1" xml:space="preserve"> Oil_Calcs!AM$209</f>
        <v>4956.3942326462011</v>
      </c>
      <c r="S176" s="440">
        <f ca="1" xml:space="preserve"> Gas_Calcs!AE$209</f>
        <v>0</v>
      </c>
      <c r="T176" s="244">
        <f ca="1" xml:space="preserve"> Gas_Calcs!AF$209</f>
        <v>0</v>
      </c>
      <c r="U176" s="447">
        <f ca="1" xml:space="preserve"> Gas_Calcs!AG$209</f>
        <v>0</v>
      </c>
      <c r="V176" s="440">
        <f ca="1" xml:space="preserve"> Gas_Calcs!AH$209</f>
        <v>0</v>
      </c>
      <c r="W176" s="244">
        <f ca="1" xml:space="preserve"> Gas_Calcs!AI$209</f>
        <v>0</v>
      </c>
      <c r="X176" s="447">
        <f ca="1" xml:space="preserve"> Gas_Calcs!AJ$209</f>
        <v>0</v>
      </c>
      <c r="Y176" s="440">
        <f ca="1" xml:space="preserve"> Gas_Calcs!AK$209</f>
        <v>0</v>
      </c>
      <c r="Z176" s="244">
        <f ca="1" xml:space="preserve"> Gas_Calcs!AL$209</f>
        <v>0</v>
      </c>
      <c r="AA176" s="447">
        <f ca="1" xml:space="preserve"> Gas_Calcs!AM$209</f>
        <v>0</v>
      </c>
      <c r="AB176" s="461"/>
      <c r="AC176" s="463"/>
      <c r="AD176" s="464"/>
      <c r="AE176" s="461"/>
      <c r="AF176" s="463"/>
      <c r="AG176" s="464"/>
      <c r="AH176" s="461"/>
      <c r="AI176" s="463"/>
      <c r="AJ176" s="464"/>
      <c r="AK176" s="384">
        <f t="shared" ca="1" si="3"/>
        <v>3678.9113723127525</v>
      </c>
      <c r="AL176" s="384">
        <f t="shared" ca="1" si="3"/>
        <v>4092.7377774155248</v>
      </c>
      <c r="AM176" s="384">
        <f t="shared" ca="1" si="3"/>
        <v>4956.3942326462011</v>
      </c>
    </row>
    <row r="177" spans="4:39" ht="12.9" customHeight="1" x14ac:dyDescent="0.3">
      <c r="D177" s="54"/>
      <c r="E177" s="234" t="s">
        <v>362</v>
      </c>
      <c r="F177" s="234" t="s">
        <v>174</v>
      </c>
      <c r="G177" s="234" t="s">
        <v>646</v>
      </c>
      <c r="H177" s="172"/>
      <c r="I177" s="172"/>
      <c r="J177" s="440">
        <f ca="1" xml:space="preserve"> Oil_Calcs!AE$210</f>
        <v>119398.49794023327</v>
      </c>
      <c r="K177" s="244">
        <f ca="1" xml:space="preserve"> Oil_Calcs!AF$210</f>
        <v>129846.19629846195</v>
      </c>
      <c r="L177" s="447">
        <f ca="1" xml:space="preserve"> Oil_Calcs!AG$210</f>
        <v>141647.80714635528</v>
      </c>
      <c r="M177" s="440">
        <f ca="1" xml:space="preserve"> Oil_Calcs!AH$210</f>
        <v>9516.6880645594665</v>
      </c>
      <c r="N177" s="244">
        <f ca="1" xml:space="preserve"> Oil_Calcs!AI$210</f>
        <v>13570.156651807089</v>
      </c>
      <c r="O177" s="447">
        <f ca="1" xml:space="preserve"> Oil_Calcs!AJ$210</f>
        <v>32032.507422622031</v>
      </c>
      <c r="P177" s="440">
        <f ca="1" xml:space="preserve"> Oil_Calcs!AK$210</f>
        <v>128915.18600479273</v>
      </c>
      <c r="Q177" s="244">
        <f ca="1" xml:space="preserve"> Oil_Calcs!AL$210</f>
        <v>143416.35295026904</v>
      </c>
      <c r="R177" s="447">
        <f ca="1" xml:space="preserve"> Oil_Calcs!AM$210</f>
        <v>173680.31456897731</v>
      </c>
      <c r="S177" s="440">
        <f ca="1" xml:space="preserve"> Gas_Calcs!AE$210</f>
        <v>70106.947199999981</v>
      </c>
      <c r="T177" s="244">
        <f ca="1" xml:space="preserve"> Gas_Calcs!AF$210</f>
        <v>72430.934399999998</v>
      </c>
      <c r="U177" s="447">
        <f ca="1" xml:space="preserve"> Gas_Calcs!AG$210</f>
        <v>75271.363199999993</v>
      </c>
      <c r="V177" s="440">
        <f ca="1" xml:space="preserve"> Gas_Calcs!AH$210</f>
        <v>6210.8645715048397</v>
      </c>
      <c r="W177" s="244">
        <f ca="1" xml:space="preserve"> Gas_Calcs!AI$210</f>
        <v>15951.751728318772</v>
      </c>
      <c r="X177" s="447">
        <f ca="1" xml:space="preserve"> Gas_Calcs!AJ$210</f>
        <v>26920.107280165554</v>
      </c>
      <c r="Y177" s="440">
        <f ca="1" xml:space="preserve"> Gas_Calcs!AK$210</f>
        <v>76317.811771504814</v>
      </c>
      <c r="Z177" s="244">
        <f ca="1" xml:space="preserve"> Gas_Calcs!AL$210</f>
        <v>88382.686128318775</v>
      </c>
      <c r="AA177" s="447">
        <f ca="1" xml:space="preserve"> Gas_Calcs!AM$210</f>
        <v>102191.47048016555</v>
      </c>
      <c r="AB177" s="461"/>
      <c r="AC177" s="463"/>
      <c r="AD177" s="464"/>
      <c r="AE177" s="461"/>
      <c r="AF177" s="463"/>
      <c r="AG177" s="464"/>
      <c r="AH177" s="461"/>
      <c r="AI177" s="463"/>
      <c r="AJ177" s="464"/>
      <c r="AK177" s="384">
        <f t="shared" ca="1" si="3"/>
        <v>205232.99777629756</v>
      </c>
      <c r="AL177" s="384">
        <f t="shared" ca="1" si="3"/>
        <v>231799.03907858781</v>
      </c>
      <c r="AM177" s="384">
        <f t="shared" ca="1" si="3"/>
        <v>275871.78504914284</v>
      </c>
    </row>
    <row r="178" spans="4:39" ht="12.9" customHeight="1" x14ac:dyDescent="0.3">
      <c r="D178" s="54"/>
      <c r="E178" s="234" t="s">
        <v>366</v>
      </c>
      <c r="F178" s="234" t="s">
        <v>583</v>
      </c>
      <c r="G178" s="234" t="s">
        <v>646</v>
      </c>
      <c r="H178" s="172"/>
      <c r="I178" s="172"/>
      <c r="J178" s="440">
        <f ca="1" xml:space="preserve"> Oil_Calcs!AE$211</f>
        <v>0</v>
      </c>
      <c r="K178" s="244">
        <f ca="1" xml:space="preserve"> Oil_Calcs!AF$211</f>
        <v>0</v>
      </c>
      <c r="L178" s="447">
        <f ca="1" xml:space="preserve"> Oil_Calcs!AG$211</f>
        <v>0</v>
      </c>
      <c r="M178" s="440">
        <f ca="1" xml:space="preserve"> Oil_Calcs!AH$211</f>
        <v>0</v>
      </c>
      <c r="N178" s="244">
        <f ca="1" xml:space="preserve"> Oil_Calcs!AI$211</f>
        <v>0</v>
      </c>
      <c r="O178" s="447">
        <f ca="1" xml:space="preserve"> Oil_Calcs!AJ$211</f>
        <v>0</v>
      </c>
      <c r="P178" s="440">
        <f ca="1" xml:space="preserve"> Oil_Calcs!AK$211</f>
        <v>0</v>
      </c>
      <c r="Q178" s="244">
        <f ca="1" xml:space="preserve"> Oil_Calcs!AL$211</f>
        <v>0</v>
      </c>
      <c r="R178" s="447">
        <f ca="1" xml:space="preserve"> Oil_Calcs!AM$211</f>
        <v>0</v>
      </c>
      <c r="S178" s="440">
        <f ca="1" xml:space="preserve"> Gas_Calcs!AE$211</f>
        <v>0</v>
      </c>
      <c r="T178" s="244">
        <f ca="1" xml:space="preserve"> Gas_Calcs!AF$211</f>
        <v>0</v>
      </c>
      <c r="U178" s="447">
        <f ca="1" xml:space="preserve"> Gas_Calcs!AG$211</f>
        <v>0</v>
      </c>
      <c r="V178" s="440">
        <f ca="1" xml:space="preserve"> Gas_Calcs!AH$211</f>
        <v>0</v>
      </c>
      <c r="W178" s="244">
        <f ca="1" xml:space="preserve"> Gas_Calcs!AI$211</f>
        <v>0</v>
      </c>
      <c r="X178" s="447">
        <f ca="1" xml:space="preserve"> Gas_Calcs!AJ$211</f>
        <v>0</v>
      </c>
      <c r="Y178" s="440">
        <f ca="1" xml:space="preserve"> Gas_Calcs!AK$211</f>
        <v>0</v>
      </c>
      <c r="Z178" s="244">
        <f ca="1" xml:space="preserve"> Gas_Calcs!AL$211</f>
        <v>0</v>
      </c>
      <c r="AA178" s="447">
        <f ca="1" xml:space="preserve"> Gas_Calcs!AM$211</f>
        <v>0</v>
      </c>
      <c r="AB178" s="461"/>
      <c r="AC178" s="463"/>
      <c r="AD178" s="464"/>
      <c r="AE178" s="461"/>
      <c r="AF178" s="463"/>
      <c r="AG178" s="464"/>
      <c r="AH178" s="461"/>
      <c r="AI178" s="463"/>
      <c r="AJ178" s="464"/>
      <c r="AK178" s="384">
        <f t="shared" ca="1" si="3"/>
        <v>0</v>
      </c>
      <c r="AL178" s="384">
        <f t="shared" ca="1" si="3"/>
        <v>0</v>
      </c>
      <c r="AM178" s="384">
        <f t="shared" ca="1" si="3"/>
        <v>0</v>
      </c>
    </row>
    <row r="179" spans="4:39" ht="12.9" customHeight="1" x14ac:dyDescent="0.3">
      <c r="D179" s="54"/>
      <c r="E179" s="234" t="s">
        <v>369</v>
      </c>
      <c r="F179" s="234" t="s">
        <v>175</v>
      </c>
      <c r="G179" s="234" t="s">
        <v>646</v>
      </c>
      <c r="H179" s="172"/>
      <c r="I179" s="172"/>
      <c r="J179" s="440">
        <f ca="1" xml:space="preserve"> Oil_Calcs!AE$212</f>
        <v>7524.5188951633327</v>
      </c>
      <c r="K179" s="244">
        <f ca="1" xml:space="preserve"> Oil_Calcs!AF$212</f>
        <v>8182.9350818293497</v>
      </c>
      <c r="L179" s="447">
        <f ca="1" xml:space="preserve"> Oil_Calcs!AG$212</f>
        <v>8926.6751233731611</v>
      </c>
      <c r="M179" s="440">
        <f ca="1" xml:space="preserve"> Oil_Calcs!AH$212</f>
        <v>599.74371869399727</v>
      </c>
      <c r="N179" s="244">
        <f ca="1" xml:space="preserve"> Oil_Calcs!AI$212</f>
        <v>855.19417662993544</v>
      </c>
      <c r="O179" s="447">
        <f ca="1" xml:space="preserve"> Oil_Calcs!AJ$212</f>
        <v>2018.6954737205322</v>
      </c>
      <c r="P179" s="440">
        <f ca="1" xml:space="preserve"> Oil_Calcs!AK$212</f>
        <v>8124.2626138573296</v>
      </c>
      <c r="Q179" s="244">
        <f ca="1" xml:space="preserve"> Oil_Calcs!AL$212</f>
        <v>9038.1292584592848</v>
      </c>
      <c r="R179" s="447">
        <f ca="1" xml:space="preserve"> Oil_Calcs!AM$212</f>
        <v>10945.370597093694</v>
      </c>
      <c r="S179" s="440">
        <f ca="1" xml:space="preserve"> Gas_Calcs!AE$212</f>
        <v>24448.6836</v>
      </c>
      <c r="T179" s="244">
        <f ca="1" xml:space="preserve"> Gas_Calcs!AF$212</f>
        <v>25259.137200000001</v>
      </c>
      <c r="U179" s="447">
        <f ca="1" xml:space="preserve"> Gas_Calcs!AG$212</f>
        <v>26249.691599999998</v>
      </c>
      <c r="V179" s="440">
        <f ca="1" xml:space="preserve"> Gas_Calcs!AH$212</f>
        <v>2165.9403077127772</v>
      </c>
      <c r="W179" s="244">
        <f ca="1" xml:space="preserve"> Gas_Calcs!AI$212</f>
        <v>5562.919888079492</v>
      </c>
      <c r="X179" s="447">
        <f ca="1" xml:space="preserve"> Gas_Calcs!AJ$212</f>
        <v>9387.9595625984439</v>
      </c>
      <c r="Y179" s="440">
        <f ca="1" xml:space="preserve"> Gas_Calcs!AK$212</f>
        <v>26614.623907712776</v>
      </c>
      <c r="Z179" s="244">
        <f ca="1" xml:space="preserve"> Gas_Calcs!AL$212</f>
        <v>30822.057088079491</v>
      </c>
      <c r="AA179" s="447">
        <f ca="1" xml:space="preserve"> Gas_Calcs!AM$212</f>
        <v>35637.651162598442</v>
      </c>
      <c r="AB179" s="461"/>
      <c r="AC179" s="463"/>
      <c r="AD179" s="464"/>
      <c r="AE179" s="461"/>
      <c r="AF179" s="463"/>
      <c r="AG179" s="464"/>
      <c r="AH179" s="461"/>
      <c r="AI179" s="463"/>
      <c r="AJ179" s="464"/>
      <c r="AK179" s="384">
        <f t="shared" ca="1" si="3"/>
        <v>34738.886521570108</v>
      </c>
      <c r="AL179" s="384">
        <f t="shared" ca="1" si="3"/>
        <v>39860.186346538772</v>
      </c>
      <c r="AM179" s="384">
        <f t="shared" ca="1" si="3"/>
        <v>46583.021759692136</v>
      </c>
    </row>
    <row r="180" spans="4:39" ht="12.9" customHeight="1" x14ac:dyDescent="0.3">
      <c r="D180" s="54"/>
      <c r="E180" s="234" t="s">
        <v>273</v>
      </c>
      <c r="F180" s="234" t="s">
        <v>505</v>
      </c>
      <c r="G180" s="234" t="s">
        <v>646</v>
      </c>
      <c r="H180" s="172"/>
      <c r="I180" s="172"/>
      <c r="J180" s="440">
        <f ca="1" xml:space="preserve"> Oil_Calcs!AE$213</f>
        <v>0</v>
      </c>
      <c r="K180" s="244">
        <f ca="1" xml:space="preserve"> Oil_Calcs!AF$213</f>
        <v>0</v>
      </c>
      <c r="L180" s="447">
        <f ca="1" xml:space="preserve"> Oil_Calcs!AG$213</f>
        <v>0</v>
      </c>
      <c r="M180" s="440">
        <f ca="1" xml:space="preserve"> Oil_Calcs!AH$213</f>
        <v>0</v>
      </c>
      <c r="N180" s="244">
        <f ca="1" xml:space="preserve"> Oil_Calcs!AI$213</f>
        <v>0</v>
      </c>
      <c r="O180" s="447">
        <f ca="1" xml:space="preserve"> Oil_Calcs!AJ$213</f>
        <v>0</v>
      </c>
      <c r="P180" s="440">
        <f ca="1" xml:space="preserve"> Oil_Calcs!AK$213</f>
        <v>0</v>
      </c>
      <c r="Q180" s="244">
        <f ca="1" xml:space="preserve"> Oil_Calcs!AL$213</f>
        <v>0</v>
      </c>
      <c r="R180" s="447">
        <f ca="1" xml:space="preserve"> Oil_Calcs!AM$213</f>
        <v>0</v>
      </c>
      <c r="S180" s="440">
        <f ca="1" xml:space="preserve"> Gas_Calcs!AE$213</f>
        <v>0</v>
      </c>
      <c r="T180" s="244">
        <f ca="1" xml:space="preserve"> Gas_Calcs!AF$213</f>
        <v>0</v>
      </c>
      <c r="U180" s="447">
        <f ca="1" xml:space="preserve"> Gas_Calcs!AG$213</f>
        <v>0</v>
      </c>
      <c r="V180" s="440">
        <f ca="1" xml:space="preserve"> Gas_Calcs!AH$213</f>
        <v>0</v>
      </c>
      <c r="W180" s="244">
        <f ca="1" xml:space="preserve"> Gas_Calcs!AI$213</f>
        <v>0</v>
      </c>
      <c r="X180" s="447">
        <f ca="1" xml:space="preserve"> Gas_Calcs!AJ$213</f>
        <v>0</v>
      </c>
      <c r="Y180" s="440">
        <f ca="1" xml:space="preserve"> Gas_Calcs!AK$213</f>
        <v>0</v>
      </c>
      <c r="Z180" s="244">
        <f ca="1" xml:space="preserve"> Gas_Calcs!AL$213</f>
        <v>0</v>
      </c>
      <c r="AA180" s="447">
        <f ca="1" xml:space="preserve"> Gas_Calcs!AM$213</f>
        <v>0</v>
      </c>
      <c r="AB180" s="461"/>
      <c r="AC180" s="463"/>
      <c r="AD180" s="464"/>
      <c r="AE180" s="461"/>
      <c r="AF180" s="463"/>
      <c r="AG180" s="464"/>
      <c r="AH180" s="461"/>
      <c r="AI180" s="463"/>
      <c r="AJ180" s="464"/>
      <c r="AK180" s="384">
        <f t="shared" ca="1" si="3"/>
        <v>0</v>
      </c>
      <c r="AL180" s="384">
        <f t="shared" ca="1" si="3"/>
        <v>0</v>
      </c>
      <c r="AM180" s="384">
        <f t="shared" ca="1" si="3"/>
        <v>0</v>
      </c>
    </row>
    <row r="181" spans="4:39" ht="12.9" customHeight="1" x14ac:dyDescent="0.3">
      <c r="D181" s="54"/>
      <c r="E181" s="234" t="s">
        <v>367</v>
      </c>
      <c r="F181" s="234" t="s">
        <v>584</v>
      </c>
      <c r="G181" s="234" t="s">
        <v>646</v>
      </c>
      <c r="H181" s="172"/>
      <c r="I181" s="172"/>
      <c r="J181" s="440">
        <f ca="1" xml:space="preserve"> Oil_Calcs!AE$214</f>
        <v>0</v>
      </c>
      <c r="K181" s="244">
        <f ca="1" xml:space="preserve"> Oil_Calcs!AF$214</f>
        <v>0</v>
      </c>
      <c r="L181" s="447">
        <f ca="1" xml:space="preserve"> Oil_Calcs!AG$214</f>
        <v>0</v>
      </c>
      <c r="M181" s="440">
        <f ca="1" xml:space="preserve"> Oil_Calcs!AH$214</f>
        <v>0</v>
      </c>
      <c r="N181" s="244">
        <f ca="1" xml:space="preserve"> Oil_Calcs!AI$214</f>
        <v>0</v>
      </c>
      <c r="O181" s="447">
        <f ca="1" xml:space="preserve"> Oil_Calcs!AJ$214</f>
        <v>0</v>
      </c>
      <c r="P181" s="440">
        <f ca="1" xml:space="preserve"> Oil_Calcs!AK$214</f>
        <v>0</v>
      </c>
      <c r="Q181" s="244">
        <f ca="1" xml:space="preserve"> Oil_Calcs!AL$214</f>
        <v>0</v>
      </c>
      <c r="R181" s="447">
        <f ca="1" xml:space="preserve"> Oil_Calcs!AM$214</f>
        <v>0</v>
      </c>
      <c r="S181" s="440">
        <f ca="1" xml:space="preserve"> Gas_Calcs!AE$214</f>
        <v>0</v>
      </c>
      <c r="T181" s="244">
        <f ca="1" xml:space="preserve"> Gas_Calcs!AF$214</f>
        <v>0</v>
      </c>
      <c r="U181" s="447">
        <f ca="1" xml:space="preserve"> Gas_Calcs!AG$214</f>
        <v>0</v>
      </c>
      <c r="V181" s="440">
        <f ca="1" xml:space="preserve"> Gas_Calcs!AH$214</f>
        <v>0</v>
      </c>
      <c r="W181" s="244">
        <f ca="1" xml:space="preserve"> Gas_Calcs!AI$214</f>
        <v>0</v>
      </c>
      <c r="X181" s="447">
        <f ca="1" xml:space="preserve"> Gas_Calcs!AJ$214</f>
        <v>0</v>
      </c>
      <c r="Y181" s="440">
        <f ca="1" xml:space="preserve"> Gas_Calcs!AK$214</f>
        <v>0</v>
      </c>
      <c r="Z181" s="244">
        <f ca="1" xml:space="preserve"> Gas_Calcs!AL$214</f>
        <v>0</v>
      </c>
      <c r="AA181" s="447">
        <f ca="1" xml:space="preserve"> Gas_Calcs!AM$214</f>
        <v>0</v>
      </c>
      <c r="AB181" s="461"/>
      <c r="AC181" s="463"/>
      <c r="AD181" s="464"/>
      <c r="AE181" s="461"/>
      <c r="AF181" s="463"/>
      <c r="AG181" s="464"/>
      <c r="AH181" s="461"/>
      <c r="AI181" s="463"/>
      <c r="AJ181" s="464"/>
      <c r="AK181" s="384">
        <f t="shared" ca="1" si="3"/>
        <v>0</v>
      </c>
      <c r="AL181" s="384">
        <f t="shared" ca="1" si="3"/>
        <v>0</v>
      </c>
      <c r="AM181" s="384">
        <f t="shared" ca="1" si="3"/>
        <v>0</v>
      </c>
    </row>
    <row r="182" spans="4:39" ht="12.9" customHeight="1" x14ac:dyDescent="0.3">
      <c r="D182" s="54"/>
      <c r="E182" s="234" t="s">
        <v>370</v>
      </c>
      <c r="F182" s="234" t="s">
        <v>586</v>
      </c>
      <c r="G182" s="234" t="s">
        <v>646</v>
      </c>
      <c r="H182" s="172"/>
      <c r="I182" s="172"/>
      <c r="J182" s="440">
        <f ca="1" xml:space="preserve"> Oil_Calcs!AE$215</f>
        <v>0</v>
      </c>
      <c r="K182" s="244">
        <f ca="1" xml:space="preserve"> Oil_Calcs!AF$215</f>
        <v>0</v>
      </c>
      <c r="L182" s="447">
        <f ca="1" xml:space="preserve"> Oil_Calcs!AG$215</f>
        <v>0</v>
      </c>
      <c r="M182" s="440">
        <f ca="1" xml:space="preserve"> Oil_Calcs!AH$215</f>
        <v>0</v>
      </c>
      <c r="N182" s="244">
        <f ca="1" xml:space="preserve"> Oil_Calcs!AI$215</f>
        <v>0</v>
      </c>
      <c r="O182" s="447">
        <f ca="1" xml:space="preserve"> Oil_Calcs!AJ$215</f>
        <v>0</v>
      </c>
      <c r="P182" s="440">
        <f ca="1" xml:space="preserve"> Oil_Calcs!AK$215</f>
        <v>0</v>
      </c>
      <c r="Q182" s="244">
        <f ca="1" xml:space="preserve"> Oil_Calcs!AL$215</f>
        <v>0</v>
      </c>
      <c r="R182" s="447">
        <f ca="1" xml:space="preserve"> Oil_Calcs!AM$215</f>
        <v>0</v>
      </c>
      <c r="S182" s="440">
        <f ca="1" xml:space="preserve"> Gas_Calcs!AE$215</f>
        <v>0</v>
      </c>
      <c r="T182" s="244">
        <f ca="1" xml:space="preserve"> Gas_Calcs!AF$215</f>
        <v>0</v>
      </c>
      <c r="U182" s="447">
        <f ca="1" xml:space="preserve"> Gas_Calcs!AG$215</f>
        <v>0</v>
      </c>
      <c r="V182" s="440">
        <f ca="1" xml:space="preserve"> Gas_Calcs!AH$215</f>
        <v>0</v>
      </c>
      <c r="W182" s="244">
        <f ca="1" xml:space="preserve"> Gas_Calcs!AI$215</f>
        <v>0</v>
      </c>
      <c r="X182" s="447">
        <f ca="1" xml:space="preserve"> Gas_Calcs!AJ$215</f>
        <v>0</v>
      </c>
      <c r="Y182" s="440">
        <f ca="1" xml:space="preserve"> Gas_Calcs!AK$215</f>
        <v>0</v>
      </c>
      <c r="Z182" s="244">
        <f ca="1" xml:space="preserve"> Gas_Calcs!AL$215</f>
        <v>0</v>
      </c>
      <c r="AA182" s="447">
        <f ca="1" xml:space="preserve"> Gas_Calcs!AM$215</f>
        <v>0</v>
      </c>
      <c r="AB182" s="461"/>
      <c r="AC182" s="463"/>
      <c r="AD182" s="464"/>
      <c r="AE182" s="461"/>
      <c r="AF182" s="463"/>
      <c r="AG182" s="464"/>
      <c r="AH182" s="461"/>
      <c r="AI182" s="463"/>
      <c r="AJ182" s="464"/>
      <c r="AK182" s="384">
        <f t="shared" ca="1" si="3"/>
        <v>0</v>
      </c>
      <c r="AL182" s="384">
        <f t="shared" ca="1" si="3"/>
        <v>0</v>
      </c>
      <c r="AM182" s="384">
        <f t="shared" ca="1" si="3"/>
        <v>0</v>
      </c>
    </row>
    <row r="183" spans="4:39" ht="12.9" customHeight="1" x14ac:dyDescent="0.3">
      <c r="D183" s="54"/>
      <c r="E183" s="234" t="s">
        <v>363</v>
      </c>
      <c r="F183" s="234" t="s">
        <v>580</v>
      </c>
      <c r="G183" s="234" t="s">
        <v>646</v>
      </c>
      <c r="H183" s="172"/>
      <c r="I183" s="172"/>
      <c r="J183" s="440">
        <f ca="1" xml:space="preserve"> Oil_Calcs!AE$216</f>
        <v>0</v>
      </c>
      <c r="K183" s="244">
        <f ca="1" xml:space="preserve"> Oil_Calcs!AF$216</f>
        <v>0</v>
      </c>
      <c r="L183" s="447">
        <f ca="1" xml:space="preserve"> Oil_Calcs!AG$216</f>
        <v>0</v>
      </c>
      <c r="M183" s="440">
        <f ca="1" xml:space="preserve"> Oil_Calcs!AH$216</f>
        <v>0</v>
      </c>
      <c r="N183" s="244">
        <f ca="1" xml:space="preserve"> Oil_Calcs!AI$216</f>
        <v>0</v>
      </c>
      <c r="O183" s="447">
        <f ca="1" xml:space="preserve"> Oil_Calcs!AJ$216</f>
        <v>0</v>
      </c>
      <c r="P183" s="440">
        <f ca="1" xml:space="preserve"> Oil_Calcs!AK$216</f>
        <v>0</v>
      </c>
      <c r="Q183" s="244">
        <f ca="1" xml:space="preserve"> Oil_Calcs!AL$216</f>
        <v>0</v>
      </c>
      <c r="R183" s="447">
        <f ca="1" xml:space="preserve"> Oil_Calcs!AM$216</f>
        <v>0</v>
      </c>
      <c r="S183" s="440">
        <f ca="1" xml:space="preserve"> Gas_Calcs!AE$216</f>
        <v>73744.83</v>
      </c>
      <c r="T183" s="244">
        <f ca="1" xml:space="preserve"> Gas_Calcs!AF$216</f>
        <v>76189.41</v>
      </c>
      <c r="U183" s="447">
        <f ca="1" xml:space="preserve"> Gas_Calcs!AG$216</f>
        <v>79177.23000000001</v>
      </c>
      <c r="V183" s="440">
        <f ca="1" xml:space="preserve"> Gas_Calcs!AH$216</f>
        <v>6533.1492850775185</v>
      </c>
      <c r="W183" s="244">
        <f ca="1" xml:space="preserve"> Gas_Calcs!AI$216</f>
        <v>16779.495704629313</v>
      </c>
      <c r="X183" s="447">
        <f ca="1" xml:space="preserve"> Gas_Calcs!AJ$216</f>
        <v>28317.004437437143</v>
      </c>
      <c r="Y183" s="440">
        <f ca="1" xml:space="preserve"> Gas_Calcs!AK$216</f>
        <v>80277.979285077527</v>
      </c>
      <c r="Z183" s="244">
        <f ca="1" xml:space="preserve"> Gas_Calcs!AL$216</f>
        <v>92968.905704629316</v>
      </c>
      <c r="AA183" s="447">
        <f ca="1" xml:space="preserve"> Gas_Calcs!AM$216</f>
        <v>107494.23443743715</v>
      </c>
      <c r="AB183" s="461"/>
      <c r="AC183" s="463"/>
      <c r="AD183" s="464"/>
      <c r="AE183" s="461"/>
      <c r="AF183" s="463"/>
      <c r="AG183" s="464"/>
      <c r="AH183" s="461"/>
      <c r="AI183" s="463"/>
      <c r="AJ183" s="464"/>
      <c r="AK183" s="384">
        <f t="shared" ca="1" si="3"/>
        <v>80277.979285077527</v>
      </c>
      <c r="AL183" s="384">
        <f t="shared" ca="1" si="3"/>
        <v>92968.905704629316</v>
      </c>
      <c r="AM183" s="384">
        <f t="shared" ca="1" si="3"/>
        <v>107494.23443743715</v>
      </c>
    </row>
    <row r="184" spans="4:39" ht="12.9" customHeight="1" x14ac:dyDescent="0.3">
      <c r="D184" s="54"/>
      <c r="E184" s="234" t="s">
        <v>372</v>
      </c>
      <c r="F184" s="234" t="s">
        <v>588</v>
      </c>
      <c r="G184" s="234" t="s">
        <v>646</v>
      </c>
      <c r="H184" s="172"/>
      <c r="I184" s="172"/>
      <c r="J184" s="440">
        <f ca="1" xml:space="preserve"> Oil_Calcs!AE$217</f>
        <v>0</v>
      </c>
      <c r="K184" s="244">
        <f ca="1" xml:space="preserve"> Oil_Calcs!AF$217</f>
        <v>0</v>
      </c>
      <c r="L184" s="447">
        <f ca="1" xml:space="preserve"> Oil_Calcs!AG$217</f>
        <v>0</v>
      </c>
      <c r="M184" s="440">
        <f ca="1" xml:space="preserve"> Oil_Calcs!AH$217</f>
        <v>0</v>
      </c>
      <c r="N184" s="244">
        <f ca="1" xml:space="preserve"> Oil_Calcs!AI$217</f>
        <v>0</v>
      </c>
      <c r="O184" s="447">
        <f ca="1" xml:space="preserve"> Oil_Calcs!AJ$217</f>
        <v>0</v>
      </c>
      <c r="P184" s="440">
        <f ca="1" xml:space="preserve"> Oil_Calcs!AK$217</f>
        <v>0</v>
      </c>
      <c r="Q184" s="244">
        <f ca="1" xml:space="preserve"> Oil_Calcs!AL$217</f>
        <v>0</v>
      </c>
      <c r="R184" s="447">
        <f ca="1" xml:space="preserve"> Oil_Calcs!AM$217</f>
        <v>0</v>
      </c>
      <c r="S184" s="440">
        <f ca="1" xml:space="preserve"> Gas_Calcs!AE$217</f>
        <v>11081.761199999997</v>
      </c>
      <c r="T184" s="244">
        <f ca="1" xml:space="preserve"> Gas_Calcs!AF$217</f>
        <v>11449.112399999998</v>
      </c>
      <c r="U184" s="447">
        <f ca="1" xml:space="preserve"> Gas_Calcs!AG$217</f>
        <v>11898.097199999998</v>
      </c>
      <c r="V184" s="440">
        <f ca="1" xml:space="preserve"> Gas_Calcs!AH$217</f>
        <v>981.74746977082691</v>
      </c>
      <c r="W184" s="244">
        <f ca="1" xml:space="preserve"> Gas_Calcs!AI$217</f>
        <v>2521.4833969395249</v>
      </c>
      <c r="X184" s="447">
        <f ca="1" xml:space="preserve"> Gas_Calcs!AJ$217</f>
        <v>4255.2444839186519</v>
      </c>
      <c r="Y184" s="440">
        <f ca="1" xml:space="preserve"> Gas_Calcs!AK$217</f>
        <v>12063.508669770825</v>
      </c>
      <c r="Z184" s="244">
        <f ca="1" xml:space="preserve"> Gas_Calcs!AL$217</f>
        <v>13970.595796939524</v>
      </c>
      <c r="AA184" s="447">
        <f ca="1" xml:space="preserve"> Gas_Calcs!AM$217</f>
        <v>16153.34168391865</v>
      </c>
      <c r="AB184" s="461"/>
      <c r="AC184" s="463"/>
      <c r="AD184" s="464"/>
      <c r="AE184" s="461"/>
      <c r="AF184" s="463"/>
      <c r="AG184" s="464"/>
      <c r="AH184" s="461"/>
      <c r="AI184" s="463"/>
      <c r="AJ184" s="464"/>
      <c r="AK184" s="384">
        <f t="shared" ca="1" si="3"/>
        <v>12063.508669770825</v>
      </c>
      <c r="AL184" s="384">
        <f t="shared" ca="1" si="3"/>
        <v>13970.595796939524</v>
      </c>
      <c r="AM184" s="384">
        <f t="shared" ca="1" si="3"/>
        <v>16153.34168391865</v>
      </c>
    </row>
    <row r="185" spans="4:39" ht="12.9" customHeight="1" x14ac:dyDescent="0.3">
      <c r="D185" s="54"/>
      <c r="E185" s="234" t="s">
        <v>385</v>
      </c>
      <c r="F185" s="234" t="s">
        <v>598</v>
      </c>
      <c r="G185" s="234" t="s">
        <v>646</v>
      </c>
      <c r="H185" s="172"/>
      <c r="I185" s="172"/>
      <c r="J185" s="440">
        <f ca="1" xml:space="preserve"> Oil_Calcs!AE$218</f>
        <v>0</v>
      </c>
      <c r="K185" s="244">
        <f ca="1" xml:space="preserve"> Oil_Calcs!AF$218</f>
        <v>0</v>
      </c>
      <c r="L185" s="447">
        <f ca="1" xml:space="preserve"> Oil_Calcs!AG$218</f>
        <v>0</v>
      </c>
      <c r="M185" s="440">
        <f ca="1" xml:space="preserve"> Oil_Calcs!AH$218</f>
        <v>0</v>
      </c>
      <c r="N185" s="244">
        <f ca="1" xml:space="preserve"> Oil_Calcs!AI$218</f>
        <v>0</v>
      </c>
      <c r="O185" s="447">
        <f ca="1" xml:space="preserve"> Oil_Calcs!AJ$218</f>
        <v>0</v>
      </c>
      <c r="P185" s="440">
        <f ca="1" xml:space="preserve"> Oil_Calcs!AK$218</f>
        <v>0</v>
      </c>
      <c r="Q185" s="244">
        <f ca="1" xml:space="preserve"> Oil_Calcs!AL$218</f>
        <v>0</v>
      </c>
      <c r="R185" s="447">
        <f ca="1" xml:space="preserve"> Oil_Calcs!AM$218</f>
        <v>0</v>
      </c>
      <c r="S185" s="440">
        <f ca="1" xml:space="preserve"> Gas_Calcs!AE$218</f>
        <v>0</v>
      </c>
      <c r="T185" s="244">
        <f ca="1" xml:space="preserve"> Gas_Calcs!AF$218</f>
        <v>0</v>
      </c>
      <c r="U185" s="447">
        <f ca="1" xml:space="preserve"> Gas_Calcs!AG$218</f>
        <v>0</v>
      </c>
      <c r="V185" s="440">
        <f ca="1" xml:space="preserve"> Gas_Calcs!AH$218</f>
        <v>0</v>
      </c>
      <c r="W185" s="244">
        <f ca="1" xml:space="preserve"> Gas_Calcs!AI$218</f>
        <v>0</v>
      </c>
      <c r="X185" s="447">
        <f ca="1" xml:space="preserve"> Gas_Calcs!AJ$218</f>
        <v>0</v>
      </c>
      <c r="Y185" s="440">
        <f ca="1" xml:space="preserve"> Gas_Calcs!AK$218</f>
        <v>0</v>
      </c>
      <c r="Z185" s="244">
        <f ca="1" xml:space="preserve"> Gas_Calcs!AL$218</f>
        <v>0</v>
      </c>
      <c r="AA185" s="447">
        <f ca="1" xml:space="preserve"> Gas_Calcs!AM$218</f>
        <v>0</v>
      </c>
      <c r="AB185" s="461"/>
      <c r="AC185" s="463"/>
      <c r="AD185" s="464"/>
      <c r="AE185" s="461"/>
      <c r="AF185" s="463"/>
      <c r="AG185" s="464"/>
      <c r="AH185" s="461"/>
      <c r="AI185" s="463"/>
      <c r="AJ185" s="464"/>
      <c r="AK185" s="384">
        <f t="shared" ca="1" si="3"/>
        <v>0</v>
      </c>
      <c r="AL185" s="384">
        <f t="shared" ca="1" si="3"/>
        <v>0</v>
      </c>
      <c r="AM185" s="384">
        <f t="shared" ca="1" si="3"/>
        <v>0</v>
      </c>
    </row>
    <row r="186" spans="4:39" ht="12.9" customHeight="1" x14ac:dyDescent="0.3">
      <c r="D186" s="54"/>
      <c r="E186" s="234" t="s">
        <v>371</v>
      </c>
      <c r="F186" s="234" t="s">
        <v>587</v>
      </c>
      <c r="G186" s="234" t="s">
        <v>646</v>
      </c>
      <c r="H186" s="172"/>
      <c r="I186" s="172"/>
      <c r="J186" s="440">
        <f ca="1" xml:space="preserve"> Oil_Calcs!AE$219</f>
        <v>0</v>
      </c>
      <c r="K186" s="244">
        <f ca="1" xml:space="preserve"> Oil_Calcs!AF$219</f>
        <v>0</v>
      </c>
      <c r="L186" s="447">
        <f ca="1" xml:space="preserve"> Oil_Calcs!AG$219</f>
        <v>0</v>
      </c>
      <c r="M186" s="440">
        <f ca="1" xml:space="preserve"> Oil_Calcs!AH$219</f>
        <v>0</v>
      </c>
      <c r="N186" s="244">
        <f ca="1" xml:space="preserve"> Oil_Calcs!AI$219</f>
        <v>0</v>
      </c>
      <c r="O186" s="447">
        <f ca="1" xml:space="preserve"> Oil_Calcs!AJ$219</f>
        <v>0</v>
      </c>
      <c r="P186" s="440">
        <f ca="1" xml:space="preserve"> Oil_Calcs!AK$219</f>
        <v>0</v>
      </c>
      <c r="Q186" s="244">
        <f ca="1" xml:space="preserve"> Oil_Calcs!AL$219</f>
        <v>0</v>
      </c>
      <c r="R186" s="447">
        <f ca="1" xml:space="preserve"> Oil_Calcs!AM$219</f>
        <v>0</v>
      </c>
      <c r="S186" s="440">
        <f ca="1" xml:space="preserve"> Gas_Calcs!AE$219</f>
        <v>0</v>
      </c>
      <c r="T186" s="244">
        <f ca="1" xml:space="preserve"> Gas_Calcs!AF$219</f>
        <v>0</v>
      </c>
      <c r="U186" s="447">
        <f ca="1" xml:space="preserve"> Gas_Calcs!AG$219</f>
        <v>0</v>
      </c>
      <c r="V186" s="440">
        <f ca="1" xml:space="preserve"> Gas_Calcs!AH$219</f>
        <v>0</v>
      </c>
      <c r="W186" s="244">
        <f ca="1" xml:space="preserve"> Gas_Calcs!AI$219</f>
        <v>0</v>
      </c>
      <c r="X186" s="447">
        <f ca="1" xml:space="preserve"> Gas_Calcs!AJ$219</f>
        <v>0</v>
      </c>
      <c r="Y186" s="440">
        <f ca="1" xml:space="preserve"> Gas_Calcs!AK$219</f>
        <v>0</v>
      </c>
      <c r="Z186" s="244">
        <f ca="1" xml:space="preserve"> Gas_Calcs!AL$219</f>
        <v>0</v>
      </c>
      <c r="AA186" s="447">
        <f ca="1" xml:space="preserve"> Gas_Calcs!AM$219</f>
        <v>0</v>
      </c>
      <c r="AB186" s="461"/>
      <c r="AC186" s="463"/>
      <c r="AD186" s="464"/>
      <c r="AE186" s="461"/>
      <c r="AF186" s="463"/>
      <c r="AG186" s="464"/>
      <c r="AH186" s="461"/>
      <c r="AI186" s="463"/>
      <c r="AJ186" s="464"/>
      <c r="AK186" s="384">
        <f t="shared" ca="1" si="3"/>
        <v>0</v>
      </c>
      <c r="AL186" s="384">
        <f t="shared" ca="1" si="3"/>
        <v>0</v>
      </c>
      <c r="AM186" s="384">
        <f t="shared" ca="1" si="3"/>
        <v>0</v>
      </c>
    </row>
    <row r="187" spans="4:39" ht="12.9" customHeight="1" x14ac:dyDescent="0.3">
      <c r="D187" s="54"/>
      <c r="E187" s="234" t="s">
        <v>374</v>
      </c>
      <c r="F187" s="234" t="s">
        <v>590</v>
      </c>
      <c r="G187" s="234" t="s">
        <v>646</v>
      </c>
      <c r="H187" s="172"/>
      <c r="I187" s="172"/>
      <c r="J187" s="440">
        <f ca="1" xml:space="preserve"> Oil_Calcs!AE$220</f>
        <v>0</v>
      </c>
      <c r="K187" s="244">
        <f ca="1" xml:space="preserve"> Oil_Calcs!AF$220</f>
        <v>0</v>
      </c>
      <c r="L187" s="447">
        <f ca="1" xml:space="preserve"> Oil_Calcs!AG$220</f>
        <v>0</v>
      </c>
      <c r="M187" s="440">
        <f ca="1" xml:space="preserve"> Oil_Calcs!AH$220</f>
        <v>0</v>
      </c>
      <c r="N187" s="244">
        <f ca="1" xml:space="preserve"> Oil_Calcs!AI$220</f>
        <v>0</v>
      </c>
      <c r="O187" s="447">
        <f ca="1" xml:space="preserve"> Oil_Calcs!AJ$220</f>
        <v>0</v>
      </c>
      <c r="P187" s="440">
        <f ca="1" xml:space="preserve"> Oil_Calcs!AK$220</f>
        <v>0</v>
      </c>
      <c r="Q187" s="244">
        <f ca="1" xml:space="preserve"> Oil_Calcs!AL$220</f>
        <v>0</v>
      </c>
      <c r="R187" s="447">
        <f ca="1" xml:space="preserve"> Oil_Calcs!AM$220</f>
        <v>0</v>
      </c>
      <c r="S187" s="440">
        <f ca="1" xml:space="preserve"> Gas_Calcs!AE$220</f>
        <v>0</v>
      </c>
      <c r="T187" s="244">
        <f ca="1" xml:space="preserve"> Gas_Calcs!AF$220</f>
        <v>0</v>
      </c>
      <c r="U187" s="447">
        <f ca="1" xml:space="preserve"> Gas_Calcs!AG$220</f>
        <v>0</v>
      </c>
      <c r="V187" s="440">
        <f ca="1" xml:space="preserve"> Gas_Calcs!AH$220</f>
        <v>0</v>
      </c>
      <c r="W187" s="244">
        <f ca="1" xml:space="preserve"> Gas_Calcs!AI$220</f>
        <v>0</v>
      </c>
      <c r="X187" s="447">
        <f ca="1" xml:space="preserve"> Gas_Calcs!AJ$220</f>
        <v>0</v>
      </c>
      <c r="Y187" s="440">
        <f ca="1" xml:space="preserve"> Gas_Calcs!AK$220</f>
        <v>0</v>
      </c>
      <c r="Z187" s="244">
        <f ca="1" xml:space="preserve"> Gas_Calcs!AL$220</f>
        <v>0</v>
      </c>
      <c r="AA187" s="447">
        <f ca="1" xml:space="preserve"> Gas_Calcs!AM$220</f>
        <v>0</v>
      </c>
      <c r="AB187" s="461"/>
      <c r="AC187" s="463"/>
      <c r="AD187" s="464"/>
      <c r="AE187" s="461"/>
      <c r="AF187" s="463"/>
      <c r="AG187" s="464"/>
      <c r="AH187" s="461"/>
      <c r="AI187" s="463"/>
      <c r="AJ187" s="464"/>
      <c r="AK187" s="384">
        <f t="shared" ca="1" si="3"/>
        <v>0</v>
      </c>
      <c r="AL187" s="384">
        <f t="shared" ca="1" si="3"/>
        <v>0</v>
      </c>
      <c r="AM187" s="384">
        <f t="shared" ca="1" si="3"/>
        <v>0</v>
      </c>
    </row>
    <row r="188" spans="4:39" ht="12.9" customHeight="1" x14ac:dyDescent="0.3">
      <c r="D188" s="54"/>
      <c r="E188" s="234" t="s">
        <v>365</v>
      </c>
      <c r="F188" s="234" t="s">
        <v>582</v>
      </c>
      <c r="G188" s="234" t="s">
        <v>646</v>
      </c>
      <c r="H188" s="172"/>
      <c r="I188" s="172"/>
      <c r="J188" s="440">
        <f ca="1" xml:space="preserve"> Oil_Calcs!AE$221</f>
        <v>0</v>
      </c>
      <c r="K188" s="244">
        <f ca="1" xml:space="preserve"> Oil_Calcs!AF$221</f>
        <v>0</v>
      </c>
      <c r="L188" s="447">
        <f ca="1" xml:space="preserve"> Oil_Calcs!AG$221</f>
        <v>0</v>
      </c>
      <c r="M188" s="440">
        <f ca="1" xml:space="preserve"> Oil_Calcs!AH$221</f>
        <v>0</v>
      </c>
      <c r="N188" s="244">
        <f ca="1" xml:space="preserve"> Oil_Calcs!AI$221</f>
        <v>0</v>
      </c>
      <c r="O188" s="447">
        <f ca="1" xml:space="preserve"> Oil_Calcs!AJ$221</f>
        <v>0</v>
      </c>
      <c r="P188" s="440">
        <f ca="1" xml:space="preserve"> Oil_Calcs!AK$221</f>
        <v>0</v>
      </c>
      <c r="Q188" s="244">
        <f ca="1" xml:space="preserve"> Oil_Calcs!AL$221</f>
        <v>0</v>
      </c>
      <c r="R188" s="447">
        <f ca="1" xml:space="preserve"> Oil_Calcs!AM$221</f>
        <v>0</v>
      </c>
      <c r="S188" s="440">
        <f ca="1" xml:space="preserve"> Gas_Calcs!AE$221</f>
        <v>0</v>
      </c>
      <c r="T188" s="244">
        <f ca="1" xml:space="preserve"> Gas_Calcs!AF$221</f>
        <v>0</v>
      </c>
      <c r="U188" s="447">
        <f ca="1" xml:space="preserve"> Gas_Calcs!AG$221</f>
        <v>0</v>
      </c>
      <c r="V188" s="440">
        <f ca="1" xml:space="preserve"> Gas_Calcs!AH$221</f>
        <v>0</v>
      </c>
      <c r="W188" s="244">
        <f ca="1" xml:space="preserve"> Gas_Calcs!AI$221</f>
        <v>0</v>
      </c>
      <c r="X188" s="447">
        <f ca="1" xml:space="preserve"> Gas_Calcs!AJ$221</f>
        <v>0</v>
      </c>
      <c r="Y188" s="440">
        <f ca="1" xml:space="preserve"> Gas_Calcs!AK$221</f>
        <v>0</v>
      </c>
      <c r="Z188" s="244">
        <f ca="1" xml:space="preserve"> Gas_Calcs!AL$221</f>
        <v>0</v>
      </c>
      <c r="AA188" s="447">
        <f ca="1" xml:space="preserve"> Gas_Calcs!AM$221</f>
        <v>0</v>
      </c>
      <c r="AB188" s="461"/>
      <c r="AC188" s="463"/>
      <c r="AD188" s="464"/>
      <c r="AE188" s="461"/>
      <c r="AF188" s="463"/>
      <c r="AG188" s="464"/>
      <c r="AH188" s="461"/>
      <c r="AI188" s="463"/>
      <c r="AJ188" s="464"/>
      <c r="AK188" s="384">
        <f t="shared" ca="1" si="3"/>
        <v>0</v>
      </c>
      <c r="AL188" s="384">
        <f t="shared" ca="1" si="3"/>
        <v>0</v>
      </c>
      <c r="AM188" s="384">
        <f t="shared" ca="1" si="3"/>
        <v>0</v>
      </c>
    </row>
    <row r="189" spans="4:39" ht="12.9" customHeight="1" x14ac:dyDescent="0.3">
      <c r="D189" s="54"/>
      <c r="E189" s="234" t="s">
        <v>373</v>
      </c>
      <c r="F189" s="234" t="s">
        <v>589</v>
      </c>
      <c r="G189" s="234" t="s">
        <v>646</v>
      </c>
      <c r="H189" s="172"/>
      <c r="I189" s="172"/>
      <c r="J189" s="440">
        <f ca="1" xml:space="preserve"> Oil_Calcs!AE$222</f>
        <v>0</v>
      </c>
      <c r="K189" s="244">
        <f ca="1" xml:space="preserve"> Oil_Calcs!AF$222</f>
        <v>0</v>
      </c>
      <c r="L189" s="447">
        <f ca="1" xml:space="preserve"> Oil_Calcs!AG$222</f>
        <v>0</v>
      </c>
      <c r="M189" s="440">
        <f ca="1" xml:space="preserve"> Oil_Calcs!AH$222</f>
        <v>0</v>
      </c>
      <c r="N189" s="244">
        <f ca="1" xml:space="preserve"> Oil_Calcs!AI$222</f>
        <v>0</v>
      </c>
      <c r="O189" s="447">
        <f ca="1" xml:space="preserve"> Oil_Calcs!AJ$222</f>
        <v>0</v>
      </c>
      <c r="P189" s="440">
        <f ca="1" xml:space="preserve"> Oil_Calcs!AK$222</f>
        <v>0</v>
      </c>
      <c r="Q189" s="244">
        <f ca="1" xml:space="preserve"> Oil_Calcs!AL$222</f>
        <v>0</v>
      </c>
      <c r="R189" s="447">
        <f ca="1" xml:space="preserve"> Oil_Calcs!AM$222</f>
        <v>0</v>
      </c>
      <c r="S189" s="440">
        <f ca="1" xml:space="preserve"> Gas_Calcs!AE$222</f>
        <v>0</v>
      </c>
      <c r="T189" s="244">
        <f ca="1" xml:space="preserve"> Gas_Calcs!AF$222</f>
        <v>0</v>
      </c>
      <c r="U189" s="447">
        <f ca="1" xml:space="preserve"> Gas_Calcs!AG$222</f>
        <v>0</v>
      </c>
      <c r="V189" s="440">
        <f ca="1" xml:space="preserve"> Gas_Calcs!AH$222</f>
        <v>0</v>
      </c>
      <c r="W189" s="244">
        <f ca="1" xml:space="preserve"> Gas_Calcs!AI$222</f>
        <v>0</v>
      </c>
      <c r="X189" s="447">
        <f ca="1" xml:space="preserve"> Gas_Calcs!AJ$222</f>
        <v>0</v>
      </c>
      <c r="Y189" s="440">
        <f ca="1" xml:space="preserve"> Gas_Calcs!AK$222</f>
        <v>0</v>
      </c>
      <c r="Z189" s="244">
        <f ca="1" xml:space="preserve"> Gas_Calcs!AL$222</f>
        <v>0</v>
      </c>
      <c r="AA189" s="447">
        <f ca="1" xml:space="preserve"> Gas_Calcs!AM$222</f>
        <v>0</v>
      </c>
      <c r="AB189" s="461"/>
      <c r="AC189" s="463"/>
      <c r="AD189" s="464"/>
      <c r="AE189" s="461"/>
      <c r="AF189" s="463"/>
      <c r="AG189" s="464"/>
      <c r="AH189" s="461"/>
      <c r="AI189" s="463"/>
      <c r="AJ189" s="464"/>
      <c r="AK189" s="384">
        <f t="shared" ca="1" si="3"/>
        <v>0</v>
      </c>
      <c r="AL189" s="384">
        <f t="shared" ca="1" si="3"/>
        <v>0</v>
      </c>
      <c r="AM189" s="384">
        <f t="shared" ca="1" si="3"/>
        <v>0</v>
      </c>
    </row>
    <row r="190" spans="4:39" ht="12.9" customHeight="1" x14ac:dyDescent="0.3">
      <c r="D190" s="54"/>
      <c r="E190" s="234" t="s">
        <v>364</v>
      </c>
      <c r="F190" s="234" t="s">
        <v>581</v>
      </c>
      <c r="G190" s="234" t="s">
        <v>646</v>
      </c>
      <c r="H190" s="172"/>
      <c r="I190" s="172"/>
      <c r="J190" s="440">
        <f ca="1" xml:space="preserve"> Oil_Calcs!AE$223</f>
        <v>0</v>
      </c>
      <c r="K190" s="244">
        <f ca="1" xml:space="preserve"> Oil_Calcs!AF$223</f>
        <v>0</v>
      </c>
      <c r="L190" s="447">
        <f ca="1" xml:space="preserve"> Oil_Calcs!AG$223</f>
        <v>0</v>
      </c>
      <c r="M190" s="440">
        <f ca="1" xml:space="preserve"> Oil_Calcs!AH$223</f>
        <v>0</v>
      </c>
      <c r="N190" s="244">
        <f ca="1" xml:space="preserve"> Oil_Calcs!AI$223</f>
        <v>0</v>
      </c>
      <c r="O190" s="447">
        <f ca="1" xml:space="preserve"> Oil_Calcs!AJ$223</f>
        <v>0</v>
      </c>
      <c r="P190" s="440">
        <f ca="1" xml:space="preserve"> Oil_Calcs!AK$223</f>
        <v>0</v>
      </c>
      <c r="Q190" s="244">
        <f ca="1" xml:space="preserve"> Oil_Calcs!AL$223</f>
        <v>0</v>
      </c>
      <c r="R190" s="447">
        <f ca="1" xml:space="preserve"> Oil_Calcs!AM$223</f>
        <v>0</v>
      </c>
      <c r="S190" s="440">
        <f ca="1" xml:space="preserve"> Gas_Calcs!AE$223</f>
        <v>0</v>
      </c>
      <c r="T190" s="244">
        <f ca="1" xml:space="preserve"> Gas_Calcs!AF$223</f>
        <v>0</v>
      </c>
      <c r="U190" s="447">
        <f ca="1" xml:space="preserve"> Gas_Calcs!AG$223</f>
        <v>0</v>
      </c>
      <c r="V190" s="440">
        <f ca="1" xml:space="preserve"> Gas_Calcs!AH$223</f>
        <v>0</v>
      </c>
      <c r="W190" s="244">
        <f ca="1" xml:space="preserve"> Gas_Calcs!AI$223</f>
        <v>0</v>
      </c>
      <c r="X190" s="447">
        <f ca="1" xml:space="preserve"> Gas_Calcs!AJ$223</f>
        <v>0</v>
      </c>
      <c r="Y190" s="440">
        <f ca="1" xml:space="preserve"> Gas_Calcs!AK$223</f>
        <v>0</v>
      </c>
      <c r="Z190" s="244">
        <f ca="1" xml:space="preserve"> Gas_Calcs!AL$223</f>
        <v>0</v>
      </c>
      <c r="AA190" s="447">
        <f ca="1" xml:space="preserve"> Gas_Calcs!AM$223</f>
        <v>0</v>
      </c>
      <c r="AB190" s="461"/>
      <c r="AC190" s="463"/>
      <c r="AD190" s="464"/>
      <c r="AE190" s="461"/>
      <c r="AF190" s="463"/>
      <c r="AG190" s="464"/>
      <c r="AH190" s="461"/>
      <c r="AI190" s="463"/>
      <c r="AJ190" s="464"/>
      <c r="AK190" s="384">
        <f t="shared" ca="1" si="3"/>
        <v>0</v>
      </c>
      <c r="AL190" s="384">
        <f t="shared" ca="1" si="3"/>
        <v>0</v>
      </c>
      <c r="AM190" s="384">
        <f t="shared" ca="1" si="3"/>
        <v>0</v>
      </c>
    </row>
    <row r="191" spans="4:39" ht="12.9" customHeight="1" x14ac:dyDescent="0.3">
      <c r="D191" s="54"/>
      <c r="E191" s="234" t="s">
        <v>368</v>
      </c>
      <c r="F191" s="234" t="s">
        <v>585</v>
      </c>
      <c r="G191" s="234" t="s">
        <v>646</v>
      </c>
      <c r="H191" s="172"/>
      <c r="I191" s="172"/>
      <c r="J191" s="440">
        <f ca="1" xml:space="preserve"> Oil_Calcs!AE$224</f>
        <v>0</v>
      </c>
      <c r="K191" s="244">
        <f ca="1" xml:space="preserve"> Oil_Calcs!AF$224</f>
        <v>0</v>
      </c>
      <c r="L191" s="447">
        <f ca="1" xml:space="preserve"> Oil_Calcs!AG$224</f>
        <v>0</v>
      </c>
      <c r="M191" s="440">
        <f ca="1" xml:space="preserve"> Oil_Calcs!AH$224</f>
        <v>0</v>
      </c>
      <c r="N191" s="244">
        <f ca="1" xml:space="preserve"> Oil_Calcs!AI$224</f>
        <v>0</v>
      </c>
      <c r="O191" s="447">
        <f ca="1" xml:space="preserve"> Oil_Calcs!AJ$224</f>
        <v>0</v>
      </c>
      <c r="P191" s="440">
        <f ca="1" xml:space="preserve"> Oil_Calcs!AK$224</f>
        <v>0</v>
      </c>
      <c r="Q191" s="244">
        <f ca="1" xml:space="preserve"> Oil_Calcs!AL$224</f>
        <v>0</v>
      </c>
      <c r="R191" s="447">
        <f ca="1" xml:space="preserve"> Oil_Calcs!AM$224</f>
        <v>0</v>
      </c>
      <c r="S191" s="440">
        <f ca="1" xml:space="preserve"> Gas_Calcs!AE$224</f>
        <v>0</v>
      </c>
      <c r="T191" s="244">
        <f ca="1" xml:space="preserve"> Gas_Calcs!AF$224</f>
        <v>0</v>
      </c>
      <c r="U191" s="447">
        <f ca="1" xml:space="preserve"> Gas_Calcs!AG$224</f>
        <v>0</v>
      </c>
      <c r="V191" s="440">
        <f ca="1" xml:space="preserve"> Gas_Calcs!AH$224</f>
        <v>0</v>
      </c>
      <c r="W191" s="244">
        <f ca="1" xml:space="preserve"> Gas_Calcs!AI$224</f>
        <v>0</v>
      </c>
      <c r="X191" s="447">
        <f ca="1" xml:space="preserve"> Gas_Calcs!AJ$224</f>
        <v>0</v>
      </c>
      <c r="Y191" s="440">
        <f ca="1" xml:space="preserve"> Gas_Calcs!AK$224</f>
        <v>0</v>
      </c>
      <c r="Z191" s="244">
        <f ca="1" xml:space="preserve"> Gas_Calcs!AL$224</f>
        <v>0</v>
      </c>
      <c r="AA191" s="447">
        <f ca="1" xml:space="preserve"> Gas_Calcs!AM$224</f>
        <v>0</v>
      </c>
      <c r="AB191" s="461"/>
      <c r="AC191" s="463"/>
      <c r="AD191" s="464"/>
      <c r="AE191" s="461"/>
      <c r="AF191" s="463"/>
      <c r="AG191" s="464"/>
      <c r="AH191" s="461"/>
      <c r="AI191" s="463"/>
      <c r="AJ191" s="464"/>
      <c r="AK191" s="384">
        <f t="shared" ca="1" si="3"/>
        <v>0</v>
      </c>
      <c r="AL191" s="384">
        <f t="shared" ca="1" si="3"/>
        <v>0</v>
      </c>
      <c r="AM191" s="384">
        <f t="shared" ca="1" si="3"/>
        <v>0</v>
      </c>
    </row>
    <row r="192" spans="4:39" ht="12.9" customHeight="1" x14ac:dyDescent="0.3">
      <c r="D192" s="54"/>
      <c r="E192" s="234" t="s">
        <v>375</v>
      </c>
      <c r="F192" s="234" t="s">
        <v>176</v>
      </c>
      <c r="G192" s="234" t="s">
        <v>646</v>
      </c>
      <c r="H192" s="172"/>
      <c r="I192" s="172"/>
      <c r="J192" s="440">
        <f ca="1" xml:space="preserve"> Oil_Calcs!AE$225</f>
        <v>84473.372502305341</v>
      </c>
      <c r="K192" s="244">
        <f ca="1" xml:space="preserve"> Oil_Calcs!AF$225</f>
        <v>91865.025918650237</v>
      </c>
      <c r="L192" s="447">
        <f ca="1" xml:space="preserve"> Oil_Calcs!AG$225</f>
        <v>100214.56034730248</v>
      </c>
      <c r="M192" s="440">
        <f ca="1" xml:space="preserve"> Oil_Calcs!AH$225</f>
        <v>6732.9719362816668</v>
      </c>
      <c r="N192" s="244">
        <f ca="1" xml:space="preserve"> Oil_Calcs!AI$225</f>
        <v>9600.7648131096521</v>
      </c>
      <c r="O192" s="447">
        <f ca="1" xml:space="preserve"> Oil_Calcs!AJ$225</f>
        <v>22662.713337051257</v>
      </c>
      <c r="P192" s="440">
        <f ca="1" xml:space="preserve"> Oil_Calcs!AK$225</f>
        <v>91206.34443858701</v>
      </c>
      <c r="Q192" s="244">
        <f ca="1" xml:space="preserve"> Oil_Calcs!AL$225</f>
        <v>101465.79073175989</v>
      </c>
      <c r="R192" s="447">
        <f ca="1" xml:space="preserve"> Oil_Calcs!AM$225</f>
        <v>122877.27368435374</v>
      </c>
      <c r="S192" s="440">
        <f ca="1" xml:space="preserve"> Gas_Calcs!AE$225</f>
        <v>358889.55119999999</v>
      </c>
      <c r="T192" s="244">
        <f ca="1" xml:space="preserve"> Gas_Calcs!AF$225</f>
        <v>370786.4424</v>
      </c>
      <c r="U192" s="447">
        <f ca="1" xml:space="preserve"> Gas_Calcs!AG$225</f>
        <v>385327.08720000001</v>
      </c>
      <c r="V192" s="440">
        <f ca="1" xml:space="preserve"> Gas_Calcs!AH$225</f>
        <v>31794.486675799119</v>
      </c>
      <c r="W192" s="244">
        <f ca="1" xml:space="preserve"> Gas_Calcs!AI$225</f>
        <v>81659.767644684267</v>
      </c>
      <c r="X192" s="447">
        <f ca="1" xml:space="preserve"> Gas_Calcs!AJ$225</f>
        <v>137808.67097910758</v>
      </c>
      <c r="Y192" s="440">
        <f ca="1" xml:space="preserve"> Gas_Calcs!AK$225</f>
        <v>390684.03787579911</v>
      </c>
      <c r="Z192" s="244">
        <f ca="1" xml:space="preserve"> Gas_Calcs!AL$225</f>
        <v>452446.21004468424</v>
      </c>
      <c r="AA192" s="447">
        <f ca="1" xml:space="preserve"> Gas_Calcs!AM$225</f>
        <v>523135.75817910756</v>
      </c>
      <c r="AB192" s="461"/>
      <c r="AC192" s="463"/>
      <c r="AD192" s="464"/>
      <c r="AE192" s="461"/>
      <c r="AF192" s="463"/>
      <c r="AG192" s="464"/>
      <c r="AH192" s="461"/>
      <c r="AI192" s="463"/>
      <c r="AJ192" s="464"/>
      <c r="AK192" s="384">
        <f t="shared" ca="1" si="3"/>
        <v>481890.38231438614</v>
      </c>
      <c r="AL192" s="384">
        <f t="shared" ca="1" si="3"/>
        <v>553912.0007764441</v>
      </c>
      <c r="AM192" s="384">
        <f t="shared" ca="1" si="3"/>
        <v>646013.03186346125</v>
      </c>
    </row>
    <row r="193" spans="4:39" ht="12.9" customHeight="1" x14ac:dyDescent="0.3">
      <c r="D193" s="54"/>
      <c r="E193" s="234" t="s">
        <v>376</v>
      </c>
      <c r="F193" s="234" t="s">
        <v>591</v>
      </c>
      <c r="G193" s="234" t="s">
        <v>646</v>
      </c>
      <c r="H193" s="172"/>
      <c r="I193" s="172"/>
      <c r="J193" s="440">
        <f ca="1" xml:space="preserve"> Oil_Calcs!AE$226</f>
        <v>0</v>
      </c>
      <c r="K193" s="244">
        <f ca="1" xml:space="preserve"> Oil_Calcs!AF$226</f>
        <v>0</v>
      </c>
      <c r="L193" s="447">
        <f ca="1" xml:space="preserve"> Oil_Calcs!AG$226</f>
        <v>0</v>
      </c>
      <c r="M193" s="440">
        <f ca="1" xml:space="preserve"> Oil_Calcs!AH$226</f>
        <v>0</v>
      </c>
      <c r="N193" s="244">
        <f ca="1" xml:space="preserve"> Oil_Calcs!AI$226</f>
        <v>0</v>
      </c>
      <c r="O193" s="447">
        <f ca="1" xml:space="preserve"> Oil_Calcs!AJ$226</f>
        <v>0</v>
      </c>
      <c r="P193" s="440">
        <f ca="1" xml:space="preserve"> Oil_Calcs!AK$226</f>
        <v>0</v>
      </c>
      <c r="Q193" s="244">
        <f ca="1" xml:space="preserve"> Oil_Calcs!AL$226</f>
        <v>0</v>
      </c>
      <c r="R193" s="447">
        <f ca="1" xml:space="preserve"> Oil_Calcs!AM$226</f>
        <v>0</v>
      </c>
      <c r="S193" s="440">
        <f ca="1" xml:space="preserve"> Gas_Calcs!AE$226</f>
        <v>0</v>
      </c>
      <c r="T193" s="244">
        <f ca="1" xml:space="preserve"> Gas_Calcs!AF$226</f>
        <v>0</v>
      </c>
      <c r="U193" s="447">
        <f ca="1" xml:space="preserve"> Gas_Calcs!AG$226</f>
        <v>0</v>
      </c>
      <c r="V193" s="440">
        <f ca="1" xml:space="preserve"> Gas_Calcs!AH$226</f>
        <v>0</v>
      </c>
      <c r="W193" s="244">
        <f ca="1" xml:space="preserve"> Gas_Calcs!AI$226</f>
        <v>0</v>
      </c>
      <c r="X193" s="447">
        <f ca="1" xml:space="preserve"> Gas_Calcs!AJ$226</f>
        <v>0</v>
      </c>
      <c r="Y193" s="440">
        <f ca="1" xml:space="preserve"> Gas_Calcs!AK$226</f>
        <v>0</v>
      </c>
      <c r="Z193" s="244">
        <f ca="1" xml:space="preserve"> Gas_Calcs!AL$226</f>
        <v>0</v>
      </c>
      <c r="AA193" s="447">
        <f ca="1" xml:space="preserve"> Gas_Calcs!AM$226</f>
        <v>0</v>
      </c>
      <c r="AB193" s="461"/>
      <c r="AC193" s="463"/>
      <c r="AD193" s="464"/>
      <c r="AE193" s="461"/>
      <c r="AF193" s="463"/>
      <c r="AG193" s="464"/>
      <c r="AH193" s="461"/>
      <c r="AI193" s="463"/>
      <c r="AJ193" s="464"/>
      <c r="AK193" s="384">
        <f t="shared" ca="1" si="3"/>
        <v>0</v>
      </c>
      <c r="AL193" s="384">
        <f t="shared" ca="1" si="3"/>
        <v>0</v>
      </c>
      <c r="AM193" s="384">
        <f t="shared" ca="1" si="3"/>
        <v>0</v>
      </c>
    </row>
    <row r="194" spans="4:39" ht="12.9" customHeight="1" x14ac:dyDescent="0.3">
      <c r="D194" s="54"/>
      <c r="E194" s="234" t="s">
        <v>377</v>
      </c>
      <c r="F194" s="234" t="s">
        <v>177</v>
      </c>
      <c r="G194" s="234" t="s">
        <v>646</v>
      </c>
      <c r="H194" s="172"/>
      <c r="I194" s="172"/>
      <c r="J194" s="440">
        <f ca="1" xml:space="preserve"> Oil_Calcs!AE$227</f>
        <v>9938.0438238006282</v>
      </c>
      <c r="K194" s="244">
        <f ca="1" xml:space="preserve"> Oil_Calcs!AF$227</f>
        <v>10807.650108076499</v>
      </c>
      <c r="L194" s="447">
        <f ca="1" xml:space="preserve"> Oil_Calcs!AG$227</f>
        <v>11789.948276153234</v>
      </c>
      <c r="M194" s="440">
        <f ca="1" xml:space="preserve"> Oil_Calcs!AH$227</f>
        <v>792.11434544490203</v>
      </c>
      <c r="N194" s="244">
        <f ca="1" xml:space="preserve"> Oil_Calcs!AI$227</f>
        <v>1129.5017427187827</v>
      </c>
      <c r="O194" s="447">
        <f ca="1" xml:space="preserve"> Oil_Calcs!AJ$227</f>
        <v>2666.2015690648536</v>
      </c>
      <c r="P194" s="440">
        <f ca="1" xml:space="preserve"> Oil_Calcs!AK$227</f>
        <v>10730.158169245529</v>
      </c>
      <c r="Q194" s="244">
        <f ca="1" xml:space="preserve"> Oil_Calcs!AL$227</f>
        <v>11937.151850795282</v>
      </c>
      <c r="R194" s="447">
        <f ca="1" xml:space="preserve"> Oil_Calcs!AM$227</f>
        <v>14456.149845218088</v>
      </c>
      <c r="S194" s="440">
        <f ca="1" xml:space="preserve"> Gas_Calcs!AE$227</f>
        <v>19528.451999999997</v>
      </c>
      <c r="T194" s="244">
        <f ca="1" xml:space="preserve"> Gas_Calcs!AF$227</f>
        <v>20175.804</v>
      </c>
      <c r="U194" s="447">
        <f ca="1" xml:space="preserve"> Gas_Calcs!AG$227</f>
        <v>20967.011999999999</v>
      </c>
      <c r="V194" s="440">
        <f ca="1" xml:space="preserve"> Gas_Calcs!AH$227</f>
        <v>1730.0506655513427</v>
      </c>
      <c r="W194" s="244">
        <f ca="1" xml:space="preserve"> Gas_Calcs!AI$227</f>
        <v>4443.3972720807642</v>
      </c>
      <c r="X194" s="447">
        <f ca="1" xml:space="preserve"> Gas_Calcs!AJ$227</f>
        <v>7498.6580339296761</v>
      </c>
      <c r="Y194" s="440">
        <f ca="1" xml:space="preserve"> Gas_Calcs!AK$227</f>
        <v>21258.502665551339</v>
      </c>
      <c r="Z194" s="244">
        <f ca="1" xml:space="preserve"> Gas_Calcs!AL$227</f>
        <v>24619.201272080765</v>
      </c>
      <c r="AA194" s="447">
        <f ca="1" xml:space="preserve"> Gas_Calcs!AM$227</f>
        <v>28465.670033929673</v>
      </c>
      <c r="AB194" s="461"/>
      <c r="AC194" s="463"/>
      <c r="AD194" s="464"/>
      <c r="AE194" s="461"/>
      <c r="AF194" s="463"/>
      <c r="AG194" s="464"/>
      <c r="AH194" s="461"/>
      <c r="AI194" s="463"/>
      <c r="AJ194" s="464"/>
      <c r="AK194" s="384">
        <f t="shared" ca="1" si="3"/>
        <v>31988.660834796869</v>
      </c>
      <c r="AL194" s="384">
        <f t="shared" ca="1" si="3"/>
        <v>36556.353122876048</v>
      </c>
      <c r="AM194" s="384">
        <f t="shared" ca="1" si="3"/>
        <v>42921.819879147763</v>
      </c>
    </row>
    <row r="195" spans="4:39" ht="12.9" customHeight="1" x14ac:dyDescent="0.3">
      <c r="D195" s="54"/>
      <c r="E195" s="234" t="s">
        <v>392</v>
      </c>
      <c r="F195" s="234" t="s">
        <v>604</v>
      </c>
      <c r="G195" s="234" t="s">
        <v>646</v>
      </c>
      <c r="H195" s="172"/>
      <c r="I195" s="172"/>
      <c r="J195" s="440">
        <f ca="1" xml:space="preserve"> Oil_Calcs!AE$228</f>
        <v>0</v>
      </c>
      <c r="K195" s="244">
        <f ca="1" xml:space="preserve"> Oil_Calcs!AF$228</f>
        <v>0</v>
      </c>
      <c r="L195" s="447">
        <f ca="1" xml:space="preserve"> Oil_Calcs!AG$228</f>
        <v>0</v>
      </c>
      <c r="M195" s="440">
        <f ca="1" xml:space="preserve"> Oil_Calcs!AH$228</f>
        <v>0</v>
      </c>
      <c r="N195" s="244">
        <f ca="1" xml:space="preserve"> Oil_Calcs!AI$228</f>
        <v>0</v>
      </c>
      <c r="O195" s="447">
        <f ca="1" xml:space="preserve"> Oil_Calcs!AJ$228</f>
        <v>0</v>
      </c>
      <c r="P195" s="440">
        <f ca="1" xml:space="preserve"> Oil_Calcs!AK$228</f>
        <v>0</v>
      </c>
      <c r="Q195" s="244">
        <f ca="1" xml:space="preserve"> Oil_Calcs!AL$228</f>
        <v>0</v>
      </c>
      <c r="R195" s="447">
        <f ca="1" xml:space="preserve"> Oil_Calcs!AM$228</f>
        <v>0</v>
      </c>
      <c r="S195" s="440">
        <f ca="1" xml:space="preserve"> Gas_Calcs!AE$228</f>
        <v>0</v>
      </c>
      <c r="T195" s="244">
        <f ca="1" xml:space="preserve"> Gas_Calcs!AF$228</f>
        <v>0</v>
      </c>
      <c r="U195" s="447">
        <f ca="1" xml:space="preserve"> Gas_Calcs!AG$228</f>
        <v>0</v>
      </c>
      <c r="V195" s="440">
        <f ca="1" xml:space="preserve"> Gas_Calcs!AH$228</f>
        <v>0</v>
      </c>
      <c r="W195" s="244">
        <f ca="1" xml:space="preserve"> Gas_Calcs!AI$228</f>
        <v>0</v>
      </c>
      <c r="X195" s="447">
        <f ca="1" xml:space="preserve"> Gas_Calcs!AJ$228</f>
        <v>0</v>
      </c>
      <c r="Y195" s="440">
        <f ca="1" xml:space="preserve"> Gas_Calcs!AK$228</f>
        <v>0</v>
      </c>
      <c r="Z195" s="244">
        <f ca="1" xml:space="preserve"> Gas_Calcs!AL$228</f>
        <v>0</v>
      </c>
      <c r="AA195" s="447">
        <f ca="1" xml:space="preserve"> Gas_Calcs!AM$228</f>
        <v>0</v>
      </c>
      <c r="AB195" s="461"/>
      <c r="AC195" s="463"/>
      <c r="AD195" s="464"/>
      <c r="AE195" s="461"/>
      <c r="AF195" s="463"/>
      <c r="AG195" s="464"/>
      <c r="AH195" s="461"/>
      <c r="AI195" s="463"/>
      <c r="AJ195" s="464"/>
      <c r="AK195" s="384">
        <f t="shared" ca="1" si="3"/>
        <v>0</v>
      </c>
      <c r="AL195" s="384">
        <f t="shared" ca="1" si="3"/>
        <v>0</v>
      </c>
      <c r="AM195" s="384">
        <f t="shared" ca="1" si="3"/>
        <v>0</v>
      </c>
    </row>
    <row r="196" spans="4:39" ht="12.9" customHeight="1" x14ac:dyDescent="0.3">
      <c r="D196" s="54"/>
      <c r="E196" s="234" t="s">
        <v>378</v>
      </c>
      <c r="F196" s="234" t="s">
        <v>178</v>
      </c>
      <c r="G196" s="234" t="s">
        <v>646</v>
      </c>
      <c r="H196" s="172"/>
      <c r="I196" s="172"/>
      <c r="J196" s="440">
        <f ca="1" xml:space="preserve"> Oil_Calcs!AE$229</f>
        <v>1508453.0803983097</v>
      </c>
      <c r="K196" s="244">
        <f ca="1" xml:space="preserve"> Oil_Calcs!AF$229</f>
        <v>1640446.8914044688</v>
      </c>
      <c r="L196" s="447">
        <f ca="1" xml:space="preserve"> Oil_Calcs!AG$229</f>
        <v>1789545.7204875443</v>
      </c>
      <c r="M196" s="440">
        <f ca="1" xml:space="preserve"> Oil_Calcs!AH$229</f>
        <v>120231.64171931548</v>
      </c>
      <c r="N196" s="244">
        <f ca="1" xml:space="preserve"> Oil_Calcs!AI$229</f>
        <v>171442.22880552951</v>
      </c>
      <c r="O196" s="447">
        <f ca="1" xml:space="preserve"> Oil_Calcs!AJ$229</f>
        <v>404691.30959020101</v>
      </c>
      <c r="P196" s="440">
        <f ca="1" xml:space="preserve"> Oil_Calcs!AK$229</f>
        <v>1628684.7221176252</v>
      </c>
      <c r="Q196" s="244">
        <f ca="1" xml:space="preserve"> Oil_Calcs!AL$229</f>
        <v>1811889.1202099982</v>
      </c>
      <c r="R196" s="447">
        <f ca="1" xml:space="preserve"> Oil_Calcs!AM$229</f>
        <v>2194237.0300777452</v>
      </c>
      <c r="S196" s="440">
        <f ca="1" xml:space="preserve"> Gas_Calcs!AE$229</f>
        <v>1375741.3247999998</v>
      </c>
      <c r="T196" s="244">
        <f ca="1" xml:space="preserve"> Gas_Calcs!AF$229</f>
        <v>1421346.0096</v>
      </c>
      <c r="U196" s="447">
        <f ca="1" xml:space="preserve"> Gas_Calcs!AG$229</f>
        <v>1477085.0687999998</v>
      </c>
      <c r="V196" s="440">
        <f ca="1" xml:space="preserve"> Gas_Calcs!AH$229</f>
        <v>121878.69241231849</v>
      </c>
      <c r="W196" s="244">
        <f ca="1" xml:space="preserve"> Gas_Calcs!AI$229</f>
        <v>313028.66452011128</v>
      </c>
      <c r="X196" s="447">
        <f ca="1" xml:space="preserve"> Gas_Calcs!AJ$229</f>
        <v>528265.82147015934</v>
      </c>
      <c r="Y196" s="440">
        <f ca="1" xml:space="preserve"> Gas_Calcs!AK$229</f>
        <v>1497620.0172123183</v>
      </c>
      <c r="Z196" s="244">
        <f ca="1" xml:space="preserve"> Gas_Calcs!AL$229</f>
        <v>1734374.6741201114</v>
      </c>
      <c r="AA196" s="447">
        <f ca="1" xml:space="preserve"> Gas_Calcs!AM$229</f>
        <v>2005350.8902701591</v>
      </c>
      <c r="AB196" s="461"/>
      <c r="AC196" s="463"/>
      <c r="AD196" s="464"/>
      <c r="AE196" s="461"/>
      <c r="AF196" s="463"/>
      <c r="AG196" s="464"/>
      <c r="AH196" s="461"/>
      <c r="AI196" s="463"/>
      <c r="AJ196" s="464"/>
      <c r="AK196" s="384">
        <f t="shared" ca="1" si="3"/>
        <v>3126304.7393299434</v>
      </c>
      <c r="AL196" s="384">
        <f t="shared" ca="1" si="3"/>
        <v>3546263.7943301098</v>
      </c>
      <c r="AM196" s="384">
        <f t="shared" ca="1" si="3"/>
        <v>4199587.9203479048</v>
      </c>
    </row>
    <row r="197" spans="4:39" ht="12.9" customHeight="1" x14ac:dyDescent="0.3">
      <c r="D197" s="54"/>
      <c r="E197" s="234" t="s">
        <v>379</v>
      </c>
      <c r="F197" s="234" t="s">
        <v>592</v>
      </c>
      <c r="G197" s="234" t="s">
        <v>646</v>
      </c>
      <c r="H197" s="172"/>
      <c r="I197" s="172"/>
      <c r="J197" s="440">
        <f ca="1" xml:space="preserve"> Oil_Calcs!AE$230</f>
        <v>0</v>
      </c>
      <c r="K197" s="244">
        <f ca="1" xml:space="preserve"> Oil_Calcs!AF$230</f>
        <v>0</v>
      </c>
      <c r="L197" s="447">
        <f ca="1" xml:space="preserve"> Oil_Calcs!AG$230</f>
        <v>0</v>
      </c>
      <c r="M197" s="440">
        <f ca="1" xml:space="preserve"> Oil_Calcs!AH$230</f>
        <v>0</v>
      </c>
      <c r="N197" s="244">
        <f ca="1" xml:space="preserve"> Oil_Calcs!AI$230</f>
        <v>0</v>
      </c>
      <c r="O197" s="447">
        <f ca="1" xml:space="preserve"> Oil_Calcs!AJ$230</f>
        <v>0</v>
      </c>
      <c r="P197" s="440">
        <f ca="1" xml:space="preserve"> Oil_Calcs!AK$230</f>
        <v>0</v>
      </c>
      <c r="Q197" s="244">
        <f ca="1" xml:space="preserve"> Oil_Calcs!AL$230</f>
        <v>0</v>
      </c>
      <c r="R197" s="447">
        <f ca="1" xml:space="preserve"> Oil_Calcs!AM$230</f>
        <v>0</v>
      </c>
      <c r="S197" s="440">
        <f ca="1" xml:space="preserve"> Gas_Calcs!AE$230</f>
        <v>0</v>
      </c>
      <c r="T197" s="244">
        <f ca="1" xml:space="preserve"> Gas_Calcs!AF$230</f>
        <v>0</v>
      </c>
      <c r="U197" s="447">
        <f ca="1" xml:space="preserve"> Gas_Calcs!AG$230</f>
        <v>0</v>
      </c>
      <c r="V197" s="440">
        <f ca="1" xml:space="preserve"> Gas_Calcs!AH$230</f>
        <v>0</v>
      </c>
      <c r="W197" s="244">
        <f ca="1" xml:space="preserve"> Gas_Calcs!AI$230</f>
        <v>0</v>
      </c>
      <c r="X197" s="447">
        <f ca="1" xml:space="preserve"> Gas_Calcs!AJ$230</f>
        <v>0</v>
      </c>
      <c r="Y197" s="440">
        <f ca="1" xml:space="preserve"> Gas_Calcs!AK$230</f>
        <v>0</v>
      </c>
      <c r="Z197" s="244">
        <f ca="1" xml:space="preserve"> Gas_Calcs!AL$230</f>
        <v>0</v>
      </c>
      <c r="AA197" s="447">
        <f ca="1" xml:space="preserve"> Gas_Calcs!AM$230</f>
        <v>0</v>
      </c>
      <c r="AB197" s="461"/>
      <c r="AC197" s="463"/>
      <c r="AD197" s="464"/>
      <c r="AE197" s="461"/>
      <c r="AF197" s="463"/>
      <c r="AG197" s="464"/>
      <c r="AH197" s="461"/>
      <c r="AI197" s="463"/>
      <c r="AJ197" s="464"/>
      <c r="AK197" s="384">
        <f t="shared" ca="1" si="3"/>
        <v>0</v>
      </c>
      <c r="AL197" s="384">
        <f t="shared" ca="1" si="3"/>
        <v>0</v>
      </c>
      <c r="AM197" s="384">
        <f t="shared" ca="1" si="3"/>
        <v>0</v>
      </c>
    </row>
    <row r="198" spans="4:39" ht="12.9" customHeight="1" x14ac:dyDescent="0.3">
      <c r="D198" s="54"/>
      <c r="E198" s="234" t="s">
        <v>390</v>
      </c>
      <c r="F198" s="234" t="s">
        <v>179</v>
      </c>
      <c r="G198" s="234" t="s">
        <v>646</v>
      </c>
      <c r="H198" s="172"/>
      <c r="I198" s="172"/>
      <c r="J198" s="440">
        <f ca="1" xml:space="preserve"> Oil_Calcs!AE$231</f>
        <v>1392461.9117690939</v>
      </c>
      <c r="K198" s="244">
        <f ca="1" xml:space="preserve"> Oil_Calcs!AF$231</f>
        <v>1514306.1751430617</v>
      </c>
      <c r="L198" s="447">
        <f ca="1" xml:space="preserve"> Oil_Calcs!AG$231</f>
        <v>1651940.1813215846</v>
      </c>
      <c r="M198" s="440">
        <f ca="1" xml:space="preserve"> Oil_Calcs!AH$231</f>
        <v>110986.53571605141</v>
      </c>
      <c r="N198" s="244">
        <f ca="1" xml:space="preserve"> Oil_Calcs!AI$231</f>
        <v>158259.32989408314</v>
      </c>
      <c r="O198" s="447">
        <f ca="1" xml:space="preserve"> Oil_Calcs!AJ$231</f>
        <v>373572.92841982981</v>
      </c>
      <c r="P198" s="440">
        <f ca="1" xml:space="preserve"> Oil_Calcs!AK$231</f>
        <v>1503448.4474851454</v>
      </c>
      <c r="Q198" s="244">
        <f ca="1" xml:space="preserve"> Oil_Calcs!AL$231</f>
        <v>1672565.5050371448</v>
      </c>
      <c r="R198" s="447">
        <f ca="1" xml:space="preserve"> Oil_Calcs!AM$231</f>
        <v>2025513.1097414144</v>
      </c>
      <c r="S198" s="440">
        <f ca="1" xml:space="preserve"> Gas_Calcs!AE$231</f>
        <v>228711.59999999998</v>
      </c>
      <c r="T198" s="244">
        <f ca="1" xml:space="preserve"> Gas_Calcs!AF$231</f>
        <v>236293.2</v>
      </c>
      <c r="U198" s="447">
        <f ca="1" xml:space="preserve"> Gas_Calcs!AG$231</f>
        <v>245559.59999999998</v>
      </c>
      <c r="V198" s="440">
        <f ca="1" xml:space="preserve"> Gas_Calcs!AH$231</f>
        <v>20261.854641592301</v>
      </c>
      <c r="W198" s="244">
        <f ca="1" xml:space="preserve"> Gas_Calcs!AI$231</f>
        <v>52039.787871216162</v>
      </c>
      <c r="X198" s="447">
        <f ca="1" xml:space="preserve"> Gas_Calcs!AJ$231</f>
        <v>87822.121118095311</v>
      </c>
      <c r="Y198" s="440">
        <f ca="1" xml:space="preserve"> Gas_Calcs!AK$231</f>
        <v>248973.45464159228</v>
      </c>
      <c r="Z198" s="244">
        <f ca="1" xml:space="preserve"> Gas_Calcs!AL$231</f>
        <v>288332.98787121614</v>
      </c>
      <c r="AA198" s="447">
        <f ca="1" xml:space="preserve"> Gas_Calcs!AM$231</f>
        <v>333381.72111809527</v>
      </c>
      <c r="AB198" s="461"/>
      <c r="AC198" s="463"/>
      <c r="AD198" s="464"/>
      <c r="AE198" s="461"/>
      <c r="AF198" s="463"/>
      <c r="AG198" s="464"/>
      <c r="AH198" s="461"/>
      <c r="AI198" s="463"/>
      <c r="AJ198" s="464"/>
      <c r="AK198" s="384">
        <f t="shared" ca="1" si="3"/>
        <v>1752421.9021267376</v>
      </c>
      <c r="AL198" s="384">
        <f t="shared" ca="1" si="3"/>
        <v>1960898.4929083609</v>
      </c>
      <c r="AM198" s="384">
        <f t="shared" ca="1" si="3"/>
        <v>2358894.8308595098</v>
      </c>
    </row>
    <row r="199" spans="4:39" ht="12.9" customHeight="1" x14ac:dyDescent="0.3">
      <c r="D199" s="54"/>
      <c r="E199" s="234" t="s">
        <v>399</v>
      </c>
      <c r="F199" s="234" t="s">
        <v>611</v>
      </c>
      <c r="G199" s="234" t="s">
        <v>646</v>
      </c>
      <c r="H199" s="172"/>
      <c r="I199" s="172"/>
      <c r="J199" s="440">
        <f ca="1" xml:space="preserve"> Oil_Calcs!AE$232</f>
        <v>0</v>
      </c>
      <c r="K199" s="244">
        <f ca="1" xml:space="preserve"> Oil_Calcs!AF$232</f>
        <v>0</v>
      </c>
      <c r="L199" s="447">
        <f ca="1" xml:space="preserve"> Oil_Calcs!AG$232</f>
        <v>0</v>
      </c>
      <c r="M199" s="440">
        <f ca="1" xml:space="preserve"> Oil_Calcs!AH$232</f>
        <v>0</v>
      </c>
      <c r="N199" s="244">
        <f ca="1" xml:space="preserve"> Oil_Calcs!AI$232</f>
        <v>0</v>
      </c>
      <c r="O199" s="447">
        <f ca="1" xml:space="preserve"> Oil_Calcs!AJ$232</f>
        <v>0</v>
      </c>
      <c r="P199" s="440">
        <f ca="1" xml:space="preserve"> Oil_Calcs!AK$232</f>
        <v>0</v>
      </c>
      <c r="Q199" s="244">
        <f ca="1" xml:space="preserve"> Oil_Calcs!AL$232</f>
        <v>0</v>
      </c>
      <c r="R199" s="447">
        <f ca="1" xml:space="preserve"> Oil_Calcs!AM$232</f>
        <v>0</v>
      </c>
      <c r="S199" s="440">
        <f ca="1" xml:space="preserve"> Gas_Calcs!AE$232</f>
        <v>0</v>
      </c>
      <c r="T199" s="244">
        <f ca="1" xml:space="preserve"> Gas_Calcs!AF$232</f>
        <v>0</v>
      </c>
      <c r="U199" s="447">
        <f ca="1" xml:space="preserve"> Gas_Calcs!AG$232</f>
        <v>0</v>
      </c>
      <c r="V199" s="440">
        <f ca="1" xml:space="preserve"> Gas_Calcs!AH$232</f>
        <v>0</v>
      </c>
      <c r="W199" s="244">
        <f ca="1" xml:space="preserve"> Gas_Calcs!AI$232</f>
        <v>0</v>
      </c>
      <c r="X199" s="447">
        <f ca="1" xml:space="preserve"> Gas_Calcs!AJ$232</f>
        <v>0</v>
      </c>
      <c r="Y199" s="440">
        <f ca="1" xml:space="preserve"> Gas_Calcs!AK$232</f>
        <v>0</v>
      </c>
      <c r="Z199" s="244">
        <f ca="1" xml:space="preserve"> Gas_Calcs!AL$232</f>
        <v>0</v>
      </c>
      <c r="AA199" s="447">
        <f ca="1" xml:space="preserve"> Gas_Calcs!AM$232</f>
        <v>0</v>
      </c>
      <c r="AB199" s="461"/>
      <c r="AC199" s="463"/>
      <c r="AD199" s="464"/>
      <c r="AE199" s="461"/>
      <c r="AF199" s="463"/>
      <c r="AG199" s="464"/>
      <c r="AH199" s="461"/>
      <c r="AI199" s="463"/>
      <c r="AJ199" s="464"/>
      <c r="AK199" s="384">
        <f t="shared" ca="1" si="3"/>
        <v>0</v>
      </c>
      <c r="AL199" s="384">
        <f t="shared" ca="1" si="3"/>
        <v>0</v>
      </c>
      <c r="AM199" s="384">
        <f t="shared" ca="1" si="3"/>
        <v>0</v>
      </c>
    </row>
    <row r="200" spans="4:39" ht="12.9" customHeight="1" x14ac:dyDescent="0.3">
      <c r="D200" s="54"/>
      <c r="E200" s="234" t="s">
        <v>393</v>
      </c>
      <c r="F200" s="234" t="s">
        <v>605</v>
      </c>
      <c r="G200" s="234" t="s">
        <v>646</v>
      </c>
      <c r="H200" s="172"/>
      <c r="I200" s="172"/>
      <c r="J200" s="440">
        <f ca="1" xml:space="preserve"> Oil_Calcs!AE$233</f>
        <v>0</v>
      </c>
      <c r="K200" s="244">
        <f ca="1" xml:space="preserve"> Oil_Calcs!AF$233</f>
        <v>0</v>
      </c>
      <c r="L200" s="447">
        <f ca="1" xml:space="preserve"> Oil_Calcs!AG$233</f>
        <v>0</v>
      </c>
      <c r="M200" s="440">
        <f ca="1" xml:space="preserve"> Oil_Calcs!AH$233</f>
        <v>0</v>
      </c>
      <c r="N200" s="244">
        <f ca="1" xml:space="preserve"> Oil_Calcs!AI$233</f>
        <v>0</v>
      </c>
      <c r="O200" s="447">
        <f ca="1" xml:space="preserve"> Oil_Calcs!AJ$233</f>
        <v>0</v>
      </c>
      <c r="P200" s="440">
        <f ca="1" xml:space="preserve"> Oil_Calcs!AK$233</f>
        <v>0</v>
      </c>
      <c r="Q200" s="244">
        <f ca="1" xml:space="preserve"> Oil_Calcs!AL$233</f>
        <v>0</v>
      </c>
      <c r="R200" s="447">
        <f ca="1" xml:space="preserve"> Oil_Calcs!AM$233</f>
        <v>0</v>
      </c>
      <c r="S200" s="440">
        <f ca="1" xml:space="preserve"> Gas_Calcs!AE$233</f>
        <v>0</v>
      </c>
      <c r="T200" s="244">
        <f ca="1" xml:space="preserve"> Gas_Calcs!AF$233</f>
        <v>0</v>
      </c>
      <c r="U200" s="447">
        <f ca="1" xml:space="preserve"> Gas_Calcs!AG$233</f>
        <v>0</v>
      </c>
      <c r="V200" s="440">
        <f ca="1" xml:space="preserve"> Gas_Calcs!AH$233</f>
        <v>0</v>
      </c>
      <c r="W200" s="244">
        <f ca="1" xml:space="preserve"> Gas_Calcs!AI$233</f>
        <v>0</v>
      </c>
      <c r="X200" s="447">
        <f ca="1" xml:space="preserve"> Gas_Calcs!AJ$233</f>
        <v>0</v>
      </c>
      <c r="Y200" s="440">
        <f ca="1" xml:space="preserve"> Gas_Calcs!AK$233</f>
        <v>0</v>
      </c>
      <c r="Z200" s="244">
        <f ca="1" xml:space="preserve"> Gas_Calcs!AL$233</f>
        <v>0</v>
      </c>
      <c r="AA200" s="447">
        <f ca="1" xml:space="preserve"> Gas_Calcs!AM$233</f>
        <v>0</v>
      </c>
      <c r="AB200" s="461"/>
      <c r="AC200" s="463"/>
      <c r="AD200" s="464"/>
      <c r="AE200" s="461"/>
      <c r="AF200" s="463"/>
      <c r="AG200" s="464"/>
      <c r="AH200" s="461"/>
      <c r="AI200" s="463"/>
      <c r="AJ200" s="464"/>
      <c r="AK200" s="384">
        <f t="shared" ca="1" si="3"/>
        <v>0</v>
      </c>
      <c r="AL200" s="384">
        <f t="shared" ca="1" si="3"/>
        <v>0</v>
      </c>
      <c r="AM200" s="384">
        <f t="shared" ca="1" si="3"/>
        <v>0</v>
      </c>
    </row>
    <row r="201" spans="4:39" ht="12.9" customHeight="1" x14ac:dyDescent="0.3">
      <c r="D201" s="54"/>
      <c r="E201" s="234" t="s">
        <v>405</v>
      </c>
      <c r="F201" s="234" t="s">
        <v>180</v>
      </c>
      <c r="G201" s="234" t="s">
        <v>646</v>
      </c>
      <c r="H201" s="172"/>
      <c r="I201" s="172"/>
      <c r="J201" s="440">
        <f ca="1" xml:space="preserve"> Oil_Calcs!AE$234</f>
        <v>34499.209274050751</v>
      </c>
      <c r="K201" s="244">
        <f ca="1" xml:space="preserve"> Oil_Calcs!AF$234</f>
        <v>37517.985375179844</v>
      </c>
      <c r="L201" s="447">
        <f ca="1" xml:space="preserve"> Oil_Calcs!AG$234</f>
        <v>40927.963301503361</v>
      </c>
      <c r="M201" s="440">
        <f ca="1" xml:space="preserve"> Oil_Calcs!AH$234</f>
        <v>2749.7683706158737</v>
      </c>
      <c r="N201" s="244">
        <f ca="1" xml:space="preserve"> Oil_Calcs!AI$234</f>
        <v>3920.984621152345</v>
      </c>
      <c r="O201" s="447">
        <f ca="1" xml:space="preserve"> Oil_Calcs!AJ$234</f>
        <v>9255.5283040394206</v>
      </c>
      <c r="P201" s="440">
        <f ca="1" xml:space="preserve"> Oil_Calcs!AK$234</f>
        <v>37248.977644666622</v>
      </c>
      <c r="Q201" s="244">
        <f ca="1" xml:space="preserve"> Oil_Calcs!AL$234</f>
        <v>41438.969996332191</v>
      </c>
      <c r="R201" s="447">
        <f ca="1" xml:space="preserve"> Oil_Calcs!AM$234</f>
        <v>50183.491605542782</v>
      </c>
      <c r="S201" s="440">
        <f ca="1" xml:space="preserve"> Gas_Calcs!AE$234</f>
        <v>0</v>
      </c>
      <c r="T201" s="244">
        <f ca="1" xml:space="preserve"> Gas_Calcs!AF$234</f>
        <v>0</v>
      </c>
      <c r="U201" s="447">
        <f ca="1" xml:space="preserve"> Gas_Calcs!AG$234</f>
        <v>0</v>
      </c>
      <c r="V201" s="440">
        <f ca="1" xml:space="preserve"> Gas_Calcs!AH$234</f>
        <v>0</v>
      </c>
      <c r="W201" s="244">
        <f ca="1" xml:space="preserve"> Gas_Calcs!AI$234</f>
        <v>0</v>
      </c>
      <c r="X201" s="447">
        <f ca="1" xml:space="preserve"> Gas_Calcs!AJ$234</f>
        <v>0</v>
      </c>
      <c r="Y201" s="440">
        <f ca="1" xml:space="preserve"> Gas_Calcs!AK$234</f>
        <v>0</v>
      </c>
      <c r="Z201" s="244">
        <f ca="1" xml:space="preserve"> Gas_Calcs!AL$234</f>
        <v>0</v>
      </c>
      <c r="AA201" s="447">
        <f ca="1" xml:space="preserve"> Gas_Calcs!AM$234</f>
        <v>0</v>
      </c>
      <c r="AB201" s="461"/>
      <c r="AC201" s="463"/>
      <c r="AD201" s="464"/>
      <c r="AE201" s="461"/>
      <c r="AF201" s="463"/>
      <c r="AG201" s="464"/>
      <c r="AH201" s="461"/>
      <c r="AI201" s="463"/>
      <c r="AJ201" s="464"/>
      <c r="AK201" s="384">
        <f t="shared" ref="AK201:AM254" ca="1" si="4">P201+Y201+AH201</f>
        <v>37248.977644666622</v>
      </c>
      <c r="AL201" s="384">
        <f t="shared" ca="1" si="4"/>
        <v>41438.969996332191</v>
      </c>
      <c r="AM201" s="384">
        <f t="shared" ca="1" si="4"/>
        <v>50183.491605542782</v>
      </c>
    </row>
    <row r="202" spans="4:39" ht="12.9" customHeight="1" x14ac:dyDescent="0.3">
      <c r="D202" s="54"/>
      <c r="E202" s="234" t="s">
        <v>408</v>
      </c>
      <c r="F202" s="234" t="s">
        <v>619</v>
      </c>
      <c r="G202" s="234" t="s">
        <v>646</v>
      </c>
      <c r="H202" s="172"/>
      <c r="I202" s="172"/>
      <c r="J202" s="440">
        <f ca="1" xml:space="preserve"> Oil_Calcs!AE$235</f>
        <v>0</v>
      </c>
      <c r="K202" s="244">
        <f ca="1" xml:space="preserve"> Oil_Calcs!AF$235</f>
        <v>0</v>
      </c>
      <c r="L202" s="447">
        <f ca="1" xml:space="preserve"> Oil_Calcs!AG$235</f>
        <v>0</v>
      </c>
      <c r="M202" s="440">
        <f ca="1" xml:space="preserve"> Oil_Calcs!AH$235</f>
        <v>0</v>
      </c>
      <c r="N202" s="244">
        <f ca="1" xml:space="preserve"> Oil_Calcs!AI$235</f>
        <v>0</v>
      </c>
      <c r="O202" s="447">
        <f ca="1" xml:space="preserve"> Oil_Calcs!AJ$235</f>
        <v>0</v>
      </c>
      <c r="P202" s="440">
        <f ca="1" xml:space="preserve"> Oil_Calcs!AK$235</f>
        <v>0</v>
      </c>
      <c r="Q202" s="244">
        <f ca="1" xml:space="preserve"> Oil_Calcs!AL$235</f>
        <v>0</v>
      </c>
      <c r="R202" s="447">
        <f ca="1" xml:space="preserve"> Oil_Calcs!AM$235</f>
        <v>0</v>
      </c>
      <c r="S202" s="440">
        <f ca="1" xml:space="preserve"> Gas_Calcs!AE$235</f>
        <v>0</v>
      </c>
      <c r="T202" s="244">
        <f ca="1" xml:space="preserve"> Gas_Calcs!AF$235</f>
        <v>0</v>
      </c>
      <c r="U202" s="447">
        <f ca="1" xml:space="preserve"> Gas_Calcs!AG$235</f>
        <v>0</v>
      </c>
      <c r="V202" s="440">
        <f ca="1" xml:space="preserve"> Gas_Calcs!AH$235</f>
        <v>0</v>
      </c>
      <c r="W202" s="244">
        <f ca="1" xml:space="preserve"> Gas_Calcs!AI$235</f>
        <v>0</v>
      </c>
      <c r="X202" s="447">
        <f ca="1" xml:space="preserve"> Gas_Calcs!AJ$235</f>
        <v>0</v>
      </c>
      <c r="Y202" s="440">
        <f ca="1" xml:space="preserve"> Gas_Calcs!AK$235</f>
        <v>0</v>
      </c>
      <c r="Z202" s="244">
        <f ca="1" xml:space="preserve"> Gas_Calcs!AL$235</f>
        <v>0</v>
      </c>
      <c r="AA202" s="447">
        <f ca="1" xml:space="preserve"> Gas_Calcs!AM$235</f>
        <v>0</v>
      </c>
      <c r="AB202" s="461"/>
      <c r="AC202" s="463"/>
      <c r="AD202" s="464"/>
      <c r="AE202" s="461"/>
      <c r="AF202" s="463"/>
      <c r="AG202" s="464"/>
      <c r="AH202" s="461"/>
      <c r="AI202" s="463"/>
      <c r="AJ202" s="464"/>
      <c r="AK202" s="384">
        <f t="shared" ca="1" si="4"/>
        <v>0</v>
      </c>
      <c r="AL202" s="384">
        <f t="shared" ca="1" si="4"/>
        <v>0</v>
      </c>
      <c r="AM202" s="384">
        <f t="shared" ca="1" si="4"/>
        <v>0</v>
      </c>
    </row>
    <row r="203" spans="4:39" ht="12.9" customHeight="1" x14ac:dyDescent="0.3">
      <c r="D203" s="54"/>
      <c r="E203" s="234" t="s">
        <v>395</v>
      </c>
      <c r="F203" s="234" t="s">
        <v>607</v>
      </c>
      <c r="G203" s="234" t="s">
        <v>646</v>
      </c>
      <c r="H203" s="172"/>
      <c r="I203" s="172"/>
      <c r="J203" s="440">
        <f ca="1" xml:space="preserve"> Oil_Calcs!AE$236</f>
        <v>0</v>
      </c>
      <c r="K203" s="244">
        <f ca="1" xml:space="preserve"> Oil_Calcs!AF$236</f>
        <v>0</v>
      </c>
      <c r="L203" s="447">
        <f ca="1" xml:space="preserve"> Oil_Calcs!AG$236</f>
        <v>0</v>
      </c>
      <c r="M203" s="440">
        <f ca="1" xml:space="preserve"> Oil_Calcs!AH$236</f>
        <v>0</v>
      </c>
      <c r="N203" s="244">
        <f ca="1" xml:space="preserve"> Oil_Calcs!AI$236</f>
        <v>0</v>
      </c>
      <c r="O203" s="447">
        <f ca="1" xml:space="preserve"> Oil_Calcs!AJ$236</f>
        <v>0</v>
      </c>
      <c r="P203" s="440">
        <f ca="1" xml:space="preserve"> Oil_Calcs!AK$236</f>
        <v>0</v>
      </c>
      <c r="Q203" s="244">
        <f ca="1" xml:space="preserve"> Oil_Calcs!AL$236</f>
        <v>0</v>
      </c>
      <c r="R203" s="447">
        <f ca="1" xml:space="preserve"> Oil_Calcs!AM$236</f>
        <v>0</v>
      </c>
      <c r="S203" s="440">
        <f ca="1" xml:space="preserve"> Gas_Calcs!AE$236</f>
        <v>0</v>
      </c>
      <c r="T203" s="244">
        <f ca="1" xml:space="preserve"> Gas_Calcs!AF$236</f>
        <v>0</v>
      </c>
      <c r="U203" s="447">
        <f ca="1" xml:space="preserve"> Gas_Calcs!AG$236</f>
        <v>0</v>
      </c>
      <c r="V203" s="440">
        <f ca="1" xml:space="preserve"> Gas_Calcs!AH$236</f>
        <v>0</v>
      </c>
      <c r="W203" s="244">
        <f ca="1" xml:space="preserve"> Gas_Calcs!AI$236</f>
        <v>0</v>
      </c>
      <c r="X203" s="447">
        <f ca="1" xml:space="preserve"> Gas_Calcs!AJ$236</f>
        <v>0</v>
      </c>
      <c r="Y203" s="440">
        <f ca="1" xml:space="preserve"> Gas_Calcs!AK$236</f>
        <v>0</v>
      </c>
      <c r="Z203" s="244">
        <f ca="1" xml:space="preserve"> Gas_Calcs!AL$236</f>
        <v>0</v>
      </c>
      <c r="AA203" s="447">
        <f ca="1" xml:space="preserve"> Gas_Calcs!AM$236</f>
        <v>0</v>
      </c>
      <c r="AB203" s="461"/>
      <c r="AC203" s="463"/>
      <c r="AD203" s="464"/>
      <c r="AE203" s="461"/>
      <c r="AF203" s="463"/>
      <c r="AG203" s="464"/>
      <c r="AH203" s="461"/>
      <c r="AI203" s="463"/>
      <c r="AJ203" s="464"/>
      <c r="AK203" s="384">
        <f t="shared" ca="1" si="4"/>
        <v>0</v>
      </c>
      <c r="AL203" s="384">
        <f t="shared" ca="1" si="4"/>
        <v>0</v>
      </c>
      <c r="AM203" s="384">
        <f t="shared" ca="1" si="4"/>
        <v>0</v>
      </c>
    </row>
    <row r="204" spans="4:39" ht="12.9" customHeight="1" x14ac:dyDescent="0.3">
      <c r="D204" s="54"/>
      <c r="E204" s="234" t="s">
        <v>381</v>
      </c>
      <c r="F204" s="234" t="s">
        <v>594</v>
      </c>
      <c r="G204" s="234" t="s">
        <v>646</v>
      </c>
      <c r="H204" s="172"/>
      <c r="I204" s="172"/>
      <c r="J204" s="440">
        <f ca="1" xml:space="preserve"> Oil_Calcs!AE$237</f>
        <v>0</v>
      </c>
      <c r="K204" s="244">
        <f ca="1" xml:space="preserve"> Oil_Calcs!AF$237</f>
        <v>0</v>
      </c>
      <c r="L204" s="447">
        <f ca="1" xml:space="preserve"> Oil_Calcs!AG$237</f>
        <v>0</v>
      </c>
      <c r="M204" s="440">
        <f ca="1" xml:space="preserve"> Oil_Calcs!AH$237</f>
        <v>0</v>
      </c>
      <c r="N204" s="244">
        <f ca="1" xml:space="preserve"> Oil_Calcs!AI$237</f>
        <v>0</v>
      </c>
      <c r="O204" s="447">
        <f ca="1" xml:space="preserve"> Oil_Calcs!AJ$237</f>
        <v>0</v>
      </c>
      <c r="P204" s="440">
        <f ca="1" xml:space="preserve"> Oil_Calcs!AK$237</f>
        <v>0</v>
      </c>
      <c r="Q204" s="244">
        <f ca="1" xml:space="preserve"> Oil_Calcs!AL$237</f>
        <v>0</v>
      </c>
      <c r="R204" s="447">
        <f ca="1" xml:space="preserve"> Oil_Calcs!AM$237</f>
        <v>0</v>
      </c>
      <c r="S204" s="440">
        <f ca="1" xml:space="preserve"> Gas_Calcs!AE$237</f>
        <v>0</v>
      </c>
      <c r="T204" s="244">
        <f ca="1" xml:space="preserve"> Gas_Calcs!AF$237</f>
        <v>0</v>
      </c>
      <c r="U204" s="447">
        <f ca="1" xml:space="preserve"> Gas_Calcs!AG$237</f>
        <v>0</v>
      </c>
      <c r="V204" s="440">
        <f ca="1" xml:space="preserve"> Gas_Calcs!AH$237</f>
        <v>0</v>
      </c>
      <c r="W204" s="244">
        <f ca="1" xml:space="preserve"> Gas_Calcs!AI$237</f>
        <v>0</v>
      </c>
      <c r="X204" s="447">
        <f ca="1" xml:space="preserve"> Gas_Calcs!AJ$237</f>
        <v>0</v>
      </c>
      <c r="Y204" s="440">
        <f ca="1" xml:space="preserve"> Gas_Calcs!AK$237</f>
        <v>0</v>
      </c>
      <c r="Z204" s="244">
        <f ca="1" xml:space="preserve"> Gas_Calcs!AL$237</f>
        <v>0</v>
      </c>
      <c r="AA204" s="447">
        <f ca="1" xml:space="preserve"> Gas_Calcs!AM$237</f>
        <v>0</v>
      </c>
      <c r="AB204" s="461"/>
      <c r="AC204" s="463"/>
      <c r="AD204" s="464"/>
      <c r="AE204" s="461"/>
      <c r="AF204" s="463"/>
      <c r="AG204" s="464"/>
      <c r="AH204" s="461"/>
      <c r="AI204" s="463"/>
      <c r="AJ204" s="464"/>
      <c r="AK204" s="384">
        <f t="shared" ca="1" si="4"/>
        <v>0</v>
      </c>
      <c r="AL204" s="384">
        <f t="shared" ca="1" si="4"/>
        <v>0</v>
      </c>
      <c r="AM204" s="384">
        <f t="shared" ca="1" si="4"/>
        <v>0</v>
      </c>
    </row>
    <row r="205" spans="4:39" ht="12.9" customHeight="1" x14ac:dyDescent="0.3">
      <c r="D205" s="54"/>
      <c r="E205" s="234" t="s">
        <v>398</v>
      </c>
      <c r="F205" s="234" t="s">
        <v>610</v>
      </c>
      <c r="G205" s="234" t="s">
        <v>646</v>
      </c>
      <c r="H205" s="172"/>
      <c r="I205" s="172"/>
      <c r="J205" s="440">
        <f ca="1" xml:space="preserve"> Oil_Calcs!AE$238</f>
        <v>0</v>
      </c>
      <c r="K205" s="244">
        <f ca="1" xml:space="preserve"> Oil_Calcs!AF$238</f>
        <v>0</v>
      </c>
      <c r="L205" s="447">
        <f ca="1" xml:space="preserve"> Oil_Calcs!AG$238</f>
        <v>0</v>
      </c>
      <c r="M205" s="440">
        <f ca="1" xml:space="preserve"> Oil_Calcs!AH$238</f>
        <v>0</v>
      </c>
      <c r="N205" s="244">
        <f ca="1" xml:space="preserve"> Oil_Calcs!AI$238</f>
        <v>0</v>
      </c>
      <c r="O205" s="447">
        <f ca="1" xml:space="preserve"> Oil_Calcs!AJ$238</f>
        <v>0</v>
      </c>
      <c r="P205" s="440">
        <f ca="1" xml:space="preserve"> Oil_Calcs!AK$238</f>
        <v>0</v>
      </c>
      <c r="Q205" s="244">
        <f ca="1" xml:space="preserve"> Oil_Calcs!AL$238</f>
        <v>0</v>
      </c>
      <c r="R205" s="447">
        <f ca="1" xml:space="preserve"> Oil_Calcs!AM$238</f>
        <v>0</v>
      </c>
      <c r="S205" s="440">
        <f ca="1" xml:space="preserve"> Gas_Calcs!AE$238</f>
        <v>0</v>
      </c>
      <c r="T205" s="244">
        <f ca="1" xml:space="preserve"> Gas_Calcs!AF$238</f>
        <v>0</v>
      </c>
      <c r="U205" s="447">
        <f ca="1" xml:space="preserve"> Gas_Calcs!AG$238</f>
        <v>0</v>
      </c>
      <c r="V205" s="440">
        <f ca="1" xml:space="preserve"> Gas_Calcs!AH$238</f>
        <v>0</v>
      </c>
      <c r="W205" s="244">
        <f ca="1" xml:space="preserve"> Gas_Calcs!AI$238</f>
        <v>0</v>
      </c>
      <c r="X205" s="447">
        <f ca="1" xml:space="preserve"> Gas_Calcs!AJ$238</f>
        <v>0</v>
      </c>
      <c r="Y205" s="440">
        <f ca="1" xml:space="preserve"> Gas_Calcs!AK$238</f>
        <v>0</v>
      </c>
      <c r="Z205" s="244">
        <f ca="1" xml:space="preserve"> Gas_Calcs!AL$238</f>
        <v>0</v>
      </c>
      <c r="AA205" s="447">
        <f ca="1" xml:space="preserve"> Gas_Calcs!AM$238</f>
        <v>0</v>
      </c>
      <c r="AB205" s="461"/>
      <c r="AC205" s="463"/>
      <c r="AD205" s="464"/>
      <c r="AE205" s="461"/>
      <c r="AF205" s="463"/>
      <c r="AG205" s="464"/>
      <c r="AH205" s="461"/>
      <c r="AI205" s="463"/>
      <c r="AJ205" s="464"/>
      <c r="AK205" s="384">
        <f t="shared" ca="1" si="4"/>
        <v>0</v>
      </c>
      <c r="AL205" s="384">
        <f t="shared" ca="1" si="4"/>
        <v>0</v>
      </c>
      <c r="AM205" s="384">
        <f t="shared" ca="1" si="4"/>
        <v>0</v>
      </c>
    </row>
    <row r="206" spans="4:39" ht="12.9" customHeight="1" x14ac:dyDescent="0.3">
      <c r="D206" s="54"/>
      <c r="E206" s="234" t="s">
        <v>407</v>
      </c>
      <c r="F206" s="234" t="s">
        <v>618</v>
      </c>
      <c r="G206" s="234" t="s">
        <v>646</v>
      </c>
      <c r="H206" s="172"/>
      <c r="I206" s="172"/>
      <c r="J206" s="440">
        <f ca="1" xml:space="preserve"> Oil_Calcs!AE$239</f>
        <v>0</v>
      </c>
      <c r="K206" s="244">
        <f ca="1" xml:space="preserve"> Oil_Calcs!AF$239</f>
        <v>0</v>
      </c>
      <c r="L206" s="447">
        <f ca="1" xml:space="preserve"> Oil_Calcs!AG$239</f>
        <v>0</v>
      </c>
      <c r="M206" s="440">
        <f ca="1" xml:space="preserve"> Oil_Calcs!AH$239</f>
        <v>0</v>
      </c>
      <c r="N206" s="244">
        <f ca="1" xml:space="preserve"> Oil_Calcs!AI$239</f>
        <v>0</v>
      </c>
      <c r="O206" s="447">
        <f ca="1" xml:space="preserve"> Oil_Calcs!AJ$239</f>
        <v>0</v>
      </c>
      <c r="P206" s="440">
        <f ca="1" xml:space="preserve"> Oil_Calcs!AK$239</f>
        <v>0</v>
      </c>
      <c r="Q206" s="244">
        <f ca="1" xml:space="preserve"> Oil_Calcs!AL$239</f>
        <v>0</v>
      </c>
      <c r="R206" s="447">
        <f ca="1" xml:space="preserve"> Oil_Calcs!AM$239</f>
        <v>0</v>
      </c>
      <c r="S206" s="440">
        <f ca="1" xml:space="preserve"> Gas_Calcs!AE$239</f>
        <v>0</v>
      </c>
      <c r="T206" s="244">
        <f ca="1" xml:space="preserve"> Gas_Calcs!AF$239</f>
        <v>0</v>
      </c>
      <c r="U206" s="447">
        <f ca="1" xml:space="preserve"> Gas_Calcs!AG$239</f>
        <v>0</v>
      </c>
      <c r="V206" s="440">
        <f ca="1" xml:space="preserve"> Gas_Calcs!AH$239</f>
        <v>0</v>
      </c>
      <c r="W206" s="244">
        <f ca="1" xml:space="preserve"> Gas_Calcs!AI$239</f>
        <v>0</v>
      </c>
      <c r="X206" s="447">
        <f ca="1" xml:space="preserve"> Gas_Calcs!AJ$239</f>
        <v>0</v>
      </c>
      <c r="Y206" s="440">
        <f ca="1" xml:space="preserve"> Gas_Calcs!AK$239</f>
        <v>0</v>
      </c>
      <c r="Z206" s="244">
        <f ca="1" xml:space="preserve"> Gas_Calcs!AL$239</f>
        <v>0</v>
      </c>
      <c r="AA206" s="447">
        <f ca="1" xml:space="preserve"> Gas_Calcs!AM$239</f>
        <v>0</v>
      </c>
      <c r="AB206" s="461"/>
      <c r="AC206" s="463"/>
      <c r="AD206" s="464"/>
      <c r="AE206" s="461"/>
      <c r="AF206" s="463"/>
      <c r="AG206" s="464"/>
      <c r="AH206" s="461"/>
      <c r="AI206" s="463"/>
      <c r="AJ206" s="464"/>
      <c r="AK206" s="384">
        <f t="shared" ca="1" si="4"/>
        <v>0</v>
      </c>
      <c r="AL206" s="384">
        <f t="shared" ca="1" si="4"/>
        <v>0</v>
      </c>
      <c r="AM206" s="384">
        <f t="shared" ca="1" si="4"/>
        <v>0</v>
      </c>
    </row>
    <row r="207" spans="4:39" ht="12.9" customHeight="1" x14ac:dyDescent="0.3">
      <c r="D207" s="54"/>
      <c r="E207" s="234" t="s">
        <v>397</v>
      </c>
      <c r="F207" s="234" t="s">
        <v>609</v>
      </c>
      <c r="G207" s="234" t="s">
        <v>646</v>
      </c>
      <c r="H207" s="172"/>
      <c r="I207" s="172"/>
      <c r="J207" s="440">
        <f ca="1" xml:space="preserve"> Oil_Calcs!AE$240</f>
        <v>0</v>
      </c>
      <c r="K207" s="244">
        <f ca="1" xml:space="preserve"> Oil_Calcs!AF$240</f>
        <v>0</v>
      </c>
      <c r="L207" s="447">
        <f ca="1" xml:space="preserve"> Oil_Calcs!AG$240</f>
        <v>0</v>
      </c>
      <c r="M207" s="440">
        <f ca="1" xml:space="preserve"> Oil_Calcs!AH$240</f>
        <v>0</v>
      </c>
      <c r="N207" s="244">
        <f ca="1" xml:space="preserve"> Oil_Calcs!AI$240</f>
        <v>0</v>
      </c>
      <c r="O207" s="447">
        <f ca="1" xml:space="preserve"> Oil_Calcs!AJ$240</f>
        <v>0</v>
      </c>
      <c r="P207" s="440">
        <f ca="1" xml:space="preserve"> Oil_Calcs!AK$240</f>
        <v>0</v>
      </c>
      <c r="Q207" s="244">
        <f ca="1" xml:space="preserve"> Oil_Calcs!AL$240</f>
        <v>0</v>
      </c>
      <c r="R207" s="447">
        <f ca="1" xml:space="preserve"> Oil_Calcs!AM$240</f>
        <v>0</v>
      </c>
      <c r="S207" s="440">
        <f ca="1" xml:space="preserve"> Gas_Calcs!AE$240</f>
        <v>0</v>
      </c>
      <c r="T207" s="244">
        <f ca="1" xml:space="preserve"> Gas_Calcs!AF$240</f>
        <v>0</v>
      </c>
      <c r="U207" s="447">
        <f ca="1" xml:space="preserve"> Gas_Calcs!AG$240</f>
        <v>0</v>
      </c>
      <c r="V207" s="440">
        <f ca="1" xml:space="preserve"> Gas_Calcs!AH$240</f>
        <v>0</v>
      </c>
      <c r="W207" s="244">
        <f ca="1" xml:space="preserve"> Gas_Calcs!AI$240</f>
        <v>0</v>
      </c>
      <c r="X207" s="447">
        <f ca="1" xml:space="preserve"> Gas_Calcs!AJ$240</f>
        <v>0</v>
      </c>
      <c r="Y207" s="440">
        <f ca="1" xml:space="preserve"> Gas_Calcs!AK$240</f>
        <v>0</v>
      </c>
      <c r="Z207" s="244">
        <f ca="1" xml:space="preserve"> Gas_Calcs!AL$240</f>
        <v>0</v>
      </c>
      <c r="AA207" s="447">
        <f ca="1" xml:space="preserve"> Gas_Calcs!AM$240</f>
        <v>0</v>
      </c>
      <c r="AB207" s="461"/>
      <c r="AC207" s="463"/>
      <c r="AD207" s="464"/>
      <c r="AE207" s="461"/>
      <c r="AF207" s="463"/>
      <c r="AG207" s="464"/>
      <c r="AH207" s="461"/>
      <c r="AI207" s="463"/>
      <c r="AJ207" s="464"/>
      <c r="AK207" s="384">
        <f t="shared" ca="1" si="4"/>
        <v>0</v>
      </c>
      <c r="AL207" s="384">
        <f t="shared" ca="1" si="4"/>
        <v>0</v>
      </c>
      <c r="AM207" s="384">
        <f t="shared" ca="1" si="4"/>
        <v>0</v>
      </c>
    </row>
    <row r="208" spans="4:39" ht="12.9" customHeight="1" x14ac:dyDescent="0.3">
      <c r="D208" s="54"/>
      <c r="E208" s="234" t="s">
        <v>394</v>
      </c>
      <c r="F208" s="234" t="s">
        <v>606</v>
      </c>
      <c r="G208" s="234" t="s">
        <v>646</v>
      </c>
      <c r="H208" s="172"/>
      <c r="I208" s="172"/>
      <c r="J208" s="440">
        <f ca="1" xml:space="preserve"> Oil_Calcs!AE$241</f>
        <v>0</v>
      </c>
      <c r="K208" s="244">
        <f ca="1" xml:space="preserve"> Oil_Calcs!AF$241</f>
        <v>0</v>
      </c>
      <c r="L208" s="447">
        <f ca="1" xml:space="preserve"> Oil_Calcs!AG$241</f>
        <v>0</v>
      </c>
      <c r="M208" s="440">
        <f ca="1" xml:space="preserve"> Oil_Calcs!AH$241</f>
        <v>0</v>
      </c>
      <c r="N208" s="244">
        <f ca="1" xml:space="preserve"> Oil_Calcs!AI$241</f>
        <v>0</v>
      </c>
      <c r="O208" s="447">
        <f ca="1" xml:space="preserve"> Oil_Calcs!AJ$241</f>
        <v>0</v>
      </c>
      <c r="P208" s="440">
        <f ca="1" xml:space="preserve"> Oil_Calcs!AK$241</f>
        <v>0</v>
      </c>
      <c r="Q208" s="244">
        <f ca="1" xml:space="preserve"> Oil_Calcs!AL$241</f>
        <v>0</v>
      </c>
      <c r="R208" s="447">
        <f ca="1" xml:space="preserve"> Oil_Calcs!AM$241</f>
        <v>0</v>
      </c>
      <c r="S208" s="440">
        <f ca="1" xml:space="preserve"> Gas_Calcs!AE$241</f>
        <v>0</v>
      </c>
      <c r="T208" s="244">
        <f ca="1" xml:space="preserve"> Gas_Calcs!AF$241</f>
        <v>0</v>
      </c>
      <c r="U208" s="447">
        <f ca="1" xml:space="preserve"> Gas_Calcs!AG$241</f>
        <v>0</v>
      </c>
      <c r="V208" s="440">
        <f ca="1" xml:space="preserve"> Gas_Calcs!AH$241</f>
        <v>0</v>
      </c>
      <c r="W208" s="244">
        <f ca="1" xml:space="preserve"> Gas_Calcs!AI$241</f>
        <v>0</v>
      </c>
      <c r="X208" s="447">
        <f ca="1" xml:space="preserve"> Gas_Calcs!AJ$241</f>
        <v>0</v>
      </c>
      <c r="Y208" s="440">
        <f ca="1" xml:space="preserve"> Gas_Calcs!AK$241</f>
        <v>0</v>
      </c>
      <c r="Z208" s="244">
        <f ca="1" xml:space="preserve"> Gas_Calcs!AL$241</f>
        <v>0</v>
      </c>
      <c r="AA208" s="447">
        <f ca="1" xml:space="preserve"> Gas_Calcs!AM$241</f>
        <v>0</v>
      </c>
      <c r="AB208" s="461"/>
      <c r="AC208" s="463"/>
      <c r="AD208" s="464"/>
      <c r="AE208" s="461"/>
      <c r="AF208" s="463"/>
      <c r="AG208" s="464"/>
      <c r="AH208" s="461"/>
      <c r="AI208" s="463"/>
      <c r="AJ208" s="464"/>
      <c r="AK208" s="384">
        <f t="shared" ca="1" si="4"/>
        <v>0</v>
      </c>
      <c r="AL208" s="384">
        <f t="shared" ca="1" si="4"/>
        <v>0</v>
      </c>
      <c r="AM208" s="384">
        <f t="shared" ca="1" si="4"/>
        <v>0</v>
      </c>
    </row>
    <row r="209" spans="4:39" ht="12.9" customHeight="1" x14ac:dyDescent="0.3">
      <c r="D209" s="54"/>
      <c r="E209" s="234" t="s">
        <v>388</v>
      </c>
      <c r="F209" s="234" t="s">
        <v>601</v>
      </c>
      <c r="G209" s="234" t="s">
        <v>646</v>
      </c>
      <c r="H209" s="172"/>
      <c r="I209" s="172"/>
      <c r="J209" s="440">
        <f ca="1" xml:space="preserve"> Oil_Calcs!AE$242</f>
        <v>0</v>
      </c>
      <c r="K209" s="244">
        <f ca="1" xml:space="preserve"> Oil_Calcs!AF$242</f>
        <v>0</v>
      </c>
      <c r="L209" s="447">
        <f ca="1" xml:space="preserve"> Oil_Calcs!AG$242</f>
        <v>0</v>
      </c>
      <c r="M209" s="440">
        <f ca="1" xml:space="preserve"> Oil_Calcs!AH$242</f>
        <v>0</v>
      </c>
      <c r="N209" s="244">
        <f ca="1" xml:space="preserve"> Oil_Calcs!AI$242</f>
        <v>0</v>
      </c>
      <c r="O209" s="447">
        <f ca="1" xml:space="preserve"> Oil_Calcs!AJ$242</f>
        <v>0</v>
      </c>
      <c r="P209" s="440">
        <f ca="1" xml:space="preserve"> Oil_Calcs!AK$242</f>
        <v>0</v>
      </c>
      <c r="Q209" s="244">
        <f ca="1" xml:space="preserve"> Oil_Calcs!AL$242</f>
        <v>0</v>
      </c>
      <c r="R209" s="447">
        <f ca="1" xml:space="preserve"> Oil_Calcs!AM$242</f>
        <v>0</v>
      </c>
      <c r="S209" s="440">
        <f ca="1" xml:space="preserve"> Gas_Calcs!AE$242</f>
        <v>0</v>
      </c>
      <c r="T209" s="244">
        <f ca="1" xml:space="preserve"> Gas_Calcs!AF$242</f>
        <v>0</v>
      </c>
      <c r="U209" s="447">
        <f ca="1" xml:space="preserve"> Gas_Calcs!AG$242</f>
        <v>0</v>
      </c>
      <c r="V209" s="440">
        <f ca="1" xml:space="preserve"> Gas_Calcs!AH$242</f>
        <v>0</v>
      </c>
      <c r="W209" s="244">
        <f ca="1" xml:space="preserve"> Gas_Calcs!AI$242</f>
        <v>0</v>
      </c>
      <c r="X209" s="447">
        <f ca="1" xml:space="preserve"> Gas_Calcs!AJ$242</f>
        <v>0</v>
      </c>
      <c r="Y209" s="440">
        <f ca="1" xml:space="preserve"> Gas_Calcs!AK$242</f>
        <v>0</v>
      </c>
      <c r="Z209" s="244">
        <f ca="1" xml:space="preserve"> Gas_Calcs!AL$242</f>
        <v>0</v>
      </c>
      <c r="AA209" s="447">
        <f ca="1" xml:space="preserve"> Gas_Calcs!AM$242</f>
        <v>0</v>
      </c>
      <c r="AB209" s="461"/>
      <c r="AC209" s="463"/>
      <c r="AD209" s="464"/>
      <c r="AE209" s="461"/>
      <c r="AF209" s="463"/>
      <c r="AG209" s="464"/>
      <c r="AH209" s="461"/>
      <c r="AI209" s="463"/>
      <c r="AJ209" s="464"/>
      <c r="AK209" s="384">
        <f t="shared" ca="1" si="4"/>
        <v>0</v>
      </c>
      <c r="AL209" s="384">
        <f t="shared" ca="1" si="4"/>
        <v>0</v>
      </c>
      <c r="AM209" s="384">
        <f t="shared" ca="1" si="4"/>
        <v>0</v>
      </c>
    </row>
    <row r="210" spans="4:39" ht="12.9" customHeight="1" x14ac:dyDescent="0.3">
      <c r="D210" s="54"/>
      <c r="E210" s="234" t="s">
        <v>391</v>
      </c>
      <c r="F210" s="234" t="s">
        <v>603</v>
      </c>
      <c r="G210" s="234" t="s">
        <v>646</v>
      </c>
      <c r="H210" s="172"/>
      <c r="I210" s="172"/>
      <c r="J210" s="440">
        <f ca="1" xml:space="preserve"> Oil_Calcs!AE$243</f>
        <v>0</v>
      </c>
      <c r="K210" s="244">
        <f ca="1" xml:space="preserve"> Oil_Calcs!AF$243</f>
        <v>0</v>
      </c>
      <c r="L210" s="447">
        <f ca="1" xml:space="preserve"> Oil_Calcs!AG$243</f>
        <v>0</v>
      </c>
      <c r="M210" s="440">
        <f ca="1" xml:space="preserve"> Oil_Calcs!AH$243</f>
        <v>0</v>
      </c>
      <c r="N210" s="244">
        <f ca="1" xml:space="preserve"> Oil_Calcs!AI$243</f>
        <v>0</v>
      </c>
      <c r="O210" s="447">
        <f ca="1" xml:space="preserve"> Oil_Calcs!AJ$243</f>
        <v>0</v>
      </c>
      <c r="P210" s="440">
        <f ca="1" xml:space="preserve"> Oil_Calcs!AK$243</f>
        <v>0</v>
      </c>
      <c r="Q210" s="244">
        <f ca="1" xml:space="preserve"> Oil_Calcs!AL$243</f>
        <v>0</v>
      </c>
      <c r="R210" s="447">
        <f ca="1" xml:space="preserve"> Oil_Calcs!AM$243</f>
        <v>0</v>
      </c>
      <c r="S210" s="440">
        <f ca="1" xml:space="preserve"> Gas_Calcs!AE$243</f>
        <v>0</v>
      </c>
      <c r="T210" s="244">
        <f ca="1" xml:space="preserve"> Gas_Calcs!AF$243</f>
        <v>0</v>
      </c>
      <c r="U210" s="447">
        <f ca="1" xml:space="preserve"> Gas_Calcs!AG$243</f>
        <v>0</v>
      </c>
      <c r="V210" s="440">
        <f ca="1" xml:space="preserve"> Gas_Calcs!AH$243</f>
        <v>0</v>
      </c>
      <c r="W210" s="244">
        <f ca="1" xml:space="preserve"> Gas_Calcs!AI$243</f>
        <v>0</v>
      </c>
      <c r="X210" s="447">
        <f ca="1" xml:space="preserve"> Gas_Calcs!AJ$243</f>
        <v>0</v>
      </c>
      <c r="Y210" s="440">
        <f ca="1" xml:space="preserve"> Gas_Calcs!AK$243</f>
        <v>0</v>
      </c>
      <c r="Z210" s="244">
        <f ca="1" xml:space="preserve"> Gas_Calcs!AL$243</f>
        <v>0</v>
      </c>
      <c r="AA210" s="447">
        <f ca="1" xml:space="preserve"> Gas_Calcs!AM$243</f>
        <v>0</v>
      </c>
      <c r="AB210" s="461"/>
      <c r="AC210" s="463"/>
      <c r="AD210" s="464"/>
      <c r="AE210" s="461"/>
      <c r="AF210" s="463"/>
      <c r="AG210" s="464"/>
      <c r="AH210" s="461"/>
      <c r="AI210" s="463"/>
      <c r="AJ210" s="464"/>
      <c r="AK210" s="384">
        <f t="shared" ca="1" si="4"/>
        <v>0</v>
      </c>
      <c r="AL210" s="384">
        <f t="shared" ca="1" si="4"/>
        <v>0</v>
      </c>
      <c r="AM210" s="384">
        <f t="shared" ca="1" si="4"/>
        <v>0</v>
      </c>
    </row>
    <row r="211" spans="4:39" ht="12.9" customHeight="1" x14ac:dyDescent="0.3">
      <c r="D211" s="54"/>
      <c r="E211" s="234" t="s">
        <v>65</v>
      </c>
      <c r="F211" s="234" t="s">
        <v>612</v>
      </c>
      <c r="G211" s="234" t="s">
        <v>646</v>
      </c>
      <c r="H211" s="172"/>
      <c r="I211" s="172"/>
      <c r="J211" s="440">
        <f ca="1" xml:space="preserve"> Oil_Calcs!AE$244</f>
        <v>0</v>
      </c>
      <c r="K211" s="244">
        <f ca="1" xml:space="preserve"> Oil_Calcs!AF$244</f>
        <v>0</v>
      </c>
      <c r="L211" s="447">
        <f ca="1" xml:space="preserve"> Oil_Calcs!AG$244</f>
        <v>0</v>
      </c>
      <c r="M211" s="440">
        <f ca="1" xml:space="preserve"> Oil_Calcs!AH$244</f>
        <v>0</v>
      </c>
      <c r="N211" s="244">
        <f ca="1" xml:space="preserve"> Oil_Calcs!AI$244</f>
        <v>0</v>
      </c>
      <c r="O211" s="447">
        <f ca="1" xml:space="preserve"> Oil_Calcs!AJ$244</f>
        <v>0</v>
      </c>
      <c r="P211" s="440">
        <f ca="1" xml:space="preserve"> Oil_Calcs!AK$244</f>
        <v>0</v>
      </c>
      <c r="Q211" s="244">
        <f ca="1" xml:space="preserve"> Oil_Calcs!AL$244</f>
        <v>0</v>
      </c>
      <c r="R211" s="447">
        <f ca="1" xml:space="preserve"> Oil_Calcs!AM$244</f>
        <v>0</v>
      </c>
      <c r="S211" s="440">
        <f ca="1" xml:space="preserve"> Gas_Calcs!AE$244</f>
        <v>0</v>
      </c>
      <c r="T211" s="244">
        <f ca="1" xml:space="preserve"> Gas_Calcs!AF$244</f>
        <v>0</v>
      </c>
      <c r="U211" s="447">
        <f ca="1" xml:space="preserve"> Gas_Calcs!AG$244</f>
        <v>0</v>
      </c>
      <c r="V211" s="440">
        <f ca="1" xml:space="preserve"> Gas_Calcs!AH$244</f>
        <v>0</v>
      </c>
      <c r="W211" s="244">
        <f ca="1" xml:space="preserve"> Gas_Calcs!AI$244</f>
        <v>0</v>
      </c>
      <c r="X211" s="447">
        <f ca="1" xml:space="preserve"> Gas_Calcs!AJ$244</f>
        <v>0</v>
      </c>
      <c r="Y211" s="440">
        <f ca="1" xml:space="preserve"> Gas_Calcs!AK$244</f>
        <v>0</v>
      </c>
      <c r="Z211" s="244">
        <f ca="1" xml:space="preserve"> Gas_Calcs!AL$244</f>
        <v>0</v>
      </c>
      <c r="AA211" s="447">
        <f ca="1" xml:space="preserve"> Gas_Calcs!AM$244</f>
        <v>0</v>
      </c>
      <c r="AB211" s="461"/>
      <c r="AC211" s="463"/>
      <c r="AD211" s="464"/>
      <c r="AE211" s="461"/>
      <c r="AF211" s="463"/>
      <c r="AG211" s="464"/>
      <c r="AH211" s="461"/>
      <c r="AI211" s="463"/>
      <c r="AJ211" s="464"/>
      <c r="AK211" s="384">
        <f t="shared" ca="1" si="4"/>
        <v>0</v>
      </c>
      <c r="AL211" s="384">
        <f t="shared" ca="1" si="4"/>
        <v>0</v>
      </c>
      <c r="AM211" s="384">
        <f t="shared" ca="1" si="4"/>
        <v>0</v>
      </c>
    </row>
    <row r="212" spans="4:39" ht="12.9" customHeight="1" x14ac:dyDescent="0.3">
      <c r="D212" s="54"/>
      <c r="E212" s="234" t="s">
        <v>406</v>
      </c>
      <c r="F212" s="234" t="s">
        <v>617</v>
      </c>
      <c r="G212" s="234" t="s">
        <v>646</v>
      </c>
      <c r="H212" s="172"/>
      <c r="I212" s="172"/>
      <c r="J212" s="440">
        <f ca="1" xml:space="preserve"> Oil_Calcs!AE$245</f>
        <v>0</v>
      </c>
      <c r="K212" s="244">
        <f ca="1" xml:space="preserve"> Oil_Calcs!AF$245</f>
        <v>0</v>
      </c>
      <c r="L212" s="447">
        <f ca="1" xml:space="preserve"> Oil_Calcs!AG$245</f>
        <v>0</v>
      </c>
      <c r="M212" s="440">
        <f ca="1" xml:space="preserve"> Oil_Calcs!AH$245</f>
        <v>0</v>
      </c>
      <c r="N212" s="244">
        <f ca="1" xml:space="preserve"> Oil_Calcs!AI$245</f>
        <v>0</v>
      </c>
      <c r="O212" s="447">
        <f ca="1" xml:space="preserve"> Oil_Calcs!AJ$245</f>
        <v>0</v>
      </c>
      <c r="P212" s="440">
        <f ca="1" xml:space="preserve"> Oil_Calcs!AK$245</f>
        <v>0</v>
      </c>
      <c r="Q212" s="244">
        <f ca="1" xml:space="preserve"> Oil_Calcs!AL$245</f>
        <v>0</v>
      </c>
      <c r="R212" s="447">
        <f ca="1" xml:space="preserve"> Oil_Calcs!AM$245</f>
        <v>0</v>
      </c>
      <c r="S212" s="440">
        <f ca="1" xml:space="preserve"> Gas_Calcs!AE$245</f>
        <v>0</v>
      </c>
      <c r="T212" s="244">
        <f ca="1" xml:space="preserve"> Gas_Calcs!AF$245</f>
        <v>0</v>
      </c>
      <c r="U212" s="447">
        <f ca="1" xml:space="preserve"> Gas_Calcs!AG$245</f>
        <v>0</v>
      </c>
      <c r="V212" s="440">
        <f ca="1" xml:space="preserve"> Gas_Calcs!AH$245</f>
        <v>0</v>
      </c>
      <c r="W212" s="244">
        <f ca="1" xml:space="preserve"> Gas_Calcs!AI$245</f>
        <v>0</v>
      </c>
      <c r="X212" s="447">
        <f ca="1" xml:space="preserve"> Gas_Calcs!AJ$245</f>
        <v>0</v>
      </c>
      <c r="Y212" s="440">
        <f ca="1" xml:space="preserve"> Gas_Calcs!AK$245</f>
        <v>0</v>
      </c>
      <c r="Z212" s="244">
        <f ca="1" xml:space="preserve"> Gas_Calcs!AL$245</f>
        <v>0</v>
      </c>
      <c r="AA212" s="447">
        <f ca="1" xml:space="preserve"> Gas_Calcs!AM$245</f>
        <v>0</v>
      </c>
      <c r="AB212" s="461"/>
      <c r="AC212" s="463"/>
      <c r="AD212" s="464"/>
      <c r="AE212" s="461"/>
      <c r="AF212" s="463"/>
      <c r="AG212" s="464"/>
      <c r="AH212" s="461"/>
      <c r="AI212" s="463"/>
      <c r="AJ212" s="464"/>
      <c r="AK212" s="384">
        <f t="shared" ca="1" si="4"/>
        <v>0</v>
      </c>
      <c r="AL212" s="384">
        <f t="shared" ca="1" si="4"/>
        <v>0</v>
      </c>
      <c r="AM212" s="384">
        <f t="shared" ca="1" si="4"/>
        <v>0</v>
      </c>
    </row>
    <row r="213" spans="4:39" ht="12.9" customHeight="1" x14ac:dyDescent="0.3">
      <c r="D213" s="54"/>
      <c r="E213" s="234" t="s">
        <v>402</v>
      </c>
      <c r="F213" s="234" t="s">
        <v>181</v>
      </c>
      <c r="G213" s="234" t="s">
        <v>646</v>
      </c>
      <c r="H213" s="172"/>
      <c r="I213" s="172"/>
      <c r="J213" s="440">
        <f ca="1" xml:space="preserve"> Oil_Calcs!AE$246</f>
        <v>0</v>
      </c>
      <c r="K213" s="244">
        <f ca="1" xml:space="preserve"> Oil_Calcs!AF$246</f>
        <v>0</v>
      </c>
      <c r="L213" s="447">
        <f ca="1" xml:space="preserve"> Oil_Calcs!AG$246</f>
        <v>0</v>
      </c>
      <c r="M213" s="440">
        <f ca="1" xml:space="preserve"> Oil_Calcs!AH$246</f>
        <v>0</v>
      </c>
      <c r="N213" s="244">
        <f ca="1" xml:space="preserve"> Oil_Calcs!AI$246</f>
        <v>0</v>
      </c>
      <c r="O213" s="447">
        <f ca="1" xml:space="preserve"> Oil_Calcs!AJ$246</f>
        <v>0</v>
      </c>
      <c r="P213" s="440">
        <f ca="1" xml:space="preserve"> Oil_Calcs!AK$246</f>
        <v>0</v>
      </c>
      <c r="Q213" s="244">
        <f ca="1" xml:space="preserve"> Oil_Calcs!AL$246</f>
        <v>0</v>
      </c>
      <c r="R213" s="447">
        <f ca="1" xml:space="preserve"> Oil_Calcs!AM$246</f>
        <v>0</v>
      </c>
      <c r="S213" s="440">
        <f ca="1" xml:space="preserve"> Gas_Calcs!AE$246</f>
        <v>0</v>
      </c>
      <c r="T213" s="244">
        <f ca="1" xml:space="preserve"> Gas_Calcs!AF$246</f>
        <v>0</v>
      </c>
      <c r="U213" s="447">
        <f ca="1" xml:space="preserve"> Gas_Calcs!AG$246</f>
        <v>0</v>
      </c>
      <c r="V213" s="440">
        <f ca="1" xml:space="preserve"> Gas_Calcs!AH$246</f>
        <v>0</v>
      </c>
      <c r="W213" s="244">
        <f ca="1" xml:space="preserve"> Gas_Calcs!AI$246</f>
        <v>0</v>
      </c>
      <c r="X213" s="447">
        <f ca="1" xml:space="preserve"> Gas_Calcs!AJ$246</f>
        <v>0</v>
      </c>
      <c r="Y213" s="440">
        <f ca="1" xml:space="preserve"> Gas_Calcs!AK$246</f>
        <v>0</v>
      </c>
      <c r="Z213" s="244">
        <f ca="1" xml:space="preserve"> Gas_Calcs!AL$246</f>
        <v>0</v>
      </c>
      <c r="AA213" s="447">
        <f ca="1" xml:space="preserve"> Gas_Calcs!AM$246</f>
        <v>0</v>
      </c>
      <c r="AB213" s="461"/>
      <c r="AC213" s="463"/>
      <c r="AD213" s="464"/>
      <c r="AE213" s="461"/>
      <c r="AF213" s="463"/>
      <c r="AG213" s="464"/>
      <c r="AH213" s="461"/>
      <c r="AI213" s="463"/>
      <c r="AJ213" s="464"/>
      <c r="AK213" s="384">
        <f t="shared" ca="1" si="4"/>
        <v>0</v>
      </c>
      <c r="AL213" s="384">
        <f t="shared" ca="1" si="4"/>
        <v>0</v>
      </c>
      <c r="AM213" s="384">
        <f t="shared" ca="1" si="4"/>
        <v>0</v>
      </c>
    </row>
    <row r="214" spans="4:39" ht="12.9" customHeight="1" x14ac:dyDescent="0.3">
      <c r="D214" s="54"/>
      <c r="E214" s="234" t="s">
        <v>389</v>
      </c>
      <c r="F214" s="234" t="s">
        <v>602</v>
      </c>
      <c r="G214" s="234" t="s">
        <v>646</v>
      </c>
      <c r="H214" s="172"/>
      <c r="I214" s="172"/>
      <c r="J214" s="440">
        <f ca="1" xml:space="preserve"> Oil_Calcs!AE$247</f>
        <v>0</v>
      </c>
      <c r="K214" s="244">
        <f ca="1" xml:space="preserve"> Oil_Calcs!AF$247</f>
        <v>0</v>
      </c>
      <c r="L214" s="447">
        <f ca="1" xml:space="preserve"> Oil_Calcs!AG$247</f>
        <v>0</v>
      </c>
      <c r="M214" s="440">
        <f ca="1" xml:space="preserve"> Oil_Calcs!AH$247</f>
        <v>0</v>
      </c>
      <c r="N214" s="244">
        <f ca="1" xml:space="preserve"> Oil_Calcs!AI$247</f>
        <v>0</v>
      </c>
      <c r="O214" s="447">
        <f ca="1" xml:space="preserve"> Oil_Calcs!AJ$247</f>
        <v>0</v>
      </c>
      <c r="P214" s="440">
        <f ca="1" xml:space="preserve"> Oil_Calcs!AK$247</f>
        <v>0</v>
      </c>
      <c r="Q214" s="244">
        <f ca="1" xml:space="preserve"> Oil_Calcs!AL$247</f>
        <v>0</v>
      </c>
      <c r="R214" s="447">
        <f ca="1" xml:space="preserve"> Oil_Calcs!AM$247</f>
        <v>0</v>
      </c>
      <c r="S214" s="440">
        <f ca="1" xml:space="preserve"> Gas_Calcs!AE$247</f>
        <v>0</v>
      </c>
      <c r="T214" s="244">
        <f ca="1" xml:space="preserve"> Gas_Calcs!AF$247</f>
        <v>0</v>
      </c>
      <c r="U214" s="447">
        <f ca="1" xml:space="preserve"> Gas_Calcs!AG$247</f>
        <v>0</v>
      </c>
      <c r="V214" s="440">
        <f ca="1" xml:space="preserve"> Gas_Calcs!AH$247</f>
        <v>0</v>
      </c>
      <c r="W214" s="244">
        <f ca="1" xml:space="preserve"> Gas_Calcs!AI$247</f>
        <v>0</v>
      </c>
      <c r="X214" s="447">
        <f ca="1" xml:space="preserve"> Gas_Calcs!AJ$247</f>
        <v>0</v>
      </c>
      <c r="Y214" s="440">
        <f ca="1" xml:space="preserve"> Gas_Calcs!AK$247</f>
        <v>0</v>
      </c>
      <c r="Z214" s="244">
        <f ca="1" xml:space="preserve"> Gas_Calcs!AL$247</f>
        <v>0</v>
      </c>
      <c r="AA214" s="447">
        <f ca="1" xml:space="preserve"> Gas_Calcs!AM$247</f>
        <v>0</v>
      </c>
      <c r="AB214" s="461"/>
      <c r="AC214" s="463"/>
      <c r="AD214" s="464"/>
      <c r="AE214" s="461"/>
      <c r="AF214" s="463"/>
      <c r="AG214" s="464"/>
      <c r="AH214" s="461"/>
      <c r="AI214" s="463"/>
      <c r="AJ214" s="464"/>
      <c r="AK214" s="384">
        <f t="shared" ca="1" si="4"/>
        <v>0</v>
      </c>
      <c r="AL214" s="384">
        <f t="shared" ca="1" si="4"/>
        <v>0</v>
      </c>
      <c r="AM214" s="384">
        <f t="shared" ca="1" si="4"/>
        <v>0</v>
      </c>
    </row>
    <row r="215" spans="4:39" ht="12.9" customHeight="1" x14ac:dyDescent="0.3">
      <c r="D215" s="54"/>
      <c r="E215" s="234" t="s">
        <v>261</v>
      </c>
      <c r="F215" s="234" t="s">
        <v>494</v>
      </c>
      <c r="G215" s="234" t="s">
        <v>646</v>
      </c>
      <c r="H215" s="172"/>
      <c r="I215" s="172"/>
      <c r="J215" s="440">
        <f ca="1" xml:space="preserve"> Oil_Calcs!AE$248</f>
        <v>0</v>
      </c>
      <c r="K215" s="244">
        <f ca="1" xml:space="preserve"> Oil_Calcs!AF$248</f>
        <v>0</v>
      </c>
      <c r="L215" s="447">
        <f ca="1" xml:space="preserve"> Oil_Calcs!AG$248</f>
        <v>0</v>
      </c>
      <c r="M215" s="440">
        <f ca="1" xml:space="preserve"> Oil_Calcs!AH$248</f>
        <v>0</v>
      </c>
      <c r="N215" s="244">
        <f ca="1" xml:space="preserve"> Oil_Calcs!AI$248</f>
        <v>0</v>
      </c>
      <c r="O215" s="447">
        <f ca="1" xml:space="preserve"> Oil_Calcs!AJ$248</f>
        <v>0</v>
      </c>
      <c r="P215" s="440">
        <f ca="1" xml:space="preserve"> Oil_Calcs!AK$248</f>
        <v>0</v>
      </c>
      <c r="Q215" s="244">
        <f ca="1" xml:space="preserve"> Oil_Calcs!AL$248</f>
        <v>0</v>
      </c>
      <c r="R215" s="447">
        <f ca="1" xml:space="preserve"> Oil_Calcs!AM$248</f>
        <v>0</v>
      </c>
      <c r="S215" s="440">
        <f ca="1" xml:space="preserve"> Gas_Calcs!AE$248</f>
        <v>0</v>
      </c>
      <c r="T215" s="244">
        <f ca="1" xml:space="preserve"> Gas_Calcs!AF$248</f>
        <v>0</v>
      </c>
      <c r="U215" s="447">
        <f ca="1" xml:space="preserve"> Gas_Calcs!AG$248</f>
        <v>0</v>
      </c>
      <c r="V215" s="440">
        <f ca="1" xml:space="preserve"> Gas_Calcs!AH$248</f>
        <v>0</v>
      </c>
      <c r="W215" s="244">
        <f ca="1" xml:space="preserve"> Gas_Calcs!AI$248</f>
        <v>0</v>
      </c>
      <c r="X215" s="447">
        <f ca="1" xml:space="preserve"> Gas_Calcs!AJ$248</f>
        <v>0</v>
      </c>
      <c r="Y215" s="440">
        <f ca="1" xml:space="preserve"> Gas_Calcs!AK$248</f>
        <v>0</v>
      </c>
      <c r="Z215" s="244">
        <f ca="1" xml:space="preserve"> Gas_Calcs!AL$248</f>
        <v>0</v>
      </c>
      <c r="AA215" s="447">
        <f ca="1" xml:space="preserve"> Gas_Calcs!AM$248</f>
        <v>0</v>
      </c>
      <c r="AB215" s="461"/>
      <c r="AC215" s="463"/>
      <c r="AD215" s="464"/>
      <c r="AE215" s="461"/>
      <c r="AF215" s="463"/>
      <c r="AG215" s="464"/>
      <c r="AH215" s="461"/>
      <c r="AI215" s="463"/>
      <c r="AJ215" s="464"/>
      <c r="AK215" s="384">
        <f t="shared" ca="1" si="4"/>
        <v>0</v>
      </c>
      <c r="AL215" s="384">
        <f t="shared" ca="1" si="4"/>
        <v>0</v>
      </c>
      <c r="AM215" s="384">
        <f t="shared" ca="1" si="4"/>
        <v>0</v>
      </c>
    </row>
    <row r="216" spans="4:39" ht="12.9" customHeight="1" x14ac:dyDescent="0.3">
      <c r="D216" s="54"/>
      <c r="E216" s="234" t="s">
        <v>396</v>
      </c>
      <c r="F216" s="234" t="s">
        <v>608</v>
      </c>
      <c r="G216" s="234" t="s">
        <v>646</v>
      </c>
      <c r="H216" s="172"/>
      <c r="I216" s="172"/>
      <c r="J216" s="440">
        <f ca="1" xml:space="preserve"> Oil_Calcs!AE$249</f>
        <v>0</v>
      </c>
      <c r="K216" s="244">
        <f ca="1" xml:space="preserve"> Oil_Calcs!AF$249</f>
        <v>0</v>
      </c>
      <c r="L216" s="447">
        <f ca="1" xml:space="preserve"> Oil_Calcs!AG$249</f>
        <v>0</v>
      </c>
      <c r="M216" s="440">
        <f ca="1" xml:space="preserve"> Oil_Calcs!AH$249</f>
        <v>0</v>
      </c>
      <c r="N216" s="244">
        <f ca="1" xml:space="preserve"> Oil_Calcs!AI$249</f>
        <v>0</v>
      </c>
      <c r="O216" s="447">
        <f ca="1" xml:space="preserve"> Oil_Calcs!AJ$249</f>
        <v>0</v>
      </c>
      <c r="P216" s="440">
        <f ca="1" xml:space="preserve"> Oil_Calcs!AK$249</f>
        <v>0</v>
      </c>
      <c r="Q216" s="244">
        <f ca="1" xml:space="preserve"> Oil_Calcs!AL$249</f>
        <v>0</v>
      </c>
      <c r="R216" s="447">
        <f ca="1" xml:space="preserve"> Oil_Calcs!AM$249</f>
        <v>0</v>
      </c>
      <c r="S216" s="440">
        <f ca="1" xml:space="preserve"> Gas_Calcs!AE$249</f>
        <v>0</v>
      </c>
      <c r="T216" s="244">
        <f ca="1" xml:space="preserve"> Gas_Calcs!AF$249</f>
        <v>0</v>
      </c>
      <c r="U216" s="447">
        <f ca="1" xml:space="preserve"> Gas_Calcs!AG$249</f>
        <v>0</v>
      </c>
      <c r="V216" s="440">
        <f ca="1" xml:space="preserve"> Gas_Calcs!AH$249</f>
        <v>0</v>
      </c>
      <c r="W216" s="244">
        <f ca="1" xml:space="preserve"> Gas_Calcs!AI$249</f>
        <v>0</v>
      </c>
      <c r="X216" s="447">
        <f ca="1" xml:space="preserve"> Gas_Calcs!AJ$249</f>
        <v>0</v>
      </c>
      <c r="Y216" s="440">
        <f ca="1" xml:space="preserve"> Gas_Calcs!AK$249</f>
        <v>0</v>
      </c>
      <c r="Z216" s="244">
        <f ca="1" xml:space="preserve"> Gas_Calcs!AL$249</f>
        <v>0</v>
      </c>
      <c r="AA216" s="447">
        <f ca="1" xml:space="preserve"> Gas_Calcs!AM$249</f>
        <v>0</v>
      </c>
      <c r="AB216" s="461"/>
      <c r="AC216" s="463"/>
      <c r="AD216" s="464"/>
      <c r="AE216" s="461"/>
      <c r="AF216" s="463"/>
      <c r="AG216" s="464"/>
      <c r="AH216" s="461"/>
      <c r="AI216" s="463"/>
      <c r="AJ216" s="464"/>
      <c r="AK216" s="384">
        <f t="shared" ca="1" si="4"/>
        <v>0</v>
      </c>
      <c r="AL216" s="384">
        <f t="shared" ca="1" si="4"/>
        <v>0</v>
      </c>
      <c r="AM216" s="384">
        <f t="shared" ca="1" si="4"/>
        <v>0</v>
      </c>
    </row>
    <row r="217" spans="4:39" ht="12.9" customHeight="1" x14ac:dyDescent="0.3">
      <c r="D217" s="54"/>
      <c r="E217" s="234" t="s">
        <v>410</v>
      </c>
      <c r="F217" s="234" t="s">
        <v>182</v>
      </c>
      <c r="G217" s="234" t="s">
        <v>646</v>
      </c>
      <c r="H217" s="172"/>
      <c r="I217" s="172"/>
      <c r="J217" s="440">
        <f ca="1" xml:space="preserve"> Oil_Calcs!AE$250</f>
        <v>2271.5528740115719</v>
      </c>
      <c r="K217" s="244">
        <f ca="1" xml:space="preserve"> Oil_Calcs!AF$250</f>
        <v>2470.3200247031996</v>
      </c>
      <c r="L217" s="447">
        <f ca="1" xml:space="preserve"> Oil_Calcs!AG$250</f>
        <v>2694.845320263596</v>
      </c>
      <c r="M217" s="440">
        <f ca="1" xml:space="preserve"> Oil_Calcs!AH$250</f>
        <v>181.0547075302633</v>
      </c>
      <c r="N217" s="244">
        <f ca="1" xml:space="preserve"> Oil_Calcs!AI$250</f>
        <v>258.17182690715032</v>
      </c>
      <c r="O217" s="447">
        <f ca="1" xml:space="preserve"> Oil_Calcs!AJ$250</f>
        <v>609.41750150053804</v>
      </c>
      <c r="P217" s="440">
        <f ca="1" xml:space="preserve"> Oil_Calcs!AK$250</f>
        <v>2452.6075815418353</v>
      </c>
      <c r="Q217" s="244">
        <f ca="1" xml:space="preserve"> Oil_Calcs!AL$250</f>
        <v>2728.4918516103498</v>
      </c>
      <c r="R217" s="447">
        <f ca="1" xml:space="preserve"> Oil_Calcs!AM$250</f>
        <v>3304.2628217641341</v>
      </c>
      <c r="S217" s="440">
        <f ca="1" xml:space="preserve"> Gas_Calcs!AE$250</f>
        <v>0</v>
      </c>
      <c r="T217" s="244">
        <f ca="1" xml:space="preserve"> Gas_Calcs!AF$250</f>
        <v>0</v>
      </c>
      <c r="U217" s="447">
        <f ca="1" xml:space="preserve"> Gas_Calcs!AG$250</f>
        <v>0</v>
      </c>
      <c r="V217" s="440">
        <f ca="1" xml:space="preserve"> Gas_Calcs!AH$250</f>
        <v>0</v>
      </c>
      <c r="W217" s="244">
        <f ca="1" xml:space="preserve"> Gas_Calcs!AI$250</f>
        <v>0</v>
      </c>
      <c r="X217" s="447">
        <f ca="1" xml:space="preserve"> Gas_Calcs!AJ$250</f>
        <v>0</v>
      </c>
      <c r="Y217" s="440">
        <f ca="1" xml:space="preserve"> Gas_Calcs!AK$250</f>
        <v>0</v>
      </c>
      <c r="Z217" s="244">
        <f ca="1" xml:space="preserve"> Gas_Calcs!AL$250</f>
        <v>0</v>
      </c>
      <c r="AA217" s="447">
        <f ca="1" xml:space="preserve"> Gas_Calcs!AM$250</f>
        <v>0</v>
      </c>
      <c r="AB217" s="461"/>
      <c r="AC217" s="463"/>
      <c r="AD217" s="464"/>
      <c r="AE217" s="461"/>
      <c r="AF217" s="463"/>
      <c r="AG217" s="464"/>
      <c r="AH217" s="461"/>
      <c r="AI217" s="463"/>
      <c r="AJ217" s="464"/>
      <c r="AK217" s="384">
        <f t="shared" ca="1" si="4"/>
        <v>2452.6075815418353</v>
      </c>
      <c r="AL217" s="384">
        <f t="shared" ca="1" si="4"/>
        <v>2728.4918516103498</v>
      </c>
      <c r="AM217" s="384">
        <f t="shared" ca="1" si="4"/>
        <v>3304.2628217641341</v>
      </c>
    </row>
    <row r="218" spans="4:39" ht="12.9" customHeight="1" x14ac:dyDescent="0.3">
      <c r="D218" s="54"/>
      <c r="E218" s="234" t="s">
        <v>265</v>
      </c>
      <c r="F218" s="234" t="s">
        <v>497</v>
      </c>
      <c r="G218" s="234" t="s">
        <v>646</v>
      </c>
      <c r="H218" s="172"/>
      <c r="I218" s="172"/>
      <c r="J218" s="440">
        <f ca="1" xml:space="preserve"> Oil_Calcs!AE$251</f>
        <v>0</v>
      </c>
      <c r="K218" s="244">
        <f ca="1" xml:space="preserve"> Oil_Calcs!AF$251</f>
        <v>0</v>
      </c>
      <c r="L218" s="447">
        <f ca="1" xml:space="preserve"> Oil_Calcs!AG$251</f>
        <v>0</v>
      </c>
      <c r="M218" s="440">
        <f ca="1" xml:space="preserve"> Oil_Calcs!AH$251</f>
        <v>0</v>
      </c>
      <c r="N218" s="244">
        <f ca="1" xml:space="preserve"> Oil_Calcs!AI$251</f>
        <v>0</v>
      </c>
      <c r="O218" s="447">
        <f ca="1" xml:space="preserve"> Oil_Calcs!AJ$251</f>
        <v>0</v>
      </c>
      <c r="P218" s="440">
        <f ca="1" xml:space="preserve"> Oil_Calcs!AK$251</f>
        <v>0</v>
      </c>
      <c r="Q218" s="244">
        <f ca="1" xml:space="preserve"> Oil_Calcs!AL$251</f>
        <v>0</v>
      </c>
      <c r="R218" s="447">
        <f ca="1" xml:space="preserve"> Oil_Calcs!AM$251</f>
        <v>0</v>
      </c>
      <c r="S218" s="440">
        <f ca="1" xml:space="preserve"> Gas_Calcs!AE$251</f>
        <v>0</v>
      </c>
      <c r="T218" s="244">
        <f ca="1" xml:space="preserve"> Gas_Calcs!AF$251</f>
        <v>0</v>
      </c>
      <c r="U218" s="447">
        <f ca="1" xml:space="preserve"> Gas_Calcs!AG$251</f>
        <v>0</v>
      </c>
      <c r="V218" s="440">
        <f ca="1" xml:space="preserve"> Gas_Calcs!AH$251</f>
        <v>0</v>
      </c>
      <c r="W218" s="244">
        <f ca="1" xml:space="preserve"> Gas_Calcs!AI$251</f>
        <v>0</v>
      </c>
      <c r="X218" s="447">
        <f ca="1" xml:space="preserve"> Gas_Calcs!AJ$251</f>
        <v>0</v>
      </c>
      <c r="Y218" s="440">
        <f ca="1" xml:space="preserve"> Gas_Calcs!AK$251</f>
        <v>0</v>
      </c>
      <c r="Z218" s="244">
        <f ca="1" xml:space="preserve"> Gas_Calcs!AL$251</f>
        <v>0</v>
      </c>
      <c r="AA218" s="447">
        <f ca="1" xml:space="preserve"> Gas_Calcs!AM$251</f>
        <v>0</v>
      </c>
      <c r="AB218" s="461"/>
      <c r="AC218" s="463"/>
      <c r="AD218" s="464"/>
      <c r="AE218" s="461"/>
      <c r="AF218" s="463"/>
      <c r="AG218" s="464"/>
      <c r="AH218" s="461"/>
      <c r="AI218" s="463"/>
      <c r="AJ218" s="464"/>
      <c r="AK218" s="384">
        <f t="shared" ca="1" si="4"/>
        <v>0</v>
      </c>
      <c r="AL218" s="384">
        <f t="shared" ca="1" si="4"/>
        <v>0</v>
      </c>
      <c r="AM218" s="384">
        <f t="shared" ca="1" si="4"/>
        <v>0</v>
      </c>
    </row>
    <row r="219" spans="4:39" ht="12.9" customHeight="1" x14ac:dyDescent="0.3">
      <c r="D219" s="54"/>
      <c r="E219" s="234" t="s">
        <v>423</v>
      </c>
      <c r="F219" s="234" t="s">
        <v>629</v>
      </c>
      <c r="G219" s="234" t="s">
        <v>646</v>
      </c>
      <c r="H219" s="172"/>
      <c r="I219" s="172"/>
      <c r="J219" s="440">
        <f ca="1" xml:space="preserve"> Oil_Calcs!AE$252</f>
        <v>0</v>
      </c>
      <c r="K219" s="244">
        <f ca="1" xml:space="preserve"> Oil_Calcs!AF$252</f>
        <v>0</v>
      </c>
      <c r="L219" s="447">
        <f ca="1" xml:space="preserve"> Oil_Calcs!AG$252</f>
        <v>0</v>
      </c>
      <c r="M219" s="440">
        <f ca="1" xml:space="preserve"> Oil_Calcs!AH$252</f>
        <v>0</v>
      </c>
      <c r="N219" s="244">
        <f ca="1" xml:space="preserve"> Oil_Calcs!AI$252</f>
        <v>0</v>
      </c>
      <c r="O219" s="447">
        <f ca="1" xml:space="preserve"> Oil_Calcs!AJ$252</f>
        <v>0</v>
      </c>
      <c r="P219" s="440">
        <f ca="1" xml:space="preserve"> Oil_Calcs!AK$252</f>
        <v>0</v>
      </c>
      <c r="Q219" s="244">
        <f ca="1" xml:space="preserve"> Oil_Calcs!AL$252</f>
        <v>0</v>
      </c>
      <c r="R219" s="447">
        <f ca="1" xml:space="preserve"> Oil_Calcs!AM$252</f>
        <v>0</v>
      </c>
      <c r="S219" s="440">
        <f ca="1" xml:space="preserve"> Gas_Calcs!AE$252</f>
        <v>0</v>
      </c>
      <c r="T219" s="244">
        <f ca="1" xml:space="preserve"> Gas_Calcs!AF$252</f>
        <v>0</v>
      </c>
      <c r="U219" s="447">
        <f ca="1" xml:space="preserve"> Gas_Calcs!AG$252</f>
        <v>0</v>
      </c>
      <c r="V219" s="440">
        <f ca="1" xml:space="preserve"> Gas_Calcs!AH$252</f>
        <v>0</v>
      </c>
      <c r="W219" s="244">
        <f ca="1" xml:space="preserve"> Gas_Calcs!AI$252</f>
        <v>0</v>
      </c>
      <c r="X219" s="447">
        <f ca="1" xml:space="preserve"> Gas_Calcs!AJ$252</f>
        <v>0</v>
      </c>
      <c r="Y219" s="440">
        <f ca="1" xml:space="preserve"> Gas_Calcs!AK$252</f>
        <v>0</v>
      </c>
      <c r="Z219" s="244">
        <f ca="1" xml:space="preserve"> Gas_Calcs!AL$252</f>
        <v>0</v>
      </c>
      <c r="AA219" s="447">
        <f ca="1" xml:space="preserve"> Gas_Calcs!AM$252</f>
        <v>0</v>
      </c>
      <c r="AB219" s="461"/>
      <c r="AC219" s="463"/>
      <c r="AD219" s="464"/>
      <c r="AE219" s="461"/>
      <c r="AF219" s="463"/>
      <c r="AG219" s="464"/>
      <c r="AH219" s="461"/>
      <c r="AI219" s="463"/>
      <c r="AJ219" s="464"/>
      <c r="AK219" s="384">
        <f t="shared" ca="1" si="4"/>
        <v>0</v>
      </c>
      <c r="AL219" s="384">
        <f t="shared" ca="1" si="4"/>
        <v>0</v>
      </c>
      <c r="AM219" s="384">
        <f t="shared" ca="1" si="4"/>
        <v>0</v>
      </c>
    </row>
    <row r="220" spans="4:39" ht="12.9" customHeight="1" x14ac:dyDescent="0.3">
      <c r="D220" s="54"/>
      <c r="E220" s="234" t="s">
        <v>238</v>
      </c>
      <c r="F220" s="234" t="s">
        <v>183</v>
      </c>
      <c r="G220" s="234" t="s">
        <v>646</v>
      </c>
      <c r="H220" s="172"/>
      <c r="I220" s="172"/>
      <c r="J220" s="440">
        <f ca="1" xml:space="preserve"> Oil_Calcs!AE$253</f>
        <v>0</v>
      </c>
      <c r="K220" s="244">
        <f ca="1" xml:space="preserve"> Oil_Calcs!AF$253</f>
        <v>0</v>
      </c>
      <c r="L220" s="447">
        <f ca="1" xml:space="preserve"> Oil_Calcs!AG$253</f>
        <v>0</v>
      </c>
      <c r="M220" s="440">
        <f ca="1" xml:space="preserve"> Oil_Calcs!AH$253</f>
        <v>0</v>
      </c>
      <c r="N220" s="244">
        <f ca="1" xml:space="preserve"> Oil_Calcs!AI$253</f>
        <v>0</v>
      </c>
      <c r="O220" s="447">
        <f ca="1" xml:space="preserve"> Oil_Calcs!AJ$253</f>
        <v>0</v>
      </c>
      <c r="P220" s="440">
        <f ca="1" xml:space="preserve"> Oil_Calcs!AK$253</f>
        <v>0</v>
      </c>
      <c r="Q220" s="244">
        <f ca="1" xml:space="preserve"> Oil_Calcs!AL$253</f>
        <v>0</v>
      </c>
      <c r="R220" s="447">
        <f ca="1" xml:space="preserve"> Oil_Calcs!AM$253</f>
        <v>0</v>
      </c>
      <c r="S220" s="440">
        <f ca="1" xml:space="preserve"> Gas_Calcs!AE$253</f>
        <v>0</v>
      </c>
      <c r="T220" s="244">
        <f ca="1" xml:space="preserve"> Gas_Calcs!AF$253</f>
        <v>0</v>
      </c>
      <c r="U220" s="447">
        <f ca="1" xml:space="preserve"> Gas_Calcs!AG$253</f>
        <v>0</v>
      </c>
      <c r="V220" s="440">
        <f ca="1" xml:space="preserve"> Gas_Calcs!AH$253</f>
        <v>0</v>
      </c>
      <c r="W220" s="244">
        <f ca="1" xml:space="preserve"> Gas_Calcs!AI$253</f>
        <v>0</v>
      </c>
      <c r="X220" s="447">
        <f ca="1" xml:space="preserve"> Gas_Calcs!AJ$253</f>
        <v>0</v>
      </c>
      <c r="Y220" s="440">
        <f ca="1" xml:space="preserve"> Gas_Calcs!AK$253</f>
        <v>0</v>
      </c>
      <c r="Z220" s="244">
        <f ca="1" xml:space="preserve"> Gas_Calcs!AL$253</f>
        <v>0</v>
      </c>
      <c r="AA220" s="447">
        <f ca="1" xml:space="preserve"> Gas_Calcs!AM$253</f>
        <v>0</v>
      </c>
      <c r="AB220" s="461"/>
      <c r="AC220" s="463"/>
      <c r="AD220" s="464"/>
      <c r="AE220" s="461"/>
      <c r="AF220" s="463"/>
      <c r="AG220" s="464"/>
      <c r="AH220" s="461"/>
      <c r="AI220" s="463"/>
      <c r="AJ220" s="464"/>
      <c r="AK220" s="384">
        <f t="shared" ca="1" si="4"/>
        <v>0</v>
      </c>
      <c r="AL220" s="384">
        <f t="shared" ca="1" si="4"/>
        <v>0</v>
      </c>
      <c r="AM220" s="384">
        <f t="shared" ca="1" si="4"/>
        <v>0</v>
      </c>
    </row>
    <row r="221" spans="4:39" ht="12.9" customHeight="1" x14ac:dyDescent="0.3">
      <c r="D221" s="54"/>
      <c r="E221" s="234" t="s">
        <v>274</v>
      </c>
      <c r="F221" s="234" t="s">
        <v>506</v>
      </c>
      <c r="G221" s="234" t="s">
        <v>646</v>
      </c>
      <c r="H221" s="172"/>
      <c r="I221" s="172"/>
      <c r="J221" s="440">
        <f ca="1" xml:space="preserve"> Oil_Calcs!AE$254</f>
        <v>0</v>
      </c>
      <c r="K221" s="244">
        <f ca="1" xml:space="preserve"> Oil_Calcs!AF$254</f>
        <v>0</v>
      </c>
      <c r="L221" s="447">
        <f ca="1" xml:space="preserve"> Oil_Calcs!AG$254</f>
        <v>0</v>
      </c>
      <c r="M221" s="440">
        <f ca="1" xml:space="preserve"> Oil_Calcs!AH$254</f>
        <v>0</v>
      </c>
      <c r="N221" s="244">
        <f ca="1" xml:space="preserve"> Oil_Calcs!AI$254</f>
        <v>0</v>
      </c>
      <c r="O221" s="447">
        <f ca="1" xml:space="preserve"> Oil_Calcs!AJ$254</f>
        <v>0</v>
      </c>
      <c r="P221" s="440">
        <f ca="1" xml:space="preserve"> Oil_Calcs!AK$254</f>
        <v>0</v>
      </c>
      <c r="Q221" s="244">
        <f ca="1" xml:space="preserve"> Oil_Calcs!AL$254</f>
        <v>0</v>
      </c>
      <c r="R221" s="447">
        <f ca="1" xml:space="preserve"> Oil_Calcs!AM$254</f>
        <v>0</v>
      </c>
      <c r="S221" s="440">
        <f ca="1" xml:space="preserve"> Gas_Calcs!AE$254</f>
        <v>0</v>
      </c>
      <c r="T221" s="244">
        <f ca="1" xml:space="preserve"> Gas_Calcs!AF$254</f>
        <v>0</v>
      </c>
      <c r="U221" s="447">
        <f ca="1" xml:space="preserve"> Gas_Calcs!AG$254</f>
        <v>0</v>
      </c>
      <c r="V221" s="440">
        <f ca="1" xml:space="preserve"> Gas_Calcs!AH$254</f>
        <v>0</v>
      </c>
      <c r="W221" s="244">
        <f ca="1" xml:space="preserve"> Gas_Calcs!AI$254</f>
        <v>0</v>
      </c>
      <c r="X221" s="447">
        <f ca="1" xml:space="preserve"> Gas_Calcs!AJ$254</f>
        <v>0</v>
      </c>
      <c r="Y221" s="440">
        <f ca="1" xml:space="preserve"> Gas_Calcs!AK$254</f>
        <v>0</v>
      </c>
      <c r="Z221" s="244">
        <f ca="1" xml:space="preserve"> Gas_Calcs!AL$254</f>
        <v>0</v>
      </c>
      <c r="AA221" s="447">
        <f ca="1" xml:space="preserve"> Gas_Calcs!AM$254</f>
        <v>0</v>
      </c>
      <c r="AB221" s="461"/>
      <c r="AC221" s="463"/>
      <c r="AD221" s="464"/>
      <c r="AE221" s="461"/>
      <c r="AF221" s="463"/>
      <c r="AG221" s="464"/>
      <c r="AH221" s="461"/>
      <c r="AI221" s="463"/>
      <c r="AJ221" s="464"/>
      <c r="AK221" s="384">
        <f t="shared" ca="1" si="4"/>
        <v>0</v>
      </c>
      <c r="AL221" s="384">
        <f t="shared" ca="1" si="4"/>
        <v>0</v>
      </c>
      <c r="AM221" s="384">
        <f t="shared" ca="1" si="4"/>
        <v>0</v>
      </c>
    </row>
    <row r="222" spans="4:39" ht="12.9" customHeight="1" x14ac:dyDescent="0.3">
      <c r="D222" s="54"/>
      <c r="E222" s="234" t="s">
        <v>416</v>
      </c>
      <c r="F222" s="234" t="s">
        <v>625</v>
      </c>
      <c r="G222" s="234" t="s">
        <v>646</v>
      </c>
      <c r="H222" s="172"/>
      <c r="I222" s="172"/>
      <c r="J222" s="440">
        <f ca="1" xml:space="preserve"> Oil_Calcs!AE$255</f>
        <v>0</v>
      </c>
      <c r="K222" s="244">
        <f ca="1" xml:space="preserve"> Oil_Calcs!AF$255</f>
        <v>0</v>
      </c>
      <c r="L222" s="447">
        <f ca="1" xml:space="preserve"> Oil_Calcs!AG$255</f>
        <v>0</v>
      </c>
      <c r="M222" s="440">
        <f ca="1" xml:space="preserve"> Oil_Calcs!AH$255</f>
        <v>0</v>
      </c>
      <c r="N222" s="244">
        <f ca="1" xml:space="preserve"> Oil_Calcs!AI$255</f>
        <v>0</v>
      </c>
      <c r="O222" s="447">
        <f ca="1" xml:space="preserve"> Oil_Calcs!AJ$255</f>
        <v>0</v>
      </c>
      <c r="P222" s="440">
        <f ca="1" xml:space="preserve"> Oil_Calcs!AK$255</f>
        <v>0</v>
      </c>
      <c r="Q222" s="244">
        <f ca="1" xml:space="preserve"> Oil_Calcs!AL$255</f>
        <v>0</v>
      </c>
      <c r="R222" s="447">
        <f ca="1" xml:space="preserve"> Oil_Calcs!AM$255</f>
        <v>0</v>
      </c>
      <c r="S222" s="440">
        <f ca="1" xml:space="preserve"> Gas_Calcs!AE$255</f>
        <v>0</v>
      </c>
      <c r="T222" s="244">
        <f ca="1" xml:space="preserve"> Gas_Calcs!AF$255</f>
        <v>0</v>
      </c>
      <c r="U222" s="447">
        <f ca="1" xml:space="preserve"> Gas_Calcs!AG$255</f>
        <v>0</v>
      </c>
      <c r="V222" s="440">
        <f ca="1" xml:space="preserve"> Gas_Calcs!AH$255</f>
        <v>0</v>
      </c>
      <c r="W222" s="244">
        <f ca="1" xml:space="preserve"> Gas_Calcs!AI$255</f>
        <v>0</v>
      </c>
      <c r="X222" s="447">
        <f ca="1" xml:space="preserve"> Gas_Calcs!AJ$255</f>
        <v>0</v>
      </c>
      <c r="Y222" s="440">
        <f ca="1" xml:space="preserve"> Gas_Calcs!AK$255</f>
        <v>0</v>
      </c>
      <c r="Z222" s="244">
        <f ca="1" xml:space="preserve"> Gas_Calcs!AL$255</f>
        <v>0</v>
      </c>
      <c r="AA222" s="447">
        <f ca="1" xml:space="preserve"> Gas_Calcs!AM$255</f>
        <v>0</v>
      </c>
      <c r="AB222" s="461"/>
      <c r="AC222" s="463"/>
      <c r="AD222" s="464"/>
      <c r="AE222" s="461"/>
      <c r="AF222" s="463"/>
      <c r="AG222" s="464"/>
      <c r="AH222" s="461"/>
      <c r="AI222" s="463"/>
      <c r="AJ222" s="464"/>
      <c r="AK222" s="384">
        <f t="shared" ca="1" si="4"/>
        <v>0</v>
      </c>
      <c r="AL222" s="384">
        <f t="shared" ca="1" si="4"/>
        <v>0</v>
      </c>
      <c r="AM222" s="384">
        <f t="shared" ca="1" si="4"/>
        <v>0</v>
      </c>
    </row>
    <row r="223" spans="4:39" ht="12.9" customHeight="1" x14ac:dyDescent="0.3">
      <c r="D223" s="54"/>
      <c r="E223" s="234" t="s">
        <v>414</v>
      </c>
      <c r="F223" s="234" t="s">
        <v>184</v>
      </c>
      <c r="G223" s="234" t="s">
        <v>646</v>
      </c>
      <c r="H223" s="172"/>
      <c r="I223" s="172"/>
      <c r="J223" s="440">
        <f ca="1" xml:space="preserve"> Oil_Calcs!AE$256</f>
        <v>0</v>
      </c>
      <c r="K223" s="244">
        <f ca="1" xml:space="preserve"> Oil_Calcs!AF$256</f>
        <v>0</v>
      </c>
      <c r="L223" s="447">
        <f ca="1" xml:space="preserve"> Oil_Calcs!AG$256</f>
        <v>0</v>
      </c>
      <c r="M223" s="440">
        <f ca="1" xml:space="preserve"> Oil_Calcs!AH$256</f>
        <v>0</v>
      </c>
      <c r="N223" s="244">
        <f ca="1" xml:space="preserve"> Oil_Calcs!AI$256</f>
        <v>0</v>
      </c>
      <c r="O223" s="447">
        <f ca="1" xml:space="preserve"> Oil_Calcs!AJ$256</f>
        <v>0</v>
      </c>
      <c r="P223" s="440">
        <f ca="1" xml:space="preserve"> Oil_Calcs!AK$256</f>
        <v>0</v>
      </c>
      <c r="Q223" s="244">
        <f ca="1" xml:space="preserve"> Oil_Calcs!AL$256</f>
        <v>0</v>
      </c>
      <c r="R223" s="447">
        <f ca="1" xml:space="preserve"> Oil_Calcs!AM$256</f>
        <v>0</v>
      </c>
      <c r="S223" s="440">
        <f ca="1" xml:space="preserve"> Gas_Calcs!AE$256</f>
        <v>74335.179599999989</v>
      </c>
      <c r="T223" s="244">
        <f ca="1" xml:space="preserve"> Gas_Calcs!AF$256</f>
        <v>76799.329200000007</v>
      </c>
      <c r="U223" s="447">
        <f ca="1" xml:space="preserve"> Gas_Calcs!AG$256</f>
        <v>79811.067599999995</v>
      </c>
      <c r="V223" s="440">
        <f ca="1" xml:space="preserve"> Gas_Calcs!AH$256</f>
        <v>6585.449115007098</v>
      </c>
      <c r="W223" s="244">
        <f ca="1" xml:space="preserve"> Gas_Calcs!AI$256</f>
        <v>16913.82062716869</v>
      </c>
      <c r="X223" s="447">
        <f ca="1" xml:space="preserve"> Gas_Calcs!AJ$256</f>
        <v>28543.6905962206</v>
      </c>
      <c r="Y223" s="440">
        <f ca="1" xml:space="preserve"> Gas_Calcs!AK$256</f>
        <v>80920.628715007086</v>
      </c>
      <c r="Z223" s="244">
        <f ca="1" xml:space="preserve"> Gas_Calcs!AL$256</f>
        <v>93713.149827168701</v>
      </c>
      <c r="AA223" s="447">
        <f ca="1" xml:space="preserve"> Gas_Calcs!AM$256</f>
        <v>108354.75819622059</v>
      </c>
      <c r="AB223" s="461"/>
      <c r="AC223" s="463"/>
      <c r="AD223" s="464"/>
      <c r="AE223" s="461"/>
      <c r="AF223" s="463"/>
      <c r="AG223" s="464"/>
      <c r="AH223" s="461"/>
      <c r="AI223" s="463"/>
      <c r="AJ223" s="464"/>
      <c r="AK223" s="384">
        <f t="shared" ca="1" si="4"/>
        <v>80920.628715007086</v>
      </c>
      <c r="AL223" s="384">
        <f t="shared" ca="1" si="4"/>
        <v>93713.149827168701</v>
      </c>
      <c r="AM223" s="384">
        <f t="shared" ca="1" si="4"/>
        <v>108354.75819622059</v>
      </c>
    </row>
    <row r="224" spans="4:39" ht="12.9" customHeight="1" x14ac:dyDescent="0.3">
      <c r="D224" s="54"/>
      <c r="E224" s="234" t="s">
        <v>412</v>
      </c>
      <c r="F224" s="234" t="s">
        <v>622</v>
      </c>
      <c r="G224" s="234" t="s">
        <v>646</v>
      </c>
      <c r="H224" s="172"/>
      <c r="I224" s="172"/>
      <c r="J224" s="440">
        <f ca="1" xml:space="preserve"> Oil_Calcs!AE$257</f>
        <v>0</v>
      </c>
      <c r="K224" s="244">
        <f ca="1" xml:space="preserve"> Oil_Calcs!AF$257</f>
        <v>0</v>
      </c>
      <c r="L224" s="447">
        <f ca="1" xml:space="preserve"> Oil_Calcs!AG$257</f>
        <v>0</v>
      </c>
      <c r="M224" s="440">
        <f ca="1" xml:space="preserve"> Oil_Calcs!AH$257</f>
        <v>0</v>
      </c>
      <c r="N224" s="244">
        <f ca="1" xml:space="preserve"> Oil_Calcs!AI$257</f>
        <v>0</v>
      </c>
      <c r="O224" s="447">
        <f ca="1" xml:space="preserve"> Oil_Calcs!AJ$257</f>
        <v>0</v>
      </c>
      <c r="P224" s="440">
        <f ca="1" xml:space="preserve"> Oil_Calcs!AK$257</f>
        <v>0</v>
      </c>
      <c r="Q224" s="244">
        <f ca="1" xml:space="preserve"> Oil_Calcs!AL$257</f>
        <v>0</v>
      </c>
      <c r="R224" s="447">
        <f ca="1" xml:space="preserve"> Oil_Calcs!AM$257</f>
        <v>0</v>
      </c>
      <c r="S224" s="440">
        <f ca="1" xml:space="preserve"> Gas_Calcs!AE$257</f>
        <v>0</v>
      </c>
      <c r="T224" s="244">
        <f ca="1" xml:space="preserve"> Gas_Calcs!AF$257</f>
        <v>0</v>
      </c>
      <c r="U224" s="447">
        <f ca="1" xml:space="preserve"> Gas_Calcs!AG$257</f>
        <v>0</v>
      </c>
      <c r="V224" s="440">
        <f ca="1" xml:space="preserve"> Gas_Calcs!AH$257</f>
        <v>0</v>
      </c>
      <c r="W224" s="244">
        <f ca="1" xml:space="preserve"> Gas_Calcs!AI$257</f>
        <v>0</v>
      </c>
      <c r="X224" s="447">
        <f ca="1" xml:space="preserve"> Gas_Calcs!AJ$257</f>
        <v>0</v>
      </c>
      <c r="Y224" s="440">
        <f ca="1" xml:space="preserve"> Gas_Calcs!AK$257</f>
        <v>0</v>
      </c>
      <c r="Z224" s="244">
        <f ca="1" xml:space="preserve"> Gas_Calcs!AL$257</f>
        <v>0</v>
      </c>
      <c r="AA224" s="447">
        <f ca="1" xml:space="preserve"> Gas_Calcs!AM$257</f>
        <v>0</v>
      </c>
      <c r="AB224" s="461"/>
      <c r="AC224" s="463"/>
      <c r="AD224" s="464"/>
      <c r="AE224" s="461"/>
      <c r="AF224" s="463"/>
      <c r="AG224" s="464"/>
      <c r="AH224" s="461"/>
      <c r="AI224" s="463"/>
      <c r="AJ224" s="464"/>
      <c r="AK224" s="384">
        <f t="shared" ca="1" si="4"/>
        <v>0</v>
      </c>
      <c r="AL224" s="384">
        <f t="shared" ca="1" si="4"/>
        <v>0</v>
      </c>
      <c r="AM224" s="384">
        <f t="shared" ca="1" si="4"/>
        <v>0</v>
      </c>
    </row>
    <row r="225" spans="4:39" ht="12.9" customHeight="1" x14ac:dyDescent="0.3">
      <c r="D225" s="54"/>
      <c r="E225" s="234" t="s">
        <v>417</v>
      </c>
      <c r="F225" s="234" t="s">
        <v>626</v>
      </c>
      <c r="G225" s="234" t="s">
        <v>646</v>
      </c>
      <c r="H225" s="172"/>
      <c r="I225" s="172"/>
      <c r="J225" s="440">
        <f ca="1" xml:space="preserve"> Oil_Calcs!AE$258</f>
        <v>0</v>
      </c>
      <c r="K225" s="244">
        <f ca="1" xml:space="preserve"> Oil_Calcs!AF$258</f>
        <v>0</v>
      </c>
      <c r="L225" s="447">
        <f ca="1" xml:space="preserve"> Oil_Calcs!AG$258</f>
        <v>0</v>
      </c>
      <c r="M225" s="440">
        <f ca="1" xml:space="preserve"> Oil_Calcs!AH$258</f>
        <v>0</v>
      </c>
      <c r="N225" s="244">
        <f ca="1" xml:space="preserve"> Oil_Calcs!AI$258</f>
        <v>0</v>
      </c>
      <c r="O225" s="447">
        <f ca="1" xml:space="preserve"> Oil_Calcs!AJ$258</f>
        <v>0</v>
      </c>
      <c r="P225" s="440">
        <f ca="1" xml:space="preserve"> Oil_Calcs!AK$258</f>
        <v>0</v>
      </c>
      <c r="Q225" s="244">
        <f ca="1" xml:space="preserve"> Oil_Calcs!AL$258</f>
        <v>0</v>
      </c>
      <c r="R225" s="447">
        <f ca="1" xml:space="preserve"> Oil_Calcs!AM$258</f>
        <v>0</v>
      </c>
      <c r="S225" s="440">
        <f ca="1" xml:space="preserve"> Gas_Calcs!AE$258</f>
        <v>0</v>
      </c>
      <c r="T225" s="244">
        <f ca="1" xml:space="preserve"> Gas_Calcs!AF$258</f>
        <v>0</v>
      </c>
      <c r="U225" s="447">
        <f ca="1" xml:space="preserve"> Gas_Calcs!AG$258</f>
        <v>0</v>
      </c>
      <c r="V225" s="440">
        <f ca="1" xml:space="preserve"> Gas_Calcs!AH$258</f>
        <v>0</v>
      </c>
      <c r="W225" s="244">
        <f ca="1" xml:space="preserve"> Gas_Calcs!AI$258</f>
        <v>0</v>
      </c>
      <c r="X225" s="447">
        <f ca="1" xml:space="preserve"> Gas_Calcs!AJ$258</f>
        <v>0</v>
      </c>
      <c r="Y225" s="440">
        <f ca="1" xml:space="preserve"> Gas_Calcs!AK$258</f>
        <v>0</v>
      </c>
      <c r="Z225" s="244">
        <f ca="1" xml:space="preserve"> Gas_Calcs!AL$258</f>
        <v>0</v>
      </c>
      <c r="AA225" s="447">
        <f ca="1" xml:space="preserve"> Gas_Calcs!AM$258</f>
        <v>0</v>
      </c>
      <c r="AB225" s="461"/>
      <c r="AC225" s="463"/>
      <c r="AD225" s="464"/>
      <c r="AE225" s="461"/>
      <c r="AF225" s="463"/>
      <c r="AG225" s="464"/>
      <c r="AH225" s="461"/>
      <c r="AI225" s="463"/>
      <c r="AJ225" s="464"/>
      <c r="AK225" s="384">
        <f t="shared" ca="1" si="4"/>
        <v>0</v>
      </c>
      <c r="AL225" s="384">
        <f t="shared" ca="1" si="4"/>
        <v>0</v>
      </c>
      <c r="AM225" s="384">
        <f t="shared" ca="1" si="4"/>
        <v>0</v>
      </c>
    </row>
    <row r="226" spans="4:39" ht="12.9" customHeight="1" x14ac:dyDescent="0.3">
      <c r="D226" s="54"/>
      <c r="E226" s="234" t="s">
        <v>415</v>
      </c>
      <c r="F226" s="234" t="s">
        <v>624</v>
      </c>
      <c r="G226" s="234" t="s">
        <v>646</v>
      </c>
      <c r="H226" s="172"/>
      <c r="I226" s="172"/>
      <c r="J226" s="440">
        <f ca="1" xml:space="preserve"> Oil_Calcs!AE$259</f>
        <v>0</v>
      </c>
      <c r="K226" s="244">
        <f ca="1" xml:space="preserve"> Oil_Calcs!AF$259</f>
        <v>0</v>
      </c>
      <c r="L226" s="447">
        <f ca="1" xml:space="preserve"> Oil_Calcs!AG$259</f>
        <v>0</v>
      </c>
      <c r="M226" s="440">
        <f ca="1" xml:space="preserve"> Oil_Calcs!AH$259</f>
        <v>0</v>
      </c>
      <c r="N226" s="244">
        <f ca="1" xml:space="preserve"> Oil_Calcs!AI$259</f>
        <v>0</v>
      </c>
      <c r="O226" s="447">
        <f ca="1" xml:space="preserve"> Oil_Calcs!AJ$259</f>
        <v>0</v>
      </c>
      <c r="P226" s="440">
        <f ca="1" xml:space="preserve"> Oil_Calcs!AK$259</f>
        <v>0</v>
      </c>
      <c r="Q226" s="244">
        <f ca="1" xml:space="preserve"> Oil_Calcs!AL$259</f>
        <v>0</v>
      </c>
      <c r="R226" s="447">
        <f ca="1" xml:space="preserve"> Oil_Calcs!AM$259</f>
        <v>0</v>
      </c>
      <c r="S226" s="440">
        <f ca="1" xml:space="preserve"> Gas_Calcs!AE$259</f>
        <v>0</v>
      </c>
      <c r="T226" s="244">
        <f ca="1" xml:space="preserve"> Gas_Calcs!AF$259</f>
        <v>0</v>
      </c>
      <c r="U226" s="447">
        <f ca="1" xml:space="preserve"> Gas_Calcs!AG$259</f>
        <v>0</v>
      </c>
      <c r="V226" s="440">
        <f ca="1" xml:space="preserve"> Gas_Calcs!AH$259</f>
        <v>0</v>
      </c>
      <c r="W226" s="244">
        <f ca="1" xml:space="preserve"> Gas_Calcs!AI$259</f>
        <v>0</v>
      </c>
      <c r="X226" s="447">
        <f ca="1" xml:space="preserve"> Gas_Calcs!AJ$259</f>
        <v>0</v>
      </c>
      <c r="Y226" s="440">
        <f ca="1" xml:space="preserve"> Gas_Calcs!AK$259</f>
        <v>0</v>
      </c>
      <c r="Z226" s="244">
        <f ca="1" xml:space="preserve"> Gas_Calcs!AL$259</f>
        <v>0</v>
      </c>
      <c r="AA226" s="447">
        <f ca="1" xml:space="preserve"> Gas_Calcs!AM$259</f>
        <v>0</v>
      </c>
      <c r="AB226" s="461"/>
      <c r="AC226" s="463"/>
      <c r="AD226" s="464"/>
      <c r="AE226" s="461"/>
      <c r="AF226" s="463"/>
      <c r="AG226" s="464"/>
      <c r="AH226" s="461"/>
      <c r="AI226" s="463"/>
      <c r="AJ226" s="464"/>
      <c r="AK226" s="384">
        <f t="shared" ca="1" si="4"/>
        <v>0</v>
      </c>
      <c r="AL226" s="384">
        <f t="shared" ca="1" si="4"/>
        <v>0</v>
      </c>
      <c r="AM226" s="384">
        <f t="shared" ca="1" si="4"/>
        <v>0</v>
      </c>
    </row>
    <row r="227" spans="4:39" ht="12.9" customHeight="1" x14ac:dyDescent="0.3">
      <c r="D227" s="54"/>
      <c r="E227" s="234" t="s">
        <v>422</v>
      </c>
      <c r="F227" s="234" t="s">
        <v>185</v>
      </c>
      <c r="G227" s="234" t="s">
        <v>646</v>
      </c>
      <c r="H227" s="172"/>
      <c r="I227" s="172"/>
      <c r="J227" s="440">
        <f ca="1" xml:space="preserve"> Oil_Calcs!AE$260</f>
        <v>23141.444903992891</v>
      </c>
      <c r="K227" s="244">
        <f ca="1" xml:space="preserve"> Oil_Calcs!AF$260</f>
        <v>25166.385251663847</v>
      </c>
      <c r="L227" s="447">
        <f ca="1" xml:space="preserve"> Oil_Calcs!AG$260</f>
        <v>27453.736700185382</v>
      </c>
      <c r="M227" s="440">
        <f ca="1" xml:space="preserve"> Oil_Calcs!AH$260</f>
        <v>1844.4948329645574</v>
      </c>
      <c r="N227" s="244">
        <f ca="1" xml:space="preserve"> Oil_Calcs!AI$260</f>
        <v>2630.1254866165937</v>
      </c>
      <c r="O227" s="447">
        <f ca="1" xml:space="preserve"> Oil_Calcs!AJ$260</f>
        <v>6208.4407965367309</v>
      </c>
      <c r="P227" s="440">
        <f ca="1" xml:space="preserve"> Oil_Calcs!AK$260</f>
        <v>24985.939736957447</v>
      </c>
      <c r="Q227" s="244">
        <f ca="1" xml:space="preserve"> Oil_Calcs!AL$260</f>
        <v>27796.510738280442</v>
      </c>
      <c r="R227" s="447">
        <f ca="1" xml:space="preserve"> Oil_Calcs!AM$260</f>
        <v>33662.177496722114</v>
      </c>
      <c r="S227" s="440">
        <f ca="1" xml:space="preserve"> Gas_Calcs!AE$260</f>
        <v>169406.87760000001</v>
      </c>
      <c r="T227" s="244">
        <f ca="1" xml:space="preserve"> Gas_Calcs!AF$260</f>
        <v>175022.57520000002</v>
      </c>
      <c r="U227" s="447">
        <f ca="1" xml:space="preserve"> Gas_Calcs!AG$260</f>
        <v>181886.20560000002</v>
      </c>
      <c r="V227" s="440">
        <f ca="1" xml:space="preserve"> Gas_Calcs!AH$260</f>
        <v>15007.973050851899</v>
      </c>
      <c r="W227" s="244">
        <f ca="1" xml:space="preserve"> Gas_Calcs!AI$260</f>
        <v>38545.915354660981</v>
      </c>
      <c r="X227" s="447">
        <f ca="1" xml:space="preserve"> Gas_Calcs!AJ$260</f>
        <v>65049.920173815182</v>
      </c>
      <c r="Y227" s="440">
        <f ca="1" xml:space="preserve"> Gas_Calcs!AK$260</f>
        <v>184414.85065085191</v>
      </c>
      <c r="Z227" s="244">
        <f ca="1" xml:space="preserve"> Gas_Calcs!AL$260</f>
        <v>213568.490554661</v>
      </c>
      <c r="AA227" s="447">
        <f ca="1" xml:space="preserve"> Gas_Calcs!AM$260</f>
        <v>246936.12577381521</v>
      </c>
      <c r="AB227" s="461"/>
      <c r="AC227" s="463"/>
      <c r="AD227" s="464"/>
      <c r="AE227" s="461"/>
      <c r="AF227" s="463"/>
      <c r="AG227" s="464"/>
      <c r="AH227" s="461"/>
      <c r="AI227" s="463"/>
      <c r="AJ227" s="464"/>
      <c r="AK227" s="384">
        <f t="shared" ca="1" si="4"/>
        <v>209400.79038780936</v>
      </c>
      <c r="AL227" s="384">
        <f t="shared" ca="1" si="4"/>
        <v>241365.00129294145</v>
      </c>
      <c r="AM227" s="384">
        <f t="shared" ca="1" si="4"/>
        <v>280598.30327053729</v>
      </c>
    </row>
    <row r="228" spans="4:39" ht="12.9" customHeight="1" x14ac:dyDescent="0.3">
      <c r="D228" s="54"/>
      <c r="E228" s="234" t="s">
        <v>420</v>
      </c>
      <c r="F228" s="234" t="s">
        <v>186</v>
      </c>
      <c r="G228" s="234" t="s">
        <v>646</v>
      </c>
      <c r="H228" s="172"/>
      <c r="I228" s="172"/>
      <c r="J228" s="440">
        <f ca="1" xml:space="preserve"> Oil_Calcs!AE$261</f>
        <v>0</v>
      </c>
      <c r="K228" s="244">
        <f ca="1" xml:space="preserve"> Oil_Calcs!AF$261</f>
        <v>0</v>
      </c>
      <c r="L228" s="447">
        <f ca="1" xml:space="preserve"> Oil_Calcs!AG$261</f>
        <v>0</v>
      </c>
      <c r="M228" s="440">
        <f ca="1" xml:space="preserve"> Oil_Calcs!AH$261</f>
        <v>0</v>
      </c>
      <c r="N228" s="244">
        <f ca="1" xml:space="preserve"> Oil_Calcs!AI$261</f>
        <v>0</v>
      </c>
      <c r="O228" s="447">
        <f ca="1" xml:space="preserve"> Oil_Calcs!AJ$261</f>
        <v>0</v>
      </c>
      <c r="P228" s="440">
        <f ca="1" xml:space="preserve"> Oil_Calcs!AK$261</f>
        <v>0</v>
      </c>
      <c r="Q228" s="244">
        <f ca="1" xml:space="preserve"> Oil_Calcs!AL$261</f>
        <v>0</v>
      </c>
      <c r="R228" s="447">
        <f ca="1" xml:space="preserve"> Oil_Calcs!AM$261</f>
        <v>0</v>
      </c>
      <c r="S228" s="440">
        <f ca="1" xml:space="preserve"> Gas_Calcs!AE$261</f>
        <v>0</v>
      </c>
      <c r="T228" s="244">
        <f ca="1" xml:space="preserve"> Gas_Calcs!AF$261</f>
        <v>0</v>
      </c>
      <c r="U228" s="447">
        <f ca="1" xml:space="preserve"> Gas_Calcs!AG$261</f>
        <v>0</v>
      </c>
      <c r="V228" s="440">
        <f ca="1" xml:space="preserve"> Gas_Calcs!AH$261</f>
        <v>0</v>
      </c>
      <c r="W228" s="244">
        <f ca="1" xml:space="preserve"> Gas_Calcs!AI$261</f>
        <v>0</v>
      </c>
      <c r="X228" s="447">
        <f ca="1" xml:space="preserve"> Gas_Calcs!AJ$261</f>
        <v>0</v>
      </c>
      <c r="Y228" s="440">
        <f ca="1" xml:space="preserve"> Gas_Calcs!AK$261</f>
        <v>0</v>
      </c>
      <c r="Z228" s="244">
        <f ca="1" xml:space="preserve"> Gas_Calcs!AL$261</f>
        <v>0</v>
      </c>
      <c r="AA228" s="447">
        <f ca="1" xml:space="preserve"> Gas_Calcs!AM$261</f>
        <v>0</v>
      </c>
      <c r="AB228" s="461"/>
      <c r="AC228" s="463"/>
      <c r="AD228" s="464"/>
      <c r="AE228" s="461"/>
      <c r="AF228" s="463"/>
      <c r="AG228" s="464"/>
      <c r="AH228" s="461"/>
      <c r="AI228" s="463"/>
      <c r="AJ228" s="464"/>
      <c r="AK228" s="384">
        <f t="shared" ca="1" si="4"/>
        <v>0</v>
      </c>
      <c r="AL228" s="384">
        <f t="shared" ca="1" si="4"/>
        <v>0</v>
      </c>
      <c r="AM228" s="384">
        <f t="shared" ca="1" si="4"/>
        <v>0</v>
      </c>
    </row>
    <row r="229" spans="4:39" ht="12.9" customHeight="1" x14ac:dyDescent="0.3">
      <c r="D229" s="54"/>
      <c r="E229" s="234" t="s">
        <v>418</v>
      </c>
      <c r="F229" s="234" t="s">
        <v>187</v>
      </c>
      <c r="G229" s="234" t="s">
        <v>646</v>
      </c>
      <c r="H229" s="172"/>
      <c r="I229" s="172"/>
      <c r="J229" s="440">
        <f ca="1" xml:space="preserve"> Oil_Calcs!AE$262</f>
        <v>8376.3512229176722</v>
      </c>
      <c r="K229" s="244">
        <f ca="1" xml:space="preserve"> Oil_Calcs!AF$262</f>
        <v>9109.3050910930488</v>
      </c>
      <c r="L229" s="447">
        <f ca="1" xml:space="preserve"> Oil_Calcs!AG$262</f>
        <v>9937.2421184720097</v>
      </c>
      <c r="M229" s="440">
        <f ca="1" xml:space="preserve"> Oil_Calcs!AH$262</f>
        <v>667.63923401784587</v>
      </c>
      <c r="N229" s="244">
        <f ca="1" xml:space="preserve"> Oil_Calcs!AI$262</f>
        <v>952.00861172011673</v>
      </c>
      <c r="O229" s="447">
        <f ca="1" xml:space="preserve"> Oil_Calcs!AJ$262</f>
        <v>2247.2270367832339</v>
      </c>
      <c r="P229" s="440">
        <f ca="1" xml:space="preserve"> Oil_Calcs!AK$262</f>
        <v>9043.9904569355185</v>
      </c>
      <c r="Q229" s="244">
        <f ca="1" xml:space="preserve"> Oil_Calcs!AL$262</f>
        <v>10061.313702813166</v>
      </c>
      <c r="R229" s="447">
        <f ca="1" xml:space="preserve"> Oil_Calcs!AM$262</f>
        <v>12184.469155255243</v>
      </c>
      <c r="S229" s="440">
        <f ca="1" xml:space="preserve"> Gas_Calcs!AE$262</f>
        <v>69643.659599999999</v>
      </c>
      <c r="T229" s="244">
        <f ca="1" xml:space="preserve"> Gas_Calcs!AF$262</f>
        <v>71952.289200000014</v>
      </c>
      <c r="U229" s="447">
        <f ca="1" xml:space="preserve"> Gas_Calcs!AG$262</f>
        <v>74773.9476</v>
      </c>
      <c r="V229" s="440">
        <f ca="1" xml:space="preserve"> Gas_Calcs!AH$262</f>
        <v>6169.821327487256</v>
      </c>
      <c r="W229" s="244">
        <f ca="1" xml:space="preserve"> Gas_Calcs!AI$262</f>
        <v>15846.337799041181</v>
      </c>
      <c r="X229" s="447">
        <f ca="1" xml:space="preserve"> Gas_Calcs!AJ$262</f>
        <v>26742.211188669928</v>
      </c>
      <c r="Y229" s="440">
        <f ca="1" xml:space="preserve"> Gas_Calcs!AK$262</f>
        <v>75813.480927487253</v>
      </c>
      <c r="Z229" s="244">
        <f ca="1" xml:space="preserve"> Gas_Calcs!AL$262</f>
        <v>87798.626999041197</v>
      </c>
      <c r="AA229" s="447">
        <f ca="1" xml:space="preserve"> Gas_Calcs!AM$262</f>
        <v>101516.15878866993</v>
      </c>
      <c r="AB229" s="461"/>
      <c r="AC229" s="463"/>
      <c r="AD229" s="464"/>
      <c r="AE229" s="461"/>
      <c r="AF229" s="463"/>
      <c r="AG229" s="464"/>
      <c r="AH229" s="461"/>
      <c r="AI229" s="463"/>
      <c r="AJ229" s="464"/>
      <c r="AK229" s="384">
        <f t="shared" ca="1" si="4"/>
        <v>84857.471384422766</v>
      </c>
      <c r="AL229" s="384">
        <f t="shared" ca="1" si="4"/>
        <v>97859.940701854357</v>
      </c>
      <c r="AM229" s="384">
        <f t="shared" ca="1" si="4"/>
        <v>113700.62794392517</v>
      </c>
    </row>
    <row r="230" spans="4:39" ht="12.9" customHeight="1" x14ac:dyDescent="0.3">
      <c r="D230" s="54"/>
      <c r="E230" s="234" t="s">
        <v>421</v>
      </c>
      <c r="F230" s="234" t="s">
        <v>628</v>
      </c>
      <c r="G230" s="234" t="s">
        <v>646</v>
      </c>
      <c r="H230" s="172"/>
      <c r="I230" s="172"/>
      <c r="J230" s="440">
        <f ca="1" xml:space="preserve"> Oil_Calcs!AE$263</f>
        <v>8234.3791682919473</v>
      </c>
      <c r="K230" s="244">
        <f ca="1" xml:space="preserve"> Oil_Calcs!AF$263</f>
        <v>8954.9100895490974</v>
      </c>
      <c r="L230" s="447">
        <f ca="1" xml:space="preserve"> Oil_Calcs!AG$263</f>
        <v>9768.8142859555355</v>
      </c>
      <c r="M230" s="440">
        <f ca="1" xml:space="preserve"> Oil_Calcs!AH$263</f>
        <v>656.32331479720449</v>
      </c>
      <c r="N230" s="244">
        <f ca="1" xml:space="preserve"> Oil_Calcs!AI$263</f>
        <v>935.87287253841976</v>
      </c>
      <c r="O230" s="447">
        <f ca="1" xml:space="preserve"> Oil_Calcs!AJ$263</f>
        <v>2209.1384429394502</v>
      </c>
      <c r="P230" s="440">
        <f ca="1" xml:space="preserve"> Oil_Calcs!AK$263</f>
        <v>8890.7024830891514</v>
      </c>
      <c r="Q230" s="244">
        <f ca="1" xml:space="preserve"> Oil_Calcs!AL$263</f>
        <v>9890.7829620875164</v>
      </c>
      <c r="R230" s="447">
        <f ca="1" xml:space="preserve"> Oil_Calcs!AM$263</f>
        <v>11977.952728894987</v>
      </c>
      <c r="S230" s="440">
        <f ca="1" xml:space="preserve"> Gas_Calcs!AE$263</f>
        <v>0</v>
      </c>
      <c r="T230" s="244">
        <f ca="1" xml:space="preserve"> Gas_Calcs!AF$263</f>
        <v>0</v>
      </c>
      <c r="U230" s="447">
        <f ca="1" xml:space="preserve"> Gas_Calcs!AG$263</f>
        <v>0</v>
      </c>
      <c r="V230" s="440">
        <f ca="1" xml:space="preserve"> Gas_Calcs!AH$263</f>
        <v>0</v>
      </c>
      <c r="W230" s="244">
        <f ca="1" xml:space="preserve"> Gas_Calcs!AI$263</f>
        <v>0</v>
      </c>
      <c r="X230" s="447">
        <f ca="1" xml:space="preserve"> Gas_Calcs!AJ$263</f>
        <v>0</v>
      </c>
      <c r="Y230" s="440">
        <f ca="1" xml:space="preserve"> Gas_Calcs!AK$263</f>
        <v>0</v>
      </c>
      <c r="Z230" s="244">
        <f ca="1" xml:space="preserve"> Gas_Calcs!AL$263</f>
        <v>0</v>
      </c>
      <c r="AA230" s="447">
        <f ca="1" xml:space="preserve"> Gas_Calcs!AM$263</f>
        <v>0</v>
      </c>
      <c r="AB230" s="461"/>
      <c r="AC230" s="463"/>
      <c r="AD230" s="464"/>
      <c r="AE230" s="461"/>
      <c r="AF230" s="463"/>
      <c r="AG230" s="464"/>
      <c r="AH230" s="461"/>
      <c r="AI230" s="463"/>
      <c r="AJ230" s="464"/>
      <c r="AK230" s="384">
        <f t="shared" ca="1" si="4"/>
        <v>8890.7024830891514</v>
      </c>
      <c r="AL230" s="384">
        <f t="shared" ca="1" si="4"/>
        <v>9890.7829620875164</v>
      </c>
      <c r="AM230" s="384">
        <f t="shared" ca="1" si="4"/>
        <v>11977.952728894987</v>
      </c>
    </row>
    <row r="231" spans="4:39" ht="12.9" customHeight="1" x14ac:dyDescent="0.3">
      <c r="D231" s="54"/>
      <c r="E231" s="234" t="s">
        <v>419</v>
      </c>
      <c r="F231" s="234" t="s">
        <v>627</v>
      </c>
      <c r="G231" s="234" t="s">
        <v>646</v>
      </c>
      <c r="H231" s="172"/>
      <c r="I231" s="172"/>
      <c r="J231" s="440">
        <f ca="1" xml:space="preserve"> Oil_Calcs!AE$264</f>
        <v>0</v>
      </c>
      <c r="K231" s="244">
        <f ca="1" xml:space="preserve"> Oil_Calcs!AF$264</f>
        <v>0</v>
      </c>
      <c r="L231" s="447">
        <f ca="1" xml:space="preserve"> Oil_Calcs!AG$264</f>
        <v>0</v>
      </c>
      <c r="M231" s="440">
        <f ca="1" xml:space="preserve"> Oil_Calcs!AH$264</f>
        <v>0</v>
      </c>
      <c r="N231" s="244">
        <f ca="1" xml:space="preserve"> Oil_Calcs!AI$264</f>
        <v>0</v>
      </c>
      <c r="O231" s="447">
        <f ca="1" xml:space="preserve"> Oil_Calcs!AJ$264</f>
        <v>0</v>
      </c>
      <c r="P231" s="440">
        <f ca="1" xml:space="preserve"> Oil_Calcs!AK$264</f>
        <v>0</v>
      </c>
      <c r="Q231" s="244">
        <f ca="1" xml:space="preserve"> Oil_Calcs!AL$264</f>
        <v>0</v>
      </c>
      <c r="R231" s="447">
        <f ca="1" xml:space="preserve"> Oil_Calcs!AM$264</f>
        <v>0</v>
      </c>
      <c r="S231" s="440">
        <f ca="1" xml:space="preserve"> Gas_Calcs!AE$264</f>
        <v>0</v>
      </c>
      <c r="T231" s="244">
        <f ca="1" xml:space="preserve"> Gas_Calcs!AF$264</f>
        <v>0</v>
      </c>
      <c r="U231" s="447">
        <f ca="1" xml:space="preserve"> Gas_Calcs!AG$264</f>
        <v>0</v>
      </c>
      <c r="V231" s="440">
        <f ca="1" xml:space="preserve"> Gas_Calcs!AH$264</f>
        <v>0</v>
      </c>
      <c r="W231" s="244">
        <f ca="1" xml:space="preserve"> Gas_Calcs!AI$264</f>
        <v>0</v>
      </c>
      <c r="X231" s="447">
        <f ca="1" xml:space="preserve"> Gas_Calcs!AJ$264</f>
        <v>0</v>
      </c>
      <c r="Y231" s="440">
        <f ca="1" xml:space="preserve"> Gas_Calcs!AK$264</f>
        <v>0</v>
      </c>
      <c r="Z231" s="244">
        <f ca="1" xml:space="preserve"> Gas_Calcs!AL$264</f>
        <v>0</v>
      </c>
      <c r="AA231" s="447">
        <f ca="1" xml:space="preserve"> Gas_Calcs!AM$264</f>
        <v>0</v>
      </c>
      <c r="AB231" s="461"/>
      <c r="AC231" s="463"/>
      <c r="AD231" s="464"/>
      <c r="AE231" s="461"/>
      <c r="AF231" s="463"/>
      <c r="AG231" s="464"/>
      <c r="AH231" s="461"/>
      <c r="AI231" s="463"/>
      <c r="AJ231" s="464"/>
      <c r="AK231" s="384">
        <f t="shared" ca="1" si="4"/>
        <v>0</v>
      </c>
      <c r="AL231" s="384">
        <f t="shared" ca="1" si="4"/>
        <v>0</v>
      </c>
      <c r="AM231" s="384">
        <f t="shared" ca="1" si="4"/>
        <v>0</v>
      </c>
    </row>
    <row r="232" spans="4:39" ht="12.9" customHeight="1" x14ac:dyDescent="0.3">
      <c r="D232" s="54"/>
      <c r="E232" s="234" t="s">
        <v>424</v>
      </c>
      <c r="F232" s="234" t="s">
        <v>630</v>
      </c>
      <c r="G232" s="234" t="s">
        <v>646</v>
      </c>
      <c r="H232" s="172"/>
      <c r="I232" s="172"/>
      <c r="J232" s="440">
        <f ca="1" xml:space="preserve"> Oil_Calcs!AE$265</f>
        <v>0</v>
      </c>
      <c r="K232" s="244">
        <f ca="1" xml:space="preserve"> Oil_Calcs!AF$265</f>
        <v>0</v>
      </c>
      <c r="L232" s="447">
        <f ca="1" xml:space="preserve"> Oil_Calcs!AG$265</f>
        <v>0</v>
      </c>
      <c r="M232" s="440">
        <f ca="1" xml:space="preserve"> Oil_Calcs!AH$265</f>
        <v>0</v>
      </c>
      <c r="N232" s="244">
        <f ca="1" xml:space="preserve"> Oil_Calcs!AI$265</f>
        <v>0</v>
      </c>
      <c r="O232" s="447">
        <f ca="1" xml:space="preserve"> Oil_Calcs!AJ$265</f>
        <v>0</v>
      </c>
      <c r="P232" s="440">
        <f ca="1" xml:space="preserve"> Oil_Calcs!AK$265</f>
        <v>0</v>
      </c>
      <c r="Q232" s="244">
        <f ca="1" xml:space="preserve"> Oil_Calcs!AL$265</f>
        <v>0</v>
      </c>
      <c r="R232" s="447">
        <f ca="1" xml:space="preserve"> Oil_Calcs!AM$265</f>
        <v>0</v>
      </c>
      <c r="S232" s="440">
        <f ca="1" xml:space="preserve"> Gas_Calcs!AE$265</f>
        <v>0</v>
      </c>
      <c r="T232" s="244">
        <f ca="1" xml:space="preserve"> Gas_Calcs!AF$265</f>
        <v>0</v>
      </c>
      <c r="U232" s="447">
        <f ca="1" xml:space="preserve"> Gas_Calcs!AG$265</f>
        <v>0</v>
      </c>
      <c r="V232" s="440">
        <f ca="1" xml:space="preserve"> Gas_Calcs!AH$265</f>
        <v>0</v>
      </c>
      <c r="W232" s="244">
        <f ca="1" xml:space="preserve"> Gas_Calcs!AI$265</f>
        <v>0</v>
      </c>
      <c r="X232" s="447">
        <f ca="1" xml:space="preserve"> Gas_Calcs!AJ$265</f>
        <v>0</v>
      </c>
      <c r="Y232" s="440">
        <f ca="1" xml:space="preserve"> Gas_Calcs!AK$265</f>
        <v>0</v>
      </c>
      <c r="Z232" s="244">
        <f ca="1" xml:space="preserve"> Gas_Calcs!AL$265</f>
        <v>0</v>
      </c>
      <c r="AA232" s="447">
        <f ca="1" xml:space="preserve"> Gas_Calcs!AM$265</f>
        <v>0</v>
      </c>
      <c r="AB232" s="461"/>
      <c r="AC232" s="463"/>
      <c r="AD232" s="464"/>
      <c r="AE232" s="461"/>
      <c r="AF232" s="463"/>
      <c r="AG232" s="464"/>
      <c r="AH232" s="461"/>
      <c r="AI232" s="463"/>
      <c r="AJ232" s="464"/>
      <c r="AK232" s="384">
        <f t="shared" ca="1" si="4"/>
        <v>0</v>
      </c>
      <c r="AL232" s="384">
        <f t="shared" ca="1" si="4"/>
        <v>0</v>
      </c>
      <c r="AM232" s="384">
        <f t="shared" ca="1" si="4"/>
        <v>0</v>
      </c>
    </row>
    <row r="233" spans="4:39" ht="12.9" customHeight="1" x14ac:dyDescent="0.3">
      <c r="D233" s="54"/>
      <c r="E233" s="234" t="s">
        <v>411</v>
      </c>
      <c r="F233" s="234" t="s">
        <v>621</v>
      </c>
      <c r="G233" s="234" t="s">
        <v>646</v>
      </c>
      <c r="H233" s="172"/>
      <c r="I233" s="172"/>
      <c r="J233" s="440">
        <f ca="1" xml:space="preserve"> Oil_Calcs!AE$266</f>
        <v>0</v>
      </c>
      <c r="K233" s="244">
        <f ca="1" xml:space="preserve"> Oil_Calcs!AF$266</f>
        <v>0</v>
      </c>
      <c r="L233" s="447">
        <f ca="1" xml:space="preserve"> Oil_Calcs!AG$266</f>
        <v>0</v>
      </c>
      <c r="M233" s="440">
        <f ca="1" xml:space="preserve"> Oil_Calcs!AH$266</f>
        <v>0</v>
      </c>
      <c r="N233" s="244">
        <f ca="1" xml:space="preserve"> Oil_Calcs!AI$266</f>
        <v>0</v>
      </c>
      <c r="O233" s="447">
        <f ca="1" xml:space="preserve"> Oil_Calcs!AJ$266</f>
        <v>0</v>
      </c>
      <c r="P233" s="440">
        <f ca="1" xml:space="preserve"> Oil_Calcs!AK$266</f>
        <v>0</v>
      </c>
      <c r="Q233" s="244">
        <f ca="1" xml:space="preserve"> Oil_Calcs!AL$266</f>
        <v>0</v>
      </c>
      <c r="R233" s="447">
        <f ca="1" xml:space="preserve"> Oil_Calcs!AM$266</f>
        <v>0</v>
      </c>
      <c r="S233" s="440">
        <f ca="1" xml:space="preserve"> Gas_Calcs!AE$266</f>
        <v>0</v>
      </c>
      <c r="T233" s="244">
        <f ca="1" xml:space="preserve"> Gas_Calcs!AF$266</f>
        <v>0</v>
      </c>
      <c r="U233" s="447">
        <f ca="1" xml:space="preserve"> Gas_Calcs!AG$266</f>
        <v>0</v>
      </c>
      <c r="V233" s="440">
        <f ca="1" xml:space="preserve"> Gas_Calcs!AH$266</f>
        <v>0</v>
      </c>
      <c r="W233" s="244">
        <f ca="1" xml:space="preserve"> Gas_Calcs!AI$266</f>
        <v>0</v>
      </c>
      <c r="X233" s="447">
        <f ca="1" xml:space="preserve"> Gas_Calcs!AJ$266</f>
        <v>0</v>
      </c>
      <c r="Y233" s="440">
        <f ca="1" xml:space="preserve"> Gas_Calcs!AK$266</f>
        <v>0</v>
      </c>
      <c r="Z233" s="244">
        <f ca="1" xml:space="preserve"> Gas_Calcs!AL$266</f>
        <v>0</v>
      </c>
      <c r="AA233" s="447">
        <f ca="1" xml:space="preserve"> Gas_Calcs!AM$266</f>
        <v>0</v>
      </c>
      <c r="AB233" s="461"/>
      <c r="AC233" s="463"/>
      <c r="AD233" s="464"/>
      <c r="AE233" s="461"/>
      <c r="AF233" s="463"/>
      <c r="AG233" s="464"/>
      <c r="AH233" s="461"/>
      <c r="AI233" s="463"/>
      <c r="AJ233" s="464"/>
      <c r="AK233" s="384">
        <f t="shared" ca="1" si="4"/>
        <v>0</v>
      </c>
      <c r="AL233" s="384">
        <f t="shared" ca="1" si="4"/>
        <v>0</v>
      </c>
      <c r="AM233" s="384">
        <f t="shared" ca="1" si="4"/>
        <v>0</v>
      </c>
    </row>
    <row r="234" spans="4:39" ht="12.9" customHeight="1" x14ac:dyDescent="0.3">
      <c r="D234" s="54"/>
      <c r="E234" s="234" t="s">
        <v>413</v>
      </c>
      <c r="F234" s="234" t="s">
        <v>623</v>
      </c>
      <c r="G234" s="234" t="s">
        <v>646</v>
      </c>
      <c r="H234" s="172"/>
      <c r="I234" s="172"/>
      <c r="J234" s="440">
        <f ca="1" xml:space="preserve"> Oil_Calcs!AE$267</f>
        <v>0</v>
      </c>
      <c r="K234" s="244">
        <f ca="1" xml:space="preserve"> Oil_Calcs!AF$267</f>
        <v>0</v>
      </c>
      <c r="L234" s="447">
        <f ca="1" xml:space="preserve"> Oil_Calcs!AG$267</f>
        <v>0</v>
      </c>
      <c r="M234" s="440">
        <f ca="1" xml:space="preserve"> Oil_Calcs!AH$267</f>
        <v>0</v>
      </c>
      <c r="N234" s="244">
        <f ca="1" xml:space="preserve"> Oil_Calcs!AI$267</f>
        <v>0</v>
      </c>
      <c r="O234" s="447">
        <f ca="1" xml:space="preserve"> Oil_Calcs!AJ$267</f>
        <v>0</v>
      </c>
      <c r="P234" s="440">
        <f ca="1" xml:space="preserve"> Oil_Calcs!AK$267</f>
        <v>0</v>
      </c>
      <c r="Q234" s="244">
        <f ca="1" xml:space="preserve"> Oil_Calcs!AL$267</f>
        <v>0</v>
      </c>
      <c r="R234" s="447">
        <f ca="1" xml:space="preserve"> Oil_Calcs!AM$267</f>
        <v>0</v>
      </c>
      <c r="S234" s="440">
        <f ca="1" xml:space="preserve"> Gas_Calcs!AE$267</f>
        <v>0</v>
      </c>
      <c r="T234" s="244">
        <f ca="1" xml:space="preserve"> Gas_Calcs!AF$267</f>
        <v>0</v>
      </c>
      <c r="U234" s="447">
        <f ca="1" xml:space="preserve"> Gas_Calcs!AG$267</f>
        <v>0</v>
      </c>
      <c r="V234" s="440">
        <f ca="1" xml:space="preserve"> Gas_Calcs!AH$267</f>
        <v>0</v>
      </c>
      <c r="W234" s="244">
        <f ca="1" xml:space="preserve"> Gas_Calcs!AI$267</f>
        <v>0</v>
      </c>
      <c r="X234" s="447">
        <f ca="1" xml:space="preserve"> Gas_Calcs!AJ$267</f>
        <v>0</v>
      </c>
      <c r="Y234" s="440">
        <f ca="1" xml:space="preserve"> Gas_Calcs!AK$267</f>
        <v>0</v>
      </c>
      <c r="Z234" s="244">
        <f ca="1" xml:space="preserve"> Gas_Calcs!AL$267</f>
        <v>0</v>
      </c>
      <c r="AA234" s="447">
        <f ca="1" xml:space="preserve"> Gas_Calcs!AM$267</f>
        <v>0</v>
      </c>
      <c r="AB234" s="461"/>
      <c r="AC234" s="463"/>
      <c r="AD234" s="464"/>
      <c r="AE234" s="461"/>
      <c r="AF234" s="463"/>
      <c r="AG234" s="464"/>
      <c r="AH234" s="461"/>
      <c r="AI234" s="463"/>
      <c r="AJ234" s="464"/>
      <c r="AK234" s="384">
        <f t="shared" ca="1" si="4"/>
        <v>0</v>
      </c>
      <c r="AL234" s="384">
        <f t="shared" ca="1" si="4"/>
        <v>0</v>
      </c>
      <c r="AM234" s="384">
        <f t="shared" ca="1" si="4"/>
        <v>0</v>
      </c>
    </row>
    <row r="235" spans="4:39" ht="12.9" customHeight="1" x14ac:dyDescent="0.3">
      <c r="D235" s="54"/>
      <c r="E235" s="234" t="s">
        <v>426</v>
      </c>
      <c r="F235" s="234" t="s">
        <v>632</v>
      </c>
      <c r="G235" s="234" t="s">
        <v>646</v>
      </c>
      <c r="H235" s="172"/>
      <c r="I235" s="172"/>
      <c r="J235" s="440">
        <f ca="1" xml:space="preserve"> Oil_Calcs!AE$268</f>
        <v>4827.0498572745901</v>
      </c>
      <c r="K235" s="244">
        <f ca="1" xml:space="preserve"> Oil_Calcs!AF$268</f>
        <v>5249.4300524942983</v>
      </c>
      <c r="L235" s="447">
        <f ca="1" xml:space="preserve"> Oil_Calcs!AG$268</f>
        <v>5726.5463055601413</v>
      </c>
      <c r="M235" s="440">
        <f ca="1" xml:space="preserve"> Oil_Calcs!AH$268</f>
        <v>384.74125350180952</v>
      </c>
      <c r="N235" s="244">
        <f ca="1" xml:space="preserve"> Oil_Calcs!AI$268</f>
        <v>548.61513217769436</v>
      </c>
      <c r="O235" s="447">
        <f ca="1" xml:space="preserve"> Oil_Calcs!AJ$268</f>
        <v>1295.0121906886432</v>
      </c>
      <c r="P235" s="440">
        <f ca="1" xml:space="preserve"> Oil_Calcs!AK$268</f>
        <v>5211.7911107763994</v>
      </c>
      <c r="Q235" s="244">
        <f ca="1" xml:space="preserve"> Oil_Calcs!AL$268</f>
        <v>5798.0451846719925</v>
      </c>
      <c r="R235" s="447">
        <f ca="1" xml:space="preserve"> Oil_Calcs!AM$268</f>
        <v>7021.5584962487846</v>
      </c>
      <c r="S235" s="440">
        <f ca="1" xml:space="preserve"> Gas_Calcs!AE$268</f>
        <v>39606.202799999999</v>
      </c>
      <c r="T235" s="244">
        <f ca="1" xml:space="preserve"> Gas_Calcs!AF$268</f>
        <v>40919.115599999997</v>
      </c>
      <c r="U235" s="447">
        <f ca="1" xml:space="preserve"> Gas_Calcs!AG$268</f>
        <v>42523.786799999994</v>
      </c>
      <c r="V235" s="440">
        <f ca="1" xml:space="preserve"> Gas_Calcs!AH$268</f>
        <v>3508.7644178914666</v>
      </c>
      <c r="W235" s="244">
        <f ca="1" xml:space="preserve"> Gas_Calcs!AI$268</f>
        <v>9011.7789919547904</v>
      </c>
      <c r="X235" s="447">
        <f ca="1" xml:space="preserve"> Gas_Calcs!AJ$268</f>
        <v>15208.239281826742</v>
      </c>
      <c r="Y235" s="440">
        <f ca="1" xml:space="preserve"> Gas_Calcs!AK$268</f>
        <v>43114.967217891462</v>
      </c>
      <c r="Z235" s="244">
        <f ca="1" xml:space="preserve"> Gas_Calcs!AL$268</f>
        <v>49930.894591954784</v>
      </c>
      <c r="AA235" s="447">
        <f ca="1" xml:space="preserve"> Gas_Calcs!AM$268</f>
        <v>57732.026081826734</v>
      </c>
      <c r="AB235" s="461"/>
      <c r="AC235" s="463"/>
      <c r="AD235" s="464"/>
      <c r="AE235" s="461"/>
      <c r="AF235" s="463"/>
      <c r="AG235" s="464"/>
      <c r="AH235" s="461"/>
      <c r="AI235" s="463"/>
      <c r="AJ235" s="464"/>
      <c r="AK235" s="384">
        <f t="shared" ca="1" si="4"/>
        <v>48326.758328667864</v>
      </c>
      <c r="AL235" s="384">
        <f t="shared" ca="1" si="4"/>
        <v>55728.939776626779</v>
      </c>
      <c r="AM235" s="384">
        <f t="shared" ca="1" si="4"/>
        <v>64753.584578075519</v>
      </c>
    </row>
    <row r="236" spans="4:39" ht="12.9" customHeight="1" x14ac:dyDescent="0.3">
      <c r="D236" s="54"/>
      <c r="E236" s="234" t="s">
        <v>425</v>
      </c>
      <c r="F236" s="234" t="s">
        <v>631</v>
      </c>
      <c r="G236" s="234" t="s">
        <v>646</v>
      </c>
      <c r="H236" s="172"/>
      <c r="I236" s="172"/>
      <c r="J236" s="440">
        <f ca="1" xml:space="preserve"> Oil_Calcs!AE$269</f>
        <v>0</v>
      </c>
      <c r="K236" s="244">
        <f ca="1" xml:space="preserve"> Oil_Calcs!AF$269</f>
        <v>0</v>
      </c>
      <c r="L236" s="447">
        <f ca="1" xml:space="preserve"> Oil_Calcs!AG$269</f>
        <v>0</v>
      </c>
      <c r="M236" s="440">
        <f ca="1" xml:space="preserve"> Oil_Calcs!AH$269</f>
        <v>0</v>
      </c>
      <c r="N236" s="244">
        <f ca="1" xml:space="preserve"> Oil_Calcs!AI$269</f>
        <v>0</v>
      </c>
      <c r="O236" s="447">
        <f ca="1" xml:space="preserve"> Oil_Calcs!AJ$269</f>
        <v>0</v>
      </c>
      <c r="P236" s="440">
        <f ca="1" xml:space="preserve"> Oil_Calcs!AK$269</f>
        <v>0</v>
      </c>
      <c r="Q236" s="244">
        <f ca="1" xml:space="preserve"> Oil_Calcs!AL$269</f>
        <v>0</v>
      </c>
      <c r="R236" s="447">
        <f ca="1" xml:space="preserve"> Oil_Calcs!AM$269</f>
        <v>0</v>
      </c>
      <c r="S236" s="440">
        <f ca="1" xml:space="preserve"> Gas_Calcs!AE$269</f>
        <v>0</v>
      </c>
      <c r="T236" s="244">
        <f ca="1" xml:space="preserve"> Gas_Calcs!AF$269</f>
        <v>0</v>
      </c>
      <c r="U236" s="447">
        <f ca="1" xml:space="preserve"> Gas_Calcs!AG$269</f>
        <v>0</v>
      </c>
      <c r="V236" s="440">
        <f ca="1" xml:space="preserve"> Gas_Calcs!AH$269</f>
        <v>0</v>
      </c>
      <c r="W236" s="244">
        <f ca="1" xml:space="preserve"> Gas_Calcs!AI$269</f>
        <v>0</v>
      </c>
      <c r="X236" s="447">
        <f ca="1" xml:space="preserve"> Gas_Calcs!AJ$269</f>
        <v>0</v>
      </c>
      <c r="Y236" s="440">
        <f ca="1" xml:space="preserve"> Gas_Calcs!AK$269</f>
        <v>0</v>
      </c>
      <c r="Z236" s="244">
        <f ca="1" xml:space="preserve"> Gas_Calcs!AL$269</f>
        <v>0</v>
      </c>
      <c r="AA236" s="447">
        <f ca="1" xml:space="preserve"> Gas_Calcs!AM$269</f>
        <v>0</v>
      </c>
      <c r="AB236" s="461"/>
      <c r="AC236" s="463"/>
      <c r="AD236" s="464"/>
      <c r="AE236" s="461"/>
      <c r="AF236" s="463"/>
      <c r="AG236" s="464"/>
      <c r="AH236" s="461"/>
      <c r="AI236" s="463"/>
      <c r="AJ236" s="464"/>
      <c r="AK236" s="384">
        <f t="shared" ca="1" si="4"/>
        <v>0</v>
      </c>
      <c r="AL236" s="384">
        <f t="shared" ca="1" si="4"/>
        <v>0</v>
      </c>
      <c r="AM236" s="384">
        <f t="shared" ca="1" si="4"/>
        <v>0</v>
      </c>
    </row>
    <row r="237" spans="4:39" ht="12.9" customHeight="1" x14ac:dyDescent="0.3">
      <c r="D237" s="54"/>
      <c r="E237" s="234" t="s">
        <v>430</v>
      </c>
      <c r="F237" s="234" t="s">
        <v>633</v>
      </c>
      <c r="G237" s="234" t="s">
        <v>646</v>
      </c>
      <c r="H237" s="172"/>
      <c r="I237" s="172"/>
      <c r="J237" s="440">
        <f ca="1" xml:space="preserve"> Oil_Calcs!AE$270</f>
        <v>0</v>
      </c>
      <c r="K237" s="244">
        <f ca="1" xml:space="preserve"> Oil_Calcs!AF$270</f>
        <v>0</v>
      </c>
      <c r="L237" s="447">
        <f ca="1" xml:space="preserve"> Oil_Calcs!AG$270</f>
        <v>0</v>
      </c>
      <c r="M237" s="440">
        <f ca="1" xml:space="preserve"> Oil_Calcs!AH$270</f>
        <v>0</v>
      </c>
      <c r="N237" s="244">
        <f ca="1" xml:space="preserve"> Oil_Calcs!AI$270</f>
        <v>0</v>
      </c>
      <c r="O237" s="447">
        <f ca="1" xml:space="preserve"> Oil_Calcs!AJ$270</f>
        <v>0</v>
      </c>
      <c r="P237" s="440">
        <f ca="1" xml:space="preserve"> Oil_Calcs!AK$270</f>
        <v>0</v>
      </c>
      <c r="Q237" s="244">
        <f ca="1" xml:space="preserve"> Oil_Calcs!AL$270</f>
        <v>0</v>
      </c>
      <c r="R237" s="447">
        <f ca="1" xml:space="preserve"> Oil_Calcs!AM$270</f>
        <v>0</v>
      </c>
      <c r="S237" s="440">
        <f ca="1" xml:space="preserve"> Gas_Calcs!AE$270</f>
        <v>0</v>
      </c>
      <c r="T237" s="244">
        <f ca="1" xml:space="preserve"> Gas_Calcs!AF$270</f>
        <v>0</v>
      </c>
      <c r="U237" s="447">
        <f ca="1" xml:space="preserve"> Gas_Calcs!AG$270</f>
        <v>0</v>
      </c>
      <c r="V237" s="440">
        <f ca="1" xml:space="preserve"> Gas_Calcs!AH$270</f>
        <v>0</v>
      </c>
      <c r="W237" s="244">
        <f ca="1" xml:space="preserve"> Gas_Calcs!AI$270</f>
        <v>0</v>
      </c>
      <c r="X237" s="447">
        <f ca="1" xml:space="preserve"> Gas_Calcs!AJ$270</f>
        <v>0</v>
      </c>
      <c r="Y237" s="440">
        <f ca="1" xml:space="preserve"> Gas_Calcs!AK$270</f>
        <v>0</v>
      </c>
      <c r="Z237" s="244">
        <f ca="1" xml:space="preserve"> Gas_Calcs!AL$270</f>
        <v>0</v>
      </c>
      <c r="AA237" s="447">
        <f ca="1" xml:space="preserve"> Gas_Calcs!AM$270</f>
        <v>0</v>
      </c>
      <c r="AB237" s="461"/>
      <c r="AC237" s="463"/>
      <c r="AD237" s="464"/>
      <c r="AE237" s="461"/>
      <c r="AF237" s="463"/>
      <c r="AG237" s="464"/>
      <c r="AH237" s="461"/>
      <c r="AI237" s="463"/>
      <c r="AJ237" s="464"/>
      <c r="AK237" s="384">
        <f t="shared" ca="1" si="4"/>
        <v>0</v>
      </c>
      <c r="AL237" s="384">
        <f t="shared" ca="1" si="4"/>
        <v>0</v>
      </c>
      <c r="AM237" s="384">
        <f t="shared" ca="1" si="4"/>
        <v>0</v>
      </c>
    </row>
    <row r="238" spans="4:39" ht="12.9" customHeight="1" x14ac:dyDescent="0.3">
      <c r="D238" s="54"/>
      <c r="E238" s="234" t="s">
        <v>429</v>
      </c>
      <c r="F238" s="234" t="s">
        <v>188</v>
      </c>
      <c r="G238" s="234" t="s">
        <v>646</v>
      </c>
      <c r="H238" s="172"/>
      <c r="I238" s="172"/>
      <c r="J238" s="440">
        <f ca="1" xml:space="preserve"> Oil_Calcs!AE$271</f>
        <v>1736602.172181847</v>
      </c>
      <c r="K238" s="244">
        <f ca="1" xml:space="preserve"> Oil_Calcs!AF$271</f>
        <v>1888559.6588855966</v>
      </c>
      <c r="L238" s="447">
        <f ca="1" xml:space="preserve"> Oil_Calcs!AG$271</f>
        <v>2060209.2473415195</v>
      </c>
      <c r="M238" s="440">
        <f ca="1" xml:space="preserve"> Oil_Calcs!AH$271</f>
        <v>138416.3239068863</v>
      </c>
      <c r="N238" s="244">
        <f ca="1" xml:space="preserve"> Oil_Calcs!AI$271</f>
        <v>197372.36167051643</v>
      </c>
      <c r="O238" s="447">
        <f ca="1" xml:space="preserve"> Oil_Calcs!AJ$271</f>
        <v>465899.67989716132</v>
      </c>
      <c r="P238" s="440">
        <f ca="1" xml:space="preserve"> Oil_Calcs!AK$271</f>
        <v>1875018.4960887334</v>
      </c>
      <c r="Q238" s="244">
        <f ca="1" xml:space="preserve"> Oil_Calcs!AL$271</f>
        <v>2085932.020556113</v>
      </c>
      <c r="R238" s="447">
        <f ca="1" xml:space="preserve"> Oil_Calcs!AM$271</f>
        <v>2526108.9272386809</v>
      </c>
      <c r="S238" s="440">
        <f ca="1" xml:space="preserve"> Gas_Calcs!AE$271</f>
        <v>1867027.5251999998</v>
      </c>
      <c r="T238" s="244">
        <f ca="1" xml:space="preserve"> Gas_Calcs!AF$271</f>
        <v>1928917.9404</v>
      </c>
      <c r="U238" s="447">
        <f ca="1" xml:space="preserve"> Gas_Calcs!AG$271</f>
        <v>2004561.7811999999</v>
      </c>
      <c r="V238" s="440">
        <f ca="1" xml:space="preserve"> Gas_Calcs!AH$271</f>
        <v>165402.36843017236</v>
      </c>
      <c r="W238" s="244">
        <f ca="1" xml:space="preserve"> Gas_Calcs!AI$271</f>
        <v>424813.24235906563</v>
      </c>
      <c r="X238" s="447">
        <f ca="1" xml:space="preserve"> Gas_Calcs!AJ$271</f>
        <v>716912.99194676674</v>
      </c>
      <c r="Y238" s="440">
        <f ca="1" xml:space="preserve"> Gas_Calcs!AK$271</f>
        <v>2032429.8936301721</v>
      </c>
      <c r="Z238" s="244">
        <f ca="1" xml:space="preserve"> Gas_Calcs!AL$271</f>
        <v>2353731.1827590656</v>
      </c>
      <c r="AA238" s="447">
        <f ca="1" xml:space="preserve"> Gas_Calcs!AM$271</f>
        <v>2721474.7731467667</v>
      </c>
      <c r="AB238" s="461"/>
      <c r="AC238" s="463"/>
      <c r="AD238" s="464"/>
      <c r="AE238" s="461"/>
      <c r="AF238" s="463"/>
      <c r="AG238" s="464"/>
      <c r="AH238" s="461"/>
      <c r="AI238" s="463"/>
      <c r="AJ238" s="464"/>
      <c r="AK238" s="384">
        <f t="shared" ca="1" si="4"/>
        <v>3907448.3897189056</v>
      </c>
      <c r="AL238" s="384">
        <f t="shared" ca="1" si="4"/>
        <v>4439663.2033151789</v>
      </c>
      <c r="AM238" s="384">
        <f t="shared" ca="1" si="4"/>
        <v>5247583.7003854476</v>
      </c>
    </row>
    <row r="239" spans="4:39" ht="12.9" customHeight="1" x14ac:dyDescent="0.3">
      <c r="D239" s="54"/>
      <c r="E239" s="234" t="s">
        <v>431</v>
      </c>
      <c r="F239" s="234" t="s">
        <v>634</v>
      </c>
      <c r="G239" s="234" t="s">
        <v>646</v>
      </c>
      <c r="H239" s="172"/>
      <c r="I239" s="172"/>
      <c r="J239" s="440">
        <f ca="1" xml:space="preserve"> Oil_Calcs!AE$272</f>
        <v>0</v>
      </c>
      <c r="K239" s="244">
        <f ca="1" xml:space="preserve"> Oil_Calcs!AF$272</f>
        <v>0</v>
      </c>
      <c r="L239" s="447">
        <f ca="1" xml:space="preserve"> Oil_Calcs!AG$272</f>
        <v>0</v>
      </c>
      <c r="M239" s="440">
        <f ca="1" xml:space="preserve"> Oil_Calcs!AH$272</f>
        <v>0</v>
      </c>
      <c r="N239" s="244">
        <f ca="1" xml:space="preserve"> Oil_Calcs!AI$272</f>
        <v>0</v>
      </c>
      <c r="O239" s="447">
        <f ca="1" xml:space="preserve"> Oil_Calcs!AJ$272</f>
        <v>0</v>
      </c>
      <c r="P239" s="440">
        <f ca="1" xml:space="preserve"> Oil_Calcs!AK$272</f>
        <v>0</v>
      </c>
      <c r="Q239" s="244">
        <f ca="1" xml:space="preserve"> Oil_Calcs!AL$272</f>
        <v>0</v>
      </c>
      <c r="R239" s="447">
        <f ca="1" xml:space="preserve"> Oil_Calcs!AM$272</f>
        <v>0</v>
      </c>
      <c r="S239" s="440">
        <f ca="1" xml:space="preserve"> Gas_Calcs!AE$272</f>
        <v>0</v>
      </c>
      <c r="T239" s="244">
        <f ca="1" xml:space="preserve"> Gas_Calcs!AF$272</f>
        <v>0</v>
      </c>
      <c r="U239" s="447">
        <f ca="1" xml:space="preserve"> Gas_Calcs!AG$272</f>
        <v>0</v>
      </c>
      <c r="V239" s="440">
        <f ca="1" xml:space="preserve"> Gas_Calcs!AH$272</f>
        <v>0</v>
      </c>
      <c r="W239" s="244">
        <f ca="1" xml:space="preserve"> Gas_Calcs!AI$272</f>
        <v>0</v>
      </c>
      <c r="X239" s="447">
        <f ca="1" xml:space="preserve"> Gas_Calcs!AJ$272</f>
        <v>0</v>
      </c>
      <c r="Y239" s="440">
        <f ca="1" xml:space="preserve"> Gas_Calcs!AK$272</f>
        <v>0</v>
      </c>
      <c r="Z239" s="244">
        <f ca="1" xml:space="preserve"> Gas_Calcs!AL$272</f>
        <v>0</v>
      </c>
      <c r="AA239" s="447">
        <f ca="1" xml:space="preserve"> Gas_Calcs!AM$272</f>
        <v>0</v>
      </c>
      <c r="AB239" s="461"/>
      <c r="AC239" s="463"/>
      <c r="AD239" s="464"/>
      <c r="AE239" s="461"/>
      <c r="AF239" s="463"/>
      <c r="AG239" s="464"/>
      <c r="AH239" s="461"/>
      <c r="AI239" s="463"/>
      <c r="AJ239" s="464"/>
      <c r="AK239" s="384">
        <f t="shared" ca="1" si="4"/>
        <v>0</v>
      </c>
      <c r="AL239" s="384">
        <f t="shared" ca="1" si="4"/>
        <v>0</v>
      </c>
      <c r="AM239" s="384">
        <f t="shared" ca="1" si="4"/>
        <v>0</v>
      </c>
    </row>
    <row r="240" spans="4:39" ht="12.9" customHeight="1" x14ac:dyDescent="0.3">
      <c r="D240" s="54"/>
      <c r="E240" s="234" t="s">
        <v>432</v>
      </c>
      <c r="F240" s="234" t="s">
        <v>189</v>
      </c>
      <c r="G240" s="234" t="s">
        <v>646</v>
      </c>
      <c r="H240" s="172"/>
      <c r="I240" s="172"/>
      <c r="J240" s="440">
        <f ca="1" xml:space="preserve"> Oil_Calcs!AE$273</f>
        <v>0</v>
      </c>
      <c r="K240" s="244">
        <f ca="1" xml:space="preserve"> Oil_Calcs!AF$273</f>
        <v>0</v>
      </c>
      <c r="L240" s="447">
        <f ca="1" xml:space="preserve"> Oil_Calcs!AG$273</f>
        <v>0</v>
      </c>
      <c r="M240" s="440">
        <f ca="1" xml:space="preserve"> Oil_Calcs!AH$273</f>
        <v>0</v>
      </c>
      <c r="N240" s="244">
        <f ca="1" xml:space="preserve"> Oil_Calcs!AI$273</f>
        <v>0</v>
      </c>
      <c r="O240" s="447">
        <f ca="1" xml:space="preserve"> Oil_Calcs!AJ$273</f>
        <v>0</v>
      </c>
      <c r="P240" s="440">
        <f ca="1" xml:space="preserve"> Oil_Calcs!AK$273</f>
        <v>0</v>
      </c>
      <c r="Q240" s="244">
        <f ca="1" xml:space="preserve"> Oil_Calcs!AL$273</f>
        <v>0</v>
      </c>
      <c r="R240" s="447">
        <f ca="1" xml:space="preserve"> Oil_Calcs!AM$273</f>
        <v>0</v>
      </c>
      <c r="S240" s="440">
        <f ca="1" xml:space="preserve"> Gas_Calcs!AE$273</f>
        <v>106431.0408</v>
      </c>
      <c r="T240" s="244">
        <f ca="1" xml:space="preserve"> Gas_Calcs!AF$273</f>
        <v>109959.1416</v>
      </c>
      <c r="U240" s="447">
        <f ca="1" xml:space="preserve"> Gas_Calcs!AG$273</f>
        <v>114271.26479999999</v>
      </c>
      <c r="V240" s="440">
        <f ca="1" xml:space="preserve"> Gas_Calcs!AH$273</f>
        <v>9428.862716377218</v>
      </c>
      <c r="W240" s="244">
        <f ca="1" xml:space="preserve"> Gas_Calcs!AI$273</f>
        <v>24216.737525096025</v>
      </c>
      <c r="X240" s="447">
        <f ca="1" xml:space="preserve"> Gas_Calcs!AJ$273</f>
        <v>40868.061593126637</v>
      </c>
      <c r="Y240" s="440">
        <f ca="1" xml:space="preserve"> Gas_Calcs!AK$273</f>
        <v>115859.90351637722</v>
      </c>
      <c r="Z240" s="244">
        <f ca="1" xml:space="preserve"> Gas_Calcs!AL$273</f>
        <v>134175.87912509602</v>
      </c>
      <c r="AA240" s="447">
        <f ca="1" xml:space="preserve"> Gas_Calcs!AM$273</f>
        <v>155139.32639312663</v>
      </c>
      <c r="AB240" s="461"/>
      <c r="AC240" s="463"/>
      <c r="AD240" s="464"/>
      <c r="AE240" s="461"/>
      <c r="AF240" s="463"/>
      <c r="AG240" s="464"/>
      <c r="AH240" s="461"/>
      <c r="AI240" s="463"/>
      <c r="AJ240" s="464"/>
      <c r="AK240" s="384">
        <f t="shared" ca="1" si="4"/>
        <v>115859.90351637722</v>
      </c>
      <c r="AL240" s="384">
        <f t="shared" ca="1" si="4"/>
        <v>134175.87912509602</v>
      </c>
      <c r="AM240" s="384">
        <f t="shared" ca="1" si="4"/>
        <v>155139.32639312663</v>
      </c>
    </row>
    <row r="241" spans="1:39" ht="12.9" customHeight="1" x14ac:dyDescent="0.3">
      <c r="D241" s="54"/>
      <c r="E241" s="234" t="s">
        <v>293</v>
      </c>
      <c r="F241" s="234" t="s">
        <v>524</v>
      </c>
      <c r="G241" s="234" t="s">
        <v>646</v>
      </c>
      <c r="H241" s="172"/>
      <c r="I241" s="172"/>
      <c r="J241" s="440">
        <f ca="1" xml:space="preserve"> Oil_Calcs!AE$274</f>
        <v>0</v>
      </c>
      <c r="K241" s="244">
        <f ca="1" xml:space="preserve"> Oil_Calcs!AF$274</f>
        <v>0</v>
      </c>
      <c r="L241" s="447">
        <f ca="1" xml:space="preserve"> Oil_Calcs!AG$274</f>
        <v>0</v>
      </c>
      <c r="M241" s="440">
        <f ca="1" xml:space="preserve"> Oil_Calcs!AH$274</f>
        <v>0</v>
      </c>
      <c r="N241" s="244">
        <f ca="1" xml:space="preserve"> Oil_Calcs!AI$274</f>
        <v>0</v>
      </c>
      <c r="O241" s="447">
        <f ca="1" xml:space="preserve"> Oil_Calcs!AJ$274</f>
        <v>0</v>
      </c>
      <c r="P241" s="440">
        <f ca="1" xml:space="preserve"> Oil_Calcs!AK$274</f>
        <v>0</v>
      </c>
      <c r="Q241" s="244">
        <f ca="1" xml:space="preserve"> Oil_Calcs!AL$274</f>
        <v>0</v>
      </c>
      <c r="R241" s="447">
        <f ca="1" xml:space="preserve"> Oil_Calcs!AM$274</f>
        <v>0</v>
      </c>
      <c r="S241" s="440">
        <f ca="1" xml:space="preserve"> Gas_Calcs!AE$274</f>
        <v>0</v>
      </c>
      <c r="T241" s="244">
        <f ca="1" xml:space="preserve"> Gas_Calcs!AF$274</f>
        <v>0</v>
      </c>
      <c r="U241" s="447">
        <f ca="1" xml:space="preserve"> Gas_Calcs!AG$274</f>
        <v>0</v>
      </c>
      <c r="V241" s="440">
        <f ca="1" xml:space="preserve"> Gas_Calcs!AH$274</f>
        <v>0</v>
      </c>
      <c r="W241" s="244">
        <f ca="1" xml:space="preserve"> Gas_Calcs!AI$274</f>
        <v>0</v>
      </c>
      <c r="X241" s="447">
        <f ca="1" xml:space="preserve"> Gas_Calcs!AJ$274</f>
        <v>0</v>
      </c>
      <c r="Y241" s="440">
        <f ca="1" xml:space="preserve"> Gas_Calcs!AK$274</f>
        <v>0</v>
      </c>
      <c r="Z241" s="244">
        <f ca="1" xml:space="preserve"> Gas_Calcs!AL$274</f>
        <v>0</v>
      </c>
      <c r="AA241" s="447">
        <f ca="1" xml:space="preserve"> Gas_Calcs!AM$274</f>
        <v>0</v>
      </c>
      <c r="AB241" s="461"/>
      <c r="AC241" s="463"/>
      <c r="AD241" s="464"/>
      <c r="AE241" s="461"/>
      <c r="AF241" s="463"/>
      <c r="AG241" s="464"/>
      <c r="AH241" s="461"/>
      <c r="AI241" s="463"/>
      <c r="AJ241" s="464"/>
      <c r="AK241" s="384">
        <f t="shared" ca="1" si="4"/>
        <v>0</v>
      </c>
      <c r="AL241" s="384">
        <f t="shared" ca="1" si="4"/>
        <v>0</v>
      </c>
      <c r="AM241" s="384">
        <f t="shared" ca="1" si="4"/>
        <v>0</v>
      </c>
    </row>
    <row r="242" spans="1:39" ht="12.9" customHeight="1" x14ac:dyDescent="0.3">
      <c r="D242" s="54"/>
      <c r="E242" s="234" t="s">
        <v>386</v>
      </c>
      <c r="F242" s="234" t="s">
        <v>599</v>
      </c>
      <c r="G242" s="234" t="s">
        <v>646</v>
      </c>
      <c r="H242" s="172"/>
      <c r="I242" s="172"/>
      <c r="J242" s="440">
        <f ca="1" xml:space="preserve"> Oil_Calcs!AE$275</f>
        <v>0</v>
      </c>
      <c r="K242" s="244">
        <f ca="1" xml:space="preserve"> Oil_Calcs!AF$275</f>
        <v>0</v>
      </c>
      <c r="L242" s="447">
        <f ca="1" xml:space="preserve"> Oil_Calcs!AG$275</f>
        <v>0</v>
      </c>
      <c r="M242" s="440">
        <f ca="1" xml:space="preserve"> Oil_Calcs!AH$275</f>
        <v>0</v>
      </c>
      <c r="N242" s="244">
        <f ca="1" xml:space="preserve"> Oil_Calcs!AI$275</f>
        <v>0</v>
      </c>
      <c r="O242" s="447">
        <f ca="1" xml:space="preserve"> Oil_Calcs!AJ$275</f>
        <v>0</v>
      </c>
      <c r="P242" s="440">
        <f ca="1" xml:space="preserve"> Oil_Calcs!AK$275</f>
        <v>0</v>
      </c>
      <c r="Q242" s="244">
        <f ca="1" xml:space="preserve"> Oil_Calcs!AL$275</f>
        <v>0</v>
      </c>
      <c r="R242" s="447">
        <f ca="1" xml:space="preserve"> Oil_Calcs!AM$275</f>
        <v>0</v>
      </c>
      <c r="S242" s="440">
        <f ca="1" xml:space="preserve"> Gas_Calcs!AE$275</f>
        <v>0</v>
      </c>
      <c r="T242" s="244">
        <f ca="1" xml:space="preserve"> Gas_Calcs!AF$275</f>
        <v>0</v>
      </c>
      <c r="U242" s="447">
        <f ca="1" xml:space="preserve"> Gas_Calcs!AG$275</f>
        <v>0</v>
      </c>
      <c r="V242" s="440">
        <f ca="1" xml:space="preserve"> Gas_Calcs!AH$275</f>
        <v>0</v>
      </c>
      <c r="W242" s="244">
        <f ca="1" xml:space="preserve"> Gas_Calcs!AI$275</f>
        <v>0</v>
      </c>
      <c r="X242" s="447">
        <f ca="1" xml:space="preserve"> Gas_Calcs!AJ$275</f>
        <v>0</v>
      </c>
      <c r="Y242" s="440">
        <f ca="1" xml:space="preserve"> Gas_Calcs!AK$275</f>
        <v>0</v>
      </c>
      <c r="Z242" s="244">
        <f ca="1" xml:space="preserve"> Gas_Calcs!AL$275</f>
        <v>0</v>
      </c>
      <c r="AA242" s="447">
        <f ca="1" xml:space="preserve"> Gas_Calcs!AM$275</f>
        <v>0</v>
      </c>
      <c r="AB242" s="461"/>
      <c r="AC242" s="463"/>
      <c r="AD242" s="464"/>
      <c r="AE242" s="461"/>
      <c r="AF242" s="463"/>
      <c r="AG242" s="464"/>
      <c r="AH242" s="461"/>
      <c r="AI242" s="463"/>
      <c r="AJ242" s="464"/>
      <c r="AK242" s="384">
        <f t="shared" ca="1" si="4"/>
        <v>0</v>
      </c>
      <c r="AL242" s="384">
        <f t="shared" ca="1" si="4"/>
        <v>0</v>
      </c>
      <c r="AM242" s="384">
        <f t="shared" ca="1" si="4"/>
        <v>0</v>
      </c>
    </row>
    <row r="243" spans="1:39" ht="12.9" customHeight="1" x14ac:dyDescent="0.3">
      <c r="D243" s="54"/>
      <c r="E243" s="234" t="s">
        <v>434</v>
      </c>
      <c r="F243" s="234" t="s">
        <v>190</v>
      </c>
      <c r="G243" s="234" t="s">
        <v>646</v>
      </c>
      <c r="H243" s="172"/>
      <c r="I243" s="172"/>
      <c r="J243" s="440">
        <f ca="1" xml:space="preserve"> Oil_Calcs!AE$276</f>
        <v>143817.69133585764</v>
      </c>
      <c r="K243" s="244">
        <f ca="1" xml:space="preserve"> Oil_Calcs!AF$276</f>
        <v>156402.13656402135</v>
      </c>
      <c r="L243" s="447">
        <f ca="1" xml:space="preserve"> Oil_Calcs!AG$276</f>
        <v>170617.39433918893</v>
      </c>
      <c r="M243" s="440">
        <f ca="1" xml:space="preserve"> Oil_Calcs!AH$276</f>
        <v>11463.026170509795</v>
      </c>
      <c r="N243" s="244">
        <f ca="1" xml:space="preserve"> Oil_Calcs!AI$276</f>
        <v>16345.503791058953</v>
      </c>
      <c r="O243" s="447">
        <f ca="1" xml:space="preserve"> Oil_Calcs!AJ$276</f>
        <v>38583.745563752811</v>
      </c>
      <c r="P243" s="440">
        <f ca="1" xml:space="preserve"> Oil_Calcs!AK$276</f>
        <v>155280.71750636742</v>
      </c>
      <c r="Q243" s="244">
        <f ca="1" xml:space="preserve"> Oil_Calcs!AL$276</f>
        <v>172747.64035508031</v>
      </c>
      <c r="R243" s="447">
        <f ca="1" xml:space="preserve"> Oil_Calcs!AM$276</f>
        <v>209201.13990294174</v>
      </c>
      <c r="S243" s="440">
        <f ca="1" xml:space="preserve"> Gas_Calcs!AE$276</f>
        <v>40188.733200000002</v>
      </c>
      <c r="T243" s="244">
        <f ca="1" xml:space="preserve"> Gas_Calcs!AF$276</f>
        <v>41520.956400000003</v>
      </c>
      <c r="U243" s="447">
        <f ca="1" xml:space="preserve"> Gas_Calcs!AG$276</f>
        <v>43149.229200000002</v>
      </c>
      <c r="V243" s="440">
        <f ca="1" xml:space="preserve"> Gas_Calcs!AH$276</f>
        <v>3560.3715348418473</v>
      </c>
      <c r="W243" s="244">
        <f ca="1" xml:space="preserve"> Gas_Calcs!AI$276</f>
        <v>9144.3247764472908</v>
      </c>
      <c r="X243" s="447">
        <f ca="1" xml:space="preserve"> Gas_Calcs!AJ$276</f>
        <v>15431.922974930952</v>
      </c>
      <c r="Y243" s="440">
        <f ca="1" xml:space="preserve"> Gas_Calcs!AK$276</f>
        <v>43749.104734841851</v>
      </c>
      <c r="Z243" s="244">
        <f ca="1" xml:space="preserve"> Gas_Calcs!AL$276</f>
        <v>50665.281176447294</v>
      </c>
      <c r="AA243" s="447">
        <f ca="1" xml:space="preserve"> Gas_Calcs!AM$276</f>
        <v>58581.152174930954</v>
      </c>
      <c r="AB243" s="461"/>
      <c r="AC243" s="463"/>
      <c r="AD243" s="464"/>
      <c r="AE243" s="461"/>
      <c r="AF243" s="463"/>
      <c r="AG243" s="464"/>
      <c r="AH243" s="461"/>
      <c r="AI243" s="463"/>
      <c r="AJ243" s="464"/>
      <c r="AK243" s="384">
        <f t="shared" ca="1" si="4"/>
        <v>199029.82224120927</v>
      </c>
      <c r="AL243" s="384">
        <f t="shared" ca="1" si="4"/>
        <v>223412.92153152759</v>
      </c>
      <c r="AM243" s="384">
        <f t="shared" ca="1" si="4"/>
        <v>267782.29207787267</v>
      </c>
    </row>
    <row r="244" spans="1:39" ht="12.9" customHeight="1" x14ac:dyDescent="0.3">
      <c r="D244" s="54"/>
      <c r="E244" s="234" t="s">
        <v>436</v>
      </c>
      <c r="F244" s="234" t="s">
        <v>636</v>
      </c>
      <c r="G244" s="234" t="s">
        <v>646</v>
      </c>
      <c r="H244" s="172"/>
      <c r="I244" s="172"/>
      <c r="J244" s="440">
        <f ca="1" xml:space="preserve"> Oil_Calcs!AE$277</f>
        <v>0</v>
      </c>
      <c r="K244" s="244">
        <f ca="1" xml:space="preserve"> Oil_Calcs!AF$277</f>
        <v>0</v>
      </c>
      <c r="L244" s="447">
        <f ca="1" xml:space="preserve"> Oil_Calcs!AG$277</f>
        <v>0</v>
      </c>
      <c r="M244" s="440">
        <f ca="1" xml:space="preserve"> Oil_Calcs!AH$277</f>
        <v>0</v>
      </c>
      <c r="N244" s="244">
        <f ca="1" xml:space="preserve"> Oil_Calcs!AI$277</f>
        <v>0</v>
      </c>
      <c r="O244" s="447">
        <f ca="1" xml:space="preserve"> Oil_Calcs!AJ$277</f>
        <v>0</v>
      </c>
      <c r="P244" s="440">
        <f ca="1" xml:space="preserve"> Oil_Calcs!AK$277</f>
        <v>0</v>
      </c>
      <c r="Q244" s="244">
        <f ca="1" xml:space="preserve"> Oil_Calcs!AL$277</f>
        <v>0</v>
      </c>
      <c r="R244" s="447">
        <f ca="1" xml:space="preserve"> Oil_Calcs!AM$277</f>
        <v>0</v>
      </c>
      <c r="S244" s="440">
        <f ca="1" xml:space="preserve"> Gas_Calcs!AE$277</f>
        <v>0</v>
      </c>
      <c r="T244" s="244">
        <f ca="1" xml:space="preserve"> Gas_Calcs!AF$277</f>
        <v>0</v>
      </c>
      <c r="U244" s="447">
        <f ca="1" xml:space="preserve"> Gas_Calcs!AG$277</f>
        <v>0</v>
      </c>
      <c r="V244" s="440">
        <f ca="1" xml:space="preserve"> Gas_Calcs!AH$277</f>
        <v>0</v>
      </c>
      <c r="W244" s="244">
        <f ca="1" xml:space="preserve"> Gas_Calcs!AI$277</f>
        <v>0</v>
      </c>
      <c r="X244" s="447">
        <f ca="1" xml:space="preserve"> Gas_Calcs!AJ$277</f>
        <v>0</v>
      </c>
      <c r="Y244" s="440">
        <f ca="1" xml:space="preserve"> Gas_Calcs!AK$277</f>
        <v>0</v>
      </c>
      <c r="Z244" s="244">
        <f ca="1" xml:space="preserve"> Gas_Calcs!AL$277</f>
        <v>0</v>
      </c>
      <c r="AA244" s="447">
        <f ca="1" xml:space="preserve"> Gas_Calcs!AM$277</f>
        <v>0</v>
      </c>
      <c r="AB244" s="461"/>
      <c r="AC244" s="463"/>
      <c r="AD244" s="464"/>
      <c r="AE244" s="461"/>
      <c r="AF244" s="463"/>
      <c r="AG244" s="464"/>
      <c r="AH244" s="461"/>
      <c r="AI244" s="463"/>
      <c r="AJ244" s="464"/>
      <c r="AK244" s="384">
        <f t="shared" ca="1" si="4"/>
        <v>0</v>
      </c>
      <c r="AL244" s="384">
        <f t="shared" ca="1" si="4"/>
        <v>0</v>
      </c>
      <c r="AM244" s="384">
        <f t="shared" ca="1" si="4"/>
        <v>0</v>
      </c>
    </row>
    <row r="245" spans="1:39" ht="12.9" customHeight="1" x14ac:dyDescent="0.3">
      <c r="D245" s="54"/>
      <c r="E245" s="234" t="s">
        <v>437</v>
      </c>
      <c r="F245" s="234" t="s">
        <v>637</v>
      </c>
      <c r="G245" s="234" t="s">
        <v>646</v>
      </c>
      <c r="H245" s="172"/>
      <c r="I245" s="172"/>
      <c r="J245" s="440">
        <f ca="1" xml:space="preserve"> Oil_Calcs!AE$278</f>
        <v>0</v>
      </c>
      <c r="K245" s="244">
        <f ca="1" xml:space="preserve"> Oil_Calcs!AF$278</f>
        <v>0</v>
      </c>
      <c r="L245" s="447">
        <f ca="1" xml:space="preserve"> Oil_Calcs!AG$278</f>
        <v>0</v>
      </c>
      <c r="M245" s="440">
        <f ca="1" xml:space="preserve"> Oil_Calcs!AH$278</f>
        <v>0</v>
      </c>
      <c r="N245" s="244">
        <f ca="1" xml:space="preserve"> Oil_Calcs!AI$278</f>
        <v>0</v>
      </c>
      <c r="O245" s="447">
        <f ca="1" xml:space="preserve"> Oil_Calcs!AJ$278</f>
        <v>0</v>
      </c>
      <c r="P245" s="440">
        <f ca="1" xml:space="preserve"> Oil_Calcs!AK$278</f>
        <v>0</v>
      </c>
      <c r="Q245" s="244">
        <f ca="1" xml:space="preserve"> Oil_Calcs!AL$278</f>
        <v>0</v>
      </c>
      <c r="R245" s="447">
        <f ca="1" xml:space="preserve"> Oil_Calcs!AM$278</f>
        <v>0</v>
      </c>
      <c r="S245" s="440">
        <f ca="1" xml:space="preserve"> Gas_Calcs!AE$278</f>
        <v>0</v>
      </c>
      <c r="T245" s="244">
        <f ca="1" xml:space="preserve"> Gas_Calcs!AF$278</f>
        <v>0</v>
      </c>
      <c r="U245" s="447">
        <f ca="1" xml:space="preserve"> Gas_Calcs!AG$278</f>
        <v>0</v>
      </c>
      <c r="V245" s="440">
        <f ca="1" xml:space="preserve"> Gas_Calcs!AH$278</f>
        <v>0</v>
      </c>
      <c r="W245" s="244">
        <f ca="1" xml:space="preserve"> Gas_Calcs!AI$278</f>
        <v>0</v>
      </c>
      <c r="X245" s="447">
        <f ca="1" xml:space="preserve"> Gas_Calcs!AJ$278</f>
        <v>0</v>
      </c>
      <c r="Y245" s="440">
        <f ca="1" xml:space="preserve"> Gas_Calcs!AK$278</f>
        <v>0</v>
      </c>
      <c r="Z245" s="244">
        <f ca="1" xml:space="preserve"> Gas_Calcs!AL$278</f>
        <v>0</v>
      </c>
      <c r="AA245" s="447">
        <f ca="1" xml:space="preserve"> Gas_Calcs!AM$278</f>
        <v>0</v>
      </c>
      <c r="AB245" s="461"/>
      <c r="AC245" s="463"/>
      <c r="AD245" s="464"/>
      <c r="AE245" s="461"/>
      <c r="AF245" s="463"/>
      <c r="AG245" s="464"/>
      <c r="AH245" s="461"/>
      <c r="AI245" s="463"/>
      <c r="AJ245" s="464"/>
      <c r="AK245" s="384">
        <f t="shared" ca="1" si="4"/>
        <v>0</v>
      </c>
      <c r="AL245" s="384">
        <f t="shared" ca="1" si="4"/>
        <v>0</v>
      </c>
      <c r="AM245" s="384">
        <f t="shared" ca="1" si="4"/>
        <v>0</v>
      </c>
    </row>
    <row r="246" spans="1:39" ht="12.9" customHeight="1" x14ac:dyDescent="0.3">
      <c r="D246" s="54"/>
      <c r="E246" s="234" t="s">
        <v>435</v>
      </c>
      <c r="F246" s="234" t="s">
        <v>191</v>
      </c>
      <c r="G246" s="234" t="s">
        <v>646</v>
      </c>
      <c r="H246" s="172"/>
      <c r="I246" s="172"/>
      <c r="J246" s="440">
        <f ca="1" xml:space="preserve"> Oil_Calcs!AE$279</f>
        <v>0</v>
      </c>
      <c r="K246" s="244">
        <f ca="1" xml:space="preserve"> Oil_Calcs!AF$279</f>
        <v>0</v>
      </c>
      <c r="L246" s="447">
        <f ca="1" xml:space="preserve"> Oil_Calcs!AG$279</f>
        <v>0</v>
      </c>
      <c r="M246" s="440">
        <f ca="1" xml:space="preserve"> Oil_Calcs!AH$279</f>
        <v>0</v>
      </c>
      <c r="N246" s="244">
        <f ca="1" xml:space="preserve"> Oil_Calcs!AI$279</f>
        <v>0</v>
      </c>
      <c r="O246" s="447">
        <f ca="1" xml:space="preserve"> Oil_Calcs!AJ$279</f>
        <v>0</v>
      </c>
      <c r="P246" s="440">
        <f ca="1" xml:space="preserve"> Oil_Calcs!AK$279</f>
        <v>0</v>
      </c>
      <c r="Q246" s="244">
        <f ca="1" xml:space="preserve"> Oil_Calcs!AL$279</f>
        <v>0</v>
      </c>
      <c r="R246" s="447">
        <f ca="1" xml:space="preserve"> Oil_Calcs!AM$279</f>
        <v>0</v>
      </c>
      <c r="S246" s="440">
        <f ca="1" xml:space="preserve"> Gas_Calcs!AE$279</f>
        <v>17616.657599999999</v>
      </c>
      <c r="T246" s="244">
        <f ca="1" xml:space="preserve"> Gas_Calcs!AF$279</f>
        <v>18200.635200000001</v>
      </c>
      <c r="U246" s="447">
        <f ca="1" xml:space="preserve"> Gas_Calcs!AG$279</f>
        <v>18914.385600000001</v>
      </c>
      <c r="V246" s="440">
        <f ca="1" xml:space="preserve"> Gas_Calcs!AH$279</f>
        <v>1560.6823421370073</v>
      </c>
      <c r="W246" s="244">
        <f ca="1" xml:space="preserve"> Gas_Calcs!AI$279</f>
        <v>4008.398019618804</v>
      </c>
      <c r="X246" s="447">
        <f ca="1" xml:space="preserve"> Gas_Calcs!AJ$279</f>
        <v>6764.555175352777</v>
      </c>
      <c r="Y246" s="440">
        <f ca="1" xml:space="preserve"> Gas_Calcs!AK$279</f>
        <v>19177.339942137005</v>
      </c>
      <c r="Z246" s="244">
        <f ca="1" xml:space="preserve"> Gas_Calcs!AL$279</f>
        <v>22209.033219618803</v>
      </c>
      <c r="AA246" s="447">
        <f ca="1" xml:space="preserve"> Gas_Calcs!AM$279</f>
        <v>25678.940775352778</v>
      </c>
      <c r="AB246" s="461"/>
      <c r="AC246" s="463"/>
      <c r="AD246" s="464"/>
      <c r="AE246" s="461"/>
      <c r="AF246" s="463"/>
      <c r="AG246" s="464"/>
      <c r="AH246" s="461"/>
      <c r="AI246" s="463"/>
      <c r="AJ246" s="464"/>
      <c r="AK246" s="384">
        <f t="shared" ca="1" si="4"/>
        <v>19177.339942137005</v>
      </c>
      <c r="AL246" s="384">
        <f t="shared" ca="1" si="4"/>
        <v>22209.033219618803</v>
      </c>
      <c r="AM246" s="384">
        <f t="shared" ca="1" si="4"/>
        <v>25678.940775352778</v>
      </c>
    </row>
    <row r="247" spans="1:39" ht="12.9" customHeight="1" x14ac:dyDescent="0.3">
      <c r="D247" s="54"/>
      <c r="E247" s="234" t="s">
        <v>433</v>
      </c>
      <c r="F247" s="234" t="s">
        <v>635</v>
      </c>
      <c r="G247" s="234" t="s">
        <v>646</v>
      </c>
      <c r="H247" s="172"/>
      <c r="I247" s="172"/>
      <c r="J247" s="440">
        <f ca="1" xml:space="preserve"> Oil_Calcs!AE$280</f>
        <v>0</v>
      </c>
      <c r="K247" s="244">
        <f ca="1" xml:space="preserve"> Oil_Calcs!AF$280</f>
        <v>0</v>
      </c>
      <c r="L247" s="447">
        <f ca="1" xml:space="preserve"> Oil_Calcs!AG$280</f>
        <v>0</v>
      </c>
      <c r="M247" s="440">
        <f ca="1" xml:space="preserve"> Oil_Calcs!AH$280</f>
        <v>0</v>
      </c>
      <c r="N247" s="244">
        <f ca="1" xml:space="preserve"> Oil_Calcs!AI$280</f>
        <v>0</v>
      </c>
      <c r="O247" s="447">
        <f ca="1" xml:space="preserve"> Oil_Calcs!AJ$280</f>
        <v>0</v>
      </c>
      <c r="P247" s="440">
        <f ca="1" xml:space="preserve"> Oil_Calcs!AK$280</f>
        <v>0</v>
      </c>
      <c r="Q247" s="244">
        <f ca="1" xml:space="preserve"> Oil_Calcs!AL$280</f>
        <v>0</v>
      </c>
      <c r="R247" s="447">
        <f ca="1" xml:space="preserve"> Oil_Calcs!AM$280</f>
        <v>0</v>
      </c>
      <c r="S247" s="440">
        <f ca="1" xml:space="preserve"> Gas_Calcs!AE$280</f>
        <v>0</v>
      </c>
      <c r="T247" s="244">
        <f ca="1" xml:space="preserve"> Gas_Calcs!AF$280</f>
        <v>0</v>
      </c>
      <c r="U247" s="447">
        <f ca="1" xml:space="preserve"> Gas_Calcs!AG$280</f>
        <v>0</v>
      </c>
      <c r="V247" s="440">
        <f ca="1" xml:space="preserve"> Gas_Calcs!AH$280</f>
        <v>0</v>
      </c>
      <c r="W247" s="244">
        <f ca="1" xml:space="preserve"> Gas_Calcs!AI$280</f>
        <v>0</v>
      </c>
      <c r="X247" s="447">
        <f ca="1" xml:space="preserve"> Gas_Calcs!AJ$280</f>
        <v>0</v>
      </c>
      <c r="Y247" s="440">
        <f ca="1" xml:space="preserve"> Gas_Calcs!AK$280</f>
        <v>0</v>
      </c>
      <c r="Z247" s="244">
        <f ca="1" xml:space="preserve"> Gas_Calcs!AL$280</f>
        <v>0</v>
      </c>
      <c r="AA247" s="447">
        <f ca="1" xml:space="preserve"> Gas_Calcs!AM$280</f>
        <v>0</v>
      </c>
      <c r="AB247" s="461"/>
      <c r="AC247" s="463"/>
      <c r="AD247" s="464"/>
      <c r="AE247" s="461"/>
      <c r="AF247" s="463"/>
      <c r="AG247" s="464"/>
      <c r="AH247" s="461"/>
      <c r="AI247" s="463"/>
      <c r="AJ247" s="464"/>
      <c r="AK247" s="384">
        <f t="shared" ca="1" si="4"/>
        <v>0</v>
      </c>
      <c r="AL247" s="384">
        <f t="shared" ca="1" si="4"/>
        <v>0</v>
      </c>
      <c r="AM247" s="384">
        <f t="shared" ca="1" si="4"/>
        <v>0</v>
      </c>
    </row>
    <row r="248" spans="1:39" ht="12.9" customHeight="1" thickBot="1" x14ac:dyDescent="0.35">
      <c r="D248" s="54"/>
      <c r="E248" s="234" t="s">
        <v>438</v>
      </c>
      <c r="F248" s="234" t="s">
        <v>638</v>
      </c>
      <c r="G248" s="234" t="s">
        <v>646</v>
      </c>
      <c r="H248" s="172"/>
      <c r="I248" s="172"/>
      <c r="J248" s="455">
        <f ca="1" xml:space="preserve"> Oil_Calcs!AE$281</f>
        <v>0</v>
      </c>
      <c r="K248" s="459">
        <f ca="1" xml:space="preserve"> Oil_Calcs!AF$281</f>
        <v>0</v>
      </c>
      <c r="L248" s="460">
        <f ca="1" xml:space="preserve"> Oil_Calcs!AG$281</f>
        <v>0</v>
      </c>
      <c r="M248" s="440">
        <f ca="1" xml:space="preserve"> Oil_Calcs!AH$281</f>
        <v>0</v>
      </c>
      <c r="N248" s="244">
        <f ca="1" xml:space="preserve"> Oil_Calcs!AI$281</f>
        <v>0</v>
      </c>
      <c r="O248" s="447">
        <f ca="1" xml:space="preserve"> Oil_Calcs!AJ$281</f>
        <v>0</v>
      </c>
      <c r="P248" s="455">
        <f ca="1" xml:space="preserve"> Oil_Calcs!AK$281</f>
        <v>0</v>
      </c>
      <c r="Q248" s="459">
        <f ca="1" xml:space="preserve"> Oil_Calcs!AL$281</f>
        <v>0</v>
      </c>
      <c r="R248" s="460">
        <f ca="1" xml:space="preserve"> Oil_Calcs!AM$281</f>
        <v>0</v>
      </c>
      <c r="S248" s="440">
        <f ca="1" xml:space="preserve"> Gas_Calcs!AE$281</f>
        <v>0</v>
      </c>
      <c r="T248" s="244">
        <f ca="1" xml:space="preserve"> Gas_Calcs!AF$281</f>
        <v>0</v>
      </c>
      <c r="U248" s="447">
        <f ca="1" xml:space="preserve"> Gas_Calcs!AG$281</f>
        <v>0</v>
      </c>
      <c r="V248" s="440">
        <f ca="1" xml:space="preserve"> Gas_Calcs!AH$281</f>
        <v>0</v>
      </c>
      <c r="W248" s="244">
        <f ca="1" xml:space="preserve"> Gas_Calcs!AI$281</f>
        <v>0</v>
      </c>
      <c r="X248" s="447">
        <f ca="1" xml:space="preserve"> Gas_Calcs!AJ$281</f>
        <v>0</v>
      </c>
      <c r="Y248" s="440">
        <f ca="1" xml:space="preserve"> Gas_Calcs!AK$281</f>
        <v>0</v>
      </c>
      <c r="Z248" s="244">
        <f ca="1" xml:space="preserve"> Gas_Calcs!AL$281</f>
        <v>0</v>
      </c>
      <c r="AA248" s="447">
        <f ca="1" xml:space="preserve"> Gas_Calcs!AM$281</f>
        <v>0</v>
      </c>
      <c r="AB248" s="461"/>
      <c r="AC248" s="463"/>
      <c r="AD248" s="464"/>
      <c r="AE248" s="461"/>
      <c r="AF248" s="463"/>
      <c r="AG248" s="464"/>
      <c r="AH248" s="461"/>
      <c r="AI248" s="463"/>
      <c r="AJ248" s="464"/>
      <c r="AK248" s="384">
        <f t="shared" ca="1" si="4"/>
        <v>0</v>
      </c>
      <c r="AL248" s="384">
        <f t="shared" ca="1" si="4"/>
        <v>0</v>
      </c>
      <c r="AM248" s="384">
        <f t="shared" ca="1" si="4"/>
        <v>0</v>
      </c>
    </row>
    <row r="249" spans="1:39" ht="12.9" customHeight="1" thickBot="1" x14ac:dyDescent="0.35">
      <c r="D249" s="54"/>
      <c r="E249" s="234" t="s">
        <v>387</v>
      </c>
      <c r="F249" s="234" t="s">
        <v>600</v>
      </c>
      <c r="G249" s="234" t="s">
        <v>646</v>
      </c>
      <c r="H249" s="172"/>
      <c r="I249" s="172"/>
      <c r="J249" s="455">
        <f ca="1" xml:space="preserve"> Oil_Calcs!AE$282</f>
        <v>0</v>
      </c>
      <c r="K249" s="459">
        <f ca="1" xml:space="preserve"> Oil_Calcs!AF$282</f>
        <v>0</v>
      </c>
      <c r="L249" s="460">
        <f ca="1" xml:space="preserve"> Oil_Calcs!AG$282</f>
        <v>0</v>
      </c>
      <c r="M249" s="440">
        <f ca="1" xml:space="preserve"> Oil_Calcs!AH$282</f>
        <v>0</v>
      </c>
      <c r="N249" s="244">
        <f ca="1" xml:space="preserve"> Oil_Calcs!AI$282</f>
        <v>0</v>
      </c>
      <c r="O249" s="447">
        <f ca="1" xml:space="preserve"> Oil_Calcs!AJ$282</f>
        <v>0</v>
      </c>
      <c r="P249" s="455">
        <f ca="1" xml:space="preserve"> Oil_Calcs!AK$282</f>
        <v>0</v>
      </c>
      <c r="Q249" s="459">
        <f ca="1" xml:space="preserve"> Oil_Calcs!AL$282</f>
        <v>0</v>
      </c>
      <c r="R249" s="460">
        <f ca="1" xml:space="preserve"> Oil_Calcs!AM$282</f>
        <v>0</v>
      </c>
      <c r="S249" s="440">
        <f ca="1" xml:space="preserve"> Gas_Calcs!AE$282</f>
        <v>0</v>
      </c>
      <c r="T249" s="244">
        <f ca="1" xml:space="preserve"> Gas_Calcs!AF$282</f>
        <v>0</v>
      </c>
      <c r="U249" s="447">
        <f ca="1" xml:space="preserve"> Gas_Calcs!AG$282</f>
        <v>0</v>
      </c>
      <c r="V249" s="440">
        <f ca="1" xml:space="preserve"> Gas_Calcs!AH$282</f>
        <v>0</v>
      </c>
      <c r="W249" s="244">
        <f ca="1" xml:space="preserve"> Gas_Calcs!AI$282</f>
        <v>0</v>
      </c>
      <c r="X249" s="447">
        <f ca="1" xml:space="preserve"> Gas_Calcs!AJ$282</f>
        <v>0</v>
      </c>
      <c r="Y249" s="440">
        <f ca="1" xml:space="preserve"> Gas_Calcs!AK$282</f>
        <v>0</v>
      </c>
      <c r="Z249" s="244">
        <f ca="1" xml:space="preserve"> Gas_Calcs!AL$282</f>
        <v>0</v>
      </c>
      <c r="AA249" s="447">
        <f ca="1" xml:space="preserve"> Gas_Calcs!AM$282</f>
        <v>0</v>
      </c>
      <c r="AB249" s="461"/>
      <c r="AC249" s="463"/>
      <c r="AD249" s="464"/>
      <c r="AE249" s="461"/>
      <c r="AF249" s="463"/>
      <c r="AG249" s="464"/>
      <c r="AH249" s="461"/>
      <c r="AI249" s="463"/>
      <c r="AJ249" s="464"/>
      <c r="AK249" s="384">
        <f t="shared" ca="1" si="4"/>
        <v>0</v>
      </c>
      <c r="AL249" s="384">
        <f t="shared" ca="1" si="4"/>
        <v>0</v>
      </c>
      <c r="AM249" s="384">
        <f t="shared" ca="1" si="4"/>
        <v>0</v>
      </c>
    </row>
    <row r="250" spans="1:39" ht="12.9" customHeight="1" thickBot="1" x14ac:dyDescent="0.35">
      <c r="D250" s="54"/>
      <c r="E250" s="234" t="s">
        <v>440</v>
      </c>
      <c r="F250" s="234" t="s">
        <v>192</v>
      </c>
      <c r="G250" s="234" t="s">
        <v>646</v>
      </c>
      <c r="H250" s="172"/>
      <c r="I250" s="172"/>
      <c r="J250" s="455">
        <f ca="1" xml:space="preserve"> Oil_Calcs!AE$283</f>
        <v>5252.9660211517603</v>
      </c>
      <c r="K250" s="459">
        <f ca="1" xml:space="preserve"> Oil_Calcs!AF$283</f>
        <v>5712.6150571261487</v>
      </c>
      <c r="L250" s="460">
        <f ca="1" xml:space="preserve"> Oil_Calcs!AG$283</f>
        <v>6231.8298031095655</v>
      </c>
      <c r="M250" s="440">
        <f ca="1" xml:space="preserve"> Oil_Calcs!AH$283</f>
        <v>418.68901116373388</v>
      </c>
      <c r="N250" s="244">
        <f ca="1" xml:space="preserve"> Oil_Calcs!AI$283</f>
        <v>597.02234972278507</v>
      </c>
      <c r="O250" s="447">
        <f ca="1" xml:space="preserve"> Oil_Calcs!AJ$283</f>
        <v>1409.2779722199941</v>
      </c>
      <c r="P250" s="455">
        <f ca="1" xml:space="preserve"> Oil_Calcs!AK$283</f>
        <v>5671.6550323154943</v>
      </c>
      <c r="Q250" s="459">
        <f ca="1" xml:space="preserve"> Oil_Calcs!AL$283</f>
        <v>6309.637406848934</v>
      </c>
      <c r="R250" s="460">
        <f ca="1" xml:space="preserve"> Oil_Calcs!AM$283</f>
        <v>7641.1077753295594</v>
      </c>
      <c r="S250" s="440">
        <f ca="1" xml:space="preserve"> Gas_Calcs!AE$283</f>
        <v>0</v>
      </c>
      <c r="T250" s="244">
        <f ca="1" xml:space="preserve"> Gas_Calcs!AF$283</f>
        <v>0</v>
      </c>
      <c r="U250" s="447">
        <f ca="1" xml:space="preserve"> Gas_Calcs!AG$283</f>
        <v>0</v>
      </c>
      <c r="V250" s="440">
        <f ca="1" xml:space="preserve"> Gas_Calcs!AH$283</f>
        <v>0</v>
      </c>
      <c r="W250" s="244">
        <f ca="1" xml:space="preserve"> Gas_Calcs!AI$283</f>
        <v>0</v>
      </c>
      <c r="X250" s="447">
        <f ca="1" xml:space="preserve"> Gas_Calcs!AJ$283</f>
        <v>0</v>
      </c>
      <c r="Y250" s="440">
        <f ca="1" xml:space="preserve"> Gas_Calcs!AK$283</f>
        <v>0</v>
      </c>
      <c r="Z250" s="244">
        <f ca="1" xml:space="preserve"> Gas_Calcs!AL$283</f>
        <v>0</v>
      </c>
      <c r="AA250" s="447">
        <f ca="1" xml:space="preserve"> Gas_Calcs!AM$283</f>
        <v>0</v>
      </c>
      <c r="AB250" s="461"/>
      <c r="AC250" s="463"/>
      <c r="AD250" s="464"/>
      <c r="AE250" s="461"/>
      <c r="AF250" s="463"/>
      <c r="AG250" s="464"/>
      <c r="AH250" s="461"/>
      <c r="AI250" s="463"/>
      <c r="AJ250" s="464"/>
      <c r="AK250" s="384">
        <f t="shared" ca="1" si="4"/>
        <v>5671.6550323154943</v>
      </c>
      <c r="AL250" s="384">
        <f t="shared" ca="1" si="4"/>
        <v>6309.637406848934</v>
      </c>
      <c r="AM250" s="384">
        <f t="shared" ca="1" si="4"/>
        <v>7641.1077753295594</v>
      </c>
    </row>
    <row r="251" spans="1:39" ht="12.9" customHeight="1" thickBot="1" x14ac:dyDescent="0.35">
      <c r="D251" s="54"/>
      <c r="E251" s="234" t="s">
        <v>337</v>
      </c>
      <c r="F251" s="234" t="s">
        <v>559</v>
      </c>
      <c r="G251" s="234" t="s">
        <v>646</v>
      </c>
      <c r="H251" s="172"/>
      <c r="I251" s="172"/>
      <c r="J251" s="455">
        <f ca="1" xml:space="preserve"> Oil_Calcs!AE$284</f>
        <v>0</v>
      </c>
      <c r="K251" s="459">
        <f ca="1" xml:space="preserve"> Oil_Calcs!AF$284</f>
        <v>0</v>
      </c>
      <c r="L251" s="460">
        <f ca="1" xml:space="preserve"> Oil_Calcs!AG$284</f>
        <v>0</v>
      </c>
      <c r="M251" s="440">
        <f ca="1" xml:space="preserve"> Oil_Calcs!AH$284</f>
        <v>0</v>
      </c>
      <c r="N251" s="244">
        <f ca="1" xml:space="preserve"> Oil_Calcs!AI$284</f>
        <v>0</v>
      </c>
      <c r="O251" s="447">
        <f ca="1" xml:space="preserve"> Oil_Calcs!AJ$284</f>
        <v>0</v>
      </c>
      <c r="P251" s="455">
        <f ca="1" xml:space="preserve"> Oil_Calcs!AK$284</f>
        <v>0</v>
      </c>
      <c r="Q251" s="459">
        <f ca="1" xml:space="preserve"> Oil_Calcs!AL$284</f>
        <v>0</v>
      </c>
      <c r="R251" s="460">
        <f ca="1" xml:space="preserve"> Oil_Calcs!AM$284</f>
        <v>0</v>
      </c>
      <c r="S251" s="440">
        <f ca="1" xml:space="preserve"> Gas_Calcs!AE$284</f>
        <v>0</v>
      </c>
      <c r="T251" s="244">
        <f ca="1" xml:space="preserve"> Gas_Calcs!AF$284</f>
        <v>0</v>
      </c>
      <c r="U251" s="447">
        <f ca="1" xml:space="preserve"> Gas_Calcs!AG$284</f>
        <v>0</v>
      </c>
      <c r="V251" s="440">
        <f ca="1" xml:space="preserve"> Gas_Calcs!AH$284</f>
        <v>0</v>
      </c>
      <c r="W251" s="244">
        <f ca="1" xml:space="preserve"> Gas_Calcs!AI$284</f>
        <v>0</v>
      </c>
      <c r="X251" s="447">
        <f ca="1" xml:space="preserve"> Gas_Calcs!AJ$284</f>
        <v>0</v>
      </c>
      <c r="Y251" s="440">
        <f ca="1" xml:space="preserve"> Gas_Calcs!AK$284</f>
        <v>0</v>
      </c>
      <c r="Z251" s="244">
        <f ca="1" xml:space="preserve"> Gas_Calcs!AL$284</f>
        <v>0</v>
      </c>
      <c r="AA251" s="447">
        <f ca="1" xml:space="preserve"> Gas_Calcs!AM$284</f>
        <v>0</v>
      </c>
      <c r="AB251" s="461"/>
      <c r="AC251" s="463"/>
      <c r="AD251" s="464"/>
      <c r="AE251" s="461"/>
      <c r="AF251" s="463"/>
      <c r="AG251" s="464"/>
      <c r="AH251" s="461"/>
      <c r="AI251" s="463"/>
      <c r="AJ251" s="464"/>
      <c r="AK251" s="384">
        <f t="shared" ca="1" si="4"/>
        <v>0</v>
      </c>
      <c r="AL251" s="384">
        <f t="shared" ca="1" si="4"/>
        <v>0</v>
      </c>
      <c r="AM251" s="384">
        <f t="shared" ca="1" si="4"/>
        <v>0</v>
      </c>
    </row>
    <row r="252" spans="1:39" ht="12.9" customHeight="1" thickBot="1" x14ac:dyDescent="0.35">
      <c r="D252" s="54"/>
      <c r="E252" s="234" t="s">
        <v>400</v>
      </c>
      <c r="F252" s="234" t="s">
        <v>613</v>
      </c>
      <c r="G252" s="234" t="s">
        <v>646</v>
      </c>
      <c r="H252" s="172"/>
      <c r="I252" s="172"/>
      <c r="J252" s="455">
        <f ca="1" xml:space="preserve"> Oil_Calcs!AE$285</f>
        <v>0</v>
      </c>
      <c r="K252" s="459">
        <f ca="1" xml:space="preserve"> Oil_Calcs!AF$285</f>
        <v>0</v>
      </c>
      <c r="L252" s="460">
        <f ca="1" xml:space="preserve"> Oil_Calcs!AG$285</f>
        <v>0</v>
      </c>
      <c r="M252" s="440">
        <f ca="1" xml:space="preserve"> Oil_Calcs!AH$285</f>
        <v>0</v>
      </c>
      <c r="N252" s="244">
        <f ca="1" xml:space="preserve"> Oil_Calcs!AI$285</f>
        <v>0</v>
      </c>
      <c r="O252" s="447">
        <f ca="1" xml:space="preserve"> Oil_Calcs!AJ$285</f>
        <v>0</v>
      </c>
      <c r="P252" s="455">
        <f ca="1" xml:space="preserve"> Oil_Calcs!AK$285</f>
        <v>0</v>
      </c>
      <c r="Q252" s="459">
        <f ca="1" xml:space="preserve"> Oil_Calcs!AL$285</f>
        <v>0</v>
      </c>
      <c r="R252" s="460">
        <f ca="1" xml:space="preserve"> Oil_Calcs!AM$285</f>
        <v>0</v>
      </c>
      <c r="S252" s="440">
        <f ca="1" xml:space="preserve"> Gas_Calcs!AE$285</f>
        <v>0</v>
      </c>
      <c r="T252" s="244">
        <f ca="1" xml:space="preserve"> Gas_Calcs!AF$285</f>
        <v>0</v>
      </c>
      <c r="U252" s="447">
        <f ca="1" xml:space="preserve"> Gas_Calcs!AG$285</f>
        <v>0</v>
      </c>
      <c r="V252" s="440">
        <f ca="1" xml:space="preserve"> Gas_Calcs!AH$285</f>
        <v>0</v>
      </c>
      <c r="W252" s="244">
        <f ca="1" xml:space="preserve"> Gas_Calcs!AI$285</f>
        <v>0</v>
      </c>
      <c r="X252" s="447">
        <f ca="1" xml:space="preserve"> Gas_Calcs!AJ$285</f>
        <v>0</v>
      </c>
      <c r="Y252" s="440">
        <f ca="1" xml:space="preserve"> Gas_Calcs!AK$285</f>
        <v>0</v>
      </c>
      <c r="Z252" s="244">
        <f ca="1" xml:space="preserve"> Gas_Calcs!AL$285</f>
        <v>0</v>
      </c>
      <c r="AA252" s="447">
        <f ca="1" xml:space="preserve"> Gas_Calcs!AM$285</f>
        <v>0</v>
      </c>
      <c r="AB252" s="461"/>
      <c r="AC252" s="463"/>
      <c r="AD252" s="464"/>
      <c r="AE252" s="461"/>
      <c r="AF252" s="463"/>
      <c r="AG252" s="464"/>
      <c r="AH252" s="461"/>
      <c r="AI252" s="463"/>
      <c r="AJ252" s="464"/>
      <c r="AK252" s="384">
        <f t="shared" ca="1" si="4"/>
        <v>0</v>
      </c>
      <c r="AL252" s="384">
        <f t="shared" ca="1" si="4"/>
        <v>0</v>
      </c>
      <c r="AM252" s="384">
        <f t="shared" ca="1" si="4"/>
        <v>0</v>
      </c>
    </row>
    <row r="253" spans="1:39" ht="12.9" customHeight="1" thickBot="1" x14ac:dyDescent="0.35">
      <c r="D253" s="54"/>
      <c r="E253" s="234" t="s">
        <v>441</v>
      </c>
      <c r="F253" s="234" t="s">
        <v>640</v>
      </c>
      <c r="G253" s="234" t="s">
        <v>646</v>
      </c>
      <c r="H253" s="172"/>
      <c r="I253" s="172"/>
      <c r="J253" s="455">
        <f ca="1" xml:space="preserve"> Oil_Calcs!AE$286</f>
        <v>0</v>
      </c>
      <c r="K253" s="459">
        <f ca="1" xml:space="preserve"> Oil_Calcs!AF$286</f>
        <v>0</v>
      </c>
      <c r="L253" s="460">
        <f ca="1" xml:space="preserve"> Oil_Calcs!AG$286</f>
        <v>0</v>
      </c>
      <c r="M253" s="440">
        <f ca="1" xml:space="preserve"> Oil_Calcs!AH$286</f>
        <v>0</v>
      </c>
      <c r="N253" s="244">
        <f ca="1" xml:space="preserve"> Oil_Calcs!AI$286</f>
        <v>0</v>
      </c>
      <c r="O253" s="447">
        <f ca="1" xml:space="preserve"> Oil_Calcs!AJ$286</f>
        <v>0</v>
      </c>
      <c r="P253" s="455">
        <f ca="1" xml:space="preserve"> Oil_Calcs!AK$286</f>
        <v>0</v>
      </c>
      <c r="Q253" s="459">
        <f ca="1" xml:space="preserve"> Oil_Calcs!AL$286</f>
        <v>0</v>
      </c>
      <c r="R253" s="460">
        <f ca="1" xml:space="preserve"> Oil_Calcs!AM$286</f>
        <v>0</v>
      </c>
      <c r="S253" s="440">
        <f ca="1" xml:space="preserve"> Gas_Calcs!AE$286</f>
        <v>0</v>
      </c>
      <c r="T253" s="244">
        <f ca="1" xml:space="preserve"> Gas_Calcs!AF$286</f>
        <v>0</v>
      </c>
      <c r="U253" s="447">
        <f ca="1" xml:space="preserve"> Gas_Calcs!AG$286</f>
        <v>0</v>
      </c>
      <c r="V253" s="440">
        <f ca="1" xml:space="preserve"> Gas_Calcs!AH$286</f>
        <v>0</v>
      </c>
      <c r="W253" s="244">
        <f ca="1" xml:space="preserve"> Gas_Calcs!AI$286</f>
        <v>0</v>
      </c>
      <c r="X253" s="447">
        <f ca="1" xml:space="preserve"> Gas_Calcs!AJ$286</f>
        <v>0</v>
      </c>
      <c r="Y253" s="440">
        <f ca="1" xml:space="preserve"> Gas_Calcs!AK$286</f>
        <v>0</v>
      </c>
      <c r="Z253" s="244">
        <f ca="1" xml:space="preserve"> Gas_Calcs!AL$286</f>
        <v>0</v>
      </c>
      <c r="AA253" s="447">
        <f ca="1" xml:space="preserve"> Gas_Calcs!AM$286</f>
        <v>0</v>
      </c>
      <c r="AB253" s="461"/>
      <c r="AC253" s="463"/>
      <c r="AD253" s="464"/>
      <c r="AE253" s="461"/>
      <c r="AF253" s="463"/>
      <c r="AG253" s="464"/>
      <c r="AH253" s="461"/>
      <c r="AI253" s="463"/>
      <c r="AJ253" s="464"/>
      <c r="AK253" s="384">
        <f t="shared" ca="1" si="4"/>
        <v>0</v>
      </c>
      <c r="AL253" s="384">
        <f t="shared" ca="1" si="4"/>
        <v>0</v>
      </c>
      <c r="AM253" s="384">
        <f t="shared" ca="1" si="4"/>
        <v>0</v>
      </c>
    </row>
    <row r="254" spans="1:39" ht="12.9" customHeight="1" thickBot="1" x14ac:dyDescent="0.35">
      <c r="D254" s="54"/>
      <c r="E254" s="234" t="s">
        <v>442</v>
      </c>
      <c r="F254" s="234" t="s">
        <v>641</v>
      </c>
      <c r="G254" s="234" t="s">
        <v>646</v>
      </c>
      <c r="H254" s="172"/>
      <c r="I254" s="172"/>
      <c r="J254" s="455">
        <f ca="1" xml:space="preserve"> Oil_Calcs!AE$287</f>
        <v>0</v>
      </c>
      <c r="K254" s="459">
        <f ca="1" xml:space="preserve"> Oil_Calcs!AF$287</f>
        <v>0</v>
      </c>
      <c r="L254" s="460">
        <f ca="1" xml:space="preserve"> Oil_Calcs!AG$287</f>
        <v>0</v>
      </c>
      <c r="M254" s="440">
        <f ca="1" xml:space="preserve"> Oil_Calcs!AH$287</f>
        <v>0</v>
      </c>
      <c r="N254" s="244">
        <f ca="1" xml:space="preserve"> Oil_Calcs!AI$287</f>
        <v>0</v>
      </c>
      <c r="O254" s="447">
        <f ca="1" xml:space="preserve"> Oil_Calcs!AJ$287</f>
        <v>0</v>
      </c>
      <c r="P254" s="455">
        <f ca="1" xml:space="preserve"> Oil_Calcs!AK$287</f>
        <v>0</v>
      </c>
      <c r="Q254" s="459">
        <f ca="1" xml:space="preserve"> Oil_Calcs!AL$287</f>
        <v>0</v>
      </c>
      <c r="R254" s="460">
        <f ca="1" xml:space="preserve"> Oil_Calcs!AM$287</f>
        <v>0</v>
      </c>
      <c r="S254" s="440">
        <f ca="1" xml:space="preserve"> Gas_Calcs!AE$287</f>
        <v>0</v>
      </c>
      <c r="T254" s="244">
        <f ca="1" xml:space="preserve"> Gas_Calcs!AF$287</f>
        <v>0</v>
      </c>
      <c r="U254" s="447">
        <f ca="1" xml:space="preserve"> Gas_Calcs!AG$287</f>
        <v>0</v>
      </c>
      <c r="V254" s="440">
        <f ca="1" xml:space="preserve"> Gas_Calcs!AH$287</f>
        <v>0</v>
      </c>
      <c r="W254" s="244">
        <f ca="1" xml:space="preserve"> Gas_Calcs!AI$287</f>
        <v>0</v>
      </c>
      <c r="X254" s="447">
        <f ca="1" xml:space="preserve"> Gas_Calcs!AJ$287</f>
        <v>0</v>
      </c>
      <c r="Y254" s="440">
        <f ca="1" xml:space="preserve"> Gas_Calcs!AK$287</f>
        <v>0</v>
      </c>
      <c r="Z254" s="244">
        <f ca="1" xml:space="preserve"> Gas_Calcs!AL$287</f>
        <v>0</v>
      </c>
      <c r="AA254" s="447">
        <f ca="1" xml:space="preserve"> Gas_Calcs!AM$287</f>
        <v>0</v>
      </c>
      <c r="AB254" s="461"/>
      <c r="AC254" s="463"/>
      <c r="AD254" s="464"/>
      <c r="AE254" s="461"/>
      <c r="AF254" s="463"/>
      <c r="AG254" s="464"/>
      <c r="AH254" s="461"/>
      <c r="AI254" s="463"/>
      <c r="AJ254" s="464"/>
      <c r="AK254" s="384">
        <f t="shared" ca="1" si="4"/>
        <v>0</v>
      </c>
      <c r="AL254" s="384">
        <f t="shared" ca="1" si="4"/>
        <v>0</v>
      </c>
      <c r="AM254" s="384">
        <f t="shared" ca="1" si="4"/>
        <v>0</v>
      </c>
    </row>
    <row r="255" spans="1:39" s="114" customFormat="1" ht="12.9" customHeight="1" x14ac:dyDescent="0.3">
      <c r="A255" s="40"/>
      <c r="B255" s="41"/>
      <c r="C255" s="99"/>
      <c r="D255" s="40"/>
      <c r="E255" s="40"/>
      <c r="F255" s="40"/>
      <c r="G255" s="40"/>
      <c r="H255" s="172"/>
      <c r="I255" s="172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</row>
    <row r="256" spans="1:39" s="302" customFormat="1" ht="12.9" customHeight="1" x14ac:dyDescent="0.3">
      <c r="B256" s="303"/>
      <c r="C256" s="304"/>
      <c r="H256" s="113"/>
      <c r="I256" s="113"/>
      <c r="AK256" s="302">
        <f ca="1">SUM(AK6:AK254)</f>
        <v>19876387.685456529</v>
      </c>
      <c r="AL256" s="302">
        <f ca="1">SUM(AL6:AL254)</f>
        <v>22501749.759290848</v>
      </c>
      <c r="AM256" s="302">
        <f ca="1">SUM(AM6:AM254)</f>
        <v>26708144.359362379</v>
      </c>
    </row>
    <row r="257" spans="1:39" s="112" customFormat="1" ht="12.9" customHeight="1" x14ac:dyDescent="0.3">
      <c r="A257" s="42"/>
      <c r="B257" s="42"/>
      <c r="C257" s="100"/>
      <c r="D257" s="43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</row>
  </sheetData>
  <mergeCells count="13">
    <mergeCell ref="AE4:AG4"/>
    <mergeCell ref="AH4:AJ4"/>
    <mergeCell ref="AK4:AM4"/>
    <mergeCell ref="J3:R3"/>
    <mergeCell ref="S3:AA3"/>
    <mergeCell ref="AB3:AJ3"/>
    <mergeCell ref="J4:L4"/>
    <mergeCell ref="M4:O4"/>
    <mergeCell ref="P4:R4"/>
    <mergeCell ref="S4:U4"/>
    <mergeCell ref="V4:X4"/>
    <mergeCell ref="Y4:AA4"/>
    <mergeCell ref="AB4:AD4"/>
  </mergeCell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F6EBD-4743-4E04-8F2F-0C2949B46C2E}">
  <sheetPr codeName="Sheet19">
    <outlinePr summaryBelow="0" summaryRight="0"/>
  </sheetPr>
  <dimension ref="A1:CE351"/>
  <sheetViews>
    <sheetView defaultGridColor="0" colorId="22" zoomScale="60" zoomScaleNormal="60" workbookViewId="0">
      <pane xSplit="7" ySplit="1" topLeftCell="H2" activePane="bottomRight" state="frozen"/>
      <selection activeCell="A4" sqref="A4"/>
      <selection pane="topRight" activeCell="A4" sqref="A4"/>
      <selection pane="bottomLeft" activeCell="A4" sqref="A4"/>
      <selection pane="bottomRight" activeCell="F19" sqref="F19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1.5546875" style="1" customWidth="1"/>
    <col min="6" max="6" width="20.5546875" style="1" customWidth="1"/>
    <col min="7" max="7" width="16.6640625" style="1" customWidth="1"/>
    <col min="8" max="8" width="0.77734375" style="1" customWidth="1"/>
    <col min="9" max="9" width="0.6640625" style="1" customWidth="1"/>
    <col min="10" max="10" width="13" style="1" bestFit="1" customWidth="1"/>
    <col min="11" max="11" width="9.88671875" style="1" bestFit="1" customWidth="1"/>
    <col min="12" max="12" width="10.33203125" style="1" bestFit="1" customWidth="1"/>
    <col min="13" max="30" width="10.21875" style="1" customWidth="1"/>
    <col min="31" max="31" width="11.88671875" style="1" customWidth="1"/>
    <col min="32" max="36" width="10.21875" style="1" customWidth="1"/>
    <col min="37" max="39" width="11.6640625" style="1" customWidth="1"/>
    <col min="40" max="83" width="0" style="81" hidden="1" customWidth="1"/>
    <col min="84" max="16384" width="9.109375" style="81" hidden="1"/>
  </cols>
  <sheetData>
    <row r="1" spans="1:39" ht="26.25" customHeight="1" x14ac:dyDescent="0.3">
      <c r="A1" s="3" t="str">
        <f ca="1" xml:space="preserve"> RIGHT(CELL("filename", $A$1), LEN(CELL("filename", $A$1)) - SEARCH("]", CELL("filename", $A$1)))</f>
        <v>Coal_Calcs</v>
      </c>
      <c r="B1" s="4"/>
      <c r="E1" s="71"/>
      <c r="F1" s="5"/>
      <c r="H1" s="172"/>
      <c r="I1" s="172"/>
    </row>
    <row r="2" spans="1:39" ht="16.8" customHeight="1" x14ac:dyDescent="0.4">
      <c r="D2" s="172"/>
      <c r="E2" s="226" t="s">
        <v>694</v>
      </c>
      <c r="F2" s="173"/>
      <c r="G2" s="173"/>
      <c r="H2" s="172"/>
      <c r="I2" s="172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2"/>
      <c r="AM2" s="81"/>
    </row>
    <row r="3" spans="1:39" ht="12.9" customHeight="1" x14ac:dyDescent="0.3">
      <c r="D3" s="175"/>
      <c r="E3" s="192" t="s">
        <v>659</v>
      </c>
      <c r="F3" s="177"/>
      <c r="G3" s="178"/>
      <c r="H3" s="172"/>
      <c r="I3" s="17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238"/>
      <c r="AF3" s="238"/>
      <c r="AG3" s="238"/>
      <c r="AH3" s="238"/>
      <c r="AI3" s="238"/>
      <c r="AJ3" s="238"/>
      <c r="AK3" s="238"/>
      <c r="AL3" s="238"/>
      <c r="AM3" s="81"/>
    </row>
    <row r="4" spans="1:39" ht="12.9" customHeight="1" x14ac:dyDescent="0.3">
      <c r="D4" s="175"/>
      <c r="E4" s="224" t="s">
        <v>662</v>
      </c>
      <c r="F4" s="179">
        <v>507</v>
      </c>
      <c r="G4" s="225" t="s">
        <v>656</v>
      </c>
      <c r="H4" s="172"/>
      <c r="I4" s="172"/>
      <c r="J4" s="181"/>
      <c r="K4" s="182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  <c r="AE4" s="12"/>
      <c r="AF4" s="12"/>
      <c r="AG4" s="12"/>
      <c r="AH4" s="12"/>
      <c r="AI4" s="12"/>
      <c r="AJ4" s="12"/>
      <c r="AK4" s="12"/>
      <c r="AL4" s="238"/>
      <c r="AM4" s="81"/>
    </row>
    <row r="5" spans="1:39" ht="12.9" customHeight="1" x14ac:dyDescent="0.3">
      <c r="D5" s="175"/>
      <c r="E5" s="226" t="s">
        <v>695</v>
      </c>
      <c r="F5" s="175"/>
      <c r="G5" s="175"/>
      <c r="H5" s="172"/>
      <c r="I5" s="172"/>
      <c r="J5" s="181"/>
      <c r="K5" s="182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2"/>
      <c r="AF5" s="12"/>
      <c r="AG5" s="12"/>
      <c r="AH5" s="12"/>
      <c r="AI5" s="12"/>
      <c r="AJ5" s="12"/>
      <c r="AK5" s="12"/>
      <c r="AL5" s="238"/>
      <c r="AM5" s="81"/>
    </row>
    <row r="6" spans="1:39" ht="12.9" customHeight="1" x14ac:dyDescent="0.3">
      <c r="D6" s="175"/>
      <c r="E6" s="176" t="s">
        <v>730</v>
      </c>
      <c r="F6" s="183"/>
      <c r="G6" s="184"/>
      <c r="H6" s="172"/>
      <c r="I6" s="172"/>
      <c r="J6" s="181"/>
      <c r="K6" s="182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2"/>
      <c r="AF6" s="12"/>
      <c r="AG6" s="12"/>
      <c r="AH6" s="12"/>
      <c r="AI6" s="12"/>
      <c r="AJ6" s="12"/>
      <c r="AK6" s="12"/>
      <c r="AL6" s="238"/>
      <c r="AM6" s="81"/>
    </row>
    <row r="7" spans="1:39" ht="12.9" customHeight="1" x14ac:dyDescent="0.3">
      <c r="D7" s="172"/>
      <c r="E7" s="195" t="s">
        <v>44</v>
      </c>
      <c r="F7" s="242" t="s">
        <v>298</v>
      </c>
      <c r="G7" s="193" t="s">
        <v>700</v>
      </c>
      <c r="H7" s="172"/>
      <c r="I7" s="172"/>
      <c r="J7" s="181"/>
      <c r="K7" s="182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2"/>
      <c r="AF7" s="12"/>
      <c r="AG7" s="12"/>
      <c r="AH7" s="12"/>
      <c r="AI7" s="12"/>
      <c r="AJ7" s="12"/>
      <c r="AK7" s="12"/>
      <c r="AL7" s="238"/>
      <c r="AM7" s="81"/>
    </row>
    <row r="8" spans="1:39" ht="12.9" customHeight="1" x14ac:dyDescent="0.3">
      <c r="D8" s="175"/>
      <c r="E8" s="198" t="s">
        <v>731</v>
      </c>
      <c r="F8" s="264">
        <f>INDEX('General Inputs'!$G$522:$G$579,MATCH(Coal_Calcs!$F$7,'General Inputs'!$E$522:$E$579,0))</f>
        <v>0.8877019863542176</v>
      </c>
      <c r="G8" s="199" t="s">
        <v>728</v>
      </c>
      <c r="H8" s="172"/>
      <c r="I8" s="172"/>
      <c r="J8" s="181"/>
      <c r="K8" s="182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238"/>
      <c r="AM8" s="81"/>
    </row>
    <row r="9" spans="1:39" ht="12.9" customHeight="1" x14ac:dyDescent="0.3">
      <c r="D9" s="175"/>
      <c r="E9" s="200" t="s">
        <v>732</v>
      </c>
      <c r="F9" s="264">
        <f>INDEX('General Inputs'!$H$522:$H$579,MATCH(Coal_Calcs!$F$7,'General Inputs'!$E$522:$E$579,0))</f>
        <v>1.0374295777336777</v>
      </c>
      <c r="G9" s="199" t="s">
        <v>728</v>
      </c>
      <c r="H9" s="172"/>
      <c r="I9" s="17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1"/>
      <c r="AF9" s="181"/>
      <c r="AG9" s="181"/>
      <c r="AH9" s="181"/>
      <c r="AI9" s="181"/>
      <c r="AJ9" s="181"/>
      <c r="AK9" s="181"/>
      <c r="AL9" s="238"/>
      <c r="AM9" s="81"/>
    </row>
    <row r="10" spans="1:39" ht="12.9" customHeight="1" x14ac:dyDescent="0.3">
      <c r="D10" s="175"/>
      <c r="E10" s="200" t="s">
        <v>733</v>
      </c>
      <c r="F10" s="265">
        <f>INDEX('General Inputs'!$I$522:$I$579,MATCH(Coal_Calcs!$F$7,'General Inputs'!$E$522:$E$579,0))</f>
        <v>1.5485317526272586</v>
      </c>
      <c r="G10" s="199" t="s">
        <v>728</v>
      </c>
      <c r="H10" s="172"/>
      <c r="I10" s="172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238"/>
      <c r="AM10" s="81"/>
    </row>
    <row r="11" spans="1:39" ht="12.9" customHeight="1" x14ac:dyDescent="0.3">
      <c r="D11" s="175"/>
      <c r="E11" s="221" t="s">
        <v>702</v>
      </c>
      <c r="F11" s="262">
        <f>$F$4*F8</f>
        <v>450.06490708158833</v>
      </c>
      <c r="G11" s="222" t="s">
        <v>741</v>
      </c>
      <c r="H11" s="172"/>
      <c r="I11" s="172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238"/>
      <c r="AM11" s="81"/>
    </row>
    <row r="12" spans="1:39" ht="12.9" customHeight="1" x14ac:dyDescent="0.3">
      <c r="D12" s="175"/>
      <c r="E12" s="221" t="s">
        <v>703</v>
      </c>
      <c r="F12" s="262">
        <f>$F$4*F9</f>
        <v>525.9767959109746</v>
      </c>
      <c r="G12" s="222" t="s">
        <v>741</v>
      </c>
      <c r="H12" s="172"/>
      <c r="I12" s="172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238"/>
      <c r="AM12" s="81"/>
    </row>
    <row r="13" spans="1:39" ht="12.9" customHeight="1" x14ac:dyDescent="0.3">
      <c r="D13" s="175"/>
      <c r="E13" s="221" t="s">
        <v>704</v>
      </c>
      <c r="F13" s="262">
        <f>$F$4*F10</f>
        <v>785.10559858202009</v>
      </c>
      <c r="G13" s="222" t="s">
        <v>741</v>
      </c>
      <c r="H13" s="172"/>
      <c r="I13" s="172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238"/>
      <c r="AM13" s="81"/>
    </row>
    <row r="14" spans="1:39" ht="12.9" customHeight="1" x14ac:dyDescent="0.3">
      <c r="D14" s="175"/>
      <c r="E14" s="226" t="s">
        <v>734</v>
      </c>
      <c r="F14" s="175"/>
      <c r="G14" s="175"/>
      <c r="H14" s="172"/>
      <c r="I14" s="172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238"/>
      <c r="AM14" s="81"/>
    </row>
    <row r="15" spans="1:39" ht="12.9" customHeight="1" x14ac:dyDescent="0.3">
      <c r="D15" s="175"/>
      <c r="E15" s="195" t="s">
        <v>44</v>
      </c>
      <c r="F15" s="242" t="s">
        <v>298</v>
      </c>
      <c r="G15" s="193" t="s">
        <v>700</v>
      </c>
      <c r="H15" s="172"/>
      <c r="I15" s="172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238"/>
      <c r="AM15" s="81"/>
    </row>
    <row r="16" spans="1:39" ht="12.9" customHeight="1" x14ac:dyDescent="0.3">
      <c r="D16" s="175"/>
      <c r="E16" s="1" t="s">
        <v>738</v>
      </c>
      <c r="F16" s="263">
        <f>INDEX('General Inputs'!$G$583:$G$630,MATCH(Coal_Calcs!$F$7,'General Inputs'!$E$583:$E$630,0))</f>
        <v>1.1117161226893171</v>
      </c>
      <c r="G16" s="1" t="s">
        <v>737</v>
      </c>
      <c r="H16" s="172"/>
      <c r="I16" s="172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238"/>
      <c r="AM16" s="81"/>
    </row>
    <row r="17" spans="1:39" ht="12.9" customHeight="1" x14ac:dyDescent="0.3">
      <c r="D17" s="175"/>
      <c r="E17" s="195" t="s">
        <v>739</v>
      </c>
      <c r="F17" s="263">
        <f>INDEX('General Inputs'!$H$583:$H$630,MATCH(Coal_Calcs!$F$7,'General Inputs'!$E$583:$E$630,0))</f>
        <v>1.1842986156247708</v>
      </c>
      <c r="G17" s="1" t="s">
        <v>737</v>
      </c>
      <c r="H17" s="172"/>
      <c r="I17" s="172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238"/>
      <c r="AM17" s="81"/>
    </row>
    <row r="18" spans="1:39" ht="12.9" customHeight="1" x14ac:dyDescent="0.3">
      <c r="D18" s="175"/>
      <c r="E18" s="195" t="s">
        <v>740</v>
      </c>
      <c r="F18" s="263">
        <f>INDEX('General Inputs'!$I$583:$I$630,MATCH(Coal_Calcs!$F$7,'General Inputs'!$E$583:$E$630,0))</f>
        <v>1.2568811085602245</v>
      </c>
      <c r="G18" s="1" t="s">
        <v>737</v>
      </c>
      <c r="H18" s="172"/>
      <c r="I18" s="172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238"/>
      <c r="AM18" s="81"/>
    </row>
    <row r="19" spans="1:39" ht="12.9" customHeight="1" x14ac:dyDescent="0.3">
      <c r="D19" s="175"/>
      <c r="E19" s="272" t="str">
        <f xml:space="preserve"> Summary!E$5</f>
        <v>GWP Methane CO2E Factoring</v>
      </c>
      <c r="F19" s="275" t="str">
        <f xml:space="preserve"> Summary!F$5</f>
        <v>GWP100</v>
      </c>
      <c r="G19" s="273"/>
      <c r="H19" s="172"/>
      <c r="I19" s="172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238"/>
      <c r="AM19" s="81"/>
    </row>
    <row r="20" spans="1:39" ht="12.9" customHeight="1" x14ac:dyDescent="0.3">
      <c r="D20" s="175"/>
      <c r="E20" s="380" t="str">
        <f>F19 &amp; " methan factor"</f>
        <v>GWP100 methan factor</v>
      </c>
      <c r="F20" s="381">
        <f>IF(F19="GWP100",'General Inputs'!F31,'General Inputs'!F32)</f>
        <v>28</v>
      </c>
      <c r="G20" s="382" t="s">
        <v>710</v>
      </c>
      <c r="H20" s="172"/>
      <c r="I20" s="172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238"/>
      <c r="AM20" s="81"/>
    </row>
    <row r="21" spans="1:39" ht="12.9" customHeight="1" x14ac:dyDescent="0.3">
      <c r="D21" s="175"/>
      <c r="E21" s="187" t="s">
        <v>705</v>
      </c>
      <c r="F21" s="223">
        <f>($F$4*F16*$F$20/1000)</f>
        <v>15.781922077697546</v>
      </c>
      <c r="G21" s="187" t="s">
        <v>693</v>
      </c>
      <c r="H21" s="172"/>
      <c r="I21" s="172"/>
      <c r="J21" s="220"/>
      <c r="K21" s="12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240"/>
      <c r="AF21" s="240"/>
      <c r="AG21" s="240"/>
      <c r="AH21" s="240"/>
      <c r="AI21" s="240"/>
      <c r="AJ21" s="240"/>
      <c r="AK21" s="119"/>
      <c r="AL21" s="238"/>
      <c r="AM21" s="81"/>
    </row>
    <row r="22" spans="1:39" ht="12.9" customHeight="1" x14ac:dyDescent="0.3">
      <c r="D22" s="175"/>
      <c r="E22" s="187" t="s">
        <v>706</v>
      </c>
      <c r="F22" s="223">
        <f>($F$4*F17*$F$20/1000)</f>
        <v>16.812303147409246</v>
      </c>
      <c r="G22" s="187" t="s">
        <v>693</v>
      </c>
      <c r="H22" s="172"/>
      <c r="I22" s="172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240"/>
      <c r="AF22" s="240"/>
      <c r="AG22" s="240"/>
      <c r="AH22" s="240"/>
      <c r="AI22" s="240"/>
      <c r="AJ22" s="240"/>
      <c r="AK22" s="119"/>
      <c r="AL22" s="238"/>
      <c r="AM22" s="81"/>
    </row>
    <row r="23" spans="1:39" ht="12.9" customHeight="1" x14ac:dyDescent="0.3">
      <c r="D23" s="175"/>
      <c r="E23" s="187" t="s">
        <v>707</v>
      </c>
      <c r="F23" s="223">
        <f>($F$4*F18*$F$20/1000)</f>
        <v>17.842684217120947</v>
      </c>
      <c r="G23" s="187" t="s">
        <v>693</v>
      </c>
      <c r="H23" s="172"/>
      <c r="I23" s="172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240"/>
      <c r="AF23" s="240"/>
      <c r="AG23" s="240"/>
      <c r="AH23" s="240"/>
      <c r="AI23" s="240"/>
      <c r="AJ23" s="240"/>
      <c r="AK23" s="119"/>
      <c r="AL23" s="238"/>
      <c r="AM23" s="81"/>
    </row>
    <row r="24" spans="1:39" ht="12.9" customHeight="1" x14ac:dyDescent="0.3">
      <c r="D24" s="175"/>
      <c r="E24" s="191"/>
      <c r="F24" s="175"/>
      <c r="G24" s="175"/>
      <c r="H24" s="172"/>
      <c r="I24" s="172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238"/>
      <c r="AM24" s="7"/>
    </row>
    <row r="25" spans="1:39" ht="12.9" customHeight="1" x14ac:dyDescent="0.3">
      <c r="A25" s="8" t="s">
        <v>84</v>
      </c>
      <c r="B25" s="8"/>
      <c r="C25" s="92"/>
      <c r="D25" s="39"/>
      <c r="E25" s="8"/>
      <c r="F25" s="8"/>
      <c r="G25" s="8"/>
      <c r="H25" s="172"/>
      <c r="I25" s="172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 spans="1:39" s="114" customFormat="1" ht="12.9" customHeight="1" x14ac:dyDescent="0.3">
      <c r="A26" s="40"/>
      <c r="B26" s="41"/>
      <c r="C26" s="99"/>
      <c r="D26" s="40"/>
      <c r="E26" s="40"/>
      <c r="F26" s="40"/>
      <c r="G26" s="40"/>
      <c r="H26" s="172"/>
      <c r="I26" s="172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</row>
    <row r="27" spans="1:39" s="114" customFormat="1" ht="12.9" customHeight="1" x14ac:dyDescent="0.3">
      <c r="B27" s="86"/>
      <c r="C27" s="103"/>
      <c r="H27" s="172"/>
      <c r="I27" s="172"/>
      <c r="K27" s="492"/>
      <c r="AE27" s="86"/>
      <c r="AF27" s="86"/>
      <c r="AG27" s="86"/>
      <c r="AH27" s="86"/>
      <c r="AI27" s="86"/>
      <c r="AJ27" s="86"/>
    </row>
    <row r="28" spans="1:39" s="316" customFormat="1" ht="12.9" customHeight="1" x14ac:dyDescent="0.3">
      <c r="A28" s="114"/>
      <c r="B28" s="86"/>
      <c r="C28" s="103"/>
      <c r="D28" s="114"/>
      <c r="H28" s="317"/>
      <c r="I28" s="317"/>
      <c r="AE28" s="227"/>
      <c r="AF28" s="227"/>
      <c r="AG28" s="227"/>
      <c r="AH28" s="227"/>
      <c r="AI28" s="227"/>
      <c r="AJ28" s="227"/>
    </row>
    <row r="29" spans="1:39" s="316" customFormat="1" ht="12.9" customHeight="1" x14ac:dyDescent="0.3">
      <c r="A29" s="114"/>
      <c r="B29" s="86"/>
      <c r="C29" s="103"/>
      <c r="D29" s="114"/>
      <c r="H29" s="317"/>
      <c r="I29" s="317"/>
      <c r="AE29" s="227"/>
      <c r="AF29" s="227"/>
      <c r="AG29" s="227"/>
      <c r="AH29" s="227"/>
      <c r="AI29" s="227"/>
      <c r="AJ29" s="227"/>
    </row>
    <row r="30" spans="1:39" s="316" customFormat="1" ht="12.9" customHeight="1" x14ac:dyDescent="0.3">
      <c r="A30" s="114"/>
      <c r="B30" s="86"/>
      <c r="C30" s="103"/>
      <c r="D30" s="114"/>
      <c r="H30" s="317"/>
      <c r="I30" s="317"/>
      <c r="AE30" s="227"/>
      <c r="AF30" s="227"/>
      <c r="AG30" s="227"/>
      <c r="AH30" s="227"/>
      <c r="AI30" s="227"/>
      <c r="AJ30" s="227"/>
    </row>
    <row r="31" spans="1:39" s="316" customFormat="1" ht="12.9" customHeight="1" x14ac:dyDescent="0.3">
      <c r="A31" s="114"/>
      <c r="B31" s="86"/>
      <c r="C31" s="103"/>
      <c r="D31" s="114"/>
      <c r="H31" s="317"/>
      <c r="I31" s="317"/>
      <c r="AE31" s="227"/>
      <c r="AF31" s="227"/>
      <c r="AG31" s="227"/>
      <c r="AH31" s="227"/>
      <c r="AI31" s="227"/>
      <c r="AJ31" s="227"/>
    </row>
    <row r="32" spans="1:39" s="316" customFormat="1" ht="12.9" customHeight="1" x14ac:dyDescent="0.3">
      <c r="A32" s="114"/>
      <c r="B32" s="86"/>
      <c r="C32" s="103"/>
      <c r="D32" s="114"/>
      <c r="H32" s="317"/>
      <c r="I32" s="317"/>
      <c r="AE32" s="227"/>
      <c r="AF32" s="227"/>
      <c r="AG32" s="227"/>
      <c r="AH32" s="227"/>
      <c r="AI32" s="227"/>
      <c r="AJ32" s="227"/>
    </row>
    <row r="33" spans="1:39" s="316" customFormat="1" ht="12.9" customHeight="1" x14ac:dyDescent="0.3">
      <c r="A33" s="114"/>
      <c r="B33" s="86"/>
      <c r="C33" s="103"/>
      <c r="D33" s="114"/>
      <c r="H33" s="317"/>
      <c r="I33" s="317"/>
      <c r="AE33" s="227"/>
      <c r="AF33" s="227"/>
      <c r="AG33" s="227"/>
      <c r="AH33" s="227"/>
      <c r="AI33" s="227"/>
      <c r="AJ33" s="227"/>
    </row>
    <row r="34" spans="1:39" s="316" customFormat="1" ht="12.9" customHeight="1" thickBot="1" x14ac:dyDescent="0.35">
      <c r="A34" s="114"/>
      <c r="B34" s="86"/>
      <c r="C34" s="103"/>
      <c r="D34" s="114"/>
      <c r="H34" s="317"/>
      <c r="I34" s="317"/>
      <c r="AE34" s="227"/>
      <c r="AF34" s="227"/>
      <c r="AG34" s="227"/>
      <c r="AH34" s="227"/>
      <c r="AI34" s="227"/>
      <c r="AJ34" s="227"/>
    </row>
    <row r="35" spans="1:39" s="114" customFormat="1" ht="12.9" customHeight="1" thickBot="1" x14ac:dyDescent="0.35">
      <c r="B35" s="86"/>
      <c r="C35" s="103"/>
      <c r="E35" s="316"/>
      <c r="F35" s="316"/>
      <c r="G35" s="316"/>
      <c r="H35" s="317"/>
      <c r="I35" s="317"/>
      <c r="J35" s="316"/>
      <c r="K35" s="316"/>
      <c r="L35" s="316"/>
      <c r="M35" s="700" t="s">
        <v>697</v>
      </c>
      <c r="N35" s="701"/>
      <c r="O35" s="701"/>
      <c r="P35" s="701"/>
      <c r="Q35" s="701"/>
      <c r="R35" s="701"/>
      <c r="S35" s="701"/>
      <c r="T35" s="701"/>
      <c r="U35" s="702"/>
      <c r="V35" s="700" t="s">
        <v>73</v>
      </c>
      <c r="W35" s="701"/>
      <c r="X35" s="701"/>
      <c r="Y35" s="701"/>
      <c r="Z35" s="701"/>
      <c r="AA35" s="701"/>
      <c r="AB35" s="701"/>
      <c r="AC35" s="701"/>
      <c r="AD35" s="702"/>
      <c r="AE35" s="700" t="s">
        <v>648</v>
      </c>
      <c r="AF35" s="701"/>
      <c r="AG35" s="701"/>
      <c r="AH35" s="701"/>
      <c r="AI35" s="701"/>
      <c r="AJ35" s="701"/>
      <c r="AK35" s="701"/>
      <c r="AL35" s="701"/>
      <c r="AM35" s="702"/>
    </row>
    <row r="36" spans="1:39" s="114" customFormat="1" ht="12.9" customHeight="1" x14ac:dyDescent="0.3">
      <c r="B36" s="86"/>
      <c r="C36" s="103"/>
      <c r="E36" s="316"/>
      <c r="F36" s="316"/>
      <c r="G36" s="316"/>
      <c r="H36" s="317"/>
      <c r="I36" s="317"/>
      <c r="J36" s="703" t="s">
        <v>676</v>
      </c>
      <c r="K36" s="703"/>
      <c r="L36" s="704"/>
      <c r="M36" s="697" t="s">
        <v>663</v>
      </c>
      <c r="N36" s="698"/>
      <c r="O36" s="699"/>
      <c r="P36" s="697" t="s">
        <v>711</v>
      </c>
      <c r="Q36" s="698"/>
      <c r="R36" s="699"/>
      <c r="S36" s="697" t="s">
        <v>712</v>
      </c>
      <c r="T36" s="698"/>
      <c r="U36" s="699"/>
      <c r="V36" s="697" t="s">
        <v>663</v>
      </c>
      <c r="W36" s="698"/>
      <c r="X36" s="699"/>
      <c r="Y36" s="697" t="s">
        <v>711</v>
      </c>
      <c r="Z36" s="698"/>
      <c r="AA36" s="699"/>
      <c r="AB36" s="697" t="s">
        <v>712</v>
      </c>
      <c r="AC36" s="698"/>
      <c r="AD36" s="699"/>
      <c r="AE36" s="697" t="s">
        <v>663</v>
      </c>
      <c r="AF36" s="698"/>
      <c r="AG36" s="699"/>
      <c r="AH36" s="697" t="s">
        <v>711</v>
      </c>
      <c r="AI36" s="698"/>
      <c r="AJ36" s="699"/>
      <c r="AK36" s="697" t="s">
        <v>712</v>
      </c>
      <c r="AL36" s="698"/>
      <c r="AM36" s="699"/>
    </row>
    <row r="37" spans="1:39" s="114" customFormat="1" ht="12.9" customHeight="1" x14ac:dyDescent="0.3">
      <c r="B37" s="86"/>
      <c r="C37" s="103"/>
      <c r="E37" s="228" t="s">
        <v>44</v>
      </c>
      <c r="F37" s="228" t="s">
        <v>696</v>
      </c>
      <c r="G37" s="228" t="s">
        <v>93</v>
      </c>
      <c r="H37" s="172" t="s">
        <v>698</v>
      </c>
      <c r="I37" s="172" t="s">
        <v>699</v>
      </c>
      <c r="J37" s="230" t="s">
        <v>697</v>
      </c>
      <c r="K37" s="230" t="s">
        <v>73</v>
      </c>
      <c r="L37" s="245" t="s">
        <v>648</v>
      </c>
      <c r="M37" s="247" t="s">
        <v>686</v>
      </c>
      <c r="N37" s="246" t="s">
        <v>687</v>
      </c>
      <c r="O37" s="248" t="s">
        <v>661</v>
      </c>
      <c r="P37" s="247" t="s">
        <v>686</v>
      </c>
      <c r="Q37" s="246" t="s">
        <v>687</v>
      </c>
      <c r="R37" s="248" t="s">
        <v>661</v>
      </c>
      <c r="S37" s="247" t="s">
        <v>686</v>
      </c>
      <c r="T37" s="246" t="s">
        <v>687</v>
      </c>
      <c r="U37" s="248" t="s">
        <v>661</v>
      </c>
      <c r="V37" s="247" t="s">
        <v>686</v>
      </c>
      <c r="W37" s="246" t="s">
        <v>687</v>
      </c>
      <c r="X37" s="248" t="s">
        <v>661</v>
      </c>
      <c r="Y37" s="247" t="s">
        <v>686</v>
      </c>
      <c r="Z37" s="246" t="s">
        <v>687</v>
      </c>
      <c r="AA37" s="248" t="s">
        <v>661</v>
      </c>
      <c r="AB37" s="247" t="s">
        <v>686</v>
      </c>
      <c r="AC37" s="246" t="s">
        <v>687</v>
      </c>
      <c r="AD37" s="248" t="s">
        <v>661</v>
      </c>
      <c r="AE37" s="247" t="s">
        <v>686</v>
      </c>
      <c r="AF37" s="246" t="s">
        <v>687</v>
      </c>
      <c r="AG37" s="248" t="s">
        <v>661</v>
      </c>
      <c r="AH37" s="247" t="s">
        <v>686</v>
      </c>
      <c r="AI37" s="246" t="s">
        <v>687</v>
      </c>
      <c r="AJ37" s="248" t="s">
        <v>661</v>
      </c>
      <c r="AK37" s="247" t="s">
        <v>686</v>
      </c>
      <c r="AL37" s="246" t="s">
        <v>687</v>
      </c>
      <c r="AM37" s="248" t="s">
        <v>661</v>
      </c>
    </row>
    <row r="38" spans="1:39" s="82" customFormat="1" ht="12.9" customHeight="1" x14ac:dyDescent="0.3">
      <c r="A38" s="19"/>
      <c r="B38" s="19"/>
      <c r="C38" s="104"/>
      <c r="D38" s="441"/>
      <c r="E38" s="442" t="str">
        <f t="shared" ref="E38:G42" ca="1" si="0">INDIRECT((ADDRESS(ROW(),COLUMN(),,,$F$290)))</f>
        <v>Afghanistan</v>
      </c>
      <c r="F38" s="442" t="str">
        <f t="shared" ca="1" si="0"/>
        <v>af</v>
      </c>
      <c r="G38" s="442" t="str">
        <f t="shared" ca="1" si="0"/>
        <v>e6tons</v>
      </c>
      <c r="H38" s="175">
        <v>1</v>
      </c>
      <c r="I38" s="175">
        <v>1</v>
      </c>
      <c r="J38" s="443">
        <f t="shared" ref="J38:L42" ca="1" si="1">INDIRECT((ADDRESS(ROW(),COLUMN(),,,$F$290)))</f>
        <v>0</v>
      </c>
      <c r="K38" s="462">
        <f t="shared" ca="1" si="1"/>
        <v>2.1390194048807039</v>
      </c>
      <c r="L38" s="444">
        <f t="shared" ca="1" si="1"/>
        <v>0</v>
      </c>
      <c r="M38" s="491">
        <f ca="1">IFERROR(J38*INDEX('General Inputs'!$G$522:$G$579,MATCH(F38,'General Inputs'!$F$522:$F$579,0)),0)*1000</f>
        <v>0</v>
      </c>
      <c r="N38" s="445">
        <f ca="1">IFERROR(J38*INDEX('General Inputs'!$H$522:$H$579,MATCH(F38,'General Inputs'!$F$522:$F$579,0)),0)*1000</f>
        <v>0</v>
      </c>
      <c r="O38" s="445">
        <f ca="1">IFERROR(J38*INDEX('General Inputs'!$I$522:$I$579,MATCH(F38,'General Inputs'!$F$522:$F$579,0)),0)*1000</f>
        <v>0</v>
      </c>
      <c r="P38" s="445">
        <f ca="1">IFERROR($J38*INDEX('General Inputs'!$G$583:$G$630,MATCH(Coal_Calcs!$F38,'General Inputs'!$F$583:$F$630,0)),0)*$F$20</f>
        <v>0</v>
      </c>
      <c r="Q38" s="445">
        <f ca="1">IFERROR($J38*INDEX('General Inputs'!$H$583:$H$630,MATCH(Coal_Calcs!$F38,'General Inputs'!$F$583:$F$630,0)),0)*$F$20</f>
        <v>0</v>
      </c>
      <c r="R38" s="445">
        <f ca="1">IFERROR($J38*INDEX('General Inputs'!$I$583:$I$630,MATCH(Coal_Calcs!$F38,'General Inputs'!$F$583:$F$630,0)),0)*$F$20</f>
        <v>0</v>
      </c>
      <c r="S38" s="445">
        <f ca="1">M38+P38</f>
        <v>0</v>
      </c>
      <c r="T38" s="442">
        <f ca="1">N38+Q38</f>
        <v>0</v>
      </c>
      <c r="U38" s="446">
        <f ca="1">O38+R38</f>
        <v>0</v>
      </c>
      <c r="V38" s="445">
        <f ca="1">IFERROR(K38*INDEX('General Inputs'!$G$522:$G$579,MATCH(F38,'General Inputs'!$F$522:$F$579,0)),0)*1000</f>
        <v>3477.2050545981342</v>
      </c>
      <c r="W38" s="445">
        <f ca="1">IFERROR(K38*INDEX('General Inputs'!$H$522:$H$579,MATCH(F38,'General Inputs'!$F$522:$F$579,0)),0)*1000</f>
        <v>3855.9321547116401</v>
      </c>
      <c r="X38" s="445">
        <f ca="1">IFERROR(K38*INDEX('General Inputs'!$I$522:$I$579,MATCH(F38,'General Inputs'!$F$522:$F$579,0)),0)*1000</f>
        <v>4238.4979420572527</v>
      </c>
      <c r="Y38" s="445">
        <f ca="1">IFERROR($K38*INDEX('General Inputs'!$G$583:$G$630,MATCH(Coal_Calcs!$F38,'General Inputs'!$F$583:$F$630,0)),0)*$F$20</f>
        <v>238.9778594485669</v>
      </c>
      <c r="Z38" s="445">
        <f ca="1">IFERROR($K38*INDEX('General Inputs'!$H$583:$H$630,MATCH(Coal_Calcs!$F38,'General Inputs'!$F$583:$F$630,0)),0)*$F$20</f>
        <v>262.63455168329858</v>
      </c>
      <c r="AA38" s="445">
        <f ca="1">IFERROR($K38*INDEX('General Inputs'!$I$583:$I$630,MATCH(Coal_Calcs!$F38,'General Inputs'!$F$583:$F$630,0)),0)*$F$20</f>
        <v>286.29124391803032</v>
      </c>
      <c r="AB38" s="445">
        <f t="shared" ref="AB38:AD53" ca="1" si="2">V38+Y38</f>
        <v>3716.1829140467012</v>
      </c>
      <c r="AC38" s="442">
        <f t="shared" ca="1" si="2"/>
        <v>4118.5667063949386</v>
      </c>
      <c r="AD38" s="446">
        <f t="shared" ca="1" si="2"/>
        <v>4524.7891859752826</v>
      </c>
      <c r="AE38" s="445"/>
      <c r="AF38" s="442"/>
      <c r="AG38" s="446"/>
      <c r="AH38" s="445"/>
      <c r="AI38" s="442"/>
      <c r="AJ38" s="446"/>
      <c r="AK38" s="445">
        <f t="shared" ref="AK38:AM53" si="3">AE38+AH38</f>
        <v>0</v>
      </c>
      <c r="AL38" s="442">
        <f t="shared" si="3"/>
        <v>0</v>
      </c>
      <c r="AM38" s="446">
        <f t="shared" si="3"/>
        <v>0</v>
      </c>
    </row>
    <row r="39" spans="1:39" s="82" customFormat="1" ht="12.9" customHeight="1" x14ac:dyDescent="0.3">
      <c r="A39" s="19"/>
      <c r="B39" s="19"/>
      <c r="C39" s="104"/>
      <c r="D39" s="441"/>
      <c r="E39" s="442" t="str">
        <f t="shared" ca="1" si="0"/>
        <v>Andorra</v>
      </c>
      <c r="F39" s="442" t="str">
        <f t="shared" ca="1" si="0"/>
        <v>ad</v>
      </c>
      <c r="G39" s="442" t="str">
        <f t="shared" ca="1" si="0"/>
        <v>e6tons</v>
      </c>
      <c r="H39" s="175"/>
      <c r="I39" s="175"/>
      <c r="J39" s="442">
        <f t="shared" ca="1" si="1"/>
        <v>0</v>
      </c>
      <c r="K39" s="442">
        <f t="shared" ca="1" si="1"/>
        <v>0</v>
      </c>
      <c r="L39" s="448">
        <f t="shared" ca="1" si="1"/>
        <v>0</v>
      </c>
      <c r="M39" s="491">
        <f ca="1">IFERROR(J39*INDEX('General Inputs'!$G$522:$G$579,MATCH(F39,'General Inputs'!$F$522:$F$579,0)),0)*1000</f>
        <v>0</v>
      </c>
      <c r="N39" s="445">
        <f ca="1">IFERROR(J39*INDEX('General Inputs'!$H$522:$H$579,MATCH(F39,'General Inputs'!$F$522:$F$579,0)),0)*1000</f>
        <v>0</v>
      </c>
      <c r="O39" s="445">
        <f ca="1">IFERROR(J39*INDEX('General Inputs'!$I$522:$I$579,MATCH(F39,'General Inputs'!$F$522:$F$579,0)),0)*1000</f>
        <v>0</v>
      </c>
      <c r="P39" s="445">
        <f ca="1">IFERROR($J39*INDEX('General Inputs'!$G$583:$G$630,MATCH(Coal_Calcs!$F39,'General Inputs'!$F$583:$F$630,0)),0)*$F$20</f>
        <v>0</v>
      </c>
      <c r="Q39" s="445">
        <f ca="1">IFERROR($J39*INDEX('General Inputs'!$H$583:$H$630,MATCH(Coal_Calcs!$F39,'General Inputs'!$F$583:$F$630,0)),0)*$F$20</f>
        <v>0</v>
      </c>
      <c r="R39" s="445">
        <f ca="1">IFERROR($J39*INDEX('General Inputs'!$I$583:$I$630,MATCH(Coal_Calcs!$F39,'General Inputs'!$F$583:$F$630,0)),0)*$F$20</f>
        <v>0</v>
      </c>
      <c r="S39" s="445">
        <f t="shared" ref="S39:S70" ca="1" si="4">M39+P39</f>
        <v>0</v>
      </c>
      <c r="T39" s="442">
        <f t="shared" ref="T39:U101" ca="1" si="5">N39+Q39</f>
        <v>0</v>
      </c>
      <c r="U39" s="446">
        <f t="shared" ca="1" si="5"/>
        <v>0</v>
      </c>
      <c r="V39" s="445">
        <f ca="1">IFERROR(K39*INDEX('General Inputs'!$G$522:$G$579,MATCH(F39,'General Inputs'!$F$522:$F$579,0)),0)*1000</f>
        <v>0</v>
      </c>
      <c r="W39" s="445">
        <f ca="1">IFERROR(K39*INDEX('General Inputs'!$H$522:$H$579,MATCH(F39,'General Inputs'!$F$522:$F$579,0)),0)*1000</f>
        <v>0</v>
      </c>
      <c r="X39" s="445">
        <f ca="1">IFERROR(K39*INDEX('General Inputs'!$I$522:$I$579,MATCH(F39,'General Inputs'!$F$522:$F$579,0)),0)*1000</f>
        <v>0</v>
      </c>
      <c r="Y39" s="445">
        <f ca="1">IFERROR($K39*INDEX('General Inputs'!$G$583:$G$630,MATCH(Coal_Calcs!$F39,'General Inputs'!$F$583:$F$630,0)),0)*$F$20</f>
        <v>0</v>
      </c>
      <c r="Z39" s="445">
        <f ca="1">IFERROR($K39*INDEX('General Inputs'!$H$583:$H$630,MATCH(Coal_Calcs!$F39,'General Inputs'!$F$583:$F$630,0)),0)*$F$20</f>
        <v>0</v>
      </c>
      <c r="AA39" s="445">
        <f ca="1">IFERROR($K39*INDEX('General Inputs'!$I$583:$I$630,MATCH(Coal_Calcs!$F39,'General Inputs'!$F$583:$F$630,0)),0)*$F$20</f>
        <v>0</v>
      </c>
      <c r="AB39" s="445">
        <f t="shared" ca="1" si="2"/>
        <v>0</v>
      </c>
      <c r="AC39" s="442">
        <f t="shared" ca="1" si="2"/>
        <v>0</v>
      </c>
      <c r="AD39" s="446">
        <f t="shared" ca="1" si="2"/>
        <v>0</v>
      </c>
      <c r="AE39" s="445"/>
      <c r="AF39" s="442"/>
      <c r="AG39" s="446"/>
      <c r="AH39" s="445"/>
      <c r="AI39" s="442"/>
      <c r="AJ39" s="446"/>
      <c r="AK39" s="445">
        <f t="shared" si="3"/>
        <v>0</v>
      </c>
      <c r="AL39" s="442">
        <f t="shared" si="3"/>
        <v>0</v>
      </c>
      <c r="AM39" s="446">
        <f t="shared" si="3"/>
        <v>0</v>
      </c>
    </row>
    <row r="40" spans="1:39" s="82" customFormat="1" ht="12.9" customHeight="1" x14ac:dyDescent="0.3">
      <c r="A40" s="19"/>
      <c r="B40" s="19"/>
      <c r="C40" s="104"/>
      <c r="D40" s="441"/>
      <c r="E40" s="442" t="str">
        <f t="shared" ca="1" si="0"/>
        <v>United Arab Emirates</v>
      </c>
      <c r="F40" s="442" t="str">
        <f t="shared" ca="1" si="0"/>
        <v>ae</v>
      </c>
      <c r="G40" s="442" t="str">
        <f t="shared" ca="1" si="0"/>
        <v>e6tons</v>
      </c>
      <c r="H40" s="175"/>
      <c r="I40" s="175"/>
      <c r="J40" s="449">
        <f t="shared" ca="1" si="1"/>
        <v>0</v>
      </c>
      <c r="K40" s="442">
        <f t="shared" ca="1" si="1"/>
        <v>0</v>
      </c>
      <c r="L40" s="448">
        <f t="shared" ca="1" si="1"/>
        <v>0</v>
      </c>
      <c r="M40" s="491">
        <f ca="1">IFERROR(J40*INDEX('General Inputs'!$G$522:$G$579,MATCH(F40,'General Inputs'!$F$522:$F$579,0)),0)*1000</f>
        <v>0</v>
      </c>
      <c r="N40" s="445">
        <f ca="1">IFERROR(J40*INDEX('General Inputs'!$H$522:$H$579,MATCH(F40,'General Inputs'!$F$522:$F$579,0)),0)*1000</f>
        <v>0</v>
      </c>
      <c r="O40" s="445">
        <f ca="1">IFERROR(J40*INDEX('General Inputs'!$I$522:$I$579,MATCH(F40,'General Inputs'!$F$522:$F$579,0)),0)*1000</f>
        <v>0</v>
      </c>
      <c r="P40" s="445">
        <f ca="1">IFERROR($J40*INDEX('General Inputs'!$G$583:$G$630,MATCH(Coal_Calcs!$F40,'General Inputs'!$F$583:$F$630,0)),0)*$F$20</f>
        <v>0</v>
      </c>
      <c r="Q40" s="445">
        <f ca="1">IFERROR($J40*INDEX('General Inputs'!$H$583:$H$630,MATCH(Coal_Calcs!$F40,'General Inputs'!$F$583:$F$630,0)),0)*$F$20</f>
        <v>0</v>
      </c>
      <c r="R40" s="445">
        <f ca="1">IFERROR($J40*INDEX('General Inputs'!$I$583:$I$630,MATCH(Coal_Calcs!$F40,'General Inputs'!$F$583:$F$630,0)),0)*$F$20</f>
        <v>0</v>
      </c>
      <c r="S40" s="445">
        <f t="shared" ca="1" si="4"/>
        <v>0</v>
      </c>
      <c r="T40" s="442">
        <f t="shared" ca="1" si="5"/>
        <v>0</v>
      </c>
      <c r="U40" s="446">
        <f t="shared" ca="1" si="5"/>
        <v>0</v>
      </c>
      <c r="V40" s="445">
        <f ca="1">IFERROR(K40*INDEX('General Inputs'!$G$522:$G$579,MATCH(F40,'General Inputs'!$F$522:$F$579,0)),0)*1000</f>
        <v>0</v>
      </c>
      <c r="W40" s="445">
        <f ca="1">IFERROR(K40*INDEX('General Inputs'!$H$522:$H$579,MATCH(F40,'General Inputs'!$F$522:$F$579,0)),0)*1000</f>
        <v>0</v>
      </c>
      <c r="X40" s="445">
        <f ca="1">IFERROR(K40*INDEX('General Inputs'!$I$522:$I$579,MATCH(F40,'General Inputs'!$F$522:$F$579,0)),0)*1000</f>
        <v>0</v>
      </c>
      <c r="Y40" s="445">
        <f ca="1">IFERROR($K40*INDEX('General Inputs'!$G$583:$G$630,MATCH(Coal_Calcs!$F40,'General Inputs'!$F$583:$F$630,0)),0)*$F$20</f>
        <v>0</v>
      </c>
      <c r="Z40" s="445">
        <f ca="1">IFERROR($K40*INDEX('General Inputs'!$H$583:$H$630,MATCH(Coal_Calcs!$F40,'General Inputs'!$F$583:$F$630,0)),0)*$F$20</f>
        <v>0</v>
      </c>
      <c r="AA40" s="445">
        <f ca="1">IFERROR($K40*INDEX('General Inputs'!$I$583:$I$630,MATCH(Coal_Calcs!$F40,'General Inputs'!$F$583:$F$630,0)),0)*$F$20</f>
        <v>0</v>
      </c>
      <c r="AB40" s="445">
        <f t="shared" ca="1" si="2"/>
        <v>0</v>
      </c>
      <c r="AC40" s="442">
        <f t="shared" ca="1" si="2"/>
        <v>0</v>
      </c>
      <c r="AD40" s="446">
        <f t="shared" ca="1" si="2"/>
        <v>0</v>
      </c>
      <c r="AE40" s="445"/>
      <c r="AF40" s="442"/>
      <c r="AG40" s="446"/>
      <c r="AH40" s="445"/>
      <c r="AI40" s="442"/>
      <c r="AJ40" s="446"/>
      <c r="AK40" s="445">
        <f t="shared" si="3"/>
        <v>0</v>
      </c>
      <c r="AL40" s="442">
        <f t="shared" si="3"/>
        <v>0</v>
      </c>
      <c r="AM40" s="446">
        <f t="shared" si="3"/>
        <v>0</v>
      </c>
    </row>
    <row r="41" spans="1:39" s="82" customFormat="1" ht="12.9" customHeight="1" x14ac:dyDescent="0.3">
      <c r="A41" s="19"/>
      <c r="B41" s="19"/>
      <c r="C41" s="104"/>
      <c r="D41" s="441"/>
      <c r="E41" s="442" t="str">
        <f t="shared" ca="1" si="0"/>
        <v>Antigua and Barbuda</v>
      </c>
      <c r="F41" s="442" t="str">
        <f t="shared" ca="1" si="0"/>
        <v>ag</v>
      </c>
      <c r="G41" s="442" t="str">
        <f t="shared" ca="1" si="0"/>
        <v>e6tons</v>
      </c>
      <c r="H41" s="175"/>
      <c r="I41" s="175"/>
      <c r="J41" s="442">
        <f t="shared" ca="1" si="1"/>
        <v>0</v>
      </c>
      <c r="K41" s="442">
        <f t="shared" ca="1" si="1"/>
        <v>0</v>
      </c>
      <c r="L41" s="448">
        <f t="shared" ca="1" si="1"/>
        <v>0</v>
      </c>
      <c r="M41" s="491">
        <f ca="1">IFERROR(J41*INDEX('General Inputs'!$G$522:$G$579,MATCH(F41,'General Inputs'!$F$522:$F$579,0)),0)*1000</f>
        <v>0</v>
      </c>
      <c r="N41" s="445">
        <f ca="1">IFERROR(J41*INDEX('General Inputs'!$H$522:$H$579,MATCH(F41,'General Inputs'!$F$522:$F$579,0)),0)*1000</f>
        <v>0</v>
      </c>
      <c r="O41" s="445">
        <f ca="1">IFERROR(J41*INDEX('General Inputs'!$I$522:$I$579,MATCH(F41,'General Inputs'!$F$522:$F$579,0)),0)*1000</f>
        <v>0</v>
      </c>
      <c r="P41" s="445">
        <f ca="1">IFERROR($J41*INDEX('General Inputs'!$G$583:$G$630,MATCH(Coal_Calcs!$F41,'General Inputs'!$F$583:$F$630,0)),0)*$F$20</f>
        <v>0</v>
      </c>
      <c r="Q41" s="445">
        <f ca="1">IFERROR($J41*INDEX('General Inputs'!$H$583:$H$630,MATCH(Coal_Calcs!$F41,'General Inputs'!$F$583:$F$630,0)),0)*$F$20</f>
        <v>0</v>
      </c>
      <c r="R41" s="445">
        <f ca="1">IFERROR($J41*INDEX('General Inputs'!$I$583:$I$630,MATCH(Coal_Calcs!$F41,'General Inputs'!$F$583:$F$630,0)),0)*$F$20</f>
        <v>0</v>
      </c>
      <c r="S41" s="445">
        <f t="shared" ca="1" si="4"/>
        <v>0</v>
      </c>
      <c r="T41" s="442">
        <f t="shared" ca="1" si="5"/>
        <v>0</v>
      </c>
      <c r="U41" s="446">
        <f t="shared" ca="1" si="5"/>
        <v>0</v>
      </c>
      <c r="V41" s="445">
        <f ca="1">IFERROR(K41*INDEX('General Inputs'!$G$522:$G$579,MATCH(F41,'General Inputs'!$F$522:$F$579,0)),0)*1000</f>
        <v>0</v>
      </c>
      <c r="W41" s="445">
        <f ca="1">IFERROR(K41*INDEX('General Inputs'!$H$522:$H$579,MATCH(F41,'General Inputs'!$F$522:$F$579,0)),0)*1000</f>
        <v>0</v>
      </c>
      <c r="X41" s="445">
        <f ca="1">IFERROR(K41*INDEX('General Inputs'!$I$522:$I$579,MATCH(F41,'General Inputs'!$F$522:$F$579,0)),0)*1000</f>
        <v>0</v>
      </c>
      <c r="Y41" s="445">
        <f ca="1">IFERROR($K41*INDEX('General Inputs'!$G$583:$G$630,MATCH(Coal_Calcs!$F41,'General Inputs'!$F$583:$F$630,0)),0)*$F$20</f>
        <v>0</v>
      </c>
      <c r="Z41" s="445">
        <f ca="1">IFERROR($K41*INDEX('General Inputs'!$H$583:$H$630,MATCH(Coal_Calcs!$F41,'General Inputs'!$F$583:$F$630,0)),0)*$F$20</f>
        <v>0</v>
      </c>
      <c r="AA41" s="445">
        <f ca="1">IFERROR($K41*INDEX('General Inputs'!$I$583:$I$630,MATCH(Coal_Calcs!$F41,'General Inputs'!$F$583:$F$630,0)),0)*$F$20</f>
        <v>0</v>
      </c>
      <c r="AB41" s="445">
        <f t="shared" ca="1" si="2"/>
        <v>0</v>
      </c>
      <c r="AC41" s="442">
        <f t="shared" ca="1" si="2"/>
        <v>0</v>
      </c>
      <c r="AD41" s="446">
        <f t="shared" ca="1" si="2"/>
        <v>0</v>
      </c>
      <c r="AE41" s="445"/>
      <c r="AF41" s="442"/>
      <c r="AG41" s="446"/>
      <c r="AH41" s="445"/>
      <c r="AI41" s="442"/>
      <c r="AJ41" s="446"/>
      <c r="AK41" s="445">
        <f t="shared" si="3"/>
        <v>0</v>
      </c>
      <c r="AL41" s="442">
        <f t="shared" si="3"/>
        <v>0</v>
      </c>
      <c r="AM41" s="446">
        <f t="shared" si="3"/>
        <v>0</v>
      </c>
    </row>
    <row r="42" spans="1:39" s="82" customFormat="1" ht="12.9" customHeight="1" x14ac:dyDescent="0.3">
      <c r="A42" s="19"/>
      <c r="B42" s="19"/>
      <c r="C42" s="104"/>
      <c r="D42" s="441"/>
      <c r="E42" s="442" t="str">
        <f t="shared" ca="1" si="0"/>
        <v>Anguilla</v>
      </c>
      <c r="F42" s="442" t="str">
        <f t="shared" ca="1" si="0"/>
        <v>ai</v>
      </c>
      <c r="G42" s="442" t="str">
        <f t="shared" ca="1" si="0"/>
        <v>e6tons</v>
      </c>
      <c r="H42" s="175"/>
      <c r="I42" s="175"/>
      <c r="J42" s="442">
        <f t="shared" ca="1" si="1"/>
        <v>0</v>
      </c>
      <c r="K42" s="442">
        <f t="shared" ca="1" si="1"/>
        <v>0</v>
      </c>
      <c r="L42" s="448">
        <f t="shared" ca="1" si="1"/>
        <v>0</v>
      </c>
      <c r="M42" s="491">
        <f ca="1">IFERROR(J42*INDEX('General Inputs'!$G$522:$G$579,MATCH(F42,'General Inputs'!$F$522:$F$579,0)),0)*1000</f>
        <v>0</v>
      </c>
      <c r="N42" s="445">
        <f ca="1">IFERROR(J42*INDEX('General Inputs'!$H$522:$H$579,MATCH(F42,'General Inputs'!$F$522:$F$579,0)),0)*1000</f>
        <v>0</v>
      </c>
      <c r="O42" s="445">
        <f ca="1">IFERROR(J42*INDEX('General Inputs'!$I$522:$I$579,MATCH(F42,'General Inputs'!$F$522:$F$579,0)),0)*1000</f>
        <v>0</v>
      </c>
      <c r="P42" s="445">
        <f ca="1">IFERROR($J42*INDEX('General Inputs'!$G$583:$G$630,MATCH(Coal_Calcs!$F42,'General Inputs'!$F$583:$F$630,0)),0)*$F$20</f>
        <v>0</v>
      </c>
      <c r="Q42" s="445">
        <f ca="1">IFERROR($J42*INDEX('General Inputs'!$H$583:$H$630,MATCH(Coal_Calcs!$F42,'General Inputs'!$F$583:$F$630,0)),0)*$F$20</f>
        <v>0</v>
      </c>
      <c r="R42" s="445">
        <f ca="1">IFERROR($J42*INDEX('General Inputs'!$I$583:$I$630,MATCH(Coal_Calcs!$F42,'General Inputs'!$F$583:$F$630,0)),0)*$F$20</f>
        <v>0</v>
      </c>
      <c r="S42" s="445">
        <f t="shared" ca="1" si="4"/>
        <v>0</v>
      </c>
      <c r="T42" s="442">
        <f t="shared" ca="1" si="5"/>
        <v>0</v>
      </c>
      <c r="U42" s="446">
        <f t="shared" ca="1" si="5"/>
        <v>0</v>
      </c>
      <c r="V42" s="445">
        <f ca="1">IFERROR(K42*INDEX('General Inputs'!$G$522:$G$579,MATCH(F42,'General Inputs'!$F$522:$F$579,0)),0)*1000</f>
        <v>0</v>
      </c>
      <c r="W42" s="445">
        <f ca="1">IFERROR(K42*INDEX('General Inputs'!$H$522:$H$579,MATCH(F42,'General Inputs'!$F$522:$F$579,0)),0)*1000</f>
        <v>0</v>
      </c>
      <c r="X42" s="445">
        <f ca="1">IFERROR(K42*INDEX('General Inputs'!$I$522:$I$579,MATCH(F42,'General Inputs'!$F$522:$F$579,0)),0)*1000</f>
        <v>0</v>
      </c>
      <c r="Y42" s="445">
        <f ca="1">IFERROR($K42*INDEX('General Inputs'!$G$583:$G$630,MATCH(Coal_Calcs!$F42,'General Inputs'!$F$583:$F$630,0)),0)*$F$20</f>
        <v>0</v>
      </c>
      <c r="Z42" s="445">
        <f ca="1">IFERROR($K42*INDEX('General Inputs'!$H$583:$H$630,MATCH(Coal_Calcs!$F42,'General Inputs'!$F$583:$F$630,0)),0)*$F$20</f>
        <v>0</v>
      </c>
      <c r="AA42" s="445">
        <f ca="1">IFERROR($K42*INDEX('General Inputs'!$I$583:$I$630,MATCH(Coal_Calcs!$F42,'General Inputs'!$F$583:$F$630,0)),0)*$F$20</f>
        <v>0</v>
      </c>
      <c r="AB42" s="445">
        <f t="shared" ca="1" si="2"/>
        <v>0</v>
      </c>
      <c r="AC42" s="442">
        <f t="shared" ca="1" si="2"/>
        <v>0</v>
      </c>
      <c r="AD42" s="446">
        <f t="shared" ca="1" si="2"/>
        <v>0</v>
      </c>
      <c r="AE42" s="445"/>
      <c r="AF42" s="442"/>
      <c r="AG42" s="446"/>
      <c r="AH42" s="445"/>
      <c r="AI42" s="442"/>
      <c r="AJ42" s="446"/>
      <c r="AK42" s="445">
        <f t="shared" si="3"/>
        <v>0</v>
      </c>
      <c r="AL42" s="442">
        <f t="shared" si="3"/>
        <v>0</v>
      </c>
      <c r="AM42" s="446">
        <f t="shared" si="3"/>
        <v>0</v>
      </c>
    </row>
    <row r="43" spans="1:39" s="82" customFormat="1" ht="12.9" customHeight="1" x14ac:dyDescent="0.3">
      <c r="A43" s="19"/>
      <c r="B43" s="19"/>
      <c r="C43" s="104"/>
      <c r="D43" s="441"/>
      <c r="E43" s="450" t="str">
        <f ca="1">INDIRECT((ADDRESS(ROW(),COLUMN(),,,$F$290)))</f>
        <v>Albania</v>
      </c>
      <c r="F43" s="450" t="str">
        <f t="shared" ref="E43:L58" ca="1" si="6">INDIRECT((ADDRESS(ROW(),COLUMN(),,,$F$290)))</f>
        <v>al</v>
      </c>
      <c r="G43" s="450" t="str">
        <f t="shared" ca="1" si="6"/>
        <v>e6tons</v>
      </c>
      <c r="H43" s="175"/>
      <c r="I43" s="175"/>
      <c r="J43" s="442">
        <f t="shared" ca="1" si="6"/>
        <v>0</v>
      </c>
      <c r="K43" s="442">
        <f t="shared" ca="1" si="6"/>
        <v>9.5381865290755704E-3</v>
      </c>
      <c r="L43" s="448">
        <f t="shared" ca="1" si="6"/>
        <v>0</v>
      </c>
      <c r="M43" s="491">
        <f ca="1">IFERROR(J43*INDEX('General Inputs'!$G$522:$G$579,MATCH(F43,'General Inputs'!$F$522:$F$579,0)),0)*1000</f>
        <v>0</v>
      </c>
      <c r="N43" s="445">
        <f ca="1">IFERROR(J43*INDEX('General Inputs'!$H$522:$H$579,MATCH(F43,'General Inputs'!$F$522:$F$579,0)),0)*1000</f>
        <v>0</v>
      </c>
      <c r="O43" s="445">
        <f ca="1">IFERROR(J43*INDEX('General Inputs'!$I$522:$I$579,MATCH(F43,'General Inputs'!$F$522:$F$579,0)),0)*1000</f>
        <v>0</v>
      </c>
      <c r="P43" s="445">
        <f ca="1">IFERROR($J43*INDEX('General Inputs'!$G$583:$G$630,MATCH(Coal_Calcs!$F43,'General Inputs'!$F$583:$F$630,0)),0)*$F$20</f>
        <v>0</v>
      </c>
      <c r="Q43" s="445">
        <f ca="1">IFERROR($J43*INDEX('General Inputs'!$H$583:$H$630,MATCH(Coal_Calcs!$F43,'General Inputs'!$F$583:$F$630,0)),0)*$F$20</f>
        <v>0</v>
      </c>
      <c r="R43" s="445">
        <f ca="1">IFERROR($J43*INDEX('General Inputs'!$I$583:$I$630,MATCH(Coal_Calcs!$F43,'General Inputs'!$F$583:$F$630,0)),0)*$F$20</f>
        <v>0</v>
      </c>
      <c r="S43" s="445">
        <f t="shared" ca="1" si="4"/>
        <v>0</v>
      </c>
      <c r="T43" s="442">
        <f t="shared" ca="1" si="5"/>
        <v>0</v>
      </c>
      <c r="U43" s="446">
        <f t="shared" ca="1" si="5"/>
        <v>0</v>
      </c>
      <c r="V43" s="445">
        <f ca="1">IFERROR(K43*INDEX('General Inputs'!$G$522:$G$579,MATCH(F43,'General Inputs'!$F$522:$F$579,0)),0)*1000</f>
        <v>15.505343399374693</v>
      </c>
      <c r="W43" s="445">
        <f ca="1">IFERROR(K43*INDEX('General Inputs'!$H$522:$H$579,MATCH(F43,'General Inputs'!$F$522:$F$579,0)),0)*1000</f>
        <v>17.194140479128144</v>
      </c>
      <c r="X43" s="445">
        <f ca="1">IFERROR(K43*INDEX('General Inputs'!$I$522:$I$579,MATCH(F43,'General Inputs'!$F$522:$F$579,0)),0)*1000</f>
        <v>18.900054801840245</v>
      </c>
      <c r="Y43" s="445">
        <f ca="1">IFERROR($K43*INDEX('General Inputs'!$G$583:$G$630,MATCH(Coal_Calcs!$F43,'General Inputs'!$F$583:$F$630,0)),0)*$F$20</f>
        <v>0.60019077916273156</v>
      </c>
      <c r="Z43" s="445">
        <f ca="1">IFERROR($K43*INDEX('General Inputs'!$H$583:$H$630,MATCH(Coal_Calcs!$F43,'General Inputs'!$F$583:$F$630,0)),0)*$F$20</f>
        <v>0.62689939203043976</v>
      </c>
      <c r="AA43" s="445">
        <f ca="1">IFERROR($K43*INDEX('General Inputs'!$I$583:$I$630,MATCH(Coal_Calcs!$F43,'General Inputs'!$F$583:$F$630,0)),0)*$F$20</f>
        <v>0.65313288809546255</v>
      </c>
      <c r="AB43" s="445">
        <f t="shared" ca="1" si="2"/>
        <v>16.105534178537425</v>
      </c>
      <c r="AC43" s="442">
        <f t="shared" ca="1" si="2"/>
        <v>17.821039871158582</v>
      </c>
      <c r="AD43" s="446">
        <f t="shared" ca="1" si="2"/>
        <v>19.553187689935708</v>
      </c>
      <c r="AE43" s="445"/>
      <c r="AF43" s="442"/>
      <c r="AG43" s="446"/>
      <c r="AH43" s="445"/>
      <c r="AI43" s="442"/>
      <c r="AJ43" s="446"/>
      <c r="AK43" s="445">
        <f t="shared" si="3"/>
        <v>0</v>
      </c>
      <c r="AL43" s="442">
        <f t="shared" si="3"/>
        <v>0</v>
      </c>
      <c r="AM43" s="446">
        <f t="shared" si="3"/>
        <v>0</v>
      </c>
    </row>
    <row r="44" spans="1:39" s="82" customFormat="1" ht="12.9" customHeight="1" x14ac:dyDescent="0.3">
      <c r="A44" s="19"/>
      <c r="B44" s="19"/>
      <c r="C44" s="104"/>
      <c r="D44" s="441"/>
      <c r="E44" s="450" t="str">
        <f ca="1">INDIRECT((ADDRESS(ROW(),COLUMN(),,,$F$290)))</f>
        <v>Armenia</v>
      </c>
      <c r="F44" s="450" t="str">
        <f t="shared" ca="1" si="6"/>
        <v>am</v>
      </c>
      <c r="G44" s="450" t="str">
        <f t="shared" ca="1" si="6"/>
        <v>e6tons</v>
      </c>
      <c r="H44" s="175"/>
      <c r="I44" s="175"/>
      <c r="J44" s="442">
        <f t="shared" ca="1" si="6"/>
        <v>0</v>
      </c>
      <c r="K44" s="442">
        <f t="shared" ca="1" si="6"/>
        <v>0</v>
      </c>
      <c r="L44" s="448">
        <f t="shared" ca="1" si="6"/>
        <v>0</v>
      </c>
      <c r="M44" s="491">
        <f ca="1">IFERROR(J44*INDEX('General Inputs'!$G$522:$G$579,MATCH(F44,'General Inputs'!$F$522:$F$579,0)),0)*1000</f>
        <v>0</v>
      </c>
      <c r="N44" s="445">
        <f ca="1">IFERROR(J44*INDEX('General Inputs'!$H$522:$H$579,MATCH(F44,'General Inputs'!$F$522:$F$579,0)),0)*1000</f>
        <v>0</v>
      </c>
      <c r="O44" s="445">
        <f ca="1">IFERROR(J44*INDEX('General Inputs'!$I$522:$I$579,MATCH(F44,'General Inputs'!$F$522:$F$579,0)),0)*1000</f>
        <v>0</v>
      </c>
      <c r="P44" s="445">
        <f ca="1">IFERROR($J44*INDEX('General Inputs'!$G$583:$G$630,MATCH(Coal_Calcs!$F44,'General Inputs'!$F$583:$F$630,0)),0)*$F$20</f>
        <v>0</v>
      </c>
      <c r="Q44" s="445">
        <f ca="1">IFERROR($J44*INDEX('General Inputs'!$H$583:$H$630,MATCH(Coal_Calcs!$F44,'General Inputs'!$F$583:$F$630,0)),0)*$F$20</f>
        <v>0</v>
      </c>
      <c r="R44" s="445">
        <f ca="1">IFERROR($J44*INDEX('General Inputs'!$I$583:$I$630,MATCH(Coal_Calcs!$F44,'General Inputs'!$F$583:$F$630,0)),0)*$F$20</f>
        <v>0</v>
      </c>
      <c r="S44" s="445">
        <f t="shared" ca="1" si="4"/>
        <v>0</v>
      </c>
      <c r="T44" s="442">
        <f t="shared" ca="1" si="5"/>
        <v>0</v>
      </c>
      <c r="U44" s="446">
        <f t="shared" ca="1" si="5"/>
        <v>0</v>
      </c>
      <c r="V44" s="445">
        <f ca="1">IFERROR(K44*INDEX('General Inputs'!$G$522:$G$579,MATCH(F44,'General Inputs'!$F$522:$F$579,0)),0)*1000</f>
        <v>0</v>
      </c>
      <c r="W44" s="445">
        <f ca="1">IFERROR(K44*INDEX('General Inputs'!$H$522:$H$579,MATCH(F44,'General Inputs'!$F$522:$F$579,0)),0)*1000</f>
        <v>0</v>
      </c>
      <c r="X44" s="445">
        <f ca="1">IFERROR(K44*INDEX('General Inputs'!$I$522:$I$579,MATCH(F44,'General Inputs'!$F$522:$F$579,0)),0)*1000</f>
        <v>0</v>
      </c>
      <c r="Y44" s="445">
        <f ca="1">IFERROR($K44*INDEX('General Inputs'!$G$583:$G$630,MATCH(Coal_Calcs!$F44,'General Inputs'!$F$583:$F$630,0)),0)*$F$20</f>
        <v>0</v>
      </c>
      <c r="Z44" s="445">
        <f ca="1">IFERROR($K44*INDEX('General Inputs'!$H$583:$H$630,MATCH(Coal_Calcs!$F44,'General Inputs'!$F$583:$F$630,0)),0)*$F$20</f>
        <v>0</v>
      </c>
      <c r="AA44" s="445">
        <f ca="1">IFERROR($K44*INDEX('General Inputs'!$I$583:$I$630,MATCH(Coal_Calcs!$F44,'General Inputs'!$F$583:$F$630,0)),0)*$F$20</f>
        <v>0</v>
      </c>
      <c r="AB44" s="445">
        <f t="shared" ca="1" si="2"/>
        <v>0</v>
      </c>
      <c r="AC44" s="442">
        <f t="shared" ca="1" si="2"/>
        <v>0</v>
      </c>
      <c r="AD44" s="446">
        <f t="shared" ca="1" si="2"/>
        <v>0</v>
      </c>
      <c r="AE44" s="445"/>
      <c r="AF44" s="442"/>
      <c r="AG44" s="446"/>
      <c r="AH44" s="445"/>
      <c r="AI44" s="442"/>
      <c r="AJ44" s="446"/>
      <c r="AK44" s="445">
        <f t="shared" si="3"/>
        <v>0</v>
      </c>
      <c r="AL44" s="442">
        <f t="shared" si="3"/>
        <v>0</v>
      </c>
      <c r="AM44" s="446">
        <f t="shared" si="3"/>
        <v>0</v>
      </c>
    </row>
    <row r="45" spans="1:39" s="82" customFormat="1" ht="12.9" customHeight="1" x14ac:dyDescent="0.3">
      <c r="A45" s="19"/>
      <c r="B45" s="19"/>
      <c r="C45" s="104"/>
      <c r="D45" s="441"/>
      <c r="E45" s="450" t="str">
        <f ca="1">INDIRECT((ADDRESS(ROW(),COLUMN(),,,$F$290)))</f>
        <v>Angola</v>
      </c>
      <c r="F45" s="450" t="str">
        <f t="shared" ca="1" si="6"/>
        <v>ao</v>
      </c>
      <c r="G45" s="450" t="str">
        <f t="shared" ca="1" si="6"/>
        <v>e6tons</v>
      </c>
      <c r="H45" s="175"/>
      <c r="I45" s="175"/>
      <c r="J45" s="442">
        <f t="shared" ca="1" si="6"/>
        <v>0</v>
      </c>
      <c r="K45" s="442">
        <f t="shared" ca="1" si="6"/>
        <v>0</v>
      </c>
      <c r="L45" s="448">
        <f t="shared" ca="1" si="6"/>
        <v>0</v>
      </c>
      <c r="M45" s="491">
        <f ca="1">IFERROR(J45*INDEX('General Inputs'!$G$522:$G$579,MATCH(F45,'General Inputs'!$F$522:$F$579,0)),0)*1000</f>
        <v>0</v>
      </c>
      <c r="N45" s="445">
        <f ca="1">IFERROR(J45*INDEX('General Inputs'!$H$522:$H$579,MATCH(F45,'General Inputs'!$F$522:$F$579,0)),0)*1000</f>
        <v>0</v>
      </c>
      <c r="O45" s="445">
        <f ca="1">IFERROR(J45*INDEX('General Inputs'!$I$522:$I$579,MATCH(F45,'General Inputs'!$F$522:$F$579,0)),0)*1000</f>
        <v>0</v>
      </c>
      <c r="P45" s="445">
        <f ca="1">IFERROR($J45*INDEX('General Inputs'!$G$583:$G$630,MATCH(Coal_Calcs!$F45,'General Inputs'!$F$583:$F$630,0)),0)*$F$20</f>
        <v>0</v>
      </c>
      <c r="Q45" s="445">
        <f ca="1">IFERROR($J45*INDEX('General Inputs'!$H$583:$H$630,MATCH(Coal_Calcs!$F45,'General Inputs'!$F$583:$F$630,0)),0)*$F$20</f>
        <v>0</v>
      </c>
      <c r="R45" s="445">
        <f ca="1">IFERROR($J45*INDEX('General Inputs'!$I$583:$I$630,MATCH(Coal_Calcs!$F45,'General Inputs'!$F$583:$F$630,0)),0)*$F$20</f>
        <v>0</v>
      </c>
      <c r="S45" s="445">
        <f t="shared" ca="1" si="4"/>
        <v>0</v>
      </c>
      <c r="T45" s="442">
        <f t="shared" ca="1" si="5"/>
        <v>0</v>
      </c>
      <c r="U45" s="446">
        <f t="shared" ca="1" si="5"/>
        <v>0</v>
      </c>
      <c r="V45" s="445">
        <f ca="1">IFERROR(K45*INDEX('General Inputs'!$G$522:$G$579,MATCH(F45,'General Inputs'!$F$522:$F$579,0)),0)*1000</f>
        <v>0</v>
      </c>
      <c r="W45" s="445">
        <f ca="1">IFERROR(K45*INDEX('General Inputs'!$H$522:$H$579,MATCH(F45,'General Inputs'!$F$522:$F$579,0)),0)*1000</f>
        <v>0</v>
      </c>
      <c r="X45" s="445">
        <f ca="1">IFERROR(K45*INDEX('General Inputs'!$I$522:$I$579,MATCH(F45,'General Inputs'!$F$522:$F$579,0)),0)*1000</f>
        <v>0</v>
      </c>
      <c r="Y45" s="445">
        <f ca="1">IFERROR($K45*INDEX('General Inputs'!$G$583:$G$630,MATCH(Coal_Calcs!$F45,'General Inputs'!$F$583:$F$630,0)),0)*$F$20</f>
        <v>0</v>
      </c>
      <c r="Z45" s="445">
        <f ca="1">IFERROR($K45*INDEX('General Inputs'!$H$583:$H$630,MATCH(Coal_Calcs!$F45,'General Inputs'!$F$583:$F$630,0)),0)*$F$20</f>
        <v>0</v>
      </c>
      <c r="AA45" s="445">
        <f ca="1">IFERROR($K45*INDEX('General Inputs'!$I$583:$I$630,MATCH(Coal_Calcs!$F45,'General Inputs'!$F$583:$F$630,0)),0)*$F$20</f>
        <v>0</v>
      </c>
      <c r="AB45" s="445">
        <f t="shared" ca="1" si="2"/>
        <v>0</v>
      </c>
      <c r="AC45" s="442">
        <f t="shared" ca="1" si="2"/>
        <v>0</v>
      </c>
      <c r="AD45" s="446">
        <f t="shared" ca="1" si="2"/>
        <v>0</v>
      </c>
      <c r="AE45" s="445"/>
      <c r="AF45" s="442"/>
      <c r="AG45" s="446"/>
      <c r="AH45" s="445"/>
      <c r="AI45" s="442"/>
      <c r="AJ45" s="446"/>
      <c r="AK45" s="445">
        <f t="shared" si="3"/>
        <v>0</v>
      </c>
      <c r="AL45" s="442">
        <f t="shared" si="3"/>
        <v>0</v>
      </c>
      <c r="AM45" s="446">
        <f t="shared" si="3"/>
        <v>0</v>
      </c>
    </row>
    <row r="46" spans="1:39" s="372" customFormat="1" ht="12.9" customHeight="1" x14ac:dyDescent="0.3">
      <c r="A46" s="367"/>
      <c r="B46" s="367"/>
      <c r="C46" s="368"/>
      <c r="D46" s="369"/>
      <c r="E46" s="451" t="str">
        <f t="shared" ca="1" si="6"/>
        <v>Antarctica</v>
      </c>
      <c r="F46" s="452" t="str">
        <f t="shared" ca="1" si="6"/>
        <v>aq</v>
      </c>
      <c r="G46" s="451" t="str">
        <f t="shared" ca="1" si="6"/>
        <v>e6tons</v>
      </c>
      <c r="H46" s="175"/>
      <c r="I46" s="175"/>
      <c r="J46" s="442">
        <f t="shared" ca="1" si="6"/>
        <v>0</v>
      </c>
      <c r="K46" s="442">
        <f t="shared" ca="1" si="6"/>
        <v>0</v>
      </c>
      <c r="L46" s="448">
        <f t="shared" ca="1" si="6"/>
        <v>0</v>
      </c>
      <c r="M46" s="491">
        <f ca="1">IFERROR(J46*INDEX('General Inputs'!$G$522:$G$579,MATCH(F46,'General Inputs'!$F$522:$F$579,0)),0)*1000</f>
        <v>0</v>
      </c>
      <c r="N46" s="445">
        <f ca="1">IFERROR(J46*INDEX('General Inputs'!$H$522:$H$579,MATCH(F46,'General Inputs'!$F$522:$F$579,0)),0)*1000</f>
        <v>0</v>
      </c>
      <c r="O46" s="445">
        <f ca="1">IFERROR(J46*INDEX('General Inputs'!$I$522:$I$579,MATCH(F46,'General Inputs'!$F$522:$F$579,0)),0)*1000</f>
        <v>0</v>
      </c>
      <c r="P46" s="445">
        <f ca="1">IFERROR($J46*INDEX('General Inputs'!$G$583:$G$630,MATCH(Coal_Calcs!$F46,'General Inputs'!$F$583:$F$630,0)),0)*$F$20</f>
        <v>0</v>
      </c>
      <c r="Q46" s="445">
        <f ca="1">IFERROR($J46*INDEX('General Inputs'!$H$583:$H$630,MATCH(Coal_Calcs!$F46,'General Inputs'!$F$583:$F$630,0)),0)*$F$20</f>
        <v>0</v>
      </c>
      <c r="R46" s="445">
        <f ca="1">IFERROR($J46*INDEX('General Inputs'!$I$583:$I$630,MATCH(Coal_Calcs!$F46,'General Inputs'!$F$583:$F$630,0)),0)*$F$20</f>
        <v>0</v>
      </c>
      <c r="S46" s="445">
        <f t="shared" ca="1" si="4"/>
        <v>0</v>
      </c>
      <c r="T46" s="442">
        <f t="shared" ca="1" si="5"/>
        <v>0</v>
      </c>
      <c r="U46" s="446">
        <f t="shared" ca="1" si="5"/>
        <v>0</v>
      </c>
      <c r="V46" s="445">
        <f ca="1">IFERROR(K46*INDEX('General Inputs'!$G$522:$G$579,MATCH(F46,'General Inputs'!$F$522:$F$579,0)),0)*1000</f>
        <v>0</v>
      </c>
      <c r="W46" s="445">
        <f ca="1">IFERROR(K46*INDEX('General Inputs'!$H$522:$H$579,MATCH(F46,'General Inputs'!$F$522:$F$579,0)),0)*1000</f>
        <v>0</v>
      </c>
      <c r="X46" s="445">
        <f ca="1">IFERROR(K46*INDEX('General Inputs'!$I$522:$I$579,MATCH(F46,'General Inputs'!$F$522:$F$579,0)),0)*1000</f>
        <v>0</v>
      </c>
      <c r="Y46" s="445">
        <f ca="1">IFERROR($K46*INDEX('General Inputs'!$G$583:$G$630,MATCH(Coal_Calcs!$F46,'General Inputs'!$F$583:$F$630,0)),0)*$F$20</f>
        <v>0</v>
      </c>
      <c r="Z46" s="445">
        <f ca="1">IFERROR($K46*INDEX('General Inputs'!$H$583:$H$630,MATCH(Coal_Calcs!$F46,'General Inputs'!$F$583:$F$630,0)),0)*$F$20</f>
        <v>0</v>
      </c>
      <c r="AA46" s="445">
        <f ca="1">IFERROR($K46*INDEX('General Inputs'!$I$583:$I$630,MATCH(Coal_Calcs!$F46,'General Inputs'!$F$583:$F$630,0)),0)*$F$20</f>
        <v>0</v>
      </c>
      <c r="AB46" s="445">
        <f t="shared" ca="1" si="2"/>
        <v>0</v>
      </c>
      <c r="AC46" s="442">
        <f t="shared" ca="1" si="2"/>
        <v>0</v>
      </c>
      <c r="AD46" s="446">
        <f t="shared" ca="1" si="2"/>
        <v>0</v>
      </c>
      <c r="AE46" s="445"/>
      <c r="AF46" s="442"/>
      <c r="AG46" s="446"/>
      <c r="AH46" s="445"/>
      <c r="AI46" s="442"/>
      <c r="AJ46" s="446"/>
      <c r="AK46" s="445">
        <f t="shared" si="3"/>
        <v>0</v>
      </c>
      <c r="AL46" s="442">
        <f t="shared" si="3"/>
        <v>0</v>
      </c>
      <c r="AM46" s="446">
        <f t="shared" si="3"/>
        <v>0</v>
      </c>
    </row>
    <row r="47" spans="1:39" s="372" customFormat="1" ht="12.9" customHeight="1" x14ac:dyDescent="0.3">
      <c r="A47" s="367"/>
      <c r="B47" s="367"/>
      <c r="C47" s="368"/>
      <c r="D47" s="369"/>
      <c r="E47" s="451" t="str">
        <f t="shared" ca="1" si="6"/>
        <v>Argentina</v>
      </c>
      <c r="F47" s="451" t="str">
        <f t="shared" ca="1" si="6"/>
        <v>ar</v>
      </c>
      <c r="G47" s="451" t="str">
        <f t="shared" ca="1" si="6"/>
        <v>e6tons</v>
      </c>
      <c r="H47" s="175"/>
      <c r="I47" s="175"/>
      <c r="J47" s="442">
        <f t="shared" ca="1" si="6"/>
        <v>0</v>
      </c>
      <c r="K47" s="442">
        <f t="shared" ca="1" si="6"/>
        <v>2.2000199582690377E-2</v>
      </c>
      <c r="L47" s="448">
        <f t="shared" ca="1" si="6"/>
        <v>0</v>
      </c>
      <c r="M47" s="491">
        <f ca="1">IFERROR(J47*INDEX('General Inputs'!$G$522:$G$579,MATCH(F47,'General Inputs'!$F$522:$F$579,0)),0)*1000</f>
        <v>0</v>
      </c>
      <c r="N47" s="445">
        <f ca="1">IFERROR(J47*INDEX('General Inputs'!$H$522:$H$579,MATCH(F47,'General Inputs'!$F$522:$F$579,0)),0)*1000</f>
        <v>0</v>
      </c>
      <c r="O47" s="445">
        <f ca="1">IFERROR(J47*INDEX('General Inputs'!$I$522:$I$579,MATCH(F47,'General Inputs'!$F$522:$F$579,0)),0)*1000</f>
        <v>0</v>
      </c>
      <c r="P47" s="445">
        <f ca="1">IFERROR($J47*INDEX('General Inputs'!$G$583:$G$630,MATCH(Coal_Calcs!$F47,'General Inputs'!$F$583:$F$630,0)),0)*$F$20</f>
        <v>0</v>
      </c>
      <c r="Q47" s="445">
        <f ca="1">IFERROR($J47*INDEX('General Inputs'!$H$583:$H$630,MATCH(Coal_Calcs!$F47,'General Inputs'!$F$583:$F$630,0)),0)*$F$20</f>
        <v>0</v>
      </c>
      <c r="R47" s="445">
        <f ca="1">IFERROR($J47*INDEX('General Inputs'!$I$583:$I$630,MATCH(Coal_Calcs!$F47,'General Inputs'!$F$583:$F$630,0)),0)*$F$20</f>
        <v>0</v>
      </c>
      <c r="S47" s="445">
        <f t="shared" ca="1" si="4"/>
        <v>0</v>
      </c>
      <c r="T47" s="442">
        <f t="shared" ca="1" si="5"/>
        <v>0</v>
      </c>
      <c r="U47" s="446">
        <f t="shared" ca="1" si="5"/>
        <v>0</v>
      </c>
      <c r="V47" s="445">
        <f ca="1">IFERROR(K47*INDEX('General Inputs'!$G$522:$G$579,MATCH(F47,'General Inputs'!$F$522:$F$579,0)),0)*1000</f>
        <v>35.763679850938615</v>
      </c>
      <c r="W47" s="445">
        <f ca="1">IFERROR(K47*INDEX('General Inputs'!$H$522:$H$579,MATCH(F47,'General Inputs'!$F$522:$F$579,0)),0)*1000</f>
        <v>39.658956242942821</v>
      </c>
      <c r="X47" s="445">
        <f ca="1">IFERROR(K47*INDEX('General Inputs'!$I$522:$I$579,MATCH(F47,'General Inputs'!$F$522:$F$579,0)),0)*1000</f>
        <v>43.593714224057052</v>
      </c>
      <c r="Y47" s="445">
        <f ca="1">IFERROR($K47*INDEX('General Inputs'!$G$583:$G$630,MATCH(Coal_Calcs!$F47,'General Inputs'!$F$583:$F$630,0)),0)*$F$20</f>
        <v>2.4579302982086895</v>
      </c>
      <c r="Z47" s="445">
        <f ca="1">IFERROR($K47*INDEX('General Inputs'!$H$583:$H$630,MATCH(Coal_Calcs!$F47,'General Inputs'!$F$583:$F$630,0)),0)*$F$20</f>
        <v>2.7012436358263088</v>
      </c>
      <c r="AA47" s="445">
        <f ca="1">IFERROR($K47*INDEX('General Inputs'!$I$583:$I$630,MATCH(Coal_Calcs!$F47,'General Inputs'!$F$583:$F$630,0)),0)*$F$20</f>
        <v>2.9445569734439294</v>
      </c>
      <c r="AB47" s="445">
        <f t="shared" ca="1" si="2"/>
        <v>38.221610149147303</v>
      </c>
      <c r="AC47" s="442">
        <f t="shared" ca="1" si="2"/>
        <v>42.36019987876913</v>
      </c>
      <c r="AD47" s="446">
        <f t="shared" ca="1" si="2"/>
        <v>46.538271197500983</v>
      </c>
      <c r="AE47" s="445"/>
      <c r="AF47" s="442"/>
      <c r="AG47" s="446"/>
      <c r="AH47" s="445"/>
      <c r="AI47" s="442"/>
      <c r="AJ47" s="446"/>
      <c r="AK47" s="445">
        <f t="shared" si="3"/>
        <v>0</v>
      </c>
      <c r="AL47" s="442">
        <f t="shared" si="3"/>
        <v>0</v>
      </c>
      <c r="AM47" s="446">
        <f t="shared" si="3"/>
        <v>0</v>
      </c>
    </row>
    <row r="48" spans="1:39" s="82" customFormat="1" ht="12.9" customHeight="1" x14ac:dyDescent="0.3">
      <c r="A48" s="19"/>
      <c r="B48" s="19"/>
      <c r="C48" s="104"/>
      <c r="D48" s="453"/>
      <c r="E48" s="454" t="str">
        <f t="shared" ca="1" si="6"/>
        <v>American Samoa</v>
      </c>
      <c r="F48" s="451" t="str">
        <f t="shared" ca="1" si="6"/>
        <v>as</v>
      </c>
      <c r="G48" s="454" t="str">
        <f t="shared" ca="1" si="6"/>
        <v>e6tons</v>
      </c>
      <c r="H48" s="175"/>
      <c r="I48" s="175"/>
      <c r="J48" s="442">
        <f t="shared" ca="1" si="6"/>
        <v>0</v>
      </c>
      <c r="K48" s="442">
        <f t="shared" ca="1" si="6"/>
        <v>0</v>
      </c>
      <c r="L48" s="448">
        <f t="shared" ca="1" si="6"/>
        <v>0</v>
      </c>
      <c r="M48" s="491">
        <f ca="1">IFERROR(J48*INDEX('General Inputs'!$G$522:$G$579,MATCH(F48,'General Inputs'!$F$522:$F$579,0)),0)*1000</f>
        <v>0</v>
      </c>
      <c r="N48" s="445">
        <f ca="1">IFERROR(J48*INDEX('General Inputs'!$H$522:$H$579,MATCH(F48,'General Inputs'!$F$522:$F$579,0)),0)*1000</f>
        <v>0</v>
      </c>
      <c r="O48" s="445">
        <f ca="1">IFERROR(J48*INDEX('General Inputs'!$I$522:$I$579,MATCH(F48,'General Inputs'!$F$522:$F$579,0)),0)*1000</f>
        <v>0</v>
      </c>
      <c r="P48" s="445">
        <f ca="1">IFERROR($J48*INDEX('General Inputs'!$G$583:$G$630,MATCH(Coal_Calcs!$F48,'General Inputs'!$F$583:$F$630,0)),0)*$F$20</f>
        <v>0</v>
      </c>
      <c r="Q48" s="445">
        <f ca="1">IFERROR($J48*INDEX('General Inputs'!$H$583:$H$630,MATCH(Coal_Calcs!$F48,'General Inputs'!$F$583:$F$630,0)),0)*$F$20</f>
        <v>0</v>
      </c>
      <c r="R48" s="445">
        <f ca="1">IFERROR($J48*INDEX('General Inputs'!$I$583:$I$630,MATCH(Coal_Calcs!$F48,'General Inputs'!$F$583:$F$630,0)),0)*$F$20</f>
        <v>0</v>
      </c>
      <c r="S48" s="445">
        <f t="shared" ca="1" si="4"/>
        <v>0</v>
      </c>
      <c r="T48" s="442">
        <f t="shared" ca="1" si="5"/>
        <v>0</v>
      </c>
      <c r="U48" s="446">
        <f t="shared" ca="1" si="5"/>
        <v>0</v>
      </c>
      <c r="V48" s="445">
        <f ca="1">IFERROR(K48*INDEX('General Inputs'!$G$522:$G$579,MATCH(F48,'General Inputs'!$F$522:$F$579,0)),0)*1000</f>
        <v>0</v>
      </c>
      <c r="W48" s="445">
        <f ca="1">IFERROR(K48*INDEX('General Inputs'!$H$522:$H$579,MATCH(F48,'General Inputs'!$F$522:$F$579,0)),0)*1000</f>
        <v>0</v>
      </c>
      <c r="X48" s="445">
        <f ca="1">IFERROR(K48*INDEX('General Inputs'!$I$522:$I$579,MATCH(F48,'General Inputs'!$F$522:$F$579,0)),0)*1000</f>
        <v>0</v>
      </c>
      <c r="Y48" s="445">
        <f ca="1">IFERROR($K48*INDEX('General Inputs'!$G$583:$G$630,MATCH(Coal_Calcs!$F48,'General Inputs'!$F$583:$F$630,0)),0)*$F$20</f>
        <v>0</v>
      </c>
      <c r="Z48" s="445">
        <f ca="1">IFERROR($K48*INDEX('General Inputs'!$H$583:$H$630,MATCH(Coal_Calcs!$F48,'General Inputs'!$F$583:$F$630,0)),0)*$F$20</f>
        <v>0</v>
      </c>
      <c r="AA48" s="445">
        <f ca="1">IFERROR($K48*INDEX('General Inputs'!$I$583:$I$630,MATCH(Coal_Calcs!$F48,'General Inputs'!$F$583:$F$630,0)),0)*$F$20</f>
        <v>0</v>
      </c>
      <c r="AB48" s="445">
        <f t="shared" ca="1" si="2"/>
        <v>0</v>
      </c>
      <c r="AC48" s="442">
        <f t="shared" ca="1" si="2"/>
        <v>0</v>
      </c>
      <c r="AD48" s="446">
        <f t="shared" ca="1" si="2"/>
        <v>0</v>
      </c>
      <c r="AE48" s="445"/>
      <c r="AF48" s="442"/>
      <c r="AG48" s="446"/>
      <c r="AH48" s="445"/>
      <c r="AI48" s="442"/>
      <c r="AJ48" s="446"/>
      <c r="AK48" s="445">
        <f t="shared" si="3"/>
        <v>0</v>
      </c>
      <c r="AL48" s="442">
        <f t="shared" si="3"/>
        <v>0</v>
      </c>
      <c r="AM48" s="446">
        <f t="shared" si="3"/>
        <v>0</v>
      </c>
    </row>
    <row r="49" spans="1:39" s="82" customFormat="1" ht="12.9" customHeight="1" x14ac:dyDescent="0.3">
      <c r="A49" s="19"/>
      <c r="B49" s="19"/>
      <c r="C49" s="104"/>
      <c r="D49" s="453"/>
      <c r="E49" s="454" t="str">
        <f t="shared" ca="1" si="6"/>
        <v>Austria</v>
      </c>
      <c r="F49" s="454" t="str">
        <f t="shared" ca="1" si="6"/>
        <v>at</v>
      </c>
      <c r="G49" s="454" t="str">
        <f t="shared" ca="1" si="6"/>
        <v>e6tons</v>
      </c>
      <c r="H49" s="175"/>
      <c r="I49" s="175"/>
      <c r="J49" s="442">
        <f t="shared" ca="1" si="6"/>
        <v>0</v>
      </c>
      <c r="K49" s="442">
        <f t="shared" ca="1" si="6"/>
        <v>0</v>
      </c>
      <c r="L49" s="448">
        <f t="shared" ca="1" si="6"/>
        <v>0</v>
      </c>
      <c r="M49" s="491">
        <f ca="1">IFERROR(J49*INDEX('General Inputs'!$G$522:$G$579,MATCH(F49,'General Inputs'!$F$522:$F$579,0)),0)*1000</f>
        <v>0</v>
      </c>
      <c r="N49" s="445">
        <f ca="1">IFERROR(J49*INDEX('General Inputs'!$H$522:$H$579,MATCH(F49,'General Inputs'!$F$522:$F$579,0)),0)*1000</f>
        <v>0</v>
      </c>
      <c r="O49" s="445">
        <f ca="1">IFERROR(J49*INDEX('General Inputs'!$I$522:$I$579,MATCH(F49,'General Inputs'!$F$522:$F$579,0)),0)*1000</f>
        <v>0</v>
      </c>
      <c r="P49" s="445">
        <f ca="1">IFERROR($J49*INDEX('General Inputs'!$G$583:$G$630,MATCH(Coal_Calcs!$F49,'General Inputs'!$F$583:$F$630,0)),0)*$F$20</f>
        <v>0</v>
      </c>
      <c r="Q49" s="445">
        <f ca="1">IFERROR($J49*INDEX('General Inputs'!$H$583:$H$630,MATCH(Coal_Calcs!$F49,'General Inputs'!$F$583:$F$630,0)),0)*$F$20</f>
        <v>0</v>
      </c>
      <c r="R49" s="445">
        <f ca="1">IFERROR($J49*INDEX('General Inputs'!$I$583:$I$630,MATCH(Coal_Calcs!$F49,'General Inputs'!$F$583:$F$630,0)),0)*$F$20</f>
        <v>0</v>
      </c>
      <c r="S49" s="445">
        <f t="shared" ca="1" si="4"/>
        <v>0</v>
      </c>
      <c r="T49" s="442">
        <f t="shared" ca="1" si="5"/>
        <v>0</v>
      </c>
      <c r="U49" s="446">
        <f t="shared" ca="1" si="5"/>
        <v>0</v>
      </c>
      <c r="V49" s="445">
        <f ca="1">IFERROR(K49*INDEX('General Inputs'!$G$522:$G$579,MATCH(F49,'General Inputs'!$F$522:$F$579,0)),0)*1000</f>
        <v>0</v>
      </c>
      <c r="W49" s="445">
        <f ca="1">IFERROR(K49*INDEX('General Inputs'!$H$522:$H$579,MATCH(F49,'General Inputs'!$F$522:$F$579,0)),0)*1000</f>
        <v>0</v>
      </c>
      <c r="X49" s="445">
        <f ca="1">IFERROR(K49*INDEX('General Inputs'!$I$522:$I$579,MATCH(F49,'General Inputs'!$F$522:$F$579,0)),0)*1000</f>
        <v>0</v>
      </c>
      <c r="Y49" s="445">
        <f ca="1">IFERROR($K49*INDEX('General Inputs'!$G$583:$G$630,MATCH(Coal_Calcs!$F49,'General Inputs'!$F$583:$F$630,0)),0)*$F$20</f>
        <v>0</v>
      </c>
      <c r="Z49" s="445">
        <f ca="1">IFERROR($K49*INDEX('General Inputs'!$H$583:$H$630,MATCH(Coal_Calcs!$F49,'General Inputs'!$F$583:$F$630,0)),0)*$F$20</f>
        <v>0</v>
      </c>
      <c r="AA49" s="445">
        <f ca="1">IFERROR($K49*INDEX('General Inputs'!$I$583:$I$630,MATCH(Coal_Calcs!$F49,'General Inputs'!$F$583:$F$630,0)),0)*$F$20</f>
        <v>0</v>
      </c>
      <c r="AB49" s="445">
        <f t="shared" ca="1" si="2"/>
        <v>0</v>
      </c>
      <c r="AC49" s="442">
        <f t="shared" ca="1" si="2"/>
        <v>0</v>
      </c>
      <c r="AD49" s="446">
        <f t="shared" ca="1" si="2"/>
        <v>0</v>
      </c>
      <c r="AE49" s="445"/>
      <c r="AF49" s="442"/>
      <c r="AG49" s="446"/>
      <c r="AH49" s="445"/>
      <c r="AI49" s="442"/>
      <c r="AJ49" s="446"/>
      <c r="AK49" s="445">
        <f t="shared" si="3"/>
        <v>0</v>
      </c>
      <c r="AL49" s="442">
        <f t="shared" si="3"/>
        <v>0</v>
      </c>
      <c r="AM49" s="446">
        <f t="shared" si="3"/>
        <v>0</v>
      </c>
    </row>
    <row r="50" spans="1:39" s="82" customFormat="1" ht="12.9" customHeight="1" x14ac:dyDescent="0.3">
      <c r="A50" s="19"/>
      <c r="B50" s="19"/>
      <c r="C50" s="104"/>
      <c r="D50" s="453"/>
      <c r="E50" s="454" t="str">
        <f t="shared" ca="1" si="6"/>
        <v>Australia</v>
      </c>
      <c r="F50" s="454" t="str">
        <f t="shared" ca="1" si="6"/>
        <v>au</v>
      </c>
      <c r="G50" s="454" t="str">
        <f t="shared" ca="1" si="6"/>
        <v>e6tons</v>
      </c>
      <c r="H50" s="175"/>
      <c r="I50" s="175"/>
      <c r="J50" s="442">
        <f t="shared" ca="1" si="6"/>
        <v>507</v>
      </c>
      <c r="K50" s="442">
        <f t="shared" ca="1" si="6"/>
        <v>503.18856485531086</v>
      </c>
      <c r="L50" s="448">
        <f t="shared" ca="1" si="6"/>
        <v>0</v>
      </c>
      <c r="M50" s="491">
        <f ca="1">IFERROR(J50*INDEX('General Inputs'!$G$522:$G$579,MATCH(F50,'General Inputs'!$F$522:$F$579,0)),0)*1000</f>
        <v>1115935.5012673989</v>
      </c>
      <c r="N50" s="445">
        <f ca="1">IFERROR(J50*INDEX('General Inputs'!$H$522:$H$579,MATCH(F50,'General Inputs'!$F$522:$F$579,0)),0)*1000</f>
        <v>1157154.2198279942</v>
      </c>
      <c r="O50" s="445">
        <f ca="1">IFERROR(J50*INDEX('General Inputs'!$I$522:$I$579,MATCH(F50,'General Inputs'!$F$522:$F$579,0)),0)*1000</f>
        <v>1198195.9351843293</v>
      </c>
      <c r="P50" s="445">
        <f ca="1">IFERROR($J50*INDEX('General Inputs'!$G$583:$G$630,MATCH(Coal_Calcs!$F50,'General Inputs'!$F$583:$F$630,0)),0)*$F$20</f>
        <v>53300.086412322438</v>
      </c>
      <c r="Q50" s="445">
        <f ca="1">IFERROR($J50*INDEX('General Inputs'!$H$583:$H$630,MATCH(Coal_Calcs!$F50,'General Inputs'!$F$583:$F$630,0)),0)*$F$20</f>
        <v>57638.625298257946</v>
      </c>
      <c r="R50" s="445">
        <f ca="1">IFERROR($J50*INDEX('General Inputs'!$I$583:$I$630,MATCH(Coal_Calcs!$F50,'General Inputs'!$F$583:$F$630,0)),0)*$F$20</f>
        <v>61977.164184193425</v>
      </c>
      <c r="S50" s="445">
        <f t="shared" ca="1" si="4"/>
        <v>1169235.5876797214</v>
      </c>
      <c r="T50" s="442">
        <f t="shared" ca="1" si="5"/>
        <v>1214792.8451262522</v>
      </c>
      <c r="U50" s="446">
        <f t="shared" ca="1" si="5"/>
        <v>1260173.0993685226</v>
      </c>
      <c r="V50" s="445">
        <f ca="1">IFERROR(K50*INDEX('General Inputs'!$G$522:$G$579,MATCH(F50,'General Inputs'!$F$522:$F$579,0)),0)*1000</f>
        <v>1107546.318252139</v>
      </c>
      <c r="W50" s="445">
        <f ca="1">IFERROR(K50*INDEX('General Inputs'!$H$522:$H$579,MATCH(F50,'General Inputs'!$F$522:$F$579,0)),0)*1000</f>
        <v>1148455.1700029888</v>
      </c>
      <c r="X50" s="445">
        <f ca="1">IFERROR(K50*INDEX('General Inputs'!$I$522:$I$579,MATCH(F50,'General Inputs'!$F$522:$F$579,0)),0)*1000</f>
        <v>1189188.3491930368</v>
      </c>
      <c r="Y50" s="445">
        <f ca="1">IFERROR($K50*INDEX('General Inputs'!$G$583:$G$630,MATCH(Coal_Calcs!$F50,'General Inputs'!$F$583:$F$630,0)),0)*$F$20</f>
        <v>52899.396426983396</v>
      </c>
      <c r="Z50" s="445">
        <f ca="1">IFERROR($K50*INDEX('General Inputs'!$H$583:$H$630,MATCH(Coal_Calcs!$F50,'General Inputs'!$F$583:$F$630,0)),0)*$F$20</f>
        <v>57205.319810775996</v>
      </c>
      <c r="AA50" s="445">
        <f ca="1">IFERROR($K50*INDEX('General Inputs'!$I$583:$I$630,MATCH(Coal_Calcs!$F50,'General Inputs'!$F$583:$F$630,0)),0)*$F$20</f>
        <v>61511.243194568568</v>
      </c>
      <c r="AB50" s="445">
        <f t="shared" ca="1" si="2"/>
        <v>1160445.7146791224</v>
      </c>
      <c r="AC50" s="442">
        <f t="shared" ca="1" si="2"/>
        <v>1205660.4898137648</v>
      </c>
      <c r="AD50" s="446">
        <f t="shared" ca="1" si="2"/>
        <v>1250699.5923876055</v>
      </c>
      <c r="AE50" s="445"/>
      <c r="AF50" s="442"/>
      <c r="AG50" s="446"/>
      <c r="AH50" s="445"/>
      <c r="AI50" s="442"/>
      <c r="AJ50" s="446"/>
      <c r="AK50" s="445">
        <f t="shared" si="3"/>
        <v>0</v>
      </c>
      <c r="AL50" s="442">
        <f t="shared" si="3"/>
        <v>0</v>
      </c>
      <c r="AM50" s="446">
        <f t="shared" si="3"/>
        <v>0</v>
      </c>
    </row>
    <row r="51" spans="1:39" s="82" customFormat="1" ht="12.9" customHeight="1" x14ac:dyDescent="0.3">
      <c r="A51" s="19"/>
      <c r="B51" s="19"/>
      <c r="C51" s="104"/>
      <c r="D51" s="453"/>
      <c r="E51" s="454" t="str">
        <f t="shared" ca="1" si="6"/>
        <v>Aruba</v>
      </c>
      <c r="F51" s="454" t="str">
        <f t="shared" ca="1" si="6"/>
        <v>aw</v>
      </c>
      <c r="G51" s="454" t="str">
        <f t="shared" ca="1" si="6"/>
        <v>e6tons</v>
      </c>
      <c r="H51" s="175"/>
      <c r="I51" s="175"/>
      <c r="J51" s="442">
        <f t="shared" ca="1" si="6"/>
        <v>0</v>
      </c>
      <c r="K51" s="442">
        <f t="shared" ca="1" si="6"/>
        <v>0</v>
      </c>
      <c r="L51" s="448">
        <f t="shared" ca="1" si="6"/>
        <v>0</v>
      </c>
      <c r="M51" s="491">
        <f ca="1">IFERROR(J51*INDEX('General Inputs'!$G$522:$G$579,MATCH(F51,'General Inputs'!$F$522:$F$579,0)),0)*1000</f>
        <v>0</v>
      </c>
      <c r="N51" s="445">
        <f ca="1">IFERROR(J51*INDEX('General Inputs'!$H$522:$H$579,MATCH(F51,'General Inputs'!$F$522:$F$579,0)),0)*1000</f>
        <v>0</v>
      </c>
      <c r="O51" s="445">
        <f ca="1">IFERROR(J51*INDEX('General Inputs'!$I$522:$I$579,MATCH(F51,'General Inputs'!$F$522:$F$579,0)),0)*1000</f>
        <v>0</v>
      </c>
      <c r="P51" s="445">
        <f ca="1">IFERROR($J51*INDEX('General Inputs'!$G$583:$G$630,MATCH(Coal_Calcs!$F51,'General Inputs'!$F$583:$F$630,0)),0)*$F$20</f>
        <v>0</v>
      </c>
      <c r="Q51" s="445">
        <f ca="1">IFERROR($J51*INDEX('General Inputs'!$H$583:$H$630,MATCH(Coal_Calcs!$F51,'General Inputs'!$F$583:$F$630,0)),0)*$F$20</f>
        <v>0</v>
      </c>
      <c r="R51" s="445">
        <f ca="1">IFERROR($J51*INDEX('General Inputs'!$I$583:$I$630,MATCH(Coal_Calcs!$F51,'General Inputs'!$F$583:$F$630,0)),0)*$F$20</f>
        <v>0</v>
      </c>
      <c r="S51" s="445">
        <f t="shared" ca="1" si="4"/>
        <v>0</v>
      </c>
      <c r="T51" s="442">
        <f t="shared" ca="1" si="5"/>
        <v>0</v>
      </c>
      <c r="U51" s="446">
        <f t="shared" ca="1" si="5"/>
        <v>0</v>
      </c>
      <c r="V51" s="445">
        <f ca="1">IFERROR(K51*INDEX('General Inputs'!$G$522:$G$579,MATCH(F51,'General Inputs'!$F$522:$F$579,0)),0)*1000</f>
        <v>0</v>
      </c>
      <c r="W51" s="445">
        <f ca="1">IFERROR(K51*INDEX('General Inputs'!$H$522:$H$579,MATCH(F51,'General Inputs'!$F$522:$F$579,0)),0)*1000</f>
        <v>0</v>
      </c>
      <c r="X51" s="445">
        <f ca="1">IFERROR(K51*INDEX('General Inputs'!$I$522:$I$579,MATCH(F51,'General Inputs'!$F$522:$F$579,0)),0)*1000</f>
        <v>0</v>
      </c>
      <c r="Y51" s="445">
        <f ca="1">IFERROR($K51*INDEX('General Inputs'!$G$583:$G$630,MATCH(Coal_Calcs!$F51,'General Inputs'!$F$583:$F$630,0)),0)*$F$20</f>
        <v>0</v>
      </c>
      <c r="Z51" s="445">
        <f ca="1">IFERROR($K51*INDEX('General Inputs'!$H$583:$H$630,MATCH(Coal_Calcs!$F51,'General Inputs'!$F$583:$F$630,0)),0)*$F$20</f>
        <v>0</v>
      </c>
      <c r="AA51" s="445">
        <f ca="1">IFERROR($K51*INDEX('General Inputs'!$I$583:$I$630,MATCH(Coal_Calcs!$F51,'General Inputs'!$F$583:$F$630,0)),0)*$F$20</f>
        <v>0</v>
      </c>
      <c r="AB51" s="445">
        <f t="shared" ca="1" si="2"/>
        <v>0</v>
      </c>
      <c r="AC51" s="442">
        <f t="shared" ca="1" si="2"/>
        <v>0</v>
      </c>
      <c r="AD51" s="446">
        <f t="shared" ca="1" si="2"/>
        <v>0</v>
      </c>
      <c r="AE51" s="445"/>
      <c r="AF51" s="442"/>
      <c r="AG51" s="446"/>
      <c r="AH51" s="445"/>
      <c r="AI51" s="442"/>
      <c r="AJ51" s="446"/>
      <c r="AK51" s="445">
        <f t="shared" si="3"/>
        <v>0</v>
      </c>
      <c r="AL51" s="442">
        <f t="shared" si="3"/>
        <v>0</v>
      </c>
      <c r="AM51" s="446">
        <f t="shared" si="3"/>
        <v>0</v>
      </c>
    </row>
    <row r="52" spans="1:39" s="82" customFormat="1" ht="12.9" customHeight="1" x14ac:dyDescent="0.3">
      <c r="A52" s="19"/>
      <c r="B52" s="19"/>
      <c r="C52" s="104"/>
      <c r="D52" s="453"/>
      <c r="E52" s="454" t="str">
        <f t="shared" ca="1" si="6"/>
        <v>Ã…land Islands</v>
      </c>
      <c r="F52" s="454" t="str">
        <f t="shared" ca="1" si="6"/>
        <v>ax</v>
      </c>
      <c r="G52" s="454" t="str">
        <f t="shared" ca="1" si="6"/>
        <v>e6tons</v>
      </c>
      <c r="H52" s="175"/>
      <c r="I52" s="175"/>
      <c r="J52" s="442">
        <f t="shared" ca="1" si="6"/>
        <v>0</v>
      </c>
      <c r="K52" s="442">
        <f t="shared" ca="1" si="6"/>
        <v>0</v>
      </c>
      <c r="L52" s="448">
        <f t="shared" ca="1" si="6"/>
        <v>0</v>
      </c>
      <c r="M52" s="491">
        <f ca="1">IFERROR(J52*INDEX('General Inputs'!$G$522:$G$579,MATCH(F52,'General Inputs'!$F$522:$F$579,0)),0)*1000</f>
        <v>0</v>
      </c>
      <c r="N52" s="445">
        <f ca="1">IFERROR(J52*INDEX('General Inputs'!$H$522:$H$579,MATCH(F52,'General Inputs'!$F$522:$F$579,0)),0)*1000</f>
        <v>0</v>
      </c>
      <c r="O52" s="445">
        <f ca="1">IFERROR(J52*INDEX('General Inputs'!$I$522:$I$579,MATCH(F52,'General Inputs'!$F$522:$F$579,0)),0)*1000</f>
        <v>0</v>
      </c>
      <c r="P52" s="445">
        <f ca="1">IFERROR($J52*INDEX('General Inputs'!$G$583:$G$630,MATCH(Coal_Calcs!$F52,'General Inputs'!$F$583:$F$630,0)),0)*$F$20</f>
        <v>0</v>
      </c>
      <c r="Q52" s="445">
        <f ca="1">IFERROR($J52*INDEX('General Inputs'!$H$583:$H$630,MATCH(Coal_Calcs!$F52,'General Inputs'!$F$583:$F$630,0)),0)*$F$20</f>
        <v>0</v>
      </c>
      <c r="R52" s="445">
        <f ca="1">IFERROR($J52*INDEX('General Inputs'!$I$583:$I$630,MATCH(Coal_Calcs!$F52,'General Inputs'!$F$583:$F$630,0)),0)*$F$20</f>
        <v>0</v>
      </c>
      <c r="S52" s="445">
        <f t="shared" ca="1" si="4"/>
        <v>0</v>
      </c>
      <c r="T52" s="442">
        <f t="shared" ca="1" si="5"/>
        <v>0</v>
      </c>
      <c r="U52" s="446">
        <f t="shared" ca="1" si="5"/>
        <v>0</v>
      </c>
      <c r="V52" s="445">
        <f ca="1">IFERROR(K52*INDEX('General Inputs'!$G$522:$G$579,MATCH(F52,'General Inputs'!$F$522:$F$579,0)),0)*1000</f>
        <v>0</v>
      </c>
      <c r="W52" s="445">
        <f ca="1">IFERROR(K52*INDEX('General Inputs'!$H$522:$H$579,MATCH(F52,'General Inputs'!$F$522:$F$579,0)),0)*1000</f>
        <v>0</v>
      </c>
      <c r="X52" s="445">
        <f ca="1">IFERROR(K52*INDEX('General Inputs'!$I$522:$I$579,MATCH(F52,'General Inputs'!$F$522:$F$579,0)),0)*1000</f>
        <v>0</v>
      </c>
      <c r="Y52" s="445">
        <f ca="1">IFERROR($K52*INDEX('General Inputs'!$G$583:$G$630,MATCH(Coal_Calcs!$F52,'General Inputs'!$F$583:$F$630,0)),0)*$F$20</f>
        <v>0</v>
      </c>
      <c r="Z52" s="445">
        <f ca="1">IFERROR($K52*INDEX('General Inputs'!$H$583:$H$630,MATCH(Coal_Calcs!$F52,'General Inputs'!$F$583:$F$630,0)),0)*$F$20</f>
        <v>0</v>
      </c>
      <c r="AA52" s="445">
        <f ca="1">IFERROR($K52*INDEX('General Inputs'!$I$583:$I$630,MATCH(Coal_Calcs!$F52,'General Inputs'!$F$583:$F$630,0)),0)*$F$20</f>
        <v>0</v>
      </c>
      <c r="AB52" s="445">
        <f t="shared" ca="1" si="2"/>
        <v>0</v>
      </c>
      <c r="AC52" s="442">
        <f t="shared" ca="1" si="2"/>
        <v>0</v>
      </c>
      <c r="AD52" s="446">
        <f t="shared" ca="1" si="2"/>
        <v>0</v>
      </c>
      <c r="AE52" s="445"/>
      <c r="AF52" s="442"/>
      <c r="AG52" s="446"/>
      <c r="AH52" s="445"/>
      <c r="AI52" s="442"/>
      <c r="AJ52" s="446"/>
      <c r="AK52" s="445">
        <f t="shared" si="3"/>
        <v>0</v>
      </c>
      <c r="AL52" s="442">
        <f t="shared" si="3"/>
        <v>0</v>
      </c>
      <c r="AM52" s="446">
        <f t="shared" si="3"/>
        <v>0</v>
      </c>
    </row>
    <row r="53" spans="1:39" s="82" customFormat="1" ht="12.9" customHeight="1" x14ac:dyDescent="0.3">
      <c r="A53" s="19"/>
      <c r="B53" s="19"/>
      <c r="C53" s="104"/>
      <c r="D53" s="453"/>
      <c r="E53" s="454" t="str">
        <f t="shared" ca="1" si="6"/>
        <v>Azerbaijan</v>
      </c>
      <c r="F53" s="454" t="str">
        <f t="shared" ca="1" si="6"/>
        <v>az</v>
      </c>
      <c r="G53" s="454" t="str">
        <f t="shared" ca="1" si="6"/>
        <v>e6tons</v>
      </c>
      <c r="H53" s="175"/>
      <c r="I53" s="175"/>
      <c r="J53" s="442">
        <f t="shared" ca="1" si="6"/>
        <v>0</v>
      </c>
      <c r="K53" s="442">
        <f t="shared" ca="1" si="6"/>
        <v>0</v>
      </c>
      <c r="L53" s="448">
        <f t="shared" ca="1" si="6"/>
        <v>0</v>
      </c>
      <c r="M53" s="491">
        <f ca="1">IFERROR(J53*INDEX('General Inputs'!$G$522:$G$579,MATCH(F53,'General Inputs'!$F$522:$F$579,0)),0)*1000</f>
        <v>0</v>
      </c>
      <c r="N53" s="445">
        <f ca="1">IFERROR(J53*INDEX('General Inputs'!$H$522:$H$579,MATCH(F53,'General Inputs'!$F$522:$F$579,0)),0)*1000</f>
        <v>0</v>
      </c>
      <c r="O53" s="445">
        <f ca="1">IFERROR(J53*INDEX('General Inputs'!$I$522:$I$579,MATCH(F53,'General Inputs'!$F$522:$F$579,0)),0)*1000</f>
        <v>0</v>
      </c>
      <c r="P53" s="445">
        <f ca="1">IFERROR($J53*INDEX('General Inputs'!$G$583:$G$630,MATCH(Coal_Calcs!$F53,'General Inputs'!$F$583:$F$630,0)),0)*$F$20</f>
        <v>0</v>
      </c>
      <c r="Q53" s="445">
        <f ca="1">IFERROR($J53*INDEX('General Inputs'!$H$583:$H$630,MATCH(Coal_Calcs!$F53,'General Inputs'!$F$583:$F$630,0)),0)*$F$20</f>
        <v>0</v>
      </c>
      <c r="R53" s="445">
        <f ca="1">IFERROR($J53*INDEX('General Inputs'!$I$583:$I$630,MATCH(Coal_Calcs!$F53,'General Inputs'!$F$583:$F$630,0)),0)*$F$20</f>
        <v>0</v>
      </c>
      <c r="S53" s="445">
        <f t="shared" ca="1" si="4"/>
        <v>0</v>
      </c>
      <c r="T53" s="442">
        <f t="shared" ca="1" si="5"/>
        <v>0</v>
      </c>
      <c r="U53" s="446">
        <f t="shared" ca="1" si="5"/>
        <v>0</v>
      </c>
      <c r="V53" s="445">
        <f ca="1">IFERROR(K53*INDEX('General Inputs'!$G$522:$G$579,MATCH(F53,'General Inputs'!$F$522:$F$579,0)),0)*1000</f>
        <v>0</v>
      </c>
      <c r="W53" s="445">
        <f ca="1">IFERROR(K53*INDEX('General Inputs'!$H$522:$H$579,MATCH(F53,'General Inputs'!$F$522:$F$579,0)),0)*1000</f>
        <v>0</v>
      </c>
      <c r="X53" s="445">
        <f ca="1">IFERROR(K53*INDEX('General Inputs'!$I$522:$I$579,MATCH(F53,'General Inputs'!$F$522:$F$579,0)),0)*1000</f>
        <v>0</v>
      </c>
      <c r="Y53" s="445">
        <f ca="1">IFERROR($K53*INDEX('General Inputs'!$G$583:$G$630,MATCH(Coal_Calcs!$F53,'General Inputs'!$F$583:$F$630,0)),0)*$F$20</f>
        <v>0</v>
      </c>
      <c r="Z53" s="445">
        <f ca="1">IFERROR($K53*INDEX('General Inputs'!$H$583:$H$630,MATCH(Coal_Calcs!$F53,'General Inputs'!$F$583:$F$630,0)),0)*$F$20</f>
        <v>0</v>
      </c>
      <c r="AA53" s="445">
        <f ca="1">IFERROR($K53*INDEX('General Inputs'!$I$583:$I$630,MATCH(Coal_Calcs!$F53,'General Inputs'!$F$583:$F$630,0)),0)*$F$20</f>
        <v>0</v>
      </c>
      <c r="AB53" s="445">
        <f t="shared" ca="1" si="2"/>
        <v>0</v>
      </c>
      <c r="AC53" s="442">
        <f t="shared" ca="1" si="2"/>
        <v>0</v>
      </c>
      <c r="AD53" s="446">
        <f t="shared" ca="1" si="2"/>
        <v>0</v>
      </c>
      <c r="AE53" s="445"/>
      <c r="AF53" s="442"/>
      <c r="AG53" s="446"/>
      <c r="AH53" s="445"/>
      <c r="AI53" s="442"/>
      <c r="AJ53" s="446"/>
      <c r="AK53" s="445">
        <f t="shared" si="3"/>
        <v>0</v>
      </c>
      <c r="AL53" s="442">
        <f t="shared" si="3"/>
        <v>0</v>
      </c>
      <c r="AM53" s="446">
        <f t="shared" si="3"/>
        <v>0</v>
      </c>
    </row>
    <row r="54" spans="1:39" s="82" customFormat="1" ht="12.9" customHeight="1" x14ac:dyDescent="0.3">
      <c r="A54" s="19"/>
      <c r="B54" s="19"/>
      <c r="C54" s="104"/>
      <c r="D54" s="453"/>
      <c r="E54" s="454" t="str">
        <f t="shared" ca="1" si="6"/>
        <v>Bosnia and Herzegovina</v>
      </c>
      <c r="F54" s="454" t="str">
        <f t="shared" ca="1" si="6"/>
        <v>ba</v>
      </c>
      <c r="G54" s="454" t="str">
        <f t="shared" ca="1" si="6"/>
        <v>e6tons</v>
      </c>
      <c r="H54" s="175"/>
      <c r="I54" s="175"/>
      <c r="J54" s="442">
        <f t="shared" ca="1" si="6"/>
        <v>0</v>
      </c>
      <c r="K54" s="442">
        <f t="shared" ca="1" si="6"/>
        <v>6.5575534891953193</v>
      </c>
      <c r="L54" s="448">
        <f t="shared" ca="1" si="6"/>
        <v>0</v>
      </c>
      <c r="M54" s="491">
        <f ca="1">IFERROR(J54*INDEX('General Inputs'!$G$522:$G$579,MATCH(F54,'General Inputs'!$F$522:$F$579,0)),0)*1000</f>
        <v>0</v>
      </c>
      <c r="N54" s="445">
        <f ca="1">IFERROR(J54*INDEX('General Inputs'!$H$522:$H$579,MATCH(F54,'General Inputs'!$F$522:$F$579,0)),0)*1000</f>
        <v>0</v>
      </c>
      <c r="O54" s="445">
        <f ca="1">IFERROR(J54*INDEX('General Inputs'!$I$522:$I$579,MATCH(F54,'General Inputs'!$F$522:$F$579,0)),0)*1000</f>
        <v>0</v>
      </c>
      <c r="P54" s="445">
        <f ca="1">IFERROR($J54*INDEX('General Inputs'!$G$583:$G$630,MATCH(Coal_Calcs!$F54,'General Inputs'!$F$583:$F$630,0)),0)*$F$20</f>
        <v>0</v>
      </c>
      <c r="Q54" s="445">
        <f ca="1">IFERROR($J54*INDEX('General Inputs'!$H$583:$H$630,MATCH(Coal_Calcs!$F54,'General Inputs'!$F$583:$F$630,0)),0)*$F$20</f>
        <v>0</v>
      </c>
      <c r="R54" s="445">
        <f ca="1">IFERROR($J54*INDEX('General Inputs'!$I$583:$I$630,MATCH(Coal_Calcs!$F54,'General Inputs'!$F$583:$F$630,0)),0)*$F$20</f>
        <v>0</v>
      </c>
      <c r="S54" s="445">
        <f t="shared" ca="1" si="4"/>
        <v>0</v>
      </c>
      <c r="T54" s="442">
        <f t="shared" ca="1" si="5"/>
        <v>0</v>
      </c>
      <c r="U54" s="446">
        <f t="shared" ca="1" si="5"/>
        <v>0</v>
      </c>
      <c r="V54" s="445">
        <f ca="1">IFERROR(K54*INDEX('General Inputs'!$G$522:$G$579,MATCH(F54,'General Inputs'!$F$522:$F$579,0)),0)*1000</f>
        <v>10660.005274566125</v>
      </c>
      <c r="W54" s="445">
        <f ca="1">IFERROR(K54*INDEX('General Inputs'!$H$522:$H$579,MATCH(F54,'General Inputs'!$F$522:$F$579,0)),0)*1000</f>
        <v>11821.062164062017</v>
      </c>
      <c r="X54" s="445">
        <f ca="1">IFERROR(K54*INDEX('General Inputs'!$I$522:$I$579,MATCH(F54,'General Inputs'!$F$522:$F$579,0)),0)*1000</f>
        <v>12993.887248271521</v>
      </c>
      <c r="Y54" s="445">
        <f ca="1">IFERROR($K54*INDEX('General Inputs'!$G$583:$G$630,MATCH(Coal_Calcs!$F54,'General Inputs'!$F$583:$F$630,0)),0)*$F$20</f>
        <v>732.63014467827077</v>
      </c>
      <c r="Z54" s="445">
        <f ca="1">IFERROR($K54*INDEX('General Inputs'!$H$583:$H$630,MATCH(Coal_Calcs!$F54,'General Inputs'!$F$583:$F$630,0)),0)*$F$20</f>
        <v>805.15404247588629</v>
      </c>
      <c r="AA54" s="445">
        <f ca="1">IFERROR($K54*INDEX('General Inputs'!$I$583:$I$630,MATCH(Coal_Calcs!$F54,'General Inputs'!$F$583:$F$630,0)),0)*$F$20</f>
        <v>877.67794027350192</v>
      </c>
      <c r="AB54" s="445">
        <f t="shared" ref="AB54:AD117" ca="1" si="7">V54+Y54</f>
        <v>11392.635419244396</v>
      </c>
      <c r="AC54" s="442">
        <f t="shared" ca="1" si="7"/>
        <v>12626.216206537903</v>
      </c>
      <c r="AD54" s="446">
        <f t="shared" ca="1" si="7"/>
        <v>13871.565188545024</v>
      </c>
      <c r="AE54" s="445"/>
      <c r="AF54" s="442"/>
      <c r="AG54" s="446"/>
      <c r="AH54" s="445"/>
      <c r="AI54" s="442"/>
      <c r="AJ54" s="446"/>
      <c r="AK54" s="445">
        <f t="shared" ref="AK54:AM117" si="8">AE54+AH54</f>
        <v>0</v>
      </c>
      <c r="AL54" s="442">
        <f t="shared" si="8"/>
        <v>0</v>
      </c>
      <c r="AM54" s="446">
        <f t="shared" si="8"/>
        <v>0</v>
      </c>
    </row>
    <row r="55" spans="1:39" s="82" customFormat="1" ht="12.9" customHeight="1" x14ac:dyDescent="0.3">
      <c r="A55" s="19"/>
      <c r="B55" s="19"/>
      <c r="C55" s="104"/>
      <c r="D55" s="453"/>
      <c r="E55" s="454" t="str">
        <f t="shared" ca="1" si="6"/>
        <v>Barbados</v>
      </c>
      <c r="F55" s="454" t="str">
        <f t="shared" ca="1" si="6"/>
        <v>bb</v>
      </c>
      <c r="G55" s="454" t="str">
        <f t="shared" ca="1" si="6"/>
        <v>e6tons</v>
      </c>
      <c r="H55" s="175"/>
      <c r="I55" s="175"/>
      <c r="J55" s="442">
        <f t="shared" ca="1" si="6"/>
        <v>0</v>
      </c>
      <c r="K55" s="442">
        <f t="shared" ca="1" si="6"/>
        <v>0</v>
      </c>
      <c r="L55" s="448">
        <f t="shared" ca="1" si="6"/>
        <v>0</v>
      </c>
      <c r="M55" s="491">
        <f ca="1">IFERROR(J55*INDEX('General Inputs'!$G$522:$G$579,MATCH(F55,'General Inputs'!$F$522:$F$579,0)),0)*1000</f>
        <v>0</v>
      </c>
      <c r="N55" s="445">
        <f ca="1">IFERROR(J55*INDEX('General Inputs'!$H$522:$H$579,MATCH(F55,'General Inputs'!$F$522:$F$579,0)),0)*1000</f>
        <v>0</v>
      </c>
      <c r="O55" s="445">
        <f ca="1">IFERROR(J55*INDEX('General Inputs'!$I$522:$I$579,MATCH(F55,'General Inputs'!$F$522:$F$579,0)),0)*1000</f>
        <v>0</v>
      </c>
      <c r="P55" s="445">
        <f ca="1">IFERROR($J55*INDEX('General Inputs'!$G$583:$G$630,MATCH(Coal_Calcs!$F55,'General Inputs'!$F$583:$F$630,0)),0)*$F$20</f>
        <v>0</v>
      </c>
      <c r="Q55" s="445">
        <f ca="1">IFERROR($J55*INDEX('General Inputs'!$H$583:$H$630,MATCH(Coal_Calcs!$F55,'General Inputs'!$F$583:$F$630,0)),0)*$F$20</f>
        <v>0</v>
      </c>
      <c r="R55" s="445">
        <f ca="1">IFERROR($J55*INDEX('General Inputs'!$I$583:$I$630,MATCH(Coal_Calcs!$F55,'General Inputs'!$F$583:$F$630,0)),0)*$F$20</f>
        <v>0</v>
      </c>
      <c r="S55" s="445">
        <f t="shared" ca="1" si="4"/>
        <v>0</v>
      </c>
      <c r="T55" s="442">
        <f t="shared" ca="1" si="5"/>
        <v>0</v>
      </c>
      <c r="U55" s="446">
        <f t="shared" ca="1" si="5"/>
        <v>0</v>
      </c>
      <c r="V55" s="445">
        <f ca="1">IFERROR(K55*INDEX('General Inputs'!$G$522:$G$579,MATCH(F55,'General Inputs'!$F$522:$F$579,0)),0)*1000</f>
        <v>0</v>
      </c>
      <c r="W55" s="445">
        <f ca="1">IFERROR(K55*INDEX('General Inputs'!$H$522:$H$579,MATCH(F55,'General Inputs'!$F$522:$F$579,0)),0)*1000</f>
        <v>0</v>
      </c>
      <c r="X55" s="445">
        <f ca="1">IFERROR(K55*INDEX('General Inputs'!$I$522:$I$579,MATCH(F55,'General Inputs'!$F$522:$F$579,0)),0)*1000</f>
        <v>0</v>
      </c>
      <c r="Y55" s="445">
        <f ca="1">IFERROR($K55*INDEX('General Inputs'!$G$583:$G$630,MATCH(Coal_Calcs!$F55,'General Inputs'!$F$583:$F$630,0)),0)*$F$20</f>
        <v>0</v>
      </c>
      <c r="Z55" s="445">
        <f ca="1">IFERROR($K55*INDEX('General Inputs'!$H$583:$H$630,MATCH(Coal_Calcs!$F55,'General Inputs'!$F$583:$F$630,0)),0)*$F$20</f>
        <v>0</v>
      </c>
      <c r="AA55" s="445">
        <f ca="1">IFERROR($K55*INDEX('General Inputs'!$I$583:$I$630,MATCH(Coal_Calcs!$F55,'General Inputs'!$F$583:$F$630,0)),0)*$F$20</f>
        <v>0</v>
      </c>
      <c r="AB55" s="445">
        <f t="shared" ca="1" si="7"/>
        <v>0</v>
      </c>
      <c r="AC55" s="442">
        <f t="shared" ca="1" si="7"/>
        <v>0</v>
      </c>
      <c r="AD55" s="446">
        <f t="shared" ca="1" si="7"/>
        <v>0</v>
      </c>
      <c r="AE55" s="445"/>
      <c r="AF55" s="442"/>
      <c r="AG55" s="446"/>
      <c r="AH55" s="445"/>
      <c r="AI55" s="442"/>
      <c r="AJ55" s="446"/>
      <c r="AK55" s="445">
        <f t="shared" si="8"/>
        <v>0</v>
      </c>
      <c r="AL55" s="442">
        <f t="shared" si="8"/>
        <v>0</v>
      </c>
      <c r="AM55" s="446">
        <f t="shared" si="8"/>
        <v>0</v>
      </c>
    </row>
    <row r="56" spans="1:39" s="82" customFormat="1" ht="12.9" customHeight="1" x14ac:dyDescent="0.3">
      <c r="A56" s="19"/>
      <c r="B56" s="19"/>
      <c r="C56" s="104"/>
      <c r="D56" s="453"/>
      <c r="E56" s="454" t="str">
        <f t="shared" ca="1" si="6"/>
        <v>Bangladesh</v>
      </c>
      <c r="F56" s="454" t="str">
        <f t="shared" ca="1" si="6"/>
        <v>bd</v>
      </c>
      <c r="G56" s="454" t="str">
        <f t="shared" ca="1" si="6"/>
        <v>e6tons</v>
      </c>
      <c r="H56" s="175"/>
      <c r="I56" s="175"/>
      <c r="J56" s="442">
        <f t="shared" ca="1" si="6"/>
        <v>0</v>
      </c>
      <c r="K56" s="442">
        <f t="shared" ca="1" si="6"/>
        <v>0</v>
      </c>
      <c r="L56" s="448">
        <f t="shared" ca="1" si="6"/>
        <v>0</v>
      </c>
      <c r="M56" s="491">
        <f ca="1">IFERROR(J56*INDEX('General Inputs'!$G$522:$G$579,MATCH(F56,'General Inputs'!$F$522:$F$579,0)),0)*1000</f>
        <v>0</v>
      </c>
      <c r="N56" s="445">
        <f ca="1">IFERROR(J56*INDEX('General Inputs'!$H$522:$H$579,MATCH(F56,'General Inputs'!$F$522:$F$579,0)),0)*1000</f>
        <v>0</v>
      </c>
      <c r="O56" s="445">
        <f ca="1">IFERROR(J56*INDEX('General Inputs'!$I$522:$I$579,MATCH(F56,'General Inputs'!$F$522:$F$579,0)),0)*1000</f>
        <v>0</v>
      </c>
      <c r="P56" s="445">
        <f ca="1">IFERROR($J56*INDEX('General Inputs'!$G$583:$G$630,MATCH(Coal_Calcs!$F56,'General Inputs'!$F$583:$F$630,0)),0)*$F$20</f>
        <v>0</v>
      </c>
      <c r="Q56" s="445">
        <f ca="1">IFERROR($J56*INDEX('General Inputs'!$H$583:$H$630,MATCH(Coal_Calcs!$F56,'General Inputs'!$F$583:$F$630,0)),0)*$F$20</f>
        <v>0</v>
      </c>
      <c r="R56" s="445">
        <f ca="1">IFERROR($J56*INDEX('General Inputs'!$I$583:$I$630,MATCH(Coal_Calcs!$F56,'General Inputs'!$F$583:$F$630,0)),0)*$F$20</f>
        <v>0</v>
      </c>
      <c r="S56" s="445">
        <f t="shared" ca="1" si="4"/>
        <v>0</v>
      </c>
      <c r="T56" s="442">
        <f t="shared" ca="1" si="5"/>
        <v>0</v>
      </c>
      <c r="U56" s="446">
        <f t="shared" ca="1" si="5"/>
        <v>0</v>
      </c>
      <c r="V56" s="445">
        <f ca="1">IFERROR(K56*INDEX('General Inputs'!$G$522:$G$579,MATCH(F56,'General Inputs'!$F$522:$F$579,0)),0)*1000</f>
        <v>0</v>
      </c>
      <c r="W56" s="445">
        <f ca="1">IFERROR(K56*INDEX('General Inputs'!$H$522:$H$579,MATCH(F56,'General Inputs'!$F$522:$F$579,0)),0)*1000</f>
        <v>0</v>
      </c>
      <c r="X56" s="445">
        <f ca="1">IFERROR(K56*INDEX('General Inputs'!$I$522:$I$579,MATCH(F56,'General Inputs'!$F$522:$F$579,0)),0)*1000</f>
        <v>0</v>
      </c>
      <c r="Y56" s="445">
        <f ca="1">IFERROR($K56*INDEX('General Inputs'!$G$583:$G$630,MATCH(Coal_Calcs!$F56,'General Inputs'!$F$583:$F$630,0)),0)*$F$20</f>
        <v>0</v>
      </c>
      <c r="Z56" s="445">
        <f ca="1">IFERROR($K56*INDEX('General Inputs'!$H$583:$H$630,MATCH(Coal_Calcs!$F56,'General Inputs'!$F$583:$F$630,0)),0)*$F$20</f>
        <v>0</v>
      </c>
      <c r="AA56" s="445">
        <f ca="1">IFERROR($K56*INDEX('General Inputs'!$I$583:$I$630,MATCH(Coal_Calcs!$F56,'General Inputs'!$F$583:$F$630,0)),0)*$F$20</f>
        <v>0</v>
      </c>
      <c r="AB56" s="445">
        <f t="shared" ca="1" si="7"/>
        <v>0</v>
      </c>
      <c r="AC56" s="442">
        <f t="shared" ca="1" si="7"/>
        <v>0</v>
      </c>
      <c r="AD56" s="446">
        <f t="shared" ca="1" si="7"/>
        <v>0</v>
      </c>
      <c r="AE56" s="445"/>
      <c r="AF56" s="442"/>
      <c r="AG56" s="446"/>
      <c r="AH56" s="445"/>
      <c r="AI56" s="442"/>
      <c r="AJ56" s="446"/>
      <c r="AK56" s="445">
        <f t="shared" si="8"/>
        <v>0</v>
      </c>
      <c r="AL56" s="442">
        <f t="shared" si="8"/>
        <v>0</v>
      </c>
      <c r="AM56" s="446">
        <f t="shared" si="8"/>
        <v>0</v>
      </c>
    </row>
    <row r="57" spans="1:39" s="82" customFormat="1" ht="12.9" customHeight="1" x14ac:dyDescent="0.3">
      <c r="A57" s="19"/>
      <c r="B57" s="19"/>
      <c r="C57" s="104"/>
      <c r="D57" s="453"/>
      <c r="E57" s="454" t="str">
        <f t="shared" ca="1" si="6"/>
        <v>Belgium</v>
      </c>
      <c r="F57" s="454" t="str">
        <f t="shared" ca="1" si="6"/>
        <v>be</v>
      </c>
      <c r="G57" s="454" t="str">
        <f t="shared" ca="1" si="6"/>
        <v>e6tons</v>
      </c>
      <c r="H57" s="175"/>
      <c r="I57" s="175"/>
      <c r="J57" s="442">
        <f t="shared" ca="1" si="6"/>
        <v>0</v>
      </c>
      <c r="K57" s="442">
        <f t="shared" ca="1" si="6"/>
        <v>0</v>
      </c>
      <c r="L57" s="448">
        <f t="shared" ca="1" si="6"/>
        <v>0</v>
      </c>
      <c r="M57" s="491">
        <f ca="1">IFERROR(J57*INDEX('General Inputs'!$G$522:$G$579,MATCH(F57,'General Inputs'!$F$522:$F$579,0)),0)*1000</f>
        <v>0</v>
      </c>
      <c r="N57" s="445">
        <f ca="1">IFERROR(J57*INDEX('General Inputs'!$H$522:$H$579,MATCH(F57,'General Inputs'!$F$522:$F$579,0)),0)*1000</f>
        <v>0</v>
      </c>
      <c r="O57" s="445">
        <f ca="1">IFERROR(J57*INDEX('General Inputs'!$I$522:$I$579,MATCH(F57,'General Inputs'!$F$522:$F$579,0)),0)*1000</f>
        <v>0</v>
      </c>
      <c r="P57" s="445">
        <f ca="1">IFERROR($J57*INDEX('General Inputs'!$G$583:$G$630,MATCH(Coal_Calcs!$F57,'General Inputs'!$F$583:$F$630,0)),0)*$F$20</f>
        <v>0</v>
      </c>
      <c r="Q57" s="445">
        <f ca="1">IFERROR($J57*INDEX('General Inputs'!$H$583:$H$630,MATCH(Coal_Calcs!$F57,'General Inputs'!$F$583:$F$630,0)),0)*$F$20</f>
        <v>0</v>
      </c>
      <c r="R57" s="445">
        <f ca="1">IFERROR($J57*INDEX('General Inputs'!$I$583:$I$630,MATCH(Coal_Calcs!$F57,'General Inputs'!$F$583:$F$630,0)),0)*$F$20</f>
        <v>0</v>
      </c>
      <c r="S57" s="445">
        <f t="shared" ca="1" si="4"/>
        <v>0</v>
      </c>
      <c r="T57" s="442">
        <f t="shared" ca="1" si="5"/>
        <v>0</v>
      </c>
      <c r="U57" s="446">
        <f t="shared" ca="1" si="5"/>
        <v>0</v>
      </c>
      <c r="V57" s="445">
        <f ca="1">IFERROR(K57*INDEX('General Inputs'!$G$522:$G$579,MATCH(F57,'General Inputs'!$F$522:$F$579,0)),0)*1000</f>
        <v>0</v>
      </c>
      <c r="W57" s="445">
        <f ca="1">IFERROR(K57*INDEX('General Inputs'!$H$522:$H$579,MATCH(F57,'General Inputs'!$F$522:$F$579,0)),0)*1000</f>
        <v>0</v>
      </c>
      <c r="X57" s="445">
        <f ca="1">IFERROR(K57*INDEX('General Inputs'!$I$522:$I$579,MATCH(F57,'General Inputs'!$F$522:$F$579,0)),0)*1000</f>
        <v>0</v>
      </c>
      <c r="Y57" s="445">
        <f ca="1">IFERROR($K57*INDEX('General Inputs'!$G$583:$G$630,MATCH(Coal_Calcs!$F57,'General Inputs'!$F$583:$F$630,0)),0)*$F$20</f>
        <v>0</v>
      </c>
      <c r="Z57" s="445">
        <f ca="1">IFERROR($K57*INDEX('General Inputs'!$H$583:$H$630,MATCH(Coal_Calcs!$F57,'General Inputs'!$F$583:$F$630,0)),0)*$F$20</f>
        <v>0</v>
      </c>
      <c r="AA57" s="445">
        <f ca="1">IFERROR($K57*INDEX('General Inputs'!$I$583:$I$630,MATCH(Coal_Calcs!$F57,'General Inputs'!$F$583:$F$630,0)),0)*$F$20</f>
        <v>0</v>
      </c>
      <c r="AB57" s="445">
        <f t="shared" ca="1" si="7"/>
        <v>0</v>
      </c>
      <c r="AC57" s="442">
        <f t="shared" ca="1" si="7"/>
        <v>0</v>
      </c>
      <c r="AD57" s="446">
        <f t="shared" ca="1" si="7"/>
        <v>0</v>
      </c>
      <c r="AE57" s="445"/>
      <c r="AF57" s="442"/>
      <c r="AG57" s="446"/>
      <c r="AH57" s="445"/>
      <c r="AI57" s="442"/>
      <c r="AJ57" s="446"/>
      <c r="AK57" s="445">
        <f t="shared" si="8"/>
        <v>0</v>
      </c>
      <c r="AL57" s="442">
        <f t="shared" si="8"/>
        <v>0</v>
      </c>
      <c r="AM57" s="446">
        <f t="shared" si="8"/>
        <v>0</v>
      </c>
    </row>
    <row r="58" spans="1:39" s="82" customFormat="1" ht="12.9" customHeight="1" x14ac:dyDescent="0.3">
      <c r="A58" s="19"/>
      <c r="B58" s="19"/>
      <c r="C58" s="104"/>
      <c r="D58" s="453"/>
      <c r="E58" s="454" t="str">
        <f t="shared" ca="1" si="6"/>
        <v>Burkina Faso</v>
      </c>
      <c r="F58" s="454" t="str">
        <f t="shared" ca="1" si="6"/>
        <v>bf</v>
      </c>
      <c r="G58" s="454" t="str">
        <f t="shared" ca="1" si="6"/>
        <v>e6tons</v>
      </c>
      <c r="H58" s="175"/>
      <c r="I58" s="175"/>
      <c r="J58" s="442">
        <f t="shared" ca="1" si="6"/>
        <v>0</v>
      </c>
      <c r="K58" s="442">
        <f t="shared" ca="1" si="6"/>
        <v>0</v>
      </c>
      <c r="L58" s="448">
        <f t="shared" ca="1" si="6"/>
        <v>0</v>
      </c>
      <c r="M58" s="491">
        <f ca="1">IFERROR(J58*INDEX('General Inputs'!$G$522:$G$579,MATCH(F58,'General Inputs'!$F$522:$F$579,0)),0)*1000</f>
        <v>0</v>
      </c>
      <c r="N58" s="445">
        <f ca="1">IFERROR(J58*INDEX('General Inputs'!$H$522:$H$579,MATCH(F58,'General Inputs'!$F$522:$F$579,0)),0)*1000</f>
        <v>0</v>
      </c>
      <c r="O58" s="445">
        <f ca="1">IFERROR(J58*INDEX('General Inputs'!$I$522:$I$579,MATCH(F58,'General Inputs'!$F$522:$F$579,0)),0)*1000</f>
        <v>0</v>
      </c>
      <c r="P58" s="445">
        <f ca="1">IFERROR($J58*INDEX('General Inputs'!$G$583:$G$630,MATCH(Coal_Calcs!$F58,'General Inputs'!$F$583:$F$630,0)),0)*$F$20</f>
        <v>0</v>
      </c>
      <c r="Q58" s="445">
        <f ca="1">IFERROR($J58*INDEX('General Inputs'!$H$583:$H$630,MATCH(Coal_Calcs!$F58,'General Inputs'!$F$583:$F$630,0)),0)*$F$20</f>
        <v>0</v>
      </c>
      <c r="R58" s="445">
        <f ca="1">IFERROR($J58*INDEX('General Inputs'!$I$583:$I$630,MATCH(Coal_Calcs!$F58,'General Inputs'!$F$583:$F$630,0)),0)*$F$20</f>
        <v>0</v>
      </c>
      <c r="S58" s="445">
        <f t="shared" ca="1" si="4"/>
        <v>0</v>
      </c>
      <c r="T58" s="442">
        <f t="shared" ca="1" si="5"/>
        <v>0</v>
      </c>
      <c r="U58" s="446">
        <f t="shared" ca="1" si="5"/>
        <v>0</v>
      </c>
      <c r="V58" s="445">
        <f ca="1">IFERROR(K58*INDEX('General Inputs'!$G$522:$G$579,MATCH(F58,'General Inputs'!$F$522:$F$579,0)),0)*1000</f>
        <v>0</v>
      </c>
      <c r="W58" s="445">
        <f ca="1">IFERROR(K58*INDEX('General Inputs'!$H$522:$H$579,MATCH(F58,'General Inputs'!$F$522:$F$579,0)),0)*1000</f>
        <v>0</v>
      </c>
      <c r="X58" s="445">
        <f ca="1">IFERROR(K58*INDEX('General Inputs'!$I$522:$I$579,MATCH(F58,'General Inputs'!$F$522:$F$579,0)),0)*1000</f>
        <v>0</v>
      </c>
      <c r="Y58" s="445">
        <f ca="1">IFERROR($K58*INDEX('General Inputs'!$G$583:$G$630,MATCH(Coal_Calcs!$F58,'General Inputs'!$F$583:$F$630,0)),0)*$F$20</f>
        <v>0</v>
      </c>
      <c r="Z58" s="445">
        <f ca="1">IFERROR($K58*INDEX('General Inputs'!$H$583:$H$630,MATCH(Coal_Calcs!$F58,'General Inputs'!$F$583:$F$630,0)),0)*$F$20</f>
        <v>0</v>
      </c>
      <c r="AA58" s="445">
        <f ca="1">IFERROR($K58*INDEX('General Inputs'!$I$583:$I$630,MATCH(Coal_Calcs!$F58,'General Inputs'!$F$583:$F$630,0)),0)*$F$20</f>
        <v>0</v>
      </c>
      <c r="AB58" s="445">
        <f t="shared" ca="1" si="7"/>
        <v>0</v>
      </c>
      <c r="AC58" s="442">
        <f t="shared" ca="1" si="7"/>
        <v>0</v>
      </c>
      <c r="AD58" s="446">
        <f t="shared" ca="1" si="7"/>
        <v>0</v>
      </c>
      <c r="AE58" s="445"/>
      <c r="AF58" s="442"/>
      <c r="AG58" s="446"/>
      <c r="AH58" s="445"/>
      <c r="AI58" s="442"/>
      <c r="AJ58" s="446"/>
      <c r="AK58" s="445">
        <f t="shared" si="8"/>
        <v>0</v>
      </c>
      <c r="AL58" s="442">
        <f t="shared" si="8"/>
        <v>0</v>
      </c>
      <c r="AM58" s="446">
        <f t="shared" si="8"/>
        <v>0</v>
      </c>
    </row>
    <row r="59" spans="1:39" s="82" customFormat="1" ht="12.9" customHeight="1" x14ac:dyDescent="0.3">
      <c r="A59" s="19"/>
      <c r="B59" s="19"/>
      <c r="C59" s="104"/>
      <c r="D59" s="453"/>
      <c r="E59" s="454" t="str">
        <f t="shared" ref="E59:L83" ca="1" si="9">INDIRECT((ADDRESS(ROW(),COLUMN(),,,$F$290)))</f>
        <v>Bulgaria</v>
      </c>
      <c r="F59" s="454" t="str">
        <f t="shared" ca="1" si="9"/>
        <v>bg</v>
      </c>
      <c r="G59" s="454" t="str">
        <f t="shared" ca="1" si="9"/>
        <v>e6tons</v>
      </c>
      <c r="H59" s="175"/>
      <c r="I59" s="175"/>
      <c r="J59" s="442">
        <f t="shared" ca="1" si="9"/>
        <v>15</v>
      </c>
      <c r="K59" s="442">
        <f t="shared" ca="1" si="9"/>
        <v>28.001254023405608</v>
      </c>
      <c r="L59" s="448">
        <f t="shared" ca="1" si="9"/>
        <v>0</v>
      </c>
      <c r="M59" s="491">
        <f ca="1">IFERROR(J59*INDEX('General Inputs'!$G$522:$G$579,MATCH(F59,'General Inputs'!$F$522:$F$579,0)),0)*1000</f>
        <v>24384.105959936787</v>
      </c>
      <c r="N59" s="445">
        <f ca="1">IFERROR(J59*INDEX('General Inputs'!$H$522:$H$579,MATCH(F59,'General Inputs'!$F$522:$F$579,0)),0)*1000</f>
        <v>27039.952133533992</v>
      </c>
      <c r="O59" s="445">
        <f ca="1">IFERROR(J59*INDEX('General Inputs'!$I$522:$I$579,MATCH(F59,'General Inputs'!$F$522:$F$579,0)),0)*1000</f>
        <v>29722.717328225732</v>
      </c>
      <c r="P59" s="445">
        <f ca="1">IFERROR($J59*INDEX('General Inputs'!$G$583:$G$630,MATCH(Coal_Calcs!$F59,'General Inputs'!$F$583:$F$630,0)),0)*$F$20</f>
        <v>1675.8463637820182</v>
      </c>
      <c r="Q59" s="445">
        <f ca="1">IFERROR($J59*INDEX('General Inputs'!$H$583:$H$630,MATCH(Coal_Calcs!$F59,'General Inputs'!$F$583:$F$630,0)),0)*$F$20</f>
        <v>1841.7403162685152</v>
      </c>
      <c r="R59" s="445">
        <f ca="1">IFERROR($J59*INDEX('General Inputs'!$I$583:$I$630,MATCH(Coal_Calcs!$F59,'General Inputs'!$F$583:$F$630,0)),0)*$F$20</f>
        <v>2007.634268755013</v>
      </c>
      <c r="S59" s="445">
        <f t="shared" ca="1" si="4"/>
        <v>26059.952323718804</v>
      </c>
      <c r="T59" s="442">
        <f t="shared" ca="1" si="5"/>
        <v>28881.692449802507</v>
      </c>
      <c r="U59" s="446">
        <f t="shared" ca="1" si="5"/>
        <v>31730.351596980745</v>
      </c>
      <c r="V59" s="445">
        <f ca="1">IFERROR(K59*INDEX('General Inputs'!$G$522:$G$579,MATCH(F59,'General Inputs'!$F$522:$F$579,0)),0)*1000</f>
        <v>45519.036341188577</v>
      </c>
      <c r="W59" s="445">
        <f ca="1">IFERROR(K59*INDEX('General Inputs'!$H$522:$H$579,MATCH(F59,'General Inputs'!$F$522:$F$579,0)),0)*1000</f>
        <v>50476.83789812091</v>
      </c>
      <c r="X59" s="445">
        <f ca="1">IFERROR(K59*INDEX('General Inputs'!$I$522:$I$579,MATCH(F59,'General Inputs'!$F$522:$F$579,0)),0)*1000</f>
        <v>55484.890544901886</v>
      </c>
      <c r="Y59" s="445">
        <f ca="1">IFERROR($K59*INDEX('General Inputs'!$G$583:$G$630,MATCH(Coal_Calcs!$F59,'General Inputs'!$F$583:$F$630,0)),0)*$F$20</f>
        <v>3128.3866490973928</v>
      </c>
      <c r="Z59" s="445">
        <f ca="1">IFERROR($K59*INDEX('General Inputs'!$H$583:$H$630,MATCH(Coal_Calcs!$F59,'General Inputs'!$F$583:$F$630,0)),0)*$F$20</f>
        <v>3438.0692293988054</v>
      </c>
      <c r="AA59" s="445">
        <f ca="1">IFERROR($K59*INDEX('General Inputs'!$I$583:$I$630,MATCH(Coal_Calcs!$F59,'General Inputs'!$F$583:$F$630,0)),0)*$F$20</f>
        <v>3747.7518097002194</v>
      </c>
      <c r="AB59" s="445">
        <f t="shared" ca="1" si="7"/>
        <v>48647.422990285973</v>
      </c>
      <c r="AC59" s="442">
        <f t="shared" ca="1" si="7"/>
        <v>53914.907127519713</v>
      </c>
      <c r="AD59" s="446">
        <f t="shared" ca="1" si="7"/>
        <v>59232.642354602103</v>
      </c>
      <c r="AE59" s="445"/>
      <c r="AF59" s="442"/>
      <c r="AG59" s="446"/>
      <c r="AH59" s="445"/>
      <c r="AI59" s="442"/>
      <c r="AJ59" s="446"/>
      <c r="AK59" s="445">
        <f t="shared" si="8"/>
        <v>0</v>
      </c>
      <c r="AL59" s="442">
        <f t="shared" si="8"/>
        <v>0</v>
      </c>
      <c r="AM59" s="446">
        <f t="shared" si="8"/>
        <v>0</v>
      </c>
    </row>
    <row r="60" spans="1:39" s="82" customFormat="1" ht="12.9" customHeight="1" x14ac:dyDescent="0.3">
      <c r="A60" s="19"/>
      <c r="B60" s="19"/>
      <c r="C60" s="104"/>
      <c r="D60" s="453"/>
      <c r="E60" s="454" t="str">
        <f t="shared" ca="1" si="9"/>
        <v>Bahrain</v>
      </c>
      <c r="F60" s="454" t="str">
        <f t="shared" ca="1" si="9"/>
        <v>bh</v>
      </c>
      <c r="G60" s="454" t="str">
        <f t="shared" ca="1" si="9"/>
        <v>e6tons</v>
      </c>
      <c r="H60" s="175"/>
      <c r="I60" s="175"/>
      <c r="J60" s="442">
        <f t="shared" ca="1" si="9"/>
        <v>0</v>
      </c>
      <c r="K60" s="442">
        <f t="shared" ca="1" si="9"/>
        <v>0</v>
      </c>
      <c r="L60" s="448">
        <f t="shared" ca="1" si="9"/>
        <v>0</v>
      </c>
      <c r="M60" s="491">
        <f ca="1">IFERROR(J60*INDEX('General Inputs'!$G$522:$G$579,MATCH(F60,'General Inputs'!$F$522:$F$579,0)),0)*1000</f>
        <v>0</v>
      </c>
      <c r="N60" s="445">
        <f ca="1">IFERROR(J60*INDEX('General Inputs'!$H$522:$H$579,MATCH(F60,'General Inputs'!$F$522:$F$579,0)),0)*1000</f>
        <v>0</v>
      </c>
      <c r="O60" s="445">
        <f ca="1">IFERROR(J60*INDEX('General Inputs'!$I$522:$I$579,MATCH(F60,'General Inputs'!$F$522:$F$579,0)),0)*1000</f>
        <v>0</v>
      </c>
      <c r="P60" s="445">
        <f ca="1">IFERROR($J60*INDEX('General Inputs'!$G$583:$G$630,MATCH(Coal_Calcs!$F60,'General Inputs'!$F$583:$F$630,0)),0)*$F$20</f>
        <v>0</v>
      </c>
      <c r="Q60" s="445">
        <f ca="1">IFERROR($J60*INDEX('General Inputs'!$H$583:$H$630,MATCH(Coal_Calcs!$F60,'General Inputs'!$F$583:$F$630,0)),0)*$F$20</f>
        <v>0</v>
      </c>
      <c r="R60" s="445">
        <f ca="1">IFERROR($J60*INDEX('General Inputs'!$I$583:$I$630,MATCH(Coal_Calcs!$F60,'General Inputs'!$F$583:$F$630,0)),0)*$F$20</f>
        <v>0</v>
      </c>
      <c r="S60" s="445">
        <f t="shared" ca="1" si="4"/>
        <v>0</v>
      </c>
      <c r="T60" s="442">
        <f t="shared" ca="1" si="5"/>
        <v>0</v>
      </c>
      <c r="U60" s="446">
        <f t="shared" ca="1" si="5"/>
        <v>0</v>
      </c>
      <c r="V60" s="445">
        <f ca="1">IFERROR(K60*INDEX('General Inputs'!$G$522:$G$579,MATCH(F60,'General Inputs'!$F$522:$F$579,0)),0)*1000</f>
        <v>0</v>
      </c>
      <c r="W60" s="445">
        <f ca="1">IFERROR(K60*INDEX('General Inputs'!$H$522:$H$579,MATCH(F60,'General Inputs'!$F$522:$F$579,0)),0)*1000</f>
        <v>0</v>
      </c>
      <c r="X60" s="445">
        <f ca="1">IFERROR(K60*INDEX('General Inputs'!$I$522:$I$579,MATCH(F60,'General Inputs'!$F$522:$F$579,0)),0)*1000</f>
        <v>0</v>
      </c>
      <c r="Y60" s="445">
        <f ca="1">IFERROR($K60*INDEX('General Inputs'!$G$583:$G$630,MATCH(Coal_Calcs!$F60,'General Inputs'!$F$583:$F$630,0)),0)*$F$20</f>
        <v>0</v>
      </c>
      <c r="Z60" s="445">
        <f ca="1">IFERROR($K60*INDEX('General Inputs'!$H$583:$H$630,MATCH(Coal_Calcs!$F60,'General Inputs'!$F$583:$F$630,0)),0)*$F$20</f>
        <v>0</v>
      </c>
      <c r="AA60" s="445">
        <f ca="1">IFERROR($K60*INDEX('General Inputs'!$I$583:$I$630,MATCH(Coal_Calcs!$F60,'General Inputs'!$F$583:$F$630,0)),0)*$F$20</f>
        <v>0</v>
      </c>
      <c r="AB60" s="445">
        <f t="shared" ca="1" si="7"/>
        <v>0</v>
      </c>
      <c r="AC60" s="442">
        <f t="shared" ca="1" si="7"/>
        <v>0</v>
      </c>
      <c r="AD60" s="446">
        <f t="shared" ca="1" si="7"/>
        <v>0</v>
      </c>
      <c r="AE60" s="445"/>
      <c r="AF60" s="442"/>
      <c r="AG60" s="446"/>
      <c r="AH60" s="445"/>
      <c r="AI60" s="442"/>
      <c r="AJ60" s="446"/>
      <c r="AK60" s="445">
        <f t="shared" si="8"/>
        <v>0</v>
      </c>
      <c r="AL60" s="442">
        <f t="shared" si="8"/>
        <v>0</v>
      </c>
      <c r="AM60" s="446">
        <f t="shared" si="8"/>
        <v>0</v>
      </c>
    </row>
    <row r="61" spans="1:39" s="82" customFormat="1" ht="12.9" customHeight="1" x14ac:dyDescent="0.3">
      <c r="A61" s="19"/>
      <c r="B61" s="19"/>
      <c r="C61" s="104"/>
      <c r="D61" s="453"/>
      <c r="E61" s="454" t="str">
        <f t="shared" ca="1" si="9"/>
        <v>Burundi</v>
      </c>
      <c r="F61" s="454" t="str">
        <f t="shared" ca="1" si="9"/>
        <v>bi</v>
      </c>
      <c r="G61" s="454" t="str">
        <f t="shared" ca="1" si="9"/>
        <v>e6tons</v>
      </c>
      <c r="H61" s="175"/>
      <c r="I61" s="175"/>
      <c r="J61" s="442">
        <f t="shared" ca="1" si="9"/>
        <v>0</v>
      </c>
      <c r="K61" s="442">
        <f t="shared" ca="1" si="9"/>
        <v>0</v>
      </c>
      <c r="L61" s="448">
        <f t="shared" ca="1" si="9"/>
        <v>0</v>
      </c>
      <c r="M61" s="491">
        <f ca="1">IFERROR(J61*INDEX('General Inputs'!$G$522:$G$579,MATCH(F61,'General Inputs'!$F$522:$F$579,0)),0)*1000</f>
        <v>0</v>
      </c>
      <c r="N61" s="445">
        <f ca="1">IFERROR(J61*INDEX('General Inputs'!$H$522:$H$579,MATCH(F61,'General Inputs'!$F$522:$F$579,0)),0)*1000</f>
        <v>0</v>
      </c>
      <c r="O61" s="445">
        <f ca="1">IFERROR(J61*INDEX('General Inputs'!$I$522:$I$579,MATCH(F61,'General Inputs'!$F$522:$F$579,0)),0)*1000</f>
        <v>0</v>
      </c>
      <c r="P61" s="445">
        <f ca="1">IFERROR($J61*INDEX('General Inputs'!$G$583:$G$630,MATCH(Coal_Calcs!$F61,'General Inputs'!$F$583:$F$630,0)),0)*$F$20</f>
        <v>0</v>
      </c>
      <c r="Q61" s="445">
        <f ca="1">IFERROR($J61*INDEX('General Inputs'!$H$583:$H$630,MATCH(Coal_Calcs!$F61,'General Inputs'!$F$583:$F$630,0)),0)*$F$20</f>
        <v>0</v>
      </c>
      <c r="R61" s="445">
        <f ca="1">IFERROR($J61*INDEX('General Inputs'!$I$583:$I$630,MATCH(Coal_Calcs!$F61,'General Inputs'!$F$583:$F$630,0)),0)*$F$20</f>
        <v>0</v>
      </c>
      <c r="S61" s="445">
        <f t="shared" ca="1" si="4"/>
        <v>0</v>
      </c>
      <c r="T61" s="442">
        <f t="shared" ca="1" si="5"/>
        <v>0</v>
      </c>
      <c r="U61" s="446">
        <f t="shared" ca="1" si="5"/>
        <v>0</v>
      </c>
      <c r="V61" s="445">
        <f ca="1">IFERROR(K61*INDEX('General Inputs'!$G$522:$G$579,MATCH(F61,'General Inputs'!$F$522:$F$579,0)),0)*1000</f>
        <v>0</v>
      </c>
      <c r="W61" s="445">
        <f ca="1">IFERROR(K61*INDEX('General Inputs'!$H$522:$H$579,MATCH(F61,'General Inputs'!$F$522:$F$579,0)),0)*1000</f>
        <v>0</v>
      </c>
      <c r="X61" s="445">
        <f ca="1">IFERROR(K61*INDEX('General Inputs'!$I$522:$I$579,MATCH(F61,'General Inputs'!$F$522:$F$579,0)),0)*1000</f>
        <v>0</v>
      </c>
      <c r="Y61" s="445">
        <f ca="1">IFERROR($K61*INDEX('General Inputs'!$G$583:$G$630,MATCH(Coal_Calcs!$F61,'General Inputs'!$F$583:$F$630,0)),0)*$F$20</f>
        <v>0</v>
      </c>
      <c r="Z61" s="445">
        <f ca="1">IFERROR($K61*INDEX('General Inputs'!$H$583:$H$630,MATCH(Coal_Calcs!$F61,'General Inputs'!$F$583:$F$630,0)),0)*$F$20</f>
        <v>0</v>
      </c>
      <c r="AA61" s="445">
        <f ca="1">IFERROR($K61*INDEX('General Inputs'!$I$583:$I$630,MATCH(Coal_Calcs!$F61,'General Inputs'!$F$583:$F$630,0)),0)*$F$20</f>
        <v>0</v>
      </c>
      <c r="AB61" s="445">
        <f t="shared" ca="1" si="7"/>
        <v>0</v>
      </c>
      <c r="AC61" s="442">
        <f t="shared" ca="1" si="7"/>
        <v>0</v>
      </c>
      <c r="AD61" s="446">
        <f t="shared" ca="1" si="7"/>
        <v>0</v>
      </c>
      <c r="AE61" s="445"/>
      <c r="AF61" s="442"/>
      <c r="AG61" s="446"/>
      <c r="AH61" s="445"/>
      <c r="AI61" s="442"/>
      <c r="AJ61" s="446"/>
      <c r="AK61" s="445">
        <f t="shared" si="8"/>
        <v>0</v>
      </c>
      <c r="AL61" s="442">
        <f t="shared" si="8"/>
        <v>0</v>
      </c>
      <c r="AM61" s="446">
        <f t="shared" si="8"/>
        <v>0</v>
      </c>
    </row>
    <row r="62" spans="1:39" s="82" customFormat="1" ht="12.9" customHeight="1" x14ac:dyDescent="0.3">
      <c r="A62" s="19"/>
      <c r="B62" s="19"/>
      <c r="C62" s="104"/>
      <c r="D62" s="453"/>
      <c r="E62" s="454" t="str">
        <f t="shared" ca="1" si="9"/>
        <v>Benin</v>
      </c>
      <c r="F62" s="454" t="str">
        <f t="shared" ca="1" si="9"/>
        <v>bj</v>
      </c>
      <c r="G62" s="454" t="str">
        <f t="shared" ca="1" si="9"/>
        <v>e6tons</v>
      </c>
      <c r="H62" s="175"/>
      <c r="I62" s="175"/>
      <c r="J62" s="442">
        <f t="shared" ca="1" si="9"/>
        <v>0</v>
      </c>
      <c r="K62" s="442">
        <f t="shared" ca="1" si="9"/>
        <v>0</v>
      </c>
      <c r="L62" s="448">
        <f t="shared" ca="1" si="9"/>
        <v>0</v>
      </c>
      <c r="M62" s="491">
        <f ca="1">IFERROR(J62*INDEX('General Inputs'!$G$522:$G$579,MATCH(F62,'General Inputs'!$F$522:$F$579,0)),0)*1000</f>
        <v>0</v>
      </c>
      <c r="N62" s="445">
        <f ca="1">IFERROR(J62*INDEX('General Inputs'!$H$522:$H$579,MATCH(F62,'General Inputs'!$F$522:$F$579,0)),0)*1000</f>
        <v>0</v>
      </c>
      <c r="O62" s="445">
        <f ca="1">IFERROR(J62*INDEX('General Inputs'!$I$522:$I$579,MATCH(F62,'General Inputs'!$F$522:$F$579,0)),0)*1000</f>
        <v>0</v>
      </c>
      <c r="P62" s="445">
        <f ca="1">IFERROR($J62*INDEX('General Inputs'!$G$583:$G$630,MATCH(Coal_Calcs!$F62,'General Inputs'!$F$583:$F$630,0)),0)*$F$20</f>
        <v>0</v>
      </c>
      <c r="Q62" s="445">
        <f ca="1">IFERROR($J62*INDEX('General Inputs'!$H$583:$H$630,MATCH(Coal_Calcs!$F62,'General Inputs'!$F$583:$F$630,0)),0)*$F$20</f>
        <v>0</v>
      </c>
      <c r="R62" s="445">
        <f ca="1">IFERROR($J62*INDEX('General Inputs'!$I$583:$I$630,MATCH(Coal_Calcs!$F62,'General Inputs'!$F$583:$F$630,0)),0)*$F$20</f>
        <v>0</v>
      </c>
      <c r="S62" s="445">
        <f t="shared" ca="1" si="4"/>
        <v>0</v>
      </c>
      <c r="T62" s="442">
        <f t="shared" ca="1" si="5"/>
        <v>0</v>
      </c>
      <c r="U62" s="446">
        <f t="shared" ca="1" si="5"/>
        <v>0</v>
      </c>
      <c r="V62" s="445">
        <f ca="1">IFERROR(K62*INDEX('General Inputs'!$G$522:$G$579,MATCH(F62,'General Inputs'!$F$522:$F$579,0)),0)*1000</f>
        <v>0</v>
      </c>
      <c r="W62" s="445">
        <f ca="1">IFERROR(K62*INDEX('General Inputs'!$H$522:$H$579,MATCH(F62,'General Inputs'!$F$522:$F$579,0)),0)*1000</f>
        <v>0</v>
      </c>
      <c r="X62" s="445">
        <f ca="1">IFERROR(K62*INDEX('General Inputs'!$I$522:$I$579,MATCH(F62,'General Inputs'!$F$522:$F$579,0)),0)*1000</f>
        <v>0</v>
      </c>
      <c r="Y62" s="445">
        <f ca="1">IFERROR($K62*INDEX('General Inputs'!$G$583:$G$630,MATCH(Coal_Calcs!$F62,'General Inputs'!$F$583:$F$630,0)),0)*$F$20</f>
        <v>0</v>
      </c>
      <c r="Z62" s="445">
        <f ca="1">IFERROR($K62*INDEX('General Inputs'!$H$583:$H$630,MATCH(Coal_Calcs!$F62,'General Inputs'!$F$583:$F$630,0)),0)*$F$20</f>
        <v>0</v>
      </c>
      <c r="AA62" s="445">
        <f ca="1">IFERROR($K62*INDEX('General Inputs'!$I$583:$I$630,MATCH(Coal_Calcs!$F62,'General Inputs'!$F$583:$F$630,0)),0)*$F$20</f>
        <v>0</v>
      </c>
      <c r="AB62" s="445">
        <f t="shared" ca="1" si="7"/>
        <v>0</v>
      </c>
      <c r="AC62" s="442">
        <f t="shared" ca="1" si="7"/>
        <v>0</v>
      </c>
      <c r="AD62" s="446">
        <f t="shared" ca="1" si="7"/>
        <v>0</v>
      </c>
      <c r="AE62" s="445"/>
      <c r="AF62" s="442"/>
      <c r="AG62" s="446"/>
      <c r="AH62" s="445"/>
      <c r="AI62" s="442"/>
      <c r="AJ62" s="446"/>
      <c r="AK62" s="445">
        <f t="shared" si="8"/>
        <v>0</v>
      </c>
      <c r="AL62" s="442">
        <f t="shared" si="8"/>
        <v>0</v>
      </c>
      <c r="AM62" s="446">
        <f t="shared" si="8"/>
        <v>0</v>
      </c>
    </row>
    <row r="63" spans="1:39" s="82" customFormat="1" ht="12.9" customHeight="1" x14ac:dyDescent="0.3">
      <c r="A63" s="19"/>
      <c r="B63" s="19"/>
      <c r="C63" s="104"/>
      <c r="D63" s="453"/>
      <c r="E63" s="454" t="str">
        <f t="shared" ca="1" si="9"/>
        <v>Saint BarthÃ©lemy</v>
      </c>
      <c r="F63" s="454" t="str">
        <f t="shared" ca="1" si="9"/>
        <v>bl</v>
      </c>
      <c r="G63" s="454" t="str">
        <f t="shared" ca="1" si="9"/>
        <v>e6tons</v>
      </c>
      <c r="H63" s="175"/>
      <c r="I63" s="175"/>
      <c r="J63" s="442">
        <f t="shared" ca="1" si="9"/>
        <v>0</v>
      </c>
      <c r="K63" s="442">
        <f t="shared" ca="1" si="9"/>
        <v>0</v>
      </c>
      <c r="L63" s="448">
        <f t="shared" ca="1" si="9"/>
        <v>0</v>
      </c>
      <c r="M63" s="491">
        <f ca="1">IFERROR(J63*INDEX('General Inputs'!$G$522:$G$579,MATCH(F63,'General Inputs'!$F$522:$F$579,0)),0)*1000</f>
        <v>0</v>
      </c>
      <c r="N63" s="445">
        <f ca="1">IFERROR(J63*INDEX('General Inputs'!$H$522:$H$579,MATCH(F63,'General Inputs'!$F$522:$F$579,0)),0)*1000</f>
        <v>0</v>
      </c>
      <c r="O63" s="445">
        <f ca="1">IFERROR(J63*INDEX('General Inputs'!$I$522:$I$579,MATCH(F63,'General Inputs'!$F$522:$F$579,0)),0)*1000</f>
        <v>0</v>
      </c>
      <c r="P63" s="445">
        <f ca="1">IFERROR($J63*INDEX('General Inputs'!$G$583:$G$630,MATCH(Coal_Calcs!$F63,'General Inputs'!$F$583:$F$630,0)),0)*$F$20</f>
        <v>0</v>
      </c>
      <c r="Q63" s="445">
        <f ca="1">IFERROR($J63*INDEX('General Inputs'!$H$583:$H$630,MATCH(Coal_Calcs!$F63,'General Inputs'!$F$583:$F$630,0)),0)*$F$20</f>
        <v>0</v>
      </c>
      <c r="R63" s="445">
        <f ca="1">IFERROR($J63*INDEX('General Inputs'!$I$583:$I$630,MATCH(Coal_Calcs!$F63,'General Inputs'!$F$583:$F$630,0)),0)*$F$20</f>
        <v>0</v>
      </c>
      <c r="S63" s="445">
        <f t="shared" ca="1" si="4"/>
        <v>0</v>
      </c>
      <c r="T63" s="442">
        <f t="shared" ca="1" si="5"/>
        <v>0</v>
      </c>
      <c r="U63" s="446">
        <f t="shared" ca="1" si="5"/>
        <v>0</v>
      </c>
      <c r="V63" s="445">
        <f ca="1">IFERROR(K63*INDEX('General Inputs'!$G$522:$G$579,MATCH(F63,'General Inputs'!$F$522:$F$579,0)),0)*1000</f>
        <v>0</v>
      </c>
      <c r="W63" s="445">
        <f ca="1">IFERROR(K63*INDEX('General Inputs'!$H$522:$H$579,MATCH(F63,'General Inputs'!$F$522:$F$579,0)),0)*1000</f>
        <v>0</v>
      </c>
      <c r="X63" s="445">
        <f ca="1">IFERROR(K63*INDEX('General Inputs'!$I$522:$I$579,MATCH(F63,'General Inputs'!$F$522:$F$579,0)),0)*1000</f>
        <v>0</v>
      </c>
      <c r="Y63" s="445">
        <f ca="1">IFERROR($K63*INDEX('General Inputs'!$G$583:$G$630,MATCH(Coal_Calcs!$F63,'General Inputs'!$F$583:$F$630,0)),0)*$F$20</f>
        <v>0</v>
      </c>
      <c r="Z63" s="445">
        <f ca="1">IFERROR($K63*INDEX('General Inputs'!$H$583:$H$630,MATCH(Coal_Calcs!$F63,'General Inputs'!$F$583:$F$630,0)),0)*$F$20</f>
        <v>0</v>
      </c>
      <c r="AA63" s="445">
        <f ca="1">IFERROR($K63*INDEX('General Inputs'!$I$583:$I$630,MATCH(Coal_Calcs!$F63,'General Inputs'!$F$583:$F$630,0)),0)*$F$20</f>
        <v>0</v>
      </c>
      <c r="AB63" s="445">
        <f t="shared" ca="1" si="7"/>
        <v>0</v>
      </c>
      <c r="AC63" s="442">
        <f t="shared" ca="1" si="7"/>
        <v>0</v>
      </c>
      <c r="AD63" s="446">
        <f t="shared" ca="1" si="7"/>
        <v>0</v>
      </c>
      <c r="AE63" s="445"/>
      <c r="AF63" s="442"/>
      <c r="AG63" s="446"/>
      <c r="AH63" s="445"/>
      <c r="AI63" s="442"/>
      <c r="AJ63" s="446"/>
      <c r="AK63" s="445">
        <f t="shared" si="8"/>
        <v>0</v>
      </c>
      <c r="AL63" s="442">
        <f t="shared" si="8"/>
        <v>0</v>
      </c>
      <c r="AM63" s="446">
        <f t="shared" si="8"/>
        <v>0</v>
      </c>
    </row>
    <row r="64" spans="1:39" s="82" customFormat="1" ht="12.9" customHeight="1" x14ac:dyDescent="0.3">
      <c r="A64" s="19"/>
      <c r="B64" s="19"/>
      <c r="C64" s="104"/>
      <c r="D64" s="453"/>
      <c r="E64" s="454" t="str">
        <f t="shared" ca="1" si="9"/>
        <v>Bermuda</v>
      </c>
      <c r="F64" s="454" t="str">
        <f t="shared" ca="1" si="9"/>
        <v>bm</v>
      </c>
      <c r="G64" s="454" t="str">
        <f t="shared" ca="1" si="9"/>
        <v>e6tons</v>
      </c>
      <c r="H64" s="175"/>
      <c r="I64" s="175"/>
      <c r="J64" s="442">
        <f t="shared" ca="1" si="9"/>
        <v>0</v>
      </c>
      <c r="K64" s="442">
        <f t="shared" ca="1" si="9"/>
        <v>0</v>
      </c>
      <c r="L64" s="448">
        <f t="shared" ca="1" si="9"/>
        <v>0</v>
      </c>
      <c r="M64" s="491">
        <f ca="1">IFERROR(J64*INDEX('General Inputs'!$G$522:$G$579,MATCH(F64,'General Inputs'!$F$522:$F$579,0)),0)*1000</f>
        <v>0</v>
      </c>
      <c r="N64" s="445">
        <f ca="1">IFERROR(J64*INDEX('General Inputs'!$H$522:$H$579,MATCH(F64,'General Inputs'!$F$522:$F$579,0)),0)*1000</f>
        <v>0</v>
      </c>
      <c r="O64" s="445">
        <f ca="1">IFERROR(J64*INDEX('General Inputs'!$I$522:$I$579,MATCH(F64,'General Inputs'!$F$522:$F$579,0)),0)*1000</f>
        <v>0</v>
      </c>
      <c r="P64" s="445">
        <f ca="1">IFERROR($J64*INDEX('General Inputs'!$G$583:$G$630,MATCH(Coal_Calcs!$F64,'General Inputs'!$F$583:$F$630,0)),0)*$F$20</f>
        <v>0</v>
      </c>
      <c r="Q64" s="445">
        <f ca="1">IFERROR($J64*INDEX('General Inputs'!$H$583:$H$630,MATCH(Coal_Calcs!$F64,'General Inputs'!$F$583:$F$630,0)),0)*$F$20</f>
        <v>0</v>
      </c>
      <c r="R64" s="445">
        <f ca="1">IFERROR($J64*INDEX('General Inputs'!$I$583:$I$630,MATCH(Coal_Calcs!$F64,'General Inputs'!$F$583:$F$630,0)),0)*$F$20</f>
        <v>0</v>
      </c>
      <c r="S64" s="445">
        <f t="shared" ca="1" si="4"/>
        <v>0</v>
      </c>
      <c r="T64" s="442">
        <f t="shared" ca="1" si="5"/>
        <v>0</v>
      </c>
      <c r="U64" s="446">
        <f t="shared" ca="1" si="5"/>
        <v>0</v>
      </c>
      <c r="V64" s="445">
        <f ca="1">IFERROR(K64*INDEX('General Inputs'!$G$522:$G$579,MATCH(F64,'General Inputs'!$F$522:$F$579,0)),0)*1000</f>
        <v>0</v>
      </c>
      <c r="W64" s="445">
        <f ca="1">IFERROR(K64*INDEX('General Inputs'!$H$522:$H$579,MATCH(F64,'General Inputs'!$F$522:$F$579,0)),0)*1000</f>
        <v>0</v>
      </c>
      <c r="X64" s="445">
        <f ca="1">IFERROR(K64*INDEX('General Inputs'!$I$522:$I$579,MATCH(F64,'General Inputs'!$F$522:$F$579,0)),0)*1000</f>
        <v>0</v>
      </c>
      <c r="Y64" s="445">
        <f ca="1">IFERROR($K64*INDEX('General Inputs'!$G$583:$G$630,MATCH(Coal_Calcs!$F64,'General Inputs'!$F$583:$F$630,0)),0)*$F$20</f>
        <v>0</v>
      </c>
      <c r="Z64" s="445">
        <f ca="1">IFERROR($K64*INDEX('General Inputs'!$H$583:$H$630,MATCH(Coal_Calcs!$F64,'General Inputs'!$F$583:$F$630,0)),0)*$F$20</f>
        <v>0</v>
      </c>
      <c r="AA64" s="445">
        <f ca="1">IFERROR($K64*INDEX('General Inputs'!$I$583:$I$630,MATCH(Coal_Calcs!$F64,'General Inputs'!$F$583:$F$630,0)),0)*$F$20</f>
        <v>0</v>
      </c>
      <c r="AB64" s="445">
        <f t="shared" ca="1" si="7"/>
        <v>0</v>
      </c>
      <c r="AC64" s="442">
        <f t="shared" ca="1" si="7"/>
        <v>0</v>
      </c>
      <c r="AD64" s="446">
        <f t="shared" ca="1" si="7"/>
        <v>0</v>
      </c>
      <c r="AE64" s="445"/>
      <c r="AF64" s="442"/>
      <c r="AG64" s="446"/>
      <c r="AH64" s="445"/>
      <c r="AI64" s="442"/>
      <c r="AJ64" s="446"/>
      <c r="AK64" s="445">
        <f t="shared" si="8"/>
        <v>0</v>
      </c>
      <c r="AL64" s="442">
        <f t="shared" si="8"/>
        <v>0</v>
      </c>
      <c r="AM64" s="446">
        <f t="shared" si="8"/>
        <v>0</v>
      </c>
    </row>
    <row r="65" spans="1:39" s="82" customFormat="1" ht="12.9" customHeight="1" x14ac:dyDescent="0.3">
      <c r="A65" s="19"/>
      <c r="B65" s="19"/>
      <c r="C65" s="104"/>
      <c r="D65" s="453"/>
      <c r="E65" s="454" t="str">
        <f t="shared" ca="1" si="9"/>
        <v>Brunei</v>
      </c>
      <c r="F65" s="454" t="str">
        <f t="shared" ca="1" si="9"/>
        <v>bn</v>
      </c>
      <c r="G65" s="454" t="str">
        <f t="shared" ca="1" si="9"/>
        <v>e6tons</v>
      </c>
      <c r="H65" s="175"/>
      <c r="I65" s="175"/>
      <c r="J65" s="442">
        <f t="shared" ca="1" si="9"/>
        <v>0</v>
      </c>
      <c r="K65" s="442">
        <f t="shared" ca="1" si="9"/>
        <v>0</v>
      </c>
      <c r="L65" s="448">
        <f t="shared" ca="1" si="9"/>
        <v>0</v>
      </c>
      <c r="M65" s="491">
        <f ca="1">IFERROR(J65*INDEX('General Inputs'!$G$522:$G$579,MATCH(F65,'General Inputs'!$F$522:$F$579,0)),0)*1000</f>
        <v>0</v>
      </c>
      <c r="N65" s="445">
        <f ca="1">IFERROR(J65*INDEX('General Inputs'!$H$522:$H$579,MATCH(F65,'General Inputs'!$F$522:$F$579,0)),0)*1000</f>
        <v>0</v>
      </c>
      <c r="O65" s="445">
        <f ca="1">IFERROR(J65*INDEX('General Inputs'!$I$522:$I$579,MATCH(F65,'General Inputs'!$F$522:$F$579,0)),0)*1000</f>
        <v>0</v>
      </c>
      <c r="P65" s="445">
        <f ca="1">IFERROR($J65*INDEX('General Inputs'!$G$583:$G$630,MATCH(Coal_Calcs!$F65,'General Inputs'!$F$583:$F$630,0)),0)*$F$20</f>
        <v>0</v>
      </c>
      <c r="Q65" s="445">
        <f ca="1">IFERROR($J65*INDEX('General Inputs'!$H$583:$H$630,MATCH(Coal_Calcs!$F65,'General Inputs'!$F$583:$F$630,0)),0)*$F$20</f>
        <v>0</v>
      </c>
      <c r="R65" s="445">
        <f ca="1">IFERROR($J65*INDEX('General Inputs'!$I$583:$I$630,MATCH(Coal_Calcs!$F65,'General Inputs'!$F$583:$F$630,0)),0)*$F$20</f>
        <v>0</v>
      </c>
      <c r="S65" s="445">
        <f t="shared" ca="1" si="4"/>
        <v>0</v>
      </c>
      <c r="T65" s="442">
        <f t="shared" ca="1" si="5"/>
        <v>0</v>
      </c>
      <c r="U65" s="446">
        <f t="shared" ca="1" si="5"/>
        <v>0</v>
      </c>
      <c r="V65" s="445">
        <f ca="1">IFERROR(K65*INDEX('General Inputs'!$G$522:$G$579,MATCH(F65,'General Inputs'!$F$522:$F$579,0)),0)*1000</f>
        <v>0</v>
      </c>
      <c r="W65" s="445">
        <f ca="1">IFERROR(K65*INDEX('General Inputs'!$H$522:$H$579,MATCH(F65,'General Inputs'!$F$522:$F$579,0)),0)*1000</f>
        <v>0</v>
      </c>
      <c r="X65" s="445">
        <f ca="1">IFERROR(K65*INDEX('General Inputs'!$I$522:$I$579,MATCH(F65,'General Inputs'!$F$522:$F$579,0)),0)*1000</f>
        <v>0</v>
      </c>
      <c r="Y65" s="445">
        <f ca="1">IFERROR($K65*INDEX('General Inputs'!$G$583:$G$630,MATCH(Coal_Calcs!$F65,'General Inputs'!$F$583:$F$630,0)),0)*$F$20</f>
        <v>0</v>
      </c>
      <c r="Z65" s="445">
        <f ca="1">IFERROR($K65*INDEX('General Inputs'!$H$583:$H$630,MATCH(Coal_Calcs!$F65,'General Inputs'!$F$583:$F$630,0)),0)*$F$20</f>
        <v>0</v>
      </c>
      <c r="AA65" s="445">
        <f ca="1">IFERROR($K65*INDEX('General Inputs'!$I$583:$I$630,MATCH(Coal_Calcs!$F65,'General Inputs'!$F$583:$F$630,0)),0)*$F$20</f>
        <v>0</v>
      </c>
      <c r="AB65" s="445">
        <f t="shared" ca="1" si="7"/>
        <v>0</v>
      </c>
      <c r="AC65" s="442">
        <f t="shared" ca="1" si="7"/>
        <v>0</v>
      </c>
      <c r="AD65" s="446">
        <f t="shared" ca="1" si="7"/>
        <v>0</v>
      </c>
      <c r="AE65" s="445"/>
      <c r="AF65" s="442"/>
      <c r="AG65" s="446"/>
      <c r="AH65" s="445"/>
      <c r="AI65" s="442"/>
      <c r="AJ65" s="446"/>
      <c r="AK65" s="445">
        <f t="shared" si="8"/>
        <v>0</v>
      </c>
      <c r="AL65" s="442">
        <f t="shared" si="8"/>
        <v>0</v>
      </c>
      <c r="AM65" s="446">
        <f t="shared" si="8"/>
        <v>0</v>
      </c>
    </row>
    <row r="66" spans="1:39" s="82" customFormat="1" ht="12.9" customHeight="1" x14ac:dyDescent="0.3">
      <c r="A66" s="19"/>
      <c r="B66" s="19"/>
      <c r="C66" s="104"/>
      <c r="D66" s="453"/>
      <c r="E66" s="454" t="str">
        <f t="shared" ca="1" si="9"/>
        <v>Bolivia</v>
      </c>
      <c r="F66" s="454" t="str">
        <f t="shared" ca="1" si="9"/>
        <v>bo</v>
      </c>
      <c r="G66" s="454" t="str">
        <f t="shared" ca="1" si="9"/>
        <v>e6tons</v>
      </c>
      <c r="H66" s="175"/>
      <c r="I66" s="175"/>
      <c r="J66" s="442">
        <f t="shared" ca="1" si="9"/>
        <v>0</v>
      </c>
      <c r="K66" s="442">
        <f t="shared" ca="1" si="9"/>
        <v>0</v>
      </c>
      <c r="L66" s="448">
        <f t="shared" ca="1" si="9"/>
        <v>0</v>
      </c>
      <c r="M66" s="491">
        <f ca="1">IFERROR(J66*INDEX('General Inputs'!$G$522:$G$579,MATCH(F66,'General Inputs'!$F$522:$F$579,0)),0)*1000</f>
        <v>0</v>
      </c>
      <c r="N66" s="445">
        <f ca="1">IFERROR(J66*INDEX('General Inputs'!$H$522:$H$579,MATCH(F66,'General Inputs'!$F$522:$F$579,0)),0)*1000</f>
        <v>0</v>
      </c>
      <c r="O66" s="445">
        <f ca="1">IFERROR(J66*INDEX('General Inputs'!$I$522:$I$579,MATCH(F66,'General Inputs'!$F$522:$F$579,0)),0)*1000</f>
        <v>0</v>
      </c>
      <c r="P66" s="445">
        <f ca="1">IFERROR($J66*INDEX('General Inputs'!$G$583:$G$630,MATCH(Coal_Calcs!$F66,'General Inputs'!$F$583:$F$630,0)),0)*$F$20</f>
        <v>0</v>
      </c>
      <c r="Q66" s="445">
        <f ca="1">IFERROR($J66*INDEX('General Inputs'!$H$583:$H$630,MATCH(Coal_Calcs!$F66,'General Inputs'!$F$583:$F$630,0)),0)*$F$20</f>
        <v>0</v>
      </c>
      <c r="R66" s="445">
        <f ca="1">IFERROR($J66*INDEX('General Inputs'!$I$583:$I$630,MATCH(Coal_Calcs!$F66,'General Inputs'!$F$583:$F$630,0)),0)*$F$20</f>
        <v>0</v>
      </c>
      <c r="S66" s="445">
        <f t="shared" ca="1" si="4"/>
        <v>0</v>
      </c>
      <c r="T66" s="442">
        <f t="shared" ca="1" si="5"/>
        <v>0</v>
      </c>
      <c r="U66" s="446">
        <f t="shared" ca="1" si="5"/>
        <v>0</v>
      </c>
      <c r="V66" s="445">
        <f ca="1">IFERROR(K66*INDEX('General Inputs'!$G$522:$G$579,MATCH(F66,'General Inputs'!$F$522:$F$579,0)),0)*1000</f>
        <v>0</v>
      </c>
      <c r="W66" s="445">
        <f ca="1">IFERROR(K66*INDEX('General Inputs'!$H$522:$H$579,MATCH(F66,'General Inputs'!$F$522:$F$579,0)),0)*1000</f>
        <v>0</v>
      </c>
      <c r="X66" s="445">
        <f ca="1">IFERROR(K66*INDEX('General Inputs'!$I$522:$I$579,MATCH(F66,'General Inputs'!$F$522:$F$579,0)),0)*1000</f>
        <v>0</v>
      </c>
      <c r="Y66" s="445">
        <f ca="1">IFERROR($K66*INDEX('General Inputs'!$G$583:$G$630,MATCH(Coal_Calcs!$F66,'General Inputs'!$F$583:$F$630,0)),0)*$F$20</f>
        <v>0</v>
      </c>
      <c r="Z66" s="445">
        <f ca="1">IFERROR($K66*INDEX('General Inputs'!$H$583:$H$630,MATCH(Coal_Calcs!$F66,'General Inputs'!$F$583:$F$630,0)),0)*$F$20</f>
        <v>0</v>
      </c>
      <c r="AA66" s="445">
        <f ca="1">IFERROR($K66*INDEX('General Inputs'!$I$583:$I$630,MATCH(Coal_Calcs!$F66,'General Inputs'!$F$583:$F$630,0)),0)*$F$20</f>
        <v>0</v>
      </c>
      <c r="AB66" s="445">
        <f t="shared" ca="1" si="7"/>
        <v>0</v>
      </c>
      <c r="AC66" s="442">
        <f t="shared" ca="1" si="7"/>
        <v>0</v>
      </c>
      <c r="AD66" s="446">
        <f t="shared" ca="1" si="7"/>
        <v>0</v>
      </c>
      <c r="AE66" s="445"/>
      <c r="AF66" s="442"/>
      <c r="AG66" s="446"/>
      <c r="AH66" s="445"/>
      <c r="AI66" s="442"/>
      <c r="AJ66" s="446"/>
      <c r="AK66" s="445">
        <f t="shared" si="8"/>
        <v>0</v>
      </c>
      <c r="AL66" s="442">
        <f t="shared" si="8"/>
        <v>0</v>
      </c>
      <c r="AM66" s="446">
        <f t="shared" si="8"/>
        <v>0</v>
      </c>
    </row>
    <row r="67" spans="1:39" s="82" customFormat="1" ht="12.9" customHeight="1" x14ac:dyDescent="0.3">
      <c r="A67" s="19"/>
      <c r="B67" s="19"/>
      <c r="C67" s="104"/>
      <c r="D67" s="453"/>
      <c r="E67" s="454" t="str">
        <f t="shared" ca="1" si="9"/>
        <v>Bonaire, Sint Eustatius and Saba</v>
      </c>
      <c r="F67" s="454" t="str">
        <f t="shared" ca="1" si="9"/>
        <v>bq</v>
      </c>
      <c r="G67" s="454" t="str">
        <f t="shared" ca="1" si="9"/>
        <v>e6tons</v>
      </c>
      <c r="H67" s="175"/>
      <c r="I67" s="175"/>
      <c r="J67" s="442">
        <f t="shared" ca="1" si="9"/>
        <v>0</v>
      </c>
      <c r="K67" s="442">
        <f t="shared" ca="1" si="9"/>
        <v>0</v>
      </c>
      <c r="L67" s="448">
        <f t="shared" ca="1" si="9"/>
        <v>0</v>
      </c>
      <c r="M67" s="491">
        <f ca="1">IFERROR(J67*INDEX('General Inputs'!$G$522:$G$579,MATCH(F67,'General Inputs'!$F$522:$F$579,0)),0)*1000</f>
        <v>0</v>
      </c>
      <c r="N67" s="445">
        <f ca="1">IFERROR(J67*INDEX('General Inputs'!$H$522:$H$579,MATCH(F67,'General Inputs'!$F$522:$F$579,0)),0)*1000</f>
        <v>0</v>
      </c>
      <c r="O67" s="445">
        <f ca="1">IFERROR(J67*INDEX('General Inputs'!$I$522:$I$579,MATCH(F67,'General Inputs'!$F$522:$F$579,0)),0)*1000</f>
        <v>0</v>
      </c>
      <c r="P67" s="445">
        <f ca="1">IFERROR($J67*INDEX('General Inputs'!$G$583:$G$630,MATCH(Coal_Calcs!$F67,'General Inputs'!$F$583:$F$630,0)),0)*$F$20</f>
        <v>0</v>
      </c>
      <c r="Q67" s="445">
        <f ca="1">IFERROR($J67*INDEX('General Inputs'!$H$583:$H$630,MATCH(Coal_Calcs!$F67,'General Inputs'!$F$583:$F$630,0)),0)*$F$20</f>
        <v>0</v>
      </c>
      <c r="R67" s="445">
        <f ca="1">IFERROR($J67*INDEX('General Inputs'!$I$583:$I$630,MATCH(Coal_Calcs!$F67,'General Inputs'!$F$583:$F$630,0)),0)*$F$20</f>
        <v>0</v>
      </c>
      <c r="S67" s="445">
        <f t="shared" ca="1" si="4"/>
        <v>0</v>
      </c>
      <c r="T67" s="442">
        <f t="shared" ca="1" si="5"/>
        <v>0</v>
      </c>
      <c r="U67" s="446">
        <f t="shared" ca="1" si="5"/>
        <v>0</v>
      </c>
      <c r="V67" s="445">
        <f ca="1">IFERROR(K67*INDEX('General Inputs'!$G$522:$G$579,MATCH(F67,'General Inputs'!$F$522:$F$579,0)),0)*1000</f>
        <v>0</v>
      </c>
      <c r="W67" s="445">
        <f ca="1">IFERROR(K67*INDEX('General Inputs'!$H$522:$H$579,MATCH(F67,'General Inputs'!$F$522:$F$579,0)),0)*1000</f>
        <v>0</v>
      </c>
      <c r="X67" s="445">
        <f ca="1">IFERROR(K67*INDEX('General Inputs'!$I$522:$I$579,MATCH(F67,'General Inputs'!$F$522:$F$579,0)),0)*1000</f>
        <v>0</v>
      </c>
      <c r="Y67" s="445">
        <f ca="1">IFERROR($K67*INDEX('General Inputs'!$G$583:$G$630,MATCH(Coal_Calcs!$F67,'General Inputs'!$F$583:$F$630,0)),0)*$F$20</f>
        <v>0</v>
      </c>
      <c r="Z67" s="445">
        <f ca="1">IFERROR($K67*INDEX('General Inputs'!$H$583:$H$630,MATCH(Coal_Calcs!$F67,'General Inputs'!$F$583:$F$630,0)),0)*$F$20</f>
        <v>0</v>
      </c>
      <c r="AA67" s="445">
        <f ca="1">IFERROR($K67*INDEX('General Inputs'!$I$583:$I$630,MATCH(Coal_Calcs!$F67,'General Inputs'!$F$583:$F$630,0)),0)*$F$20</f>
        <v>0</v>
      </c>
      <c r="AB67" s="445">
        <f t="shared" ca="1" si="7"/>
        <v>0</v>
      </c>
      <c r="AC67" s="442">
        <f t="shared" ca="1" si="7"/>
        <v>0</v>
      </c>
      <c r="AD67" s="446">
        <f t="shared" ca="1" si="7"/>
        <v>0</v>
      </c>
      <c r="AE67" s="445"/>
      <c r="AF67" s="442"/>
      <c r="AG67" s="446"/>
      <c r="AH67" s="445"/>
      <c r="AI67" s="442"/>
      <c r="AJ67" s="446"/>
      <c r="AK67" s="445">
        <f t="shared" si="8"/>
        <v>0</v>
      </c>
      <c r="AL67" s="442">
        <f t="shared" si="8"/>
        <v>0</v>
      </c>
      <c r="AM67" s="446">
        <f t="shared" si="8"/>
        <v>0</v>
      </c>
    </row>
    <row r="68" spans="1:39" s="82" customFormat="1" ht="12.9" customHeight="1" x14ac:dyDescent="0.3">
      <c r="A68" s="19"/>
      <c r="B68" s="19"/>
      <c r="C68" s="104"/>
      <c r="D68" s="453"/>
      <c r="E68" s="454" t="str">
        <f t="shared" ca="1" si="9"/>
        <v>Brazil</v>
      </c>
      <c r="F68" s="454" t="str">
        <f t="shared" ca="1" si="9"/>
        <v>br</v>
      </c>
      <c r="G68" s="454" t="str">
        <f t="shared" ca="1" si="9"/>
        <v>e6tons</v>
      </c>
      <c r="H68" s="175"/>
      <c r="I68" s="175"/>
      <c r="J68" s="442">
        <f t="shared" ca="1" si="9"/>
        <v>8</v>
      </c>
      <c r="K68" s="442">
        <f t="shared" ca="1" si="9"/>
        <v>5.4100490791980409</v>
      </c>
      <c r="L68" s="448">
        <f t="shared" ca="1" si="9"/>
        <v>0</v>
      </c>
      <c r="M68" s="491">
        <f ca="1">IFERROR(J68*INDEX('General Inputs'!$G$522:$G$579,MATCH(F68,'General Inputs'!$F$522:$F$579,0)),0)*1000</f>
        <v>13004.856511966287</v>
      </c>
      <c r="N68" s="445">
        <f ca="1">IFERROR(J68*INDEX('General Inputs'!$H$522:$H$579,MATCH(F68,'General Inputs'!$F$522:$F$579,0)),0)*1000</f>
        <v>14421.307804551463</v>
      </c>
      <c r="O68" s="445">
        <f ca="1">IFERROR(J68*INDEX('General Inputs'!$I$522:$I$579,MATCH(F68,'General Inputs'!$F$522:$F$579,0)),0)*1000</f>
        <v>15852.115908387055</v>
      </c>
      <c r="P68" s="445">
        <f ca="1">IFERROR($J68*INDEX('General Inputs'!$G$583:$G$630,MATCH(Coal_Calcs!$F68,'General Inputs'!$F$583:$F$630,0)),0)*$F$20</f>
        <v>893.78472735040964</v>
      </c>
      <c r="Q68" s="445">
        <f ca="1">IFERROR($J68*INDEX('General Inputs'!$H$583:$H$630,MATCH(Coal_Calcs!$F68,'General Inputs'!$F$583:$F$630,0)),0)*$F$20</f>
        <v>982.2615020098749</v>
      </c>
      <c r="R68" s="445">
        <f ca="1">IFERROR($J68*INDEX('General Inputs'!$I$583:$I$630,MATCH(Coal_Calcs!$F68,'General Inputs'!$F$583:$F$630,0)),0)*$F$20</f>
        <v>1070.7382766693404</v>
      </c>
      <c r="S68" s="445">
        <f t="shared" ca="1" si="4"/>
        <v>13898.641239316697</v>
      </c>
      <c r="T68" s="442">
        <f t="shared" ca="1" si="5"/>
        <v>15403.569306561338</v>
      </c>
      <c r="U68" s="446">
        <f t="shared" ca="1" si="5"/>
        <v>16922.854185056396</v>
      </c>
      <c r="V68" s="445">
        <f ca="1">IFERROR(K68*INDEX('General Inputs'!$G$522:$G$579,MATCH(F68,'General Inputs'!$F$522:$F$579,0)),0)*1000</f>
        <v>8794.61399970823</v>
      </c>
      <c r="W68" s="445">
        <f ca="1">IFERROR(K68*INDEX('General Inputs'!$H$522:$H$579,MATCH(F68,'General Inputs'!$F$522:$F$579,0)),0)*1000</f>
        <v>9752.4978761056445</v>
      </c>
      <c r="X68" s="445">
        <f ca="1">IFERROR(K68*INDEX('General Inputs'!$I$522:$I$579,MATCH(F68,'General Inputs'!$F$522:$F$579,0)),0)*1000</f>
        <v>10720.090634188749</v>
      </c>
      <c r="Y68" s="445">
        <f ca="1">IFERROR($K68*INDEX('General Inputs'!$G$583:$G$630,MATCH(Coal_Calcs!$F68,'General Inputs'!$F$583:$F$630,0)),0)*$F$20</f>
        <v>604.42740515041942</v>
      </c>
      <c r="Z68" s="445">
        <f ca="1">IFERROR($K68*INDEX('General Inputs'!$H$583:$H$630,MATCH(Coal_Calcs!$F68,'General Inputs'!$F$583:$F$630,0)),0)*$F$20</f>
        <v>664.26036681002597</v>
      </c>
      <c r="AA68" s="445">
        <f ca="1">IFERROR($K68*INDEX('General Inputs'!$I$583:$I$630,MATCH(Coal_Calcs!$F68,'General Inputs'!$F$583:$F$630,0)),0)*$F$20</f>
        <v>724.09332846963275</v>
      </c>
      <c r="AB68" s="445">
        <f t="shared" ca="1" si="7"/>
        <v>9399.0414048586499</v>
      </c>
      <c r="AC68" s="442">
        <f t="shared" ca="1" si="7"/>
        <v>10416.75824291567</v>
      </c>
      <c r="AD68" s="446">
        <f t="shared" ca="1" si="7"/>
        <v>11444.183962658382</v>
      </c>
      <c r="AE68" s="445"/>
      <c r="AF68" s="442"/>
      <c r="AG68" s="446"/>
      <c r="AH68" s="445"/>
      <c r="AI68" s="442"/>
      <c r="AJ68" s="446"/>
      <c r="AK68" s="445">
        <f t="shared" si="8"/>
        <v>0</v>
      </c>
      <c r="AL68" s="442">
        <f t="shared" si="8"/>
        <v>0</v>
      </c>
      <c r="AM68" s="446">
        <f t="shared" si="8"/>
        <v>0</v>
      </c>
    </row>
    <row r="69" spans="1:39" s="82" customFormat="1" ht="12.9" customHeight="1" x14ac:dyDescent="0.3">
      <c r="A69" s="19"/>
      <c r="B69" s="19"/>
      <c r="C69" s="104"/>
      <c r="D69" s="453"/>
      <c r="E69" s="454" t="str">
        <f t="shared" ca="1" si="9"/>
        <v>Bahamas</v>
      </c>
      <c r="F69" s="454" t="str">
        <f t="shared" ca="1" si="9"/>
        <v>bs</v>
      </c>
      <c r="G69" s="454" t="str">
        <f t="shared" ca="1" si="9"/>
        <v>e6tons</v>
      </c>
      <c r="H69" s="175"/>
      <c r="I69" s="175"/>
      <c r="J69" s="442">
        <f t="shared" ca="1" si="9"/>
        <v>0</v>
      </c>
      <c r="K69" s="442">
        <f t="shared" ca="1" si="9"/>
        <v>0</v>
      </c>
      <c r="L69" s="448">
        <f t="shared" ca="1" si="9"/>
        <v>0</v>
      </c>
      <c r="M69" s="491">
        <f ca="1">IFERROR(J69*INDEX('General Inputs'!$G$522:$G$579,MATCH(F69,'General Inputs'!$F$522:$F$579,0)),0)*1000</f>
        <v>0</v>
      </c>
      <c r="N69" s="445">
        <f ca="1">IFERROR(J69*INDEX('General Inputs'!$H$522:$H$579,MATCH(F69,'General Inputs'!$F$522:$F$579,0)),0)*1000</f>
        <v>0</v>
      </c>
      <c r="O69" s="445">
        <f ca="1">IFERROR(J69*INDEX('General Inputs'!$I$522:$I$579,MATCH(F69,'General Inputs'!$F$522:$F$579,0)),0)*1000</f>
        <v>0</v>
      </c>
      <c r="P69" s="445">
        <f ca="1">IFERROR($J69*INDEX('General Inputs'!$G$583:$G$630,MATCH(Coal_Calcs!$F69,'General Inputs'!$F$583:$F$630,0)),0)*$F$20</f>
        <v>0</v>
      </c>
      <c r="Q69" s="445">
        <f ca="1">IFERROR($J69*INDEX('General Inputs'!$H$583:$H$630,MATCH(Coal_Calcs!$F69,'General Inputs'!$F$583:$F$630,0)),0)*$F$20</f>
        <v>0</v>
      </c>
      <c r="R69" s="445">
        <f ca="1">IFERROR($J69*INDEX('General Inputs'!$I$583:$I$630,MATCH(Coal_Calcs!$F69,'General Inputs'!$F$583:$F$630,0)),0)*$F$20</f>
        <v>0</v>
      </c>
      <c r="S69" s="445">
        <f t="shared" ca="1" si="4"/>
        <v>0</v>
      </c>
      <c r="T69" s="442">
        <f t="shared" ca="1" si="5"/>
        <v>0</v>
      </c>
      <c r="U69" s="446">
        <f t="shared" ca="1" si="5"/>
        <v>0</v>
      </c>
      <c r="V69" s="445">
        <f ca="1">IFERROR(K69*INDEX('General Inputs'!$G$522:$G$579,MATCH(F69,'General Inputs'!$F$522:$F$579,0)),0)*1000</f>
        <v>0</v>
      </c>
      <c r="W69" s="445">
        <f ca="1">IFERROR(K69*INDEX('General Inputs'!$H$522:$H$579,MATCH(F69,'General Inputs'!$F$522:$F$579,0)),0)*1000</f>
        <v>0</v>
      </c>
      <c r="X69" s="445">
        <f ca="1">IFERROR(K69*INDEX('General Inputs'!$I$522:$I$579,MATCH(F69,'General Inputs'!$F$522:$F$579,0)),0)*1000</f>
        <v>0</v>
      </c>
      <c r="Y69" s="445">
        <f ca="1">IFERROR($K69*INDEX('General Inputs'!$G$583:$G$630,MATCH(Coal_Calcs!$F69,'General Inputs'!$F$583:$F$630,0)),0)*$F$20</f>
        <v>0</v>
      </c>
      <c r="Z69" s="445">
        <f ca="1">IFERROR($K69*INDEX('General Inputs'!$H$583:$H$630,MATCH(Coal_Calcs!$F69,'General Inputs'!$F$583:$F$630,0)),0)*$F$20</f>
        <v>0</v>
      </c>
      <c r="AA69" s="445">
        <f ca="1">IFERROR($K69*INDEX('General Inputs'!$I$583:$I$630,MATCH(Coal_Calcs!$F69,'General Inputs'!$F$583:$F$630,0)),0)*$F$20</f>
        <v>0</v>
      </c>
      <c r="AB69" s="445">
        <f t="shared" ca="1" si="7"/>
        <v>0</v>
      </c>
      <c r="AC69" s="442">
        <f t="shared" ca="1" si="7"/>
        <v>0</v>
      </c>
      <c r="AD69" s="446">
        <f t="shared" ca="1" si="7"/>
        <v>0</v>
      </c>
      <c r="AE69" s="445"/>
      <c r="AF69" s="442"/>
      <c r="AG69" s="446"/>
      <c r="AH69" s="445"/>
      <c r="AI69" s="442"/>
      <c r="AJ69" s="446"/>
      <c r="AK69" s="445">
        <f t="shared" si="8"/>
        <v>0</v>
      </c>
      <c r="AL69" s="442">
        <f t="shared" si="8"/>
        <v>0</v>
      </c>
      <c r="AM69" s="446">
        <f t="shared" si="8"/>
        <v>0</v>
      </c>
    </row>
    <row r="70" spans="1:39" s="82" customFormat="1" ht="12.9" customHeight="1" x14ac:dyDescent="0.3">
      <c r="A70" s="19"/>
      <c r="B70" s="19"/>
      <c r="C70" s="104"/>
      <c r="D70" s="453"/>
      <c r="E70" s="454" t="str">
        <f t="shared" ca="1" si="9"/>
        <v>Bhutan</v>
      </c>
      <c r="F70" s="454" t="str">
        <f t="shared" ca="1" si="9"/>
        <v>bt</v>
      </c>
      <c r="G70" s="454" t="str">
        <f t="shared" ca="1" si="9"/>
        <v>e6tons</v>
      </c>
      <c r="H70" s="175"/>
      <c r="I70" s="175"/>
      <c r="J70" s="442">
        <f t="shared" ca="1" si="9"/>
        <v>0</v>
      </c>
      <c r="K70" s="442">
        <f t="shared" ca="1" si="9"/>
        <v>0</v>
      </c>
      <c r="L70" s="448">
        <f t="shared" ca="1" si="9"/>
        <v>0</v>
      </c>
      <c r="M70" s="491">
        <f ca="1">IFERROR(J70*INDEX('General Inputs'!$G$522:$G$579,MATCH(F70,'General Inputs'!$F$522:$F$579,0)),0)*1000</f>
        <v>0</v>
      </c>
      <c r="N70" s="445">
        <f ca="1">IFERROR(J70*INDEX('General Inputs'!$H$522:$H$579,MATCH(F70,'General Inputs'!$F$522:$F$579,0)),0)*1000</f>
        <v>0</v>
      </c>
      <c r="O70" s="445">
        <f ca="1">IFERROR(J70*INDEX('General Inputs'!$I$522:$I$579,MATCH(F70,'General Inputs'!$F$522:$F$579,0)),0)*1000</f>
        <v>0</v>
      </c>
      <c r="P70" s="445">
        <f ca="1">IFERROR($J70*INDEX('General Inputs'!$G$583:$G$630,MATCH(Coal_Calcs!$F70,'General Inputs'!$F$583:$F$630,0)),0)*$F$20</f>
        <v>0</v>
      </c>
      <c r="Q70" s="445">
        <f ca="1">IFERROR($J70*INDEX('General Inputs'!$H$583:$H$630,MATCH(Coal_Calcs!$F70,'General Inputs'!$F$583:$F$630,0)),0)*$F$20</f>
        <v>0</v>
      </c>
      <c r="R70" s="445">
        <f ca="1">IFERROR($J70*INDEX('General Inputs'!$I$583:$I$630,MATCH(Coal_Calcs!$F70,'General Inputs'!$F$583:$F$630,0)),0)*$F$20</f>
        <v>0</v>
      </c>
      <c r="S70" s="445">
        <f t="shared" ca="1" si="4"/>
        <v>0</v>
      </c>
      <c r="T70" s="442">
        <f t="shared" ca="1" si="5"/>
        <v>0</v>
      </c>
      <c r="U70" s="446">
        <f t="shared" ca="1" si="5"/>
        <v>0</v>
      </c>
      <c r="V70" s="445">
        <f ca="1">IFERROR(K70*INDEX('General Inputs'!$G$522:$G$579,MATCH(F70,'General Inputs'!$F$522:$F$579,0)),0)*1000</f>
        <v>0</v>
      </c>
      <c r="W70" s="445">
        <f ca="1">IFERROR(K70*INDEX('General Inputs'!$H$522:$H$579,MATCH(F70,'General Inputs'!$F$522:$F$579,0)),0)*1000</f>
        <v>0</v>
      </c>
      <c r="X70" s="445">
        <f ca="1">IFERROR(K70*INDEX('General Inputs'!$I$522:$I$579,MATCH(F70,'General Inputs'!$F$522:$F$579,0)),0)*1000</f>
        <v>0</v>
      </c>
      <c r="Y70" s="445">
        <f ca="1">IFERROR($K70*INDEX('General Inputs'!$G$583:$G$630,MATCH(Coal_Calcs!$F70,'General Inputs'!$F$583:$F$630,0)),0)*$F$20</f>
        <v>0</v>
      </c>
      <c r="Z70" s="445">
        <f ca="1">IFERROR($K70*INDEX('General Inputs'!$H$583:$H$630,MATCH(Coal_Calcs!$F70,'General Inputs'!$F$583:$F$630,0)),0)*$F$20</f>
        <v>0</v>
      </c>
      <c r="AA70" s="445">
        <f ca="1">IFERROR($K70*INDEX('General Inputs'!$I$583:$I$630,MATCH(Coal_Calcs!$F70,'General Inputs'!$F$583:$F$630,0)),0)*$F$20</f>
        <v>0</v>
      </c>
      <c r="AB70" s="445">
        <f t="shared" ca="1" si="7"/>
        <v>0</v>
      </c>
      <c r="AC70" s="442">
        <f t="shared" ca="1" si="7"/>
        <v>0</v>
      </c>
      <c r="AD70" s="446">
        <f t="shared" ca="1" si="7"/>
        <v>0</v>
      </c>
      <c r="AE70" s="445"/>
      <c r="AF70" s="442"/>
      <c r="AG70" s="446"/>
      <c r="AH70" s="445"/>
      <c r="AI70" s="442"/>
      <c r="AJ70" s="446"/>
      <c r="AK70" s="445">
        <f t="shared" si="8"/>
        <v>0</v>
      </c>
      <c r="AL70" s="442">
        <f t="shared" si="8"/>
        <v>0</v>
      </c>
      <c r="AM70" s="446">
        <f t="shared" si="8"/>
        <v>0</v>
      </c>
    </row>
    <row r="71" spans="1:39" s="82" customFormat="1" ht="12.9" customHeight="1" x14ac:dyDescent="0.3">
      <c r="A71" s="19"/>
      <c r="B71" s="19"/>
      <c r="C71" s="104"/>
      <c r="D71" s="453"/>
      <c r="E71" s="454" t="str">
        <f t="shared" ca="1" si="9"/>
        <v>Bouvet Island</v>
      </c>
      <c r="F71" s="454" t="str">
        <f t="shared" ca="1" si="9"/>
        <v>bv</v>
      </c>
      <c r="G71" s="454" t="str">
        <f t="shared" ca="1" si="9"/>
        <v>e6tons</v>
      </c>
      <c r="H71" s="175"/>
      <c r="I71" s="175"/>
      <c r="J71" s="442">
        <f t="shared" ca="1" si="9"/>
        <v>0</v>
      </c>
      <c r="K71" s="442">
        <f t="shared" ca="1" si="9"/>
        <v>0</v>
      </c>
      <c r="L71" s="448">
        <f t="shared" ca="1" si="9"/>
        <v>0</v>
      </c>
      <c r="M71" s="491">
        <f ca="1">IFERROR(J71*INDEX('General Inputs'!$G$522:$G$579,MATCH(F71,'General Inputs'!$F$522:$F$579,0)),0)*1000</f>
        <v>0</v>
      </c>
      <c r="N71" s="445">
        <f ca="1">IFERROR(J71*INDEX('General Inputs'!$H$522:$H$579,MATCH(F71,'General Inputs'!$F$522:$F$579,0)),0)*1000</f>
        <v>0</v>
      </c>
      <c r="O71" s="445">
        <f ca="1">IFERROR(J71*INDEX('General Inputs'!$I$522:$I$579,MATCH(F71,'General Inputs'!$F$522:$F$579,0)),0)*1000</f>
        <v>0</v>
      </c>
      <c r="P71" s="445">
        <f ca="1">IFERROR($J71*INDEX('General Inputs'!$G$583:$G$630,MATCH(Coal_Calcs!$F71,'General Inputs'!$F$583:$F$630,0)),0)*$F$20</f>
        <v>0</v>
      </c>
      <c r="Q71" s="445">
        <f ca="1">IFERROR($J71*INDEX('General Inputs'!$H$583:$H$630,MATCH(Coal_Calcs!$F71,'General Inputs'!$F$583:$F$630,0)),0)*$F$20</f>
        <v>0</v>
      </c>
      <c r="R71" s="445">
        <f ca="1">IFERROR($J71*INDEX('General Inputs'!$I$583:$I$630,MATCH(Coal_Calcs!$F71,'General Inputs'!$F$583:$F$630,0)),0)*$F$20</f>
        <v>0</v>
      </c>
      <c r="S71" s="445">
        <f t="shared" ref="S71:S102" ca="1" si="10">M71+P71</f>
        <v>0</v>
      </c>
      <c r="T71" s="442">
        <f t="shared" ca="1" si="5"/>
        <v>0</v>
      </c>
      <c r="U71" s="446">
        <f t="shared" ca="1" si="5"/>
        <v>0</v>
      </c>
      <c r="V71" s="445">
        <f ca="1">IFERROR(K71*INDEX('General Inputs'!$G$522:$G$579,MATCH(F71,'General Inputs'!$F$522:$F$579,0)),0)*1000</f>
        <v>0</v>
      </c>
      <c r="W71" s="445">
        <f ca="1">IFERROR(K71*INDEX('General Inputs'!$H$522:$H$579,MATCH(F71,'General Inputs'!$F$522:$F$579,0)),0)*1000</f>
        <v>0</v>
      </c>
      <c r="X71" s="445">
        <f ca="1">IFERROR(K71*INDEX('General Inputs'!$I$522:$I$579,MATCH(F71,'General Inputs'!$F$522:$F$579,0)),0)*1000</f>
        <v>0</v>
      </c>
      <c r="Y71" s="445">
        <f ca="1">IFERROR($K71*INDEX('General Inputs'!$G$583:$G$630,MATCH(Coal_Calcs!$F71,'General Inputs'!$F$583:$F$630,0)),0)*$F$20</f>
        <v>0</v>
      </c>
      <c r="Z71" s="445">
        <f ca="1">IFERROR($K71*INDEX('General Inputs'!$H$583:$H$630,MATCH(Coal_Calcs!$F71,'General Inputs'!$F$583:$F$630,0)),0)*$F$20</f>
        <v>0</v>
      </c>
      <c r="AA71" s="445">
        <f ca="1">IFERROR($K71*INDEX('General Inputs'!$I$583:$I$630,MATCH(Coal_Calcs!$F71,'General Inputs'!$F$583:$F$630,0)),0)*$F$20</f>
        <v>0</v>
      </c>
      <c r="AB71" s="445">
        <f t="shared" ca="1" si="7"/>
        <v>0</v>
      </c>
      <c r="AC71" s="442">
        <f t="shared" ca="1" si="7"/>
        <v>0</v>
      </c>
      <c r="AD71" s="446">
        <f t="shared" ca="1" si="7"/>
        <v>0</v>
      </c>
      <c r="AE71" s="445"/>
      <c r="AF71" s="442"/>
      <c r="AG71" s="446"/>
      <c r="AH71" s="445"/>
      <c r="AI71" s="442"/>
      <c r="AJ71" s="446"/>
      <c r="AK71" s="445">
        <f t="shared" si="8"/>
        <v>0</v>
      </c>
      <c r="AL71" s="442">
        <f t="shared" si="8"/>
        <v>0</v>
      </c>
      <c r="AM71" s="446">
        <f t="shared" si="8"/>
        <v>0</v>
      </c>
    </row>
    <row r="72" spans="1:39" s="82" customFormat="1" ht="12.9" customHeight="1" x14ac:dyDescent="0.3">
      <c r="A72" s="19"/>
      <c r="B72" s="19"/>
      <c r="C72" s="104"/>
      <c r="D72" s="453"/>
      <c r="E72" s="454" t="str">
        <f t="shared" ca="1" si="9"/>
        <v>Botswana</v>
      </c>
      <c r="F72" s="454" t="str">
        <f t="shared" ca="1" si="9"/>
        <v>bw</v>
      </c>
      <c r="G72" s="454" t="str">
        <f t="shared" ca="1" si="9"/>
        <v>e6tons</v>
      </c>
      <c r="H72" s="175"/>
      <c r="I72" s="175"/>
      <c r="J72" s="442">
        <f t="shared" ca="1" si="9"/>
        <v>0</v>
      </c>
      <c r="K72" s="442">
        <f t="shared" ca="1" si="9"/>
        <v>1.9715538856572896</v>
      </c>
      <c r="L72" s="448">
        <f t="shared" ca="1" si="9"/>
        <v>0</v>
      </c>
      <c r="M72" s="491">
        <f ca="1">IFERROR(J72*INDEX('General Inputs'!$G$522:$G$579,MATCH(F72,'General Inputs'!$F$522:$F$579,0)),0)*1000</f>
        <v>0</v>
      </c>
      <c r="N72" s="445">
        <f ca="1">IFERROR(J72*INDEX('General Inputs'!$H$522:$H$579,MATCH(F72,'General Inputs'!$F$522:$F$579,0)),0)*1000</f>
        <v>0</v>
      </c>
      <c r="O72" s="445">
        <f ca="1">IFERROR(J72*INDEX('General Inputs'!$I$522:$I$579,MATCH(F72,'General Inputs'!$F$522:$F$579,0)),0)*1000</f>
        <v>0</v>
      </c>
      <c r="P72" s="445">
        <f ca="1">IFERROR($J72*INDEX('General Inputs'!$G$583:$G$630,MATCH(Coal_Calcs!$F72,'General Inputs'!$F$583:$F$630,0)),0)*$F$20</f>
        <v>0</v>
      </c>
      <c r="Q72" s="445">
        <f ca="1">IFERROR($J72*INDEX('General Inputs'!$H$583:$H$630,MATCH(Coal_Calcs!$F72,'General Inputs'!$F$583:$F$630,0)),0)*$F$20</f>
        <v>0</v>
      </c>
      <c r="R72" s="445">
        <f ca="1">IFERROR($J72*INDEX('General Inputs'!$I$583:$I$630,MATCH(Coal_Calcs!$F72,'General Inputs'!$F$583:$F$630,0)),0)*$F$20</f>
        <v>0</v>
      </c>
      <c r="S72" s="445">
        <f t="shared" ca="1" si="10"/>
        <v>0</v>
      </c>
      <c r="T72" s="442">
        <f t="shared" ca="1" si="5"/>
        <v>0</v>
      </c>
      <c r="U72" s="446">
        <f t="shared" ca="1" si="5"/>
        <v>0</v>
      </c>
      <c r="V72" s="445">
        <f ca="1">IFERROR(K72*INDEX('General Inputs'!$G$522:$G$579,MATCH(F72,'General Inputs'!$F$522:$F$579,0)),0)*1000</f>
        <v>3204.9719235728298</v>
      </c>
      <c r="W72" s="445">
        <f ca="1">IFERROR(K72*INDEX('General Inputs'!$H$522:$H$579,MATCH(F72,'General Inputs'!$F$522:$F$579,0)),0)*1000</f>
        <v>3554.048179790404</v>
      </c>
      <c r="X72" s="445">
        <f ca="1">IFERROR(K72*INDEX('General Inputs'!$I$522:$I$579,MATCH(F72,'General Inputs'!$F$522:$F$579,0)),0)*1000</f>
        <v>3906.6625893837795</v>
      </c>
      <c r="Y72" s="445">
        <f ca="1">IFERROR($K72*INDEX('General Inputs'!$G$583:$G$630,MATCH(Coal_Calcs!$F72,'General Inputs'!$F$583:$F$630,0)),0)*$F$20</f>
        <v>220.26809401860518</v>
      </c>
      <c r="Z72" s="445">
        <f ca="1">IFERROR($K72*INDEX('General Inputs'!$H$583:$H$630,MATCH(Coal_Calcs!$F72,'General Inputs'!$F$583:$F$630,0)),0)*$F$20</f>
        <v>242.07268512739179</v>
      </c>
      <c r="AA72" s="445">
        <f ca="1">IFERROR($K72*INDEX('General Inputs'!$I$583:$I$630,MATCH(Coal_Calcs!$F72,'General Inputs'!$F$583:$F$630,0)),0)*$F$20</f>
        <v>263.87727623617849</v>
      </c>
      <c r="AB72" s="445">
        <f t="shared" ca="1" si="7"/>
        <v>3425.2400175914349</v>
      </c>
      <c r="AC72" s="442">
        <f t="shared" ca="1" si="7"/>
        <v>3796.1208649177956</v>
      </c>
      <c r="AD72" s="446">
        <f t="shared" ca="1" si="7"/>
        <v>4170.5398656199577</v>
      </c>
      <c r="AE72" s="445"/>
      <c r="AF72" s="442"/>
      <c r="AG72" s="446"/>
      <c r="AH72" s="445"/>
      <c r="AI72" s="442"/>
      <c r="AJ72" s="446"/>
      <c r="AK72" s="445">
        <f t="shared" si="8"/>
        <v>0</v>
      </c>
      <c r="AL72" s="442">
        <f t="shared" si="8"/>
        <v>0</v>
      </c>
      <c r="AM72" s="446">
        <f t="shared" si="8"/>
        <v>0</v>
      </c>
    </row>
    <row r="73" spans="1:39" s="82" customFormat="1" ht="12.9" customHeight="1" x14ac:dyDescent="0.3">
      <c r="A73" s="19"/>
      <c r="B73" s="19"/>
      <c r="C73" s="104"/>
      <c r="D73" s="453"/>
      <c r="E73" s="454" t="str">
        <f t="shared" ca="1" si="9"/>
        <v>Belarus</v>
      </c>
      <c r="F73" s="454" t="str">
        <f t="shared" ca="1" si="9"/>
        <v>by</v>
      </c>
      <c r="G73" s="454" t="str">
        <f t="shared" ca="1" si="9"/>
        <v>e6tons</v>
      </c>
      <c r="H73" s="175"/>
      <c r="I73" s="175"/>
      <c r="J73" s="442">
        <f t="shared" ca="1" si="9"/>
        <v>0</v>
      </c>
      <c r="K73" s="442">
        <f t="shared" ca="1" si="9"/>
        <v>0</v>
      </c>
      <c r="L73" s="448">
        <f t="shared" ca="1" si="9"/>
        <v>0</v>
      </c>
      <c r="M73" s="491">
        <f ca="1">IFERROR(J73*INDEX('General Inputs'!$G$522:$G$579,MATCH(F73,'General Inputs'!$F$522:$F$579,0)),0)*1000</f>
        <v>0</v>
      </c>
      <c r="N73" s="445">
        <f ca="1">IFERROR(J73*INDEX('General Inputs'!$H$522:$H$579,MATCH(F73,'General Inputs'!$F$522:$F$579,0)),0)*1000</f>
        <v>0</v>
      </c>
      <c r="O73" s="445">
        <f ca="1">IFERROR(J73*INDEX('General Inputs'!$I$522:$I$579,MATCH(F73,'General Inputs'!$F$522:$F$579,0)),0)*1000</f>
        <v>0</v>
      </c>
      <c r="P73" s="445">
        <f ca="1">IFERROR($J73*INDEX('General Inputs'!$G$583:$G$630,MATCH(Coal_Calcs!$F73,'General Inputs'!$F$583:$F$630,0)),0)*$F$20</f>
        <v>0</v>
      </c>
      <c r="Q73" s="445">
        <f ca="1">IFERROR($J73*INDEX('General Inputs'!$H$583:$H$630,MATCH(Coal_Calcs!$F73,'General Inputs'!$F$583:$F$630,0)),0)*$F$20</f>
        <v>0</v>
      </c>
      <c r="R73" s="445">
        <f ca="1">IFERROR($J73*INDEX('General Inputs'!$I$583:$I$630,MATCH(Coal_Calcs!$F73,'General Inputs'!$F$583:$F$630,0)),0)*$F$20</f>
        <v>0</v>
      </c>
      <c r="S73" s="445">
        <f t="shared" ca="1" si="10"/>
        <v>0</v>
      </c>
      <c r="T73" s="442">
        <f t="shared" ca="1" si="5"/>
        <v>0</v>
      </c>
      <c r="U73" s="446">
        <f t="shared" ca="1" si="5"/>
        <v>0</v>
      </c>
      <c r="V73" s="445">
        <f ca="1">IFERROR(K73*INDEX('General Inputs'!$G$522:$G$579,MATCH(F73,'General Inputs'!$F$522:$F$579,0)),0)*1000</f>
        <v>0</v>
      </c>
      <c r="W73" s="445">
        <f ca="1">IFERROR(K73*INDEX('General Inputs'!$H$522:$H$579,MATCH(F73,'General Inputs'!$F$522:$F$579,0)),0)*1000</f>
        <v>0</v>
      </c>
      <c r="X73" s="445">
        <f ca="1">IFERROR(K73*INDEX('General Inputs'!$I$522:$I$579,MATCH(F73,'General Inputs'!$F$522:$F$579,0)),0)*1000</f>
        <v>0</v>
      </c>
      <c r="Y73" s="445">
        <f ca="1">IFERROR($K73*INDEX('General Inputs'!$G$583:$G$630,MATCH(Coal_Calcs!$F73,'General Inputs'!$F$583:$F$630,0)),0)*$F$20</f>
        <v>0</v>
      </c>
      <c r="Z73" s="445">
        <f ca="1">IFERROR($K73*INDEX('General Inputs'!$H$583:$H$630,MATCH(Coal_Calcs!$F73,'General Inputs'!$F$583:$F$630,0)),0)*$F$20</f>
        <v>0</v>
      </c>
      <c r="AA73" s="445">
        <f ca="1">IFERROR($K73*INDEX('General Inputs'!$I$583:$I$630,MATCH(Coal_Calcs!$F73,'General Inputs'!$F$583:$F$630,0)),0)*$F$20</f>
        <v>0</v>
      </c>
      <c r="AB73" s="445">
        <f t="shared" ca="1" si="7"/>
        <v>0</v>
      </c>
      <c r="AC73" s="442">
        <f t="shared" ca="1" si="7"/>
        <v>0</v>
      </c>
      <c r="AD73" s="446">
        <f t="shared" ca="1" si="7"/>
        <v>0</v>
      </c>
      <c r="AE73" s="445"/>
      <c r="AF73" s="442"/>
      <c r="AG73" s="446"/>
      <c r="AH73" s="445"/>
      <c r="AI73" s="442"/>
      <c r="AJ73" s="446"/>
      <c r="AK73" s="445">
        <f t="shared" si="8"/>
        <v>0</v>
      </c>
      <c r="AL73" s="442">
        <f t="shared" si="8"/>
        <v>0</v>
      </c>
      <c r="AM73" s="446">
        <f t="shared" si="8"/>
        <v>0</v>
      </c>
    </row>
    <row r="74" spans="1:39" s="82" customFormat="1" ht="12.9" customHeight="1" x14ac:dyDescent="0.3">
      <c r="A74" s="19"/>
      <c r="B74" s="19"/>
      <c r="C74" s="104"/>
      <c r="D74" s="453"/>
      <c r="E74" s="454" t="str">
        <f t="shared" ca="1" si="9"/>
        <v>Belize</v>
      </c>
      <c r="F74" s="454" t="str">
        <f t="shared" ca="1" si="9"/>
        <v>bz</v>
      </c>
      <c r="G74" s="454" t="str">
        <f t="shared" ca="1" si="9"/>
        <v>e6tons</v>
      </c>
      <c r="H74" s="175"/>
      <c r="I74" s="175"/>
      <c r="J74" s="442">
        <f t="shared" ca="1" si="9"/>
        <v>0</v>
      </c>
      <c r="K74" s="442">
        <f t="shared" ca="1" si="9"/>
        <v>0</v>
      </c>
      <c r="L74" s="448">
        <f t="shared" ca="1" si="9"/>
        <v>0</v>
      </c>
      <c r="M74" s="491">
        <f ca="1">IFERROR(J74*INDEX('General Inputs'!$G$522:$G$579,MATCH(F74,'General Inputs'!$F$522:$F$579,0)),0)*1000</f>
        <v>0</v>
      </c>
      <c r="N74" s="445">
        <f ca="1">IFERROR(J74*INDEX('General Inputs'!$H$522:$H$579,MATCH(F74,'General Inputs'!$F$522:$F$579,0)),0)*1000</f>
        <v>0</v>
      </c>
      <c r="O74" s="445">
        <f ca="1">IFERROR(J74*INDEX('General Inputs'!$I$522:$I$579,MATCH(F74,'General Inputs'!$F$522:$F$579,0)),0)*1000</f>
        <v>0</v>
      </c>
      <c r="P74" s="445">
        <f ca="1">IFERROR($J74*INDEX('General Inputs'!$G$583:$G$630,MATCH(Coal_Calcs!$F74,'General Inputs'!$F$583:$F$630,0)),0)*$F$20</f>
        <v>0</v>
      </c>
      <c r="Q74" s="445">
        <f ca="1">IFERROR($J74*INDEX('General Inputs'!$H$583:$H$630,MATCH(Coal_Calcs!$F74,'General Inputs'!$F$583:$F$630,0)),0)*$F$20</f>
        <v>0</v>
      </c>
      <c r="R74" s="445">
        <f ca="1">IFERROR($J74*INDEX('General Inputs'!$I$583:$I$630,MATCH(Coal_Calcs!$F74,'General Inputs'!$F$583:$F$630,0)),0)*$F$20</f>
        <v>0</v>
      </c>
      <c r="S74" s="445">
        <f t="shared" ca="1" si="10"/>
        <v>0</v>
      </c>
      <c r="T74" s="442">
        <f t="shared" ca="1" si="5"/>
        <v>0</v>
      </c>
      <c r="U74" s="446">
        <f t="shared" ca="1" si="5"/>
        <v>0</v>
      </c>
      <c r="V74" s="445">
        <f ca="1">IFERROR(K74*INDEX('General Inputs'!$G$522:$G$579,MATCH(F74,'General Inputs'!$F$522:$F$579,0)),0)*1000</f>
        <v>0</v>
      </c>
      <c r="W74" s="445">
        <f ca="1">IFERROR(K74*INDEX('General Inputs'!$H$522:$H$579,MATCH(F74,'General Inputs'!$F$522:$F$579,0)),0)*1000</f>
        <v>0</v>
      </c>
      <c r="X74" s="445">
        <f ca="1">IFERROR(K74*INDEX('General Inputs'!$I$522:$I$579,MATCH(F74,'General Inputs'!$F$522:$F$579,0)),0)*1000</f>
        <v>0</v>
      </c>
      <c r="Y74" s="445">
        <f ca="1">IFERROR($K74*INDEX('General Inputs'!$G$583:$G$630,MATCH(Coal_Calcs!$F74,'General Inputs'!$F$583:$F$630,0)),0)*$F$20</f>
        <v>0</v>
      </c>
      <c r="Z74" s="445">
        <f ca="1">IFERROR($K74*INDEX('General Inputs'!$H$583:$H$630,MATCH(Coal_Calcs!$F74,'General Inputs'!$F$583:$F$630,0)),0)*$F$20</f>
        <v>0</v>
      </c>
      <c r="AA74" s="445">
        <f ca="1">IFERROR($K74*INDEX('General Inputs'!$I$583:$I$630,MATCH(Coal_Calcs!$F74,'General Inputs'!$F$583:$F$630,0)),0)*$F$20</f>
        <v>0</v>
      </c>
      <c r="AB74" s="445">
        <f t="shared" ca="1" si="7"/>
        <v>0</v>
      </c>
      <c r="AC74" s="442">
        <f t="shared" ca="1" si="7"/>
        <v>0</v>
      </c>
      <c r="AD74" s="446">
        <f t="shared" ca="1" si="7"/>
        <v>0</v>
      </c>
      <c r="AE74" s="445"/>
      <c r="AF74" s="442"/>
      <c r="AG74" s="446"/>
      <c r="AH74" s="445"/>
      <c r="AI74" s="442"/>
      <c r="AJ74" s="446"/>
      <c r="AK74" s="445">
        <f t="shared" si="8"/>
        <v>0</v>
      </c>
      <c r="AL74" s="442">
        <f t="shared" si="8"/>
        <v>0</v>
      </c>
      <c r="AM74" s="446">
        <f t="shared" si="8"/>
        <v>0</v>
      </c>
    </row>
    <row r="75" spans="1:39" s="82" customFormat="1" ht="12.9" customHeight="1" x14ac:dyDescent="0.3">
      <c r="A75" s="19"/>
      <c r="B75" s="19"/>
      <c r="C75" s="104"/>
      <c r="D75" s="453"/>
      <c r="E75" s="454" t="str">
        <f t="shared" ca="1" si="9"/>
        <v>Canada</v>
      </c>
      <c r="F75" s="454" t="str">
        <f t="shared" ca="1" si="9"/>
        <v>ca</v>
      </c>
      <c r="G75" s="454" t="str">
        <f t="shared" ca="1" si="9"/>
        <v>e6tons</v>
      </c>
      <c r="H75" s="175"/>
      <c r="I75" s="175"/>
      <c r="J75" s="442">
        <f t="shared" ca="1" si="9"/>
        <v>50</v>
      </c>
      <c r="K75" s="442">
        <f t="shared" ca="1" si="9"/>
        <v>59.527540025401436</v>
      </c>
      <c r="L75" s="448">
        <f t="shared" ca="1" si="9"/>
        <v>0</v>
      </c>
      <c r="M75" s="491">
        <f ca="1">IFERROR(J75*INDEX('General Inputs'!$G$522:$G$579,MATCH(F75,'General Inputs'!$F$522:$F$579,0)),0)*1000</f>
        <v>100753.42166921899</v>
      </c>
      <c r="N75" s="445">
        <f ca="1">IFERROR(J75*INDEX('General Inputs'!$H$522:$H$579,MATCH(F75,'General Inputs'!$F$522:$F$579,0)),0)*1000</f>
        <v>109233.08619219007</v>
      </c>
      <c r="O75" s="445">
        <f ca="1">IFERROR(J75*INDEX('General Inputs'!$I$522:$I$579,MATCH(F75,'General Inputs'!$F$522:$F$579,0)),0)*1000</f>
        <v>117855.30382848393</v>
      </c>
      <c r="P75" s="445">
        <f ca="1">IFERROR($J75*INDEX('General Inputs'!$G$583:$G$630,MATCH(Coal_Calcs!$F75,'General Inputs'!$F$583:$F$630,0)),0)*$F$20</f>
        <v>3388.2760102483926</v>
      </c>
      <c r="Q75" s="445">
        <f ca="1">IFERROR($J75*INDEX('General Inputs'!$H$583:$H$630,MATCH(Coal_Calcs!$F75,'General Inputs'!$F$583:$F$630,0)),0)*$F$20</f>
        <v>3764.7511224982145</v>
      </c>
      <c r="R75" s="445">
        <f ca="1">IFERROR($J75*INDEX('General Inputs'!$I$583:$I$630,MATCH(Coal_Calcs!$F75,'General Inputs'!$F$583:$F$630,0)),0)*$F$20</f>
        <v>4141.2262347480355</v>
      </c>
      <c r="S75" s="445">
        <f t="shared" ca="1" si="10"/>
        <v>104141.69767946738</v>
      </c>
      <c r="T75" s="442">
        <f t="shared" ca="1" si="5"/>
        <v>112997.83731468828</v>
      </c>
      <c r="U75" s="446">
        <f t="shared" ca="1" si="5"/>
        <v>121996.53006323197</v>
      </c>
      <c r="V75" s="445">
        <f ca="1">IFERROR(K75*INDEX('General Inputs'!$G$522:$G$579,MATCH(F75,'General Inputs'!$F$522:$F$579,0)),0)*1000</f>
        <v>119952.06682221164</v>
      </c>
      <c r="W75" s="445">
        <f ca="1">IFERROR(K75*INDEX('General Inputs'!$H$522:$H$579,MATCH(F75,'General Inputs'!$F$522:$F$579,0)),0)*1000</f>
        <v>130047.5382080744</v>
      </c>
      <c r="X75" s="445">
        <f ca="1">IFERROR(K75*INDEX('General Inputs'!$I$522:$I$579,MATCH(F75,'General Inputs'!$F$522:$F$579,0)),0)*1000</f>
        <v>140312.72631711847</v>
      </c>
      <c r="Y75" s="445">
        <f ca="1">IFERROR($K75*INDEX('General Inputs'!$G$583:$G$630,MATCH(Coal_Calcs!$F75,'General Inputs'!$F$583:$F$630,0)),0)*$F$20</f>
        <v>4033.9147163433736</v>
      </c>
      <c r="Z75" s="445">
        <f ca="1">IFERROR($K75*INDEX('General Inputs'!$H$583:$H$630,MATCH(Coal_Calcs!$F75,'General Inputs'!$F$583:$F$630,0)),0)*$F$20</f>
        <v>4482.1274626037493</v>
      </c>
      <c r="AA75" s="445">
        <f ca="1">IFERROR($K75*INDEX('General Inputs'!$I$583:$I$630,MATCH(Coal_Calcs!$F75,'General Inputs'!$F$583:$F$630,0)),0)*$F$20</f>
        <v>4930.3402088641233</v>
      </c>
      <c r="AB75" s="445">
        <f t="shared" ca="1" si="7"/>
        <v>123985.981538555</v>
      </c>
      <c r="AC75" s="442">
        <f t="shared" ca="1" si="7"/>
        <v>134529.66567067817</v>
      </c>
      <c r="AD75" s="446">
        <f t="shared" ca="1" si="7"/>
        <v>145243.06652598261</v>
      </c>
      <c r="AE75" s="445"/>
      <c r="AF75" s="442"/>
      <c r="AG75" s="446"/>
      <c r="AH75" s="445"/>
      <c r="AI75" s="442"/>
      <c r="AJ75" s="446"/>
      <c r="AK75" s="445">
        <f t="shared" si="8"/>
        <v>0</v>
      </c>
      <c r="AL75" s="442">
        <f t="shared" si="8"/>
        <v>0</v>
      </c>
      <c r="AM75" s="446">
        <f t="shared" si="8"/>
        <v>0</v>
      </c>
    </row>
    <row r="76" spans="1:39" s="82" customFormat="1" ht="12.9" customHeight="1" x14ac:dyDescent="0.3">
      <c r="A76" s="19"/>
      <c r="B76" s="19"/>
      <c r="C76" s="104"/>
      <c r="D76" s="453"/>
      <c r="E76" s="454" t="str">
        <f t="shared" ca="1" si="9"/>
        <v>Cocos (Keeling) Islands</v>
      </c>
      <c r="F76" s="454" t="str">
        <f t="shared" ca="1" si="9"/>
        <v>cc</v>
      </c>
      <c r="G76" s="454" t="str">
        <f t="shared" ca="1" si="9"/>
        <v>e6tons</v>
      </c>
      <c r="H76" s="175"/>
      <c r="I76" s="175"/>
      <c r="J76" s="442">
        <f t="shared" ca="1" si="9"/>
        <v>0</v>
      </c>
      <c r="K76" s="442">
        <f t="shared" ca="1" si="9"/>
        <v>0</v>
      </c>
      <c r="L76" s="448">
        <f t="shared" ca="1" si="9"/>
        <v>0</v>
      </c>
      <c r="M76" s="491">
        <f ca="1">IFERROR(J76*INDEX('General Inputs'!$G$522:$G$579,MATCH(F76,'General Inputs'!$F$522:$F$579,0)),0)*1000</f>
        <v>0</v>
      </c>
      <c r="N76" s="445">
        <f ca="1">IFERROR(J76*INDEX('General Inputs'!$H$522:$H$579,MATCH(F76,'General Inputs'!$F$522:$F$579,0)),0)*1000</f>
        <v>0</v>
      </c>
      <c r="O76" s="445">
        <f ca="1">IFERROR(J76*INDEX('General Inputs'!$I$522:$I$579,MATCH(F76,'General Inputs'!$F$522:$F$579,0)),0)*1000</f>
        <v>0</v>
      </c>
      <c r="P76" s="445">
        <f ca="1">IFERROR($J76*INDEX('General Inputs'!$G$583:$G$630,MATCH(Coal_Calcs!$F76,'General Inputs'!$F$583:$F$630,0)),0)*$F$20</f>
        <v>0</v>
      </c>
      <c r="Q76" s="445">
        <f ca="1">IFERROR($J76*INDEX('General Inputs'!$H$583:$H$630,MATCH(Coal_Calcs!$F76,'General Inputs'!$F$583:$F$630,0)),0)*$F$20</f>
        <v>0</v>
      </c>
      <c r="R76" s="445">
        <f ca="1">IFERROR($J76*INDEX('General Inputs'!$I$583:$I$630,MATCH(Coal_Calcs!$F76,'General Inputs'!$F$583:$F$630,0)),0)*$F$20</f>
        <v>0</v>
      </c>
      <c r="S76" s="445">
        <f t="shared" ca="1" si="10"/>
        <v>0</v>
      </c>
      <c r="T76" s="442">
        <f t="shared" ca="1" si="5"/>
        <v>0</v>
      </c>
      <c r="U76" s="446">
        <f t="shared" ca="1" si="5"/>
        <v>0</v>
      </c>
      <c r="V76" s="445">
        <f ca="1">IFERROR(K76*INDEX('General Inputs'!$G$522:$G$579,MATCH(F76,'General Inputs'!$F$522:$F$579,0)),0)*1000</f>
        <v>0</v>
      </c>
      <c r="W76" s="445">
        <f ca="1">IFERROR(K76*INDEX('General Inputs'!$H$522:$H$579,MATCH(F76,'General Inputs'!$F$522:$F$579,0)),0)*1000</f>
        <v>0</v>
      </c>
      <c r="X76" s="445">
        <f ca="1">IFERROR(K76*INDEX('General Inputs'!$I$522:$I$579,MATCH(F76,'General Inputs'!$F$522:$F$579,0)),0)*1000</f>
        <v>0</v>
      </c>
      <c r="Y76" s="445">
        <f ca="1">IFERROR($K76*INDEX('General Inputs'!$G$583:$G$630,MATCH(Coal_Calcs!$F76,'General Inputs'!$F$583:$F$630,0)),0)*$F$20</f>
        <v>0</v>
      </c>
      <c r="Z76" s="445">
        <f ca="1">IFERROR($K76*INDEX('General Inputs'!$H$583:$H$630,MATCH(Coal_Calcs!$F76,'General Inputs'!$F$583:$F$630,0)),0)*$F$20</f>
        <v>0</v>
      </c>
      <c r="AA76" s="445">
        <f ca="1">IFERROR($K76*INDEX('General Inputs'!$I$583:$I$630,MATCH(Coal_Calcs!$F76,'General Inputs'!$F$583:$F$630,0)),0)*$F$20</f>
        <v>0</v>
      </c>
      <c r="AB76" s="445">
        <f t="shared" ca="1" si="7"/>
        <v>0</v>
      </c>
      <c r="AC76" s="442">
        <f t="shared" ca="1" si="7"/>
        <v>0</v>
      </c>
      <c r="AD76" s="446">
        <f t="shared" ca="1" si="7"/>
        <v>0</v>
      </c>
      <c r="AE76" s="445"/>
      <c r="AF76" s="442"/>
      <c r="AG76" s="446"/>
      <c r="AH76" s="445"/>
      <c r="AI76" s="442"/>
      <c r="AJ76" s="446"/>
      <c r="AK76" s="445">
        <f t="shared" si="8"/>
        <v>0</v>
      </c>
      <c r="AL76" s="442">
        <f t="shared" si="8"/>
        <v>0</v>
      </c>
      <c r="AM76" s="446">
        <f t="shared" si="8"/>
        <v>0</v>
      </c>
    </row>
    <row r="77" spans="1:39" s="82" customFormat="1" ht="12.9" customHeight="1" x14ac:dyDescent="0.3">
      <c r="A77" s="19"/>
      <c r="B77" s="19"/>
      <c r="C77" s="104"/>
      <c r="D77" s="453"/>
      <c r="E77" s="454" t="str">
        <f t="shared" ca="1" si="9"/>
        <v>DR Congo</v>
      </c>
      <c r="F77" s="454" t="str">
        <f t="shared" ca="1" si="9"/>
        <v>cd</v>
      </c>
      <c r="G77" s="454" t="str">
        <f t="shared" ca="1" si="9"/>
        <v>e6tons</v>
      </c>
      <c r="H77" s="175"/>
      <c r="I77" s="175"/>
      <c r="J77" s="442">
        <f t="shared" ca="1" si="9"/>
        <v>0</v>
      </c>
      <c r="K77" s="442">
        <f t="shared" ca="1" si="9"/>
        <v>0</v>
      </c>
      <c r="L77" s="448">
        <f t="shared" ca="1" si="9"/>
        <v>0</v>
      </c>
      <c r="M77" s="491">
        <f ca="1">IFERROR(J77*INDEX('General Inputs'!$G$522:$G$579,MATCH(F77,'General Inputs'!$F$522:$F$579,0)),0)*1000</f>
        <v>0</v>
      </c>
      <c r="N77" s="445">
        <f ca="1">IFERROR(J77*INDEX('General Inputs'!$H$522:$H$579,MATCH(F77,'General Inputs'!$F$522:$F$579,0)),0)*1000</f>
        <v>0</v>
      </c>
      <c r="O77" s="445">
        <f ca="1">IFERROR(J77*INDEX('General Inputs'!$I$522:$I$579,MATCH(F77,'General Inputs'!$F$522:$F$579,0)),0)*1000</f>
        <v>0</v>
      </c>
      <c r="P77" s="445">
        <f ca="1">IFERROR($J77*INDEX('General Inputs'!$G$583:$G$630,MATCH(Coal_Calcs!$F77,'General Inputs'!$F$583:$F$630,0)),0)*$F$20</f>
        <v>0</v>
      </c>
      <c r="Q77" s="445">
        <f ca="1">IFERROR($J77*INDEX('General Inputs'!$H$583:$H$630,MATCH(Coal_Calcs!$F77,'General Inputs'!$F$583:$F$630,0)),0)*$F$20</f>
        <v>0</v>
      </c>
      <c r="R77" s="445">
        <f ca="1">IFERROR($J77*INDEX('General Inputs'!$I$583:$I$630,MATCH(Coal_Calcs!$F77,'General Inputs'!$F$583:$F$630,0)),0)*$F$20</f>
        <v>0</v>
      </c>
      <c r="S77" s="445">
        <f t="shared" ca="1" si="10"/>
        <v>0</v>
      </c>
      <c r="T77" s="442">
        <f t="shared" ca="1" si="5"/>
        <v>0</v>
      </c>
      <c r="U77" s="446">
        <f t="shared" ca="1" si="5"/>
        <v>0</v>
      </c>
      <c r="V77" s="445">
        <f ca="1">IFERROR(K77*INDEX('General Inputs'!$G$522:$G$579,MATCH(F77,'General Inputs'!$F$522:$F$579,0)),0)*1000</f>
        <v>0</v>
      </c>
      <c r="W77" s="445">
        <f ca="1">IFERROR(K77*INDEX('General Inputs'!$H$522:$H$579,MATCH(F77,'General Inputs'!$F$522:$F$579,0)),0)*1000</f>
        <v>0</v>
      </c>
      <c r="X77" s="445">
        <f ca="1">IFERROR(K77*INDEX('General Inputs'!$I$522:$I$579,MATCH(F77,'General Inputs'!$F$522:$F$579,0)),0)*1000</f>
        <v>0</v>
      </c>
      <c r="Y77" s="445">
        <f ca="1">IFERROR($K77*INDEX('General Inputs'!$G$583:$G$630,MATCH(Coal_Calcs!$F77,'General Inputs'!$F$583:$F$630,0)),0)*$F$20</f>
        <v>0</v>
      </c>
      <c r="Z77" s="445">
        <f ca="1">IFERROR($K77*INDEX('General Inputs'!$H$583:$H$630,MATCH(Coal_Calcs!$F77,'General Inputs'!$F$583:$F$630,0)),0)*$F$20</f>
        <v>0</v>
      </c>
      <c r="AA77" s="445">
        <f ca="1">IFERROR($K77*INDEX('General Inputs'!$I$583:$I$630,MATCH(Coal_Calcs!$F77,'General Inputs'!$F$583:$F$630,0)),0)*$F$20</f>
        <v>0</v>
      </c>
      <c r="AB77" s="445">
        <f t="shared" ca="1" si="7"/>
        <v>0</v>
      </c>
      <c r="AC77" s="442">
        <f t="shared" ca="1" si="7"/>
        <v>0</v>
      </c>
      <c r="AD77" s="446">
        <f t="shared" ca="1" si="7"/>
        <v>0</v>
      </c>
      <c r="AE77" s="445"/>
      <c r="AF77" s="442"/>
      <c r="AG77" s="446"/>
      <c r="AH77" s="445"/>
      <c r="AI77" s="442"/>
      <c r="AJ77" s="446"/>
      <c r="AK77" s="445">
        <f t="shared" si="8"/>
        <v>0</v>
      </c>
      <c r="AL77" s="442">
        <f t="shared" si="8"/>
        <v>0</v>
      </c>
      <c r="AM77" s="446">
        <f t="shared" si="8"/>
        <v>0</v>
      </c>
    </row>
    <row r="78" spans="1:39" s="82" customFormat="1" ht="12.9" customHeight="1" x14ac:dyDescent="0.3">
      <c r="A78" s="19"/>
      <c r="B78" s="19"/>
      <c r="C78" s="104"/>
      <c r="D78" s="453"/>
      <c r="E78" s="454" t="str">
        <f t="shared" ca="1" si="9"/>
        <v>Central African Republic</v>
      </c>
      <c r="F78" s="454" t="str">
        <f t="shared" ca="1" si="9"/>
        <v>cf</v>
      </c>
      <c r="G78" s="454" t="str">
        <f t="shared" ca="1" si="9"/>
        <v>e6tons</v>
      </c>
      <c r="H78" s="175"/>
      <c r="I78" s="175"/>
      <c r="J78" s="442">
        <f t="shared" ca="1" si="9"/>
        <v>0</v>
      </c>
      <c r="K78" s="442">
        <f t="shared" ca="1" si="9"/>
        <v>0</v>
      </c>
      <c r="L78" s="448">
        <f t="shared" ca="1" si="9"/>
        <v>0</v>
      </c>
      <c r="M78" s="491">
        <f ca="1">IFERROR(J78*INDEX('General Inputs'!$G$522:$G$579,MATCH(F78,'General Inputs'!$F$522:$F$579,0)),0)*1000</f>
        <v>0</v>
      </c>
      <c r="N78" s="445">
        <f ca="1">IFERROR(J78*INDEX('General Inputs'!$H$522:$H$579,MATCH(F78,'General Inputs'!$F$522:$F$579,0)),0)*1000</f>
        <v>0</v>
      </c>
      <c r="O78" s="445">
        <f ca="1">IFERROR(J78*INDEX('General Inputs'!$I$522:$I$579,MATCH(F78,'General Inputs'!$F$522:$F$579,0)),0)*1000</f>
        <v>0</v>
      </c>
      <c r="P78" s="445">
        <f ca="1">IFERROR($J78*INDEX('General Inputs'!$G$583:$G$630,MATCH(Coal_Calcs!$F78,'General Inputs'!$F$583:$F$630,0)),0)*$F$20</f>
        <v>0</v>
      </c>
      <c r="Q78" s="445">
        <f ca="1">IFERROR($J78*INDEX('General Inputs'!$H$583:$H$630,MATCH(Coal_Calcs!$F78,'General Inputs'!$F$583:$F$630,0)),0)*$F$20</f>
        <v>0</v>
      </c>
      <c r="R78" s="445">
        <f ca="1">IFERROR($J78*INDEX('General Inputs'!$I$583:$I$630,MATCH(Coal_Calcs!$F78,'General Inputs'!$F$583:$F$630,0)),0)*$F$20</f>
        <v>0</v>
      </c>
      <c r="S78" s="445">
        <f t="shared" ca="1" si="10"/>
        <v>0</v>
      </c>
      <c r="T78" s="442">
        <f t="shared" ca="1" si="5"/>
        <v>0</v>
      </c>
      <c r="U78" s="446">
        <f t="shared" ca="1" si="5"/>
        <v>0</v>
      </c>
      <c r="V78" s="445">
        <f ca="1">IFERROR(K78*INDEX('General Inputs'!$G$522:$G$579,MATCH(F78,'General Inputs'!$F$522:$F$579,0)),0)*1000</f>
        <v>0</v>
      </c>
      <c r="W78" s="445">
        <f ca="1">IFERROR(K78*INDEX('General Inputs'!$H$522:$H$579,MATCH(F78,'General Inputs'!$F$522:$F$579,0)),0)*1000</f>
        <v>0</v>
      </c>
      <c r="X78" s="445">
        <f ca="1">IFERROR(K78*INDEX('General Inputs'!$I$522:$I$579,MATCH(F78,'General Inputs'!$F$522:$F$579,0)),0)*1000</f>
        <v>0</v>
      </c>
      <c r="Y78" s="445">
        <f ca="1">IFERROR($K78*INDEX('General Inputs'!$G$583:$G$630,MATCH(Coal_Calcs!$F78,'General Inputs'!$F$583:$F$630,0)),0)*$F$20</f>
        <v>0</v>
      </c>
      <c r="Z78" s="445">
        <f ca="1">IFERROR($K78*INDEX('General Inputs'!$H$583:$H$630,MATCH(Coal_Calcs!$F78,'General Inputs'!$F$583:$F$630,0)),0)*$F$20</f>
        <v>0</v>
      </c>
      <c r="AA78" s="445">
        <f ca="1">IFERROR($K78*INDEX('General Inputs'!$I$583:$I$630,MATCH(Coal_Calcs!$F78,'General Inputs'!$F$583:$F$630,0)),0)*$F$20</f>
        <v>0</v>
      </c>
      <c r="AB78" s="445">
        <f t="shared" ca="1" si="7"/>
        <v>0</v>
      </c>
      <c r="AC78" s="442">
        <f t="shared" ca="1" si="7"/>
        <v>0</v>
      </c>
      <c r="AD78" s="446">
        <f t="shared" ca="1" si="7"/>
        <v>0</v>
      </c>
      <c r="AE78" s="445"/>
      <c r="AF78" s="442"/>
      <c r="AG78" s="446"/>
      <c r="AH78" s="445"/>
      <c r="AI78" s="442"/>
      <c r="AJ78" s="446"/>
      <c r="AK78" s="445">
        <f t="shared" si="8"/>
        <v>0</v>
      </c>
      <c r="AL78" s="442">
        <f t="shared" si="8"/>
        <v>0</v>
      </c>
      <c r="AM78" s="446">
        <f t="shared" si="8"/>
        <v>0</v>
      </c>
    </row>
    <row r="79" spans="1:39" s="82" customFormat="1" ht="12.9" customHeight="1" x14ac:dyDescent="0.3">
      <c r="A79" s="19"/>
      <c r="B79" s="19"/>
      <c r="C79" s="104"/>
      <c r="D79" s="453"/>
      <c r="E79" s="454" t="str">
        <f t="shared" ca="1" si="9"/>
        <v>Congo Brazzaville</v>
      </c>
      <c r="F79" s="454" t="str">
        <f t="shared" ca="1" si="9"/>
        <v>cg</v>
      </c>
      <c r="G79" s="454" t="str">
        <f t="shared" ca="1" si="9"/>
        <v>e6tons</v>
      </c>
      <c r="H79" s="175"/>
      <c r="I79" s="175"/>
      <c r="J79" s="442">
        <f t="shared" ca="1" si="9"/>
        <v>0</v>
      </c>
      <c r="K79" s="442">
        <f t="shared" ca="1" si="9"/>
        <v>0</v>
      </c>
      <c r="L79" s="448">
        <f t="shared" ca="1" si="9"/>
        <v>0</v>
      </c>
      <c r="M79" s="491">
        <f ca="1">IFERROR(J79*INDEX('General Inputs'!$G$522:$G$579,MATCH(F79,'General Inputs'!$F$522:$F$579,0)),0)*1000</f>
        <v>0</v>
      </c>
      <c r="N79" s="445">
        <f ca="1">IFERROR(J79*INDEX('General Inputs'!$H$522:$H$579,MATCH(F79,'General Inputs'!$F$522:$F$579,0)),0)*1000</f>
        <v>0</v>
      </c>
      <c r="O79" s="445">
        <f ca="1">IFERROR(J79*INDEX('General Inputs'!$I$522:$I$579,MATCH(F79,'General Inputs'!$F$522:$F$579,0)),0)*1000</f>
        <v>0</v>
      </c>
      <c r="P79" s="445">
        <f ca="1">IFERROR($J79*INDEX('General Inputs'!$G$583:$G$630,MATCH(Coal_Calcs!$F79,'General Inputs'!$F$583:$F$630,0)),0)*$F$20</f>
        <v>0</v>
      </c>
      <c r="Q79" s="445">
        <f ca="1">IFERROR($J79*INDEX('General Inputs'!$H$583:$H$630,MATCH(Coal_Calcs!$F79,'General Inputs'!$F$583:$F$630,0)),0)*$F$20</f>
        <v>0</v>
      </c>
      <c r="R79" s="445">
        <f ca="1">IFERROR($J79*INDEX('General Inputs'!$I$583:$I$630,MATCH(Coal_Calcs!$F79,'General Inputs'!$F$583:$F$630,0)),0)*$F$20</f>
        <v>0</v>
      </c>
      <c r="S79" s="445">
        <f t="shared" ca="1" si="10"/>
        <v>0</v>
      </c>
      <c r="T79" s="442">
        <f t="shared" ca="1" si="5"/>
        <v>0</v>
      </c>
      <c r="U79" s="446">
        <f t="shared" ca="1" si="5"/>
        <v>0</v>
      </c>
      <c r="V79" s="445">
        <f ca="1">IFERROR(K79*INDEX('General Inputs'!$G$522:$G$579,MATCH(F79,'General Inputs'!$F$522:$F$579,0)),0)*1000</f>
        <v>0</v>
      </c>
      <c r="W79" s="445">
        <f ca="1">IFERROR(K79*INDEX('General Inputs'!$H$522:$H$579,MATCH(F79,'General Inputs'!$F$522:$F$579,0)),0)*1000</f>
        <v>0</v>
      </c>
      <c r="X79" s="445">
        <f ca="1">IFERROR(K79*INDEX('General Inputs'!$I$522:$I$579,MATCH(F79,'General Inputs'!$F$522:$F$579,0)),0)*1000</f>
        <v>0</v>
      </c>
      <c r="Y79" s="445">
        <f ca="1">IFERROR($K79*INDEX('General Inputs'!$G$583:$G$630,MATCH(Coal_Calcs!$F79,'General Inputs'!$F$583:$F$630,0)),0)*$F$20</f>
        <v>0</v>
      </c>
      <c r="Z79" s="445">
        <f ca="1">IFERROR($K79*INDEX('General Inputs'!$H$583:$H$630,MATCH(Coal_Calcs!$F79,'General Inputs'!$F$583:$F$630,0)),0)*$F$20</f>
        <v>0</v>
      </c>
      <c r="AA79" s="445">
        <f ca="1">IFERROR($K79*INDEX('General Inputs'!$I$583:$I$630,MATCH(Coal_Calcs!$F79,'General Inputs'!$F$583:$F$630,0)),0)*$F$20</f>
        <v>0</v>
      </c>
      <c r="AB79" s="445">
        <f t="shared" ca="1" si="7"/>
        <v>0</v>
      </c>
      <c r="AC79" s="442">
        <f t="shared" ca="1" si="7"/>
        <v>0</v>
      </c>
      <c r="AD79" s="446">
        <f t="shared" ca="1" si="7"/>
        <v>0</v>
      </c>
      <c r="AE79" s="445"/>
      <c r="AF79" s="442"/>
      <c r="AG79" s="446"/>
      <c r="AH79" s="445"/>
      <c r="AI79" s="442"/>
      <c r="AJ79" s="446"/>
      <c r="AK79" s="445">
        <f t="shared" si="8"/>
        <v>0</v>
      </c>
      <c r="AL79" s="442">
        <f t="shared" si="8"/>
        <v>0</v>
      </c>
      <c r="AM79" s="446">
        <f t="shared" si="8"/>
        <v>0</v>
      </c>
    </row>
    <row r="80" spans="1:39" s="82" customFormat="1" ht="12.9" customHeight="1" x14ac:dyDescent="0.3">
      <c r="A80" s="19"/>
      <c r="B80" s="19"/>
      <c r="C80" s="104"/>
      <c r="D80" s="453"/>
      <c r="E80" s="454" t="str">
        <f t="shared" ca="1" si="9"/>
        <v>Switzerland</v>
      </c>
      <c r="F80" s="454" t="str">
        <f t="shared" ca="1" si="9"/>
        <v>ch</v>
      </c>
      <c r="G80" s="454" t="str">
        <f t="shared" ca="1" si="9"/>
        <v>e6tons</v>
      </c>
      <c r="H80" s="175"/>
      <c r="I80" s="175"/>
      <c r="J80" s="442">
        <f t="shared" ca="1" si="9"/>
        <v>0</v>
      </c>
      <c r="K80" s="442">
        <f t="shared" ca="1" si="9"/>
        <v>0</v>
      </c>
      <c r="L80" s="448">
        <f t="shared" ca="1" si="9"/>
        <v>0</v>
      </c>
      <c r="M80" s="491">
        <f ca="1">IFERROR(J80*INDEX('General Inputs'!$G$522:$G$579,MATCH(F80,'General Inputs'!$F$522:$F$579,0)),0)*1000</f>
        <v>0</v>
      </c>
      <c r="N80" s="445">
        <f ca="1">IFERROR(J80*INDEX('General Inputs'!$H$522:$H$579,MATCH(F80,'General Inputs'!$F$522:$F$579,0)),0)*1000</f>
        <v>0</v>
      </c>
      <c r="O80" s="445">
        <f ca="1">IFERROR(J80*INDEX('General Inputs'!$I$522:$I$579,MATCH(F80,'General Inputs'!$F$522:$F$579,0)),0)*1000</f>
        <v>0</v>
      </c>
      <c r="P80" s="445">
        <f ca="1">IFERROR($J80*INDEX('General Inputs'!$G$583:$G$630,MATCH(Coal_Calcs!$F80,'General Inputs'!$F$583:$F$630,0)),0)*$F$20</f>
        <v>0</v>
      </c>
      <c r="Q80" s="445">
        <f ca="1">IFERROR($J80*INDEX('General Inputs'!$H$583:$H$630,MATCH(Coal_Calcs!$F80,'General Inputs'!$F$583:$F$630,0)),0)*$F$20</f>
        <v>0</v>
      </c>
      <c r="R80" s="445">
        <f ca="1">IFERROR($J80*INDEX('General Inputs'!$I$583:$I$630,MATCH(Coal_Calcs!$F80,'General Inputs'!$F$583:$F$630,0)),0)*$F$20</f>
        <v>0</v>
      </c>
      <c r="S80" s="445">
        <f t="shared" ca="1" si="10"/>
        <v>0</v>
      </c>
      <c r="T80" s="442">
        <f t="shared" ca="1" si="5"/>
        <v>0</v>
      </c>
      <c r="U80" s="446">
        <f t="shared" ca="1" si="5"/>
        <v>0</v>
      </c>
      <c r="V80" s="445">
        <f ca="1">IFERROR(K80*INDEX('General Inputs'!$G$522:$G$579,MATCH(F80,'General Inputs'!$F$522:$F$579,0)),0)*1000</f>
        <v>0</v>
      </c>
      <c r="W80" s="445">
        <f ca="1">IFERROR(K80*INDEX('General Inputs'!$H$522:$H$579,MATCH(F80,'General Inputs'!$F$522:$F$579,0)),0)*1000</f>
        <v>0</v>
      </c>
      <c r="X80" s="445">
        <f ca="1">IFERROR(K80*INDEX('General Inputs'!$I$522:$I$579,MATCH(F80,'General Inputs'!$F$522:$F$579,0)),0)*1000</f>
        <v>0</v>
      </c>
      <c r="Y80" s="445">
        <f ca="1">IFERROR($K80*INDEX('General Inputs'!$G$583:$G$630,MATCH(Coal_Calcs!$F80,'General Inputs'!$F$583:$F$630,0)),0)*$F$20</f>
        <v>0</v>
      </c>
      <c r="Z80" s="445">
        <f ca="1">IFERROR($K80*INDEX('General Inputs'!$H$583:$H$630,MATCH(Coal_Calcs!$F80,'General Inputs'!$F$583:$F$630,0)),0)*$F$20</f>
        <v>0</v>
      </c>
      <c r="AA80" s="445">
        <f ca="1">IFERROR($K80*INDEX('General Inputs'!$I$583:$I$630,MATCH(Coal_Calcs!$F80,'General Inputs'!$F$583:$F$630,0)),0)*$F$20</f>
        <v>0</v>
      </c>
      <c r="AB80" s="445">
        <f t="shared" ca="1" si="7"/>
        <v>0</v>
      </c>
      <c r="AC80" s="442">
        <f t="shared" ca="1" si="7"/>
        <v>0</v>
      </c>
      <c r="AD80" s="446">
        <f t="shared" ca="1" si="7"/>
        <v>0</v>
      </c>
      <c r="AE80" s="445"/>
      <c r="AF80" s="442"/>
      <c r="AG80" s="446"/>
      <c r="AH80" s="445"/>
      <c r="AI80" s="442"/>
      <c r="AJ80" s="446"/>
      <c r="AK80" s="445">
        <f t="shared" si="8"/>
        <v>0</v>
      </c>
      <c r="AL80" s="442">
        <f t="shared" si="8"/>
        <v>0</v>
      </c>
      <c r="AM80" s="446">
        <f t="shared" si="8"/>
        <v>0</v>
      </c>
    </row>
    <row r="81" spans="1:39" s="82" customFormat="1" ht="12.9" customHeight="1" x14ac:dyDescent="0.3">
      <c r="A81" s="19"/>
      <c r="B81" s="19"/>
      <c r="C81" s="104"/>
      <c r="D81" s="453"/>
      <c r="E81" s="454" t="str">
        <f t="shared" ca="1" si="9"/>
        <v>Cote d'Ivoire</v>
      </c>
      <c r="F81" s="454" t="str">
        <f t="shared" ca="1" si="9"/>
        <v>ci</v>
      </c>
      <c r="G81" s="454" t="str">
        <f t="shared" ca="1" si="9"/>
        <v>e6tons</v>
      </c>
      <c r="H81" s="175"/>
      <c r="I81" s="175"/>
      <c r="J81" s="442">
        <f t="shared" ca="1" si="9"/>
        <v>0</v>
      </c>
      <c r="K81" s="442">
        <f t="shared" ca="1" si="9"/>
        <v>0</v>
      </c>
      <c r="L81" s="448">
        <f t="shared" ca="1" si="9"/>
        <v>0</v>
      </c>
      <c r="M81" s="491">
        <f ca="1">IFERROR(J81*INDEX('General Inputs'!$G$522:$G$579,MATCH(F81,'General Inputs'!$F$522:$F$579,0)),0)*1000</f>
        <v>0</v>
      </c>
      <c r="N81" s="445">
        <f ca="1">IFERROR(J81*INDEX('General Inputs'!$H$522:$H$579,MATCH(F81,'General Inputs'!$F$522:$F$579,0)),0)*1000</f>
        <v>0</v>
      </c>
      <c r="O81" s="445">
        <f ca="1">IFERROR(J81*INDEX('General Inputs'!$I$522:$I$579,MATCH(F81,'General Inputs'!$F$522:$F$579,0)),0)*1000</f>
        <v>0</v>
      </c>
      <c r="P81" s="445">
        <f ca="1">IFERROR($J81*INDEX('General Inputs'!$G$583:$G$630,MATCH(Coal_Calcs!$F81,'General Inputs'!$F$583:$F$630,0)),0)*$F$20</f>
        <v>0</v>
      </c>
      <c r="Q81" s="445">
        <f ca="1">IFERROR($J81*INDEX('General Inputs'!$H$583:$H$630,MATCH(Coal_Calcs!$F81,'General Inputs'!$F$583:$F$630,0)),0)*$F$20</f>
        <v>0</v>
      </c>
      <c r="R81" s="445">
        <f ca="1">IFERROR($J81*INDEX('General Inputs'!$I$583:$I$630,MATCH(Coal_Calcs!$F81,'General Inputs'!$F$583:$F$630,0)),0)*$F$20</f>
        <v>0</v>
      </c>
      <c r="S81" s="445">
        <f t="shared" ca="1" si="10"/>
        <v>0</v>
      </c>
      <c r="T81" s="442">
        <f t="shared" ca="1" si="5"/>
        <v>0</v>
      </c>
      <c r="U81" s="446">
        <f t="shared" ca="1" si="5"/>
        <v>0</v>
      </c>
      <c r="V81" s="445">
        <f ca="1">IFERROR(K81*INDEX('General Inputs'!$G$522:$G$579,MATCH(F81,'General Inputs'!$F$522:$F$579,0)),0)*1000</f>
        <v>0</v>
      </c>
      <c r="W81" s="445">
        <f ca="1">IFERROR(K81*INDEX('General Inputs'!$H$522:$H$579,MATCH(F81,'General Inputs'!$F$522:$F$579,0)),0)*1000</f>
        <v>0</v>
      </c>
      <c r="X81" s="445">
        <f ca="1">IFERROR(K81*INDEX('General Inputs'!$I$522:$I$579,MATCH(F81,'General Inputs'!$F$522:$F$579,0)),0)*1000</f>
        <v>0</v>
      </c>
      <c r="Y81" s="445">
        <f ca="1">IFERROR($K81*INDEX('General Inputs'!$G$583:$G$630,MATCH(Coal_Calcs!$F81,'General Inputs'!$F$583:$F$630,0)),0)*$F$20</f>
        <v>0</v>
      </c>
      <c r="Z81" s="445">
        <f ca="1">IFERROR($K81*INDEX('General Inputs'!$H$583:$H$630,MATCH(Coal_Calcs!$F81,'General Inputs'!$F$583:$F$630,0)),0)*$F$20</f>
        <v>0</v>
      </c>
      <c r="AA81" s="445">
        <f ca="1">IFERROR($K81*INDEX('General Inputs'!$I$583:$I$630,MATCH(Coal_Calcs!$F81,'General Inputs'!$F$583:$F$630,0)),0)*$F$20</f>
        <v>0</v>
      </c>
      <c r="AB81" s="445">
        <f t="shared" ca="1" si="7"/>
        <v>0</v>
      </c>
      <c r="AC81" s="442">
        <f t="shared" ca="1" si="7"/>
        <v>0</v>
      </c>
      <c r="AD81" s="446">
        <f t="shared" ca="1" si="7"/>
        <v>0</v>
      </c>
      <c r="AE81" s="445"/>
      <c r="AF81" s="442"/>
      <c r="AG81" s="446"/>
      <c r="AH81" s="445"/>
      <c r="AI81" s="442"/>
      <c r="AJ81" s="446"/>
      <c r="AK81" s="445">
        <f t="shared" si="8"/>
        <v>0</v>
      </c>
      <c r="AL81" s="442">
        <f t="shared" si="8"/>
        <v>0</v>
      </c>
      <c r="AM81" s="446">
        <f t="shared" si="8"/>
        <v>0</v>
      </c>
    </row>
    <row r="82" spans="1:39" s="82" customFormat="1" ht="12.9" customHeight="1" x14ac:dyDescent="0.3">
      <c r="A82" s="19"/>
      <c r="B82" s="19"/>
      <c r="C82" s="104"/>
      <c r="D82" s="453"/>
      <c r="E82" s="454" t="str">
        <f t="shared" ca="1" si="9"/>
        <v>Cook Islands</v>
      </c>
      <c r="F82" s="454" t="str">
        <f t="shared" ca="1" si="9"/>
        <v>ck</v>
      </c>
      <c r="G82" s="454" t="str">
        <f t="shared" ca="1" si="9"/>
        <v>e6tons</v>
      </c>
      <c r="H82" s="175"/>
      <c r="I82" s="175"/>
      <c r="J82" s="442">
        <f t="shared" ca="1" si="9"/>
        <v>0</v>
      </c>
      <c r="K82" s="442">
        <f t="shared" ca="1" si="9"/>
        <v>0</v>
      </c>
      <c r="L82" s="448">
        <f t="shared" ca="1" si="9"/>
        <v>0</v>
      </c>
      <c r="M82" s="491">
        <f ca="1">IFERROR(J82*INDEX('General Inputs'!$G$522:$G$579,MATCH(F82,'General Inputs'!$F$522:$F$579,0)),0)*1000</f>
        <v>0</v>
      </c>
      <c r="N82" s="445">
        <f ca="1">IFERROR(J82*INDEX('General Inputs'!$H$522:$H$579,MATCH(F82,'General Inputs'!$F$522:$F$579,0)),0)*1000</f>
        <v>0</v>
      </c>
      <c r="O82" s="445">
        <f ca="1">IFERROR(J82*INDEX('General Inputs'!$I$522:$I$579,MATCH(F82,'General Inputs'!$F$522:$F$579,0)),0)*1000</f>
        <v>0</v>
      </c>
      <c r="P82" s="445">
        <f ca="1">IFERROR($J82*INDEX('General Inputs'!$G$583:$G$630,MATCH(Coal_Calcs!$F82,'General Inputs'!$F$583:$F$630,0)),0)*$F$20</f>
        <v>0</v>
      </c>
      <c r="Q82" s="445">
        <f ca="1">IFERROR($J82*INDEX('General Inputs'!$H$583:$H$630,MATCH(Coal_Calcs!$F82,'General Inputs'!$F$583:$F$630,0)),0)*$F$20</f>
        <v>0</v>
      </c>
      <c r="R82" s="445">
        <f ca="1">IFERROR($J82*INDEX('General Inputs'!$I$583:$I$630,MATCH(Coal_Calcs!$F82,'General Inputs'!$F$583:$F$630,0)),0)*$F$20</f>
        <v>0</v>
      </c>
      <c r="S82" s="445">
        <f t="shared" ca="1" si="10"/>
        <v>0</v>
      </c>
      <c r="T82" s="442">
        <f t="shared" ca="1" si="5"/>
        <v>0</v>
      </c>
      <c r="U82" s="446">
        <f t="shared" ca="1" si="5"/>
        <v>0</v>
      </c>
      <c r="V82" s="445">
        <f ca="1">IFERROR(K82*INDEX('General Inputs'!$G$522:$G$579,MATCH(F82,'General Inputs'!$F$522:$F$579,0)),0)*1000</f>
        <v>0</v>
      </c>
      <c r="W82" s="445">
        <f ca="1">IFERROR(K82*INDEX('General Inputs'!$H$522:$H$579,MATCH(F82,'General Inputs'!$F$522:$F$579,0)),0)*1000</f>
        <v>0</v>
      </c>
      <c r="X82" s="445">
        <f ca="1">IFERROR(K82*INDEX('General Inputs'!$I$522:$I$579,MATCH(F82,'General Inputs'!$F$522:$F$579,0)),0)*1000</f>
        <v>0</v>
      </c>
      <c r="Y82" s="445">
        <f ca="1">IFERROR($K82*INDEX('General Inputs'!$G$583:$G$630,MATCH(Coal_Calcs!$F82,'General Inputs'!$F$583:$F$630,0)),0)*$F$20</f>
        <v>0</v>
      </c>
      <c r="Z82" s="445">
        <f ca="1">IFERROR($K82*INDEX('General Inputs'!$H$583:$H$630,MATCH(Coal_Calcs!$F82,'General Inputs'!$F$583:$F$630,0)),0)*$F$20</f>
        <v>0</v>
      </c>
      <c r="AA82" s="445">
        <f ca="1">IFERROR($K82*INDEX('General Inputs'!$I$583:$I$630,MATCH(Coal_Calcs!$F82,'General Inputs'!$F$583:$F$630,0)),0)*$F$20</f>
        <v>0</v>
      </c>
      <c r="AB82" s="445">
        <f t="shared" ca="1" si="7"/>
        <v>0</v>
      </c>
      <c r="AC82" s="442">
        <f t="shared" ca="1" si="7"/>
        <v>0</v>
      </c>
      <c r="AD82" s="446">
        <f t="shared" ca="1" si="7"/>
        <v>0</v>
      </c>
      <c r="AE82" s="445"/>
      <c r="AF82" s="442"/>
      <c r="AG82" s="446"/>
      <c r="AH82" s="445"/>
      <c r="AI82" s="442"/>
      <c r="AJ82" s="446"/>
      <c r="AK82" s="445">
        <f t="shared" si="8"/>
        <v>0</v>
      </c>
      <c r="AL82" s="442">
        <f t="shared" si="8"/>
        <v>0</v>
      </c>
      <c r="AM82" s="446">
        <f t="shared" si="8"/>
        <v>0</v>
      </c>
    </row>
    <row r="83" spans="1:39" s="82" customFormat="1" ht="12.9" customHeight="1" x14ac:dyDescent="0.3">
      <c r="A83" s="19"/>
      <c r="B83" s="19"/>
      <c r="C83" s="104"/>
      <c r="D83" s="453"/>
      <c r="E83" s="454" t="str">
        <f t="shared" ca="1" si="9"/>
        <v>Chile</v>
      </c>
      <c r="F83" s="454" t="str">
        <f t="shared" ca="1" si="9"/>
        <v>cl</v>
      </c>
      <c r="G83" s="454" t="str">
        <f t="shared" ca="1" si="9"/>
        <v>e6tons</v>
      </c>
      <c r="H83" s="175"/>
      <c r="I83" s="175"/>
      <c r="J83" s="442">
        <f t="shared" ca="1" si="9"/>
        <v>0</v>
      </c>
      <c r="K83" s="442">
        <f t="shared" ca="1" si="9"/>
        <v>1.6065685745622609</v>
      </c>
      <c r="L83" s="448">
        <f t="shared" ca="1" si="9"/>
        <v>0</v>
      </c>
      <c r="M83" s="491">
        <f ca="1">IFERROR(J83*INDEX('General Inputs'!$G$522:$G$579,MATCH(F83,'General Inputs'!$F$522:$F$579,0)),0)*1000</f>
        <v>0</v>
      </c>
      <c r="N83" s="445">
        <f ca="1">IFERROR(J83*INDEX('General Inputs'!$H$522:$H$579,MATCH(F83,'General Inputs'!$F$522:$F$579,0)),0)*1000</f>
        <v>0</v>
      </c>
      <c r="O83" s="445">
        <f ca="1">IFERROR(J83*INDEX('General Inputs'!$I$522:$I$579,MATCH(F83,'General Inputs'!$F$522:$F$579,0)),0)*1000</f>
        <v>0</v>
      </c>
      <c r="P83" s="445">
        <f ca="1">IFERROR($J83*INDEX('General Inputs'!$G$583:$G$630,MATCH(Coal_Calcs!$F83,'General Inputs'!$F$583:$F$630,0)),0)*$F$20</f>
        <v>0</v>
      </c>
      <c r="Q83" s="445">
        <f ca="1">IFERROR($J83*INDEX('General Inputs'!$H$583:$H$630,MATCH(Coal_Calcs!$F83,'General Inputs'!$F$583:$F$630,0)),0)*$F$20</f>
        <v>0</v>
      </c>
      <c r="R83" s="445">
        <f ca="1">IFERROR($J83*INDEX('General Inputs'!$I$583:$I$630,MATCH(Coal_Calcs!$F83,'General Inputs'!$F$583:$F$630,0)),0)*$F$20</f>
        <v>0</v>
      </c>
      <c r="S83" s="445">
        <f t="shared" ca="1" si="10"/>
        <v>0</v>
      </c>
      <c r="T83" s="442">
        <f t="shared" ca="1" si="5"/>
        <v>0</v>
      </c>
      <c r="U83" s="446">
        <f t="shared" ca="1" si="5"/>
        <v>0</v>
      </c>
      <c r="V83" s="445">
        <f ca="1">IFERROR(K83*INDEX('General Inputs'!$G$522:$G$579,MATCH(F83,'General Inputs'!$F$522:$F$579,0)),0)*1000</f>
        <v>2611.6492236020513</v>
      </c>
      <c r="W83" s="445">
        <f ca="1">IFERROR(K83*INDEX('General Inputs'!$H$522:$H$579,MATCH(F83,'General Inputs'!$F$522:$F$579,0)),0)*1000</f>
        <v>2896.1024903602315</v>
      </c>
      <c r="X83" s="445">
        <f ca="1">IFERROR(K83*INDEX('General Inputs'!$I$522:$I$579,MATCH(F83,'General Inputs'!$F$522:$F$579,0)),0)*1000</f>
        <v>3183.4389073416414</v>
      </c>
      <c r="Y83" s="445">
        <f ca="1">IFERROR($K83*INDEX('General Inputs'!$G$583:$G$630,MATCH(Coal_Calcs!$F83,'General Inputs'!$F$583:$F$630,0)),0)*$F$20</f>
        <v>179.49080692310835</v>
      </c>
      <c r="Z83" s="445">
        <f ca="1">IFERROR($K83*INDEX('General Inputs'!$H$583:$H$630,MATCH(Coal_Calcs!$F83,'General Inputs'!$F$583:$F$630,0)),0)*$F$20</f>
        <v>197.25880764142377</v>
      </c>
      <c r="AA83" s="445">
        <f ca="1">IFERROR($K83*INDEX('General Inputs'!$I$583:$I$630,MATCH(Coal_Calcs!$F83,'General Inputs'!$F$583:$F$630,0)),0)*$F$20</f>
        <v>215.02680835973922</v>
      </c>
      <c r="AB83" s="445">
        <f t="shared" ca="1" si="7"/>
        <v>2791.1400305251595</v>
      </c>
      <c r="AC83" s="442">
        <f t="shared" ca="1" si="7"/>
        <v>3093.3612980016551</v>
      </c>
      <c r="AD83" s="446">
        <f t="shared" ca="1" si="7"/>
        <v>3398.4657157013808</v>
      </c>
      <c r="AE83" s="445"/>
      <c r="AF83" s="442"/>
      <c r="AG83" s="446"/>
      <c r="AH83" s="445"/>
      <c r="AI83" s="442"/>
      <c r="AJ83" s="446"/>
      <c r="AK83" s="445">
        <f t="shared" si="8"/>
        <v>0</v>
      </c>
      <c r="AL83" s="442">
        <f t="shared" si="8"/>
        <v>0</v>
      </c>
      <c r="AM83" s="446">
        <f t="shared" si="8"/>
        <v>0</v>
      </c>
    </row>
    <row r="84" spans="1:39" s="82" customFormat="1" ht="12.9" customHeight="1" x14ac:dyDescent="0.3">
      <c r="A84" s="19"/>
      <c r="B84" s="19"/>
      <c r="C84" s="104"/>
      <c r="D84" s="453"/>
      <c r="E84" s="454" t="str">
        <f t="shared" ref="E84:L126" ca="1" si="11">INDIRECT((ADDRESS(ROW(),COLUMN(),,,$F$290)))</f>
        <v>Cameroon</v>
      </c>
      <c r="F84" s="454" t="str">
        <f t="shared" ca="1" si="11"/>
        <v>cm</v>
      </c>
      <c r="G84" s="454" t="str">
        <f t="shared" ca="1" si="11"/>
        <v>e6tons</v>
      </c>
      <c r="H84" s="175"/>
      <c r="I84" s="175"/>
      <c r="J84" s="442">
        <f t="shared" ca="1" si="11"/>
        <v>0</v>
      </c>
      <c r="K84" s="442">
        <f t="shared" ca="1" si="11"/>
        <v>0</v>
      </c>
      <c r="L84" s="448">
        <f t="shared" ca="1" si="11"/>
        <v>0</v>
      </c>
      <c r="M84" s="491">
        <f ca="1">IFERROR(J84*INDEX('General Inputs'!$G$522:$G$579,MATCH(F84,'General Inputs'!$F$522:$F$579,0)),0)*1000</f>
        <v>0</v>
      </c>
      <c r="N84" s="445">
        <f ca="1">IFERROR(J84*INDEX('General Inputs'!$H$522:$H$579,MATCH(F84,'General Inputs'!$F$522:$F$579,0)),0)*1000</f>
        <v>0</v>
      </c>
      <c r="O84" s="445">
        <f ca="1">IFERROR(J84*INDEX('General Inputs'!$I$522:$I$579,MATCH(F84,'General Inputs'!$F$522:$F$579,0)),0)*1000</f>
        <v>0</v>
      </c>
      <c r="P84" s="445">
        <f ca="1">IFERROR($J84*INDEX('General Inputs'!$G$583:$G$630,MATCH(Coal_Calcs!$F84,'General Inputs'!$F$583:$F$630,0)),0)*$F$20</f>
        <v>0</v>
      </c>
      <c r="Q84" s="445">
        <f ca="1">IFERROR($J84*INDEX('General Inputs'!$H$583:$H$630,MATCH(Coal_Calcs!$F84,'General Inputs'!$F$583:$F$630,0)),0)*$F$20</f>
        <v>0</v>
      </c>
      <c r="R84" s="445">
        <f ca="1">IFERROR($J84*INDEX('General Inputs'!$I$583:$I$630,MATCH(Coal_Calcs!$F84,'General Inputs'!$F$583:$F$630,0)),0)*$F$20</f>
        <v>0</v>
      </c>
      <c r="S84" s="445">
        <f t="shared" ca="1" si="10"/>
        <v>0</v>
      </c>
      <c r="T84" s="442">
        <f t="shared" ca="1" si="5"/>
        <v>0</v>
      </c>
      <c r="U84" s="446">
        <f t="shared" ca="1" si="5"/>
        <v>0</v>
      </c>
      <c r="V84" s="445">
        <f ca="1">IFERROR(K84*INDEX('General Inputs'!$G$522:$G$579,MATCH(F84,'General Inputs'!$F$522:$F$579,0)),0)*1000</f>
        <v>0</v>
      </c>
      <c r="W84" s="445">
        <f ca="1">IFERROR(K84*INDEX('General Inputs'!$H$522:$H$579,MATCH(F84,'General Inputs'!$F$522:$F$579,0)),0)*1000</f>
        <v>0</v>
      </c>
      <c r="X84" s="445">
        <f ca="1">IFERROR(K84*INDEX('General Inputs'!$I$522:$I$579,MATCH(F84,'General Inputs'!$F$522:$F$579,0)),0)*1000</f>
        <v>0</v>
      </c>
      <c r="Y84" s="445">
        <f ca="1">IFERROR($K84*INDEX('General Inputs'!$G$583:$G$630,MATCH(Coal_Calcs!$F84,'General Inputs'!$F$583:$F$630,0)),0)*$F$20</f>
        <v>0</v>
      </c>
      <c r="Z84" s="445">
        <f ca="1">IFERROR($K84*INDEX('General Inputs'!$H$583:$H$630,MATCH(Coal_Calcs!$F84,'General Inputs'!$F$583:$F$630,0)),0)*$F$20</f>
        <v>0</v>
      </c>
      <c r="AA84" s="445">
        <f ca="1">IFERROR($K84*INDEX('General Inputs'!$I$583:$I$630,MATCH(Coal_Calcs!$F84,'General Inputs'!$F$583:$F$630,0)),0)*$F$20</f>
        <v>0</v>
      </c>
      <c r="AB84" s="445">
        <f t="shared" ca="1" si="7"/>
        <v>0</v>
      </c>
      <c r="AC84" s="442">
        <f t="shared" ca="1" si="7"/>
        <v>0</v>
      </c>
      <c r="AD84" s="446">
        <f t="shared" ca="1" si="7"/>
        <v>0</v>
      </c>
      <c r="AE84" s="445"/>
      <c r="AF84" s="442"/>
      <c r="AG84" s="446"/>
      <c r="AH84" s="445"/>
      <c r="AI84" s="442"/>
      <c r="AJ84" s="446"/>
      <c r="AK84" s="445">
        <f t="shared" si="8"/>
        <v>0</v>
      </c>
      <c r="AL84" s="442">
        <f t="shared" si="8"/>
        <v>0</v>
      </c>
      <c r="AM84" s="446">
        <f t="shared" si="8"/>
        <v>0</v>
      </c>
    </row>
    <row r="85" spans="1:39" s="82" customFormat="1" ht="12.9" customHeight="1" x14ac:dyDescent="0.3">
      <c r="A85" s="19"/>
      <c r="B85" s="19"/>
      <c r="C85" s="104"/>
      <c r="D85" s="453"/>
      <c r="E85" s="454" t="str">
        <f t="shared" ca="1" si="11"/>
        <v>China</v>
      </c>
      <c r="F85" s="454" t="str">
        <f t="shared" ca="1" si="11"/>
        <v>cn</v>
      </c>
      <c r="G85" s="454" t="str">
        <f t="shared" ca="1" si="11"/>
        <v>e6tons</v>
      </c>
      <c r="H85" s="175"/>
      <c r="I85" s="175"/>
      <c r="J85" s="442">
        <f t="shared" ca="1" si="11"/>
        <v>3846</v>
      </c>
      <c r="K85" s="442">
        <f t="shared" ca="1" si="11"/>
        <v>3882.6580229229612</v>
      </c>
      <c r="L85" s="448">
        <f t="shared" ca="1" si="11"/>
        <v>0</v>
      </c>
      <c r="M85" s="491">
        <f ca="1">IFERROR(J85*INDEX('General Inputs'!$G$522:$G$579,MATCH(F85,'General Inputs'!$F$522:$F$579,0)),0)*1000</f>
        <v>8375563.2639150405</v>
      </c>
      <c r="N85" s="445">
        <f ca="1">IFERROR(J85*INDEX('General Inputs'!$H$522:$H$579,MATCH(F85,'General Inputs'!$F$522:$F$579,0)),0)*1000</f>
        <v>8548315.0254772063</v>
      </c>
      <c r="O85" s="445">
        <f ca="1">IFERROR(J85*INDEX('General Inputs'!$I$522:$I$579,MATCH(F85,'General Inputs'!$F$522:$F$579,0)),0)*1000</f>
        <v>8722544.6171647161</v>
      </c>
      <c r="P85" s="445">
        <f ca="1">IFERROR($J85*INDEX('General Inputs'!$G$583:$G$630,MATCH(Coal_Calcs!$F85,'General Inputs'!$F$583:$F$630,0)),0)*$F$20</f>
        <v>1107331.4028644727</v>
      </c>
      <c r="Q85" s="445">
        <f ca="1">IFERROR($J85*INDEX('General Inputs'!$H$583:$H$630,MATCH(Coal_Calcs!$F85,'General Inputs'!$F$583:$F$630,0)),0)*$F$20</f>
        <v>1217287.8858158437</v>
      </c>
      <c r="R85" s="445">
        <f ca="1">IFERROR($J85*INDEX('General Inputs'!$I$583:$I$630,MATCH(Coal_Calcs!$F85,'General Inputs'!$F$583:$F$630,0)),0)*$F$20</f>
        <v>1327244.3687672128</v>
      </c>
      <c r="S85" s="445">
        <f t="shared" ca="1" si="10"/>
        <v>9482894.6667795125</v>
      </c>
      <c r="T85" s="442">
        <f t="shared" ca="1" si="5"/>
        <v>9765602.9112930503</v>
      </c>
      <c r="U85" s="446">
        <f t="shared" ca="1" si="5"/>
        <v>10049788.985931929</v>
      </c>
      <c r="V85" s="445">
        <f ca="1">IFERROR(K85*INDEX('General Inputs'!$G$522:$G$579,MATCH(F85,'General Inputs'!$F$522:$F$579,0)),0)*1000</f>
        <v>8455394.6706028488</v>
      </c>
      <c r="W85" s="445">
        <f ca="1">IFERROR(K85*INDEX('General Inputs'!$H$522:$H$579,MATCH(F85,'General Inputs'!$F$522:$F$579,0)),0)*1000</f>
        <v>8629793.0099173095</v>
      </c>
      <c r="X85" s="445">
        <f ca="1">IFERROR(K85*INDEX('General Inputs'!$I$522:$I$579,MATCH(F85,'General Inputs'!$F$522:$F$579,0)),0)*1000</f>
        <v>8805683.2652465086</v>
      </c>
      <c r="Y85" s="445">
        <f ca="1">IFERROR($K85*INDEX('General Inputs'!$G$583:$G$630,MATCH(Coal_Calcs!$F85,'General Inputs'!$F$583:$F$630,0)),0)*$F$20</f>
        <v>1117885.8958310666</v>
      </c>
      <c r="Z85" s="445">
        <f ca="1">IFERROR($K85*INDEX('General Inputs'!$H$583:$H$630,MATCH(Coal_Calcs!$F85,'General Inputs'!$F$583:$F$630,0)),0)*$F$20</f>
        <v>1228890.4253951679</v>
      </c>
      <c r="AA85" s="445">
        <f ca="1">IFERROR($K85*INDEX('General Inputs'!$I$583:$I$630,MATCH(Coal_Calcs!$F85,'General Inputs'!$F$583:$F$630,0)),0)*$F$20</f>
        <v>1339894.9549592668</v>
      </c>
      <c r="AB85" s="445">
        <f t="shared" ca="1" si="7"/>
        <v>9573280.5664339159</v>
      </c>
      <c r="AC85" s="442">
        <f t="shared" ca="1" si="7"/>
        <v>9858683.4353124779</v>
      </c>
      <c r="AD85" s="446">
        <f t="shared" ca="1" si="7"/>
        <v>10145578.220205776</v>
      </c>
      <c r="AE85" s="445"/>
      <c r="AF85" s="442"/>
      <c r="AG85" s="446"/>
      <c r="AH85" s="445"/>
      <c r="AI85" s="442"/>
      <c r="AJ85" s="446"/>
      <c r="AK85" s="445">
        <f t="shared" si="8"/>
        <v>0</v>
      </c>
      <c r="AL85" s="442">
        <f t="shared" si="8"/>
        <v>0</v>
      </c>
      <c r="AM85" s="446">
        <f t="shared" si="8"/>
        <v>0</v>
      </c>
    </row>
    <row r="86" spans="1:39" s="82" customFormat="1" ht="12.9" customHeight="1" x14ac:dyDescent="0.3">
      <c r="A86" s="19"/>
      <c r="B86" s="19"/>
      <c r="C86" s="104"/>
      <c r="D86" s="453"/>
      <c r="E86" s="454" t="str">
        <f t="shared" ca="1" si="11"/>
        <v>Colombia</v>
      </c>
      <c r="F86" s="454" t="str">
        <f t="shared" ca="1" si="11"/>
        <v>co</v>
      </c>
      <c r="G86" s="454" t="str">
        <f t="shared" ca="1" si="11"/>
        <v>e6tons</v>
      </c>
      <c r="H86" s="175"/>
      <c r="I86" s="175"/>
      <c r="J86" s="442">
        <f t="shared" ca="1" si="11"/>
        <v>82</v>
      </c>
      <c r="K86" s="442">
        <f t="shared" ca="1" si="11"/>
        <v>82.066161492579496</v>
      </c>
      <c r="L86" s="448">
        <f t="shared" ca="1" si="11"/>
        <v>0</v>
      </c>
      <c r="M86" s="491">
        <f ca="1">IFERROR(J86*INDEX('General Inputs'!$G$522:$G$579,MATCH(F86,'General Inputs'!$F$522:$F$579,0)),0)*1000</f>
        <v>133299.77924765443</v>
      </c>
      <c r="N86" s="445">
        <f ca="1">IFERROR(J86*INDEX('General Inputs'!$H$522:$H$579,MATCH(F86,'General Inputs'!$F$522:$F$579,0)),0)*1000</f>
        <v>147818.40499665251</v>
      </c>
      <c r="O86" s="445">
        <f ca="1">IFERROR(J86*INDEX('General Inputs'!$I$522:$I$579,MATCH(F86,'General Inputs'!$F$522:$F$579,0)),0)*1000</f>
        <v>162484.18806096731</v>
      </c>
      <c r="P86" s="445">
        <f ca="1">IFERROR($J86*INDEX('General Inputs'!$G$583:$G$630,MATCH(Coal_Calcs!$F86,'General Inputs'!$F$583:$F$630,0)),0)*$F$20</f>
        <v>9161.2934553416999</v>
      </c>
      <c r="Q86" s="445">
        <f ca="1">IFERROR($J86*INDEX('General Inputs'!$H$583:$H$630,MATCH(Coal_Calcs!$F86,'General Inputs'!$F$583:$F$630,0)),0)*$F$20</f>
        <v>10068.180395601219</v>
      </c>
      <c r="R86" s="445">
        <f ca="1">IFERROR($J86*INDEX('General Inputs'!$I$583:$I$630,MATCH(Coal_Calcs!$F86,'General Inputs'!$F$583:$F$630,0)),0)*$F$20</f>
        <v>10975.067335860738</v>
      </c>
      <c r="S86" s="445">
        <f t="shared" ca="1" si="10"/>
        <v>142461.07270299614</v>
      </c>
      <c r="T86" s="442">
        <f t="shared" ca="1" si="5"/>
        <v>157886.58539225374</v>
      </c>
      <c r="U86" s="446">
        <f t="shared" ca="1" si="5"/>
        <v>173459.25539682806</v>
      </c>
      <c r="V86" s="445">
        <f ca="1">IFERROR(K86*INDEX('General Inputs'!$G$522:$G$579,MATCH(F86,'General Inputs'!$F$522:$F$579,0)),0)*1000</f>
        <v>133407.33183735618</v>
      </c>
      <c r="W86" s="445">
        <f ca="1">IFERROR(K86*INDEX('General Inputs'!$H$522:$H$579,MATCH(F86,'General Inputs'!$F$522:$F$579,0)),0)*1000</f>
        <v>147937.67190281468</v>
      </c>
      <c r="X86" s="445">
        <f ca="1">IFERROR(K86*INDEX('General Inputs'!$I$522:$I$579,MATCH(F86,'General Inputs'!$F$522:$F$579,0)),0)*1000</f>
        <v>162615.28801709757</v>
      </c>
      <c r="Y86" s="445">
        <f ca="1">IFERROR($K86*INDEX('General Inputs'!$G$583:$G$630,MATCH(Coal_Calcs!$F86,'General Inputs'!$F$583:$F$630,0)),0)*$F$20</f>
        <v>9168.6852217924825</v>
      </c>
      <c r="Z86" s="445">
        <f ca="1">IFERROR($K86*INDEX('General Inputs'!$H$583:$H$630,MATCH(Coal_Calcs!$F86,'General Inputs'!$F$583:$F$630,0)),0)*$F$20</f>
        <v>10076.303881485763</v>
      </c>
      <c r="AA86" s="445">
        <f ca="1">IFERROR($K86*INDEX('General Inputs'!$I$583:$I$630,MATCH(Coal_Calcs!$F86,'General Inputs'!$F$583:$F$630,0)),0)*$F$20</f>
        <v>10983.922541179043</v>
      </c>
      <c r="AB86" s="445">
        <f t="shared" ca="1" si="7"/>
        <v>142576.01705914867</v>
      </c>
      <c r="AC86" s="442">
        <f t="shared" ca="1" si="7"/>
        <v>158013.97578430045</v>
      </c>
      <c r="AD86" s="446">
        <f t="shared" ca="1" si="7"/>
        <v>173599.21055827662</v>
      </c>
      <c r="AE86" s="445"/>
      <c r="AF86" s="442"/>
      <c r="AG86" s="446"/>
      <c r="AH86" s="445"/>
      <c r="AI86" s="442"/>
      <c r="AJ86" s="446"/>
      <c r="AK86" s="445">
        <f t="shared" si="8"/>
        <v>0</v>
      </c>
      <c r="AL86" s="442">
        <f t="shared" si="8"/>
        <v>0</v>
      </c>
      <c r="AM86" s="446">
        <f t="shared" si="8"/>
        <v>0</v>
      </c>
    </row>
    <row r="87" spans="1:39" s="82" customFormat="1" ht="12.9" customHeight="1" x14ac:dyDescent="0.3">
      <c r="A87" s="19"/>
      <c r="B87" s="19"/>
      <c r="C87" s="104"/>
      <c r="D87" s="453"/>
      <c r="E87" s="454" t="str">
        <f t="shared" ca="1" si="11"/>
        <v>Costa Rica</v>
      </c>
      <c r="F87" s="454" t="str">
        <f t="shared" ca="1" si="11"/>
        <v>cr</v>
      </c>
      <c r="G87" s="454" t="str">
        <f t="shared" ca="1" si="11"/>
        <v>e6tons</v>
      </c>
      <c r="H87" s="175"/>
      <c r="I87" s="175"/>
      <c r="J87" s="442">
        <f t="shared" ca="1" si="11"/>
        <v>0</v>
      </c>
      <c r="K87" s="442">
        <f t="shared" ca="1" si="11"/>
        <v>0</v>
      </c>
      <c r="L87" s="448">
        <f t="shared" ca="1" si="11"/>
        <v>0</v>
      </c>
      <c r="M87" s="491">
        <f ca="1">IFERROR(J87*INDEX('General Inputs'!$G$522:$G$579,MATCH(F87,'General Inputs'!$F$522:$F$579,0)),0)*1000</f>
        <v>0</v>
      </c>
      <c r="N87" s="445">
        <f ca="1">IFERROR(J87*INDEX('General Inputs'!$H$522:$H$579,MATCH(F87,'General Inputs'!$F$522:$F$579,0)),0)*1000</f>
        <v>0</v>
      </c>
      <c r="O87" s="445">
        <f ca="1">IFERROR(J87*INDEX('General Inputs'!$I$522:$I$579,MATCH(F87,'General Inputs'!$F$522:$F$579,0)),0)*1000</f>
        <v>0</v>
      </c>
      <c r="P87" s="445">
        <f ca="1">IFERROR($J87*INDEX('General Inputs'!$G$583:$G$630,MATCH(Coal_Calcs!$F87,'General Inputs'!$F$583:$F$630,0)),0)*$F$20</f>
        <v>0</v>
      </c>
      <c r="Q87" s="445">
        <f ca="1">IFERROR($J87*INDEX('General Inputs'!$H$583:$H$630,MATCH(Coal_Calcs!$F87,'General Inputs'!$F$583:$F$630,0)),0)*$F$20</f>
        <v>0</v>
      </c>
      <c r="R87" s="445">
        <f ca="1">IFERROR($J87*INDEX('General Inputs'!$I$583:$I$630,MATCH(Coal_Calcs!$F87,'General Inputs'!$F$583:$F$630,0)),0)*$F$20</f>
        <v>0</v>
      </c>
      <c r="S87" s="445">
        <f t="shared" ca="1" si="10"/>
        <v>0</v>
      </c>
      <c r="T87" s="442">
        <f t="shared" ca="1" si="5"/>
        <v>0</v>
      </c>
      <c r="U87" s="446">
        <f t="shared" ca="1" si="5"/>
        <v>0</v>
      </c>
      <c r="V87" s="445">
        <f ca="1">IFERROR(K87*INDEX('General Inputs'!$G$522:$G$579,MATCH(F87,'General Inputs'!$F$522:$F$579,0)),0)*1000</f>
        <v>0</v>
      </c>
      <c r="W87" s="445">
        <f ca="1">IFERROR(K87*INDEX('General Inputs'!$H$522:$H$579,MATCH(F87,'General Inputs'!$F$522:$F$579,0)),0)*1000</f>
        <v>0</v>
      </c>
      <c r="X87" s="445">
        <f ca="1">IFERROR(K87*INDEX('General Inputs'!$I$522:$I$579,MATCH(F87,'General Inputs'!$F$522:$F$579,0)),0)*1000</f>
        <v>0</v>
      </c>
      <c r="Y87" s="445">
        <f ca="1">IFERROR($K87*INDEX('General Inputs'!$G$583:$G$630,MATCH(Coal_Calcs!$F87,'General Inputs'!$F$583:$F$630,0)),0)*$F$20</f>
        <v>0</v>
      </c>
      <c r="Z87" s="445">
        <f ca="1">IFERROR($K87*INDEX('General Inputs'!$H$583:$H$630,MATCH(Coal_Calcs!$F87,'General Inputs'!$F$583:$F$630,0)),0)*$F$20</f>
        <v>0</v>
      </c>
      <c r="AA87" s="445">
        <f ca="1">IFERROR($K87*INDEX('General Inputs'!$I$583:$I$630,MATCH(Coal_Calcs!$F87,'General Inputs'!$F$583:$F$630,0)),0)*$F$20</f>
        <v>0</v>
      </c>
      <c r="AB87" s="445">
        <f t="shared" ca="1" si="7"/>
        <v>0</v>
      </c>
      <c r="AC87" s="442">
        <f t="shared" ca="1" si="7"/>
        <v>0</v>
      </c>
      <c r="AD87" s="446">
        <f t="shared" ca="1" si="7"/>
        <v>0</v>
      </c>
      <c r="AE87" s="445"/>
      <c r="AF87" s="442"/>
      <c r="AG87" s="446"/>
      <c r="AH87" s="445"/>
      <c r="AI87" s="442"/>
      <c r="AJ87" s="446"/>
      <c r="AK87" s="445">
        <f t="shared" si="8"/>
        <v>0</v>
      </c>
      <c r="AL87" s="442">
        <f t="shared" si="8"/>
        <v>0</v>
      </c>
      <c r="AM87" s="446">
        <f t="shared" si="8"/>
        <v>0</v>
      </c>
    </row>
    <row r="88" spans="1:39" s="82" customFormat="1" ht="12.9" customHeight="1" x14ac:dyDescent="0.3">
      <c r="A88" s="19"/>
      <c r="B88" s="19"/>
      <c r="C88" s="104"/>
      <c r="D88" s="453"/>
      <c r="E88" s="454" t="str">
        <f t="shared" ca="1" si="11"/>
        <v>Cuba</v>
      </c>
      <c r="F88" s="454" t="str">
        <f t="shared" ca="1" si="11"/>
        <v>cu</v>
      </c>
      <c r="G88" s="454" t="str">
        <f t="shared" ca="1" si="11"/>
        <v>e6tons</v>
      </c>
      <c r="H88" s="175"/>
      <c r="I88" s="175"/>
      <c r="J88" s="442">
        <f t="shared" ca="1" si="11"/>
        <v>0</v>
      </c>
      <c r="K88" s="442">
        <f t="shared" ca="1" si="11"/>
        <v>0</v>
      </c>
      <c r="L88" s="448">
        <f t="shared" ca="1" si="11"/>
        <v>0</v>
      </c>
      <c r="M88" s="491">
        <f ca="1">IFERROR(J88*INDEX('General Inputs'!$G$522:$G$579,MATCH(F88,'General Inputs'!$F$522:$F$579,0)),0)*1000</f>
        <v>0</v>
      </c>
      <c r="N88" s="445">
        <f ca="1">IFERROR(J88*INDEX('General Inputs'!$H$522:$H$579,MATCH(F88,'General Inputs'!$F$522:$F$579,0)),0)*1000</f>
        <v>0</v>
      </c>
      <c r="O88" s="445">
        <f ca="1">IFERROR(J88*INDEX('General Inputs'!$I$522:$I$579,MATCH(F88,'General Inputs'!$F$522:$F$579,0)),0)*1000</f>
        <v>0</v>
      </c>
      <c r="P88" s="445">
        <f ca="1">IFERROR($J88*INDEX('General Inputs'!$G$583:$G$630,MATCH(Coal_Calcs!$F88,'General Inputs'!$F$583:$F$630,0)),0)*$F$20</f>
        <v>0</v>
      </c>
      <c r="Q88" s="445">
        <f ca="1">IFERROR($J88*INDEX('General Inputs'!$H$583:$H$630,MATCH(Coal_Calcs!$F88,'General Inputs'!$F$583:$F$630,0)),0)*$F$20</f>
        <v>0</v>
      </c>
      <c r="R88" s="445">
        <f ca="1">IFERROR($J88*INDEX('General Inputs'!$I$583:$I$630,MATCH(Coal_Calcs!$F88,'General Inputs'!$F$583:$F$630,0)),0)*$F$20</f>
        <v>0</v>
      </c>
      <c r="S88" s="445">
        <f t="shared" ca="1" si="10"/>
        <v>0</v>
      </c>
      <c r="T88" s="442">
        <f t="shared" ca="1" si="5"/>
        <v>0</v>
      </c>
      <c r="U88" s="446">
        <f t="shared" ca="1" si="5"/>
        <v>0</v>
      </c>
      <c r="V88" s="445">
        <f ca="1">IFERROR(K88*INDEX('General Inputs'!$G$522:$G$579,MATCH(F88,'General Inputs'!$F$522:$F$579,0)),0)*1000</f>
        <v>0</v>
      </c>
      <c r="W88" s="445">
        <f ca="1">IFERROR(K88*INDEX('General Inputs'!$H$522:$H$579,MATCH(F88,'General Inputs'!$F$522:$F$579,0)),0)*1000</f>
        <v>0</v>
      </c>
      <c r="X88" s="445">
        <f ca="1">IFERROR(K88*INDEX('General Inputs'!$I$522:$I$579,MATCH(F88,'General Inputs'!$F$522:$F$579,0)),0)*1000</f>
        <v>0</v>
      </c>
      <c r="Y88" s="445">
        <f ca="1">IFERROR($K88*INDEX('General Inputs'!$G$583:$G$630,MATCH(Coal_Calcs!$F88,'General Inputs'!$F$583:$F$630,0)),0)*$F$20</f>
        <v>0</v>
      </c>
      <c r="Z88" s="445">
        <f ca="1">IFERROR($K88*INDEX('General Inputs'!$H$583:$H$630,MATCH(Coal_Calcs!$F88,'General Inputs'!$F$583:$F$630,0)),0)*$F$20</f>
        <v>0</v>
      </c>
      <c r="AA88" s="445">
        <f ca="1">IFERROR($K88*INDEX('General Inputs'!$I$583:$I$630,MATCH(Coal_Calcs!$F88,'General Inputs'!$F$583:$F$630,0)),0)*$F$20</f>
        <v>0</v>
      </c>
      <c r="AB88" s="445">
        <f t="shared" ca="1" si="7"/>
        <v>0</v>
      </c>
      <c r="AC88" s="442">
        <f t="shared" ca="1" si="7"/>
        <v>0</v>
      </c>
      <c r="AD88" s="446">
        <f t="shared" ca="1" si="7"/>
        <v>0</v>
      </c>
      <c r="AE88" s="445"/>
      <c r="AF88" s="442"/>
      <c r="AG88" s="446"/>
      <c r="AH88" s="445"/>
      <c r="AI88" s="442"/>
      <c r="AJ88" s="446"/>
      <c r="AK88" s="445">
        <f t="shared" si="8"/>
        <v>0</v>
      </c>
      <c r="AL88" s="442">
        <f t="shared" si="8"/>
        <v>0</v>
      </c>
      <c r="AM88" s="446">
        <f t="shared" si="8"/>
        <v>0</v>
      </c>
    </row>
    <row r="89" spans="1:39" s="82" customFormat="1" ht="12.9" customHeight="1" x14ac:dyDescent="0.3">
      <c r="A89" s="19"/>
      <c r="B89" s="19"/>
      <c r="C89" s="104"/>
      <c r="D89" s="453"/>
      <c r="E89" s="454" t="str">
        <f t="shared" ca="1" si="11"/>
        <v>Cabo Verde</v>
      </c>
      <c r="F89" s="454" t="str">
        <f t="shared" ca="1" si="11"/>
        <v>cv</v>
      </c>
      <c r="G89" s="454" t="str">
        <f t="shared" ca="1" si="11"/>
        <v>e6tons</v>
      </c>
      <c r="H89" s="175"/>
      <c r="I89" s="175"/>
      <c r="J89" s="442">
        <f t="shared" ca="1" si="11"/>
        <v>0</v>
      </c>
      <c r="K89" s="442">
        <f t="shared" ca="1" si="11"/>
        <v>0</v>
      </c>
      <c r="L89" s="448">
        <f t="shared" ca="1" si="11"/>
        <v>0</v>
      </c>
      <c r="M89" s="491">
        <f ca="1">IFERROR(J89*INDEX('General Inputs'!$G$522:$G$579,MATCH(F89,'General Inputs'!$F$522:$F$579,0)),0)*1000</f>
        <v>0</v>
      </c>
      <c r="N89" s="445">
        <f ca="1">IFERROR(J89*INDEX('General Inputs'!$H$522:$H$579,MATCH(F89,'General Inputs'!$F$522:$F$579,0)),0)*1000</f>
        <v>0</v>
      </c>
      <c r="O89" s="445">
        <f ca="1">IFERROR(J89*INDEX('General Inputs'!$I$522:$I$579,MATCH(F89,'General Inputs'!$F$522:$F$579,0)),0)*1000</f>
        <v>0</v>
      </c>
      <c r="P89" s="445">
        <f ca="1">IFERROR($J89*INDEX('General Inputs'!$G$583:$G$630,MATCH(Coal_Calcs!$F89,'General Inputs'!$F$583:$F$630,0)),0)*$F$20</f>
        <v>0</v>
      </c>
      <c r="Q89" s="445">
        <f ca="1">IFERROR($J89*INDEX('General Inputs'!$H$583:$H$630,MATCH(Coal_Calcs!$F89,'General Inputs'!$F$583:$F$630,0)),0)*$F$20</f>
        <v>0</v>
      </c>
      <c r="R89" s="445">
        <f ca="1">IFERROR($J89*INDEX('General Inputs'!$I$583:$I$630,MATCH(Coal_Calcs!$F89,'General Inputs'!$F$583:$F$630,0)),0)*$F$20</f>
        <v>0</v>
      </c>
      <c r="S89" s="445">
        <f t="shared" ca="1" si="10"/>
        <v>0</v>
      </c>
      <c r="T89" s="442">
        <f t="shared" ca="1" si="5"/>
        <v>0</v>
      </c>
      <c r="U89" s="446">
        <f t="shared" ca="1" si="5"/>
        <v>0</v>
      </c>
      <c r="V89" s="445">
        <f ca="1">IFERROR(K89*INDEX('General Inputs'!$G$522:$G$579,MATCH(F89,'General Inputs'!$F$522:$F$579,0)),0)*1000</f>
        <v>0</v>
      </c>
      <c r="W89" s="445">
        <f ca="1">IFERROR(K89*INDEX('General Inputs'!$H$522:$H$579,MATCH(F89,'General Inputs'!$F$522:$F$579,0)),0)*1000</f>
        <v>0</v>
      </c>
      <c r="X89" s="445">
        <f ca="1">IFERROR(K89*INDEX('General Inputs'!$I$522:$I$579,MATCH(F89,'General Inputs'!$F$522:$F$579,0)),0)*1000</f>
        <v>0</v>
      </c>
      <c r="Y89" s="445">
        <f ca="1">IFERROR($K89*INDEX('General Inputs'!$G$583:$G$630,MATCH(Coal_Calcs!$F89,'General Inputs'!$F$583:$F$630,0)),0)*$F$20</f>
        <v>0</v>
      </c>
      <c r="Z89" s="445">
        <f ca="1">IFERROR($K89*INDEX('General Inputs'!$H$583:$H$630,MATCH(Coal_Calcs!$F89,'General Inputs'!$F$583:$F$630,0)),0)*$F$20</f>
        <v>0</v>
      </c>
      <c r="AA89" s="445">
        <f ca="1">IFERROR($K89*INDEX('General Inputs'!$I$583:$I$630,MATCH(Coal_Calcs!$F89,'General Inputs'!$F$583:$F$630,0)),0)*$F$20</f>
        <v>0</v>
      </c>
      <c r="AB89" s="445">
        <f t="shared" ca="1" si="7"/>
        <v>0</v>
      </c>
      <c r="AC89" s="442">
        <f t="shared" ca="1" si="7"/>
        <v>0</v>
      </c>
      <c r="AD89" s="446">
        <f t="shared" ca="1" si="7"/>
        <v>0</v>
      </c>
      <c r="AE89" s="445"/>
      <c r="AF89" s="442"/>
      <c r="AG89" s="446"/>
      <c r="AH89" s="445"/>
      <c r="AI89" s="442"/>
      <c r="AJ89" s="446"/>
      <c r="AK89" s="445">
        <f t="shared" si="8"/>
        <v>0</v>
      </c>
      <c r="AL89" s="442">
        <f t="shared" si="8"/>
        <v>0</v>
      </c>
      <c r="AM89" s="446">
        <f t="shared" si="8"/>
        <v>0</v>
      </c>
    </row>
    <row r="90" spans="1:39" s="82" customFormat="1" ht="12.9" customHeight="1" x14ac:dyDescent="0.3">
      <c r="A90" s="19"/>
      <c r="B90" s="19"/>
      <c r="C90" s="104"/>
      <c r="D90" s="453"/>
      <c r="E90" s="454" t="str">
        <f t="shared" ca="1" si="11"/>
        <v>CuraÃ§ao</v>
      </c>
      <c r="F90" s="454" t="str">
        <f t="shared" ca="1" si="11"/>
        <v>cw</v>
      </c>
      <c r="G90" s="454" t="str">
        <f t="shared" ca="1" si="11"/>
        <v>e6tons</v>
      </c>
      <c r="H90" s="175"/>
      <c r="I90" s="175"/>
      <c r="J90" s="442">
        <f t="shared" ca="1" si="11"/>
        <v>0</v>
      </c>
      <c r="K90" s="442">
        <f t="shared" ca="1" si="11"/>
        <v>0</v>
      </c>
      <c r="L90" s="448">
        <f t="shared" ca="1" si="11"/>
        <v>0</v>
      </c>
      <c r="M90" s="491">
        <f ca="1">IFERROR(J90*INDEX('General Inputs'!$G$522:$G$579,MATCH(F90,'General Inputs'!$F$522:$F$579,0)),0)*1000</f>
        <v>0</v>
      </c>
      <c r="N90" s="445">
        <f ca="1">IFERROR(J90*INDEX('General Inputs'!$H$522:$H$579,MATCH(F90,'General Inputs'!$F$522:$F$579,0)),0)*1000</f>
        <v>0</v>
      </c>
      <c r="O90" s="445">
        <f ca="1">IFERROR(J90*INDEX('General Inputs'!$I$522:$I$579,MATCH(F90,'General Inputs'!$F$522:$F$579,0)),0)*1000</f>
        <v>0</v>
      </c>
      <c r="P90" s="445">
        <f ca="1">IFERROR($J90*INDEX('General Inputs'!$G$583:$G$630,MATCH(Coal_Calcs!$F90,'General Inputs'!$F$583:$F$630,0)),0)*$F$20</f>
        <v>0</v>
      </c>
      <c r="Q90" s="445">
        <f ca="1">IFERROR($J90*INDEX('General Inputs'!$H$583:$H$630,MATCH(Coal_Calcs!$F90,'General Inputs'!$F$583:$F$630,0)),0)*$F$20</f>
        <v>0</v>
      </c>
      <c r="R90" s="445">
        <f ca="1">IFERROR($J90*INDEX('General Inputs'!$I$583:$I$630,MATCH(Coal_Calcs!$F90,'General Inputs'!$F$583:$F$630,0)),0)*$F$20</f>
        <v>0</v>
      </c>
      <c r="S90" s="445">
        <f t="shared" ca="1" si="10"/>
        <v>0</v>
      </c>
      <c r="T90" s="442">
        <f t="shared" ca="1" si="5"/>
        <v>0</v>
      </c>
      <c r="U90" s="446">
        <f t="shared" ca="1" si="5"/>
        <v>0</v>
      </c>
      <c r="V90" s="445">
        <f ca="1">IFERROR(K90*INDEX('General Inputs'!$G$522:$G$579,MATCH(F90,'General Inputs'!$F$522:$F$579,0)),0)*1000</f>
        <v>0</v>
      </c>
      <c r="W90" s="445">
        <f ca="1">IFERROR(K90*INDEX('General Inputs'!$H$522:$H$579,MATCH(F90,'General Inputs'!$F$522:$F$579,0)),0)*1000</f>
        <v>0</v>
      </c>
      <c r="X90" s="445">
        <f ca="1">IFERROR(K90*INDEX('General Inputs'!$I$522:$I$579,MATCH(F90,'General Inputs'!$F$522:$F$579,0)),0)*1000</f>
        <v>0</v>
      </c>
      <c r="Y90" s="445">
        <f ca="1">IFERROR($K90*INDEX('General Inputs'!$G$583:$G$630,MATCH(Coal_Calcs!$F90,'General Inputs'!$F$583:$F$630,0)),0)*$F$20</f>
        <v>0</v>
      </c>
      <c r="Z90" s="445">
        <f ca="1">IFERROR($K90*INDEX('General Inputs'!$H$583:$H$630,MATCH(Coal_Calcs!$F90,'General Inputs'!$F$583:$F$630,0)),0)*$F$20</f>
        <v>0</v>
      </c>
      <c r="AA90" s="445">
        <f ca="1">IFERROR($K90*INDEX('General Inputs'!$I$583:$I$630,MATCH(Coal_Calcs!$F90,'General Inputs'!$F$583:$F$630,0)),0)*$F$20</f>
        <v>0</v>
      </c>
      <c r="AB90" s="445">
        <f t="shared" ca="1" si="7"/>
        <v>0</v>
      </c>
      <c r="AC90" s="442">
        <f t="shared" ca="1" si="7"/>
        <v>0</v>
      </c>
      <c r="AD90" s="446">
        <f t="shared" ca="1" si="7"/>
        <v>0</v>
      </c>
      <c r="AE90" s="445"/>
      <c r="AF90" s="442"/>
      <c r="AG90" s="446"/>
      <c r="AH90" s="445"/>
      <c r="AI90" s="442"/>
      <c r="AJ90" s="446"/>
      <c r="AK90" s="445">
        <f t="shared" si="8"/>
        <v>0</v>
      </c>
      <c r="AL90" s="442">
        <f t="shared" si="8"/>
        <v>0</v>
      </c>
      <c r="AM90" s="446">
        <f t="shared" si="8"/>
        <v>0</v>
      </c>
    </row>
    <row r="91" spans="1:39" s="82" customFormat="1" ht="12.9" customHeight="1" x14ac:dyDescent="0.3">
      <c r="A91" s="19"/>
      <c r="B91" s="19"/>
      <c r="C91" s="104"/>
      <c r="D91" s="453"/>
      <c r="E91" s="454" t="str">
        <f t="shared" ca="1" si="11"/>
        <v>Christmas Island</v>
      </c>
      <c r="F91" s="454" t="str">
        <f t="shared" ca="1" si="11"/>
        <v>cx</v>
      </c>
      <c r="G91" s="454" t="str">
        <f t="shared" ca="1" si="11"/>
        <v>e6tons</v>
      </c>
      <c r="H91" s="175"/>
      <c r="I91" s="175"/>
      <c r="J91" s="442">
        <f t="shared" ca="1" si="11"/>
        <v>0</v>
      </c>
      <c r="K91" s="442">
        <f t="shared" ca="1" si="11"/>
        <v>0</v>
      </c>
      <c r="L91" s="448">
        <f t="shared" ca="1" si="11"/>
        <v>0</v>
      </c>
      <c r="M91" s="491">
        <f ca="1">IFERROR(J91*INDEX('General Inputs'!$G$522:$G$579,MATCH(F91,'General Inputs'!$F$522:$F$579,0)),0)*1000</f>
        <v>0</v>
      </c>
      <c r="N91" s="445">
        <f ca="1">IFERROR(J91*INDEX('General Inputs'!$H$522:$H$579,MATCH(F91,'General Inputs'!$F$522:$F$579,0)),0)*1000</f>
        <v>0</v>
      </c>
      <c r="O91" s="445">
        <f ca="1">IFERROR(J91*INDEX('General Inputs'!$I$522:$I$579,MATCH(F91,'General Inputs'!$F$522:$F$579,0)),0)*1000</f>
        <v>0</v>
      </c>
      <c r="P91" s="445">
        <f ca="1">IFERROR($J91*INDEX('General Inputs'!$G$583:$G$630,MATCH(Coal_Calcs!$F91,'General Inputs'!$F$583:$F$630,0)),0)*$F$20</f>
        <v>0</v>
      </c>
      <c r="Q91" s="445">
        <f ca="1">IFERROR($J91*INDEX('General Inputs'!$H$583:$H$630,MATCH(Coal_Calcs!$F91,'General Inputs'!$F$583:$F$630,0)),0)*$F$20</f>
        <v>0</v>
      </c>
      <c r="R91" s="445">
        <f ca="1">IFERROR($J91*INDEX('General Inputs'!$I$583:$I$630,MATCH(Coal_Calcs!$F91,'General Inputs'!$F$583:$F$630,0)),0)*$F$20</f>
        <v>0</v>
      </c>
      <c r="S91" s="445">
        <f t="shared" ca="1" si="10"/>
        <v>0</v>
      </c>
      <c r="T91" s="442">
        <f t="shared" ca="1" si="5"/>
        <v>0</v>
      </c>
      <c r="U91" s="446">
        <f t="shared" ca="1" si="5"/>
        <v>0</v>
      </c>
      <c r="V91" s="445">
        <f ca="1">IFERROR(K91*INDEX('General Inputs'!$G$522:$G$579,MATCH(F91,'General Inputs'!$F$522:$F$579,0)),0)*1000</f>
        <v>0</v>
      </c>
      <c r="W91" s="445">
        <f ca="1">IFERROR(K91*INDEX('General Inputs'!$H$522:$H$579,MATCH(F91,'General Inputs'!$F$522:$F$579,0)),0)*1000</f>
        <v>0</v>
      </c>
      <c r="X91" s="445">
        <f ca="1">IFERROR(K91*INDEX('General Inputs'!$I$522:$I$579,MATCH(F91,'General Inputs'!$F$522:$F$579,0)),0)*1000</f>
        <v>0</v>
      </c>
      <c r="Y91" s="445">
        <f ca="1">IFERROR($K91*INDEX('General Inputs'!$G$583:$G$630,MATCH(Coal_Calcs!$F91,'General Inputs'!$F$583:$F$630,0)),0)*$F$20</f>
        <v>0</v>
      </c>
      <c r="Z91" s="445">
        <f ca="1">IFERROR($K91*INDEX('General Inputs'!$H$583:$H$630,MATCH(Coal_Calcs!$F91,'General Inputs'!$F$583:$F$630,0)),0)*$F$20</f>
        <v>0</v>
      </c>
      <c r="AA91" s="445">
        <f ca="1">IFERROR($K91*INDEX('General Inputs'!$I$583:$I$630,MATCH(Coal_Calcs!$F91,'General Inputs'!$F$583:$F$630,0)),0)*$F$20</f>
        <v>0</v>
      </c>
      <c r="AB91" s="445">
        <f t="shared" ca="1" si="7"/>
        <v>0</v>
      </c>
      <c r="AC91" s="442">
        <f t="shared" ca="1" si="7"/>
        <v>0</v>
      </c>
      <c r="AD91" s="446">
        <f t="shared" ca="1" si="7"/>
        <v>0</v>
      </c>
      <c r="AE91" s="445"/>
      <c r="AF91" s="442"/>
      <c r="AG91" s="446"/>
      <c r="AH91" s="445"/>
      <c r="AI91" s="442"/>
      <c r="AJ91" s="446"/>
      <c r="AK91" s="445">
        <f t="shared" si="8"/>
        <v>0</v>
      </c>
      <c r="AL91" s="442">
        <f t="shared" si="8"/>
        <v>0</v>
      </c>
      <c r="AM91" s="446">
        <f t="shared" si="8"/>
        <v>0</v>
      </c>
    </row>
    <row r="92" spans="1:39" s="82" customFormat="1" ht="12.9" customHeight="1" x14ac:dyDescent="0.3">
      <c r="A92" s="19"/>
      <c r="B92" s="19"/>
      <c r="C92" s="104"/>
      <c r="D92" s="453"/>
      <c r="E92" s="454" t="str">
        <f t="shared" ca="1" si="11"/>
        <v>Cyprus</v>
      </c>
      <c r="F92" s="454" t="str">
        <f t="shared" ca="1" si="11"/>
        <v>cy</v>
      </c>
      <c r="G92" s="454" t="str">
        <f t="shared" ca="1" si="11"/>
        <v>e6tons</v>
      </c>
      <c r="H92" s="175"/>
      <c r="I92" s="175"/>
      <c r="J92" s="442">
        <f t="shared" ca="1" si="11"/>
        <v>0</v>
      </c>
      <c r="K92" s="442">
        <f t="shared" ca="1" si="11"/>
        <v>0</v>
      </c>
      <c r="L92" s="448">
        <f t="shared" ca="1" si="11"/>
        <v>0</v>
      </c>
      <c r="M92" s="491">
        <f ca="1">IFERROR(J92*INDEX('General Inputs'!$G$522:$G$579,MATCH(F92,'General Inputs'!$F$522:$F$579,0)),0)*1000</f>
        <v>0</v>
      </c>
      <c r="N92" s="445">
        <f ca="1">IFERROR(J92*INDEX('General Inputs'!$H$522:$H$579,MATCH(F92,'General Inputs'!$F$522:$F$579,0)),0)*1000</f>
        <v>0</v>
      </c>
      <c r="O92" s="445">
        <f ca="1">IFERROR(J92*INDEX('General Inputs'!$I$522:$I$579,MATCH(F92,'General Inputs'!$F$522:$F$579,0)),0)*1000</f>
        <v>0</v>
      </c>
      <c r="P92" s="445">
        <f ca="1">IFERROR($J92*INDEX('General Inputs'!$G$583:$G$630,MATCH(Coal_Calcs!$F92,'General Inputs'!$F$583:$F$630,0)),0)*$F$20</f>
        <v>0</v>
      </c>
      <c r="Q92" s="445">
        <f ca="1">IFERROR($J92*INDEX('General Inputs'!$H$583:$H$630,MATCH(Coal_Calcs!$F92,'General Inputs'!$F$583:$F$630,0)),0)*$F$20</f>
        <v>0</v>
      </c>
      <c r="R92" s="445">
        <f ca="1">IFERROR($J92*INDEX('General Inputs'!$I$583:$I$630,MATCH(Coal_Calcs!$F92,'General Inputs'!$F$583:$F$630,0)),0)*$F$20</f>
        <v>0</v>
      </c>
      <c r="S92" s="445">
        <f t="shared" ca="1" si="10"/>
        <v>0</v>
      </c>
      <c r="T92" s="442">
        <f t="shared" ca="1" si="5"/>
        <v>0</v>
      </c>
      <c r="U92" s="446">
        <f t="shared" ca="1" si="5"/>
        <v>0</v>
      </c>
      <c r="V92" s="445">
        <f ca="1">IFERROR(K92*INDEX('General Inputs'!$G$522:$G$579,MATCH(F92,'General Inputs'!$F$522:$F$579,0)),0)*1000</f>
        <v>0</v>
      </c>
      <c r="W92" s="445">
        <f ca="1">IFERROR(K92*INDEX('General Inputs'!$H$522:$H$579,MATCH(F92,'General Inputs'!$F$522:$F$579,0)),0)*1000</f>
        <v>0</v>
      </c>
      <c r="X92" s="445">
        <f ca="1">IFERROR(K92*INDEX('General Inputs'!$I$522:$I$579,MATCH(F92,'General Inputs'!$F$522:$F$579,0)),0)*1000</f>
        <v>0</v>
      </c>
      <c r="Y92" s="445">
        <f ca="1">IFERROR($K92*INDEX('General Inputs'!$G$583:$G$630,MATCH(Coal_Calcs!$F92,'General Inputs'!$F$583:$F$630,0)),0)*$F$20</f>
        <v>0</v>
      </c>
      <c r="Z92" s="445">
        <f ca="1">IFERROR($K92*INDEX('General Inputs'!$H$583:$H$630,MATCH(Coal_Calcs!$F92,'General Inputs'!$F$583:$F$630,0)),0)*$F$20</f>
        <v>0</v>
      </c>
      <c r="AA92" s="445">
        <f ca="1">IFERROR($K92*INDEX('General Inputs'!$I$583:$I$630,MATCH(Coal_Calcs!$F92,'General Inputs'!$F$583:$F$630,0)),0)*$F$20</f>
        <v>0</v>
      </c>
      <c r="AB92" s="445">
        <f t="shared" ca="1" si="7"/>
        <v>0</v>
      </c>
      <c r="AC92" s="442">
        <f t="shared" ca="1" si="7"/>
        <v>0</v>
      </c>
      <c r="AD92" s="446">
        <f t="shared" ca="1" si="7"/>
        <v>0</v>
      </c>
      <c r="AE92" s="445"/>
      <c r="AF92" s="442"/>
      <c r="AG92" s="446"/>
      <c r="AH92" s="445"/>
      <c r="AI92" s="442"/>
      <c r="AJ92" s="446"/>
      <c r="AK92" s="445">
        <f t="shared" si="8"/>
        <v>0</v>
      </c>
      <c r="AL92" s="442">
        <f t="shared" si="8"/>
        <v>0</v>
      </c>
      <c r="AM92" s="446">
        <f t="shared" si="8"/>
        <v>0</v>
      </c>
    </row>
    <row r="93" spans="1:39" s="82" customFormat="1" ht="12.9" customHeight="1" x14ac:dyDescent="0.3">
      <c r="A93" s="19"/>
      <c r="B93" s="19"/>
      <c r="C93" s="104"/>
      <c r="D93" s="453"/>
      <c r="E93" s="454" t="str">
        <f t="shared" ca="1" si="11"/>
        <v>Czechia</v>
      </c>
      <c r="F93" s="454" t="str">
        <f t="shared" ca="1" si="11"/>
        <v>cz</v>
      </c>
      <c r="G93" s="454" t="str">
        <f t="shared" ca="1" si="11"/>
        <v>e6tons</v>
      </c>
      <c r="H93" s="175"/>
      <c r="I93" s="175"/>
      <c r="J93" s="442">
        <f t="shared" ca="1" si="11"/>
        <v>41</v>
      </c>
      <c r="K93" s="442">
        <f t="shared" ca="1" si="11"/>
        <v>40.903710072657169</v>
      </c>
      <c r="L93" s="448">
        <f t="shared" ca="1" si="11"/>
        <v>0</v>
      </c>
      <c r="M93" s="491">
        <f ca="1">IFERROR(J93*INDEX('General Inputs'!$G$522:$G$579,MATCH(F93,'General Inputs'!$F$522:$F$579,0)),0)*1000</f>
        <v>66649.889623827214</v>
      </c>
      <c r="N93" s="445">
        <f ca="1">IFERROR(J93*INDEX('General Inputs'!$H$522:$H$579,MATCH(F93,'General Inputs'!$F$522:$F$579,0)),0)*1000</f>
        <v>73909.202498326253</v>
      </c>
      <c r="O93" s="445">
        <f ca="1">IFERROR(J93*INDEX('General Inputs'!$I$522:$I$579,MATCH(F93,'General Inputs'!$F$522:$F$579,0)),0)*1000</f>
        <v>81242.094030483655</v>
      </c>
      <c r="P93" s="445">
        <f ca="1">IFERROR($J93*INDEX('General Inputs'!$G$583:$G$630,MATCH(Coal_Calcs!$F93,'General Inputs'!$F$583:$F$630,0)),0)*$F$20</f>
        <v>4580.6467276708499</v>
      </c>
      <c r="Q93" s="445">
        <f ca="1">IFERROR($J93*INDEX('General Inputs'!$H$583:$H$630,MATCH(Coal_Calcs!$F93,'General Inputs'!$F$583:$F$630,0)),0)*$F$20</f>
        <v>5034.0901978006095</v>
      </c>
      <c r="R93" s="445">
        <f ca="1">IFERROR($J93*INDEX('General Inputs'!$I$583:$I$630,MATCH(Coal_Calcs!$F93,'General Inputs'!$F$583:$F$630,0)),0)*$F$20</f>
        <v>5487.5336679303691</v>
      </c>
      <c r="S93" s="445">
        <f t="shared" ca="1" si="10"/>
        <v>71230.536351498071</v>
      </c>
      <c r="T93" s="442">
        <f t="shared" ca="1" si="5"/>
        <v>78943.292696126868</v>
      </c>
      <c r="U93" s="446">
        <f t="shared" ca="1" si="5"/>
        <v>86729.627698414028</v>
      </c>
      <c r="V93" s="445">
        <f ca="1">IFERROR(K93*INDEX('General Inputs'!$G$522:$G$579,MATCH(F93,'General Inputs'!$F$522:$F$579,0)),0)*1000</f>
        <v>66493.360037747072</v>
      </c>
      <c r="W93" s="445">
        <f ca="1">IFERROR(K93*INDEX('General Inputs'!$H$522:$H$579,MATCH(F93,'General Inputs'!$F$522:$F$579,0)),0)*1000</f>
        <v>73735.624163240136</v>
      </c>
      <c r="X93" s="445">
        <f ca="1">IFERROR(K93*INDEX('General Inputs'!$I$522:$I$579,MATCH(F93,'General Inputs'!$F$522:$F$579,0)),0)*1000</f>
        <v>81051.294144352563</v>
      </c>
      <c r="Y93" s="445">
        <f ca="1">IFERROR($K93*INDEX('General Inputs'!$G$583:$G$630,MATCH(Coal_Calcs!$F93,'General Inputs'!$F$583:$F$630,0)),0)*$F$20</f>
        <v>4569.8889193637615</v>
      </c>
      <c r="Z93" s="445">
        <f ca="1">IFERROR($K93*INDEX('General Inputs'!$H$583:$H$630,MATCH(Coal_Calcs!$F93,'General Inputs'!$F$583:$F$630,0)),0)*$F$20</f>
        <v>5022.2674617180855</v>
      </c>
      <c r="AA93" s="445">
        <f ca="1">IFERROR($K93*INDEX('General Inputs'!$I$583:$I$630,MATCH(Coal_Calcs!$F93,'General Inputs'!$F$583:$F$630,0)),0)*$F$20</f>
        <v>5474.6460040724087</v>
      </c>
      <c r="AB93" s="445">
        <f t="shared" ca="1" si="7"/>
        <v>71063.248957110831</v>
      </c>
      <c r="AC93" s="442">
        <f t="shared" ca="1" si="7"/>
        <v>78757.891624958225</v>
      </c>
      <c r="AD93" s="446">
        <f t="shared" ca="1" si="7"/>
        <v>86525.940148424968</v>
      </c>
      <c r="AE93" s="445"/>
      <c r="AF93" s="442"/>
      <c r="AG93" s="446"/>
      <c r="AH93" s="445"/>
      <c r="AI93" s="442"/>
      <c r="AJ93" s="446"/>
      <c r="AK93" s="445">
        <f t="shared" si="8"/>
        <v>0</v>
      </c>
      <c r="AL93" s="442">
        <f t="shared" si="8"/>
        <v>0</v>
      </c>
      <c r="AM93" s="446">
        <f t="shared" si="8"/>
        <v>0</v>
      </c>
    </row>
    <row r="94" spans="1:39" s="82" customFormat="1" ht="12.9" customHeight="1" x14ac:dyDescent="0.3">
      <c r="A94" s="19"/>
      <c r="B94" s="19"/>
      <c r="C94" s="104"/>
      <c r="D94" s="453"/>
      <c r="E94" s="454" t="str">
        <f t="shared" ca="1" si="11"/>
        <v>Germany</v>
      </c>
      <c r="F94" s="454" t="str">
        <f t="shared" ca="1" si="11"/>
        <v>de</v>
      </c>
      <c r="G94" s="454" t="str">
        <f t="shared" ca="1" si="11"/>
        <v>e6tons</v>
      </c>
      <c r="H94" s="175"/>
      <c r="I94" s="175"/>
      <c r="J94" s="442">
        <f t="shared" ca="1" si="11"/>
        <v>134</v>
      </c>
      <c r="K94" s="442">
        <f t="shared" ca="1" si="11"/>
        <v>131.3153072738456</v>
      </c>
      <c r="L94" s="448">
        <f t="shared" ca="1" si="11"/>
        <v>0</v>
      </c>
      <c r="M94" s="491">
        <f ca="1">IFERROR(J94*INDEX('General Inputs'!$G$522:$G$579,MATCH(F94,'General Inputs'!$F$522:$F$579,0)),0)*1000</f>
        <v>130577.80172841516</v>
      </c>
      <c r="N94" s="445">
        <f ca="1">IFERROR(J94*INDEX('General Inputs'!$H$522:$H$579,MATCH(F94,'General Inputs'!$F$522:$F$579,0)),0)*1000</f>
        <v>177343.54109427947</v>
      </c>
      <c r="O94" s="445">
        <f ca="1">IFERROR(J94*INDEX('General Inputs'!$I$522:$I$579,MATCH(F94,'General Inputs'!$F$522:$F$579,0)),0)*1000</f>
        <v>225234.5518507871</v>
      </c>
      <c r="P94" s="445">
        <f ca="1">IFERROR($J94*INDEX('General Inputs'!$G$583:$G$630,MATCH(Coal_Calcs!$F94,'General Inputs'!$F$583:$F$630,0)),0)*$F$20</f>
        <v>5552.8840236398064</v>
      </c>
      <c r="Q94" s="445">
        <f ca="1">IFERROR($J94*INDEX('General Inputs'!$H$583:$H$630,MATCH(Coal_Calcs!$F94,'General Inputs'!$F$583:$F$630,0)),0)*$F$20</f>
        <v>5661.8513405903559</v>
      </c>
      <c r="R94" s="445">
        <f ca="1">IFERROR($J94*INDEX('General Inputs'!$I$583:$I$630,MATCH(Coal_Calcs!$F94,'General Inputs'!$F$583:$F$630,0)),0)*$F$20</f>
        <v>5770.8186575409072</v>
      </c>
      <c r="S94" s="445">
        <f t="shared" ca="1" si="10"/>
        <v>136130.68575205497</v>
      </c>
      <c r="T94" s="442">
        <f t="shared" ca="1" si="5"/>
        <v>183005.39243486983</v>
      </c>
      <c r="U94" s="446">
        <f t="shared" ca="1" si="5"/>
        <v>231005.37050832802</v>
      </c>
      <c r="V94" s="445">
        <f ca="1">IFERROR(K94*INDEX('General Inputs'!$G$522:$G$579,MATCH(F94,'General Inputs'!$F$522:$F$579,0)),0)*1000</f>
        <v>127961.67281425465</v>
      </c>
      <c r="W94" s="445">
        <f ca="1">IFERROR(K94*INDEX('General Inputs'!$H$522:$H$579,MATCH(F94,'General Inputs'!$F$522:$F$579,0)),0)*1000</f>
        <v>173790.4596405013</v>
      </c>
      <c r="X94" s="445">
        <f ca="1">IFERROR(K94*INDEX('General Inputs'!$I$522:$I$579,MATCH(F94,'General Inputs'!$F$522:$F$579,0)),0)*1000</f>
        <v>220721.97302218672</v>
      </c>
      <c r="Y94" s="445">
        <f ca="1">IFERROR($K94*INDEX('General Inputs'!$G$583:$G$630,MATCH(Coal_Calcs!$F94,'General Inputs'!$F$583:$F$630,0)),0)*$F$20</f>
        <v>5441.6318792558905</v>
      </c>
      <c r="Z94" s="445">
        <f ca="1">IFERROR($K94*INDEX('General Inputs'!$H$583:$H$630,MATCH(Coal_Calcs!$F94,'General Inputs'!$F$583:$F$630,0)),0)*$F$20</f>
        <v>5548.4160337944568</v>
      </c>
      <c r="AA94" s="445">
        <f ca="1">IFERROR($K94*INDEX('General Inputs'!$I$583:$I$630,MATCH(Coal_Calcs!$F94,'General Inputs'!$F$583:$F$630,0)),0)*$F$20</f>
        <v>5655.2001883330258</v>
      </c>
      <c r="AB94" s="445">
        <f t="shared" ca="1" si="7"/>
        <v>133403.30469351055</v>
      </c>
      <c r="AC94" s="442">
        <f t="shared" ca="1" si="7"/>
        <v>179338.87567429576</v>
      </c>
      <c r="AD94" s="446">
        <f t="shared" ca="1" si="7"/>
        <v>226377.17321051974</v>
      </c>
      <c r="AE94" s="445"/>
      <c r="AF94" s="442"/>
      <c r="AG94" s="446"/>
      <c r="AH94" s="445"/>
      <c r="AI94" s="442"/>
      <c r="AJ94" s="446"/>
      <c r="AK94" s="445">
        <f t="shared" si="8"/>
        <v>0</v>
      </c>
      <c r="AL94" s="442">
        <f t="shared" si="8"/>
        <v>0</v>
      </c>
      <c r="AM94" s="446">
        <f t="shared" si="8"/>
        <v>0</v>
      </c>
    </row>
    <row r="95" spans="1:39" s="82" customFormat="1" ht="12.9" customHeight="1" x14ac:dyDescent="0.3">
      <c r="A95" s="19"/>
      <c r="B95" s="19"/>
      <c r="C95" s="104"/>
      <c r="D95" s="453"/>
      <c r="E95" s="454" t="str">
        <f t="shared" ca="1" si="11"/>
        <v>Djibouti</v>
      </c>
      <c r="F95" s="454" t="str">
        <f t="shared" ca="1" si="11"/>
        <v>dj</v>
      </c>
      <c r="G95" s="454" t="str">
        <f t="shared" ca="1" si="11"/>
        <v>e6tons</v>
      </c>
      <c r="H95" s="175"/>
      <c r="I95" s="175"/>
      <c r="J95" s="442">
        <f t="shared" ca="1" si="11"/>
        <v>0</v>
      </c>
      <c r="K95" s="442">
        <f t="shared" ca="1" si="11"/>
        <v>0</v>
      </c>
      <c r="L95" s="448">
        <f t="shared" ca="1" si="11"/>
        <v>0</v>
      </c>
      <c r="M95" s="491">
        <f ca="1">IFERROR(J95*INDEX('General Inputs'!$G$522:$G$579,MATCH(F95,'General Inputs'!$F$522:$F$579,0)),0)*1000</f>
        <v>0</v>
      </c>
      <c r="N95" s="445">
        <f ca="1">IFERROR(J95*INDEX('General Inputs'!$H$522:$H$579,MATCH(F95,'General Inputs'!$F$522:$F$579,0)),0)*1000</f>
        <v>0</v>
      </c>
      <c r="O95" s="445">
        <f ca="1">IFERROR(J95*INDEX('General Inputs'!$I$522:$I$579,MATCH(F95,'General Inputs'!$F$522:$F$579,0)),0)*1000</f>
        <v>0</v>
      </c>
      <c r="P95" s="445">
        <f ca="1">IFERROR($J95*INDEX('General Inputs'!$G$583:$G$630,MATCH(Coal_Calcs!$F95,'General Inputs'!$F$583:$F$630,0)),0)*$F$20</f>
        <v>0</v>
      </c>
      <c r="Q95" s="445">
        <f ca="1">IFERROR($J95*INDEX('General Inputs'!$H$583:$H$630,MATCH(Coal_Calcs!$F95,'General Inputs'!$F$583:$F$630,0)),0)*$F$20</f>
        <v>0</v>
      </c>
      <c r="R95" s="445">
        <f ca="1">IFERROR($J95*INDEX('General Inputs'!$I$583:$I$630,MATCH(Coal_Calcs!$F95,'General Inputs'!$F$583:$F$630,0)),0)*$F$20</f>
        <v>0</v>
      </c>
      <c r="S95" s="445">
        <f t="shared" ca="1" si="10"/>
        <v>0</v>
      </c>
      <c r="T95" s="442">
        <f t="shared" ca="1" si="5"/>
        <v>0</v>
      </c>
      <c r="U95" s="446">
        <f t="shared" ca="1" si="5"/>
        <v>0</v>
      </c>
      <c r="V95" s="445">
        <f ca="1">IFERROR(K95*INDEX('General Inputs'!$G$522:$G$579,MATCH(F95,'General Inputs'!$F$522:$F$579,0)),0)*1000</f>
        <v>0</v>
      </c>
      <c r="W95" s="445">
        <f ca="1">IFERROR(K95*INDEX('General Inputs'!$H$522:$H$579,MATCH(F95,'General Inputs'!$F$522:$F$579,0)),0)*1000</f>
        <v>0</v>
      </c>
      <c r="X95" s="445">
        <f ca="1">IFERROR(K95*INDEX('General Inputs'!$I$522:$I$579,MATCH(F95,'General Inputs'!$F$522:$F$579,0)),0)*1000</f>
        <v>0</v>
      </c>
      <c r="Y95" s="445">
        <f ca="1">IFERROR($K95*INDEX('General Inputs'!$G$583:$G$630,MATCH(Coal_Calcs!$F95,'General Inputs'!$F$583:$F$630,0)),0)*$F$20</f>
        <v>0</v>
      </c>
      <c r="Z95" s="445">
        <f ca="1">IFERROR($K95*INDEX('General Inputs'!$H$583:$H$630,MATCH(Coal_Calcs!$F95,'General Inputs'!$F$583:$F$630,0)),0)*$F$20</f>
        <v>0</v>
      </c>
      <c r="AA95" s="445">
        <f ca="1">IFERROR($K95*INDEX('General Inputs'!$I$583:$I$630,MATCH(Coal_Calcs!$F95,'General Inputs'!$F$583:$F$630,0)),0)*$F$20</f>
        <v>0</v>
      </c>
      <c r="AB95" s="445">
        <f t="shared" ca="1" si="7"/>
        <v>0</v>
      </c>
      <c r="AC95" s="442">
        <f t="shared" ca="1" si="7"/>
        <v>0</v>
      </c>
      <c r="AD95" s="446">
        <f t="shared" ca="1" si="7"/>
        <v>0</v>
      </c>
      <c r="AE95" s="445"/>
      <c r="AF95" s="442"/>
      <c r="AG95" s="446"/>
      <c r="AH95" s="445"/>
      <c r="AI95" s="442"/>
      <c r="AJ95" s="446"/>
      <c r="AK95" s="445">
        <f t="shared" si="8"/>
        <v>0</v>
      </c>
      <c r="AL95" s="442">
        <f t="shared" si="8"/>
        <v>0</v>
      </c>
      <c r="AM95" s="446">
        <f t="shared" si="8"/>
        <v>0</v>
      </c>
    </row>
    <row r="96" spans="1:39" s="82" customFormat="1" ht="12.9" customHeight="1" x14ac:dyDescent="0.3">
      <c r="A96" s="19"/>
      <c r="B96" s="19"/>
      <c r="C96" s="104"/>
      <c r="D96" s="453"/>
      <c r="E96" s="454" t="str">
        <f t="shared" ca="1" si="11"/>
        <v>Denmark</v>
      </c>
      <c r="F96" s="454" t="str">
        <f t="shared" ca="1" si="11"/>
        <v>dk</v>
      </c>
      <c r="G96" s="454" t="str">
        <f t="shared" ca="1" si="11"/>
        <v>e6tons</v>
      </c>
      <c r="H96" s="175"/>
      <c r="I96" s="175"/>
      <c r="J96" s="442">
        <f t="shared" ca="1" si="11"/>
        <v>0</v>
      </c>
      <c r="K96" s="442">
        <f t="shared" ca="1" si="11"/>
        <v>0</v>
      </c>
      <c r="L96" s="448">
        <f t="shared" ca="1" si="11"/>
        <v>0</v>
      </c>
      <c r="M96" s="491">
        <f ca="1">IFERROR(J96*INDEX('General Inputs'!$G$522:$G$579,MATCH(F96,'General Inputs'!$F$522:$F$579,0)),0)*1000</f>
        <v>0</v>
      </c>
      <c r="N96" s="445">
        <f ca="1">IFERROR(J96*INDEX('General Inputs'!$H$522:$H$579,MATCH(F96,'General Inputs'!$F$522:$F$579,0)),0)*1000</f>
        <v>0</v>
      </c>
      <c r="O96" s="445">
        <f ca="1">IFERROR(J96*INDEX('General Inputs'!$I$522:$I$579,MATCH(F96,'General Inputs'!$F$522:$F$579,0)),0)*1000</f>
        <v>0</v>
      </c>
      <c r="P96" s="445">
        <f ca="1">IFERROR($J96*INDEX('General Inputs'!$G$583:$G$630,MATCH(Coal_Calcs!$F96,'General Inputs'!$F$583:$F$630,0)),0)*$F$20</f>
        <v>0</v>
      </c>
      <c r="Q96" s="445">
        <f ca="1">IFERROR($J96*INDEX('General Inputs'!$H$583:$H$630,MATCH(Coal_Calcs!$F96,'General Inputs'!$F$583:$F$630,0)),0)*$F$20</f>
        <v>0</v>
      </c>
      <c r="R96" s="445">
        <f ca="1">IFERROR($J96*INDEX('General Inputs'!$I$583:$I$630,MATCH(Coal_Calcs!$F96,'General Inputs'!$F$583:$F$630,0)),0)*$F$20</f>
        <v>0</v>
      </c>
      <c r="S96" s="445">
        <f t="shared" ca="1" si="10"/>
        <v>0</v>
      </c>
      <c r="T96" s="442">
        <f t="shared" ca="1" si="5"/>
        <v>0</v>
      </c>
      <c r="U96" s="446">
        <f t="shared" ca="1" si="5"/>
        <v>0</v>
      </c>
      <c r="V96" s="445">
        <f ca="1">IFERROR(K96*INDEX('General Inputs'!$G$522:$G$579,MATCH(F96,'General Inputs'!$F$522:$F$579,0)),0)*1000</f>
        <v>0</v>
      </c>
      <c r="W96" s="445">
        <f ca="1">IFERROR(K96*INDEX('General Inputs'!$H$522:$H$579,MATCH(F96,'General Inputs'!$F$522:$F$579,0)),0)*1000</f>
        <v>0</v>
      </c>
      <c r="X96" s="445">
        <f ca="1">IFERROR(K96*INDEX('General Inputs'!$I$522:$I$579,MATCH(F96,'General Inputs'!$F$522:$F$579,0)),0)*1000</f>
        <v>0</v>
      </c>
      <c r="Y96" s="445">
        <f ca="1">IFERROR($K96*INDEX('General Inputs'!$G$583:$G$630,MATCH(Coal_Calcs!$F96,'General Inputs'!$F$583:$F$630,0)),0)*$F$20</f>
        <v>0</v>
      </c>
      <c r="Z96" s="445">
        <f ca="1">IFERROR($K96*INDEX('General Inputs'!$H$583:$H$630,MATCH(Coal_Calcs!$F96,'General Inputs'!$F$583:$F$630,0)),0)*$F$20</f>
        <v>0</v>
      </c>
      <c r="AA96" s="445">
        <f ca="1">IFERROR($K96*INDEX('General Inputs'!$I$583:$I$630,MATCH(Coal_Calcs!$F96,'General Inputs'!$F$583:$F$630,0)),0)*$F$20</f>
        <v>0</v>
      </c>
      <c r="AB96" s="445">
        <f t="shared" ca="1" si="7"/>
        <v>0</v>
      </c>
      <c r="AC96" s="442">
        <f t="shared" ca="1" si="7"/>
        <v>0</v>
      </c>
      <c r="AD96" s="446">
        <f t="shared" ca="1" si="7"/>
        <v>0</v>
      </c>
      <c r="AE96" s="445"/>
      <c r="AF96" s="442"/>
      <c r="AG96" s="446"/>
      <c r="AH96" s="445"/>
      <c r="AI96" s="442"/>
      <c r="AJ96" s="446"/>
      <c r="AK96" s="445">
        <f t="shared" si="8"/>
        <v>0</v>
      </c>
      <c r="AL96" s="442">
        <f t="shared" si="8"/>
        <v>0</v>
      </c>
      <c r="AM96" s="446">
        <f t="shared" si="8"/>
        <v>0</v>
      </c>
    </row>
    <row r="97" spans="1:39" s="82" customFormat="1" ht="12.9" customHeight="1" x14ac:dyDescent="0.3">
      <c r="A97" s="19"/>
      <c r="B97" s="19"/>
      <c r="C97" s="104"/>
      <c r="D97" s="453"/>
      <c r="E97" s="454" t="str">
        <f t="shared" ca="1" si="11"/>
        <v>Dominica</v>
      </c>
      <c r="F97" s="454" t="str">
        <f t="shared" ca="1" si="11"/>
        <v>dm</v>
      </c>
      <c r="G97" s="454" t="str">
        <f t="shared" ca="1" si="11"/>
        <v>e6tons</v>
      </c>
      <c r="H97" s="175"/>
      <c r="I97" s="175"/>
      <c r="J97" s="442">
        <f t="shared" ca="1" si="11"/>
        <v>0</v>
      </c>
      <c r="K97" s="442">
        <f t="shared" ca="1" si="11"/>
        <v>0</v>
      </c>
      <c r="L97" s="448">
        <f t="shared" ca="1" si="11"/>
        <v>0</v>
      </c>
      <c r="M97" s="491">
        <f ca="1">IFERROR(J97*INDEX('General Inputs'!$G$522:$G$579,MATCH(F97,'General Inputs'!$F$522:$F$579,0)),0)*1000</f>
        <v>0</v>
      </c>
      <c r="N97" s="445">
        <f ca="1">IFERROR(J97*INDEX('General Inputs'!$H$522:$H$579,MATCH(F97,'General Inputs'!$F$522:$F$579,0)),0)*1000</f>
        <v>0</v>
      </c>
      <c r="O97" s="445">
        <f ca="1">IFERROR(J97*INDEX('General Inputs'!$I$522:$I$579,MATCH(F97,'General Inputs'!$F$522:$F$579,0)),0)*1000</f>
        <v>0</v>
      </c>
      <c r="P97" s="445">
        <f ca="1">IFERROR($J97*INDEX('General Inputs'!$G$583:$G$630,MATCH(Coal_Calcs!$F97,'General Inputs'!$F$583:$F$630,0)),0)*$F$20</f>
        <v>0</v>
      </c>
      <c r="Q97" s="445">
        <f ca="1">IFERROR($J97*INDEX('General Inputs'!$H$583:$H$630,MATCH(Coal_Calcs!$F97,'General Inputs'!$F$583:$F$630,0)),0)*$F$20</f>
        <v>0</v>
      </c>
      <c r="R97" s="445">
        <f ca="1">IFERROR($J97*INDEX('General Inputs'!$I$583:$I$630,MATCH(Coal_Calcs!$F97,'General Inputs'!$F$583:$F$630,0)),0)*$F$20</f>
        <v>0</v>
      </c>
      <c r="S97" s="445">
        <f t="shared" ca="1" si="10"/>
        <v>0</v>
      </c>
      <c r="T97" s="442">
        <f t="shared" ca="1" si="5"/>
        <v>0</v>
      </c>
      <c r="U97" s="446">
        <f t="shared" ca="1" si="5"/>
        <v>0</v>
      </c>
      <c r="V97" s="445">
        <f ca="1">IFERROR(K97*INDEX('General Inputs'!$G$522:$G$579,MATCH(F97,'General Inputs'!$F$522:$F$579,0)),0)*1000</f>
        <v>0</v>
      </c>
      <c r="W97" s="445">
        <f ca="1">IFERROR(K97*INDEX('General Inputs'!$H$522:$H$579,MATCH(F97,'General Inputs'!$F$522:$F$579,0)),0)*1000</f>
        <v>0</v>
      </c>
      <c r="X97" s="445">
        <f ca="1">IFERROR(K97*INDEX('General Inputs'!$I$522:$I$579,MATCH(F97,'General Inputs'!$F$522:$F$579,0)),0)*1000</f>
        <v>0</v>
      </c>
      <c r="Y97" s="445">
        <f ca="1">IFERROR($K97*INDEX('General Inputs'!$G$583:$G$630,MATCH(Coal_Calcs!$F97,'General Inputs'!$F$583:$F$630,0)),0)*$F$20</f>
        <v>0</v>
      </c>
      <c r="Z97" s="445">
        <f ca="1">IFERROR($K97*INDEX('General Inputs'!$H$583:$H$630,MATCH(Coal_Calcs!$F97,'General Inputs'!$F$583:$F$630,0)),0)*$F$20</f>
        <v>0</v>
      </c>
      <c r="AA97" s="445">
        <f ca="1">IFERROR($K97*INDEX('General Inputs'!$I$583:$I$630,MATCH(Coal_Calcs!$F97,'General Inputs'!$F$583:$F$630,0)),0)*$F$20</f>
        <v>0</v>
      </c>
      <c r="AB97" s="445">
        <f t="shared" ca="1" si="7"/>
        <v>0</v>
      </c>
      <c r="AC97" s="442">
        <f t="shared" ca="1" si="7"/>
        <v>0</v>
      </c>
      <c r="AD97" s="446">
        <f t="shared" ca="1" si="7"/>
        <v>0</v>
      </c>
      <c r="AE97" s="445"/>
      <c r="AF97" s="442"/>
      <c r="AG97" s="446"/>
      <c r="AH97" s="445"/>
      <c r="AI97" s="442"/>
      <c r="AJ97" s="446"/>
      <c r="AK97" s="445">
        <f t="shared" si="8"/>
        <v>0</v>
      </c>
      <c r="AL97" s="442">
        <f t="shared" si="8"/>
        <v>0</v>
      </c>
      <c r="AM97" s="446">
        <f t="shared" si="8"/>
        <v>0</v>
      </c>
    </row>
    <row r="98" spans="1:39" s="82" customFormat="1" ht="12.9" customHeight="1" x14ac:dyDescent="0.3">
      <c r="A98" s="19"/>
      <c r="B98" s="19"/>
      <c r="C98" s="104"/>
      <c r="D98" s="453"/>
      <c r="E98" s="454" t="str">
        <f t="shared" ca="1" si="11"/>
        <v>Dominican Republic</v>
      </c>
      <c r="F98" s="454" t="str">
        <f t="shared" ca="1" si="11"/>
        <v>do</v>
      </c>
      <c r="G98" s="454" t="str">
        <f t="shared" ca="1" si="11"/>
        <v>e6tons</v>
      </c>
      <c r="H98" s="175"/>
      <c r="I98" s="175"/>
      <c r="J98" s="442">
        <f t="shared" ca="1" si="11"/>
        <v>0</v>
      </c>
      <c r="K98" s="442">
        <f t="shared" ca="1" si="11"/>
        <v>0</v>
      </c>
      <c r="L98" s="448">
        <f t="shared" ca="1" si="11"/>
        <v>0</v>
      </c>
      <c r="M98" s="491">
        <f ca="1">IFERROR(J98*INDEX('General Inputs'!$G$522:$G$579,MATCH(F98,'General Inputs'!$F$522:$F$579,0)),0)*1000</f>
        <v>0</v>
      </c>
      <c r="N98" s="445">
        <f ca="1">IFERROR(J98*INDEX('General Inputs'!$H$522:$H$579,MATCH(F98,'General Inputs'!$F$522:$F$579,0)),0)*1000</f>
        <v>0</v>
      </c>
      <c r="O98" s="445">
        <f ca="1">IFERROR(J98*INDEX('General Inputs'!$I$522:$I$579,MATCH(F98,'General Inputs'!$F$522:$F$579,0)),0)*1000</f>
        <v>0</v>
      </c>
      <c r="P98" s="445">
        <f ca="1">IFERROR($J98*INDEX('General Inputs'!$G$583:$G$630,MATCH(Coal_Calcs!$F98,'General Inputs'!$F$583:$F$630,0)),0)*$F$20</f>
        <v>0</v>
      </c>
      <c r="Q98" s="445">
        <f ca="1">IFERROR($J98*INDEX('General Inputs'!$H$583:$H$630,MATCH(Coal_Calcs!$F98,'General Inputs'!$F$583:$F$630,0)),0)*$F$20</f>
        <v>0</v>
      </c>
      <c r="R98" s="445">
        <f ca="1">IFERROR($J98*INDEX('General Inputs'!$I$583:$I$630,MATCH(Coal_Calcs!$F98,'General Inputs'!$F$583:$F$630,0)),0)*$F$20</f>
        <v>0</v>
      </c>
      <c r="S98" s="445">
        <f t="shared" ca="1" si="10"/>
        <v>0</v>
      </c>
      <c r="T98" s="442">
        <f t="shared" ca="1" si="5"/>
        <v>0</v>
      </c>
      <c r="U98" s="446">
        <f t="shared" ca="1" si="5"/>
        <v>0</v>
      </c>
      <c r="V98" s="445">
        <f ca="1">IFERROR(K98*INDEX('General Inputs'!$G$522:$G$579,MATCH(F98,'General Inputs'!$F$522:$F$579,0)),0)*1000</f>
        <v>0</v>
      </c>
      <c r="W98" s="445">
        <f ca="1">IFERROR(K98*INDEX('General Inputs'!$H$522:$H$579,MATCH(F98,'General Inputs'!$F$522:$F$579,0)),0)*1000</f>
        <v>0</v>
      </c>
      <c r="X98" s="445">
        <f ca="1">IFERROR(K98*INDEX('General Inputs'!$I$522:$I$579,MATCH(F98,'General Inputs'!$F$522:$F$579,0)),0)*1000</f>
        <v>0</v>
      </c>
      <c r="Y98" s="445">
        <f ca="1">IFERROR($K98*INDEX('General Inputs'!$G$583:$G$630,MATCH(Coal_Calcs!$F98,'General Inputs'!$F$583:$F$630,0)),0)*$F$20</f>
        <v>0</v>
      </c>
      <c r="Z98" s="445">
        <f ca="1">IFERROR($K98*INDEX('General Inputs'!$H$583:$H$630,MATCH(Coal_Calcs!$F98,'General Inputs'!$F$583:$F$630,0)),0)*$F$20</f>
        <v>0</v>
      </c>
      <c r="AA98" s="445">
        <f ca="1">IFERROR($K98*INDEX('General Inputs'!$I$583:$I$630,MATCH(Coal_Calcs!$F98,'General Inputs'!$F$583:$F$630,0)),0)*$F$20</f>
        <v>0</v>
      </c>
      <c r="AB98" s="445">
        <f t="shared" ca="1" si="7"/>
        <v>0</v>
      </c>
      <c r="AC98" s="442">
        <f t="shared" ca="1" si="7"/>
        <v>0</v>
      </c>
      <c r="AD98" s="446">
        <f t="shared" ca="1" si="7"/>
        <v>0</v>
      </c>
      <c r="AE98" s="445"/>
      <c r="AF98" s="442"/>
      <c r="AG98" s="446"/>
      <c r="AH98" s="445"/>
      <c r="AI98" s="442"/>
      <c r="AJ98" s="446"/>
      <c r="AK98" s="445">
        <f t="shared" si="8"/>
        <v>0</v>
      </c>
      <c r="AL98" s="442">
        <f t="shared" si="8"/>
        <v>0</v>
      </c>
      <c r="AM98" s="446">
        <f t="shared" si="8"/>
        <v>0</v>
      </c>
    </row>
    <row r="99" spans="1:39" s="82" customFormat="1" ht="12.9" customHeight="1" x14ac:dyDescent="0.3">
      <c r="A99" s="19"/>
      <c r="B99" s="19"/>
      <c r="C99" s="104"/>
      <c r="D99" s="453"/>
      <c r="E99" s="454" t="str">
        <f t="shared" ca="1" si="11"/>
        <v>Algeria</v>
      </c>
      <c r="F99" s="454" t="str">
        <f t="shared" ca="1" si="11"/>
        <v>dz</v>
      </c>
      <c r="G99" s="454" t="str">
        <f t="shared" ca="1" si="11"/>
        <v>e6tons</v>
      </c>
      <c r="H99" s="175"/>
      <c r="I99" s="175"/>
      <c r="J99" s="442">
        <f t="shared" ca="1" si="11"/>
        <v>0</v>
      </c>
      <c r="K99" s="442">
        <f t="shared" ca="1" si="11"/>
        <v>0</v>
      </c>
      <c r="L99" s="448">
        <f t="shared" ca="1" si="11"/>
        <v>0</v>
      </c>
      <c r="M99" s="491">
        <f ca="1">IFERROR(J99*INDEX('General Inputs'!$G$522:$G$579,MATCH(F99,'General Inputs'!$F$522:$F$579,0)),0)*1000</f>
        <v>0</v>
      </c>
      <c r="N99" s="445">
        <f ca="1">IFERROR(J99*INDEX('General Inputs'!$H$522:$H$579,MATCH(F99,'General Inputs'!$F$522:$F$579,0)),0)*1000</f>
        <v>0</v>
      </c>
      <c r="O99" s="445">
        <f ca="1">IFERROR(J99*INDEX('General Inputs'!$I$522:$I$579,MATCH(F99,'General Inputs'!$F$522:$F$579,0)),0)*1000</f>
        <v>0</v>
      </c>
      <c r="P99" s="445">
        <f ca="1">IFERROR($J99*INDEX('General Inputs'!$G$583:$G$630,MATCH(Coal_Calcs!$F99,'General Inputs'!$F$583:$F$630,0)),0)*$F$20</f>
        <v>0</v>
      </c>
      <c r="Q99" s="445">
        <f ca="1">IFERROR($J99*INDEX('General Inputs'!$H$583:$H$630,MATCH(Coal_Calcs!$F99,'General Inputs'!$F$583:$F$630,0)),0)*$F$20</f>
        <v>0</v>
      </c>
      <c r="R99" s="445">
        <f ca="1">IFERROR($J99*INDEX('General Inputs'!$I$583:$I$630,MATCH(Coal_Calcs!$F99,'General Inputs'!$F$583:$F$630,0)),0)*$F$20</f>
        <v>0</v>
      </c>
      <c r="S99" s="445">
        <f t="shared" ca="1" si="10"/>
        <v>0</v>
      </c>
      <c r="T99" s="442">
        <f t="shared" ca="1" si="5"/>
        <v>0</v>
      </c>
      <c r="U99" s="446">
        <f t="shared" ca="1" si="5"/>
        <v>0</v>
      </c>
      <c r="V99" s="445">
        <f ca="1">IFERROR(K99*INDEX('General Inputs'!$G$522:$G$579,MATCH(F99,'General Inputs'!$F$522:$F$579,0)),0)*1000</f>
        <v>0</v>
      </c>
      <c r="W99" s="445">
        <f ca="1">IFERROR(K99*INDEX('General Inputs'!$H$522:$H$579,MATCH(F99,'General Inputs'!$F$522:$F$579,0)),0)*1000</f>
        <v>0</v>
      </c>
      <c r="X99" s="445">
        <f ca="1">IFERROR(K99*INDEX('General Inputs'!$I$522:$I$579,MATCH(F99,'General Inputs'!$F$522:$F$579,0)),0)*1000</f>
        <v>0</v>
      </c>
      <c r="Y99" s="445">
        <f ca="1">IFERROR($K99*INDEX('General Inputs'!$G$583:$G$630,MATCH(Coal_Calcs!$F99,'General Inputs'!$F$583:$F$630,0)),0)*$F$20</f>
        <v>0</v>
      </c>
      <c r="Z99" s="445">
        <f ca="1">IFERROR($K99*INDEX('General Inputs'!$H$583:$H$630,MATCH(Coal_Calcs!$F99,'General Inputs'!$F$583:$F$630,0)),0)*$F$20</f>
        <v>0</v>
      </c>
      <c r="AA99" s="445">
        <f ca="1">IFERROR($K99*INDEX('General Inputs'!$I$583:$I$630,MATCH(Coal_Calcs!$F99,'General Inputs'!$F$583:$F$630,0)),0)*$F$20</f>
        <v>0</v>
      </c>
      <c r="AB99" s="445">
        <f t="shared" ca="1" si="7"/>
        <v>0</v>
      </c>
      <c r="AC99" s="442">
        <f t="shared" ca="1" si="7"/>
        <v>0</v>
      </c>
      <c r="AD99" s="446">
        <f t="shared" ca="1" si="7"/>
        <v>0</v>
      </c>
      <c r="AE99" s="445"/>
      <c r="AF99" s="442"/>
      <c r="AG99" s="446"/>
      <c r="AH99" s="445"/>
      <c r="AI99" s="442"/>
      <c r="AJ99" s="446"/>
      <c r="AK99" s="445">
        <f t="shared" si="8"/>
        <v>0</v>
      </c>
      <c r="AL99" s="442">
        <f t="shared" si="8"/>
        <v>0</v>
      </c>
      <c r="AM99" s="446">
        <f t="shared" si="8"/>
        <v>0</v>
      </c>
    </row>
    <row r="100" spans="1:39" s="82" customFormat="1" ht="12.9" customHeight="1" x14ac:dyDescent="0.3">
      <c r="A100" s="19"/>
      <c r="B100" s="19"/>
      <c r="C100" s="104"/>
      <c r="D100" s="453"/>
      <c r="E100" s="454" t="str">
        <f t="shared" ca="1" si="11"/>
        <v>Ecuador</v>
      </c>
      <c r="F100" s="454" t="str">
        <f t="shared" ca="1" si="11"/>
        <v>ec</v>
      </c>
      <c r="G100" s="454" t="str">
        <f t="shared" ca="1" si="11"/>
        <v>e6tons</v>
      </c>
      <c r="H100" s="175"/>
      <c r="I100" s="175"/>
      <c r="J100" s="442">
        <f t="shared" ca="1" si="11"/>
        <v>0</v>
      </c>
      <c r="K100" s="442">
        <f t="shared" ca="1" si="11"/>
        <v>0</v>
      </c>
      <c r="L100" s="448">
        <f t="shared" ca="1" si="11"/>
        <v>0</v>
      </c>
      <c r="M100" s="491">
        <f ca="1">IFERROR(J100*INDEX('General Inputs'!$G$522:$G$579,MATCH(F100,'General Inputs'!$F$522:$F$579,0)),0)*1000</f>
        <v>0</v>
      </c>
      <c r="N100" s="445">
        <f ca="1">IFERROR(J100*INDEX('General Inputs'!$H$522:$H$579,MATCH(F100,'General Inputs'!$F$522:$F$579,0)),0)*1000</f>
        <v>0</v>
      </c>
      <c r="O100" s="445">
        <f ca="1">IFERROR(J100*INDEX('General Inputs'!$I$522:$I$579,MATCH(F100,'General Inputs'!$F$522:$F$579,0)),0)*1000</f>
        <v>0</v>
      </c>
      <c r="P100" s="445">
        <f ca="1">IFERROR($J100*INDEX('General Inputs'!$G$583:$G$630,MATCH(Coal_Calcs!$F100,'General Inputs'!$F$583:$F$630,0)),0)*$F$20</f>
        <v>0</v>
      </c>
      <c r="Q100" s="445">
        <f ca="1">IFERROR($J100*INDEX('General Inputs'!$H$583:$H$630,MATCH(Coal_Calcs!$F100,'General Inputs'!$F$583:$F$630,0)),0)*$F$20</f>
        <v>0</v>
      </c>
      <c r="R100" s="445">
        <f ca="1">IFERROR($J100*INDEX('General Inputs'!$I$583:$I$630,MATCH(Coal_Calcs!$F100,'General Inputs'!$F$583:$F$630,0)),0)*$F$20</f>
        <v>0</v>
      </c>
      <c r="S100" s="445">
        <f t="shared" ca="1" si="10"/>
        <v>0</v>
      </c>
      <c r="T100" s="442">
        <f t="shared" ca="1" si="5"/>
        <v>0</v>
      </c>
      <c r="U100" s="446">
        <f t="shared" ca="1" si="5"/>
        <v>0</v>
      </c>
      <c r="V100" s="445">
        <f ca="1">IFERROR(K100*INDEX('General Inputs'!$G$522:$G$579,MATCH(F100,'General Inputs'!$F$522:$F$579,0)),0)*1000</f>
        <v>0</v>
      </c>
      <c r="W100" s="445">
        <f ca="1">IFERROR(K100*INDEX('General Inputs'!$H$522:$H$579,MATCH(F100,'General Inputs'!$F$522:$F$579,0)),0)*1000</f>
        <v>0</v>
      </c>
      <c r="X100" s="445">
        <f ca="1">IFERROR(K100*INDEX('General Inputs'!$I$522:$I$579,MATCH(F100,'General Inputs'!$F$522:$F$579,0)),0)*1000</f>
        <v>0</v>
      </c>
      <c r="Y100" s="445">
        <f ca="1">IFERROR($K100*INDEX('General Inputs'!$G$583:$G$630,MATCH(Coal_Calcs!$F100,'General Inputs'!$F$583:$F$630,0)),0)*$F$20</f>
        <v>0</v>
      </c>
      <c r="Z100" s="445">
        <f ca="1">IFERROR($K100*INDEX('General Inputs'!$H$583:$H$630,MATCH(Coal_Calcs!$F100,'General Inputs'!$F$583:$F$630,0)),0)*$F$20</f>
        <v>0</v>
      </c>
      <c r="AA100" s="445">
        <f ca="1">IFERROR($K100*INDEX('General Inputs'!$I$583:$I$630,MATCH(Coal_Calcs!$F100,'General Inputs'!$F$583:$F$630,0)),0)*$F$20</f>
        <v>0</v>
      </c>
      <c r="AB100" s="445">
        <f t="shared" ca="1" si="7"/>
        <v>0</v>
      </c>
      <c r="AC100" s="442">
        <f t="shared" ca="1" si="7"/>
        <v>0</v>
      </c>
      <c r="AD100" s="446">
        <f t="shared" ca="1" si="7"/>
        <v>0</v>
      </c>
      <c r="AE100" s="445"/>
      <c r="AF100" s="442"/>
      <c r="AG100" s="446"/>
      <c r="AH100" s="445"/>
      <c r="AI100" s="442"/>
      <c r="AJ100" s="446"/>
      <c r="AK100" s="445">
        <f t="shared" si="8"/>
        <v>0</v>
      </c>
      <c r="AL100" s="442">
        <f t="shared" si="8"/>
        <v>0</v>
      </c>
      <c r="AM100" s="446">
        <f t="shared" si="8"/>
        <v>0</v>
      </c>
    </row>
    <row r="101" spans="1:39" s="82" customFormat="1" ht="12.9" customHeight="1" x14ac:dyDescent="0.3">
      <c r="A101" s="19"/>
      <c r="B101" s="19"/>
      <c r="C101" s="104"/>
      <c r="D101" s="453"/>
      <c r="E101" s="454" t="str">
        <f t="shared" ca="1" si="11"/>
        <v>Estonia</v>
      </c>
      <c r="F101" s="454" t="str">
        <f t="shared" ca="1" si="11"/>
        <v>ee</v>
      </c>
      <c r="G101" s="454" t="str">
        <f t="shared" ca="1" si="11"/>
        <v>e6tons</v>
      </c>
      <c r="H101" s="175"/>
      <c r="I101" s="175"/>
      <c r="J101" s="442">
        <f t="shared" ca="1" si="11"/>
        <v>0</v>
      </c>
      <c r="K101" s="442">
        <f t="shared" ca="1" si="11"/>
        <v>0</v>
      </c>
      <c r="L101" s="448">
        <f t="shared" ca="1" si="11"/>
        <v>0</v>
      </c>
      <c r="M101" s="491">
        <f ca="1">IFERROR(J101*INDEX('General Inputs'!$G$522:$G$579,MATCH(F101,'General Inputs'!$F$522:$F$579,0)),0)*1000</f>
        <v>0</v>
      </c>
      <c r="N101" s="445">
        <f ca="1">IFERROR(J101*INDEX('General Inputs'!$H$522:$H$579,MATCH(F101,'General Inputs'!$F$522:$F$579,0)),0)*1000</f>
        <v>0</v>
      </c>
      <c r="O101" s="445">
        <f ca="1">IFERROR(J101*INDEX('General Inputs'!$I$522:$I$579,MATCH(F101,'General Inputs'!$F$522:$F$579,0)),0)*1000</f>
        <v>0</v>
      </c>
      <c r="P101" s="445">
        <f ca="1">IFERROR($J101*INDEX('General Inputs'!$G$583:$G$630,MATCH(Coal_Calcs!$F101,'General Inputs'!$F$583:$F$630,0)),0)*$F$20</f>
        <v>0</v>
      </c>
      <c r="Q101" s="445">
        <f ca="1">IFERROR($J101*INDEX('General Inputs'!$H$583:$H$630,MATCH(Coal_Calcs!$F101,'General Inputs'!$F$583:$F$630,0)),0)*$F$20</f>
        <v>0</v>
      </c>
      <c r="R101" s="445">
        <f ca="1">IFERROR($J101*INDEX('General Inputs'!$I$583:$I$630,MATCH(Coal_Calcs!$F101,'General Inputs'!$F$583:$F$630,0)),0)*$F$20</f>
        <v>0</v>
      </c>
      <c r="S101" s="445">
        <f t="shared" ca="1" si="10"/>
        <v>0</v>
      </c>
      <c r="T101" s="442">
        <f t="shared" ca="1" si="5"/>
        <v>0</v>
      </c>
      <c r="U101" s="446">
        <f t="shared" ca="1" si="5"/>
        <v>0</v>
      </c>
      <c r="V101" s="445">
        <f ca="1">IFERROR(K101*INDEX('General Inputs'!$G$522:$G$579,MATCH(F101,'General Inputs'!$F$522:$F$579,0)),0)*1000</f>
        <v>0</v>
      </c>
      <c r="W101" s="445">
        <f ca="1">IFERROR(K101*INDEX('General Inputs'!$H$522:$H$579,MATCH(F101,'General Inputs'!$F$522:$F$579,0)),0)*1000</f>
        <v>0</v>
      </c>
      <c r="X101" s="445">
        <f ca="1">IFERROR(K101*INDEX('General Inputs'!$I$522:$I$579,MATCH(F101,'General Inputs'!$F$522:$F$579,0)),0)*1000</f>
        <v>0</v>
      </c>
      <c r="Y101" s="445">
        <f ca="1">IFERROR($K101*INDEX('General Inputs'!$G$583:$G$630,MATCH(Coal_Calcs!$F101,'General Inputs'!$F$583:$F$630,0)),0)*$F$20</f>
        <v>0</v>
      </c>
      <c r="Z101" s="445">
        <f ca="1">IFERROR($K101*INDEX('General Inputs'!$H$583:$H$630,MATCH(Coal_Calcs!$F101,'General Inputs'!$F$583:$F$630,0)),0)*$F$20</f>
        <v>0</v>
      </c>
      <c r="AA101" s="445">
        <f ca="1">IFERROR($K101*INDEX('General Inputs'!$I$583:$I$630,MATCH(Coal_Calcs!$F101,'General Inputs'!$F$583:$F$630,0)),0)*$F$20</f>
        <v>0</v>
      </c>
      <c r="AB101" s="445">
        <f t="shared" ca="1" si="7"/>
        <v>0</v>
      </c>
      <c r="AC101" s="442">
        <f t="shared" ca="1" si="7"/>
        <v>0</v>
      </c>
      <c r="AD101" s="446">
        <f t="shared" ca="1" si="7"/>
        <v>0</v>
      </c>
      <c r="AE101" s="445"/>
      <c r="AF101" s="442"/>
      <c r="AG101" s="446"/>
      <c r="AH101" s="445"/>
      <c r="AI101" s="442"/>
      <c r="AJ101" s="446"/>
      <c r="AK101" s="445">
        <f t="shared" si="8"/>
        <v>0</v>
      </c>
      <c r="AL101" s="442">
        <f t="shared" si="8"/>
        <v>0</v>
      </c>
      <c r="AM101" s="446">
        <f t="shared" si="8"/>
        <v>0</v>
      </c>
    </row>
    <row r="102" spans="1:39" s="82" customFormat="1" ht="12.9" customHeight="1" x14ac:dyDescent="0.3">
      <c r="A102" s="19"/>
      <c r="B102" s="19"/>
      <c r="C102" s="104"/>
      <c r="D102" s="453"/>
      <c r="E102" s="454" t="str">
        <f t="shared" ca="1" si="11"/>
        <v>Egypt</v>
      </c>
      <c r="F102" s="454" t="str">
        <f t="shared" ca="1" si="11"/>
        <v>eg</v>
      </c>
      <c r="G102" s="454" t="str">
        <f t="shared" ca="1" si="11"/>
        <v>e6tons</v>
      </c>
      <c r="H102" s="175"/>
      <c r="I102" s="175"/>
      <c r="J102" s="442">
        <f t="shared" ca="1" si="11"/>
        <v>0</v>
      </c>
      <c r="K102" s="442">
        <f t="shared" ca="1" si="11"/>
        <v>0</v>
      </c>
      <c r="L102" s="448">
        <f t="shared" ca="1" si="11"/>
        <v>0</v>
      </c>
      <c r="M102" s="491">
        <f ca="1">IFERROR(J102*INDEX('General Inputs'!$G$522:$G$579,MATCH(F102,'General Inputs'!$F$522:$F$579,0)),0)*1000</f>
        <v>0</v>
      </c>
      <c r="N102" s="445">
        <f ca="1">IFERROR(J102*INDEX('General Inputs'!$H$522:$H$579,MATCH(F102,'General Inputs'!$F$522:$F$579,0)),0)*1000</f>
        <v>0</v>
      </c>
      <c r="O102" s="445">
        <f ca="1">IFERROR(J102*INDEX('General Inputs'!$I$522:$I$579,MATCH(F102,'General Inputs'!$F$522:$F$579,0)),0)*1000</f>
        <v>0</v>
      </c>
      <c r="P102" s="445">
        <f ca="1">IFERROR($J102*INDEX('General Inputs'!$G$583:$G$630,MATCH(Coal_Calcs!$F102,'General Inputs'!$F$583:$F$630,0)),0)*$F$20</f>
        <v>0</v>
      </c>
      <c r="Q102" s="445">
        <f ca="1">IFERROR($J102*INDEX('General Inputs'!$H$583:$H$630,MATCH(Coal_Calcs!$F102,'General Inputs'!$F$583:$F$630,0)),0)*$F$20</f>
        <v>0</v>
      </c>
      <c r="R102" s="445">
        <f ca="1">IFERROR($J102*INDEX('General Inputs'!$I$583:$I$630,MATCH(Coal_Calcs!$F102,'General Inputs'!$F$583:$F$630,0)),0)*$F$20</f>
        <v>0</v>
      </c>
      <c r="S102" s="445">
        <f t="shared" ca="1" si="10"/>
        <v>0</v>
      </c>
      <c r="T102" s="442">
        <f ca="1">N102+Q102</f>
        <v>0</v>
      </c>
      <c r="U102" s="446">
        <f ca="1">O102+R102</f>
        <v>0</v>
      </c>
      <c r="V102" s="445">
        <f ca="1">IFERROR(K102*INDEX('General Inputs'!$G$522:$G$579,MATCH(F102,'General Inputs'!$F$522:$F$579,0)),0)*1000</f>
        <v>0</v>
      </c>
      <c r="W102" s="445">
        <f ca="1">IFERROR(K102*INDEX('General Inputs'!$H$522:$H$579,MATCH(F102,'General Inputs'!$F$522:$F$579,0)),0)*1000</f>
        <v>0</v>
      </c>
      <c r="X102" s="445">
        <f ca="1">IFERROR(K102*INDEX('General Inputs'!$I$522:$I$579,MATCH(F102,'General Inputs'!$F$522:$F$579,0)),0)*1000</f>
        <v>0</v>
      </c>
      <c r="Y102" s="445">
        <f ca="1">IFERROR($K102*INDEX('General Inputs'!$G$583:$G$630,MATCH(Coal_Calcs!$F102,'General Inputs'!$F$583:$F$630,0)),0)*$F$20</f>
        <v>0</v>
      </c>
      <c r="Z102" s="445">
        <f ca="1">IFERROR($K102*INDEX('General Inputs'!$H$583:$H$630,MATCH(Coal_Calcs!$F102,'General Inputs'!$F$583:$F$630,0)),0)*$F$20</f>
        <v>0</v>
      </c>
      <c r="AA102" s="445">
        <f ca="1">IFERROR($K102*INDEX('General Inputs'!$I$583:$I$630,MATCH(Coal_Calcs!$F102,'General Inputs'!$F$583:$F$630,0)),0)*$F$20</f>
        <v>0</v>
      </c>
      <c r="AB102" s="445">
        <f t="shared" ca="1" si="7"/>
        <v>0</v>
      </c>
      <c r="AC102" s="442">
        <f t="shared" ca="1" si="7"/>
        <v>0</v>
      </c>
      <c r="AD102" s="446">
        <f t="shared" ca="1" si="7"/>
        <v>0</v>
      </c>
      <c r="AE102" s="445"/>
      <c r="AF102" s="442"/>
      <c r="AG102" s="446"/>
      <c r="AH102" s="445"/>
      <c r="AI102" s="442"/>
      <c r="AJ102" s="446"/>
      <c r="AK102" s="445">
        <f t="shared" si="8"/>
        <v>0</v>
      </c>
      <c r="AL102" s="442">
        <f t="shared" si="8"/>
        <v>0</v>
      </c>
      <c r="AM102" s="446">
        <f t="shared" si="8"/>
        <v>0</v>
      </c>
    </row>
    <row r="103" spans="1:39" s="82" customFormat="1" ht="12.9" customHeight="1" x14ac:dyDescent="0.3">
      <c r="A103" s="19"/>
      <c r="B103" s="19"/>
      <c r="C103" s="104"/>
      <c r="D103" s="453"/>
      <c r="E103" s="454" t="str">
        <f t="shared" ca="1" si="11"/>
        <v>Western Sahara</v>
      </c>
      <c r="F103" s="454" t="str">
        <f t="shared" ca="1" si="11"/>
        <v>eh</v>
      </c>
      <c r="G103" s="454" t="str">
        <f t="shared" ca="1" si="11"/>
        <v>e6tons</v>
      </c>
      <c r="H103" s="175"/>
      <c r="I103" s="175"/>
      <c r="J103" s="442">
        <f t="shared" ca="1" si="11"/>
        <v>0</v>
      </c>
      <c r="K103" s="442">
        <f t="shared" ca="1" si="11"/>
        <v>0</v>
      </c>
      <c r="L103" s="448">
        <f t="shared" ca="1" si="11"/>
        <v>0</v>
      </c>
      <c r="M103" s="491">
        <f ca="1">IFERROR(J103*INDEX('General Inputs'!$G$522:$G$579,MATCH(F103,'General Inputs'!$F$522:$F$579,0)),0)*1000</f>
        <v>0</v>
      </c>
      <c r="N103" s="445">
        <f ca="1">IFERROR(J103*INDEX('General Inputs'!$H$522:$H$579,MATCH(F103,'General Inputs'!$F$522:$F$579,0)),0)*1000</f>
        <v>0</v>
      </c>
      <c r="O103" s="445">
        <f ca="1">IFERROR(J103*INDEX('General Inputs'!$I$522:$I$579,MATCH(F103,'General Inputs'!$F$522:$F$579,0)),0)*1000</f>
        <v>0</v>
      </c>
      <c r="P103" s="445">
        <f ca="1">IFERROR($J103*INDEX('General Inputs'!$G$583:$G$630,MATCH(Coal_Calcs!$F103,'General Inputs'!$F$583:$F$630,0)),0)*$F$20</f>
        <v>0</v>
      </c>
      <c r="Q103" s="445">
        <f ca="1">IFERROR($J103*INDEX('General Inputs'!$H$583:$H$630,MATCH(Coal_Calcs!$F103,'General Inputs'!$F$583:$F$630,0)),0)*$F$20</f>
        <v>0</v>
      </c>
      <c r="R103" s="445">
        <f ca="1">IFERROR($J103*INDEX('General Inputs'!$I$583:$I$630,MATCH(Coal_Calcs!$F103,'General Inputs'!$F$583:$F$630,0)),0)*$F$20</f>
        <v>0</v>
      </c>
      <c r="S103" s="445">
        <f t="shared" ref="S103:U166" ca="1" si="12">M103+P103</f>
        <v>0</v>
      </c>
      <c r="T103" s="442">
        <f t="shared" ca="1" si="12"/>
        <v>0</v>
      </c>
      <c r="U103" s="446">
        <f t="shared" ca="1" si="12"/>
        <v>0</v>
      </c>
      <c r="V103" s="445">
        <f ca="1">IFERROR(K103*INDEX('General Inputs'!$G$522:$G$579,MATCH(F103,'General Inputs'!$F$522:$F$579,0)),0)*1000</f>
        <v>0</v>
      </c>
      <c r="W103" s="445">
        <f ca="1">IFERROR(K103*INDEX('General Inputs'!$H$522:$H$579,MATCH(F103,'General Inputs'!$F$522:$F$579,0)),0)*1000</f>
        <v>0</v>
      </c>
      <c r="X103" s="445">
        <f ca="1">IFERROR(K103*INDEX('General Inputs'!$I$522:$I$579,MATCH(F103,'General Inputs'!$F$522:$F$579,0)),0)*1000</f>
        <v>0</v>
      </c>
      <c r="Y103" s="445">
        <f ca="1">IFERROR($K103*INDEX('General Inputs'!$G$583:$G$630,MATCH(Coal_Calcs!$F103,'General Inputs'!$F$583:$F$630,0)),0)*$F$20</f>
        <v>0</v>
      </c>
      <c r="Z103" s="445">
        <f ca="1">IFERROR($K103*INDEX('General Inputs'!$H$583:$H$630,MATCH(Coal_Calcs!$F103,'General Inputs'!$F$583:$F$630,0)),0)*$F$20</f>
        <v>0</v>
      </c>
      <c r="AA103" s="445">
        <f ca="1">IFERROR($K103*INDEX('General Inputs'!$I$583:$I$630,MATCH(Coal_Calcs!$F103,'General Inputs'!$F$583:$F$630,0)),0)*$F$20</f>
        <v>0</v>
      </c>
      <c r="AB103" s="445">
        <f t="shared" ca="1" si="7"/>
        <v>0</v>
      </c>
      <c r="AC103" s="442">
        <f t="shared" ca="1" si="7"/>
        <v>0</v>
      </c>
      <c r="AD103" s="446">
        <f t="shared" ca="1" si="7"/>
        <v>0</v>
      </c>
      <c r="AE103" s="445"/>
      <c r="AF103" s="442"/>
      <c r="AG103" s="446"/>
      <c r="AH103" s="445"/>
      <c r="AI103" s="442"/>
      <c r="AJ103" s="446"/>
      <c r="AK103" s="445">
        <f t="shared" si="8"/>
        <v>0</v>
      </c>
      <c r="AL103" s="442">
        <f t="shared" si="8"/>
        <v>0</v>
      </c>
      <c r="AM103" s="446">
        <f t="shared" si="8"/>
        <v>0</v>
      </c>
    </row>
    <row r="104" spans="1:39" s="82" customFormat="1" ht="12.9" customHeight="1" x14ac:dyDescent="0.3">
      <c r="A104" s="19"/>
      <c r="B104" s="19"/>
      <c r="C104" s="104"/>
      <c r="D104" s="453"/>
      <c r="E104" s="454" t="str">
        <f t="shared" ca="1" si="11"/>
        <v>Eritrea</v>
      </c>
      <c r="F104" s="454" t="str">
        <f t="shared" ca="1" si="11"/>
        <v>er</v>
      </c>
      <c r="G104" s="454" t="str">
        <f t="shared" ca="1" si="11"/>
        <v>e6tons</v>
      </c>
      <c r="H104" s="175"/>
      <c r="I104" s="175"/>
      <c r="J104" s="442">
        <f t="shared" ca="1" si="11"/>
        <v>0</v>
      </c>
      <c r="K104" s="442">
        <f t="shared" ca="1" si="11"/>
        <v>0</v>
      </c>
      <c r="L104" s="448">
        <f t="shared" ca="1" si="11"/>
        <v>0</v>
      </c>
      <c r="M104" s="491">
        <f ca="1">IFERROR(J104*INDEX('General Inputs'!$G$522:$G$579,MATCH(F104,'General Inputs'!$F$522:$F$579,0)),0)*1000</f>
        <v>0</v>
      </c>
      <c r="N104" s="445">
        <f ca="1">IFERROR(J104*INDEX('General Inputs'!$H$522:$H$579,MATCH(F104,'General Inputs'!$F$522:$F$579,0)),0)*1000</f>
        <v>0</v>
      </c>
      <c r="O104" s="445">
        <f ca="1">IFERROR(J104*INDEX('General Inputs'!$I$522:$I$579,MATCH(F104,'General Inputs'!$F$522:$F$579,0)),0)*1000</f>
        <v>0</v>
      </c>
      <c r="P104" s="445">
        <f ca="1">IFERROR($J104*INDEX('General Inputs'!$G$583:$G$630,MATCH(Coal_Calcs!$F104,'General Inputs'!$F$583:$F$630,0)),0)*$F$20</f>
        <v>0</v>
      </c>
      <c r="Q104" s="445">
        <f ca="1">IFERROR($J104*INDEX('General Inputs'!$H$583:$H$630,MATCH(Coal_Calcs!$F104,'General Inputs'!$F$583:$F$630,0)),0)*$F$20</f>
        <v>0</v>
      </c>
      <c r="R104" s="445">
        <f ca="1">IFERROR($J104*INDEX('General Inputs'!$I$583:$I$630,MATCH(Coal_Calcs!$F104,'General Inputs'!$F$583:$F$630,0)),0)*$F$20</f>
        <v>0</v>
      </c>
      <c r="S104" s="445">
        <f t="shared" ca="1" si="12"/>
        <v>0</v>
      </c>
      <c r="T104" s="442">
        <f t="shared" ca="1" si="12"/>
        <v>0</v>
      </c>
      <c r="U104" s="446">
        <f t="shared" ca="1" si="12"/>
        <v>0</v>
      </c>
      <c r="V104" s="445">
        <f ca="1">IFERROR(K104*INDEX('General Inputs'!$G$522:$G$579,MATCH(F104,'General Inputs'!$F$522:$F$579,0)),0)*1000</f>
        <v>0</v>
      </c>
      <c r="W104" s="445">
        <f ca="1">IFERROR(K104*INDEX('General Inputs'!$H$522:$H$579,MATCH(F104,'General Inputs'!$F$522:$F$579,0)),0)*1000</f>
        <v>0</v>
      </c>
      <c r="X104" s="445">
        <f ca="1">IFERROR(K104*INDEX('General Inputs'!$I$522:$I$579,MATCH(F104,'General Inputs'!$F$522:$F$579,0)),0)*1000</f>
        <v>0</v>
      </c>
      <c r="Y104" s="445">
        <f ca="1">IFERROR($K104*INDEX('General Inputs'!$G$583:$G$630,MATCH(Coal_Calcs!$F104,'General Inputs'!$F$583:$F$630,0)),0)*$F$20</f>
        <v>0</v>
      </c>
      <c r="Z104" s="445">
        <f ca="1">IFERROR($K104*INDEX('General Inputs'!$H$583:$H$630,MATCH(Coal_Calcs!$F104,'General Inputs'!$F$583:$F$630,0)),0)*$F$20</f>
        <v>0</v>
      </c>
      <c r="AA104" s="445">
        <f ca="1">IFERROR($K104*INDEX('General Inputs'!$I$583:$I$630,MATCH(Coal_Calcs!$F104,'General Inputs'!$F$583:$F$630,0)),0)*$F$20</f>
        <v>0</v>
      </c>
      <c r="AB104" s="445">
        <f t="shared" ca="1" si="7"/>
        <v>0</v>
      </c>
      <c r="AC104" s="442">
        <f t="shared" ca="1" si="7"/>
        <v>0</v>
      </c>
      <c r="AD104" s="446">
        <f t="shared" ca="1" si="7"/>
        <v>0</v>
      </c>
      <c r="AE104" s="445"/>
      <c r="AF104" s="442"/>
      <c r="AG104" s="446"/>
      <c r="AH104" s="445"/>
      <c r="AI104" s="442"/>
      <c r="AJ104" s="446"/>
      <c r="AK104" s="445">
        <f t="shared" si="8"/>
        <v>0</v>
      </c>
      <c r="AL104" s="442">
        <f t="shared" si="8"/>
        <v>0</v>
      </c>
      <c r="AM104" s="446">
        <f t="shared" si="8"/>
        <v>0</v>
      </c>
    </row>
    <row r="105" spans="1:39" s="82" customFormat="1" ht="12.9" customHeight="1" x14ac:dyDescent="0.3">
      <c r="A105" s="19"/>
      <c r="B105" s="19"/>
      <c r="C105" s="104"/>
      <c r="D105" s="453"/>
      <c r="E105" s="454" t="str">
        <f t="shared" ca="1" si="11"/>
        <v>Spain</v>
      </c>
      <c r="F105" s="454" t="str">
        <f t="shared" ca="1" si="11"/>
        <v>es</v>
      </c>
      <c r="G105" s="454" t="str">
        <f t="shared" ca="1" si="11"/>
        <v>e6tons</v>
      </c>
      <c r="H105" s="175"/>
      <c r="I105" s="175"/>
      <c r="J105" s="442">
        <f t="shared" ca="1" si="11"/>
        <v>0</v>
      </c>
      <c r="K105" s="442">
        <f t="shared" ca="1" si="11"/>
        <v>1.9401492007584142</v>
      </c>
      <c r="L105" s="448">
        <f t="shared" ca="1" si="11"/>
        <v>0</v>
      </c>
      <c r="M105" s="491">
        <f ca="1">IFERROR(J105*INDEX('General Inputs'!$G$522:$G$579,MATCH(F105,'General Inputs'!$F$522:$F$579,0)),0)*1000</f>
        <v>0</v>
      </c>
      <c r="N105" s="445">
        <f ca="1">IFERROR(J105*INDEX('General Inputs'!$H$522:$H$579,MATCH(F105,'General Inputs'!$F$522:$F$579,0)),0)*1000</f>
        <v>0</v>
      </c>
      <c r="O105" s="445">
        <f ca="1">IFERROR(J105*INDEX('General Inputs'!$I$522:$I$579,MATCH(F105,'General Inputs'!$F$522:$F$579,0)),0)*1000</f>
        <v>0</v>
      </c>
      <c r="P105" s="445">
        <f ca="1">IFERROR($J105*INDEX('General Inputs'!$G$583:$G$630,MATCH(Coal_Calcs!$F105,'General Inputs'!$F$583:$F$630,0)),0)*$F$20</f>
        <v>0</v>
      </c>
      <c r="Q105" s="445">
        <f ca="1">IFERROR($J105*INDEX('General Inputs'!$H$583:$H$630,MATCH(Coal_Calcs!$F105,'General Inputs'!$F$583:$F$630,0)),0)*$F$20</f>
        <v>0</v>
      </c>
      <c r="R105" s="445">
        <f ca="1">IFERROR($J105*INDEX('General Inputs'!$I$583:$I$630,MATCH(Coal_Calcs!$F105,'General Inputs'!$F$583:$F$630,0)),0)*$F$20</f>
        <v>0</v>
      </c>
      <c r="S105" s="445">
        <f t="shared" ca="1" si="12"/>
        <v>0</v>
      </c>
      <c r="T105" s="442">
        <f t="shared" ca="1" si="12"/>
        <v>0</v>
      </c>
      <c r="U105" s="446">
        <f t="shared" ca="1" si="12"/>
        <v>0</v>
      </c>
      <c r="V105" s="445">
        <f ca="1">IFERROR(K105*INDEX('General Inputs'!$G$522:$G$579,MATCH(F105,'General Inputs'!$F$522:$F$579,0)),0)*1000</f>
        <v>3153.9202459586563</v>
      </c>
      <c r="W105" s="445">
        <f ca="1">IFERROR(K105*INDEX('General Inputs'!$H$522:$H$579,MATCH(F105,'General Inputs'!$F$522:$F$579,0)),0)*1000</f>
        <v>3497.4361013614503</v>
      </c>
      <c r="X105" s="445">
        <f ca="1">IFERROR(K105*INDEX('General Inputs'!$I$522:$I$579,MATCH(F105,'General Inputs'!$F$522:$F$579,0)),0)*1000</f>
        <v>3844.4337512483612</v>
      </c>
      <c r="Y105" s="445">
        <f ca="1">IFERROR($K105*INDEX('General Inputs'!$G$583:$G$630,MATCH(Coal_Calcs!$F105,'General Inputs'!$F$583:$F$630,0)),0)*$F$20</f>
        <v>216.75946555237181</v>
      </c>
      <c r="Z105" s="445">
        <f ca="1">IFERROR($K105*INDEX('General Inputs'!$H$583:$H$630,MATCH(Coal_Calcs!$F105,'General Inputs'!$F$583:$F$630,0)),0)*$F$20</f>
        <v>238.21673350752729</v>
      </c>
      <c r="AA105" s="445">
        <f ca="1">IFERROR($K105*INDEX('General Inputs'!$I$583:$I$630,MATCH(Coal_Calcs!$F105,'General Inputs'!$F$583:$F$630,0)),0)*$F$20</f>
        <v>259.67400146268278</v>
      </c>
      <c r="AB105" s="445">
        <f t="shared" ca="1" si="7"/>
        <v>3370.679711511028</v>
      </c>
      <c r="AC105" s="442">
        <f t="shared" ca="1" si="7"/>
        <v>3735.6528348689776</v>
      </c>
      <c r="AD105" s="446">
        <f t="shared" ca="1" si="7"/>
        <v>4104.1077527110438</v>
      </c>
      <c r="AE105" s="445"/>
      <c r="AF105" s="442"/>
      <c r="AG105" s="446"/>
      <c r="AH105" s="445"/>
      <c r="AI105" s="442"/>
      <c r="AJ105" s="446"/>
      <c r="AK105" s="445">
        <f t="shared" si="8"/>
        <v>0</v>
      </c>
      <c r="AL105" s="442">
        <f t="shared" si="8"/>
        <v>0</v>
      </c>
      <c r="AM105" s="446">
        <f t="shared" si="8"/>
        <v>0</v>
      </c>
    </row>
    <row r="106" spans="1:39" s="82" customFormat="1" ht="12.9" customHeight="1" x14ac:dyDescent="0.3">
      <c r="A106" s="19"/>
      <c r="B106" s="19"/>
      <c r="C106" s="104"/>
      <c r="D106" s="453"/>
      <c r="E106" s="454" t="str">
        <f t="shared" ca="1" si="11"/>
        <v>Ethiopia</v>
      </c>
      <c r="F106" s="454" t="str">
        <f t="shared" ca="1" si="11"/>
        <v>et</v>
      </c>
      <c r="G106" s="454" t="str">
        <f t="shared" ca="1" si="11"/>
        <v>e6tons</v>
      </c>
      <c r="H106" s="175"/>
      <c r="I106" s="175"/>
      <c r="J106" s="442">
        <f t="shared" ca="1" si="11"/>
        <v>0</v>
      </c>
      <c r="K106" s="442">
        <f t="shared" ca="1" si="11"/>
        <v>0</v>
      </c>
      <c r="L106" s="448">
        <f t="shared" ca="1" si="11"/>
        <v>0</v>
      </c>
      <c r="M106" s="491">
        <f ca="1">IFERROR(J106*INDEX('General Inputs'!$G$522:$G$579,MATCH(F106,'General Inputs'!$F$522:$F$579,0)),0)*1000</f>
        <v>0</v>
      </c>
      <c r="N106" s="445">
        <f ca="1">IFERROR(J106*INDEX('General Inputs'!$H$522:$H$579,MATCH(F106,'General Inputs'!$F$522:$F$579,0)),0)*1000</f>
        <v>0</v>
      </c>
      <c r="O106" s="445">
        <f ca="1">IFERROR(J106*INDEX('General Inputs'!$I$522:$I$579,MATCH(F106,'General Inputs'!$F$522:$F$579,0)),0)*1000</f>
        <v>0</v>
      </c>
      <c r="P106" s="445">
        <f ca="1">IFERROR($J106*INDEX('General Inputs'!$G$583:$G$630,MATCH(Coal_Calcs!$F106,'General Inputs'!$F$583:$F$630,0)),0)*$F$20</f>
        <v>0</v>
      </c>
      <c r="Q106" s="445">
        <f ca="1">IFERROR($J106*INDEX('General Inputs'!$H$583:$H$630,MATCH(Coal_Calcs!$F106,'General Inputs'!$F$583:$F$630,0)),0)*$F$20</f>
        <v>0</v>
      </c>
      <c r="R106" s="445">
        <f ca="1">IFERROR($J106*INDEX('General Inputs'!$I$583:$I$630,MATCH(Coal_Calcs!$F106,'General Inputs'!$F$583:$F$630,0)),0)*$F$20</f>
        <v>0</v>
      </c>
      <c r="S106" s="445">
        <f t="shared" ca="1" si="12"/>
        <v>0</v>
      </c>
      <c r="T106" s="442">
        <f t="shared" ca="1" si="12"/>
        <v>0</v>
      </c>
      <c r="U106" s="446">
        <f t="shared" ca="1" si="12"/>
        <v>0</v>
      </c>
      <c r="V106" s="445">
        <f ca="1">IFERROR(K106*INDEX('General Inputs'!$G$522:$G$579,MATCH(F106,'General Inputs'!$F$522:$F$579,0)),0)*1000</f>
        <v>0</v>
      </c>
      <c r="W106" s="445">
        <f ca="1">IFERROR(K106*INDEX('General Inputs'!$H$522:$H$579,MATCH(F106,'General Inputs'!$F$522:$F$579,0)),0)*1000</f>
        <v>0</v>
      </c>
      <c r="X106" s="445">
        <f ca="1">IFERROR(K106*INDEX('General Inputs'!$I$522:$I$579,MATCH(F106,'General Inputs'!$F$522:$F$579,0)),0)*1000</f>
        <v>0</v>
      </c>
      <c r="Y106" s="445">
        <f ca="1">IFERROR($K106*INDEX('General Inputs'!$G$583:$G$630,MATCH(Coal_Calcs!$F106,'General Inputs'!$F$583:$F$630,0)),0)*$F$20</f>
        <v>0</v>
      </c>
      <c r="Z106" s="445">
        <f ca="1">IFERROR($K106*INDEX('General Inputs'!$H$583:$H$630,MATCH(Coal_Calcs!$F106,'General Inputs'!$F$583:$F$630,0)),0)*$F$20</f>
        <v>0</v>
      </c>
      <c r="AA106" s="445">
        <f ca="1">IFERROR($K106*INDEX('General Inputs'!$I$583:$I$630,MATCH(Coal_Calcs!$F106,'General Inputs'!$F$583:$F$630,0)),0)*$F$20</f>
        <v>0</v>
      </c>
      <c r="AB106" s="445">
        <f t="shared" ca="1" si="7"/>
        <v>0</v>
      </c>
      <c r="AC106" s="442">
        <f t="shared" ca="1" si="7"/>
        <v>0</v>
      </c>
      <c r="AD106" s="446">
        <f t="shared" ca="1" si="7"/>
        <v>0</v>
      </c>
      <c r="AE106" s="445"/>
      <c r="AF106" s="442"/>
      <c r="AG106" s="446"/>
      <c r="AH106" s="445"/>
      <c r="AI106" s="442"/>
      <c r="AJ106" s="446"/>
      <c r="AK106" s="445">
        <f t="shared" si="8"/>
        <v>0</v>
      </c>
      <c r="AL106" s="442">
        <f t="shared" si="8"/>
        <v>0</v>
      </c>
      <c r="AM106" s="446">
        <f t="shared" si="8"/>
        <v>0</v>
      </c>
    </row>
    <row r="107" spans="1:39" s="82" customFormat="1" ht="12.9" customHeight="1" x14ac:dyDescent="0.3">
      <c r="A107" s="19"/>
      <c r="B107" s="19"/>
      <c r="C107" s="104"/>
      <c r="D107" s="453"/>
      <c r="E107" s="454" t="str">
        <f t="shared" ca="1" si="11"/>
        <v>Finland</v>
      </c>
      <c r="F107" s="454" t="str">
        <f t="shared" ca="1" si="11"/>
        <v>fi</v>
      </c>
      <c r="G107" s="454" t="str">
        <f t="shared" ca="1" si="11"/>
        <v>e6tons</v>
      </c>
      <c r="H107" s="175"/>
      <c r="I107" s="175"/>
      <c r="J107" s="442">
        <f t="shared" ca="1" si="11"/>
        <v>0</v>
      </c>
      <c r="K107" s="442">
        <f t="shared" ca="1" si="11"/>
        <v>0</v>
      </c>
      <c r="L107" s="448">
        <f t="shared" ca="1" si="11"/>
        <v>0</v>
      </c>
      <c r="M107" s="491">
        <f ca="1">IFERROR(J107*INDEX('General Inputs'!$G$522:$G$579,MATCH(F107,'General Inputs'!$F$522:$F$579,0)),0)*1000</f>
        <v>0</v>
      </c>
      <c r="N107" s="445">
        <f ca="1">IFERROR(J107*INDEX('General Inputs'!$H$522:$H$579,MATCH(F107,'General Inputs'!$F$522:$F$579,0)),0)*1000</f>
        <v>0</v>
      </c>
      <c r="O107" s="445">
        <f ca="1">IFERROR(J107*INDEX('General Inputs'!$I$522:$I$579,MATCH(F107,'General Inputs'!$F$522:$F$579,0)),0)*1000</f>
        <v>0</v>
      </c>
      <c r="P107" s="445">
        <f ca="1">IFERROR($J107*INDEX('General Inputs'!$G$583:$G$630,MATCH(Coal_Calcs!$F107,'General Inputs'!$F$583:$F$630,0)),0)*$F$20</f>
        <v>0</v>
      </c>
      <c r="Q107" s="445">
        <f ca="1">IFERROR($J107*INDEX('General Inputs'!$H$583:$H$630,MATCH(Coal_Calcs!$F107,'General Inputs'!$F$583:$F$630,0)),0)*$F$20</f>
        <v>0</v>
      </c>
      <c r="R107" s="445">
        <f ca="1">IFERROR($J107*INDEX('General Inputs'!$I$583:$I$630,MATCH(Coal_Calcs!$F107,'General Inputs'!$F$583:$F$630,0)),0)*$F$20</f>
        <v>0</v>
      </c>
      <c r="S107" s="445">
        <f t="shared" ca="1" si="12"/>
        <v>0</v>
      </c>
      <c r="T107" s="442">
        <f t="shared" ca="1" si="12"/>
        <v>0</v>
      </c>
      <c r="U107" s="446">
        <f t="shared" ca="1" si="12"/>
        <v>0</v>
      </c>
      <c r="V107" s="445">
        <f ca="1">IFERROR(K107*INDEX('General Inputs'!$G$522:$G$579,MATCH(F107,'General Inputs'!$F$522:$F$579,0)),0)*1000</f>
        <v>0</v>
      </c>
      <c r="W107" s="445">
        <f ca="1">IFERROR(K107*INDEX('General Inputs'!$H$522:$H$579,MATCH(F107,'General Inputs'!$F$522:$F$579,0)),0)*1000</f>
        <v>0</v>
      </c>
      <c r="X107" s="445">
        <f ca="1">IFERROR(K107*INDEX('General Inputs'!$I$522:$I$579,MATCH(F107,'General Inputs'!$F$522:$F$579,0)),0)*1000</f>
        <v>0</v>
      </c>
      <c r="Y107" s="445">
        <f ca="1">IFERROR($K107*INDEX('General Inputs'!$G$583:$G$630,MATCH(Coal_Calcs!$F107,'General Inputs'!$F$583:$F$630,0)),0)*$F$20</f>
        <v>0</v>
      </c>
      <c r="Z107" s="445">
        <f ca="1">IFERROR($K107*INDEX('General Inputs'!$H$583:$H$630,MATCH(Coal_Calcs!$F107,'General Inputs'!$F$583:$F$630,0)),0)*$F$20</f>
        <v>0</v>
      </c>
      <c r="AA107" s="445">
        <f ca="1">IFERROR($K107*INDEX('General Inputs'!$I$583:$I$630,MATCH(Coal_Calcs!$F107,'General Inputs'!$F$583:$F$630,0)),0)*$F$20</f>
        <v>0</v>
      </c>
      <c r="AB107" s="445">
        <f t="shared" ca="1" si="7"/>
        <v>0</v>
      </c>
      <c r="AC107" s="442">
        <f t="shared" ca="1" si="7"/>
        <v>0</v>
      </c>
      <c r="AD107" s="446">
        <f t="shared" ca="1" si="7"/>
        <v>0</v>
      </c>
      <c r="AE107" s="445"/>
      <c r="AF107" s="442"/>
      <c r="AG107" s="446"/>
      <c r="AH107" s="445"/>
      <c r="AI107" s="442"/>
      <c r="AJ107" s="446"/>
      <c r="AK107" s="445">
        <f t="shared" si="8"/>
        <v>0</v>
      </c>
      <c r="AL107" s="442">
        <f t="shared" si="8"/>
        <v>0</v>
      </c>
      <c r="AM107" s="446">
        <f t="shared" si="8"/>
        <v>0</v>
      </c>
    </row>
    <row r="108" spans="1:39" s="82" customFormat="1" ht="12.9" customHeight="1" x14ac:dyDescent="0.3">
      <c r="A108" s="19"/>
      <c r="B108" s="19"/>
      <c r="C108" s="104"/>
      <c r="D108" s="453"/>
      <c r="E108" s="454" t="str">
        <f t="shared" ca="1" si="11"/>
        <v>Fiji</v>
      </c>
      <c r="F108" s="454" t="str">
        <f t="shared" ca="1" si="11"/>
        <v>fj</v>
      </c>
      <c r="G108" s="454" t="str">
        <f t="shared" ca="1" si="11"/>
        <v>e6tons</v>
      </c>
      <c r="H108" s="175"/>
      <c r="I108" s="175"/>
      <c r="J108" s="442">
        <f t="shared" ca="1" si="11"/>
        <v>0</v>
      </c>
      <c r="K108" s="442">
        <f t="shared" ca="1" si="11"/>
        <v>0</v>
      </c>
      <c r="L108" s="448">
        <f t="shared" ca="1" si="11"/>
        <v>0</v>
      </c>
      <c r="M108" s="491">
        <f ca="1">IFERROR(J108*INDEX('General Inputs'!$G$522:$G$579,MATCH(F108,'General Inputs'!$F$522:$F$579,0)),0)*1000</f>
        <v>0</v>
      </c>
      <c r="N108" s="445">
        <f ca="1">IFERROR(J108*INDEX('General Inputs'!$H$522:$H$579,MATCH(F108,'General Inputs'!$F$522:$F$579,0)),0)*1000</f>
        <v>0</v>
      </c>
      <c r="O108" s="445">
        <f ca="1">IFERROR(J108*INDEX('General Inputs'!$I$522:$I$579,MATCH(F108,'General Inputs'!$F$522:$F$579,0)),0)*1000</f>
        <v>0</v>
      </c>
      <c r="P108" s="445">
        <f ca="1">IFERROR($J108*INDEX('General Inputs'!$G$583:$G$630,MATCH(Coal_Calcs!$F108,'General Inputs'!$F$583:$F$630,0)),0)*$F$20</f>
        <v>0</v>
      </c>
      <c r="Q108" s="445">
        <f ca="1">IFERROR($J108*INDEX('General Inputs'!$H$583:$H$630,MATCH(Coal_Calcs!$F108,'General Inputs'!$F$583:$F$630,0)),0)*$F$20</f>
        <v>0</v>
      </c>
      <c r="R108" s="445">
        <f ca="1">IFERROR($J108*INDEX('General Inputs'!$I$583:$I$630,MATCH(Coal_Calcs!$F108,'General Inputs'!$F$583:$F$630,0)),0)*$F$20</f>
        <v>0</v>
      </c>
      <c r="S108" s="445">
        <f t="shared" ca="1" si="12"/>
        <v>0</v>
      </c>
      <c r="T108" s="442">
        <f t="shared" ca="1" si="12"/>
        <v>0</v>
      </c>
      <c r="U108" s="446">
        <f t="shared" ca="1" si="12"/>
        <v>0</v>
      </c>
      <c r="V108" s="445">
        <f ca="1">IFERROR(K108*INDEX('General Inputs'!$G$522:$G$579,MATCH(F108,'General Inputs'!$F$522:$F$579,0)),0)*1000</f>
        <v>0</v>
      </c>
      <c r="W108" s="445">
        <f ca="1">IFERROR(K108*INDEX('General Inputs'!$H$522:$H$579,MATCH(F108,'General Inputs'!$F$522:$F$579,0)),0)*1000</f>
        <v>0</v>
      </c>
      <c r="X108" s="445">
        <f ca="1">IFERROR(K108*INDEX('General Inputs'!$I$522:$I$579,MATCH(F108,'General Inputs'!$F$522:$F$579,0)),0)*1000</f>
        <v>0</v>
      </c>
      <c r="Y108" s="445">
        <f ca="1">IFERROR($K108*INDEX('General Inputs'!$G$583:$G$630,MATCH(Coal_Calcs!$F108,'General Inputs'!$F$583:$F$630,0)),0)*$F$20</f>
        <v>0</v>
      </c>
      <c r="Z108" s="445">
        <f ca="1">IFERROR($K108*INDEX('General Inputs'!$H$583:$H$630,MATCH(Coal_Calcs!$F108,'General Inputs'!$F$583:$F$630,0)),0)*$F$20</f>
        <v>0</v>
      </c>
      <c r="AA108" s="445">
        <f ca="1">IFERROR($K108*INDEX('General Inputs'!$I$583:$I$630,MATCH(Coal_Calcs!$F108,'General Inputs'!$F$583:$F$630,0)),0)*$F$20</f>
        <v>0</v>
      </c>
      <c r="AB108" s="445">
        <f t="shared" ca="1" si="7"/>
        <v>0</v>
      </c>
      <c r="AC108" s="442">
        <f t="shared" ca="1" si="7"/>
        <v>0</v>
      </c>
      <c r="AD108" s="446">
        <f t="shared" ca="1" si="7"/>
        <v>0</v>
      </c>
      <c r="AE108" s="445"/>
      <c r="AF108" s="442"/>
      <c r="AG108" s="446"/>
      <c r="AH108" s="445"/>
      <c r="AI108" s="442"/>
      <c r="AJ108" s="446"/>
      <c r="AK108" s="445">
        <f t="shared" si="8"/>
        <v>0</v>
      </c>
      <c r="AL108" s="442">
        <f t="shared" si="8"/>
        <v>0</v>
      </c>
      <c r="AM108" s="446">
        <f t="shared" si="8"/>
        <v>0</v>
      </c>
    </row>
    <row r="109" spans="1:39" s="82" customFormat="1" ht="12.9" customHeight="1" x14ac:dyDescent="0.3">
      <c r="A109" s="19"/>
      <c r="B109" s="19"/>
      <c r="C109" s="104"/>
      <c r="D109" s="453"/>
      <c r="E109" s="454" t="str">
        <f t="shared" ca="1" si="11"/>
        <v>Falkland Islands (Malvinas)</v>
      </c>
      <c r="F109" s="454" t="str">
        <f t="shared" ca="1" si="11"/>
        <v>fk</v>
      </c>
      <c r="G109" s="454" t="str">
        <f t="shared" ca="1" si="11"/>
        <v>e6tons</v>
      </c>
      <c r="H109" s="175"/>
      <c r="I109" s="175"/>
      <c r="J109" s="442">
        <f t="shared" ca="1" si="11"/>
        <v>0</v>
      </c>
      <c r="K109" s="442">
        <f t="shared" ca="1" si="11"/>
        <v>0</v>
      </c>
      <c r="L109" s="448">
        <f t="shared" ca="1" si="11"/>
        <v>0</v>
      </c>
      <c r="M109" s="491">
        <f ca="1">IFERROR(J109*INDEX('General Inputs'!$G$522:$G$579,MATCH(F109,'General Inputs'!$F$522:$F$579,0)),0)*1000</f>
        <v>0</v>
      </c>
      <c r="N109" s="445">
        <f ca="1">IFERROR(J109*INDEX('General Inputs'!$H$522:$H$579,MATCH(F109,'General Inputs'!$F$522:$F$579,0)),0)*1000</f>
        <v>0</v>
      </c>
      <c r="O109" s="445">
        <f ca="1">IFERROR(J109*INDEX('General Inputs'!$I$522:$I$579,MATCH(F109,'General Inputs'!$F$522:$F$579,0)),0)*1000</f>
        <v>0</v>
      </c>
      <c r="P109" s="445">
        <f ca="1">IFERROR($J109*INDEX('General Inputs'!$G$583:$G$630,MATCH(Coal_Calcs!$F109,'General Inputs'!$F$583:$F$630,0)),0)*$F$20</f>
        <v>0</v>
      </c>
      <c r="Q109" s="445">
        <f ca="1">IFERROR($J109*INDEX('General Inputs'!$H$583:$H$630,MATCH(Coal_Calcs!$F109,'General Inputs'!$F$583:$F$630,0)),0)*$F$20</f>
        <v>0</v>
      </c>
      <c r="R109" s="445">
        <f ca="1">IFERROR($J109*INDEX('General Inputs'!$I$583:$I$630,MATCH(Coal_Calcs!$F109,'General Inputs'!$F$583:$F$630,0)),0)*$F$20</f>
        <v>0</v>
      </c>
      <c r="S109" s="445">
        <f t="shared" ca="1" si="12"/>
        <v>0</v>
      </c>
      <c r="T109" s="442">
        <f t="shared" ca="1" si="12"/>
        <v>0</v>
      </c>
      <c r="U109" s="446">
        <f t="shared" ca="1" si="12"/>
        <v>0</v>
      </c>
      <c r="V109" s="445">
        <f ca="1">IFERROR(K109*INDEX('General Inputs'!$G$522:$G$579,MATCH(F109,'General Inputs'!$F$522:$F$579,0)),0)*1000</f>
        <v>0</v>
      </c>
      <c r="W109" s="445">
        <f ca="1">IFERROR(K109*INDEX('General Inputs'!$H$522:$H$579,MATCH(F109,'General Inputs'!$F$522:$F$579,0)),0)*1000</f>
        <v>0</v>
      </c>
      <c r="X109" s="445">
        <f ca="1">IFERROR(K109*INDEX('General Inputs'!$I$522:$I$579,MATCH(F109,'General Inputs'!$F$522:$F$579,0)),0)*1000</f>
        <v>0</v>
      </c>
      <c r="Y109" s="445">
        <f ca="1">IFERROR($K109*INDEX('General Inputs'!$G$583:$G$630,MATCH(Coal_Calcs!$F109,'General Inputs'!$F$583:$F$630,0)),0)*$F$20</f>
        <v>0</v>
      </c>
      <c r="Z109" s="445">
        <f ca="1">IFERROR($K109*INDEX('General Inputs'!$H$583:$H$630,MATCH(Coal_Calcs!$F109,'General Inputs'!$F$583:$F$630,0)),0)*$F$20</f>
        <v>0</v>
      </c>
      <c r="AA109" s="445">
        <f ca="1">IFERROR($K109*INDEX('General Inputs'!$I$583:$I$630,MATCH(Coal_Calcs!$F109,'General Inputs'!$F$583:$F$630,0)),0)*$F$20</f>
        <v>0</v>
      </c>
      <c r="AB109" s="445">
        <f t="shared" ca="1" si="7"/>
        <v>0</v>
      </c>
      <c r="AC109" s="442">
        <f t="shared" ca="1" si="7"/>
        <v>0</v>
      </c>
      <c r="AD109" s="446">
        <f t="shared" ca="1" si="7"/>
        <v>0</v>
      </c>
      <c r="AE109" s="445"/>
      <c r="AF109" s="442"/>
      <c r="AG109" s="446"/>
      <c r="AH109" s="445"/>
      <c r="AI109" s="442"/>
      <c r="AJ109" s="446"/>
      <c r="AK109" s="445">
        <f t="shared" si="8"/>
        <v>0</v>
      </c>
      <c r="AL109" s="442">
        <f t="shared" si="8"/>
        <v>0</v>
      </c>
      <c r="AM109" s="446">
        <f t="shared" si="8"/>
        <v>0</v>
      </c>
    </row>
    <row r="110" spans="1:39" s="82" customFormat="1" ht="12.9" customHeight="1" x14ac:dyDescent="0.3">
      <c r="A110" s="19"/>
      <c r="B110" s="19"/>
      <c r="C110" s="104"/>
      <c r="D110" s="453"/>
      <c r="E110" s="454" t="str">
        <f t="shared" ca="1" si="11"/>
        <v>Micronesia (Federated States of)</v>
      </c>
      <c r="F110" s="454" t="str">
        <f t="shared" ca="1" si="11"/>
        <v>fm</v>
      </c>
      <c r="G110" s="454" t="str">
        <f t="shared" ca="1" si="11"/>
        <v>e6tons</v>
      </c>
      <c r="H110" s="175"/>
      <c r="I110" s="175"/>
      <c r="J110" s="442">
        <f t="shared" ca="1" si="11"/>
        <v>0</v>
      </c>
      <c r="K110" s="442">
        <f t="shared" ca="1" si="11"/>
        <v>0</v>
      </c>
      <c r="L110" s="448">
        <f t="shared" ca="1" si="11"/>
        <v>0</v>
      </c>
      <c r="M110" s="491">
        <f ca="1">IFERROR(J110*INDEX('General Inputs'!$G$522:$G$579,MATCH(F110,'General Inputs'!$F$522:$F$579,0)),0)*1000</f>
        <v>0</v>
      </c>
      <c r="N110" s="445">
        <f ca="1">IFERROR(J110*INDEX('General Inputs'!$H$522:$H$579,MATCH(F110,'General Inputs'!$F$522:$F$579,0)),0)*1000</f>
        <v>0</v>
      </c>
      <c r="O110" s="445">
        <f ca="1">IFERROR(J110*INDEX('General Inputs'!$I$522:$I$579,MATCH(F110,'General Inputs'!$F$522:$F$579,0)),0)*1000</f>
        <v>0</v>
      </c>
      <c r="P110" s="445">
        <f ca="1">IFERROR($J110*INDEX('General Inputs'!$G$583:$G$630,MATCH(Coal_Calcs!$F110,'General Inputs'!$F$583:$F$630,0)),0)*$F$20</f>
        <v>0</v>
      </c>
      <c r="Q110" s="445">
        <f ca="1">IFERROR($J110*INDEX('General Inputs'!$H$583:$H$630,MATCH(Coal_Calcs!$F110,'General Inputs'!$F$583:$F$630,0)),0)*$F$20</f>
        <v>0</v>
      </c>
      <c r="R110" s="445">
        <f ca="1">IFERROR($J110*INDEX('General Inputs'!$I$583:$I$630,MATCH(Coal_Calcs!$F110,'General Inputs'!$F$583:$F$630,0)),0)*$F$20</f>
        <v>0</v>
      </c>
      <c r="S110" s="445">
        <f t="shared" ca="1" si="12"/>
        <v>0</v>
      </c>
      <c r="T110" s="442">
        <f t="shared" ca="1" si="12"/>
        <v>0</v>
      </c>
      <c r="U110" s="446">
        <f t="shared" ca="1" si="12"/>
        <v>0</v>
      </c>
      <c r="V110" s="445">
        <f ca="1">IFERROR(K110*INDEX('General Inputs'!$G$522:$G$579,MATCH(F110,'General Inputs'!$F$522:$F$579,0)),0)*1000</f>
        <v>0</v>
      </c>
      <c r="W110" s="445">
        <f ca="1">IFERROR(K110*INDEX('General Inputs'!$H$522:$H$579,MATCH(F110,'General Inputs'!$F$522:$F$579,0)),0)*1000</f>
        <v>0</v>
      </c>
      <c r="X110" s="445">
        <f ca="1">IFERROR(K110*INDEX('General Inputs'!$I$522:$I$579,MATCH(F110,'General Inputs'!$F$522:$F$579,0)),0)*1000</f>
        <v>0</v>
      </c>
      <c r="Y110" s="445">
        <f ca="1">IFERROR($K110*INDEX('General Inputs'!$G$583:$G$630,MATCH(Coal_Calcs!$F110,'General Inputs'!$F$583:$F$630,0)),0)*$F$20</f>
        <v>0</v>
      </c>
      <c r="Z110" s="445">
        <f ca="1">IFERROR($K110*INDEX('General Inputs'!$H$583:$H$630,MATCH(Coal_Calcs!$F110,'General Inputs'!$F$583:$F$630,0)),0)*$F$20</f>
        <v>0</v>
      </c>
      <c r="AA110" s="445">
        <f ca="1">IFERROR($K110*INDEX('General Inputs'!$I$583:$I$630,MATCH(Coal_Calcs!$F110,'General Inputs'!$F$583:$F$630,0)),0)*$F$20</f>
        <v>0</v>
      </c>
      <c r="AB110" s="445">
        <f t="shared" ca="1" si="7"/>
        <v>0</v>
      </c>
      <c r="AC110" s="442">
        <f t="shared" ca="1" si="7"/>
        <v>0</v>
      </c>
      <c r="AD110" s="446">
        <f t="shared" ca="1" si="7"/>
        <v>0</v>
      </c>
      <c r="AE110" s="445"/>
      <c r="AF110" s="442"/>
      <c r="AG110" s="446"/>
      <c r="AH110" s="445"/>
      <c r="AI110" s="442"/>
      <c r="AJ110" s="446"/>
      <c r="AK110" s="445">
        <f t="shared" si="8"/>
        <v>0</v>
      </c>
      <c r="AL110" s="442">
        <f t="shared" si="8"/>
        <v>0</v>
      </c>
      <c r="AM110" s="446">
        <f t="shared" si="8"/>
        <v>0</v>
      </c>
    </row>
    <row r="111" spans="1:39" s="82" customFormat="1" ht="12.9" customHeight="1" x14ac:dyDescent="0.3">
      <c r="A111" s="19"/>
      <c r="B111" s="19"/>
      <c r="C111" s="104"/>
      <c r="D111" s="453"/>
      <c r="E111" s="454" t="str">
        <f t="shared" ca="1" si="11"/>
        <v>Faroe Islands</v>
      </c>
      <c r="F111" s="454" t="str">
        <f t="shared" ca="1" si="11"/>
        <v>fo</v>
      </c>
      <c r="G111" s="454" t="str">
        <f t="shared" ca="1" si="11"/>
        <v>e6tons</v>
      </c>
      <c r="H111" s="175"/>
      <c r="I111" s="175"/>
      <c r="J111" s="442">
        <f t="shared" ca="1" si="11"/>
        <v>0</v>
      </c>
      <c r="K111" s="442">
        <f t="shared" ca="1" si="11"/>
        <v>0</v>
      </c>
      <c r="L111" s="448">
        <f t="shared" ca="1" si="11"/>
        <v>0</v>
      </c>
      <c r="M111" s="491">
        <f ca="1">IFERROR(J111*INDEX('General Inputs'!$G$522:$G$579,MATCH(F111,'General Inputs'!$F$522:$F$579,0)),0)*1000</f>
        <v>0</v>
      </c>
      <c r="N111" s="445">
        <f ca="1">IFERROR(J111*INDEX('General Inputs'!$H$522:$H$579,MATCH(F111,'General Inputs'!$F$522:$F$579,0)),0)*1000</f>
        <v>0</v>
      </c>
      <c r="O111" s="445">
        <f ca="1">IFERROR(J111*INDEX('General Inputs'!$I$522:$I$579,MATCH(F111,'General Inputs'!$F$522:$F$579,0)),0)*1000</f>
        <v>0</v>
      </c>
      <c r="P111" s="445">
        <f ca="1">IFERROR($J111*INDEX('General Inputs'!$G$583:$G$630,MATCH(Coal_Calcs!$F111,'General Inputs'!$F$583:$F$630,0)),0)*$F$20</f>
        <v>0</v>
      </c>
      <c r="Q111" s="445">
        <f ca="1">IFERROR($J111*INDEX('General Inputs'!$H$583:$H$630,MATCH(Coal_Calcs!$F111,'General Inputs'!$F$583:$F$630,0)),0)*$F$20</f>
        <v>0</v>
      </c>
      <c r="R111" s="445">
        <f ca="1">IFERROR($J111*INDEX('General Inputs'!$I$583:$I$630,MATCH(Coal_Calcs!$F111,'General Inputs'!$F$583:$F$630,0)),0)*$F$20</f>
        <v>0</v>
      </c>
      <c r="S111" s="445">
        <f t="shared" ca="1" si="12"/>
        <v>0</v>
      </c>
      <c r="T111" s="442">
        <f t="shared" ca="1" si="12"/>
        <v>0</v>
      </c>
      <c r="U111" s="446">
        <f t="shared" ca="1" si="12"/>
        <v>0</v>
      </c>
      <c r="V111" s="445">
        <f ca="1">IFERROR(K111*INDEX('General Inputs'!$G$522:$G$579,MATCH(F111,'General Inputs'!$F$522:$F$579,0)),0)*1000</f>
        <v>0</v>
      </c>
      <c r="W111" s="445">
        <f ca="1">IFERROR(K111*INDEX('General Inputs'!$H$522:$H$579,MATCH(F111,'General Inputs'!$F$522:$F$579,0)),0)*1000</f>
        <v>0</v>
      </c>
      <c r="X111" s="445">
        <f ca="1">IFERROR(K111*INDEX('General Inputs'!$I$522:$I$579,MATCH(F111,'General Inputs'!$F$522:$F$579,0)),0)*1000</f>
        <v>0</v>
      </c>
      <c r="Y111" s="445">
        <f ca="1">IFERROR($K111*INDEX('General Inputs'!$G$583:$G$630,MATCH(Coal_Calcs!$F111,'General Inputs'!$F$583:$F$630,0)),0)*$F$20</f>
        <v>0</v>
      </c>
      <c r="Z111" s="445">
        <f ca="1">IFERROR($K111*INDEX('General Inputs'!$H$583:$H$630,MATCH(Coal_Calcs!$F111,'General Inputs'!$F$583:$F$630,0)),0)*$F$20</f>
        <v>0</v>
      </c>
      <c r="AA111" s="445">
        <f ca="1">IFERROR($K111*INDEX('General Inputs'!$I$583:$I$630,MATCH(Coal_Calcs!$F111,'General Inputs'!$F$583:$F$630,0)),0)*$F$20</f>
        <v>0</v>
      </c>
      <c r="AB111" s="445">
        <f t="shared" ca="1" si="7"/>
        <v>0</v>
      </c>
      <c r="AC111" s="442">
        <f t="shared" ca="1" si="7"/>
        <v>0</v>
      </c>
      <c r="AD111" s="446">
        <f t="shared" ca="1" si="7"/>
        <v>0</v>
      </c>
      <c r="AE111" s="445"/>
      <c r="AF111" s="442"/>
      <c r="AG111" s="446"/>
      <c r="AH111" s="445"/>
      <c r="AI111" s="442"/>
      <c r="AJ111" s="446"/>
      <c r="AK111" s="445">
        <f t="shared" si="8"/>
        <v>0</v>
      </c>
      <c r="AL111" s="442">
        <f t="shared" si="8"/>
        <v>0</v>
      </c>
      <c r="AM111" s="446">
        <f t="shared" si="8"/>
        <v>0</v>
      </c>
    </row>
    <row r="112" spans="1:39" s="82" customFormat="1" ht="12.9" customHeight="1" x14ac:dyDescent="0.3">
      <c r="A112" s="19"/>
      <c r="B112" s="19"/>
      <c r="C112" s="104"/>
      <c r="D112" s="453"/>
      <c r="E112" s="454" t="str">
        <f t="shared" ca="1" si="11"/>
        <v>France</v>
      </c>
      <c r="F112" s="454" t="str">
        <f t="shared" ca="1" si="11"/>
        <v>fr</v>
      </c>
      <c r="G112" s="454" t="str">
        <f t="shared" ca="1" si="11"/>
        <v>e6tons</v>
      </c>
      <c r="H112" s="175"/>
      <c r="I112" s="175"/>
      <c r="J112" s="442">
        <f t="shared" ca="1" si="11"/>
        <v>0</v>
      </c>
      <c r="K112" s="442">
        <f t="shared" ca="1" si="11"/>
        <v>0</v>
      </c>
      <c r="L112" s="448">
        <f t="shared" ca="1" si="11"/>
        <v>0</v>
      </c>
      <c r="M112" s="491">
        <f ca="1">IFERROR(J112*INDEX('General Inputs'!$G$522:$G$579,MATCH(F112,'General Inputs'!$F$522:$F$579,0)),0)*1000</f>
        <v>0</v>
      </c>
      <c r="N112" s="445">
        <f ca="1">IFERROR(J112*INDEX('General Inputs'!$H$522:$H$579,MATCH(F112,'General Inputs'!$F$522:$F$579,0)),0)*1000</f>
        <v>0</v>
      </c>
      <c r="O112" s="445">
        <f ca="1">IFERROR(J112*INDEX('General Inputs'!$I$522:$I$579,MATCH(F112,'General Inputs'!$F$522:$F$579,0)),0)*1000</f>
        <v>0</v>
      </c>
      <c r="P112" s="445">
        <f ca="1">IFERROR($J112*INDEX('General Inputs'!$G$583:$G$630,MATCH(Coal_Calcs!$F112,'General Inputs'!$F$583:$F$630,0)),0)*$F$20</f>
        <v>0</v>
      </c>
      <c r="Q112" s="445">
        <f ca="1">IFERROR($J112*INDEX('General Inputs'!$H$583:$H$630,MATCH(Coal_Calcs!$F112,'General Inputs'!$F$583:$F$630,0)),0)*$F$20</f>
        <v>0</v>
      </c>
      <c r="R112" s="445">
        <f ca="1">IFERROR($J112*INDEX('General Inputs'!$I$583:$I$630,MATCH(Coal_Calcs!$F112,'General Inputs'!$F$583:$F$630,0)),0)*$F$20</f>
        <v>0</v>
      </c>
      <c r="S112" s="445">
        <f t="shared" ca="1" si="12"/>
        <v>0</v>
      </c>
      <c r="T112" s="442">
        <f t="shared" ca="1" si="12"/>
        <v>0</v>
      </c>
      <c r="U112" s="446">
        <f t="shared" ca="1" si="12"/>
        <v>0</v>
      </c>
      <c r="V112" s="445">
        <f ca="1">IFERROR(K112*INDEX('General Inputs'!$G$522:$G$579,MATCH(F112,'General Inputs'!$F$522:$F$579,0)),0)*1000</f>
        <v>0</v>
      </c>
      <c r="W112" s="445">
        <f ca="1">IFERROR(K112*INDEX('General Inputs'!$H$522:$H$579,MATCH(F112,'General Inputs'!$F$522:$F$579,0)),0)*1000</f>
        <v>0</v>
      </c>
      <c r="X112" s="445">
        <f ca="1">IFERROR(K112*INDEX('General Inputs'!$I$522:$I$579,MATCH(F112,'General Inputs'!$F$522:$F$579,0)),0)*1000</f>
        <v>0</v>
      </c>
      <c r="Y112" s="445">
        <f ca="1">IFERROR($K112*INDEX('General Inputs'!$G$583:$G$630,MATCH(Coal_Calcs!$F112,'General Inputs'!$F$583:$F$630,0)),0)*$F$20</f>
        <v>0</v>
      </c>
      <c r="Z112" s="445">
        <f ca="1">IFERROR($K112*INDEX('General Inputs'!$H$583:$H$630,MATCH(Coal_Calcs!$F112,'General Inputs'!$F$583:$F$630,0)),0)*$F$20</f>
        <v>0</v>
      </c>
      <c r="AA112" s="445">
        <f ca="1">IFERROR($K112*INDEX('General Inputs'!$I$583:$I$630,MATCH(Coal_Calcs!$F112,'General Inputs'!$F$583:$F$630,0)),0)*$F$20</f>
        <v>0</v>
      </c>
      <c r="AB112" s="445">
        <f t="shared" ca="1" si="7"/>
        <v>0</v>
      </c>
      <c r="AC112" s="442">
        <f t="shared" ca="1" si="7"/>
        <v>0</v>
      </c>
      <c r="AD112" s="446">
        <f t="shared" ca="1" si="7"/>
        <v>0</v>
      </c>
      <c r="AE112" s="445"/>
      <c r="AF112" s="442"/>
      <c r="AG112" s="446"/>
      <c r="AH112" s="445"/>
      <c r="AI112" s="442"/>
      <c r="AJ112" s="446"/>
      <c r="AK112" s="445">
        <f t="shared" si="8"/>
        <v>0</v>
      </c>
      <c r="AL112" s="442">
        <f t="shared" si="8"/>
        <v>0</v>
      </c>
      <c r="AM112" s="446">
        <f t="shared" si="8"/>
        <v>0</v>
      </c>
    </row>
    <row r="113" spans="1:39" s="82" customFormat="1" ht="12.9" customHeight="1" x14ac:dyDescent="0.3">
      <c r="A113" s="19"/>
      <c r="B113" s="19"/>
      <c r="C113" s="104"/>
      <c r="D113" s="453"/>
      <c r="E113" s="454" t="str">
        <f t="shared" ca="1" si="11"/>
        <v>Gabon</v>
      </c>
      <c r="F113" s="454" t="str">
        <f t="shared" ca="1" si="11"/>
        <v>ga</v>
      </c>
      <c r="G113" s="454" t="str">
        <f t="shared" ca="1" si="11"/>
        <v>e6tons</v>
      </c>
      <c r="H113" s="175"/>
      <c r="I113" s="175"/>
      <c r="J113" s="442">
        <f t="shared" ca="1" si="11"/>
        <v>0</v>
      </c>
      <c r="K113" s="442">
        <f t="shared" ca="1" si="11"/>
        <v>0</v>
      </c>
      <c r="L113" s="448">
        <f t="shared" ca="1" si="11"/>
        <v>0</v>
      </c>
      <c r="M113" s="491">
        <f ca="1">IFERROR(J113*INDEX('General Inputs'!$G$522:$G$579,MATCH(F113,'General Inputs'!$F$522:$F$579,0)),0)*1000</f>
        <v>0</v>
      </c>
      <c r="N113" s="445">
        <f ca="1">IFERROR(J113*INDEX('General Inputs'!$H$522:$H$579,MATCH(F113,'General Inputs'!$F$522:$F$579,0)),0)*1000</f>
        <v>0</v>
      </c>
      <c r="O113" s="445">
        <f ca="1">IFERROR(J113*INDEX('General Inputs'!$I$522:$I$579,MATCH(F113,'General Inputs'!$F$522:$F$579,0)),0)*1000</f>
        <v>0</v>
      </c>
      <c r="P113" s="445">
        <f ca="1">IFERROR($J113*INDEX('General Inputs'!$G$583:$G$630,MATCH(Coal_Calcs!$F113,'General Inputs'!$F$583:$F$630,0)),0)*$F$20</f>
        <v>0</v>
      </c>
      <c r="Q113" s="445">
        <f ca="1">IFERROR($J113*INDEX('General Inputs'!$H$583:$H$630,MATCH(Coal_Calcs!$F113,'General Inputs'!$F$583:$F$630,0)),0)*$F$20</f>
        <v>0</v>
      </c>
      <c r="R113" s="445">
        <f ca="1">IFERROR($J113*INDEX('General Inputs'!$I$583:$I$630,MATCH(Coal_Calcs!$F113,'General Inputs'!$F$583:$F$630,0)),0)*$F$20</f>
        <v>0</v>
      </c>
      <c r="S113" s="445">
        <f t="shared" ca="1" si="12"/>
        <v>0</v>
      </c>
      <c r="T113" s="442">
        <f t="shared" ca="1" si="12"/>
        <v>0</v>
      </c>
      <c r="U113" s="446">
        <f t="shared" ca="1" si="12"/>
        <v>0</v>
      </c>
      <c r="V113" s="445">
        <f ca="1">IFERROR(K113*INDEX('General Inputs'!$G$522:$G$579,MATCH(F113,'General Inputs'!$F$522:$F$579,0)),0)*1000</f>
        <v>0</v>
      </c>
      <c r="W113" s="445">
        <f ca="1">IFERROR(K113*INDEX('General Inputs'!$H$522:$H$579,MATCH(F113,'General Inputs'!$F$522:$F$579,0)),0)*1000</f>
        <v>0</v>
      </c>
      <c r="X113" s="445">
        <f ca="1">IFERROR(K113*INDEX('General Inputs'!$I$522:$I$579,MATCH(F113,'General Inputs'!$F$522:$F$579,0)),0)*1000</f>
        <v>0</v>
      </c>
      <c r="Y113" s="445">
        <f ca="1">IFERROR($K113*INDEX('General Inputs'!$G$583:$G$630,MATCH(Coal_Calcs!$F113,'General Inputs'!$F$583:$F$630,0)),0)*$F$20</f>
        <v>0</v>
      </c>
      <c r="Z113" s="445">
        <f ca="1">IFERROR($K113*INDEX('General Inputs'!$H$583:$H$630,MATCH(Coal_Calcs!$F113,'General Inputs'!$F$583:$F$630,0)),0)*$F$20</f>
        <v>0</v>
      </c>
      <c r="AA113" s="445">
        <f ca="1">IFERROR($K113*INDEX('General Inputs'!$I$583:$I$630,MATCH(Coal_Calcs!$F113,'General Inputs'!$F$583:$F$630,0)),0)*$F$20</f>
        <v>0</v>
      </c>
      <c r="AB113" s="445">
        <f t="shared" ca="1" si="7"/>
        <v>0</v>
      </c>
      <c r="AC113" s="442">
        <f t="shared" ca="1" si="7"/>
        <v>0</v>
      </c>
      <c r="AD113" s="446">
        <f t="shared" ca="1" si="7"/>
        <v>0</v>
      </c>
      <c r="AE113" s="445"/>
      <c r="AF113" s="442"/>
      <c r="AG113" s="446"/>
      <c r="AH113" s="445"/>
      <c r="AI113" s="442"/>
      <c r="AJ113" s="446"/>
      <c r="AK113" s="445">
        <f t="shared" si="8"/>
        <v>0</v>
      </c>
      <c r="AL113" s="442">
        <f t="shared" si="8"/>
        <v>0</v>
      </c>
      <c r="AM113" s="446">
        <f t="shared" si="8"/>
        <v>0</v>
      </c>
    </row>
    <row r="114" spans="1:39" s="82" customFormat="1" ht="12.9" customHeight="1" x14ac:dyDescent="0.3">
      <c r="A114" s="19"/>
      <c r="B114" s="19"/>
      <c r="C114" s="104"/>
      <c r="D114" s="453"/>
      <c r="E114" s="454" t="str">
        <f t="shared" ca="1" si="11"/>
        <v>United Kingdom</v>
      </c>
      <c r="F114" s="454" t="str">
        <f t="shared" ca="1" si="11"/>
        <v>gb</v>
      </c>
      <c r="G114" s="454" t="str">
        <f t="shared" ca="1" si="11"/>
        <v>e6tons</v>
      </c>
      <c r="H114" s="175"/>
      <c r="I114" s="175"/>
      <c r="J114" s="442">
        <f t="shared" ca="1" si="11"/>
        <v>2</v>
      </c>
      <c r="K114" s="442">
        <f t="shared" ca="1" si="11"/>
        <v>2.1664169474470287</v>
      </c>
      <c r="L114" s="448">
        <f t="shared" ca="1" si="11"/>
        <v>0</v>
      </c>
      <c r="M114" s="491">
        <f ca="1">IFERROR(J114*INDEX('General Inputs'!$G$522:$G$579,MATCH(F114,'General Inputs'!$F$522:$F$579,0)),0)*1000</f>
        <v>3251.2141279915718</v>
      </c>
      <c r="N114" s="445">
        <f ca="1">IFERROR(J114*INDEX('General Inputs'!$H$522:$H$579,MATCH(F114,'General Inputs'!$F$522:$F$579,0)),0)*1000</f>
        <v>3605.3269511378658</v>
      </c>
      <c r="O114" s="445">
        <f ca="1">IFERROR(J114*INDEX('General Inputs'!$I$522:$I$579,MATCH(F114,'General Inputs'!$F$522:$F$579,0)),0)*1000</f>
        <v>3963.0289770967638</v>
      </c>
      <c r="P114" s="445">
        <f ca="1">IFERROR($J114*INDEX('General Inputs'!$G$583:$G$630,MATCH(Coal_Calcs!$F114,'General Inputs'!$F$583:$F$630,0)),0)*$F$20</f>
        <v>223.44618183760241</v>
      </c>
      <c r="Q114" s="445">
        <f ca="1">IFERROR($J114*INDEX('General Inputs'!$H$583:$H$630,MATCH(Coal_Calcs!$F114,'General Inputs'!$F$583:$F$630,0)),0)*$F$20</f>
        <v>245.56537550246873</v>
      </c>
      <c r="R114" s="445">
        <f ca="1">IFERROR($J114*INDEX('General Inputs'!$I$583:$I$630,MATCH(Coal_Calcs!$F114,'General Inputs'!$F$583:$F$630,0)),0)*$F$20</f>
        <v>267.6845691673351</v>
      </c>
      <c r="S114" s="445">
        <f t="shared" ca="1" si="12"/>
        <v>3474.6603098291744</v>
      </c>
      <c r="T114" s="442">
        <f t="shared" ca="1" si="12"/>
        <v>3850.8923266403344</v>
      </c>
      <c r="U114" s="446">
        <f t="shared" ca="1" si="12"/>
        <v>4230.713546264099</v>
      </c>
      <c r="V114" s="445">
        <f ca="1">IFERROR(K114*INDEX('General Inputs'!$G$522:$G$579,MATCH(F114,'General Inputs'!$F$522:$F$579,0)),0)*1000</f>
        <v>3521.7426933300771</v>
      </c>
      <c r="W114" s="445">
        <f ca="1">IFERROR(K114*INDEX('General Inputs'!$H$522:$H$579,MATCH(F114,'General Inputs'!$F$522:$F$579,0)),0)*1000</f>
        <v>3905.3207040162988</v>
      </c>
      <c r="X114" s="445">
        <f ca="1">IFERROR(K114*INDEX('General Inputs'!$I$522:$I$579,MATCH(F114,'General Inputs'!$F$522:$F$579,0)),0)*1000</f>
        <v>4292.7865696030458</v>
      </c>
      <c r="Y114" s="445">
        <f ca="1">IFERROR($K114*INDEX('General Inputs'!$G$583:$G$630,MATCH(Coal_Calcs!$F114,'General Inputs'!$F$583:$F$630,0)),0)*$F$20</f>
        <v>242.03879758765618</v>
      </c>
      <c r="Z114" s="445">
        <f ca="1">IFERROR($K114*INDEX('General Inputs'!$H$583:$H$630,MATCH(Coal_Calcs!$F114,'General Inputs'!$F$583:$F$630,0)),0)*$F$20</f>
        <v>265.99849559737083</v>
      </c>
      <c r="AA114" s="445">
        <f ca="1">IFERROR($K114*INDEX('General Inputs'!$I$583:$I$630,MATCH(Coal_Calcs!$F114,'General Inputs'!$F$583:$F$630,0)),0)*$F$20</f>
        <v>289.95819360708555</v>
      </c>
      <c r="AB114" s="445">
        <f t="shared" ca="1" si="7"/>
        <v>3763.7814909177332</v>
      </c>
      <c r="AC114" s="442">
        <f t="shared" ca="1" si="7"/>
        <v>4171.3191996136693</v>
      </c>
      <c r="AD114" s="446">
        <f t="shared" ca="1" si="7"/>
        <v>4582.7447632101312</v>
      </c>
      <c r="AE114" s="445"/>
      <c r="AF114" s="442"/>
      <c r="AG114" s="446"/>
      <c r="AH114" s="445"/>
      <c r="AI114" s="442"/>
      <c r="AJ114" s="446"/>
      <c r="AK114" s="445">
        <f t="shared" si="8"/>
        <v>0</v>
      </c>
      <c r="AL114" s="442">
        <f t="shared" si="8"/>
        <v>0</v>
      </c>
      <c r="AM114" s="446">
        <f t="shared" si="8"/>
        <v>0</v>
      </c>
    </row>
    <row r="115" spans="1:39" s="82" customFormat="1" ht="12.9" customHeight="1" x14ac:dyDescent="0.3">
      <c r="A115" s="19"/>
      <c r="B115" s="19"/>
      <c r="C115" s="104"/>
      <c r="D115" s="453"/>
      <c r="E115" s="454" t="str">
        <f t="shared" ca="1" si="11"/>
        <v>Grenada</v>
      </c>
      <c r="F115" s="454" t="str">
        <f t="shared" ca="1" si="11"/>
        <v>gd</v>
      </c>
      <c r="G115" s="454" t="str">
        <f t="shared" ca="1" si="11"/>
        <v>e6tons</v>
      </c>
      <c r="H115" s="175"/>
      <c r="I115" s="175"/>
      <c r="J115" s="442">
        <f t="shared" ca="1" si="11"/>
        <v>0</v>
      </c>
      <c r="K115" s="442">
        <f t="shared" ca="1" si="11"/>
        <v>0</v>
      </c>
      <c r="L115" s="448">
        <f t="shared" ca="1" si="11"/>
        <v>0</v>
      </c>
      <c r="M115" s="491">
        <f ca="1">IFERROR(J115*INDEX('General Inputs'!$G$522:$G$579,MATCH(F115,'General Inputs'!$F$522:$F$579,0)),0)*1000</f>
        <v>0</v>
      </c>
      <c r="N115" s="445">
        <f ca="1">IFERROR(J115*INDEX('General Inputs'!$H$522:$H$579,MATCH(F115,'General Inputs'!$F$522:$F$579,0)),0)*1000</f>
        <v>0</v>
      </c>
      <c r="O115" s="445">
        <f ca="1">IFERROR(J115*INDEX('General Inputs'!$I$522:$I$579,MATCH(F115,'General Inputs'!$F$522:$F$579,0)),0)*1000</f>
        <v>0</v>
      </c>
      <c r="P115" s="445">
        <f ca="1">IFERROR($J115*INDEX('General Inputs'!$G$583:$G$630,MATCH(Coal_Calcs!$F115,'General Inputs'!$F$583:$F$630,0)),0)*$F$20</f>
        <v>0</v>
      </c>
      <c r="Q115" s="445">
        <f ca="1">IFERROR($J115*INDEX('General Inputs'!$H$583:$H$630,MATCH(Coal_Calcs!$F115,'General Inputs'!$F$583:$F$630,0)),0)*$F$20</f>
        <v>0</v>
      </c>
      <c r="R115" s="445">
        <f ca="1">IFERROR($J115*INDEX('General Inputs'!$I$583:$I$630,MATCH(Coal_Calcs!$F115,'General Inputs'!$F$583:$F$630,0)),0)*$F$20</f>
        <v>0</v>
      </c>
      <c r="S115" s="445">
        <f t="shared" ca="1" si="12"/>
        <v>0</v>
      </c>
      <c r="T115" s="442">
        <f t="shared" ca="1" si="12"/>
        <v>0</v>
      </c>
      <c r="U115" s="446">
        <f t="shared" ca="1" si="12"/>
        <v>0</v>
      </c>
      <c r="V115" s="445">
        <f ca="1">IFERROR(K115*INDEX('General Inputs'!$G$522:$G$579,MATCH(F115,'General Inputs'!$F$522:$F$579,0)),0)*1000</f>
        <v>0</v>
      </c>
      <c r="W115" s="445">
        <f ca="1">IFERROR(K115*INDEX('General Inputs'!$H$522:$H$579,MATCH(F115,'General Inputs'!$F$522:$F$579,0)),0)*1000</f>
        <v>0</v>
      </c>
      <c r="X115" s="445">
        <f ca="1">IFERROR(K115*INDEX('General Inputs'!$I$522:$I$579,MATCH(F115,'General Inputs'!$F$522:$F$579,0)),0)*1000</f>
        <v>0</v>
      </c>
      <c r="Y115" s="445">
        <f ca="1">IFERROR($K115*INDEX('General Inputs'!$G$583:$G$630,MATCH(Coal_Calcs!$F115,'General Inputs'!$F$583:$F$630,0)),0)*$F$20</f>
        <v>0</v>
      </c>
      <c r="Z115" s="445">
        <f ca="1">IFERROR($K115*INDEX('General Inputs'!$H$583:$H$630,MATCH(Coal_Calcs!$F115,'General Inputs'!$F$583:$F$630,0)),0)*$F$20</f>
        <v>0</v>
      </c>
      <c r="AA115" s="445">
        <f ca="1">IFERROR($K115*INDEX('General Inputs'!$I$583:$I$630,MATCH(Coal_Calcs!$F115,'General Inputs'!$F$583:$F$630,0)),0)*$F$20</f>
        <v>0</v>
      </c>
      <c r="AB115" s="445">
        <f t="shared" ca="1" si="7"/>
        <v>0</v>
      </c>
      <c r="AC115" s="442">
        <f t="shared" ca="1" si="7"/>
        <v>0</v>
      </c>
      <c r="AD115" s="446">
        <f t="shared" ca="1" si="7"/>
        <v>0</v>
      </c>
      <c r="AE115" s="445"/>
      <c r="AF115" s="442"/>
      <c r="AG115" s="446"/>
      <c r="AH115" s="445"/>
      <c r="AI115" s="442"/>
      <c r="AJ115" s="446"/>
      <c r="AK115" s="445">
        <f t="shared" si="8"/>
        <v>0</v>
      </c>
      <c r="AL115" s="442">
        <f t="shared" si="8"/>
        <v>0</v>
      </c>
      <c r="AM115" s="446">
        <f t="shared" si="8"/>
        <v>0</v>
      </c>
    </row>
    <row r="116" spans="1:39" s="82" customFormat="1" ht="12.9" customHeight="1" x14ac:dyDescent="0.3">
      <c r="A116" s="19"/>
      <c r="B116" s="19"/>
      <c r="C116" s="104"/>
      <c r="D116" s="453"/>
      <c r="E116" s="454" t="str">
        <f t="shared" ca="1" si="11"/>
        <v>Georgia</v>
      </c>
      <c r="F116" s="454" t="str">
        <f t="shared" ca="1" si="11"/>
        <v>ge</v>
      </c>
      <c r="G116" s="454" t="str">
        <f t="shared" ca="1" si="11"/>
        <v>e6tons</v>
      </c>
      <c r="H116" s="175"/>
      <c r="I116" s="175"/>
      <c r="J116" s="442">
        <f t="shared" ca="1" si="11"/>
        <v>0</v>
      </c>
      <c r="K116" s="442">
        <f t="shared" ca="1" si="11"/>
        <v>0</v>
      </c>
      <c r="L116" s="448">
        <f t="shared" ca="1" si="11"/>
        <v>0</v>
      </c>
      <c r="M116" s="491">
        <f ca="1">IFERROR(J116*INDEX('General Inputs'!$G$522:$G$579,MATCH(F116,'General Inputs'!$F$522:$F$579,0)),0)*1000</f>
        <v>0</v>
      </c>
      <c r="N116" s="445">
        <f ca="1">IFERROR(J116*INDEX('General Inputs'!$H$522:$H$579,MATCH(F116,'General Inputs'!$F$522:$F$579,0)),0)*1000</f>
        <v>0</v>
      </c>
      <c r="O116" s="445">
        <f ca="1">IFERROR(J116*INDEX('General Inputs'!$I$522:$I$579,MATCH(F116,'General Inputs'!$F$522:$F$579,0)),0)*1000</f>
        <v>0</v>
      </c>
      <c r="P116" s="445">
        <f ca="1">IFERROR($J116*INDEX('General Inputs'!$G$583:$G$630,MATCH(Coal_Calcs!$F116,'General Inputs'!$F$583:$F$630,0)),0)*$F$20</f>
        <v>0</v>
      </c>
      <c r="Q116" s="445">
        <f ca="1">IFERROR($J116*INDEX('General Inputs'!$H$583:$H$630,MATCH(Coal_Calcs!$F116,'General Inputs'!$F$583:$F$630,0)),0)*$F$20</f>
        <v>0</v>
      </c>
      <c r="R116" s="445">
        <f ca="1">IFERROR($J116*INDEX('General Inputs'!$I$583:$I$630,MATCH(Coal_Calcs!$F116,'General Inputs'!$F$583:$F$630,0)),0)*$F$20</f>
        <v>0</v>
      </c>
      <c r="S116" s="445">
        <f t="shared" ca="1" si="12"/>
        <v>0</v>
      </c>
      <c r="T116" s="442">
        <f t="shared" ca="1" si="12"/>
        <v>0</v>
      </c>
      <c r="U116" s="446">
        <f t="shared" ca="1" si="12"/>
        <v>0</v>
      </c>
      <c r="V116" s="445">
        <f ca="1">IFERROR(K116*INDEX('General Inputs'!$G$522:$G$579,MATCH(F116,'General Inputs'!$F$522:$F$579,0)),0)*1000</f>
        <v>0</v>
      </c>
      <c r="W116" s="445">
        <f ca="1">IFERROR(K116*INDEX('General Inputs'!$H$522:$H$579,MATCH(F116,'General Inputs'!$F$522:$F$579,0)),0)*1000</f>
        <v>0</v>
      </c>
      <c r="X116" s="445">
        <f ca="1">IFERROR(K116*INDEX('General Inputs'!$I$522:$I$579,MATCH(F116,'General Inputs'!$F$522:$F$579,0)),0)*1000</f>
        <v>0</v>
      </c>
      <c r="Y116" s="445">
        <f ca="1">IFERROR($K116*INDEX('General Inputs'!$G$583:$G$630,MATCH(Coal_Calcs!$F116,'General Inputs'!$F$583:$F$630,0)),0)*$F$20</f>
        <v>0</v>
      </c>
      <c r="Z116" s="445">
        <f ca="1">IFERROR($K116*INDEX('General Inputs'!$H$583:$H$630,MATCH(Coal_Calcs!$F116,'General Inputs'!$F$583:$F$630,0)),0)*$F$20</f>
        <v>0</v>
      </c>
      <c r="AA116" s="445">
        <f ca="1">IFERROR($K116*INDEX('General Inputs'!$I$583:$I$630,MATCH(Coal_Calcs!$F116,'General Inputs'!$F$583:$F$630,0)),0)*$F$20</f>
        <v>0</v>
      </c>
      <c r="AB116" s="445">
        <f t="shared" ca="1" si="7"/>
        <v>0</v>
      </c>
      <c r="AC116" s="442">
        <f t="shared" ca="1" si="7"/>
        <v>0</v>
      </c>
      <c r="AD116" s="446">
        <f t="shared" ca="1" si="7"/>
        <v>0</v>
      </c>
      <c r="AE116" s="445"/>
      <c r="AF116" s="442"/>
      <c r="AG116" s="446"/>
      <c r="AH116" s="445"/>
      <c r="AI116" s="442"/>
      <c r="AJ116" s="446"/>
      <c r="AK116" s="445">
        <f t="shared" si="8"/>
        <v>0</v>
      </c>
      <c r="AL116" s="442">
        <f t="shared" si="8"/>
        <v>0</v>
      </c>
      <c r="AM116" s="446">
        <f t="shared" si="8"/>
        <v>0</v>
      </c>
    </row>
    <row r="117" spans="1:39" s="82" customFormat="1" ht="12.9" customHeight="1" x14ac:dyDescent="0.3">
      <c r="A117" s="19"/>
      <c r="B117" s="19"/>
      <c r="C117" s="104"/>
      <c r="D117" s="453"/>
      <c r="E117" s="454" t="str">
        <f t="shared" ca="1" si="11"/>
        <v>French Guiana</v>
      </c>
      <c r="F117" s="454" t="str">
        <f t="shared" ca="1" si="11"/>
        <v>gf</v>
      </c>
      <c r="G117" s="454" t="str">
        <f t="shared" ca="1" si="11"/>
        <v>e6tons</v>
      </c>
      <c r="H117" s="175"/>
      <c r="I117" s="175"/>
      <c r="J117" s="442">
        <f t="shared" ca="1" si="11"/>
        <v>0</v>
      </c>
      <c r="K117" s="442">
        <f t="shared" ca="1" si="11"/>
        <v>0</v>
      </c>
      <c r="L117" s="448">
        <f t="shared" ca="1" si="11"/>
        <v>0</v>
      </c>
      <c r="M117" s="491">
        <f ca="1">IFERROR(J117*INDEX('General Inputs'!$G$522:$G$579,MATCH(F117,'General Inputs'!$F$522:$F$579,0)),0)*1000</f>
        <v>0</v>
      </c>
      <c r="N117" s="445">
        <f ca="1">IFERROR(J117*INDEX('General Inputs'!$H$522:$H$579,MATCH(F117,'General Inputs'!$F$522:$F$579,0)),0)*1000</f>
        <v>0</v>
      </c>
      <c r="O117" s="445">
        <f ca="1">IFERROR(J117*INDEX('General Inputs'!$I$522:$I$579,MATCH(F117,'General Inputs'!$F$522:$F$579,0)),0)*1000</f>
        <v>0</v>
      </c>
      <c r="P117" s="445">
        <f ca="1">IFERROR($J117*INDEX('General Inputs'!$G$583:$G$630,MATCH(Coal_Calcs!$F117,'General Inputs'!$F$583:$F$630,0)),0)*$F$20</f>
        <v>0</v>
      </c>
      <c r="Q117" s="445">
        <f ca="1">IFERROR($J117*INDEX('General Inputs'!$H$583:$H$630,MATCH(Coal_Calcs!$F117,'General Inputs'!$F$583:$F$630,0)),0)*$F$20</f>
        <v>0</v>
      </c>
      <c r="R117" s="445">
        <f ca="1">IFERROR($J117*INDEX('General Inputs'!$I$583:$I$630,MATCH(Coal_Calcs!$F117,'General Inputs'!$F$583:$F$630,0)),0)*$F$20</f>
        <v>0</v>
      </c>
      <c r="S117" s="445">
        <f t="shared" ca="1" si="12"/>
        <v>0</v>
      </c>
      <c r="T117" s="442">
        <f t="shared" ca="1" si="12"/>
        <v>0</v>
      </c>
      <c r="U117" s="446">
        <f t="shared" ca="1" si="12"/>
        <v>0</v>
      </c>
      <c r="V117" s="445">
        <f ca="1">IFERROR(K117*INDEX('General Inputs'!$G$522:$G$579,MATCH(F117,'General Inputs'!$F$522:$F$579,0)),0)*1000</f>
        <v>0</v>
      </c>
      <c r="W117" s="445">
        <f ca="1">IFERROR(K117*INDEX('General Inputs'!$H$522:$H$579,MATCH(F117,'General Inputs'!$F$522:$F$579,0)),0)*1000</f>
        <v>0</v>
      </c>
      <c r="X117" s="445">
        <f ca="1">IFERROR(K117*INDEX('General Inputs'!$I$522:$I$579,MATCH(F117,'General Inputs'!$F$522:$F$579,0)),0)*1000</f>
        <v>0</v>
      </c>
      <c r="Y117" s="445">
        <f ca="1">IFERROR($K117*INDEX('General Inputs'!$G$583:$G$630,MATCH(Coal_Calcs!$F117,'General Inputs'!$F$583:$F$630,0)),0)*$F$20</f>
        <v>0</v>
      </c>
      <c r="Z117" s="445">
        <f ca="1">IFERROR($K117*INDEX('General Inputs'!$H$583:$H$630,MATCH(Coal_Calcs!$F117,'General Inputs'!$F$583:$F$630,0)),0)*$F$20</f>
        <v>0</v>
      </c>
      <c r="AA117" s="445">
        <f ca="1">IFERROR($K117*INDEX('General Inputs'!$I$583:$I$630,MATCH(Coal_Calcs!$F117,'General Inputs'!$F$583:$F$630,0)),0)*$F$20</f>
        <v>0</v>
      </c>
      <c r="AB117" s="445">
        <f t="shared" ca="1" si="7"/>
        <v>0</v>
      </c>
      <c r="AC117" s="442">
        <f t="shared" ca="1" si="7"/>
        <v>0</v>
      </c>
      <c r="AD117" s="446">
        <f t="shared" ca="1" si="7"/>
        <v>0</v>
      </c>
      <c r="AE117" s="445"/>
      <c r="AF117" s="442"/>
      <c r="AG117" s="446"/>
      <c r="AH117" s="445"/>
      <c r="AI117" s="442"/>
      <c r="AJ117" s="446"/>
      <c r="AK117" s="445">
        <f t="shared" si="8"/>
        <v>0</v>
      </c>
      <c r="AL117" s="442">
        <f t="shared" si="8"/>
        <v>0</v>
      </c>
      <c r="AM117" s="446">
        <f t="shared" si="8"/>
        <v>0</v>
      </c>
    </row>
    <row r="118" spans="1:39" s="82" customFormat="1" ht="12.9" customHeight="1" x14ac:dyDescent="0.3">
      <c r="A118" s="19"/>
      <c r="B118" s="19"/>
      <c r="C118" s="104"/>
      <c r="D118" s="453"/>
      <c r="E118" s="454" t="str">
        <f t="shared" ca="1" si="11"/>
        <v>Guernsey</v>
      </c>
      <c r="F118" s="454" t="str">
        <f t="shared" ca="1" si="11"/>
        <v>gg</v>
      </c>
      <c r="G118" s="454" t="str">
        <f t="shared" ca="1" si="11"/>
        <v>e6tons</v>
      </c>
      <c r="H118" s="175"/>
      <c r="I118" s="175"/>
      <c r="J118" s="442">
        <f t="shared" ca="1" si="11"/>
        <v>0</v>
      </c>
      <c r="K118" s="442">
        <f t="shared" ca="1" si="11"/>
        <v>0</v>
      </c>
      <c r="L118" s="448">
        <f t="shared" ca="1" si="11"/>
        <v>0</v>
      </c>
      <c r="M118" s="491">
        <f ca="1">IFERROR(J118*INDEX('General Inputs'!$G$522:$G$579,MATCH(F118,'General Inputs'!$F$522:$F$579,0)),0)*1000</f>
        <v>0</v>
      </c>
      <c r="N118" s="445">
        <f ca="1">IFERROR(J118*INDEX('General Inputs'!$H$522:$H$579,MATCH(F118,'General Inputs'!$F$522:$F$579,0)),0)*1000</f>
        <v>0</v>
      </c>
      <c r="O118" s="445">
        <f ca="1">IFERROR(J118*INDEX('General Inputs'!$I$522:$I$579,MATCH(F118,'General Inputs'!$F$522:$F$579,0)),0)*1000</f>
        <v>0</v>
      </c>
      <c r="P118" s="445">
        <f ca="1">IFERROR($J118*INDEX('General Inputs'!$G$583:$G$630,MATCH(Coal_Calcs!$F118,'General Inputs'!$F$583:$F$630,0)),0)*$F$20</f>
        <v>0</v>
      </c>
      <c r="Q118" s="445">
        <f ca="1">IFERROR($J118*INDEX('General Inputs'!$H$583:$H$630,MATCH(Coal_Calcs!$F118,'General Inputs'!$F$583:$F$630,0)),0)*$F$20</f>
        <v>0</v>
      </c>
      <c r="R118" s="445">
        <f ca="1">IFERROR($J118*INDEX('General Inputs'!$I$583:$I$630,MATCH(Coal_Calcs!$F118,'General Inputs'!$F$583:$F$630,0)),0)*$F$20</f>
        <v>0</v>
      </c>
      <c r="S118" s="445">
        <f t="shared" ca="1" si="12"/>
        <v>0</v>
      </c>
      <c r="T118" s="442">
        <f t="shared" ca="1" si="12"/>
        <v>0</v>
      </c>
      <c r="U118" s="446">
        <f t="shared" ca="1" si="12"/>
        <v>0</v>
      </c>
      <c r="V118" s="445">
        <f ca="1">IFERROR(K118*INDEX('General Inputs'!$G$522:$G$579,MATCH(F118,'General Inputs'!$F$522:$F$579,0)),0)*1000</f>
        <v>0</v>
      </c>
      <c r="W118" s="445">
        <f ca="1">IFERROR(K118*INDEX('General Inputs'!$H$522:$H$579,MATCH(F118,'General Inputs'!$F$522:$F$579,0)),0)*1000</f>
        <v>0</v>
      </c>
      <c r="X118" s="445">
        <f ca="1">IFERROR(K118*INDEX('General Inputs'!$I$522:$I$579,MATCH(F118,'General Inputs'!$F$522:$F$579,0)),0)*1000</f>
        <v>0</v>
      </c>
      <c r="Y118" s="445">
        <f ca="1">IFERROR($K118*INDEX('General Inputs'!$G$583:$G$630,MATCH(Coal_Calcs!$F118,'General Inputs'!$F$583:$F$630,0)),0)*$F$20</f>
        <v>0</v>
      </c>
      <c r="Z118" s="445">
        <f ca="1">IFERROR($K118*INDEX('General Inputs'!$H$583:$H$630,MATCH(Coal_Calcs!$F118,'General Inputs'!$F$583:$F$630,0)),0)*$F$20</f>
        <v>0</v>
      </c>
      <c r="AA118" s="445">
        <f ca="1">IFERROR($K118*INDEX('General Inputs'!$I$583:$I$630,MATCH(Coal_Calcs!$F118,'General Inputs'!$F$583:$F$630,0)),0)*$F$20</f>
        <v>0</v>
      </c>
      <c r="AB118" s="445">
        <f t="shared" ref="AB118:AD181" ca="1" si="13">V118+Y118</f>
        <v>0</v>
      </c>
      <c r="AC118" s="442">
        <f t="shared" ca="1" si="13"/>
        <v>0</v>
      </c>
      <c r="AD118" s="446">
        <f t="shared" ca="1" si="13"/>
        <v>0</v>
      </c>
      <c r="AE118" s="445"/>
      <c r="AF118" s="442"/>
      <c r="AG118" s="446"/>
      <c r="AH118" s="445"/>
      <c r="AI118" s="442"/>
      <c r="AJ118" s="446"/>
      <c r="AK118" s="445">
        <f t="shared" ref="AK118:AM181" si="14">AE118+AH118</f>
        <v>0</v>
      </c>
      <c r="AL118" s="442">
        <f t="shared" si="14"/>
        <v>0</v>
      </c>
      <c r="AM118" s="446">
        <f t="shared" si="14"/>
        <v>0</v>
      </c>
    </row>
    <row r="119" spans="1:39" s="82" customFormat="1" ht="12.9" customHeight="1" x14ac:dyDescent="0.3">
      <c r="A119" s="19"/>
      <c r="B119" s="19"/>
      <c r="C119" s="104"/>
      <c r="D119" s="453"/>
      <c r="E119" s="454" t="str">
        <f t="shared" ca="1" si="11"/>
        <v>Ghana</v>
      </c>
      <c r="F119" s="454" t="str">
        <f t="shared" ca="1" si="11"/>
        <v>gh</v>
      </c>
      <c r="G119" s="454" t="str">
        <f t="shared" ca="1" si="11"/>
        <v>e6tons</v>
      </c>
      <c r="H119" s="175"/>
      <c r="I119" s="175"/>
      <c r="J119" s="442">
        <f t="shared" ca="1" si="11"/>
        <v>0</v>
      </c>
      <c r="K119" s="442">
        <f t="shared" ca="1" si="11"/>
        <v>0</v>
      </c>
      <c r="L119" s="448">
        <f t="shared" ca="1" si="11"/>
        <v>0</v>
      </c>
      <c r="M119" s="491">
        <f ca="1">IFERROR(J119*INDEX('General Inputs'!$G$522:$G$579,MATCH(F119,'General Inputs'!$F$522:$F$579,0)),0)*1000</f>
        <v>0</v>
      </c>
      <c r="N119" s="445">
        <f ca="1">IFERROR(J119*INDEX('General Inputs'!$H$522:$H$579,MATCH(F119,'General Inputs'!$F$522:$F$579,0)),0)*1000</f>
        <v>0</v>
      </c>
      <c r="O119" s="445">
        <f ca="1">IFERROR(J119*INDEX('General Inputs'!$I$522:$I$579,MATCH(F119,'General Inputs'!$F$522:$F$579,0)),0)*1000</f>
        <v>0</v>
      </c>
      <c r="P119" s="445">
        <f ca="1">IFERROR($J119*INDEX('General Inputs'!$G$583:$G$630,MATCH(Coal_Calcs!$F119,'General Inputs'!$F$583:$F$630,0)),0)*$F$20</f>
        <v>0</v>
      </c>
      <c r="Q119" s="445">
        <f ca="1">IFERROR($J119*INDEX('General Inputs'!$H$583:$H$630,MATCH(Coal_Calcs!$F119,'General Inputs'!$F$583:$F$630,0)),0)*$F$20</f>
        <v>0</v>
      </c>
      <c r="R119" s="445">
        <f ca="1">IFERROR($J119*INDEX('General Inputs'!$I$583:$I$630,MATCH(Coal_Calcs!$F119,'General Inputs'!$F$583:$F$630,0)),0)*$F$20</f>
        <v>0</v>
      </c>
      <c r="S119" s="445">
        <f t="shared" ca="1" si="12"/>
        <v>0</v>
      </c>
      <c r="T119" s="442">
        <f t="shared" ca="1" si="12"/>
        <v>0</v>
      </c>
      <c r="U119" s="446">
        <f t="shared" ca="1" si="12"/>
        <v>0</v>
      </c>
      <c r="V119" s="445">
        <f ca="1">IFERROR(K119*INDEX('General Inputs'!$G$522:$G$579,MATCH(F119,'General Inputs'!$F$522:$F$579,0)),0)*1000</f>
        <v>0</v>
      </c>
      <c r="W119" s="445">
        <f ca="1">IFERROR(K119*INDEX('General Inputs'!$H$522:$H$579,MATCH(F119,'General Inputs'!$F$522:$F$579,0)),0)*1000</f>
        <v>0</v>
      </c>
      <c r="X119" s="445">
        <f ca="1">IFERROR(K119*INDEX('General Inputs'!$I$522:$I$579,MATCH(F119,'General Inputs'!$F$522:$F$579,0)),0)*1000</f>
        <v>0</v>
      </c>
      <c r="Y119" s="445">
        <f ca="1">IFERROR($K119*INDEX('General Inputs'!$G$583:$G$630,MATCH(Coal_Calcs!$F119,'General Inputs'!$F$583:$F$630,0)),0)*$F$20</f>
        <v>0</v>
      </c>
      <c r="Z119" s="445">
        <f ca="1">IFERROR($K119*INDEX('General Inputs'!$H$583:$H$630,MATCH(Coal_Calcs!$F119,'General Inputs'!$F$583:$F$630,0)),0)*$F$20</f>
        <v>0</v>
      </c>
      <c r="AA119" s="445">
        <f ca="1">IFERROR($K119*INDEX('General Inputs'!$I$583:$I$630,MATCH(Coal_Calcs!$F119,'General Inputs'!$F$583:$F$630,0)),0)*$F$20</f>
        <v>0</v>
      </c>
      <c r="AB119" s="445">
        <f t="shared" ca="1" si="13"/>
        <v>0</v>
      </c>
      <c r="AC119" s="442">
        <f t="shared" ca="1" si="13"/>
        <v>0</v>
      </c>
      <c r="AD119" s="446">
        <f t="shared" ca="1" si="13"/>
        <v>0</v>
      </c>
      <c r="AE119" s="445"/>
      <c r="AF119" s="442"/>
      <c r="AG119" s="446"/>
      <c r="AH119" s="445"/>
      <c r="AI119" s="442"/>
      <c r="AJ119" s="446"/>
      <c r="AK119" s="445">
        <f t="shared" si="14"/>
        <v>0</v>
      </c>
      <c r="AL119" s="442">
        <f t="shared" si="14"/>
        <v>0</v>
      </c>
      <c r="AM119" s="446">
        <f t="shared" si="14"/>
        <v>0</v>
      </c>
    </row>
    <row r="120" spans="1:39" s="82" customFormat="1" ht="12.9" customHeight="1" x14ac:dyDescent="0.3">
      <c r="A120" s="19"/>
      <c r="B120" s="19"/>
      <c r="C120" s="104"/>
      <c r="D120" s="453"/>
      <c r="E120" s="454" t="str">
        <f t="shared" ca="1" si="11"/>
        <v>Gibraltar</v>
      </c>
      <c r="F120" s="454" t="str">
        <f t="shared" ca="1" si="11"/>
        <v>gi</v>
      </c>
      <c r="G120" s="454" t="str">
        <f t="shared" ca="1" si="11"/>
        <v>e6tons</v>
      </c>
      <c r="H120" s="175"/>
      <c r="I120" s="175"/>
      <c r="J120" s="442">
        <f t="shared" ca="1" si="11"/>
        <v>0</v>
      </c>
      <c r="K120" s="442">
        <f t="shared" ca="1" si="11"/>
        <v>0</v>
      </c>
      <c r="L120" s="448">
        <f t="shared" ca="1" si="11"/>
        <v>0</v>
      </c>
      <c r="M120" s="491">
        <f ca="1">IFERROR(J120*INDEX('General Inputs'!$G$522:$G$579,MATCH(F120,'General Inputs'!$F$522:$F$579,0)),0)*1000</f>
        <v>0</v>
      </c>
      <c r="N120" s="445">
        <f ca="1">IFERROR(J120*INDEX('General Inputs'!$H$522:$H$579,MATCH(F120,'General Inputs'!$F$522:$F$579,0)),0)*1000</f>
        <v>0</v>
      </c>
      <c r="O120" s="445">
        <f ca="1">IFERROR(J120*INDEX('General Inputs'!$I$522:$I$579,MATCH(F120,'General Inputs'!$F$522:$F$579,0)),0)*1000</f>
        <v>0</v>
      </c>
      <c r="P120" s="445">
        <f ca="1">IFERROR($J120*INDEX('General Inputs'!$G$583:$G$630,MATCH(Coal_Calcs!$F120,'General Inputs'!$F$583:$F$630,0)),0)*$F$20</f>
        <v>0</v>
      </c>
      <c r="Q120" s="445">
        <f ca="1">IFERROR($J120*INDEX('General Inputs'!$H$583:$H$630,MATCH(Coal_Calcs!$F120,'General Inputs'!$F$583:$F$630,0)),0)*$F$20</f>
        <v>0</v>
      </c>
      <c r="R120" s="445">
        <f ca="1">IFERROR($J120*INDEX('General Inputs'!$I$583:$I$630,MATCH(Coal_Calcs!$F120,'General Inputs'!$F$583:$F$630,0)),0)*$F$20</f>
        <v>0</v>
      </c>
      <c r="S120" s="445">
        <f t="shared" ca="1" si="12"/>
        <v>0</v>
      </c>
      <c r="T120" s="442">
        <f t="shared" ca="1" si="12"/>
        <v>0</v>
      </c>
      <c r="U120" s="446">
        <f t="shared" ca="1" si="12"/>
        <v>0</v>
      </c>
      <c r="V120" s="445">
        <f ca="1">IFERROR(K120*INDEX('General Inputs'!$G$522:$G$579,MATCH(F120,'General Inputs'!$F$522:$F$579,0)),0)*1000</f>
        <v>0</v>
      </c>
      <c r="W120" s="445">
        <f ca="1">IFERROR(K120*INDEX('General Inputs'!$H$522:$H$579,MATCH(F120,'General Inputs'!$F$522:$F$579,0)),0)*1000</f>
        <v>0</v>
      </c>
      <c r="X120" s="445">
        <f ca="1">IFERROR(K120*INDEX('General Inputs'!$I$522:$I$579,MATCH(F120,'General Inputs'!$F$522:$F$579,0)),0)*1000</f>
        <v>0</v>
      </c>
      <c r="Y120" s="445">
        <f ca="1">IFERROR($K120*INDEX('General Inputs'!$G$583:$G$630,MATCH(Coal_Calcs!$F120,'General Inputs'!$F$583:$F$630,0)),0)*$F$20</f>
        <v>0</v>
      </c>
      <c r="Z120" s="445">
        <f ca="1">IFERROR($K120*INDEX('General Inputs'!$H$583:$H$630,MATCH(Coal_Calcs!$F120,'General Inputs'!$F$583:$F$630,0)),0)*$F$20</f>
        <v>0</v>
      </c>
      <c r="AA120" s="445">
        <f ca="1">IFERROR($K120*INDEX('General Inputs'!$I$583:$I$630,MATCH(Coal_Calcs!$F120,'General Inputs'!$F$583:$F$630,0)),0)*$F$20</f>
        <v>0</v>
      </c>
      <c r="AB120" s="445">
        <f t="shared" ca="1" si="13"/>
        <v>0</v>
      </c>
      <c r="AC120" s="442">
        <f t="shared" ca="1" si="13"/>
        <v>0</v>
      </c>
      <c r="AD120" s="446">
        <f t="shared" ca="1" si="13"/>
        <v>0</v>
      </c>
      <c r="AE120" s="445"/>
      <c r="AF120" s="442"/>
      <c r="AG120" s="446"/>
      <c r="AH120" s="445"/>
      <c r="AI120" s="442"/>
      <c r="AJ120" s="446"/>
      <c r="AK120" s="445">
        <f t="shared" si="14"/>
        <v>0</v>
      </c>
      <c r="AL120" s="442">
        <f t="shared" si="14"/>
        <v>0</v>
      </c>
      <c r="AM120" s="446">
        <f t="shared" si="14"/>
        <v>0</v>
      </c>
    </row>
    <row r="121" spans="1:39" s="82" customFormat="1" ht="12.9" customHeight="1" x14ac:dyDescent="0.3">
      <c r="A121" s="19"/>
      <c r="B121" s="19"/>
      <c r="C121" s="104"/>
      <c r="D121" s="453"/>
      <c r="E121" s="454" t="str">
        <f t="shared" ca="1" si="11"/>
        <v>Greenland</v>
      </c>
      <c r="F121" s="454" t="str">
        <f t="shared" ca="1" si="11"/>
        <v>gl</v>
      </c>
      <c r="G121" s="454" t="str">
        <f t="shared" ca="1" si="11"/>
        <v>e6tons</v>
      </c>
      <c r="H121" s="175"/>
      <c r="I121" s="175"/>
      <c r="J121" s="442">
        <f t="shared" ca="1" si="11"/>
        <v>0</v>
      </c>
      <c r="K121" s="442">
        <f t="shared" ca="1" si="11"/>
        <v>0</v>
      </c>
      <c r="L121" s="448">
        <f t="shared" ca="1" si="11"/>
        <v>0</v>
      </c>
      <c r="M121" s="491">
        <f ca="1">IFERROR(J121*INDEX('General Inputs'!$G$522:$G$579,MATCH(F121,'General Inputs'!$F$522:$F$579,0)),0)*1000</f>
        <v>0</v>
      </c>
      <c r="N121" s="445">
        <f ca="1">IFERROR(J121*INDEX('General Inputs'!$H$522:$H$579,MATCH(F121,'General Inputs'!$F$522:$F$579,0)),0)*1000</f>
        <v>0</v>
      </c>
      <c r="O121" s="445">
        <f ca="1">IFERROR(J121*INDEX('General Inputs'!$I$522:$I$579,MATCH(F121,'General Inputs'!$F$522:$F$579,0)),0)*1000</f>
        <v>0</v>
      </c>
      <c r="P121" s="445">
        <f ca="1">IFERROR($J121*INDEX('General Inputs'!$G$583:$G$630,MATCH(Coal_Calcs!$F121,'General Inputs'!$F$583:$F$630,0)),0)*$F$20</f>
        <v>0</v>
      </c>
      <c r="Q121" s="445">
        <f ca="1">IFERROR($J121*INDEX('General Inputs'!$H$583:$H$630,MATCH(Coal_Calcs!$F121,'General Inputs'!$F$583:$F$630,0)),0)*$F$20</f>
        <v>0</v>
      </c>
      <c r="R121" s="445">
        <f ca="1">IFERROR($J121*INDEX('General Inputs'!$I$583:$I$630,MATCH(Coal_Calcs!$F121,'General Inputs'!$F$583:$F$630,0)),0)*$F$20</f>
        <v>0</v>
      </c>
      <c r="S121" s="445">
        <f t="shared" ca="1" si="12"/>
        <v>0</v>
      </c>
      <c r="T121" s="442">
        <f t="shared" ca="1" si="12"/>
        <v>0</v>
      </c>
      <c r="U121" s="446">
        <f t="shared" ca="1" si="12"/>
        <v>0</v>
      </c>
      <c r="V121" s="445">
        <f ca="1">IFERROR(K121*INDEX('General Inputs'!$G$522:$G$579,MATCH(F121,'General Inputs'!$F$522:$F$579,0)),0)*1000</f>
        <v>0</v>
      </c>
      <c r="W121" s="445">
        <f ca="1">IFERROR(K121*INDEX('General Inputs'!$H$522:$H$579,MATCH(F121,'General Inputs'!$F$522:$F$579,0)),0)*1000</f>
        <v>0</v>
      </c>
      <c r="X121" s="445">
        <f ca="1">IFERROR(K121*INDEX('General Inputs'!$I$522:$I$579,MATCH(F121,'General Inputs'!$F$522:$F$579,0)),0)*1000</f>
        <v>0</v>
      </c>
      <c r="Y121" s="445">
        <f ca="1">IFERROR($K121*INDEX('General Inputs'!$G$583:$G$630,MATCH(Coal_Calcs!$F121,'General Inputs'!$F$583:$F$630,0)),0)*$F$20</f>
        <v>0</v>
      </c>
      <c r="Z121" s="445">
        <f ca="1">IFERROR($K121*INDEX('General Inputs'!$H$583:$H$630,MATCH(Coal_Calcs!$F121,'General Inputs'!$F$583:$F$630,0)),0)*$F$20</f>
        <v>0</v>
      </c>
      <c r="AA121" s="445">
        <f ca="1">IFERROR($K121*INDEX('General Inputs'!$I$583:$I$630,MATCH(Coal_Calcs!$F121,'General Inputs'!$F$583:$F$630,0)),0)*$F$20</f>
        <v>0</v>
      </c>
      <c r="AB121" s="445">
        <f t="shared" ca="1" si="13"/>
        <v>0</v>
      </c>
      <c r="AC121" s="442">
        <f t="shared" ca="1" si="13"/>
        <v>0</v>
      </c>
      <c r="AD121" s="446">
        <f t="shared" ca="1" si="13"/>
        <v>0</v>
      </c>
      <c r="AE121" s="445"/>
      <c r="AF121" s="442"/>
      <c r="AG121" s="446"/>
      <c r="AH121" s="445"/>
      <c r="AI121" s="442"/>
      <c r="AJ121" s="446"/>
      <c r="AK121" s="445">
        <f t="shared" si="14"/>
        <v>0</v>
      </c>
      <c r="AL121" s="442">
        <f t="shared" si="14"/>
        <v>0</v>
      </c>
      <c r="AM121" s="446">
        <f t="shared" si="14"/>
        <v>0</v>
      </c>
    </row>
    <row r="122" spans="1:39" s="82" customFormat="1" ht="12.9" customHeight="1" x14ac:dyDescent="0.3">
      <c r="A122" s="19"/>
      <c r="B122" s="19"/>
      <c r="C122" s="104"/>
      <c r="D122" s="453"/>
      <c r="E122" s="454" t="str">
        <f t="shared" ca="1" si="11"/>
        <v>Gambia</v>
      </c>
      <c r="F122" s="454" t="str">
        <f t="shared" ca="1" si="11"/>
        <v>gm</v>
      </c>
      <c r="G122" s="454" t="str">
        <f t="shared" ca="1" si="11"/>
        <v>e6tons</v>
      </c>
      <c r="H122" s="175"/>
      <c r="I122" s="175"/>
      <c r="J122" s="442">
        <f t="shared" ca="1" si="11"/>
        <v>0</v>
      </c>
      <c r="K122" s="442">
        <f t="shared" ca="1" si="11"/>
        <v>0</v>
      </c>
      <c r="L122" s="448">
        <f t="shared" ca="1" si="11"/>
        <v>0</v>
      </c>
      <c r="M122" s="491">
        <f ca="1">IFERROR(J122*INDEX('General Inputs'!$G$522:$G$579,MATCH(F122,'General Inputs'!$F$522:$F$579,0)),0)*1000</f>
        <v>0</v>
      </c>
      <c r="N122" s="445">
        <f ca="1">IFERROR(J122*INDEX('General Inputs'!$H$522:$H$579,MATCH(F122,'General Inputs'!$F$522:$F$579,0)),0)*1000</f>
        <v>0</v>
      </c>
      <c r="O122" s="445">
        <f ca="1">IFERROR(J122*INDEX('General Inputs'!$I$522:$I$579,MATCH(F122,'General Inputs'!$F$522:$F$579,0)),0)*1000</f>
        <v>0</v>
      </c>
      <c r="P122" s="445">
        <f ca="1">IFERROR($J122*INDEX('General Inputs'!$G$583:$G$630,MATCH(Coal_Calcs!$F122,'General Inputs'!$F$583:$F$630,0)),0)*$F$20</f>
        <v>0</v>
      </c>
      <c r="Q122" s="445">
        <f ca="1">IFERROR($J122*INDEX('General Inputs'!$H$583:$H$630,MATCH(Coal_Calcs!$F122,'General Inputs'!$F$583:$F$630,0)),0)*$F$20</f>
        <v>0</v>
      </c>
      <c r="R122" s="445">
        <f ca="1">IFERROR($J122*INDEX('General Inputs'!$I$583:$I$630,MATCH(Coal_Calcs!$F122,'General Inputs'!$F$583:$F$630,0)),0)*$F$20</f>
        <v>0</v>
      </c>
      <c r="S122" s="445">
        <f t="shared" ca="1" si="12"/>
        <v>0</v>
      </c>
      <c r="T122" s="442">
        <f t="shared" ca="1" si="12"/>
        <v>0</v>
      </c>
      <c r="U122" s="446">
        <f t="shared" ca="1" si="12"/>
        <v>0</v>
      </c>
      <c r="V122" s="445">
        <f ca="1">IFERROR(K122*INDEX('General Inputs'!$G$522:$G$579,MATCH(F122,'General Inputs'!$F$522:$F$579,0)),0)*1000</f>
        <v>0</v>
      </c>
      <c r="W122" s="445">
        <f ca="1">IFERROR(K122*INDEX('General Inputs'!$H$522:$H$579,MATCH(F122,'General Inputs'!$F$522:$F$579,0)),0)*1000</f>
        <v>0</v>
      </c>
      <c r="X122" s="445">
        <f ca="1">IFERROR(K122*INDEX('General Inputs'!$I$522:$I$579,MATCH(F122,'General Inputs'!$F$522:$F$579,0)),0)*1000</f>
        <v>0</v>
      </c>
      <c r="Y122" s="445">
        <f ca="1">IFERROR($K122*INDEX('General Inputs'!$G$583:$G$630,MATCH(Coal_Calcs!$F122,'General Inputs'!$F$583:$F$630,0)),0)*$F$20</f>
        <v>0</v>
      </c>
      <c r="Z122" s="445">
        <f ca="1">IFERROR($K122*INDEX('General Inputs'!$H$583:$H$630,MATCH(Coal_Calcs!$F122,'General Inputs'!$F$583:$F$630,0)),0)*$F$20</f>
        <v>0</v>
      </c>
      <c r="AA122" s="445">
        <f ca="1">IFERROR($K122*INDEX('General Inputs'!$I$583:$I$630,MATCH(Coal_Calcs!$F122,'General Inputs'!$F$583:$F$630,0)),0)*$F$20</f>
        <v>0</v>
      </c>
      <c r="AB122" s="445">
        <f t="shared" ca="1" si="13"/>
        <v>0</v>
      </c>
      <c r="AC122" s="442">
        <f t="shared" ca="1" si="13"/>
        <v>0</v>
      </c>
      <c r="AD122" s="446">
        <f t="shared" ca="1" si="13"/>
        <v>0</v>
      </c>
      <c r="AE122" s="445"/>
      <c r="AF122" s="442"/>
      <c r="AG122" s="446"/>
      <c r="AH122" s="445"/>
      <c r="AI122" s="442"/>
      <c r="AJ122" s="446"/>
      <c r="AK122" s="445">
        <f t="shared" si="14"/>
        <v>0</v>
      </c>
      <c r="AL122" s="442">
        <f t="shared" si="14"/>
        <v>0</v>
      </c>
      <c r="AM122" s="446">
        <f t="shared" si="14"/>
        <v>0</v>
      </c>
    </row>
    <row r="123" spans="1:39" s="82" customFormat="1" ht="12.9" customHeight="1" x14ac:dyDescent="0.3">
      <c r="A123" s="19"/>
      <c r="B123" s="19"/>
      <c r="C123" s="104"/>
      <c r="D123" s="453"/>
      <c r="E123" s="454" t="str">
        <f t="shared" ca="1" si="11"/>
        <v>Guinea</v>
      </c>
      <c r="F123" s="454" t="str">
        <f t="shared" ca="1" si="11"/>
        <v>gn</v>
      </c>
      <c r="G123" s="454" t="str">
        <f t="shared" ca="1" si="11"/>
        <v>e6tons</v>
      </c>
      <c r="H123" s="175"/>
      <c r="I123" s="175"/>
      <c r="J123" s="442">
        <f t="shared" ca="1" si="11"/>
        <v>0</v>
      </c>
      <c r="K123" s="442">
        <f t="shared" ca="1" si="11"/>
        <v>0</v>
      </c>
      <c r="L123" s="448">
        <f t="shared" ca="1" si="11"/>
        <v>0</v>
      </c>
      <c r="M123" s="491">
        <f ca="1">IFERROR(J123*INDEX('General Inputs'!$G$522:$G$579,MATCH(F123,'General Inputs'!$F$522:$F$579,0)),0)*1000</f>
        <v>0</v>
      </c>
      <c r="N123" s="445">
        <f ca="1">IFERROR(J123*INDEX('General Inputs'!$H$522:$H$579,MATCH(F123,'General Inputs'!$F$522:$F$579,0)),0)*1000</f>
        <v>0</v>
      </c>
      <c r="O123" s="445">
        <f ca="1">IFERROR(J123*INDEX('General Inputs'!$I$522:$I$579,MATCH(F123,'General Inputs'!$F$522:$F$579,0)),0)*1000</f>
        <v>0</v>
      </c>
      <c r="P123" s="445">
        <f ca="1">IFERROR($J123*INDEX('General Inputs'!$G$583:$G$630,MATCH(Coal_Calcs!$F123,'General Inputs'!$F$583:$F$630,0)),0)*$F$20</f>
        <v>0</v>
      </c>
      <c r="Q123" s="445">
        <f ca="1">IFERROR($J123*INDEX('General Inputs'!$H$583:$H$630,MATCH(Coal_Calcs!$F123,'General Inputs'!$F$583:$F$630,0)),0)*$F$20</f>
        <v>0</v>
      </c>
      <c r="R123" s="445">
        <f ca="1">IFERROR($J123*INDEX('General Inputs'!$I$583:$I$630,MATCH(Coal_Calcs!$F123,'General Inputs'!$F$583:$F$630,0)),0)*$F$20</f>
        <v>0</v>
      </c>
      <c r="S123" s="445">
        <f t="shared" ca="1" si="12"/>
        <v>0</v>
      </c>
      <c r="T123" s="442">
        <f t="shared" ca="1" si="12"/>
        <v>0</v>
      </c>
      <c r="U123" s="446">
        <f t="shared" ca="1" si="12"/>
        <v>0</v>
      </c>
      <c r="V123" s="445">
        <f ca="1">IFERROR(K123*INDEX('General Inputs'!$G$522:$G$579,MATCH(F123,'General Inputs'!$F$522:$F$579,0)),0)*1000</f>
        <v>0</v>
      </c>
      <c r="W123" s="445">
        <f ca="1">IFERROR(K123*INDEX('General Inputs'!$H$522:$H$579,MATCH(F123,'General Inputs'!$F$522:$F$579,0)),0)*1000</f>
        <v>0</v>
      </c>
      <c r="X123" s="445">
        <f ca="1">IFERROR(K123*INDEX('General Inputs'!$I$522:$I$579,MATCH(F123,'General Inputs'!$F$522:$F$579,0)),0)*1000</f>
        <v>0</v>
      </c>
      <c r="Y123" s="445">
        <f ca="1">IFERROR($K123*INDEX('General Inputs'!$G$583:$G$630,MATCH(Coal_Calcs!$F123,'General Inputs'!$F$583:$F$630,0)),0)*$F$20</f>
        <v>0</v>
      </c>
      <c r="Z123" s="445">
        <f ca="1">IFERROR($K123*INDEX('General Inputs'!$H$583:$H$630,MATCH(Coal_Calcs!$F123,'General Inputs'!$F$583:$F$630,0)),0)*$F$20</f>
        <v>0</v>
      </c>
      <c r="AA123" s="445">
        <f ca="1">IFERROR($K123*INDEX('General Inputs'!$I$583:$I$630,MATCH(Coal_Calcs!$F123,'General Inputs'!$F$583:$F$630,0)),0)*$F$20</f>
        <v>0</v>
      </c>
      <c r="AB123" s="445">
        <f t="shared" ca="1" si="13"/>
        <v>0</v>
      </c>
      <c r="AC123" s="442">
        <f t="shared" ca="1" si="13"/>
        <v>0</v>
      </c>
      <c r="AD123" s="446">
        <f t="shared" ca="1" si="13"/>
        <v>0</v>
      </c>
      <c r="AE123" s="445"/>
      <c r="AF123" s="442"/>
      <c r="AG123" s="446"/>
      <c r="AH123" s="445"/>
      <c r="AI123" s="442"/>
      <c r="AJ123" s="446"/>
      <c r="AK123" s="445">
        <f t="shared" si="14"/>
        <v>0</v>
      </c>
      <c r="AL123" s="442">
        <f t="shared" si="14"/>
        <v>0</v>
      </c>
      <c r="AM123" s="446">
        <f t="shared" si="14"/>
        <v>0</v>
      </c>
    </row>
    <row r="124" spans="1:39" s="82" customFormat="1" ht="12.9" customHeight="1" x14ac:dyDescent="0.3">
      <c r="A124" s="19"/>
      <c r="B124" s="19"/>
      <c r="C124" s="104"/>
      <c r="D124" s="453"/>
      <c r="E124" s="454" t="str">
        <f t="shared" ca="1" si="11"/>
        <v>Guadeloupe</v>
      </c>
      <c r="F124" s="454" t="str">
        <f t="shared" ca="1" si="11"/>
        <v>gp</v>
      </c>
      <c r="G124" s="454" t="str">
        <f t="shared" ca="1" si="11"/>
        <v>e6tons</v>
      </c>
      <c r="H124" s="175"/>
      <c r="I124" s="175"/>
      <c r="J124" s="442">
        <f t="shared" ca="1" si="11"/>
        <v>0</v>
      </c>
      <c r="K124" s="442">
        <f t="shared" ca="1" si="11"/>
        <v>0</v>
      </c>
      <c r="L124" s="448">
        <f t="shared" ca="1" si="11"/>
        <v>0</v>
      </c>
      <c r="M124" s="491">
        <f ca="1">IFERROR(J124*INDEX('General Inputs'!$G$522:$G$579,MATCH(F124,'General Inputs'!$F$522:$F$579,0)),0)*1000</f>
        <v>0</v>
      </c>
      <c r="N124" s="445">
        <f ca="1">IFERROR(J124*INDEX('General Inputs'!$H$522:$H$579,MATCH(F124,'General Inputs'!$F$522:$F$579,0)),0)*1000</f>
        <v>0</v>
      </c>
      <c r="O124" s="445">
        <f ca="1">IFERROR(J124*INDEX('General Inputs'!$I$522:$I$579,MATCH(F124,'General Inputs'!$F$522:$F$579,0)),0)*1000</f>
        <v>0</v>
      </c>
      <c r="P124" s="445">
        <f ca="1">IFERROR($J124*INDEX('General Inputs'!$G$583:$G$630,MATCH(Coal_Calcs!$F124,'General Inputs'!$F$583:$F$630,0)),0)*$F$20</f>
        <v>0</v>
      </c>
      <c r="Q124" s="445">
        <f ca="1">IFERROR($J124*INDEX('General Inputs'!$H$583:$H$630,MATCH(Coal_Calcs!$F124,'General Inputs'!$F$583:$F$630,0)),0)*$F$20</f>
        <v>0</v>
      </c>
      <c r="R124" s="445">
        <f ca="1">IFERROR($J124*INDEX('General Inputs'!$I$583:$I$630,MATCH(Coal_Calcs!$F124,'General Inputs'!$F$583:$F$630,0)),0)*$F$20</f>
        <v>0</v>
      </c>
      <c r="S124" s="445">
        <f t="shared" ca="1" si="12"/>
        <v>0</v>
      </c>
      <c r="T124" s="442">
        <f t="shared" ca="1" si="12"/>
        <v>0</v>
      </c>
      <c r="U124" s="446">
        <f t="shared" ca="1" si="12"/>
        <v>0</v>
      </c>
      <c r="V124" s="445">
        <f ca="1">IFERROR(K124*INDEX('General Inputs'!$G$522:$G$579,MATCH(F124,'General Inputs'!$F$522:$F$579,0)),0)*1000</f>
        <v>0</v>
      </c>
      <c r="W124" s="445">
        <f ca="1">IFERROR(K124*INDEX('General Inputs'!$H$522:$H$579,MATCH(F124,'General Inputs'!$F$522:$F$579,0)),0)*1000</f>
        <v>0</v>
      </c>
      <c r="X124" s="445">
        <f ca="1">IFERROR(K124*INDEX('General Inputs'!$I$522:$I$579,MATCH(F124,'General Inputs'!$F$522:$F$579,0)),0)*1000</f>
        <v>0</v>
      </c>
      <c r="Y124" s="445">
        <f ca="1">IFERROR($K124*INDEX('General Inputs'!$G$583:$G$630,MATCH(Coal_Calcs!$F124,'General Inputs'!$F$583:$F$630,0)),0)*$F$20</f>
        <v>0</v>
      </c>
      <c r="Z124" s="445">
        <f ca="1">IFERROR($K124*INDEX('General Inputs'!$H$583:$H$630,MATCH(Coal_Calcs!$F124,'General Inputs'!$F$583:$F$630,0)),0)*$F$20</f>
        <v>0</v>
      </c>
      <c r="AA124" s="445">
        <f ca="1">IFERROR($K124*INDEX('General Inputs'!$I$583:$I$630,MATCH(Coal_Calcs!$F124,'General Inputs'!$F$583:$F$630,0)),0)*$F$20</f>
        <v>0</v>
      </c>
      <c r="AB124" s="445">
        <f t="shared" ca="1" si="13"/>
        <v>0</v>
      </c>
      <c r="AC124" s="442">
        <f t="shared" ca="1" si="13"/>
        <v>0</v>
      </c>
      <c r="AD124" s="446">
        <f t="shared" ca="1" si="13"/>
        <v>0</v>
      </c>
      <c r="AE124" s="445"/>
      <c r="AF124" s="442"/>
      <c r="AG124" s="446"/>
      <c r="AH124" s="445"/>
      <c r="AI124" s="442"/>
      <c r="AJ124" s="446"/>
      <c r="AK124" s="445">
        <f t="shared" si="14"/>
        <v>0</v>
      </c>
      <c r="AL124" s="442">
        <f t="shared" si="14"/>
        <v>0</v>
      </c>
      <c r="AM124" s="446">
        <f t="shared" si="14"/>
        <v>0</v>
      </c>
    </row>
    <row r="125" spans="1:39" s="82" customFormat="1" ht="12.9" customHeight="1" x14ac:dyDescent="0.3">
      <c r="A125" s="19"/>
      <c r="B125" s="19"/>
      <c r="C125" s="104"/>
      <c r="D125" s="453"/>
      <c r="E125" s="454" t="str">
        <f t="shared" ca="1" si="11"/>
        <v>Equatorial Guinea</v>
      </c>
      <c r="F125" s="454" t="str">
        <f t="shared" ca="1" si="11"/>
        <v>gq</v>
      </c>
      <c r="G125" s="454" t="str">
        <f t="shared" ca="1" si="11"/>
        <v>e6tons</v>
      </c>
      <c r="H125" s="175"/>
      <c r="I125" s="175"/>
      <c r="J125" s="442">
        <f t="shared" ca="1" si="11"/>
        <v>0</v>
      </c>
      <c r="K125" s="442">
        <f t="shared" ca="1" si="11"/>
        <v>0</v>
      </c>
      <c r="L125" s="448">
        <f t="shared" ca="1" si="11"/>
        <v>0</v>
      </c>
      <c r="M125" s="491">
        <f ca="1">IFERROR(J125*INDEX('General Inputs'!$G$522:$G$579,MATCH(F125,'General Inputs'!$F$522:$F$579,0)),0)*1000</f>
        <v>0</v>
      </c>
      <c r="N125" s="445">
        <f ca="1">IFERROR(J125*INDEX('General Inputs'!$H$522:$H$579,MATCH(F125,'General Inputs'!$F$522:$F$579,0)),0)*1000</f>
        <v>0</v>
      </c>
      <c r="O125" s="445">
        <f ca="1">IFERROR(J125*INDEX('General Inputs'!$I$522:$I$579,MATCH(F125,'General Inputs'!$F$522:$F$579,0)),0)*1000</f>
        <v>0</v>
      </c>
      <c r="P125" s="445">
        <f ca="1">IFERROR($J125*INDEX('General Inputs'!$G$583:$G$630,MATCH(Coal_Calcs!$F125,'General Inputs'!$F$583:$F$630,0)),0)*$F$20</f>
        <v>0</v>
      </c>
      <c r="Q125" s="445">
        <f ca="1">IFERROR($J125*INDEX('General Inputs'!$H$583:$H$630,MATCH(Coal_Calcs!$F125,'General Inputs'!$F$583:$F$630,0)),0)*$F$20</f>
        <v>0</v>
      </c>
      <c r="R125" s="445">
        <f ca="1">IFERROR($J125*INDEX('General Inputs'!$I$583:$I$630,MATCH(Coal_Calcs!$F125,'General Inputs'!$F$583:$F$630,0)),0)*$F$20</f>
        <v>0</v>
      </c>
      <c r="S125" s="445">
        <f t="shared" ca="1" si="12"/>
        <v>0</v>
      </c>
      <c r="T125" s="442">
        <f t="shared" ca="1" si="12"/>
        <v>0</v>
      </c>
      <c r="U125" s="446">
        <f t="shared" ca="1" si="12"/>
        <v>0</v>
      </c>
      <c r="V125" s="445">
        <f ca="1">IFERROR(K125*INDEX('General Inputs'!$G$522:$G$579,MATCH(F125,'General Inputs'!$F$522:$F$579,0)),0)*1000</f>
        <v>0</v>
      </c>
      <c r="W125" s="445">
        <f ca="1">IFERROR(K125*INDEX('General Inputs'!$H$522:$H$579,MATCH(F125,'General Inputs'!$F$522:$F$579,0)),0)*1000</f>
        <v>0</v>
      </c>
      <c r="X125" s="445">
        <f ca="1">IFERROR(K125*INDEX('General Inputs'!$I$522:$I$579,MATCH(F125,'General Inputs'!$F$522:$F$579,0)),0)*1000</f>
        <v>0</v>
      </c>
      <c r="Y125" s="445">
        <f ca="1">IFERROR($K125*INDEX('General Inputs'!$G$583:$G$630,MATCH(Coal_Calcs!$F125,'General Inputs'!$F$583:$F$630,0)),0)*$F$20</f>
        <v>0</v>
      </c>
      <c r="Z125" s="445">
        <f ca="1">IFERROR($K125*INDEX('General Inputs'!$H$583:$H$630,MATCH(Coal_Calcs!$F125,'General Inputs'!$F$583:$F$630,0)),0)*$F$20</f>
        <v>0</v>
      </c>
      <c r="AA125" s="445">
        <f ca="1">IFERROR($K125*INDEX('General Inputs'!$I$583:$I$630,MATCH(Coal_Calcs!$F125,'General Inputs'!$F$583:$F$630,0)),0)*$F$20</f>
        <v>0</v>
      </c>
      <c r="AB125" s="445">
        <f t="shared" ca="1" si="13"/>
        <v>0</v>
      </c>
      <c r="AC125" s="442">
        <f t="shared" ca="1" si="13"/>
        <v>0</v>
      </c>
      <c r="AD125" s="446">
        <f t="shared" ca="1" si="13"/>
        <v>0</v>
      </c>
      <c r="AE125" s="445"/>
      <c r="AF125" s="442"/>
      <c r="AG125" s="446"/>
      <c r="AH125" s="445"/>
      <c r="AI125" s="442"/>
      <c r="AJ125" s="446"/>
      <c r="AK125" s="445">
        <f t="shared" si="14"/>
        <v>0</v>
      </c>
      <c r="AL125" s="442">
        <f t="shared" si="14"/>
        <v>0</v>
      </c>
      <c r="AM125" s="446">
        <f t="shared" si="14"/>
        <v>0</v>
      </c>
    </row>
    <row r="126" spans="1:39" s="82" customFormat="1" ht="12.9" customHeight="1" x14ac:dyDescent="0.3">
      <c r="A126" s="19"/>
      <c r="B126" s="19"/>
      <c r="C126" s="104"/>
      <c r="D126" s="453"/>
      <c r="E126" s="454" t="str">
        <f t="shared" ca="1" si="11"/>
        <v>Greece</v>
      </c>
      <c r="F126" s="454" t="str">
        <f t="shared" ca="1" si="11"/>
        <v>gr</v>
      </c>
      <c r="G126" s="454" t="str">
        <f t="shared" ca="1" si="11"/>
        <v>e6tons</v>
      </c>
      <c r="H126" s="175"/>
      <c r="I126" s="175"/>
      <c r="J126" s="442">
        <f t="shared" ref="J126:L141" ca="1" si="15">INDIRECT((ADDRESS(ROW(),COLUMN(),,,$F$290)))</f>
        <v>27</v>
      </c>
      <c r="K126" s="442">
        <f t="shared" ca="1" si="15"/>
        <v>27.088494742982853</v>
      </c>
      <c r="L126" s="448">
        <f t="shared" ca="1" si="15"/>
        <v>0</v>
      </c>
      <c r="M126" s="491">
        <f ca="1">IFERROR(J126*INDEX('General Inputs'!$G$522:$G$579,MATCH(F126,'General Inputs'!$F$522:$F$579,0)),0)*1000</f>
        <v>43891.390727886217</v>
      </c>
      <c r="N126" s="445">
        <f ca="1">IFERROR(J126*INDEX('General Inputs'!$H$522:$H$579,MATCH(F126,'General Inputs'!$F$522:$F$579,0)),0)*1000</f>
        <v>48671.913840361187</v>
      </c>
      <c r="O126" s="445">
        <f ca="1">IFERROR(J126*INDEX('General Inputs'!$I$522:$I$579,MATCH(F126,'General Inputs'!$F$522:$F$579,0)),0)*1000</f>
        <v>53500.891190806316</v>
      </c>
      <c r="P126" s="445">
        <f ca="1">IFERROR($J126*INDEX('General Inputs'!$G$583:$G$630,MATCH(Coal_Calcs!$F126,'General Inputs'!$F$583:$F$630,0)),0)*$F$20</f>
        <v>3016.5234548076328</v>
      </c>
      <c r="Q126" s="445">
        <f ca="1">IFERROR($J126*INDEX('General Inputs'!$H$583:$H$630,MATCH(Coal_Calcs!$F126,'General Inputs'!$F$583:$F$630,0)),0)*$F$20</f>
        <v>3315.1325692833275</v>
      </c>
      <c r="R126" s="445">
        <f ca="1">IFERROR($J126*INDEX('General Inputs'!$I$583:$I$630,MATCH(Coal_Calcs!$F126,'General Inputs'!$F$583:$F$630,0)),0)*$F$20</f>
        <v>3613.7416837590235</v>
      </c>
      <c r="S126" s="445">
        <f t="shared" ca="1" si="12"/>
        <v>46907.91418269385</v>
      </c>
      <c r="T126" s="442">
        <f t="shared" ca="1" si="12"/>
        <v>51987.046409644514</v>
      </c>
      <c r="U126" s="446">
        <f t="shared" ca="1" si="12"/>
        <v>57114.632874565337</v>
      </c>
      <c r="V126" s="445">
        <f ca="1">IFERROR(K126*INDEX('General Inputs'!$G$522:$G$579,MATCH(F126,'General Inputs'!$F$522:$F$579,0)),0)*1000</f>
        <v>44035.248407205632</v>
      </c>
      <c r="W126" s="445">
        <f ca="1">IFERROR(K126*INDEX('General Inputs'!$H$522:$H$579,MATCH(F126,'General Inputs'!$F$522:$F$579,0)),0)*1000</f>
        <v>48831.440081316236</v>
      </c>
      <c r="X126" s="445">
        <f ca="1">IFERROR(K126*INDEX('General Inputs'!$I$522:$I$579,MATCH(F126,'General Inputs'!$F$522:$F$579,0)),0)*1000</f>
        <v>53676.244806187198</v>
      </c>
      <c r="Y126" s="445">
        <f ca="1">IFERROR($K126*INDEX('General Inputs'!$G$583:$G$630,MATCH(Coal_Calcs!$F126,'General Inputs'!$F$583:$F$630,0)),0)*$F$20</f>
        <v>3026.4103610237416</v>
      </c>
      <c r="Z126" s="445">
        <f ca="1">IFERROR($K126*INDEX('General Inputs'!$H$583:$H$630,MATCH(Coal_Calcs!$F126,'General Inputs'!$F$583:$F$630,0)),0)*$F$20</f>
        <v>3325.9981916786173</v>
      </c>
      <c r="AA126" s="445">
        <f ca="1">IFERROR($K126*INDEX('General Inputs'!$I$583:$I$630,MATCH(Coal_Calcs!$F126,'General Inputs'!$F$583:$F$630,0)),0)*$F$20</f>
        <v>3625.586022333493</v>
      </c>
      <c r="AB126" s="445">
        <f t="shared" ca="1" si="13"/>
        <v>47061.658768229376</v>
      </c>
      <c r="AC126" s="442">
        <f t="shared" ca="1" si="13"/>
        <v>52157.438272994856</v>
      </c>
      <c r="AD126" s="446">
        <f t="shared" ca="1" si="13"/>
        <v>57301.830828520688</v>
      </c>
      <c r="AE126" s="445"/>
      <c r="AF126" s="442"/>
      <c r="AG126" s="446"/>
      <c r="AH126" s="445"/>
      <c r="AI126" s="442"/>
      <c r="AJ126" s="446"/>
      <c r="AK126" s="445">
        <f t="shared" si="14"/>
        <v>0</v>
      </c>
      <c r="AL126" s="442">
        <f t="shared" si="14"/>
        <v>0</v>
      </c>
      <c r="AM126" s="446">
        <f t="shared" si="14"/>
        <v>0</v>
      </c>
    </row>
    <row r="127" spans="1:39" s="82" customFormat="1" ht="12.9" customHeight="1" x14ac:dyDescent="0.3">
      <c r="A127" s="19"/>
      <c r="B127" s="19"/>
      <c r="C127" s="104"/>
      <c r="D127" s="453"/>
      <c r="E127" s="454" t="str">
        <f t="shared" ref="E127:L183" ca="1" si="16">INDIRECT((ADDRESS(ROW(),COLUMN(),,,$F$290)))</f>
        <v>South Georgia and the South Sandwich Islands</v>
      </c>
      <c r="F127" s="454" t="str">
        <f t="shared" ca="1" si="16"/>
        <v>gs</v>
      </c>
      <c r="G127" s="454" t="str">
        <f t="shared" ca="1" si="16"/>
        <v>e6tons</v>
      </c>
      <c r="H127" s="175"/>
      <c r="I127" s="175"/>
      <c r="J127" s="442">
        <f t="shared" ca="1" si="15"/>
        <v>0</v>
      </c>
      <c r="K127" s="442">
        <f t="shared" ca="1" si="15"/>
        <v>0</v>
      </c>
      <c r="L127" s="448">
        <f t="shared" ca="1" si="15"/>
        <v>0</v>
      </c>
      <c r="M127" s="491">
        <f ca="1">IFERROR(J127*INDEX('General Inputs'!$G$522:$G$579,MATCH(F127,'General Inputs'!$F$522:$F$579,0)),0)*1000</f>
        <v>0</v>
      </c>
      <c r="N127" s="445">
        <f ca="1">IFERROR(J127*INDEX('General Inputs'!$H$522:$H$579,MATCH(F127,'General Inputs'!$F$522:$F$579,0)),0)*1000</f>
        <v>0</v>
      </c>
      <c r="O127" s="445">
        <f ca="1">IFERROR(J127*INDEX('General Inputs'!$I$522:$I$579,MATCH(F127,'General Inputs'!$F$522:$F$579,0)),0)*1000</f>
        <v>0</v>
      </c>
      <c r="P127" s="445">
        <f ca="1">IFERROR($J127*INDEX('General Inputs'!$G$583:$G$630,MATCH(Coal_Calcs!$F127,'General Inputs'!$F$583:$F$630,0)),0)*$F$20</f>
        <v>0</v>
      </c>
      <c r="Q127" s="445">
        <f ca="1">IFERROR($J127*INDEX('General Inputs'!$H$583:$H$630,MATCH(Coal_Calcs!$F127,'General Inputs'!$F$583:$F$630,0)),0)*$F$20</f>
        <v>0</v>
      </c>
      <c r="R127" s="445">
        <f ca="1">IFERROR($J127*INDEX('General Inputs'!$I$583:$I$630,MATCH(Coal_Calcs!$F127,'General Inputs'!$F$583:$F$630,0)),0)*$F$20</f>
        <v>0</v>
      </c>
      <c r="S127" s="445">
        <f t="shared" ca="1" si="12"/>
        <v>0</v>
      </c>
      <c r="T127" s="442">
        <f t="shared" ca="1" si="12"/>
        <v>0</v>
      </c>
      <c r="U127" s="446">
        <f t="shared" ca="1" si="12"/>
        <v>0</v>
      </c>
      <c r="V127" s="445">
        <f ca="1">IFERROR(K127*INDEX('General Inputs'!$G$522:$G$579,MATCH(F127,'General Inputs'!$F$522:$F$579,0)),0)*1000</f>
        <v>0</v>
      </c>
      <c r="W127" s="445">
        <f ca="1">IFERROR(K127*INDEX('General Inputs'!$H$522:$H$579,MATCH(F127,'General Inputs'!$F$522:$F$579,0)),0)*1000</f>
        <v>0</v>
      </c>
      <c r="X127" s="445">
        <f ca="1">IFERROR(K127*INDEX('General Inputs'!$I$522:$I$579,MATCH(F127,'General Inputs'!$F$522:$F$579,0)),0)*1000</f>
        <v>0</v>
      </c>
      <c r="Y127" s="445">
        <f ca="1">IFERROR($K127*INDEX('General Inputs'!$G$583:$G$630,MATCH(Coal_Calcs!$F127,'General Inputs'!$F$583:$F$630,0)),0)*$F$20</f>
        <v>0</v>
      </c>
      <c r="Z127" s="445">
        <f ca="1">IFERROR($K127*INDEX('General Inputs'!$H$583:$H$630,MATCH(Coal_Calcs!$F127,'General Inputs'!$F$583:$F$630,0)),0)*$F$20</f>
        <v>0</v>
      </c>
      <c r="AA127" s="445">
        <f ca="1">IFERROR($K127*INDEX('General Inputs'!$I$583:$I$630,MATCH(Coal_Calcs!$F127,'General Inputs'!$F$583:$F$630,0)),0)*$F$20</f>
        <v>0</v>
      </c>
      <c r="AB127" s="445">
        <f t="shared" ca="1" si="13"/>
        <v>0</v>
      </c>
      <c r="AC127" s="442">
        <f t="shared" ca="1" si="13"/>
        <v>0</v>
      </c>
      <c r="AD127" s="446">
        <f t="shared" ca="1" si="13"/>
        <v>0</v>
      </c>
      <c r="AE127" s="445"/>
      <c r="AF127" s="442"/>
      <c r="AG127" s="446"/>
      <c r="AH127" s="445"/>
      <c r="AI127" s="442"/>
      <c r="AJ127" s="446"/>
      <c r="AK127" s="445">
        <f t="shared" si="14"/>
        <v>0</v>
      </c>
      <c r="AL127" s="442">
        <f t="shared" si="14"/>
        <v>0</v>
      </c>
      <c r="AM127" s="446">
        <f t="shared" si="14"/>
        <v>0</v>
      </c>
    </row>
    <row r="128" spans="1:39" s="82" customFormat="1" ht="12.9" customHeight="1" x14ac:dyDescent="0.3">
      <c r="A128" s="19"/>
      <c r="B128" s="19"/>
      <c r="C128" s="104"/>
      <c r="D128" s="453"/>
      <c r="E128" s="454" t="str">
        <f t="shared" ca="1" si="16"/>
        <v>Guatemala</v>
      </c>
      <c r="F128" s="454" t="str">
        <f t="shared" ca="1" si="16"/>
        <v>gt</v>
      </c>
      <c r="G128" s="454" t="str">
        <f t="shared" ca="1" si="16"/>
        <v>e6tons</v>
      </c>
      <c r="H128" s="175"/>
      <c r="I128" s="175"/>
      <c r="J128" s="442">
        <f t="shared" ca="1" si="15"/>
        <v>0</v>
      </c>
      <c r="K128" s="442">
        <f t="shared" ca="1" si="15"/>
        <v>0</v>
      </c>
      <c r="L128" s="448">
        <f t="shared" ca="1" si="15"/>
        <v>0</v>
      </c>
      <c r="M128" s="491">
        <f ca="1">IFERROR(J128*INDEX('General Inputs'!$G$522:$G$579,MATCH(F128,'General Inputs'!$F$522:$F$579,0)),0)*1000</f>
        <v>0</v>
      </c>
      <c r="N128" s="445">
        <f ca="1">IFERROR(J128*INDEX('General Inputs'!$H$522:$H$579,MATCH(F128,'General Inputs'!$F$522:$F$579,0)),0)*1000</f>
        <v>0</v>
      </c>
      <c r="O128" s="445">
        <f ca="1">IFERROR(J128*INDEX('General Inputs'!$I$522:$I$579,MATCH(F128,'General Inputs'!$F$522:$F$579,0)),0)*1000</f>
        <v>0</v>
      </c>
      <c r="P128" s="445">
        <f ca="1">IFERROR($J128*INDEX('General Inputs'!$G$583:$G$630,MATCH(Coal_Calcs!$F128,'General Inputs'!$F$583:$F$630,0)),0)*$F$20</f>
        <v>0</v>
      </c>
      <c r="Q128" s="445">
        <f ca="1">IFERROR($J128*INDEX('General Inputs'!$H$583:$H$630,MATCH(Coal_Calcs!$F128,'General Inputs'!$F$583:$F$630,0)),0)*$F$20</f>
        <v>0</v>
      </c>
      <c r="R128" s="445">
        <f ca="1">IFERROR($J128*INDEX('General Inputs'!$I$583:$I$630,MATCH(Coal_Calcs!$F128,'General Inputs'!$F$583:$F$630,0)),0)*$F$20</f>
        <v>0</v>
      </c>
      <c r="S128" s="445">
        <f t="shared" ca="1" si="12"/>
        <v>0</v>
      </c>
      <c r="T128" s="442">
        <f t="shared" ca="1" si="12"/>
        <v>0</v>
      </c>
      <c r="U128" s="446">
        <f t="shared" ca="1" si="12"/>
        <v>0</v>
      </c>
      <c r="V128" s="445">
        <f ca="1">IFERROR(K128*INDEX('General Inputs'!$G$522:$G$579,MATCH(F128,'General Inputs'!$F$522:$F$579,0)),0)*1000</f>
        <v>0</v>
      </c>
      <c r="W128" s="445">
        <f ca="1">IFERROR(K128*INDEX('General Inputs'!$H$522:$H$579,MATCH(F128,'General Inputs'!$F$522:$F$579,0)),0)*1000</f>
        <v>0</v>
      </c>
      <c r="X128" s="445">
        <f ca="1">IFERROR(K128*INDEX('General Inputs'!$I$522:$I$579,MATCH(F128,'General Inputs'!$F$522:$F$579,0)),0)*1000</f>
        <v>0</v>
      </c>
      <c r="Y128" s="445">
        <f ca="1">IFERROR($K128*INDEX('General Inputs'!$G$583:$G$630,MATCH(Coal_Calcs!$F128,'General Inputs'!$F$583:$F$630,0)),0)*$F$20</f>
        <v>0</v>
      </c>
      <c r="Z128" s="445">
        <f ca="1">IFERROR($K128*INDEX('General Inputs'!$H$583:$H$630,MATCH(Coal_Calcs!$F128,'General Inputs'!$F$583:$F$630,0)),0)*$F$20</f>
        <v>0</v>
      </c>
      <c r="AA128" s="445">
        <f ca="1">IFERROR($K128*INDEX('General Inputs'!$I$583:$I$630,MATCH(Coal_Calcs!$F128,'General Inputs'!$F$583:$F$630,0)),0)*$F$20</f>
        <v>0</v>
      </c>
      <c r="AB128" s="445">
        <f t="shared" ca="1" si="13"/>
        <v>0</v>
      </c>
      <c r="AC128" s="442">
        <f t="shared" ca="1" si="13"/>
        <v>0</v>
      </c>
      <c r="AD128" s="446">
        <f t="shared" ca="1" si="13"/>
        <v>0</v>
      </c>
      <c r="AE128" s="445"/>
      <c r="AF128" s="442"/>
      <c r="AG128" s="446"/>
      <c r="AH128" s="445"/>
      <c r="AI128" s="442"/>
      <c r="AJ128" s="446"/>
      <c r="AK128" s="445">
        <f t="shared" si="14"/>
        <v>0</v>
      </c>
      <c r="AL128" s="442">
        <f t="shared" si="14"/>
        <v>0</v>
      </c>
      <c r="AM128" s="446">
        <f t="shared" si="14"/>
        <v>0</v>
      </c>
    </row>
    <row r="129" spans="1:39" s="82" customFormat="1" ht="12.9" customHeight="1" x14ac:dyDescent="0.3">
      <c r="A129" s="19"/>
      <c r="B129" s="19"/>
      <c r="C129" s="104"/>
      <c r="D129" s="453"/>
      <c r="E129" s="454" t="str">
        <f t="shared" ca="1" si="16"/>
        <v>Guam</v>
      </c>
      <c r="F129" s="454" t="str">
        <f t="shared" ca="1" si="16"/>
        <v>gu</v>
      </c>
      <c r="G129" s="454" t="str">
        <f t="shared" ca="1" si="16"/>
        <v>e6tons</v>
      </c>
      <c r="H129" s="175"/>
      <c r="I129" s="175"/>
      <c r="J129" s="442">
        <f t="shared" ca="1" si="15"/>
        <v>0</v>
      </c>
      <c r="K129" s="442">
        <f t="shared" ca="1" si="15"/>
        <v>0</v>
      </c>
      <c r="L129" s="448">
        <f t="shared" ca="1" si="15"/>
        <v>0</v>
      </c>
      <c r="M129" s="491">
        <f ca="1">IFERROR(J129*INDEX('General Inputs'!$G$522:$G$579,MATCH(F129,'General Inputs'!$F$522:$F$579,0)),0)*1000</f>
        <v>0</v>
      </c>
      <c r="N129" s="445">
        <f ca="1">IFERROR(J129*INDEX('General Inputs'!$H$522:$H$579,MATCH(F129,'General Inputs'!$F$522:$F$579,0)),0)*1000</f>
        <v>0</v>
      </c>
      <c r="O129" s="445">
        <f ca="1">IFERROR(J129*INDEX('General Inputs'!$I$522:$I$579,MATCH(F129,'General Inputs'!$F$522:$F$579,0)),0)*1000</f>
        <v>0</v>
      </c>
      <c r="P129" s="445">
        <f ca="1">IFERROR($J129*INDEX('General Inputs'!$G$583:$G$630,MATCH(Coal_Calcs!$F129,'General Inputs'!$F$583:$F$630,0)),0)*$F$20</f>
        <v>0</v>
      </c>
      <c r="Q129" s="445">
        <f ca="1">IFERROR($J129*INDEX('General Inputs'!$H$583:$H$630,MATCH(Coal_Calcs!$F129,'General Inputs'!$F$583:$F$630,0)),0)*$F$20</f>
        <v>0</v>
      </c>
      <c r="R129" s="445">
        <f ca="1">IFERROR($J129*INDEX('General Inputs'!$I$583:$I$630,MATCH(Coal_Calcs!$F129,'General Inputs'!$F$583:$F$630,0)),0)*$F$20</f>
        <v>0</v>
      </c>
      <c r="S129" s="445">
        <f t="shared" ca="1" si="12"/>
        <v>0</v>
      </c>
      <c r="T129" s="442">
        <f t="shared" ca="1" si="12"/>
        <v>0</v>
      </c>
      <c r="U129" s="446">
        <f t="shared" ca="1" si="12"/>
        <v>0</v>
      </c>
      <c r="V129" s="445">
        <f ca="1">IFERROR(K129*INDEX('General Inputs'!$G$522:$G$579,MATCH(F129,'General Inputs'!$F$522:$F$579,0)),0)*1000</f>
        <v>0</v>
      </c>
      <c r="W129" s="445">
        <f ca="1">IFERROR(K129*INDEX('General Inputs'!$H$522:$H$579,MATCH(F129,'General Inputs'!$F$522:$F$579,0)),0)*1000</f>
        <v>0</v>
      </c>
      <c r="X129" s="445">
        <f ca="1">IFERROR(K129*INDEX('General Inputs'!$I$522:$I$579,MATCH(F129,'General Inputs'!$F$522:$F$579,0)),0)*1000</f>
        <v>0</v>
      </c>
      <c r="Y129" s="445">
        <f ca="1">IFERROR($K129*INDEX('General Inputs'!$G$583:$G$630,MATCH(Coal_Calcs!$F129,'General Inputs'!$F$583:$F$630,0)),0)*$F$20</f>
        <v>0</v>
      </c>
      <c r="Z129" s="445">
        <f ca="1">IFERROR($K129*INDEX('General Inputs'!$H$583:$H$630,MATCH(Coal_Calcs!$F129,'General Inputs'!$F$583:$F$630,0)),0)*$F$20</f>
        <v>0</v>
      </c>
      <c r="AA129" s="445">
        <f ca="1">IFERROR($K129*INDEX('General Inputs'!$I$583:$I$630,MATCH(Coal_Calcs!$F129,'General Inputs'!$F$583:$F$630,0)),0)*$F$20</f>
        <v>0</v>
      </c>
      <c r="AB129" s="445">
        <f t="shared" ca="1" si="13"/>
        <v>0</v>
      </c>
      <c r="AC129" s="442">
        <f t="shared" ca="1" si="13"/>
        <v>0</v>
      </c>
      <c r="AD129" s="446">
        <f t="shared" ca="1" si="13"/>
        <v>0</v>
      </c>
      <c r="AE129" s="445"/>
      <c r="AF129" s="442"/>
      <c r="AG129" s="446"/>
      <c r="AH129" s="445"/>
      <c r="AI129" s="442"/>
      <c r="AJ129" s="446"/>
      <c r="AK129" s="445">
        <f t="shared" si="14"/>
        <v>0</v>
      </c>
      <c r="AL129" s="442">
        <f t="shared" si="14"/>
        <v>0</v>
      </c>
      <c r="AM129" s="446">
        <f t="shared" si="14"/>
        <v>0</v>
      </c>
    </row>
    <row r="130" spans="1:39" s="82" customFormat="1" ht="12.9" customHeight="1" x14ac:dyDescent="0.3">
      <c r="A130" s="19"/>
      <c r="B130" s="19"/>
      <c r="C130" s="104"/>
      <c r="D130" s="453"/>
      <c r="E130" s="454" t="str">
        <f t="shared" ca="1" si="16"/>
        <v>Guinea-Bissau</v>
      </c>
      <c r="F130" s="454" t="str">
        <f t="shared" ca="1" si="16"/>
        <v>gw</v>
      </c>
      <c r="G130" s="454" t="str">
        <f t="shared" ca="1" si="16"/>
        <v>e6tons</v>
      </c>
      <c r="H130" s="175"/>
      <c r="I130" s="175"/>
      <c r="J130" s="442">
        <f t="shared" ca="1" si="15"/>
        <v>0</v>
      </c>
      <c r="K130" s="442">
        <f t="shared" ca="1" si="15"/>
        <v>0</v>
      </c>
      <c r="L130" s="448">
        <f t="shared" ca="1" si="15"/>
        <v>0</v>
      </c>
      <c r="M130" s="491">
        <f ca="1">IFERROR(J130*INDEX('General Inputs'!$G$522:$G$579,MATCH(F130,'General Inputs'!$F$522:$F$579,0)),0)*1000</f>
        <v>0</v>
      </c>
      <c r="N130" s="445">
        <f ca="1">IFERROR(J130*INDEX('General Inputs'!$H$522:$H$579,MATCH(F130,'General Inputs'!$F$522:$F$579,0)),0)*1000</f>
        <v>0</v>
      </c>
      <c r="O130" s="445">
        <f ca="1">IFERROR(J130*INDEX('General Inputs'!$I$522:$I$579,MATCH(F130,'General Inputs'!$F$522:$F$579,0)),0)*1000</f>
        <v>0</v>
      </c>
      <c r="P130" s="445">
        <f ca="1">IFERROR($J130*INDEX('General Inputs'!$G$583:$G$630,MATCH(Coal_Calcs!$F130,'General Inputs'!$F$583:$F$630,0)),0)*$F$20</f>
        <v>0</v>
      </c>
      <c r="Q130" s="445">
        <f ca="1">IFERROR($J130*INDEX('General Inputs'!$H$583:$H$630,MATCH(Coal_Calcs!$F130,'General Inputs'!$F$583:$F$630,0)),0)*$F$20</f>
        <v>0</v>
      </c>
      <c r="R130" s="445">
        <f ca="1">IFERROR($J130*INDEX('General Inputs'!$I$583:$I$630,MATCH(Coal_Calcs!$F130,'General Inputs'!$F$583:$F$630,0)),0)*$F$20</f>
        <v>0</v>
      </c>
      <c r="S130" s="445">
        <f t="shared" ca="1" si="12"/>
        <v>0</v>
      </c>
      <c r="T130" s="442">
        <f t="shared" ca="1" si="12"/>
        <v>0</v>
      </c>
      <c r="U130" s="446">
        <f t="shared" ca="1" si="12"/>
        <v>0</v>
      </c>
      <c r="V130" s="445">
        <f ca="1">IFERROR(K130*INDEX('General Inputs'!$G$522:$G$579,MATCH(F130,'General Inputs'!$F$522:$F$579,0)),0)*1000</f>
        <v>0</v>
      </c>
      <c r="W130" s="445">
        <f ca="1">IFERROR(K130*INDEX('General Inputs'!$H$522:$H$579,MATCH(F130,'General Inputs'!$F$522:$F$579,0)),0)*1000</f>
        <v>0</v>
      </c>
      <c r="X130" s="445">
        <f ca="1">IFERROR(K130*INDEX('General Inputs'!$I$522:$I$579,MATCH(F130,'General Inputs'!$F$522:$F$579,0)),0)*1000</f>
        <v>0</v>
      </c>
      <c r="Y130" s="445">
        <f ca="1">IFERROR($K130*INDEX('General Inputs'!$G$583:$G$630,MATCH(Coal_Calcs!$F130,'General Inputs'!$F$583:$F$630,0)),0)*$F$20</f>
        <v>0</v>
      </c>
      <c r="Z130" s="445">
        <f ca="1">IFERROR($K130*INDEX('General Inputs'!$H$583:$H$630,MATCH(Coal_Calcs!$F130,'General Inputs'!$F$583:$F$630,0)),0)*$F$20</f>
        <v>0</v>
      </c>
      <c r="AA130" s="445">
        <f ca="1">IFERROR($K130*INDEX('General Inputs'!$I$583:$I$630,MATCH(Coal_Calcs!$F130,'General Inputs'!$F$583:$F$630,0)),0)*$F$20</f>
        <v>0</v>
      </c>
      <c r="AB130" s="445">
        <f t="shared" ca="1" si="13"/>
        <v>0</v>
      </c>
      <c r="AC130" s="442">
        <f t="shared" ca="1" si="13"/>
        <v>0</v>
      </c>
      <c r="AD130" s="446">
        <f t="shared" ca="1" si="13"/>
        <v>0</v>
      </c>
      <c r="AE130" s="445"/>
      <c r="AF130" s="442"/>
      <c r="AG130" s="446"/>
      <c r="AH130" s="445"/>
      <c r="AI130" s="442"/>
      <c r="AJ130" s="446"/>
      <c r="AK130" s="445">
        <f t="shared" si="14"/>
        <v>0</v>
      </c>
      <c r="AL130" s="442">
        <f t="shared" si="14"/>
        <v>0</v>
      </c>
      <c r="AM130" s="446">
        <f t="shared" si="14"/>
        <v>0</v>
      </c>
    </row>
    <row r="131" spans="1:39" s="82" customFormat="1" ht="12.9" customHeight="1" x14ac:dyDescent="0.3">
      <c r="A131" s="19"/>
      <c r="B131" s="19"/>
      <c r="C131" s="104"/>
      <c r="D131" s="453"/>
      <c r="E131" s="454" t="str">
        <f t="shared" ca="1" si="16"/>
        <v>Guyana</v>
      </c>
      <c r="F131" s="454" t="str">
        <f t="shared" ca="1" si="16"/>
        <v>gy</v>
      </c>
      <c r="G131" s="454" t="str">
        <f t="shared" ca="1" si="16"/>
        <v>e6tons</v>
      </c>
      <c r="H131" s="175"/>
      <c r="I131" s="175"/>
      <c r="J131" s="442">
        <f t="shared" ca="1" si="15"/>
        <v>0</v>
      </c>
      <c r="K131" s="442">
        <f t="shared" ca="1" si="15"/>
        <v>0</v>
      </c>
      <c r="L131" s="448">
        <f t="shared" ca="1" si="15"/>
        <v>0</v>
      </c>
      <c r="M131" s="491">
        <f ca="1">IFERROR(J131*INDEX('General Inputs'!$G$522:$G$579,MATCH(F131,'General Inputs'!$F$522:$F$579,0)),0)*1000</f>
        <v>0</v>
      </c>
      <c r="N131" s="445">
        <f ca="1">IFERROR(J131*INDEX('General Inputs'!$H$522:$H$579,MATCH(F131,'General Inputs'!$F$522:$F$579,0)),0)*1000</f>
        <v>0</v>
      </c>
      <c r="O131" s="445">
        <f ca="1">IFERROR(J131*INDEX('General Inputs'!$I$522:$I$579,MATCH(F131,'General Inputs'!$F$522:$F$579,0)),0)*1000</f>
        <v>0</v>
      </c>
      <c r="P131" s="445">
        <f ca="1">IFERROR($J131*INDEX('General Inputs'!$G$583:$G$630,MATCH(Coal_Calcs!$F131,'General Inputs'!$F$583:$F$630,0)),0)*$F$20</f>
        <v>0</v>
      </c>
      <c r="Q131" s="445">
        <f ca="1">IFERROR($J131*INDEX('General Inputs'!$H$583:$H$630,MATCH(Coal_Calcs!$F131,'General Inputs'!$F$583:$F$630,0)),0)*$F$20</f>
        <v>0</v>
      </c>
      <c r="R131" s="445">
        <f ca="1">IFERROR($J131*INDEX('General Inputs'!$I$583:$I$630,MATCH(Coal_Calcs!$F131,'General Inputs'!$F$583:$F$630,0)),0)*$F$20</f>
        <v>0</v>
      </c>
      <c r="S131" s="445">
        <f t="shared" ca="1" si="12"/>
        <v>0</v>
      </c>
      <c r="T131" s="442">
        <f t="shared" ca="1" si="12"/>
        <v>0</v>
      </c>
      <c r="U131" s="446">
        <f t="shared" ca="1" si="12"/>
        <v>0</v>
      </c>
      <c r="V131" s="445">
        <f ca="1">IFERROR(K131*INDEX('General Inputs'!$G$522:$G$579,MATCH(F131,'General Inputs'!$F$522:$F$579,0)),0)*1000</f>
        <v>0</v>
      </c>
      <c r="W131" s="445">
        <f ca="1">IFERROR(K131*INDEX('General Inputs'!$H$522:$H$579,MATCH(F131,'General Inputs'!$F$522:$F$579,0)),0)*1000</f>
        <v>0</v>
      </c>
      <c r="X131" s="445">
        <f ca="1">IFERROR(K131*INDEX('General Inputs'!$I$522:$I$579,MATCH(F131,'General Inputs'!$F$522:$F$579,0)),0)*1000</f>
        <v>0</v>
      </c>
      <c r="Y131" s="445">
        <f ca="1">IFERROR($K131*INDEX('General Inputs'!$G$583:$G$630,MATCH(Coal_Calcs!$F131,'General Inputs'!$F$583:$F$630,0)),0)*$F$20</f>
        <v>0</v>
      </c>
      <c r="Z131" s="445">
        <f ca="1">IFERROR($K131*INDEX('General Inputs'!$H$583:$H$630,MATCH(Coal_Calcs!$F131,'General Inputs'!$F$583:$F$630,0)),0)*$F$20</f>
        <v>0</v>
      </c>
      <c r="AA131" s="445">
        <f ca="1">IFERROR($K131*INDEX('General Inputs'!$I$583:$I$630,MATCH(Coal_Calcs!$F131,'General Inputs'!$F$583:$F$630,0)),0)*$F$20</f>
        <v>0</v>
      </c>
      <c r="AB131" s="445">
        <f t="shared" ca="1" si="13"/>
        <v>0</v>
      </c>
      <c r="AC131" s="442">
        <f t="shared" ca="1" si="13"/>
        <v>0</v>
      </c>
      <c r="AD131" s="446">
        <f t="shared" ca="1" si="13"/>
        <v>0</v>
      </c>
      <c r="AE131" s="445"/>
      <c r="AF131" s="442"/>
      <c r="AG131" s="446"/>
      <c r="AH131" s="445"/>
      <c r="AI131" s="442"/>
      <c r="AJ131" s="446"/>
      <c r="AK131" s="445">
        <f t="shared" si="14"/>
        <v>0</v>
      </c>
      <c r="AL131" s="442">
        <f t="shared" si="14"/>
        <v>0</v>
      </c>
      <c r="AM131" s="446">
        <f t="shared" si="14"/>
        <v>0</v>
      </c>
    </row>
    <row r="132" spans="1:39" s="82" customFormat="1" ht="12.9" customHeight="1" x14ac:dyDescent="0.3">
      <c r="A132" s="19"/>
      <c r="B132" s="19"/>
      <c r="C132" s="104"/>
      <c r="D132" s="453"/>
      <c r="E132" s="454" t="str">
        <f t="shared" ca="1" si="16"/>
        <v>Hong Kong</v>
      </c>
      <c r="F132" s="454" t="str">
        <f t="shared" ca="1" si="16"/>
        <v>hk</v>
      </c>
      <c r="G132" s="454" t="str">
        <f t="shared" ca="1" si="16"/>
        <v>e6tons</v>
      </c>
      <c r="H132" s="175"/>
      <c r="I132" s="175"/>
      <c r="J132" s="442">
        <f t="shared" ca="1" si="15"/>
        <v>0</v>
      </c>
      <c r="K132" s="442">
        <f t="shared" ca="1" si="15"/>
        <v>0</v>
      </c>
      <c r="L132" s="448">
        <f t="shared" ca="1" si="15"/>
        <v>0</v>
      </c>
      <c r="M132" s="491">
        <f ca="1">IFERROR(J132*INDEX('General Inputs'!$G$522:$G$579,MATCH(F132,'General Inputs'!$F$522:$F$579,0)),0)*1000</f>
        <v>0</v>
      </c>
      <c r="N132" s="445">
        <f ca="1">IFERROR(J132*INDEX('General Inputs'!$H$522:$H$579,MATCH(F132,'General Inputs'!$F$522:$F$579,0)),0)*1000</f>
        <v>0</v>
      </c>
      <c r="O132" s="445">
        <f ca="1">IFERROR(J132*INDEX('General Inputs'!$I$522:$I$579,MATCH(F132,'General Inputs'!$F$522:$F$579,0)),0)*1000</f>
        <v>0</v>
      </c>
      <c r="P132" s="445">
        <f ca="1">IFERROR($J132*INDEX('General Inputs'!$G$583:$G$630,MATCH(Coal_Calcs!$F132,'General Inputs'!$F$583:$F$630,0)),0)*$F$20</f>
        <v>0</v>
      </c>
      <c r="Q132" s="445">
        <f ca="1">IFERROR($J132*INDEX('General Inputs'!$H$583:$H$630,MATCH(Coal_Calcs!$F132,'General Inputs'!$F$583:$F$630,0)),0)*$F$20</f>
        <v>0</v>
      </c>
      <c r="R132" s="445">
        <f ca="1">IFERROR($J132*INDEX('General Inputs'!$I$583:$I$630,MATCH(Coal_Calcs!$F132,'General Inputs'!$F$583:$F$630,0)),0)*$F$20</f>
        <v>0</v>
      </c>
      <c r="S132" s="445">
        <f t="shared" ca="1" si="12"/>
        <v>0</v>
      </c>
      <c r="T132" s="442">
        <f t="shared" ca="1" si="12"/>
        <v>0</v>
      </c>
      <c r="U132" s="446">
        <f t="shared" ca="1" si="12"/>
        <v>0</v>
      </c>
      <c r="V132" s="445">
        <f ca="1">IFERROR(K132*INDEX('General Inputs'!$G$522:$G$579,MATCH(F132,'General Inputs'!$F$522:$F$579,0)),0)*1000</f>
        <v>0</v>
      </c>
      <c r="W132" s="445">
        <f ca="1">IFERROR(K132*INDEX('General Inputs'!$H$522:$H$579,MATCH(F132,'General Inputs'!$F$522:$F$579,0)),0)*1000</f>
        <v>0</v>
      </c>
      <c r="X132" s="445">
        <f ca="1">IFERROR(K132*INDEX('General Inputs'!$I$522:$I$579,MATCH(F132,'General Inputs'!$F$522:$F$579,0)),0)*1000</f>
        <v>0</v>
      </c>
      <c r="Y132" s="445">
        <f ca="1">IFERROR($K132*INDEX('General Inputs'!$G$583:$G$630,MATCH(Coal_Calcs!$F132,'General Inputs'!$F$583:$F$630,0)),0)*$F$20</f>
        <v>0</v>
      </c>
      <c r="Z132" s="445">
        <f ca="1">IFERROR($K132*INDEX('General Inputs'!$H$583:$H$630,MATCH(Coal_Calcs!$F132,'General Inputs'!$F$583:$F$630,0)),0)*$F$20</f>
        <v>0</v>
      </c>
      <c r="AA132" s="445">
        <f ca="1">IFERROR($K132*INDEX('General Inputs'!$I$583:$I$630,MATCH(Coal_Calcs!$F132,'General Inputs'!$F$583:$F$630,0)),0)*$F$20</f>
        <v>0</v>
      </c>
      <c r="AB132" s="445">
        <f t="shared" ca="1" si="13"/>
        <v>0</v>
      </c>
      <c r="AC132" s="442">
        <f t="shared" ca="1" si="13"/>
        <v>0</v>
      </c>
      <c r="AD132" s="446">
        <f t="shared" ca="1" si="13"/>
        <v>0</v>
      </c>
      <c r="AE132" s="445"/>
      <c r="AF132" s="442"/>
      <c r="AG132" s="446"/>
      <c r="AH132" s="445"/>
      <c r="AI132" s="442"/>
      <c r="AJ132" s="446"/>
      <c r="AK132" s="445">
        <f t="shared" si="14"/>
        <v>0</v>
      </c>
      <c r="AL132" s="442">
        <f t="shared" si="14"/>
        <v>0</v>
      </c>
      <c r="AM132" s="446">
        <f t="shared" si="14"/>
        <v>0</v>
      </c>
    </row>
    <row r="133" spans="1:39" s="82" customFormat="1" ht="12.9" customHeight="1" x14ac:dyDescent="0.3">
      <c r="A133" s="19"/>
      <c r="B133" s="19"/>
      <c r="C133" s="104"/>
      <c r="D133" s="453"/>
      <c r="E133" s="454" t="str">
        <f t="shared" ca="1" si="16"/>
        <v>Heard Island and McDonald Islands</v>
      </c>
      <c r="F133" s="454" t="str">
        <f t="shared" ca="1" si="16"/>
        <v>hm</v>
      </c>
      <c r="G133" s="454" t="str">
        <f t="shared" ca="1" si="16"/>
        <v>e6tons</v>
      </c>
      <c r="H133" s="175"/>
      <c r="I133" s="175"/>
      <c r="J133" s="442">
        <f t="shared" ca="1" si="15"/>
        <v>0</v>
      </c>
      <c r="K133" s="442">
        <f t="shared" ca="1" si="15"/>
        <v>0</v>
      </c>
      <c r="L133" s="448">
        <f t="shared" ca="1" si="15"/>
        <v>0</v>
      </c>
      <c r="M133" s="491">
        <f ca="1">IFERROR(J133*INDEX('General Inputs'!$G$522:$G$579,MATCH(F133,'General Inputs'!$F$522:$F$579,0)),0)*1000</f>
        <v>0</v>
      </c>
      <c r="N133" s="445">
        <f ca="1">IFERROR(J133*INDEX('General Inputs'!$H$522:$H$579,MATCH(F133,'General Inputs'!$F$522:$F$579,0)),0)*1000</f>
        <v>0</v>
      </c>
      <c r="O133" s="445">
        <f ca="1">IFERROR(J133*INDEX('General Inputs'!$I$522:$I$579,MATCH(F133,'General Inputs'!$F$522:$F$579,0)),0)*1000</f>
        <v>0</v>
      </c>
      <c r="P133" s="445">
        <f ca="1">IFERROR($J133*INDEX('General Inputs'!$G$583:$G$630,MATCH(Coal_Calcs!$F133,'General Inputs'!$F$583:$F$630,0)),0)*$F$20</f>
        <v>0</v>
      </c>
      <c r="Q133" s="445">
        <f ca="1">IFERROR($J133*INDEX('General Inputs'!$H$583:$H$630,MATCH(Coal_Calcs!$F133,'General Inputs'!$F$583:$F$630,0)),0)*$F$20</f>
        <v>0</v>
      </c>
      <c r="R133" s="445">
        <f ca="1">IFERROR($J133*INDEX('General Inputs'!$I$583:$I$630,MATCH(Coal_Calcs!$F133,'General Inputs'!$F$583:$F$630,0)),0)*$F$20</f>
        <v>0</v>
      </c>
      <c r="S133" s="445">
        <f t="shared" ca="1" si="12"/>
        <v>0</v>
      </c>
      <c r="T133" s="442">
        <f t="shared" ca="1" si="12"/>
        <v>0</v>
      </c>
      <c r="U133" s="446">
        <f t="shared" ca="1" si="12"/>
        <v>0</v>
      </c>
      <c r="V133" s="445">
        <f ca="1">IFERROR(K133*INDEX('General Inputs'!$G$522:$G$579,MATCH(F133,'General Inputs'!$F$522:$F$579,0)),0)*1000</f>
        <v>0</v>
      </c>
      <c r="W133" s="445">
        <f ca="1">IFERROR(K133*INDEX('General Inputs'!$H$522:$H$579,MATCH(F133,'General Inputs'!$F$522:$F$579,0)),0)*1000</f>
        <v>0</v>
      </c>
      <c r="X133" s="445">
        <f ca="1">IFERROR(K133*INDEX('General Inputs'!$I$522:$I$579,MATCH(F133,'General Inputs'!$F$522:$F$579,0)),0)*1000</f>
        <v>0</v>
      </c>
      <c r="Y133" s="445">
        <f ca="1">IFERROR($K133*INDEX('General Inputs'!$G$583:$G$630,MATCH(Coal_Calcs!$F133,'General Inputs'!$F$583:$F$630,0)),0)*$F$20</f>
        <v>0</v>
      </c>
      <c r="Z133" s="445">
        <f ca="1">IFERROR($K133*INDEX('General Inputs'!$H$583:$H$630,MATCH(Coal_Calcs!$F133,'General Inputs'!$F$583:$F$630,0)),0)*$F$20</f>
        <v>0</v>
      </c>
      <c r="AA133" s="445">
        <f ca="1">IFERROR($K133*INDEX('General Inputs'!$I$583:$I$630,MATCH(Coal_Calcs!$F133,'General Inputs'!$F$583:$F$630,0)),0)*$F$20</f>
        <v>0</v>
      </c>
      <c r="AB133" s="445">
        <f t="shared" ca="1" si="13"/>
        <v>0</v>
      </c>
      <c r="AC133" s="442">
        <f t="shared" ca="1" si="13"/>
        <v>0</v>
      </c>
      <c r="AD133" s="446">
        <f t="shared" ca="1" si="13"/>
        <v>0</v>
      </c>
      <c r="AE133" s="445"/>
      <c r="AF133" s="442"/>
      <c r="AG133" s="446"/>
      <c r="AH133" s="445"/>
      <c r="AI133" s="442"/>
      <c r="AJ133" s="446"/>
      <c r="AK133" s="445">
        <f t="shared" si="14"/>
        <v>0</v>
      </c>
      <c r="AL133" s="442">
        <f t="shared" si="14"/>
        <v>0</v>
      </c>
      <c r="AM133" s="446">
        <f t="shared" si="14"/>
        <v>0</v>
      </c>
    </row>
    <row r="134" spans="1:39" s="82" customFormat="1" ht="12.9" customHeight="1" x14ac:dyDescent="0.3">
      <c r="A134" s="19"/>
      <c r="B134" s="19"/>
      <c r="C134" s="104"/>
      <c r="D134" s="453"/>
      <c r="E134" s="454" t="str">
        <f t="shared" ca="1" si="16"/>
        <v>Honduras</v>
      </c>
      <c r="F134" s="454" t="str">
        <f t="shared" ca="1" si="16"/>
        <v>hn</v>
      </c>
      <c r="G134" s="454" t="str">
        <f t="shared" ca="1" si="16"/>
        <v>e6tons</v>
      </c>
      <c r="H134" s="175"/>
      <c r="I134" s="175"/>
      <c r="J134" s="442">
        <f t="shared" ca="1" si="15"/>
        <v>0</v>
      </c>
      <c r="K134" s="442">
        <f t="shared" ca="1" si="15"/>
        <v>0</v>
      </c>
      <c r="L134" s="448">
        <f t="shared" ca="1" si="15"/>
        <v>0</v>
      </c>
      <c r="M134" s="491">
        <f ca="1">IFERROR(J134*INDEX('General Inputs'!$G$522:$G$579,MATCH(F134,'General Inputs'!$F$522:$F$579,0)),0)*1000</f>
        <v>0</v>
      </c>
      <c r="N134" s="445">
        <f ca="1">IFERROR(J134*INDEX('General Inputs'!$H$522:$H$579,MATCH(F134,'General Inputs'!$F$522:$F$579,0)),0)*1000</f>
        <v>0</v>
      </c>
      <c r="O134" s="445">
        <f ca="1">IFERROR(J134*INDEX('General Inputs'!$I$522:$I$579,MATCH(F134,'General Inputs'!$F$522:$F$579,0)),0)*1000</f>
        <v>0</v>
      </c>
      <c r="P134" s="445">
        <f ca="1">IFERROR($J134*INDEX('General Inputs'!$G$583:$G$630,MATCH(Coal_Calcs!$F134,'General Inputs'!$F$583:$F$630,0)),0)*$F$20</f>
        <v>0</v>
      </c>
      <c r="Q134" s="445">
        <f ca="1">IFERROR($J134*INDEX('General Inputs'!$H$583:$H$630,MATCH(Coal_Calcs!$F134,'General Inputs'!$F$583:$F$630,0)),0)*$F$20</f>
        <v>0</v>
      </c>
      <c r="R134" s="445">
        <f ca="1">IFERROR($J134*INDEX('General Inputs'!$I$583:$I$630,MATCH(Coal_Calcs!$F134,'General Inputs'!$F$583:$F$630,0)),0)*$F$20</f>
        <v>0</v>
      </c>
      <c r="S134" s="445">
        <f t="shared" ca="1" si="12"/>
        <v>0</v>
      </c>
      <c r="T134" s="442">
        <f t="shared" ca="1" si="12"/>
        <v>0</v>
      </c>
      <c r="U134" s="446">
        <f t="shared" ca="1" si="12"/>
        <v>0</v>
      </c>
      <c r="V134" s="445">
        <f ca="1">IFERROR(K134*INDEX('General Inputs'!$G$522:$G$579,MATCH(F134,'General Inputs'!$F$522:$F$579,0)),0)*1000</f>
        <v>0</v>
      </c>
      <c r="W134" s="445">
        <f ca="1">IFERROR(K134*INDEX('General Inputs'!$H$522:$H$579,MATCH(F134,'General Inputs'!$F$522:$F$579,0)),0)*1000</f>
        <v>0</v>
      </c>
      <c r="X134" s="445">
        <f ca="1">IFERROR(K134*INDEX('General Inputs'!$I$522:$I$579,MATCH(F134,'General Inputs'!$F$522:$F$579,0)),0)*1000</f>
        <v>0</v>
      </c>
      <c r="Y134" s="445">
        <f ca="1">IFERROR($K134*INDEX('General Inputs'!$G$583:$G$630,MATCH(Coal_Calcs!$F134,'General Inputs'!$F$583:$F$630,0)),0)*$F$20</f>
        <v>0</v>
      </c>
      <c r="Z134" s="445">
        <f ca="1">IFERROR($K134*INDEX('General Inputs'!$H$583:$H$630,MATCH(Coal_Calcs!$F134,'General Inputs'!$F$583:$F$630,0)),0)*$F$20</f>
        <v>0</v>
      </c>
      <c r="AA134" s="445">
        <f ca="1">IFERROR($K134*INDEX('General Inputs'!$I$583:$I$630,MATCH(Coal_Calcs!$F134,'General Inputs'!$F$583:$F$630,0)),0)*$F$20</f>
        <v>0</v>
      </c>
      <c r="AB134" s="445">
        <f t="shared" ca="1" si="13"/>
        <v>0</v>
      </c>
      <c r="AC134" s="442">
        <f t="shared" ca="1" si="13"/>
        <v>0</v>
      </c>
      <c r="AD134" s="446">
        <f t="shared" ca="1" si="13"/>
        <v>0</v>
      </c>
      <c r="AE134" s="445"/>
      <c r="AF134" s="442"/>
      <c r="AG134" s="446"/>
      <c r="AH134" s="445"/>
      <c r="AI134" s="442"/>
      <c r="AJ134" s="446"/>
      <c r="AK134" s="445">
        <f t="shared" si="14"/>
        <v>0</v>
      </c>
      <c r="AL134" s="442">
        <f t="shared" si="14"/>
        <v>0</v>
      </c>
      <c r="AM134" s="446">
        <f t="shared" si="14"/>
        <v>0</v>
      </c>
    </row>
    <row r="135" spans="1:39" s="82" customFormat="1" ht="12.9" customHeight="1" x14ac:dyDescent="0.3">
      <c r="A135" s="19"/>
      <c r="B135" s="19"/>
      <c r="C135" s="104"/>
      <c r="D135" s="453"/>
      <c r="E135" s="454" t="str">
        <f t="shared" ca="1" si="16"/>
        <v>Croatia</v>
      </c>
      <c r="F135" s="454" t="str">
        <f t="shared" ca="1" si="16"/>
        <v>hr</v>
      </c>
      <c r="G135" s="454" t="str">
        <f t="shared" ca="1" si="16"/>
        <v>e6tons</v>
      </c>
      <c r="H135" s="175"/>
      <c r="I135" s="175"/>
      <c r="J135" s="442">
        <f t="shared" ca="1" si="15"/>
        <v>0</v>
      </c>
      <c r="K135" s="442">
        <f t="shared" ca="1" si="15"/>
        <v>0</v>
      </c>
      <c r="L135" s="448">
        <f t="shared" ca="1" si="15"/>
        <v>0</v>
      </c>
      <c r="M135" s="491">
        <f ca="1">IFERROR(J135*INDEX('General Inputs'!$G$522:$G$579,MATCH(F135,'General Inputs'!$F$522:$F$579,0)),0)*1000</f>
        <v>0</v>
      </c>
      <c r="N135" s="445">
        <f ca="1">IFERROR(J135*INDEX('General Inputs'!$H$522:$H$579,MATCH(F135,'General Inputs'!$F$522:$F$579,0)),0)*1000</f>
        <v>0</v>
      </c>
      <c r="O135" s="445">
        <f ca="1">IFERROR(J135*INDEX('General Inputs'!$I$522:$I$579,MATCH(F135,'General Inputs'!$F$522:$F$579,0)),0)*1000</f>
        <v>0</v>
      </c>
      <c r="P135" s="445">
        <f ca="1">IFERROR($J135*INDEX('General Inputs'!$G$583:$G$630,MATCH(Coal_Calcs!$F135,'General Inputs'!$F$583:$F$630,0)),0)*$F$20</f>
        <v>0</v>
      </c>
      <c r="Q135" s="445">
        <f ca="1">IFERROR($J135*INDEX('General Inputs'!$H$583:$H$630,MATCH(Coal_Calcs!$F135,'General Inputs'!$F$583:$F$630,0)),0)*$F$20</f>
        <v>0</v>
      </c>
      <c r="R135" s="445">
        <f ca="1">IFERROR($J135*INDEX('General Inputs'!$I$583:$I$630,MATCH(Coal_Calcs!$F135,'General Inputs'!$F$583:$F$630,0)),0)*$F$20</f>
        <v>0</v>
      </c>
      <c r="S135" s="445">
        <f t="shared" ca="1" si="12"/>
        <v>0</v>
      </c>
      <c r="T135" s="442">
        <f t="shared" ca="1" si="12"/>
        <v>0</v>
      </c>
      <c r="U135" s="446">
        <f t="shared" ca="1" si="12"/>
        <v>0</v>
      </c>
      <c r="V135" s="445">
        <f ca="1">IFERROR(K135*INDEX('General Inputs'!$G$522:$G$579,MATCH(F135,'General Inputs'!$F$522:$F$579,0)),0)*1000</f>
        <v>0</v>
      </c>
      <c r="W135" s="445">
        <f ca="1">IFERROR(K135*INDEX('General Inputs'!$H$522:$H$579,MATCH(F135,'General Inputs'!$F$522:$F$579,0)),0)*1000</f>
        <v>0</v>
      </c>
      <c r="X135" s="445">
        <f ca="1">IFERROR(K135*INDEX('General Inputs'!$I$522:$I$579,MATCH(F135,'General Inputs'!$F$522:$F$579,0)),0)*1000</f>
        <v>0</v>
      </c>
      <c r="Y135" s="445">
        <f ca="1">IFERROR($K135*INDEX('General Inputs'!$G$583:$G$630,MATCH(Coal_Calcs!$F135,'General Inputs'!$F$583:$F$630,0)),0)*$F$20</f>
        <v>0</v>
      </c>
      <c r="Z135" s="445">
        <f ca="1">IFERROR($K135*INDEX('General Inputs'!$H$583:$H$630,MATCH(Coal_Calcs!$F135,'General Inputs'!$F$583:$F$630,0)),0)*$F$20</f>
        <v>0</v>
      </c>
      <c r="AA135" s="445">
        <f ca="1">IFERROR($K135*INDEX('General Inputs'!$I$583:$I$630,MATCH(Coal_Calcs!$F135,'General Inputs'!$F$583:$F$630,0)),0)*$F$20</f>
        <v>0</v>
      </c>
      <c r="AB135" s="445">
        <f t="shared" ca="1" si="13"/>
        <v>0</v>
      </c>
      <c r="AC135" s="442">
        <f t="shared" ca="1" si="13"/>
        <v>0</v>
      </c>
      <c r="AD135" s="446">
        <f t="shared" ca="1" si="13"/>
        <v>0</v>
      </c>
      <c r="AE135" s="445"/>
      <c r="AF135" s="442"/>
      <c r="AG135" s="446"/>
      <c r="AH135" s="445"/>
      <c r="AI135" s="442"/>
      <c r="AJ135" s="446"/>
      <c r="AK135" s="445">
        <f t="shared" si="14"/>
        <v>0</v>
      </c>
      <c r="AL135" s="442">
        <f t="shared" si="14"/>
        <v>0</v>
      </c>
      <c r="AM135" s="446">
        <f t="shared" si="14"/>
        <v>0</v>
      </c>
    </row>
    <row r="136" spans="1:39" s="82" customFormat="1" ht="12.9" customHeight="1" x14ac:dyDescent="0.3">
      <c r="A136" s="19"/>
      <c r="B136" s="19"/>
      <c r="C136" s="104"/>
      <c r="D136" s="453"/>
      <c r="E136" s="454" t="str">
        <f t="shared" ca="1" si="16"/>
        <v>Haiti</v>
      </c>
      <c r="F136" s="454" t="str">
        <f t="shared" ca="1" si="16"/>
        <v>ht</v>
      </c>
      <c r="G136" s="454" t="str">
        <f t="shared" ca="1" si="16"/>
        <v>e6tons</v>
      </c>
      <c r="H136" s="175"/>
      <c r="I136" s="175"/>
      <c r="J136" s="442">
        <f t="shared" ca="1" si="15"/>
        <v>0</v>
      </c>
      <c r="K136" s="442">
        <f t="shared" ca="1" si="15"/>
        <v>0</v>
      </c>
      <c r="L136" s="448">
        <f t="shared" ca="1" si="15"/>
        <v>0</v>
      </c>
      <c r="M136" s="491">
        <f ca="1">IFERROR(J136*INDEX('General Inputs'!$G$522:$G$579,MATCH(F136,'General Inputs'!$F$522:$F$579,0)),0)*1000</f>
        <v>0</v>
      </c>
      <c r="N136" s="445">
        <f ca="1">IFERROR(J136*INDEX('General Inputs'!$H$522:$H$579,MATCH(F136,'General Inputs'!$F$522:$F$579,0)),0)*1000</f>
        <v>0</v>
      </c>
      <c r="O136" s="445">
        <f ca="1">IFERROR(J136*INDEX('General Inputs'!$I$522:$I$579,MATCH(F136,'General Inputs'!$F$522:$F$579,0)),0)*1000</f>
        <v>0</v>
      </c>
      <c r="P136" s="445">
        <f ca="1">IFERROR($J136*INDEX('General Inputs'!$G$583:$G$630,MATCH(Coal_Calcs!$F136,'General Inputs'!$F$583:$F$630,0)),0)*$F$20</f>
        <v>0</v>
      </c>
      <c r="Q136" s="445">
        <f ca="1">IFERROR($J136*INDEX('General Inputs'!$H$583:$H$630,MATCH(Coal_Calcs!$F136,'General Inputs'!$F$583:$F$630,0)),0)*$F$20</f>
        <v>0</v>
      </c>
      <c r="R136" s="445">
        <f ca="1">IFERROR($J136*INDEX('General Inputs'!$I$583:$I$630,MATCH(Coal_Calcs!$F136,'General Inputs'!$F$583:$F$630,0)),0)*$F$20</f>
        <v>0</v>
      </c>
      <c r="S136" s="445">
        <f t="shared" ca="1" si="12"/>
        <v>0</v>
      </c>
      <c r="T136" s="442">
        <f t="shared" ca="1" si="12"/>
        <v>0</v>
      </c>
      <c r="U136" s="446">
        <f t="shared" ca="1" si="12"/>
        <v>0</v>
      </c>
      <c r="V136" s="445">
        <f ca="1">IFERROR(K136*INDEX('General Inputs'!$G$522:$G$579,MATCH(F136,'General Inputs'!$F$522:$F$579,0)),0)*1000</f>
        <v>0</v>
      </c>
      <c r="W136" s="445">
        <f ca="1">IFERROR(K136*INDEX('General Inputs'!$H$522:$H$579,MATCH(F136,'General Inputs'!$F$522:$F$579,0)),0)*1000</f>
        <v>0</v>
      </c>
      <c r="X136" s="445">
        <f ca="1">IFERROR(K136*INDEX('General Inputs'!$I$522:$I$579,MATCH(F136,'General Inputs'!$F$522:$F$579,0)),0)*1000</f>
        <v>0</v>
      </c>
      <c r="Y136" s="445">
        <f ca="1">IFERROR($K136*INDEX('General Inputs'!$G$583:$G$630,MATCH(Coal_Calcs!$F136,'General Inputs'!$F$583:$F$630,0)),0)*$F$20</f>
        <v>0</v>
      </c>
      <c r="Z136" s="445">
        <f ca="1">IFERROR($K136*INDEX('General Inputs'!$H$583:$H$630,MATCH(Coal_Calcs!$F136,'General Inputs'!$F$583:$F$630,0)),0)*$F$20</f>
        <v>0</v>
      </c>
      <c r="AA136" s="445">
        <f ca="1">IFERROR($K136*INDEX('General Inputs'!$I$583:$I$630,MATCH(Coal_Calcs!$F136,'General Inputs'!$F$583:$F$630,0)),0)*$F$20</f>
        <v>0</v>
      </c>
      <c r="AB136" s="445">
        <f t="shared" ca="1" si="13"/>
        <v>0</v>
      </c>
      <c r="AC136" s="442">
        <f t="shared" ca="1" si="13"/>
        <v>0</v>
      </c>
      <c r="AD136" s="446">
        <f t="shared" ca="1" si="13"/>
        <v>0</v>
      </c>
      <c r="AE136" s="445"/>
      <c r="AF136" s="442"/>
      <c r="AG136" s="446"/>
      <c r="AH136" s="445"/>
      <c r="AI136" s="442"/>
      <c r="AJ136" s="446"/>
      <c r="AK136" s="445">
        <f t="shared" si="14"/>
        <v>0</v>
      </c>
      <c r="AL136" s="442">
        <f t="shared" si="14"/>
        <v>0</v>
      </c>
      <c r="AM136" s="446">
        <f t="shared" si="14"/>
        <v>0</v>
      </c>
    </row>
    <row r="137" spans="1:39" s="82" customFormat="1" ht="12.9" customHeight="1" x14ac:dyDescent="0.3">
      <c r="A137" s="19"/>
      <c r="B137" s="19"/>
      <c r="C137" s="104"/>
      <c r="D137" s="453"/>
      <c r="E137" s="454" t="str">
        <f t="shared" ca="1" si="16"/>
        <v>Hungary</v>
      </c>
      <c r="F137" s="454" t="str">
        <f t="shared" ca="1" si="16"/>
        <v>hu</v>
      </c>
      <c r="G137" s="454" t="str">
        <f t="shared" ca="1" si="16"/>
        <v>e6tons</v>
      </c>
      <c r="H137" s="175"/>
      <c r="I137" s="175"/>
      <c r="J137" s="442">
        <f t="shared" ca="1" si="15"/>
        <v>7</v>
      </c>
      <c r="K137" s="442">
        <f t="shared" ca="1" si="15"/>
        <v>6.8970625691735465</v>
      </c>
      <c r="L137" s="448">
        <f t="shared" ca="1" si="15"/>
        <v>0</v>
      </c>
      <c r="M137" s="491">
        <f ca="1">IFERROR(J137*INDEX('General Inputs'!$G$522:$G$579,MATCH(F137,'General Inputs'!$F$522:$F$579,0)),0)*1000</f>
        <v>11379.249447970502</v>
      </c>
      <c r="N137" s="445">
        <f ca="1">IFERROR(J137*INDEX('General Inputs'!$H$522:$H$579,MATCH(F137,'General Inputs'!$F$522:$F$579,0)),0)*1000</f>
        <v>12618.644328982529</v>
      </c>
      <c r="O137" s="445">
        <f ca="1">IFERROR(J137*INDEX('General Inputs'!$I$522:$I$579,MATCH(F137,'General Inputs'!$F$522:$F$579,0)),0)*1000</f>
        <v>13870.601419838675</v>
      </c>
      <c r="P137" s="445">
        <f ca="1">IFERROR($J137*INDEX('General Inputs'!$G$583:$G$630,MATCH(Coal_Calcs!$F137,'General Inputs'!$F$583:$F$630,0)),0)*$F$20</f>
        <v>782.06163643160846</v>
      </c>
      <c r="Q137" s="445">
        <f ca="1">IFERROR($J137*INDEX('General Inputs'!$H$583:$H$630,MATCH(Coal_Calcs!$F137,'General Inputs'!$F$583:$F$630,0)),0)*$F$20</f>
        <v>859.47881425864057</v>
      </c>
      <c r="R137" s="445">
        <f ca="1">IFERROR($J137*INDEX('General Inputs'!$I$583:$I$630,MATCH(Coal_Calcs!$F137,'General Inputs'!$F$583:$F$630,0)),0)*$F$20</f>
        <v>936.89599208567279</v>
      </c>
      <c r="S137" s="445">
        <f t="shared" ca="1" si="12"/>
        <v>12161.31108440211</v>
      </c>
      <c r="T137" s="442">
        <f t="shared" ca="1" si="12"/>
        <v>13478.12314324117</v>
      </c>
      <c r="U137" s="446">
        <f t="shared" ca="1" si="12"/>
        <v>14807.497411924347</v>
      </c>
      <c r="V137" s="445">
        <f ca="1">IFERROR(K137*INDEX('General Inputs'!$G$522:$G$579,MATCH(F137,'General Inputs'!$F$522:$F$579,0)),0)*1000</f>
        <v>11211.91363326944</v>
      </c>
      <c r="W137" s="445">
        <f ca="1">IFERROR(K137*INDEX('General Inputs'!$H$522:$H$579,MATCH(F137,'General Inputs'!$F$522:$F$579,0)),0)*1000</f>
        <v>12433.082782162777</v>
      </c>
      <c r="X137" s="445">
        <f ca="1">IFERROR(K137*INDEX('General Inputs'!$I$522:$I$579,MATCH(F137,'General Inputs'!$F$522:$F$579,0)),0)*1000</f>
        <v>13666.629409242109</v>
      </c>
      <c r="Y137" s="445">
        <f ca="1">IFERROR($K137*INDEX('General Inputs'!$G$583:$G$630,MATCH(Coal_Calcs!$F137,'General Inputs'!$F$583:$F$630,0)),0)*$F$20</f>
        <v>770.56114848843686</v>
      </c>
      <c r="Z137" s="445">
        <f ca="1">IFERROR($K137*INDEX('General Inputs'!$H$583:$H$630,MATCH(Coal_Calcs!$F137,'General Inputs'!$F$583:$F$630,0)),0)*$F$20</f>
        <v>846.8398798315618</v>
      </c>
      <c r="AA137" s="445">
        <f ca="1">IFERROR($K137*INDEX('General Inputs'!$I$583:$I$630,MATCH(Coal_Calcs!$F137,'General Inputs'!$F$583:$F$630,0)),0)*$F$20</f>
        <v>923.11861117468709</v>
      </c>
      <c r="AB137" s="445">
        <f t="shared" ca="1" si="13"/>
        <v>11982.474781757877</v>
      </c>
      <c r="AC137" s="442">
        <f t="shared" ca="1" si="13"/>
        <v>13279.922661994338</v>
      </c>
      <c r="AD137" s="446">
        <f t="shared" ca="1" si="13"/>
        <v>14589.748020416795</v>
      </c>
      <c r="AE137" s="445"/>
      <c r="AF137" s="442"/>
      <c r="AG137" s="446"/>
      <c r="AH137" s="445"/>
      <c r="AI137" s="442"/>
      <c r="AJ137" s="446"/>
      <c r="AK137" s="445">
        <f t="shared" si="14"/>
        <v>0</v>
      </c>
      <c r="AL137" s="442">
        <f t="shared" si="14"/>
        <v>0</v>
      </c>
      <c r="AM137" s="446">
        <f t="shared" si="14"/>
        <v>0</v>
      </c>
    </row>
    <row r="138" spans="1:39" s="82" customFormat="1" ht="12.9" customHeight="1" x14ac:dyDescent="0.3">
      <c r="A138" s="19"/>
      <c r="B138" s="19"/>
      <c r="C138" s="104"/>
      <c r="D138" s="453"/>
      <c r="E138" s="454" t="str">
        <f t="shared" ca="1" si="16"/>
        <v>Indonesia</v>
      </c>
      <c r="F138" s="454" t="str">
        <f t="shared" ca="1" si="16"/>
        <v>id</v>
      </c>
      <c r="G138" s="454" t="str">
        <f t="shared" ca="1" si="16"/>
        <v>e6tons</v>
      </c>
      <c r="H138" s="175"/>
      <c r="I138" s="175"/>
      <c r="J138" s="442">
        <f t="shared" ca="1" si="15"/>
        <v>610</v>
      </c>
      <c r="K138" s="442">
        <f t="shared" ca="1" si="15"/>
        <v>616.16518376317333</v>
      </c>
      <c r="L138" s="448">
        <f t="shared" ca="1" si="15"/>
        <v>0</v>
      </c>
      <c r="M138" s="491">
        <f ca="1">IFERROR(J138*INDEX('General Inputs'!$G$522:$G$579,MATCH(F138,'General Inputs'!$F$522:$F$579,0)),0)*1000</f>
        <v>1083907.2194605181</v>
      </c>
      <c r="N138" s="445">
        <f ca="1">IFERROR(J138*INDEX('General Inputs'!$H$522:$H$579,MATCH(F138,'General Inputs'!$F$522:$F$579,0)),0)*1000</f>
        <v>1169152.6240678062</v>
      </c>
      <c r="O138" s="445">
        <f ca="1">IFERROR(J138*INDEX('General Inputs'!$I$522:$I$579,MATCH(F138,'General Inputs'!$F$522:$F$579,0)),0)*1000</f>
        <v>1252161.5092868737</v>
      </c>
      <c r="P138" s="445">
        <f ca="1">IFERROR($J138*INDEX('General Inputs'!$G$583:$G$630,MATCH(Coal_Calcs!$F138,'General Inputs'!$F$583:$F$630,0)),0)*$F$20</f>
        <v>22404.796648975222</v>
      </c>
      <c r="Q138" s="445">
        <f ca="1">IFERROR($J138*INDEX('General Inputs'!$H$583:$H$630,MATCH(Coal_Calcs!$F138,'General Inputs'!$F$583:$F$630,0)),0)*$F$20</f>
        <v>24689.81199246645</v>
      </c>
      <c r="R138" s="445">
        <f ca="1">IFERROR($J138*INDEX('General Inputs'!$I$583:$I$630,MATCH(Coal_Calcs!$F138,'General Inputs'!$F$583:$F$630,0)),0)*$F$20</f>
        <v>26974.827335957696</v>
      </c>
      <c r="S138" s="445">
        <f t="shared" ca="1" si="12"/>
        <v>1106312.0161094933</v>
      </c>
      <c r="T138" s="442">
        <f t="shared" ca="1" si="12"/>
        <v>1193842.4360602726</v>
      </c>
      <c r="U138" s="446">
        <f t="shared" ca="1" si="12"/>
        <v>1279136.3366228314</v>
      </c>
      <c r="V138" s="445">
        <f ca="1">IFERROR(K138*INDEX('General Inputs'!$G$522:$G$579,MATCH(F138,'General Inputs'!$F$522:$F$579,0)),0)*1000</f>
        <v>1094862.1164936398</v>
      </c>
      <c r="W138" s="445">
        <f ca="1">IFERROR(K138*INDEX('General Inputs'!$H$522:$H$579,MATCH(F138,'General Inputs'!$F$522:$F$579,0)),0)*1000</f>
        <v>1180969.0843539934</v>
      </c>
      <c r="X138" s="445">
        <f ca="1">IFERROR(K138*INDEX('General Inputs'!$I$522:$I$579,MATCH(F138,'General Inputs'!$F$522:$F$579,0)),0)*1000</f>
        <v>1264816.9286408511</v>
      </c>
      <c r="Y138" s="445">
        <f ca="1">IFERROR($K138*INDEX('General Inputs'!$G$583:$G$630,MATCH(Coal_Calcs!$F138,'General Inputs'!$F$583:$F$630,0)),0)*$F$20</f>
        <v>22631.238761298933</v>
      </c>
      <c r="Z138" s="445">
        <f ca="1">IFERROR($K138*INDEX('General Inputs'!$H$583:$H$630,MATCH(Coal_Calcs!$F138,'General Inputs'!$F$583:$F$630,0)),0)*$F$20</f>
        <v>24939.348431829985</v>
      </c>
      <c r="AA138" s="445">
        <f ca="1">IFERROR($K138*INDEX('General Inputs'!$I$583:$I$630,MATCH(Coal_Calcs!$F138,'General Inputs'!$F$583:$F$630,0)),0)*$F$20</f>
        <v>27247.458102361059</v>
      </c>
      <c r="AB138" s="445">
        <f t="shared" ca="1" si="13"/>
        <v>1117493.3552549386</v>
      </c>
      <c r="AC138" s="442">
        <f t="shared" ca="1" si="13"/>
        <v>1205908.4327858235</v>
      </c>
      <c r="AD138" s="446">
        <f t="shared" ca="1" si="13"/>
        <v>1292064.3867432121</v>
      </c>
      <c r="AE138" s="445"/>
      <c r="AF138" s="442"/>
      <c r="AG138" s="446"/>
      <c r="AH138" s="445"/>
      <c r="AI138" s="442"/>
      <c r="AJ138" s="446"/>
      <c r="AK138" s="445">
        <f t="shared" si="14"/>
        <v>0</v>
      </c>
      <c r="AL138" s="442">
        <f t="shared" si="14"/>
        <v>0</v>
      </c>
      <c r="AM138" s="446">
        <f t="shared" si="14"/>
        <v>0</v>
      </c>
    </row>
    <row r="139" spans="1:39" s="82" customFormat="1" ht="12.9" customHeight="1" x14ac:dyDescent="0.3">
      <c r="A139" s="19"/>
      <c r="B139" s="19"/>
      <c r="C139" s="104"/>
      <c r="D139" s="453"/>
      <c r="E139" s="454" t="str">
        <f t="shared" ca="1" si="16"/>
        <v>Ireland</v>
      </c>
      <c r="F139" s="454" t="str">
        <f t="shared" ca="1" si="16"/>
        <v>ie</v>
      </c>
      <c r="G139" s="454" t="str">
        <f t="shared" ca="1" si="16"/>
        <v>e6tons</v>
      </c>
      <c r="H139" s="175"/>
      <c r="I139" s="175"/>
      <c r="J139" s="442">
        <f t="shared" ca="1" si="15"/>
        <v>0</v>
      </c>
      <c r="K139" s="442">
        <f t="shared" ca="1" si="15"/>
        <v>0</v>
      </c>
      <c r="L139" s="448">
        <f t="shared" ca="1" si="15"/>
        <v>0</v>
      </c>
      <c r="M139" s="491">
        <f ca="1">IFERROR(J139*INDEX('General Inputs'!$G$522:$G$579,MATCH(F139,'General Inputs'!$F$522:$F$579,0)),0)*1000</f>
        <v>0</v>
      </c>
      <c r="N139" s="445">
        <f ca="1">IFERROR(J139*INDEX('General Inputs'!$H$522:$H$579,MATCH(F139,'General Inputs'!$F$522:$F$579,0)),0)*1000</f>
        <v>0</v>
      </c>
      <c r="O139" s="445">
        <f ca="1">IFERROR(J139*INDEX('General Inputs'!$I$522:$I$579,MATCH(F139,'General Inputs'!$F$522:$F$579,0)),0)*1000</f>
        <v>0</v>
      </c>
      <c r="P139" s="445">
        <f ca="1">IFERROR($J139*INDEX('General Inputs'!$G$583:$G$630,MATCH(Coal_Calcs!$F139,'General Inputs'!$F$583:$F$630,0)),0)*$F$20</f>
        <v>0</v>
      </c>
      <c r="Q139" s="445">
        <f ca="1">IFERROR($J139*INDEX('General Inputs'!$H$583:$H$630,MATCH(Coal_Calcs!$F139,'General Inputs'!$F$583:$F$630,0)),0)*$F$20</f>
        <v>0</v>
      </c>
      <c r="R139" s="445">
        <f ca="1">IFERROR($J139*INDEX('General Inputs'!$I$583:$I$630,MATCH(Coal_Calcs!$F139,'General Inputs'!$F$583:$F$630,0)),0)*$F$20</f>
        <v>0</v>
      </c>
      <c r="S139" s="445">
        <f t="shared" ca="1" si="12"/>
        <v>0</v>
      </c>
      <c r="T139" s="442">
        <f t="shared" ca="1" si="12"/>
        <v>0</v>
      </c>
      <c r="U139" s="446">
        <f t="shared" ca="1" si="12"/>
        <v>0</v>
      </c>
      <c r="V139" s="445">
        <f ca="1">IFERROR(K139*INDEX('General Inputs'!$G$522:$G$579,MATCH(F139,'General Inputs'!$F$522:$F$579,0)),0)*1000</f>
        <v>0</v>
      </c>
      <c r="W139" s="445">
        <f ca="1">IFERROR(K139*INDEX('General Inputs'!$H$522:$H$579,MATCH(F139,'General Inputs'!$F$522:$F$579,0)),0)*1000</f>
        <v>0</v>
      </c>
      <c r="X139" s="445">
        <f ca="1">IFERROR(K139*INDEX('General Inputs'!$I$522:$I$579,MATCH(F139,'General Inputs'!$F$522:$F$579,0)),0)*1000</f>
        <v>0</v>
      </c>
      <c r="Y139" s="445">
        <f ca="1">IFERROR($K139*INDEX('General Inputs'!$G$583:$G$630,MATCH(Coal_Calcs!$F139,'General Inputs'!$F$583:$F$630,0)),0)*$F$20</f>
        <v>0</v>
      </c>
      <c r="Z139" s="445">
        <f ca="1">IFERROR($K139*INDEX('General Inputs'!$H$583:$H$630,MATCH(Coal_Calcs!$F139,'General Inputs'!$F$583:$F$630,0)),0)*$F$20</f>
        <v>0</v>
      </c>
      <c r="AA139" s="445">
        <f ca="1">IFERROR($K139*INDEX('General Inputs'!$I$583:$I$630,MATCH(Coal_Calcs!$F139,'General Inputs'!$F$583:$F$630,0)),0)*$F$20</f>
        <v>0</v>
      </c>
      <c r="AB139" s="445">
        <f t="shared" ca="1" si="13"/>
        <v>0</v>
      </c>
      <c r="AC139" s="442">
        <f t="shared" ca="1" si="13"/>
        <v>0</v>
      </c>
      <c r="AD139" s="446">
        <f t="shared" ca="1" si="13"/>
        <v>0</v>
      </c>
      <c r="AE139" s="445"/>
      <c r="AF139" s="442"/>
      <c r="AG139" s="446"/>
      <c r="AH139" s="445"/>
      <c r="AI139" s="442"/>
      <c r="AJ139" s="446"/>
      <c r="AK139" s="445">
        <f t="shared" si="14"/>
        <v>0</v>
      </c>
      <c r="AL139" s="442">
        <f t="shared" si="14"/>
        <v>0</v>
      </c>
      <c r="AM139" s="446">
        <f t="shared" si="14"/>
        <v>0</v>
      </c>
    </row>
    <row r="140" spans="1:39" s="82" customFormat="1" ht="12.9" customHeight="1" x14ac:dyDescent="0.3">
      <c r="A140" s="19"/>
      <c r="B140" s="19"/>
      <c r="C140" s="104"/>
      <c r="D140" s="453"/>
      <c r="E140" s="454" t="str">
        <f t="shared" ca="1" si="16"/>
        <v>Israel</v>
      </c>
      <c r="F140" s="454" t="str">
        <f t="shared" ca="1" si="16"/>
        <v>il</v>
      </c>
      <c r="G140" s="454" t="str">
        <f t="shared" ca="1" si="16"/>
        <v>e6tons</v>
      </c>
      <c r="H140" s="175"/>
      <c r="I140" s="175"/>
      <c r="J140" s="442">
        <f t="shared" ca="1" si="15"/>
        <v>0</v>
      </c>
      <c r="K140" s="442">
        <f t="shared" ca="1" si="15"/>
        <v>0</v>
      </c>
      <c r="L140" s="448">
        <f t="shared" ca="1" si="15"/>
        <v>0</v>
      </c>
      <c r="M140" s="491">
        <f ca="1">IFERROR(J140*INDEX('General Inputs'!$G$522:$G$579,MATCH(F140,'General Inputs'!$F$522:$F$579,0)),0)*1000</f>
        <v>0</v>
      </c>
      <c r="N140" s="445">
        <f ca="1">IFERROR(J140*INDEX('General Inputs'!$H$522:$H$579,MATCH(F140,'General Inputs'!$F$522:$F$579,0)),0)*1000</f>
        <v>0</v>
      </c>
      <c r="O140" s="445">
        <f ca="1">IFERROR(J140*INDEX('General Inputs'!$I$522:$I$579,MATCH(F140,'General Inputs'!$F$522:$F$579,0)),0)*1000</f>
        <v>0</v>
      </c>
      <c r="P140" s="445">
        <f ca="1">IFERROR($J140*INDEX('General Inputs'!$G$583:$G$630,MATCH(Coal_Calcs!$F140,'General Inputs'!$F$583:$F$630,0)),0)*$F$20</f>
        <v>0</v>
      </c>
      <c r="Q140" s="445">
        <f ca="1">IFERROR($J140*INDEX('General Inputs'!$H$583:$H$630,MATCH(Coal_Calcs!$F140,'General Inputs'!$F$583:$F$630,0)),0)*$F$20</f>
        <v>0</v>
      </c>
      <c r="R140" s="445">
        <f ca="1">IFERROR($J140*INDEX('General Inputs'!$I$583:$I$630,MATCH(Coal_Calcs!$F140,'General Inputs'!$F$583:$F$630,0)),0)*$F$20</f>
        <v>0</v>
      </c>
      <c r="S140" s="445">
        <f t="shared" ca="1" si="12"/>
        <v>0</v>
      </c>
      <c r="T140" s="442">
        <f t="shared" ca="1" si="12"/>
        <v>0</v>
      </c>
      <c r="U140" s="446">
        <f t="shared" ca="1" si="12"/>
        <v>0</v>
      </c>
      <c r="V140" s="445">
        <f ca="1">IFERROR(K140*INDEX('General Inputs'!$G$522:$G$579,MATCH(F140,'General Inputs'!$F$522:$F$579,0)),0)*1000</f>
        <v>0</v>
      </c>
      <c r="W140" s="445">
        <f ca="1">IFERROR(K140*INDEX('General Inputs'!$H$522:$H$579,MATCH(F140,'General Inputs'!$F$522:$F$579,0)),0)*1000</f>
        <v>0</v>
      </c>
      <c r="X140" s="445">
        <f ca="1">IFERROR(K140*INDEX('General Inputs'!$I$522:$I$579,MATCH(F140,'General Inputs'!$F$522:$F$579,0)),0)*1000</f>
        <v>0</v>
      </c>
      <c r="Y140" s="445">
        <f ca="1">IFERROR($K140*INDEX('General Inputs'!$G$583:$G$630,MATCH(Coal_Calcs!$F140,'General Inputs'!$F$583:$F$630,0)),0)*$F$20</f>
        <v>0</v>
      </c>
      <c r="Z140" s="445">
        <f ca="1">IFERROR($K140*INDEX('General Inputs'!$H$583:$H$630,MATCH(Coal_Calcs!$F140,'General Inputs'!$F$583:$F$630,0)),0)*$F$20</f>
        <v>0</v>
      </c>
      <c r="AA140" s="445">
        <f ca="1">IFERROR($K140*INDEX('General Inputs'!$I$583:$I$630,MATCH(Coal_Calcs!$F140,'General Inputs'!$F$583:$F$630,0)),0)*$F$20</f>
        <v>0</v>
      </c>
      <c r="AB140" s="445">
        <f t="shared" ca="1" si="13"/>
        <v>0</v>
      </c>
      <c r="AC140" s="442">
        <f t="shared" ca="1" si="13"/>
        <v>0</v>
      </c>
      <c r="AD140" s="446">
        <f t="shared" ca="1" si="13"/>
        <v>0</v>
      </c>
      <c r="AE140" s="445"/>
      <c r="AF140" s="442"/>
      <c r="AG140" s="446"/>
      <c r="AH140" s="445"/>
      <c r="AI140" s="442"/>
      <c r="AJ140" s="446"/>
      <c r="AK140" s="445">
        <f t="shared" si="14"/>
        <v>0</v>
      </c>
      <c r="AL140" s="442">
        <f t="shared" si="14"/>
        <v>0</v>
      </c>
      <c r="AM140" s="446">
        <f t="shared" si="14"/>
        <v>0</v>
      </c>
    </row>
    <row r="141" spans="1:39" s="82" customFormat="1" ht="12.9" customHeight="1" x14ac:dyDescent="0.3">
      <c r="A141" s="19"/>
      <c r="B141" s="19"/>
      <c r="C141" s="104"/>
      <c r="D141" s="453"/>
      <c r="E141" s="454" t="str">
        <f t="shared" ca="1" si="16"/>
        <v>Isle of Man</v>
      </c>
      <c r="F141" s="454" t="str">
        <f t="shared" ca="1" si="16"/>
        <v>im</v>
      </c>
      <c r="G141" s="454" t="str">
        <f t="shared" ca="1" si="16"/>
        <v>e6tons</v>
      </c>
      <c r="H141" s="175"/>
      <c r="I141" s="175"/>
      <c r="J141" s="442">
        <f t="shared" ca="1" si="15"/>
        <v>0</v>
      </c>
      <c r="K141" s="442">
        <f t="shared" ca="1" si="15"/>
        <v>0</v>
      </c>
      <c r="L141" s="448">
        <f t="shared" ca="1" si="15"/>
        <v>0</v>
      </c>
      <c r="M141" s="491">
        <f ca="1">IFERROR(J141*INDEX('General Inputs'!$G$522:$G$579,MATCH(F141,'General Inputs'!$F$522:$F$579,0)),0)*1000</f>
        <v>0</v>
      </c>
      <c r="N141" s="445">
        <f ca="1">IFERROR(J141*INDEX('General Inputs'!$H$522:$H$579,MATCH(F141,'General Inputs'!$F$522:$F$579,0)),0)*1000</f>
        <v>0</v>
      </c>
      <c r="O141" s="445">
        <f ca="1">IFERROR(J141*INDEX('General Inputs'!$I$522:$I$579,MATCH(F141,'General Inputs'!$F$522:$F$579,0)),0)*1000</f>
        <v>0</v>
      </c>
      <c r="P141" s="445">
        <f ca="1">IFERROR($J141*INDEX('General Inputs'!$G$583:$G$630,MATCH(Coal_Calcs!$F141,'General Inputs'!$F$583:$F$630,0)),0)*$F$20</f>
        <v>0</v>
      </c>
      <c r="Q141" s="445">
        <f ca="1">IFERROR($J141*INDEX('General Inputs'!$H$583:$H$630,MATCH(Coal_Calcs!$F141,'General Inputs'!$F$583:$F$630,0)),0)*$F$20</f>
        <v>0</v>
      </c>
      <c r="R141" s="445">
        <f ca="1">IFERROR($J141*INDEX('General Inputs'!$I$583:$I$630,MATCH(Coal_Calcs!$F141,'General Inputs'!$F$583:$F$630,0)),0)*$F$20</f>
        <v>0</v>
      </c>
      <c r="S141" s="445">
        <f t="shared" ca="1" si="12"/>
        <v>0</v>
      </c>
      <c r="T141" s="442">
        <f t="shared" ca="1" si="12"/>
        <v>0</v>
      </c>
      <c r="U141" s="446">
        <f t="shared" ca="1" si="12"/>
        <v>0</v>
      </c>
      <c r="V141" s="445">
        <f ca="1">IFERROR(K141*INDEX('General Inputs'!$G$522:$G$579,MATCH(F141,'General Inputs'!$F$522:$F$579,0)),0)*1000</f>
        <v>0</v>
      </c>
      <c r="W141" s="445">
        <f ca="1">IFERROR(K141*INDEX('General Inputs'!$H$522:$H$579,MATCH(F141,'General Inputs'!$F$522:$F$579,0)),0)*1000</f>
        <v>0</v>
      </c>
      <c r="X141" s="445">
        <f ca="1">IFERROR(K141*INDEX('General Inputs'!$I$522:$I$579,MATCH(F141,'General Inputs'!$F$522:$F$579,0)),0)*1000</f>
        <v>0</v>
      </c>
      <c r="Y141" s="445">
        <f ca="1">IFERROR($K141*INDEX('General Inputs'!$G$583:$G$630,MATCH(Coal_Calcs!$F141,'General Inputs'!$F$583:$F$630,0)),0)*$F$20</f>
        <v>0</v>
      </c>
      <c r="Z141" s="445">
        <f ca="1">IFERROR($K141*INDEX('General Inputs'!$H$583:$H$630,MATCH(Coal_Calcs!$F141,'General Inputs'!$F$583:$F$630,0)),0)*$F$20</f>
        <v>0</v>
      </c>
      <c r="AA141" s="445">
        <f ca="1">IFERROR($K141*INDEX('General Inputs'!$I$583:$I$630,MATCH(Coal_Calcs!$F141,'General Inputs'!$F$583:$F$630,0)),0)*$F$20</f>
        <v>0</v>
      </c>
      <c r="AB141" s="445">
        <f t="shared" ca="1" si="13"/>
        <v>0</v>
      </c>
      <c r="AC141" s="442">
        <f t="shared" ca="1" si="13"/>
        <v>0</v>
      </c>
      <c r="AD141" s="446">
        <f t="shared" ca="1" si="13"/>
        <v>0</v>
      </c>
      <c r="AE141" s="445"/>
      <c r="AF141" s="442"/>
      <c r="AG141" s="446"/>
      <c r="AH141" s="445"/>
      <c r="AI141" s="442"/>
      <c r="AJ141" s="446"/>
      <c r="AK141" s="445">
        <f t="shared" si="14"/>
        <v>0</v>
      </c>
      <c r="AL141" s="442">
        <f t="shared" si="14"/>
        <v>0</v>
      </c>
      <c r="AM141" s="446">
        <f t="shared" si="14"/>
        <v>0</v>
      </c>
    </row>
    <row r="142" spans="1:39" s="82" customFormat="1" ht="12.9" customHeight="1" x14ac:dyDescent="0.3">
      <c r="A142" s="19"/>
      <c r="B142" s="19"/>
      <c r="C142" s="104"/>
      <c r="D142" s="453"/>
      <c r="E142" s="454" t="str">
        <f t="shared" ca="1" si="16"/>
        <v>India</v>
      </c>
      <c r="F142" s="454" t="str">
        <f t="shared" ca="1" si="16"/>
        <v>in</v>
      </c>
      <c r="G142" s="454" t="str">
        <f t="shared" ca="1" si="16"/>
        <v>e6tons</v>
      </c>
      <c r="H142" s="175"/>
      <c r="I142" s="175"/>
      <c r="J142" s="442">
        <f t="shared" ref="J142:L157" ca="1" si="17">INDIRECT((ADDRESS(ROW(),COLUMN(),,,$F$290)))</f>
        <v>756</v>
      </c>
      <c r="K142" s="442">
        <f t="shared" ca="1" si="17"/>
        <v>648.41588233692835</v>
      </c>
      <c r="L142" s="448">
        <f t="shared" ca="1" si="17"/>
        <v>0</v>
      </c>
      <c r="M142" s="491">
        <f ca="1">IFERROR(J142*INDEX('General Inputs'!$G$522:$G$579,MATCH(F142,'General Inputs'!$F$522:$F$579,0)),0)*1000</f>
        <v>671102.70168378844</v>
      </c>
      <c r="N142" s="445">
        <f ca="1">IFERROR(J142*INDEX('General Inputs'!$H$522:$H$579,MATCH(F142,'General Inputs'!$F$522:$F$579,0)),0)*1000</f>
        <v>784296.76076666033</v>
      </c>
      <c r="O142" s="445">
        <f ca="1">IFERROR(J142*INDEX('General Inputs'!$I$522:$I$579,MATCH(F142,'General Inputs'!$F$522:$F$579,0)),0)*1000</f>
        <v>1170690.0049862075</v>
      </c>
      <c r="P142" s="445">
        <f ca="1">IFERROR($J142*INDEX('General Inputs'!$G$583:$G$630,MATCH(Coal_Calcs!$F142,'General Inputs'!$F$583:$F$630,0)),0)*$F$20</f>
        <v>23532.806885087462</v>
      </c>
      <c r="Q142" s="445">
        <f ca="1">IFERROR($J142*INDEX('General Inputs'!$H$583:$H$630,MATCH(Coal_Calcs!$F142,'General Inputs'!$F$583:$F$630,0)),0)*$F$20</f>
        <v>25069.233095545147</v>
      </c>
      <c r="R142" s="445">
        <f ca="1">IFERROR($J142*INDEX('General Inputs'!$I$583:$I$630,MATCH(Coal_Calcs!$F142,'General Inputs'!$F$583:$F$630,0)),0)*$F$20</f>
        <v>26605.659306002832</v>
      </c>
      <c r="S142" s="445">
        <f t="shared" ca="1" si="12"/>
        <v>694635.50856887596</v>
      </c>
      <c r="T142" s="442">
        <f t="shared" ca="1" si="12"/>
        <v>809365.99386220542</v>
      </c>
      <c r="U142" s="446">
        <f t="shared" ca="1" si="12"/>
        <v>1197295.6642922102</v>
      </c>
      <c r="V142" s="445">
        <f ca="1">IFERROR(K142*INDEX('General Inputs'!$G$522:$G$579,MATCH(F142,'General Inputs'!$F$522:$F$579,0)),0)*1000</f>
        <v>575600.06673411396</v>
      </c>
      <c r="W142" s="445">
        <f ca="1">IFERROR(K142*INDEX('General Inputs'!$H$522:$H$579,MATCH(F142,'General Inputs'!$F$522:$F$579,0)),0)*1000</f>
        <v>672685.81500860967</v>
      </c>
      <c r="X142" s="445">
        <f ca="1">IFERROR(K142*INDEX('General Inputs'!$I$522:$I$579,MATCH(F142,'General Inputs'!$F$522:$F$579,0)),0)*1000</f>
        <v>1004092.5827065539</v>
      </c>
      <c r="Y142" s="445">
        <f ca="1">IFERROR($K142*INDEX('General Inputs'!$G$583:$G$630,MATCH(Coal_Calcs!$F142,'General Inputs'!$F$583:$F$630,0)),0)*$F$20</f>
        <v>20183.922936849907</v>
      </c>
      <c r="Z142" s="445">
        <f ca="1">IFERROR($K142*INDEX('General Inputs'!$H$583:$H$630,MATCH(Coal_Calcs!$F142,'General Inputs'!$F$583:$F$630,0)),0)*$F$20</f>
        <v>21501.704890420679</v>
      </c>
      <c r="AA142" s="445">
        <f ca="1">IFERROR($K142*INDEX('General Inputs'!$I$583:$I$630,MATCH(Coal_Calcs!$F142,'General Inputs'!$F$583:$F$630,0)),0)*$F$20</f>
        <v>22819.48684399145</v>
      </c>
      <c r="AB142" s="445">
        <f t="shared" ca="1" si="13"/>
        <v>595783.98967096384</v>
      </c>
      <c r="AC142" s="442">
        <f t="shared" ca="1" si="13"/>
        <v>694187.51989903033</v>
      </c>
      <c r="AD142" s="446">
        <f t="shared" ca="1" si="13"/>
        <v>1026912.0695505453</v>
      </c>
      <c r="AE142" s="445"/>
      <c r="AF142" s="442"/>
      <c r="AG142" s="446"/>
      <c r="AH142" s="445"/>
      <c r="AI142" s="442"/>
      <c r="AJ142" s="446"/>
      <c r="AK142" s="445">
        <f t="shared" si="14"/>
        <v>0</v>
      </c>
      <c r="AL142" s="442">
        <f t="shared" si="14"/>
        <v>0</v>
      </c>
      <c r="AM142" s="446">
        <f t="shared" si="14"/>
        <v>0</v>
      </c>
    </row>
    <row r="143" spans="1:39" s="82" customFormat="1" ht="12.9" customHeight="1" x14ac:dyDescent="0.3">
      <c r="A143" s="19"/>
      <c r="B143" s="19"/>
      <c r="C143" s="104"/>
      <c r="D143" s="453"/>
      <c r="E143" s="454" t="str">
        <f t="shared" ca="1" si="16"/>
        <v>British Indian Ocean Territory</v>
      </c>
      <c r="F143" s="454" t="str">
        <f t="shared" ca="1" si="16"/>
        <v>io</v>
      </c>
      <c r="G143" s="454" t="str">
        <f t="shared" ca="1" si="16"/>
        <v>e6tons</v>
      </c>
      <c r="H143" s="175"/>
      <c r="I143" s="175"/>
      <c r="J143" s="442">
        <f t="shared" ca="1" si="17"/>
        <v>0</v>
      </c>
      <c r="K143" s="442">
        <f t="shared" ca="1" si="17"/>
        <v>0</v>
      </c>
      <c r="L143" s="448">
        <f t="shared" ca="1" si="17"/>
        <v>0</v>
      </c>
      <c r="M143" s="491">
        <f ca="1">IFERROR(J143*INDEX('General Inputs'!$G$522:$G$579,MATCH(F143,'General Inputs'!$F$522:$F$579,0)),0)*1000</f>
        <v>0</v>
      </c>
      <c r="N143" s="445">
        <f ca="1">IFERROR(J143*INDEX('General Inputs'!$H$522:$H$579,MATCH(F143,'General Inputs'!$F$522:$F$579,0)),0)*1000</f>
        <v>0</v>
      </c>
      <c r="O143" s="445">
        <f ca="1">IFERROR(J143*INDEX('General Inputs'!$I$522:$I$579,MATCH(F143,'General Inputs'!$F$522:$F$579,0)),0)*1000</f>
        <v>0</v>
      </c>
      <c r="P143" s="445">
        <f ca="1">IFERROR($J143*INDEX('General Inputs'!$G$583:$G$630,MATCH(Coal_Calcs!$F143,'General Inputs'!$F$583:$F$630,0)),0)*$F$20</f>
        <v>0</v>
      </c>
      <c r="Q143" s="445">
        <f ca="1">IFERROR($J143*INDEX('General Inputs'!$H$583:$H$630,MATCH(Coal_Calcs!$F143,'General Inputs'!$F$583:$F$630,0)),0)*$F$20</f>
        <v>0</v>
      </c>
      <c r="R143" s="445">
        <f ca="1">IFERROR($J143*INDEX('General Inputs'!$I$583:$I$630,MATCH(Coal_Calcs!$F143,'General Inputs'!$F$583:$F$630,0)),0)*$F$20</f>
        <v>0</v>
      </c>
      <c r="S143" s="445">
        <f t="shared" ca="1" si="12"/>
        <v>0</v>
      </c>
      <c r="T143" s="442">
        <f t="shared" ca="1" si="12"/>
        <v>0</v>
      </c>
      <c r="U143" s="446">
        <f t="shared" ca="1" si="12"/>
        <v>0</v>
      </c>
      <c r="V143" s="445">
        <f ca="1">IFERROR(K143*INDEX('General Inputs'!$G$522:$G$579,MATCH(F143,'General Inputs'!$F$522:$F$579,0)),0)*1000</f>
        <v>0</v>
      </c>
      <c r="W143" s="445">
        <f ca="1">IFERROR(K143*INDEX('General Inputs'!$H$522:$H$579,MATCH(F143,'General Inputs'!$F$522:$F$579,0)),0)*1000</f>
        <v>0</v>
      </c>
      <c r="X143" s="445">
        <f ca="1">IFERROR(K143*INDEX('General Inputs'!$I$522:$I$579,MATCH(F143,'General Inputs'!$F$522:$F$579,0)),0)*1000</f>
        <v>0</v>
      </c>
      <c r="Y143" s="445">
        <f ca="1">IFERROR($K143*INDEX('General Inputs'!$G$583:$G$630,MATCH(Coal_Calcs!$F143,'General Inputs'!$F$583:$F$630,0)),0)*$F$20</f>
        <v>0</v>
      </c>
      <c r="Z143" s="445">
        <f ca="1">IFERROR($K143*INDEX('General Inputs'!$H$583:$H$630,MATCH(Coal_Calcs!$F143,'General Inputs'!$F$583:$F$630,0)),0)*$F$20</f>
        <v>0</v>
      </c>
      <c r="AA143" s="445">
        <f ca="1">IFERROR($K143*INDEX('General Inputs'!$I$583:$I$630,MATCH(Coal_Calcs!$F143,'General Inputs'!$F$583:$F$630,0)),0)*$F$20</f>
        <v>0</v>
      </c>
      <c r="AB143" s="445">
        <f t="shared" ca="1" si="13"/>
        <v>0</v>
      </c>
      <c r="AC143" s="442">
        <f t="shared" ca="1" si="13"/>
        <v>0</v>
      </c>
      <c r="AD143" s="446">
        <f t="shared" ca="1" si="13"/>
        <v>0</v>
      </c>
      <c r="AE143" s="445"/>
      <c r="AF143" s="442"/>
      <c r="AG143" s="446"/>
      <c r="AH143" s="445"/>
      <c r="AI143" s="442"/>
      <c r="AJ143" s="446"/>
      <c r="AK143" s="445">
        <f t="shared" si="14"/>
        <v>0</v>
      </c>
      <c r="AL143" s="442">
        <f t="shared" si="14"/>
        <v>0</v>
      </c>
      <c r="AM143" s="446">
        <f t="shared" si="14"/>
        <v>0</v>
      </c>
    </row>
    <row r="144" spans="1:39" s="82" customFormat="1" ht="12.9" customHeight="1" x14ac:dyDescent="0.3">
      <c r="A144" s="19"/>
      <c r="B144" s="19"/>
      <c r="C144" s="104"/>
      <c r="D144" s="453"/>
      <c r="E144" s="454" t="str">
        <f t="shared" ca="1" si="16"/>
        <v>Iraq</v>
      </c>
      <c r="F144" s="454" t="str">
        <f t="shared" ca="1" si="16"/>
        <v>iq</v>
      </c>
      <c r="G144" s="454" t="str">
        <f t="shared" ca="1" si="16"/>
        <v>e6tons</v>
      </c>
      <c r="H144" s="175"/>
      <c r="I144" s="175"/>
      <c r="J144" s="442">
        <f t="shared" ca="1" si="17"/>
        <v>0</v>
      </c>
      <c r="K144" s="442">
        <f t="shared" ca="1" si="17"/>
        <v>0</v>
      </c>
      <c r="L144" s="448">
        <f t="shared" ca="1" si="17"/>
        <v>0</v>
      </c>
      <c r="M144" s="491">
        <f ca="1">IFERROR(J144*INDEX('General Inputs'!$G$522:$G$579,MATCH(F144,'General Inputs'!$F$522:$F$579,0)),0)*1000</f>
        <v>0</v>
      </c>
      <c r="N144" s="445">
        <f ca="1">IFERROR(J144*INDEX('General Inputs'!$H$522:$H$579,MATCH(F144,'General Inputs'!$F$522:$F$579,0)),0)*1000</f>
        <v>0</v>
      </c>
      <c r="O144" s="445">
        <f ca="1">IFERROR(J144*INDEX('General Inputs'!$I$522:$I$579,MATCH(F144,'General Inputs'!$F$522:$F$579,0)),0)*1000</f>
        <v>0</v>
      </c>
      <c r="P144" s="445">
        <f ca="1">IFERROR($J144*INDEX('General Inputs'!$G$583:$G$630,MATCH(Coal_Calcs!$F144,'General Inputs'!$F$583:$F$630,0)),0)*$F$20</f>
        <v>0</v>
      </c>
      <c r="Q144" s="445">
        <f ca="1">IFERROR($J144*INDEX('General Inputs'!$H$583:$H$630,MATCH(Coal_Calcs!$F144,'General Inputs'!$F$583:$F$630,0)),0)*$F$20</f>
        <v>0</v>
      </c>
      <c r="R144" s="445">
        <f ca="1">IFERROR($J144*INDEX('General Inputs'!$I$583:$I$630,MATCH(Coal_Calcs!$F144,'General Inputs'!$F$583:$F$630,0)),0)*$F$20</f>
        <v>0</v>
      </c>
      <c r="S144" s="445">
        <f t="shared" ca="1" si="12"/>
        <v>0</v>
      </c>
      <c r="T144" s="442">
        <f t="shared" ca="1" si="12"/>
        <v>0</v>
      </c>
      <c r="U144" s="446">
        <f t="shared" ca="1" si="12"/>
        <v>0</v>
      </c>
      <c r="V144" s="445">
        <f ca="1">IFERROR(K144*INDEX('General Inputs'!$G$522:$G$579,MATCH(F144,'General Inputs'!$F$522:$F$579,0)),0)*1000</f>
        <v>0</v>
      </c>
      <c r="W144" s="445">
        <f ca="1">IFERROR(K144*INDEX('General Inputs'!$H$522:$H$579,MATCH(F144,'General Inputs'!$F$522:$F$579,0)),0)*1000</f>
        <v>0</v>
      </c>
      <c r="X144" s="445">
        <f ca="1">IFERROR(K144*INDEX('General Inputs'!$I$522:$I$579,MATCH(F144,'General Inputs'!$F$522:$F$579,0)),0)*1000</f>
        <v>0</v>
      </c>
      <c r="Y144" s="445">
        <f ca="1">IFERROR($K144*INDEX('General Inputs'!$G$583:$G$630,MATCH(Coal_Calcs!$F144,'General Inputs'!$F$583:$F$630,0)),0)*$F$20</f>
        <v>0</v>
      </c>
      <c r="Z144" s="445">
        <f ca="1">IFERROR($K144*INDEX('General Inputs'!$H$583:$H$630,MATCH(Coal_Calcs!$F144,'General Inputs'!$F$583:$F$630,0)),0)*$F$20</f>
        <v>0</v>
      </c>
      <c r="AA144" s="445">
        <f ca="1">IFERROR($K144*INDEX('General Inputs'!$I$583:$I$630,MATCH(Coal_Calcs!$F144,'General Inputs'!$F$583:$F$630,0)),0)*$F$20</f>
        <v>0</v>
      </c>
      <c r="AB144" s="445">
        <f t="shared" ca="1" si="13"/>
        <v>0</v>
      </c>
      <c r="AC144" s="442">
        <f t="shared" ca="1" si="13"/>
        <v>0</v>
      </c>
      <c r="AD144" s="446">
        <f t="shared" ca="1" si="13"/>
        <v>0</v>
      </c>
      <c r="AE144" s="445"/>
      <c r="AF144" s="442"/>
      <c r="AG144" s="446"/>
      <c r="AH144" s="445"/>
      <c r="AI144" s="442"/>
      <c r="AJ144" s="446"/>
      <c r="AK144" s="445">
        <f t="shared" si="14"/>
        <v>0</v>
      </c>
      <c r="AL144" s="442">
        <f t="shared" si="14"/>
        <v>0</v>
      </c>
      <c r="AM144" s="446">
        <f t="shared" si="14"/>
        <v>0</v>
      </c>
    </row>
    <row r="145" spans="1:39" s="82" customFormat="1" ht="12.9" customHeight="1" x14ac:dyDescent="0.3">
      <c r="A145" s="19"/>
      <c r="B145" s="19"/>
      <c r="C145" s="104"/>
      <c r="D145" s="453"/>
      <c r="E145" s="454" t="str">
        <f t="shared" ca="1" si="16"/>
        <v>Iran</v>
      </c>
      <c r="F145" s="454" t="str">
        <f t="shared" ca="1" si="16"/>
        <v>ir</v>
      </c>
      <c r="G145" s="454" t="str">
        <f t="shared" ca="1" si="16"/>
        <v>e6tons</v>
      </c>
      <c r="H145" s="175"/>
      <c r="I145" s="175"/>
      <c r="J145" s="442">
        <f t="shared" ca="1" si="17"/>
        <v>0</v>
      </c>
      <c r="K145" s="442">
        <f t="shared" ca="1" si="17"/>
        <v>1.7107565197405061</v>
      </c>
      <c r="L145" s="448">
        <f t="shared" ca="1" si="17"/>
        <v>0</v>
      </c>
      <c r="M145" s="491">
        <f ca="1">IFERROR(J145*INDEX('General Inputs'!$G$522:$G$579,MATCH(F145,'General Inputs'!$F$522:$F$579,0)),0)*1000</f>
        <v>0</v>
      </c>
      <c r="N145" s="445">
        <f ca="1">IFERROR(J145*INDEX('General Inputs'!$H$522:$H$579,MATCH(F145,'General Inputs'!$F$522:$F$579,0)),0)*1000</f>
        <v>0</v>
      </c>
      <c r="O145" s="445">
        <f ca="1">IFERROR(J145*INDEX('General Inputs'!$I$522:$I$579,MATCH(F145,'General Inputs'!$F$522:$F$579,0)),0)*1000</f>
        <v>0</v>
      </c>
      <c r="P145" s="445">
        <f ca="1">IFERROR($J145*INDEX('General Inputs'!$G$583:$G$630,MATCH(Coal_Calcs!$F145,'General Inputs'!$F$583:$F$630,0)),0)*$F$20</f>
        <v>0</v>
      </c>
      <c r="Q145" s="445">
        <f ca="1">IFERROR($J145*INDEX('General Inputs'!$H$583:$H$630,MATCH(Coal_Calcs!$F145,'General Inputs'!$F$583:$F$630,0)),0)*$F$20</f>
        <v>0</v>
      </c>
      <c r="R145" s="445">
        <f ca="1">IFERROR($J145*INDEX('General Inputs'!$I$583:$I$630,MATCH(Coal_Calcs!$F145,'General Inputs'!$F$583:$F$630,0)),0)*$F$20</f>
        <v>0</v>
      </c>
      <c r="S145" s="445">
        <f t="shared" ca="1" si="12"/>
        <v>0</v>
      </c>
      <c r="T145" s="442">
        <f t="shared" ca="1" si="12"/>
        <v>0</v>
      </c>
      <c r="U145" s="446">
        <f t="shared" ca="1" si="12"/>
        <v>0</v>
      </c>
      <c r="V145" s="445">
        <f ca="1">IFERROR(K145*INDEX('General Inputs'!$G$522:$G$579,MATCH(F145,'General Inputs'!$F$522:$F$579,0)),0)*1000</f>
        <v>2781.0178832670126</v>
      </c>
      <c r="W145" s="445">
        <f ca="1">IFERROR(K145*INDEX('General Inputs'!$H$522:$H$579,MATCH(F145,'General Inputs'!$F$522:$F$579,0)),0)*1000</f>
        <v>3083.9182937276328</v>
      </c>
      <c r="X145" s="445">
        <f ca="1">IFERROR(K145*INDEX('General Inputs'!$I$522:$I$579,MATCH(F145,'General Inputs'!$F$522:$F$579,0)),0)*1000</f>
        <v>3389.8888302444188</v>
      </c>
      <c r="Y145" s="445">
        <f ca="1">IFERROR($K145*INDEX('General Inputs'!$G$583:$G$630,MATCH(Coal_Calcs!$F145,'General Inputs'!$F$583:$F$630,0)),0)*$F$20</f>
        <v>191.13100619490049</v>
      </c>
      <c r="Z145" s="445">
        <f ca="1">IFERROR($K145*INDEX('General Inputs'!$H$583:$H$630,MATCH(Coal_Calcs!$F145,'General Inputs'!$F$583:$F$630,0)),0)*$F$20</f>
        <v>210.05128358168696</v>
      </c>
      <c r="AA145" s="445">
        <f ca="1">IFERROR($K145*INDEX('General Inputs'!$I$583:$I$630,MATCH(Coal_Calcs!$F145,'General Inputs'!$F$583:$F$630,0)),0)*$F$20</f>
        <v>228.97156096847345</v>
      </c>
      <c r="AB145" s="445">
        <f t="shared" ca="1" si="13"/>
        <v>2972.1488894619133</v>
      </c>
      <c r="AC145" s="442">
        <f t="shared" ca="1" si="13"/>
        <v>3293.9695773093199</v>
      </c>
      <c r="AD145" s="446">
        <f t="shared" ca="1" si="13"/>
        <v>3618.8603912128924</v>
      </c>
      <c r="AE145" s="445"/>
      <c r="AF145" s="442"/>
      <c r="AG145" s="446"/>
      <c r="AH145" s="445"/>
      <c r="AI145" s="442"/>
      <c r="AJ145" s="446"/>
      <c r="AK145" s="445">
        <f t="shared" si="14"/>
        <v>0</v>
      </c>
      <c r="AL145" s="442">
        <f t="shared" si="14"/>
        <v>0</v>
      </c>
      <c r="AM145" s="446">
        <f t="shared" si="14"/>
        <v>0</v>
      </c>
    </row>
    <row r="146" spans="1:39" s="82" customFormat="1" ht="12.9" customHeight="1" x14ac:dyDescent="0.3">
      <c r="A146" s="19"/>
      <c r="B146" s="19"/>
      <c r="C146" s="104"/>
      <c r="D146" s="453"/>
      <c r="E146" s="454" t="str">
        <f t="shared" ca="1" si="16"/>
        <v>Iceland</v>
      </c>
      <c r="F146" s="454" t="str">
        <f t="shared" ca="1" si="16"/>
        <v>is</v>
      </c>
      <c r="G146" s="454" t="str">
        <f t="shared" ca="1" si="16"/>
        <v>e6tons</v>
      </c>
      <c r="H146" s="175"/>
      <c r="I146" s="175"/>
      <c r="J146" s="442">
        <f t="shared" ca="1" si="17"/>
        <v>0</v>
      </c>
      <c r="K146" s="442">
        <f t="shared" ca="1" si="17"/>
        <v>0</v>
      </c>
      <c r="L146" s="448">
        <f t="shared" ca="1" si="17"/>
        <v>0</v>
      </c>
      <c r="M146" s="491">
        <f ca="1">IFERROR(J146*INDEX('General Inputs'!$G$522:$G$579,MATCH(F146,'General Inputs'!$F$522:$F$579,0)),0)*1000</f>
        <v>0</v>
      </c>
      <c r="N146" s="445">
        <f ca="1">IFERROR(J146*INDEX('General Inputs'!$H$522:$H$579,MATCH(F146,'General Inputs'!$F$522:$F$579,0)),0)*1000</f>
        <v>0</v>
      </c>
      <c r="O146" s="445">
        <f ca="1">IFERROR(J146*INDEX('General Inputs'!$I$522:$I$579,MATCH(F146,'General Inputs'!$F$522:$F$579,0)),0)*1000</f>
        <v>0</v>
      </c>
      <c r="P146" s="445">
        <f ca="1">IFERROR($J146*INDEX('General Inputs'!$G$583:$G$630,MATCH(Coal_Calcs!$F146,'General Inputs'!$F$583:$F$630,0)),0)*$F$20</f>
        <v>0</v>
      </c>
      <c r="Q146" s="445">
        <f ca="1">IFERROR($J146*INDEX('General Inputs'!$H$583:$H$630,MATCH(Coal_Calcs!$F146,'General Inputs'!$F$583:$F$630,0)),0)*$F$20</f>
        <v>0</v>
      </c>
      <c r="R146" s="445">
        <f ca="1">IFERROR($J146*INDEX('General Inputs'!$I$583:$I$630,MATCH(Coal_Calcs!$F146,'General Inputs'!$F$583:$F$630,0)),0)*$F$20</f>
        <v>0</v>
      </c>
      <c r="S146" s="445">
        <f t="shared" ca="1" si="12"/>
        <v>0</v>
      </c>
      <c r="T146" s="442">
        <f t="shared" ca="1" si="12"/>
        <v>0</v>
      </c>
      <c r="U146" s="446">
        <f t="shared" ca="1" si="12"/>
        <v>0</v>
      </c>
      <c r="V146" s="445">
        <f ca="1">IFERROR(K146*INDEX('General Inputs'!$G$522:$G$579,MATCH(F146,'General Inputs'!$F$522:$F$579,0)),0)*1000</f>
        <v>0</v>
      </c>
      <c r="W146" s="445">
        <f ca="1">IFERROR(K146*INDEX('General Inputs'!$H$522:$H$579,MATCH(F146,'General Inputs'!$F$522:$F$579,0)),0)*1000</f>
        <v>0</v>
      </c>
      <c r="X146" s="445">
        <f ca="1">IFERROR(K146*INDEX('General Inputs'!$I$522:$I$579,MATCH(F146,'General Inputs'!$F$522:$F$579,0)),0)*1000</f>
        <v>0</v>
      </c>
      <c r="Y146" s="445">
        <f ca="1">IFERROR($K146*INDEX('General Inputs'!$G$583:$G$630,MATCH(Coal_Calcs!$F146,'General Inputs'!$F$583:$F$630,0)),0)*$F$20</f>
        <v>0</v>
      </c>
      <c r="Z146" s="445">
        <f ca="1">IFERROR($K146*INDEX('General Inputs'!$H$583:$H$630,MATCH(Coal_Calcs!$F146,'General Inputs'!$F$583:$F$630,0)),0)*$F$20</f>
        <v>0</v>
      </c>
      <c r="AA146" s="445">
        <f ca="1">IFERROR($K146*INDEX('General Inputs'!$I$583:$I$630,MATCH(Coal_Calcs!$F146,'General Inputs'!$F$583:$F$630,0)),0)*$F$20</f>
        <v>0</v>
      </c>
      <c r="AB146" s="445">
        <f t="shared" ca="1" si="13"/>
        <v>0</v>
      </c>
      <c r="AC146" s="442">
        <f t="shared" ca="1" si="13"/>
        <v>0</v>
      </c>
      <c r="AD146" s="446">
        <f t="shared" ca="1" si="13"/>
        <v>0</v>
      </c>
      <c r="AE146" s="445"/>
      <c r="AF146" s="442"/>
      <c r="AG146" s="446"/>
      <c r="AH146" s="445"/>
      <c r="AI146" s="442"/>
      <c r="AJ146" s="446"/>
      <c r="AK146" s="445">
        <f t="shared" si="14"/>
        <v>0</v>
      </c>
      <c r="AL146" s="442">
        <f t="shared" si="14"/>
        <v>0</v>
      </c>
      <c r="AM146" s="446">
        <f t="shared" si="14"/>
        <v>0</v>
      </c>
    </row>
    <row r="147" spans="1:39" s="82" customFormat="1" ht="12.9" customHeight="1" x14ac:dyDescent="0.3">
      <c r="A147" s="19"/>
      <c r="B147" s="19"/>
      <c r="C147" s="104"/>
      <c r="D147" s="453"/>
      <c r="E147" s="454" t="str">
        <f t="shared" ca="1" si="16"/>
        <v>Italy</v>
      </c>
      <c r="F147" s="454" t="str">
        <f t="shared" ca="1" si="16"/>
        <v>it</v>
      </c>
      <c r="G147" s="454" t="str">
        <f t="shared" ca="1" si="16"/>
        <v>e6tons</v>
      </c>
      <c r="H147" s="175"/>
      <c r="I147" s="175"/>
      <c r="J147" s="442">
        <f t="shared" ca="1" si="17"/>
        <v>0</v>
      </c>
      <c r="K147" s="442">
        <f t="shared" ca="1" si="17"/>
        <v>0</v>
      </c>
      <c r="L147" s="448">
        <f t="shared" ca="1" si="17"/>
        <v>0</v>
      </c>
      <c r="M147" s="491">
        <f ca="1">IFERROR(J147*INDEX('General Inputs'!$G$522:$G$579,MATCH(F147,'General Inputs'!$F$522:$F$579,0)),0)*1000</f>
        <v>0</v>
      </c>
      <c r="N147" s="445">
        <f ca="1">IFERROR(J147*INDEX('General Inputs'!$H$522:$H$579,MATCH(F147,'General Inputs'!$F$522:$F$579,0)),0)*1000</f>
        <v>0</v>
      </c>
      <c r="O147" s="445">
        <f ca="1">IFERROR(J147*INDEX('General Inputs'!$I$522:$I$579,MATCH(F147,'General Inputs'!$F$522:$F$579,0)),0)*1000</f>
        <v>0</v>
      </c>
      <c r="P147" s="445">
        <f ca="1">IFERROR($J147*INDEX('General Inputs'!$G$583:$G$630,MATCH(Coal_Calcs!$F147,'General Inputs'!$F$583:$F$630,0)),0)*$F$20</f>
        <v>0</v>
      </c>
      <c r="Q147" s="445">
        <f ca="1">IFERROR($J147*INDEX('General Inputs'!$H$583:$H$630,MATCH(Coal_Calcs!$F147,'General Inputs'!$F$583:$F$630,0)),0)*$F$20</f>
        <v>0</v>
      </c>
      <c r="R147" s="445">
        <f ca="1">IFERROR($J147*INDEX('General Inputs'!$I$583:$I$630,MATCH(Coal_Calcs!$F147,'General Inputs'!$F$583:$F$630,0)),0)*$F$20</f>
        <v>0</v>
      </c>
      <c r="S147" s="445">
        <f t="shared" ca="1" si="12"/>
        <v>0</v>
      </c>
      <c r="T147" s="442">
        <f t="shared" ca="1" si="12"/>
        <v>0</v>
      </c>
      <c r="U147" s="446">
        <f t="shared" ca="1" si="12"/>
        <v>0</v>
      </c>
      <c r="V147" s="445">
        <f ca="1">IFERROR(K147*INDEX('General Inputs'!$G$522:$G$579,MATCH(F147,'General Inputs'!$F$522:$F$579,0)),0)*1000</f>
        <v>0</v>
      </c>
      <c r="W147" s="445">
        <f ca="1">IFERROR(K147*INDEX('General Inputs'!$H$522:$H$579,MATCH(F147,'General Inputs'!$F$522:$F$579,0)),0)*1000</f>
        <v>0</v>
      </c>
      <c r="X147" s="445">
        <f ca="1">IFERROR(K147*INDEX('General Inputs'!$I$522:$I$579,MATCH(F147,'General Inputs'!$F$522:$F$579,0)),0)*1000</f>
        <v>0</v>
      </c>
      <c r="Y147" s="445">
        <f ca="1">IFERROR($K147*INDEX('General Inputs'!$G$583:$G$630,MATCH(Coal_Calcs!$F147,'General Inputs'!$F$583:$F$630,0)),0)*$F$20</f>
        <v>0</v>
      </c>
      <c r="Z147" s="445">
        <f ca="1">IFERROR($K147*INDEX('General Inputs'!$H$583:$H$630,MATCH(Coal_Calcs!$F147,'General Inputs'!$F$583:$F$630,0)),0)*$F$20</f>
        <v>0</v>
      </c>
      <c r="AA147" s="445">
        <f ca="1">IFERROR($K147*INDEX('General Inputs'!$I$583:$I$630,MATCH(Coal_Calcs!$F147,'General Inputs'!$F$583:$F$630,0)),0)*$F$20</f>
        <v>0</v>
      </c>
      <c r="AB147" s="445">
        <f t="shared" ca="1" si="13"/>
        <v>0</v>
      </c>
      <c r="AC147" s="442">
        <f t="shared" ca="1" si="13"/>
        <v>0</v>
      </c>
      <c r="AD147" s="446">
        <f t="shared" ca="1" si="13"/>
        <v>0</v>
      </c>
      <c r="AE147" s="445"/>
      <c r="AF147" s="442"/>
      <c r="AG147" s="446"/>
      <c r="AH147" s="445"/>
      <c r="AI147" s="442"/>
      <c r="AJ147" s="446"/>
      <c r="AK147" s="445">
        <f t="shared" si="14"/>
        <v>0</v>
      </c>
      <c r="AL147" s="442">
        <f t="shared" si="14"/>
        <v>0</v>
      </c>
      <c r="AM147" s="446">
        <f t="shared" si="14"/>
        <v>0</v>
      </c>
    </row>
    <row r="148" spans="1:39" s="82" customFormat="1" ht="12.9" customHeight="1" x14ac:dyDescent="0.3">
      <c r="A148" s="19"/>
      <c r="B148" s="19"/>
      <c r="C148" s="104"/>
      <c r="D148" s="453"/>
      <c r="E148" s="454" t="str">
        <f t="shared" ca="1" si="16"/>
        <v>Jersey</v>
      </c>
      <c r="F148" s="454" t="str">
        <f t="shared" ca="1" si="16"/>
        <v>je</v>
      </c>
      <c r="G148" s="454" t="str">
        <f t="shared" ca="1" si="16"/>
        <v>e6tons</v>
      </c>
      <c r="H148" s="175"/>
      <c r="I148" s="175"/>
      <c r="J148" s="442">
        <f t="shared" ca="1" si="16"/>
        <v>0</v>
      </c>
      <c r="K148" s="442">
        <f t="shared" ca="1" si="17"/>
        <v>0</v>
      </c>
      <c r="L148" s="448">
        <f t="shared" ca="1" si="17"/>
        <v>0</v>
      </c>
      <c r="M148" s="491">
        <f ca="1">IFERROR(J148*INDEX('General Inputs'!$G$522:$G$579,MATCH(F148,'General Inputs'!$F$522:$F$579,0)),0)*1000</f>
        <v>0</v>
      </c>
      <c r="N148" s="445">
        <f ca="1">IFERROR(J148*INDEX('General Inputs'!$H$522:$H$579,MATCH(F148,'General Inputs'!$F$522:$F$579,0)),0)*1000</f>
        <v>0</v>
      </c>
      <c r="O148" s="445">
        <f ca="1">IFERROR(J148*INDEX('General Inputs'!$I$522:$I$579,MATCH(F148,'General Inputs'!$F$522:$F$579,0)),0)*1000</f>
        <v>0</v>
      </c>
      <c r="P148" s="445">
        <f ca="1">IFERROR($J148*INDEX('General Inputs'!$G$583:$G$630,MATCH(Coal_Calcs!$F148,'General Inputs'!$F$583:$F$630,0)),0)*$F$20</f>
        <v>0</v>
      </c>
      <c r="Q148" s="445">
        <f ca="1">IFERROR($J148*INDEX('General Inputs'!$H$583:$H$630,MATCH(Coal_Calcs!$F148,'General Inputs'!$F$583:$F$630,0)),0)*$F$20</f>
        <v>0</v>
      </c>
      <c r="R148" s="445">
        <f ca="1">IFERROR($J148*INDEX('General Inputs'!$I$583:$I$630,MATCH(Coal_Calcs!$F148,'General Inputs'!$F$583:$F$630,0)),0)*$F$20</f>
        <v>0</v>
      </c>
      <c r="S148" s="445">
        <f t="shared" ca="1" si="12"/>
        <v>0</v>
      </c>
      <c r="T148" s="442">
        <f t="shared" ca="1" si="12"/>
        <v>0</v>
      </c>
      <c r="U148" s="446">
        <f t="shared" ca="1" si="12"/>
        <v>0</v>
      </c>
      <c r="V148" s="445">
        <f ca="1">IFERROR(K148*INDEX('General Inputs'!$G$522:$G$579,MATCH(F148,'General Inputs'!$F$522:$F$579,0)),0)*1000</f>
        <v>0</v>
      </c>
      <c r="W148" s="445">
        <f ca="1">IFERROR(K148*INDEX('General Inputs'!$H$522:$H$579,MATCH(F148,'General Inputs'!$F$522:$F$579,0)),0)*1000</f>
        <v>0</v>
      </c>
      <c r="X148" s="445">
        <f ca="1">IFERROR(K148*INDEX('General Inputs'!$I$522:$I$579,MATCH(F148,'General Inputs'!$F$522:$F$579,0)),0)*1000</f>
        <v>0</v>
      </c>
      <c r="Y148" s="445">
        <f ca="1">IFERROR($K148*INDEX('General Inputs'!$G$583:$G$630,MATCH(Coal_Calcs!$F148,'General Inputs'!$F$583:$F$630,0)),0)*$F$20</f>
        <v>0</v>
      </c>
      <c r="Z148" s="445">
        <f ca="1">IFERROR($K148*INDEX('General Inputs'!$H$583:$H$630,MATCH(Coal_Calcs!$F148,'General Inputs'!$F$583:$F$630,0)),0)*$F$20</f>
        <v>0</v>
      </c>
      <c r="AA148" s="445">
        <f ca="1">IFERROR($K148*INDEX('General Inputs'!$I$583:$I$630,MATCH(Coal_Calcs!$F148,'General Inputs'!$F$583:$F$630,0)),0)*$F$20</f>
        <v>0</v>
      </c>
      <c r="AB148" s="445">
        <f t="shared" ca="1" si="13"/>
        <v>0</v>
      </c>
      <c r="AC148" s="442">
        <f t="shared" ca="1" si="13"/>
        <v>0</v>
      </c>
      <c r="AD148" s="446">
        <f t="shared" ca="1" si="13"/>
        <v>0</v>
      </c>
      <c r="AE148" s="445"/>
      <c r="AF148" s="442"/>
      <c r="AG148" s="446"/>
      <c r="AH148" s="445"/>
      <c r="AI148" s="442"/>
      <c r="AJ148" s="446"/>
      <c r="AK148" s="445">
        <f t="shared" si="14"/>
        <v>0</v>
      </c>
      <c r="AL148" s="442">
        <f t="shared" si="14"/>
        <v>0</v>
      </c>
      <c r="AM148" s="446">
        <f t="shared" si="14"/>
        <v>0</v>
      </c>
    </row>
    <row r="149" spans="1:39" s="82" customFormat="1" ht="12.9" customHeight="1" x14ac:dyDescent="0.3">
      <c r="A149" s="19"/>
      <c r="B149" s="19"/>
      <c r="C149" s="104"/>
      <c r="D149" s="453"/>
      <c r="E149" s="454" t="str">
        <f t="shared" ca="1" si="16"/>
        <v>Jamaica</v>
      </c>
      <c r="F149" s="454" t="str">
        <f t="shared" ca="1" si="16"/>
        <v>jm</v>
      </c>
      <c r="G149" s="454" t="str">
        <f t="shared" ca="1" si="16"/>
        <v>e6tons</v>
      </c>
      <c r="H149" s="175"/>
      <c r="I149" s="175"/>
      <c r="J149" s="442">
        <f t="shared" ca="1" si="16"/>
        <v>0</v>
      </c>
      <c r="K149" s="442">
        <f t="shared" ca="1" si="17"/>
        <v>0</v>
      </c>
      <c r="L149" s="448">
        <f t="shared" ca="1" si="17"/>
        <v>0</v>
      </c>
      <c r="M149" s="491">
        <f ca="1">IFERROR(J149*INDEX('General Inputs'!$G$522:$G$579,MATCH(F149,'General Inputs'!$F$522:$F$579,0)),0)*1000</f>
        <v>0</v>
      </c>
      <c r="N149" s="445">
        <f ca="1">IFERROR(J149*INDEX('General Inputs'!$H$522:$H$579,MATCH(F149,'General Inputs'!$F$522:$F$579,0)),0)*1000</f>
        <v>0</v>
      </c>
      <c r="O149" s="445">
        <f ca="1">IFERROR(J149*INDEX('General Inputs'!$I$522:$I$579,MATCH(F149,'General Inputs'!$F$522:$F$579,0)),0)*1000</f>
        <v>0</v>
      </c>
      <c r="P149" s="445">
        <f ca="1">IFERROR($J149*INDEX('General Inputs'!$G$583:$G$630,MATCH(Coal_Calcs!$F149,'General Inputs'!$F$583:$F$630,0)),0)*$F$20</f>
        <v>0</v>
      </c>
      <c r="Q149" s="445">
        <f ca="1">IFERROR($J149*INDEX('General Inputs'!$H$583:$H$630,MATCH(Coal_Calcs!$F149,'General Inputs'!$F$583:$F$630,0)),0)*$F$20</f>
        <v>0</v>
      </c>
      <c r="R149" s="445">
        <f ca="1">IFERROR($J149*INDEX('General Inputs'!$I$583:$I$630,MATCH(Coal_Calcs!$F149,'General Inputs'!$F$583:$F$630,0)),0)*$F$20</f>
        <v>0</v>
      </c>
      <c r="S149" s="445">
        <f t="shared" ca="1" si="12"/>
        <v>0</v>
      </c>
      <c r="T149" s="442">
        <f t="shared" ca="1" si="12"/>
        <v>0</v>
      </c>
      <c r="U149" s="446">
        <f t="shared" ca="1" si="12"/>
        <v>0</v>
      </c>
      <c r="V149" s="445">
        <f ca="1">IFERROR(K149*INDEX('General Inputs'!$G$522:$G$579,MATCH(F149,'General Inputs'!$F$522:$F$579,0)),0)*1000</f>
        <v>0</v>
      </c>
      <c r="W149" s="445">
        <f ca="1">IFERROR(K149*INDEX('General Inputs'!$H$522:$H$579,MATCH(F149,'General Inputs'!$F$522:$F$579,0)),0)*1000</f>
        <v>0</v>
      </c>
      <c r="X149" s="445">
        <f ca="1">IFERROR(K149*INDEX('General Inputs'!$I$522:$I$579,MATCH(F149,'General Inputs'!$F$522:$F$579,0)),0)*1000</f>
        <v>0</v>
      </c>
      <c r="Y149" s="445">
        <f ca="1">IFERROR($K149*INDEX('General Inputs'!$G$583:$G$630,MATCH(Coal_Calcs!$F149,'General Inputs'!$F$583:$F$630,0)),0)*$F$20</f>
        <v>0</v>
      </c>
      <c r="Z149" s="445">
        <f ca="1">IFERROR($K149*INDEX('General Inputs'!$H$583:$H$630,MATCH(Coal_Calcs!$F149,'General Inputs'!$F$583:$F$630,0)),0)*$F$20</f>
        <v>0</v>
      </c>
      <c r="AA149" s="445">
        <f ca="1">IFERROR($K149*INDEX('General Inputs'!$I$583:$I$630,MATCH(Coal_Calcs!$F149,'General Inputs'!$F$583:$F$630,0)),0)*$F$20</f>
        <v>0</v>
      </c>
      <c r="AB149" s="445">
        <f t="shared" ca="1" si="13"/>
        <v>0</v>
      </c>
      <c r="AC149" s="442">
        <f t="shared" ca="1" si="13"/>
        <v>0</v>
      </c>
      <c r="AD149" s="446">
        <f t="shared" ca="1" si="13"/>
        <v>0</v>
      </c>
      <c r="AE149" s="445"/>
      <c r="AF149" s="442"/>
      <c r="AG149" s="446"/>
      <c r="AH149" s="445"/>
      <c r="AI149" s="442"/>
      <c r="AJ149" s="446"/>
      <c r="AK149" s="445">
        <f t="shared" si="14"/>
        <v>0</v>
      </c>
      <c r="AL149" s="442">
        <f t="shared" si="14"/>
        <v>0</v>
      </c>
      <c r="AM149" s="446">
        <f t="shared" si="14"/>
        <v>0</v>
      </c>
    </row>
    <row r="150" spans="1:39" s="82" customFormat="1" ht="12.9" customHeight="1" x14ac:dyDescent="0.3">
      <c r="A150" s="19"/>
      <c r="B150" s="19"/>
      <c r="C150" s="104"/>
      <c r="D150" s="453"/>
      <c r="E150" s="454" t="str">
        <f t="shared" ca="1" si="16"/>
        <v>Jordan</v>
      </c>
      <c r="F150" s="454" t="str">
        <f t="shared" ca="1" si="16"/>
        <v>jo</v>
      </c>
      <c r="G150" s="454" t="str">
        <f t="shared" ca="1" si="16"/>
        <v>e6tons</v>
      </c>
      <c r="H150" s="175"/>
      <c r="I150" s="175"/>
      <c r="J150" s="442">
        <f t="shared" ca="1" si="16"/>
        <v>0</v>
      </c>
      <c r="K150" s="442">
        <f t="shared" ca="1" si="17"/>
        <v>0</v>
      </c>
      <c r="L150" s="448">
        <f t="shared" ca="1" si="17"/>
        <v>0</v>
      </c>
      <c r="M150" s="491">
        <f ca="1">IFERROR(J150*INDEX('General Inputs'!$G$522:$G$579,MATCH(F150,'General Inputs'!$F$522:$F$579,0)),0)*1000</f>
        <v>0</v>
      </c>
      <c r="N150" s="445">
        <f ca="1">IFERROR(J150*INDEX('General Inputs'!$H$522:$H$579,MATCH(F150,'General Inputs'!$F$522:$F$579,0)),0)*1000</f>
        <v>0</v>
      </c>
      <c r="O150" s="445">
        <f ca="1">IFERROR(J150*INDEX('General Inputs'!$I$522:$I$579,MATCH(F150,'General Inputs'!$F$522:$F$579,0)),0)*1000</f>
        <v>0</v>
      </c>
      <c r="P150" s="445">
        <f ca="1">IFERROR($J150*INDEX('General Inputs'!$G$583:$G$630,MATCH(Coal_Calcs!$F150,'General Inputs'!$F$583:$F$630,0)),0)*$F$20</f>
        <v>0</v>
      </c>
      <c r="Q150" s="445">
        <f ca="1">IFERROR($J150*INDEX('General Inputs'!$H$583:$H$630,MATCH(Coal_Calcs!$F150,'General Inputs'!$F$583:$F$630,0)),0)*$F$20</f>
        <v>0</v>
      </c>
      <c r="R150" s="445">
        <f ca="1">IFERROR($J150*INDEX('General Inputs'!$I$583:$I$630,MATCH(Coal_Calcs!$F150,'General Inputs'!$F$583:$F$630,0)),0)*$F$20</f>
        <v>0</v>
      </c>
      <c r="S150" s="445">
        <f t="shared" ca="1" si="12"/>
        <v>0</v>
      </c>
      <c r="T150" s="442">
        <f t="shared" ca="1" si="12"/>
        <v>0</v>
      </c>
      <c r="U150" s="446">
        <f t="shared" ca="1" si="12"/>
        <v>0</v>
      </c>
      <c r="V150" s="445">
        <f ca="1">IFERROR(K150*INDEX('General Inputs'!$G$522:$G$579,MATCH(F150,'General Inputs'!$F$522:$F$579,0)),0)*1000</f>
        <v>0</v>
      </c>
      <c r="W150" s="445">
        <f ca="1">IFERROR(K150*INDEX('General Inputs'!$H$522:$H$579,MATCH(F150,'General Inputs'!$F$522:$F$579,0)),0)*1000</f>
        <v>0</v>
      </c>
      <c r="X150" s="445">
        <f ca="1">IFERROR(K150*INDEX('General Inputs'!$I$522:$I$579,MATCH(F150,'General Inputs'!$F$522:$F$579,0)),0)*1000</f>
        <v>0</v>
      </c>
      <c r="Y150" s="445">
        <f ca="1">IFERROR($K150*INDEX('General Inputs'!$G$583:$G$630,MATCH(Coal_Calcs!$F150,'General Inputs'!$F$583:$F$630,0)),0)*$F$20</f>
        <v>0</v>
      </c>
      <c r="Z150" s="445">
        <f ca="1">IFERROR($K150*INDEX('General Inputs'!$H$583:$H$630,MATCH(Coal_Calcs!$F150,'General Inputs'!$F$583:$F$630,0)),0)*$F$20</f>
        <v>0</v>
      </c>
      <c r="AA150" s="445">
        <f ca="1">IFERROR($K150*INDEX('General Inputs'!$I$583:$I$630,MATCH(Coal_Calcs!$F150,'General Inputs'!$F$583:$F$630,0)),0)*$F$20</f>
        <v>0</v>
      </c>
      <c r="AB150" s="445">
        <f t="shared" ca="1" si="13"/>
        <v>0</v>
      </c>
      <c r="AC150" s="442">
        <f t="shared" ca="1" si="13"/>
        <v>0</v>
      </c>
      <c r="AD150" s="446">
        <f t="shared" ca="1" si="13"/>
        <v>0</v>
      </c>
      <c r="AE150" s="445"/>
      <c r="AF150" s="442"/>
      <c r="AG150" s="446"/>
      <c r="AH150" s="445"/>
      <c r="AI150" s="442"/>
      <c r="AJ150" s="446"/>
      <c r="AK150" s="445">
        <f t="shared" si="14"/>
        <v>0</v>
      </c>
      <c r="AL150" s="442">
        <f t="shared" si="14"/>
        <v>0</v>
      </c>
      <c r="AM150" s="446">
        <f t="shared" si="14"/>
        <v>0</v>
      </c>
    </row>
    <row r="151" spans="1:39" s="82" customFormat="1" ht="12.9" customHeight="1" x14ac:dyDescent="0.3">
      <c r="A151" s="19"/>
      <c r="B151" s="19"/>
      <c r="C151" s="104"/>
      <c r="D151" s="453"/>
      <c r="E151" s="454" t="str">
        <f t="shared" ca="1" si="16"/>
        <v>Japan</v>
      </c>
      <c r="F151" s="454" t="str">
        <f t="shared" ca="1" si="16"/>
        <v>jp</v>
      </c>
      <c r="G151" s="454" t="str">
        <f t="shared" ca="1" si="16"/>
        <v>e6tons</v>
      </c>
      <c r="H151" s="175"/>
      <c r="I151" s="175"/>
      <c r="J151" s="442">
        <f t="shared" ca="1" si="16"/>
        <v>1</v>
      </c>
      <c r="K151" s="442">
        <f t="shared" ca="1" si="17"/>
        <v>0.74391474868910457</v>
      </c>
      <c r="L151" s="448">
        <f t="shared" ca="1" si="17"/>
        <v>0</v>
      </c>
      <c r="M151" s="491">
        <f ca="1">IFERROR(J151*INDEX('General Inputs'!$G$522:$G$579,MATCH(F151,'General Inputs'!$F$522:$F$579,0)),0)*1000</f>
        <v>1625.6070639957859</v>
      </c>
      <c r="N151" s="445">
        <f ca="1">IFERROR(J151*INDEX('General Inputs'!$H$522:$H$579,MATCH(F151,'General Inputs'!$F$522:$F$579,0)),0)*1000</f>
        <v>1802.6634755689329</v>
      </c>
      <c r="O151" s="445">
        <f ca="1">IFERROR(J151*INDEX('General Inputs'!$I$522:$I$579,MATCH(F151,'General Inputs'!$F$522:$F$579,0)),0)*1000</f>
        <v>1981.5144885483819</v>
      </c>
      <c r="P151" s="445">
        <f ca="1">IFERROR($J151*INDEX('General Inputs'!$G$583:$G$630,MATCH(Coal_Calcs!$F151,'General Inputs'!$F$583:$F$630,0)),0)*$F$20</f>
        <v>111.7230909188012</v>
      </c>
      <c r="Q151" s="445">
        <f ca="1">IFERROR($J151*INDEX('General Inputs'!$H$583:$H$630,MATCH(Coal_Calcs!$F151,'General Inputs'!$F$583:$F$630,0)),0)*$F$20</f>
        <v>122.78268775123436</v>
      </c>
      <c r="R151" s="445">
        <f ca="1">IFERROR($J151*INDEX('General Inputs'!$I$583:$I$630,MATCH(Coal_Calcs!$F151,'General Inputs'!$F$583:$F$630,0)),0)*$F$20</f>
        <v>133.84228458366755</v>
      </c>
      <c r="S151" s="445">
        <f t="shared" ca="1" si="12"/>
        <v>1737.3301549145872</v>
      </c>
      <c r="T151" s="442">
        <f t="shared" ca="1" si="12"/>
        <v>1925.4461633201672</v>
      </c>
      <c r="U151" s="446">
        <f t="shared" ca="1" si="12"/>
        <v>2115.3567731320495</v>
      </c>
      <c r="V151" s="445">
        <f ca="1">IFERROR(K151*INDEX('General Inputs'!$G$522:$G$579,MATCH(F151,'General Inputs'!$F$522:$F$579,0)),0)*1000</f>
        <v>1209.3130704796581</v>
      </c>
      <c r="W151" s="445">
        <f ca="1">IFERROR(K151*INDEX('General Inputs'!$H$522:$H$579,MATCH(F151,'General Inputs'!$F$522:$F$579,0)),0)*1000</f>
        <v>1341.0279463988904</v>
      </c>
      <c r="X151" s="445">
        <f ca="1">IFERROR(K151*INDEX('General Inputs'!$I$522:$I$579,MATCH(F151,'General Inputs'!$F$522:$F$579,0)),0)*1000</f>
        <v>1474.0778527722891</v>
      </c>
      <c r="Y151" s="445">
        <f ca="1">IFERROR($K151*INDEX('General Inputs'!$G$583:$G$630,MATCH(Coal_Calcs!$F151,'General Inputs'!$F$583:$F$630,0)),0)*$F$20</f>
        <v>83.112455103629983</v>
      </c>
      <c r="Z151" s="445">
        <f ca="1">IFERROR($K151*INDEX('General Inputs'!$H$583:$H$630,MATCH(Coal_Calcs!$F151,'General Inputs'!$F$583:$F$630,0)),0)*$F$20</f>
        <v>91.339852301832309</v>
      </c>
      <c r="AA151" s="445">
        <f ca="1">IFERROR($K151*INDEX('General Inputs'!$I$583:$I$630,MATCH(Coal_Calcs!$F151,'General Inputs'!$F$583:$F$630,0)),0)*$F$20</f>
        <v>99.567249500034649</v>
      </c>
      <c r="AB151" s="445">
        <f t="shared" ca="1" si="13"/>
        <v>1292.4255255832882</v>
      </c>
      <c r="AC151" s="442">
        <f t="shared" ca="1" si="13"/>
        <v>1432.3677987007227</v>
      </c>
      <c r="AD151" s="446">
        <f t="shared" ca="1" si="13"/>
        <v>1573.6451022723238</v>
      </c>
      <c r="AE151" s="445"/>
      <c r="AF151" s="442"/>
      <c r="AG151" s="446"/>
      <c r="AH151" s="445"/>
      <c r="AI151" s="442"/>
      <c r="AJ151" s="446"/>
      <c r="AK151" s="445">
        <f t="shared" si="14"/>
        <v>0</v>
      </c>
      <c r="AL151" s="442">
        <f t="shared" si="14"/>
        <v>0</v>
      </c>
      <c r="AM151" s="446">
        <f t="shared" si="14"/>
        <v>0</v>
      </c>
    </row>
    <row r="152" spans="1:39" s="82" customFormat="1" ht="12.9" customHeight="1" x14ac:dyDescent="0.3">
      <c r="A152" s="19"/>
      <c r="B152" s="19"/>
      <c r="C152" s="104"/>
      <c r="D152" s="453"/>
      <c r="E152" s="454" t="str">
        <f t="shared" ca="1" si="16"/>
        <v>Kenya</v>
      </c>
      <c r="F152" s="454" t="str">
        <f t="shared" ca="1" si="16"/>
        <v>ke</v>
      </c>
      <c r="G152" s="454" t="str">
        <f t="shared" ca="1" si="16"/>
        <v>e6tons</v>
      </c>
      <c r="H152" s="175"/>
      <c r="I152" s="175"/>
      <c r="J152" s="442">
        <f t="shared" ca="1" si="16"/>
        <v>0</v>
      </c>
      <c r="K152" s="442">
        <f t="shared" ca="1" si="17"/>
        <v>0</v>
      </c>
      <c r="L152" s="448">
        <f t="shared" ca="1" si="17"/>
        <v>0</v>
      </c>
      <c r="M152" s="491">
        <f ca="1">IFERROR(J152*INDEX('General Inputs'!$G$522:$G$579,MATCH(F152,'General Inputs'!$F$522:$F$579,0)),0)*1000</f>
        <v>0</v>
      </c>
      <c r="N152" s="445">
        <f ca="1">IFERROR(J152*INDEX('General Inputs'!$H$522:$H$579,MATCH(F152,'General Inputs'!$F$522:$F$579,0)),0)*1000</f>
        <v>0</v>
      </c>
      <c r="O152" s="445">
        <f ca="1">IFERROR(J152*INDEX('General Inputs'!$I$522:$I$579,MATCH(F152,'General Inputs'!$F$522:$F$579,0)),0)*1000</f>
        <v>0</v>
      </c>
      <c r="P152" s="445">
        <f ca="1">IFERROR($J152*INDEX('General Inputs'!$G$583:$G$630,MATCH(Coal_Calcs!$F152,'General Inputs'!$F$583:$F$630,0)),0)*$F$20</f>
        <v>0</v>
      </c>
      <c r="Q152" s="445">
        <f ca="1">IFERROR($J152*INDEX('General Inputs'!$H$583:$H$630,MATCH(Coal_Calcs!$F152,'General Inputs'!$F$583:$F$630,0)),0)*$F$20</f>
        <v>0</v>
      </c>
      <c r="R152" s="445">
        <f ca="1">IFERROR($J152*INDEX('General Inputs'!$I$583:$I$630,MATCH(Coal_Calcs!$F152,'General Inputs'!$F$583:$F$630,0)),0)*$F$20</f>
        <v>0</v>
      </c>
      <c r="S152" s="445">
        <f t="shared" ca="1" si="12"/>
        <v>0</v>
      </c>
      <c r="T152" s="442">
        <f t="shared" ca="1" si="12"/>
        <v>0</v>
      </c>
      <c r="U152" s="446">
        <f t="shared" ca="1" si="12"/>
        <v>0</v>
      </c>
      <c r="V152" s="445">
        <f ca="1">IFERROR(K152*INDEX('General Inputs'!$G$522:$G$579,MATCH(F152,'General Inputs'!$F$522:$F$579,0)),0)*1000</f>
        <v>0</v>
      </c>
      <c r="W152" s="445">
        <f ca="1">IFERROR(K152*INDEX('General Inputs'!$H$522:$H$579,MATCH(F152,'General Inputs'!$F$522:$F$579,0)),0)*1000</f>
        <v>0</v>
      </c>
      <c r="X152" s="445">
        <f ca="1">IFERROR(K152*INDEX('General Inputs'!$I$522:$I$579,MATCH(F152,'General Inputs'!$F$522:$F$579,0)),0)*1000</f>
        <v>0</v>
      </c>
      <c r="Y152" s="445">
        <f ca="1">IFERROR($K152*INDEX('General Inputs'!$G$583:$G$630,MATCH(Coal_Calcs!$F152,'General Inputs'!$F$583:$F$630,0)),0)*$F$20</f>
        <v>0</v>
      </c>
      <c r="Z152" s="445">
        <f ca="1">IFERROR($K152*INDEX('General Inputs'!$H$583:$H$630,MATCH(Coal_Calcs!$F152,'General Inputs'!$F$583:$F$630,0)),0)*$F$20</f>
        <v>0</v>
      </c>
      <c r="AA152" s="445">
        <f ca="1">IFERROR($K152*INDEX('General Inputs'!$I$583:$I$630,MATCH(Coal_Calcs!$F152,'General Inputs'!$F$583:$F$630,0)),0)*$F$20</f>
        <v>0</v>
      </c>
      <c r="AB152" s="445">
        <f t="shared" ca="1" si="13"/>
        <v>0</v>
      </c>
      <c r="AC152" s="442">
        <f t="shared" ca="1" si="13"/>
        <v>0</v>
      </c>
      <c r="AD152" s="446">
        <f t="shared" ca="1" si="13"/>
        <v>0</v>
      </c>
      <c r="AE152" s="445"/>
      <c r="AF152" s="442"/>
      <c r="AG152" s="446"/>
      <c r="AH152" s="445"/>
      <c r="AI152" s="442"/>
      <c r="AJ152" s="446"/>
      <c r="AK152" s="445">
        <f t="shared" si="14"/>
        <v>0</v>
      </c>
      <c r="AL152" s="442">
        <f t="shared" si="14"/>
        <v>0</v>
      </c>
      <c r="AM152" s="446">
        <f t="shared" si="14"/>
        <v>0</v>
      </c>
    </row>
    <row r="153" spans="1:39" s="82" customFormat="1" ht="12.9" customHeight="1" x14ac:dyDescent="0.3">
      <c r="A153" s="19"/>
      <c r="B153" s="19"/>
      <c r="C153" s="104"/>
      <c r="D153" s="453"/>
      <c r="E153" s="454" t="str">
        <f t="shared" ca="1" si="16"/>
        <v>Kyrgyzstan</v>
      </c>
      <c r="F153" s="454" t="str">
        <f t="shared" ca="1" si="16"/>
        <v>kg</v>
      </c>
      <c r="G153" s="454" t="str">
        <f t="shared" ca="1" si="16"/>
        <v>e6tons</v>
      </c>
      <c r="H153" s="175"/>
      <c r="I153" s="175"/>
      <c r="J153" s="442">
        <f t="shared" ca="1" si="16"/>
        <v>0</v>
      </c>
      <c r="K153" s="442">
        <f t="shared" ca="1" si="17"/>
        <v>2.5327389766488251</v>
      </c>
      <c r="L153" s="448">
        <f t="shared" ca="1" si="17"/>
        <v>0</v>
      </c>
      <c r="M153" s="491">
        <f ca="1">IFERROR(J153*INDEX('General Inputs'!$G$522:$G$579,MATCH(F153,'General Inputs'!$F$522:$F$579,0)),0)*1000</f>
        <v>0</v>
      </c>
      <c r="N153" s="445">
        <f ca="1">IFERROR(J153*INDEX('General Inputs'!$H$522:$H$579,MATCH(F153,'General Inputs'!$F$522:$F$579,0)),0)*1000</f>
        <v>0</v>
      </c>
      <c r="O153" s="445">
        <f ca="1">IFERROR(J153*INDEX('General Inputs'!$I$522:$I$579,MATCH(F153,'General Inputs'!$F$522:$F$579,0)),0)*1000</f>
        <v>0</v>
      </c>
      <c r="P153" s="445">
        <f ca="1">IFERROR($J153*INDEX('General Inputs'!$G$583:$G$630,MATCH(Coal_Calcs!$F153,'General Inputs'!$F$583:$F$630,0)),0)*$F$20</f>
        <v>0</v>
      </c>
      <c r="Q153" s="445">
        <f ca="1">IFERROR($J153*INDEX('General Inputs'!$H$583:$H$630,MATCH(Coal_Calcs!$F153,'General Inputs'!$F$583:$F$630,0)),0)*$F$20</f>
        <v>0</v>
      </c>
      <c r="R153" s="445">
        <f ca="1">IFERROR($J153*INDEX('General Inputs'!$I$583:$I$630,MATCH(Coal_Calcs!$F153,'General Inputs'!$F$583:$F$630,0)),0)*$F$20</f>
        <v>0</v>
      </c>
      <c r="S153" s="445">
        <f t="shared" ca="1" si="12"/>
        <v>0</v>
      </c>
      <c r="T153" s="442">
        <f t="shared" ca="1" si="12"/>
        <v>0</v>
      </c>
      <c r="U153" s="446">
        <f t="shared" ca="1" si="12"/>
        <v>0</v>
      </c>
      <c r="V153" s="445">
        <f ca="1">IFERROR(K153*INDEX('General Inputs'!$G$522:$G$579,MATCH(F153,'General Inputs'!$F$522:$F$579,0)),0)*1000</f>
        <v>4117.2383716977874</v>
      </c>
      <c r="W153" s="445">
        <f ca="1">IFERROR(K153*INDEX('General Inputs'!$H$522:$H$579,MATCH(F153,'General Inputs'!$F$522:$F$579,0)),0)*1000</f>
        <v>4565.6760463546725</v>
      </c>
      <c r="X153" s="445">
        <f ca="1">IFERROR(K153*INDEX('General Inputs'!$I$522:$I$579,MATCH(F153,'General Inputs'!$F$522:$F$579,0)),0)*1000</f>
        <v>5018.6589779408487</v>
      </c>
      <c r="Y153" s="445">
        <f ca="1">IFERROR($K153*INDEX('General Inputs'!$G$583:$G$630,MATCH(Coal_Calcs!$F153,'General Inputs'!$F$583:$F$630,0)),0)*$F$20</f>
        <v>282.96542696172821</v>
      </c>
      <c r="Z153" s="445">
        <f ca="1">IFERROR($K153*INDEX('General Inputs'!$H$583:$H$630,MATCH(Coal_Calcs!$F153,'General Inputs'!$F$583:$F$630,0)),0)*$F$20</f>
        <v>310.97649892525357</v>
      </c>
      <c r="AA153" s="445">
        <f ca="1">IFERROR($K153*INDEX('General Inputs'!$I$583:$I$630,MATCH(Coal_Calcs!$F153,'General Inputs'!$F$583:$F$630,0)),0)*$F$20</f>
        <v>338.98757088877892</v>
      </c>
      <c r="AB153" s="445">
        <f t="shared" ca="1" si="13"/>
        <v>4400.203798659516</v>
      </c>
      <c r="AC153" s="442">
        <f t="shared" ca="1" si="13"/>
        <v>4876.652545279926</v>
      </c>
      <c r="AD153" s="446">
        <f t="shared" ca="1" si="13"/>
        <v>5357.6465488296271</v>
      </c>
      <c r="AE153" s="445"/>
      <c r="AF153" s="442"/>
      <c r="AG153" s="446"/>
      <c r="AH153" s="445"/>
      <c r="AI153" s="442"/>
      <c r="AJ153" s="446"/>
      <c r="AK153" s="445">
        <f t="shared" si="14"/>
        <v>0</v>
      </c>
      <c r="AL153" s="442">
        <f t="shared" si="14"/>
        <v>0</v>
      </c>
      <c r="AM153" s="446">
        <f t="shared" si="14"/>
        <v>0</v>
      </c>
    </row>
    <row r="154" spans="1:39" s="82" customFormat="1" ht="12.9" customHeight="1" x14ac:dyDescent="0.3">
      <c r="A154" s="19"/>
      <c r="B154" s="19"/>
      <c r="C154" s="104"/>
      <c r="D154" s="453"/>
      <c r="E154" s="454" t="str">
        <f t="shared" ca="1" si="16"/>
        <v>Cambodia</v>
      </c>
      <c r="F154" s="454" t="str">
        <f t="shared" ca="1" si="16"/>
        <v>kh</v>
      </c>
      <c r="G154" s="454" t="str">
        <f t="shared" ca="1" si="16"/>
        <v>e6tons</v>
      </c>
      <c r="H154" s="175"/>
      <c r="I154" s="175"/>
      <c r="J154" s="442">
        <f t="shared" ca="1" si="16"/>
        <v>0</v>
      </c>
      <c r="K154" s="442">
        <f t="shared" ca="1" si="17"/>
        <v>0</v>
      </c>
      <c r="L154" s="448">
        <f t="shared" ca="1" si="17"/>
        <v>0</v>
      </c>
      <c r="M154" s="491">
        <f ca="1">IFERROR(J154*INDEX('General Inputs'!$G$522:$G$579,MATCH(F154,'General Inputs'!$F$522:$F$579,0)),0)*1000</f>
        <v>0</v>
      </c>
      <c r="N154" s="445">
        <f ca="1">IFERROR(J154*INDEX('General Inputs'!$H$522:$H$579,MATCH(F154,'General Inputs'!$F$522:$F$579,0)),0)*1000</f>
        <v>0</v>
      </c>
      <c r="O154" s="445">
        <f ca="1">IFERROR(J154*INDEX('General Inputs'!$I$522:$I$579,MATCH(F154,'General Inputs'!$F$522:$F$579,0)),0)*1000</f>
        <v>0</v>
      </c>
      <c r="P154" s="445">
        <f ca="1">IFERROR($J154*INDEX('General Inputs'!$G$583:$G$630,MATCH(Coal_Calcs!$F154,'General Inputs'!$F$583:$F$630,0)),0)*$F$20</f>
        <v>0</v>
      </c>
      <c r="Q154" s="445">
        <f ca="1">IFERROR($J154*INDEX('General Inputs'!$H$583:$H$630,MATCH(Coal_Calcs!$F154,'General Inputs'!$F$583:$F$630,0)),0)*$F$20</f>
        <v>0</v>
      </c>
      <c r="R154" s="445">
        <f ca="1">IFERROR($J154*INDEX('General Inputs'!$I$583:$I$630,MATCH(Coal_Calcs!$F154,'General Inputs'!$F$583:$F$630,0)),0)*$F$20</f>
        <v>0</v>
      </c>
      <c r="S154" s="445">
        <f t="shared" ca="1" si="12"/>
        <v>0</v>
      </c>
      <c r="T154" s="442">
        <f t="shared" ca="1" si="12"/>
        <v>0</v>
      </c>
      <c r="U154" s="446">
        <f t="shared" ca="1" si="12"/>
        <v>0</v>
      </c>
      <c r="V154" s="445">
        <f ca="1">IFERROR(K154*INDEX('General Inputs'!$G$522:$G$579,MATCH(F154,'General Inputs'!$F$522:$F$579,0)),0)*1000</f>
        <v>0</v>
      </c>
      <c r="W154" s="445">
        <f ca="1">IFERROR(K154*INDEX('General Inputs'!$H$522:$H$579,MATCH(F154,'General Inputs'!$F$522:$F$579,0)),0)*1000</f>
        <v>0</v>
      </c>
      <c r="X154" s="445">
        <f ca="1">IFERROR(K154*INDEX('General Inputs'!$I$522:$I$579,MATCH(F154,'General Inputs'!$F$522:$F$579,0)),0)*1000</f>
        <v>0</v>
      </c>
      <c r="Y154" s="445">
        <f ca="1">IFERROR($K154*INDEX('General Inputs'!$G$583:$G$630,MATCH(Coal_Calcs!$F154,'General Inputs'!$F$583:$F$630,0)),0)*$F$20</f>
        <v>0</v>
      </c>
      <c r="Z154" s="445">
        <f ca="1">IFERROR($K154*INDEX('General Inputs'!$H$583:$H$630,MATCH(Coal_Calcs!$F154,'General Inputs'!$F$583:$F$630,0)),0)*$F$20</f>
        <v>0</v>
      </c>
      <c r="AA154" s="445">
        <f ca="1">IFERROR($K154*INDEX('General Inputs'!$I$583:$I$630,MATCH(Coal_Calcs!$F154,'General Inputs'!$F$583:$F$630,0)),0)*$F$20</f>
        <v>0</v>
      </c>
      <c r="AB154" s="445">
        <f t="shared" ca="1" si="13"/>
        <v>0</v>
      </c>
      <c r="AC154" s="442">
        <f t="shared" ca="1" si="13"/>
        <v>0</v>
      </c>
      <c r="AD154" s="446">
        <f t="shared" ca="1" si="13"/>
        <v>0</v>
      </c>
      <c r="AE154" s="445"/>
      <c r="AF154" s="442"/>
      <c r="AG154" s="446"/>
      <c r="AH154" s="445"/>
      <c r="AI154" s="442"/>
      <c r="AJ154" s="446"/>
      <c r="AK154" s="445">
        <f t="shared" si="14"/>
        <v>0</v>
      </c>
      <c r="AL154" s="442">
        <f t="shared" si="14"/>
        <v>0</v>
      </c>
      <c r="AM154" s="446">
        <f t="shared" si="14"/>
        <v>0</v>
      </c>
    </row>
    <row r="155" spans="1:39" s="82" customFormat="1" ht="12.9" customHeight="1" x14ac:dyDescent="0.3">
      <c r="A155" s="19"/>
      <c r="B155" s="19"/>
      <c r="C155" s="104"/>
      <c r="D155" s="453"/>
      <c r="E155" s="454" t="str">
        <f t="shared" ca="1" si="16"/>
        <v>Kiribati</v>
      </c>
      <c r="F155" s="454" t="str">
        <f t="shared" ca="1" si="16"/>
        <v>ki</v>
      </c>
      <c r="G155" s="454" t="str">
        <f t="shared" ca="1" si="16"/>
        <v>e6tons</v>
      </c>
      <c r="H155" s="175"/>
      <c r="I155" s="175"/>
      <c r="J155" s="442">
        <f t="shared" ca="1" si="16"/>
        <v>0</v>
      </c>
      <c r="K155" s="442">
        <f t="shared" ca="1" si="17"/>
        <v>0</v>
      </c>
      <c r="L155" s="448">
        <f t="shared" ca="1" si="17"/>
        <v>0</v>
      </c>
      <c r="M155" s="491">
        <f ca="1">IFERROR(J155*INDEX('General Inputs'!$G$522:$G$579,MATCH(F155,'General Inputs'!$F$522:$F$579,0)),0)*1000</f>
        <v>0</v>
      </c>
      <c r="N155" s="445">
        <f ca="1">IFERROR(J155*INDEX('General Inputs'!$H$522:$H$579,MATCH(F155,'General Inputs'!$F$522:$F$579,0)),0)*1000</f>
        <v>0</v>
      </c>
      <c r="O155" s="445">
        <f ca="1">IFERROR(J155*INDEX('General Inputs'!$I$522:$I$579,MATCH(F155,'General Inputs'!$F$522:$F$579,0)),0)*1000</f>
        <v>0</v>
      </c>
      <c r="P155" s="445">
        <f ca="1">IFERROR($J155*INDEX('General Inputs'!$G$583:$G$630,MATCH(Coal_Calcs!$F155,'General Inputs'!$F$583:$F$630,0)),0)*$F$20</f>
        <v>0</v>
      </c>
      <c r="Q155" s="445">
        <f ca="1">IFERROR($J155*INDEX('General Inputs'!$H$583:$H$630,MATCH(Coal_Calcs!$F155,'General Inputs'!$F$583:$F$630,0)),0)*$F$20</f>
        <v>0</v>
      </c>
      <c r="R155" s="445">
        <f ca="1">IFERROR($J155*INDEX('General Inputs'!$I$583:$I$630,MATCH(Coal_Calcs!$F155,'General Inputs'!$F$583:$F$630,0)),0)*$F$20</f>
        <v>0</v>
      </c>
      <c r="S155" s="445">
        <f t="shared" ca="1" si="12"/>
        <v>0</v>
      </c>
      <c r="T155" s="442">
        <f t="shared" ca="1" si="12"/>
        <v>0</v>
      </c>
      <c r="U155" s="446">
        <f t="shared" ca="1" si="12"/>
        <v>0</v>
      </c>
      <c r="V155" s="445">
        <f ca="1">IFERROR(K155*INDEX('General Inputs'!$G$522:$G$579,MATCH(F155,'General Inputs'!$F$522:$F$579,0)),0)*1000</f>
        <v>0</v>
      </c>
      <c r="W155" s="445">
        <f ca="1">IFERROR(K155*INDEX('General Inputs'!$H$522:$H$579,MATCH(F155,'General Inputs'!$F$522:$F$579,0)),0)*1000</f>
        <v>0</v>
      </c>
      <c r="X155" s="445">
        <f ca="1">IFERROR(K155*INDEX('General Inputs'!$I$522:$I$579,MATCH(F155,'General Inputs'!$F$522:$F$579,0)),0)*1000</f>
        <v>0</v>
      </c>
      <c r="Y155" s="445">
        <f ca="1">IFERROR($K155*INDEX('General Inputs'!$G$583:$G$630,MATCH(Coal_Calcs!$F155,'General Inputs'!$F$583:$F$630,0)),0)*$F$20</f>
        <v>0</v>
      </c>
      <c r="Z155" s="445">
        <f ca="1">IFERROR($K155*INDEX('General Inputs'!$H$583:$H$630,MATCH(Coal_Calcs!$F155,'General Inputs'!$F$583:$F$630,0)),0)*$F$20</f>
        <v>0</v>
      </c>
      <c r="AA155" s="445">
        <f ca="1">IFERROR($K155*INDEX('General Inputs'!$I$583:$I$630,MATCH(Coal_Calcs!$F155,'General Inputs'!$F$583:$F$630,0)),0)*$F$20</f>
        <v>0</v>
      </c>
      <c r="AB155" s="445">
        <f t="shared" ca="1" si="13"/>
        <v>0</v>
      </c>
      <c r="AC155" s="442">
        <f t="shared" ca="1" si="13"/>
        <v>0</v>
      </c>
      <c r="AD155" s="446">
        <f t="shared" ca="1" si="13"/>
        <v>0</v>
      </c>
      <c r="AE155" s="445"/>
      <c r="AF155" s="442"/>
      <c r="AG155" s="446"/>
      <c r="AH155" s="445"/>
      <c r="AI155" s="442"/>
      <c r="AJ155" s="446"/>
      <c r="AK155" s="445">
        <f t="shared" si="14"/>
        <v>0</v>
      </c>
      <c r="AL155" s="442">
        <f t="shared" si="14"/>
        <v>0</v>
      </c>
      <c r="AM155" s="446">
        <f t="shared" si="14"/>
        <v>0</v>
      </c>
    </row>
    <row r="156" spans="1:39" s="82" customFormat="1" ht="12.9" customHeight="1" x14ac:dyDescent="0.3">
      <c r="A156" s="19"/>
      <c r="B156" s="19"/>
      <c r="C156" s="104"/>
      <c r="D156" s="453"/>
      <c r="E156" s="454" t="str">
        <f t="shared" ca="1" si="16"/>
        <v>Comoros</v>
      </c>
      <c r="F156" s="454" t="str">
        <f t="shared" ca="1" si="16"/>
        <v>km</v>
      </c>
      <c r="G156" s="454" t="str">
        <f t="shared" ca="1" si="16"/>
        <v>e6tons</v>
      </c>
      <c r="H156" s="175"/>
      <c r="I156" s="175"/>
      <c r="J156" s="442">
        <f t="shared" ca="1" si="16"/>
        <v>0</v>
      </c>
      <c r="K156" s="442">
        <f t="shared" ca="1" si="17"/>
        <v>0</v>
      </c>
      <c r="L156" s="448">
        <f t="shared" ca="1" si="17"/>
        <v>0</v>
      </c>
      <c r="M156" s="491">
        <f ca="1">IFERROR(J156*INDEX('General Inputs'!$G$522:$G$579,MATCH(F156,'General Inputs'!$F$522:$F$579,0)),0)*1000</f>
        <v>0</v>
      </c>
      <c r="N156" s="445">
        <f ca="1">IFERROR(J156*INDEX('General Inputs'!$H$522:$H$579,MATCH(F156,'General Inputs'!$F$522:$F$579,0)),0)*1000</f>
        <v>0</v>
      </c>
      <c r="O156" s="445">
        <f ca="1">IFERROR(J156*INDEX('General Inputs'!$I$522:$I$579,MATCH(F156,'General Inputs'!$F$522:$F$579,0)),0)*1000</f>
        <v>0</v>
      </c>
      <c r="P156" s="445">
        <f ca="1">IFERROR($J156*INDEX('General Inputs'!$G$583:$G$630,MATCH(Coal_Calcs!$F156,'General Inputs'!$F$583:$F$630,0)),0)*$F$20</f>
        <v>0</v>
      </c>
      <c r="Q156" s="445">
        <f ca="1">IFERROR($J156*INDEX('General Inputs'!$H$583:$H$630,MATCH(Coal_Calcs!$F156,'General Inputs'!$F$583:$F$630,0)),0)*$F$20</f>
        <v>0</v>
      </c>
      <c r="R156" s="445">
        <f ca="1">IFERROR($J156*INDEX('General Inputs'!$I$583:$I$630,MATCH(Coal_Calcs!$F156,'General Inputs'!$F$583:$F$630,0)),0)*$F$20</f>
        <v>0</v>
      </c>
      <c r="S156" s="445">
        <f t="shared" ca="1" si="12"/>
        <v>0</v>
      </c>
      <c r="T156" s="442">
        <f t="shared" ca="1" si="12"/>
        <v>0</v>
      </c>
      <c r="U156" s="446">
        <f t="shared" ca="1" si="12"/>
        <v>0</v>
      </c>
      <c r="V156" s="445">
        <f ca="1">IFERROR(K156*INDEX('General Inputs'!$G$522:$G$579,MATCH(F156,'General Inputs'!$F$522:$F$579,0)),0)*1000</f>
        <v>0</v>
      </c>
      <c r="W156" s="445">
        <f ca="1">IFERROR(K156*INDEX('General Inputs'!$H$522:$H$579,MATCH(F156,'General Inputs'!$F$522:$F$579,0)),0)*1000</f>
        <v>0</v>
      </c>
      <c r="X156" s="445">
        <f ca="1">IFERROR(K156*INDEX('General Inputs'!$I$522:$I$579,MATCH(F156,'General Inputs'!$F$522:$F$579,0)),0)*1000</f>
        <v>0</v>
      </c>
      <c r="Y156" s="445">
        <f ca="1">IFERROR($K156*INDEX('General Inputs'!$G$583:$G$630,MATCH(Coal_Calcs!$F156,'General Inputs'!$F$583:$F$630,0)),0)*$F$20</f>
        <v>0</v>
      </c>
      <c r="Z156" s="445">
        <f ca="1">IFERROR($K156*INDEX('General Inputs'!$H$583:$H$630,MATCH(Coal_Calcs!$F156,'General Inputs'!$F$583:$F$630,0)),0)*$F$20</f>
        <v>0</v>
      </c>
      <c r="AA156" s="445">
        <f ca="1">IFERROR($K156*INDEX('General Inputs'!$I$583:$I$630,MATCH(Coal_Calcs!$F156,'General Inputs'!$F$583:$F$630,0)),0)*$F$20</f>
        <v>0</v>
      </c>
      <c r="AB156" s="445">
        <f t="shared" ca="1" si="13"/>
        <v>0</v>
      </c>
      <c r="AC156" s="442">
        <f t="shared" ca="1" si="13"/>
        <v>0</v>
      </c>
      <c r="AD156" s="446">
        <f t="shared" ca="1" si="13"/>
        <v>0</v>
      </c>
      <c r="AE156" s="445"/>
      <c r="AF156" s="442"/>
      <c r="AG156" s="446"/>
      <c r="AH156" s="445"/>
      <c r="AI156" s="442"/>
      <c r="AJ156" s="446"/>
      <c r="AK156" s="445">
        <f t="shared" si="14"/>
        <v>0</v>
      </c>
      <c r="AL156" s="442">
        <f t="shared" si="14"/>
        <v>0</v>
      </c>
      <c r="AM156" s="446">
        <f t="shared" si="14"/>
        <v>0</v>
      </c>
    </row>
    <row r="157" spans="1:39" s="82" customFormat="1" ht="12.9" customHeight="1" x14ac:dyDescent="0.3">
      <c r="A157" s="19"/>
      <c r="B157" s="19"/>
      <c r="C157" s="104"/>
      <c r="D157" s="453"/>
      <c r="E157" s="454" t="str">
        <f t="shared" ca="1" si="16"/>
        <v>Saint Kitts and Nevis</v>
      </c>
      <c r="F157" s="454" t="str">
        <f t="shared" ca="1" si="16"/>
        <v>kn</v>
      </c>
      <c r="G157" s="454" t="str">
        <f t="shared" ca="1" si="16"/>
        <v>e6tons</v>
      </c>
      <c r="H157" s="175"/>
      <c r="I157" s="175"/>
      <c r="J157" s="442">
        <f t="shared" ca="1" si="16"/>
        <v>0</v>
      </c>
      <c r="K157" s="442">
        <f t="shared" ca="1" si="17"/>
        <v>0</v>
      </c>
      <c r="L157" s="448">
        <f t="shared" ca="1" si="17"/>
        <v>0</v>
      </c>
      <c r="M157" s="491">
        <f ca="1">IFERROR(J157*INDEX('General Inputs'!$G$522:$G$579,MATCH(F157,'General Inputs'!$F$522:$F$579,0)),0)*1000</f>
        <v>0</v>
      </c>
      <c r="N157" s="445">
        <f ca="1">IFERROR(J157*INDEX('General Inputs'!$H$522:$H$579,MATCH(F157,'General Inputs'!$F$522:$F$579,0)),0)*1000</f>
        <v>0</v>
      </c>
      <c r="O157" s="445">
        <f ca="1">IFERROR(J157*INDEX('General Inputs'!$I$522:$I$579,MATCH(F157,'General Inputs'!$F$522:$F$579,0)),0)*1000</f>
        <v>0</v>
      </c>
      <c r="P157" s="445">
        <f ca="1">IFERROR($J157*INDEX('General Inputs'!$G$583:$G$630,MATCH(Coal_Calcs!$F157,'General Inputs'!$F$583:$F$630,0)),0)*$F$20</f>
        <v>0</v>
      </c>
      <c r="Q157" s="445">
        <f ca="1">IFERROR($J157*INDEX('General Inputs'!$H$583:$H$630,MATCH(Coal_Calcs!$F157,'General Inputs'!$F$583:$F$630,0)),0)*$F$20</f>
        <v>0</v>
      </c>
      <c r="R157" s="445">
        <f ca="1">IFERROR($J157*INDEX('General Inputs'!$I$583:$I$630,MATCH(Coal_Calcs!$F157,'General Inputs'!$F$583:$F$630,0)),0)*$F$20</f>
        <v>0</v>
      </c>
      <c r="S157" s="445">
        <f t="shared" ca="1" si="12"/>
        <v>0</v>
      </c>
      <c r="T157" s="442">
        <f t="shared" ca="1" si="12"/>
        <v>0</v>
      </c>
      <c r="U157" s="446">
        <f t="shared" ca="1" si="12"/>
        <v>0</v>
      </c>
      <c r="V157" s="445">
        <f ca="1">IFERROR(K157*INDEX('General Inputs'!$G$522:$G$579,MATCH(F157,'General Inputs'!$F$522:$F$579,0)),0)*1000</f>
        <v>0</v>
      </c>
      <c r="W157" s="445">
        <f ca="1">IFERROR(K157*INDEX('General Inputs'!$H$522:$H$579,MATCH(F157,'General Inputs'!$F$522:$F$579,0)),0)*1000</f>
        <v>0</v>
      </c>
      <c r="X157" s="445">
        <f ca="1">IFERROR(K157*INDEX('General Inputs'!$I$522:$I$579,MATCH(F157,'General Inputs'!$F$522:$F$579,0)),0)*1000</f>
        <v>0</v>
      </c>
      <c r="Y157" s="445">
        <f ca="1">IFERROR($K157*INDEX('General Inputs'!$G$583:$G$630,MATCH(Coal_Calcs!$F157,'General Inputs'!$F$583:$F$630,0)),0)*$F$20</f>
        <v>0</v>
      </c>
      <c r="Z157" s="445">
        <f ca="1">IFERROR($K157*INDEX('General Inputs'!$H$583:$H$630,MATCH(Coal_Calcs!$F157,'General Inputs'!$F$583:$F$630,0)),0)*$F$20</f>
        <v>0</v>
      </c>
      <c r="AA157" s="445">
        <f ca="1">IFERROR($K157*INDEX('General Inputs'!$I$583:$I$630,MATCH(Coal_Calcs!$F157,'General Inputs'!$F$583:$F$630,0)),0)*$F$20</f>
        <v>0</v>
      </c>
      <c r="AB157" s="445">
        <f t="shared" ca="1" si="13"/>
        <v>0</v>
      </c>
      <c r="AC157" s="442">
        <f t="shared" ca="1" si="13"/>
        <v>0</v>
      </c>
      <c r="AD157" s="446">
        <f t="shared" ca="1" si="13"/>
        <v>0</v>
      </c>
      <c r="AE157" s="445"/>
      <c r="AF157" s="442"/>
      <c r="AG157" s="446"/>
      <c r="AH157" s="445"/>
      <c r="AI157" s="442"/>
      <c r="AJ157" s="446"/>
      <c r="AK157" s="445">
        <f t="shared" si="14"/>
        <v>0</v>
      </c>
      <c r="AL157" s="442">
        <f t="shared" si="14"/>
        <v>0</v>
      </c>
      <c r="AM157" s="446">
        <f t="shared" si="14"/>
        <v>0</v>
      </c>
    </row>
    <row r="158" spans="1:39" s="82" customFormat="1" ht="12.9" customHeight="1" x14ac:dyDescent="0.3">
      <c r="A158" s="19"/>
      <c r="B158" s="19"/>
      <c r="C158" s="104"/>
      <c r="D158" s="453"/>
      <c r="E158" s="454" t="str">
        <f t="shared" ca="1" si="16"/>
        <v>Korea (Democratic People's Republic of)</v>
      </c>
      <c r="F158" s="454" t="str">
        <f t="shared" ca="1" si="16"/>
        <v>kp</v>
      </c>
      <c r="G158" s="454" t="str">
        <f t="shared" ca="1" si="16"/>
        <v>e6tons</v>
      </c>
      <c r="H158" s="175"/>
      <c r="I158" s="175"/>
      <c r="J158" s="442">
        <f t="shared" ca="1" si="16"/>
        <v>0</v>
      </c>
      <c r="K158" s="442">
        <f t="shared" ca="1" si="16"/>
        <v>17.030654499682484</v>
      </c>
      <c r="L158" s="448">
        <f t="shared" ca="1" si="16"/>
        <v>0</v>
      </c>
      <c r="M158" s="491">
        <f ca="1">IFERROR(J158*INDEX('General Inputs'!$G$522:$G$579,MATCH(F158,'General Inputs'!$F$522:$F$579,0)),0)*1000</f>
        <v>0</v>
      </c>
      <c r="N158" s="445">
        <f ca="1">IFERROR(J158*INDEX('General Inputs'!$H$522:$H$579,MATCH(F158,'General Inputs'!$F$522:$F$579,0)),0)*1000</f>
        <v>0</v>
      </c>
      <c r="O158" s="445">
        <f ca="1">IFERROR(J158*INDEX('General Inputs'!$I$522:$I$579,MATCH(F158,'General Inputs'!$F$522:$F$579,0)),0)*1000</f>
        <v>0</v>
      </c>
      <c r="P158" s="445">
        <f ca="1">IFERROR($J158*INDEX('General Inputs'!$G$583:$G$630,MATCH(Coal_Calcs!$F158,'General Inputs'!$F$583:$F$630,0)),0)*$F$20</f>
        <v>0</v>
      </c>
      <c r="Q158" s="445">
        <f ca="1">IFERROR($J158*INDEX('General Inputs'!$H$583:$H$630,MATCH(Coal_Calcs!$F158,'General Inputs'!$F$583:$F$630,0)),0)*$F$20</f>
        <v>0</v>
      </c>
      <c r="R158" s="445">
        <f ca="1">IFERROR($J158*INDEX('General Inputs'!$I$583:$I$630,MATCH(Coal_Calcs!$F158,'General Inputs'!$F$583:$F$630,0)),0)*$F$20</f>
        <v>0</v>
      </c>
      <c r="S158" s="445">
        <f t="shared" ca="1" si="12"/>
        <v>0</v>
      </c>
      <c r="T158" s="442">
        <f t="shared" ca="1" si="12"/>
        <v>0</v>
      </c>
      <c r="U158" s="446">
        <f t="shared" ca="1" si="12"/>
        <v>0</v>
      </c>
      <c r="V158" s="445">
        <f ca="1">IFERROR(K158*INDEX('General Inputs'!$G$522:$G$579,MATCH(F158,'General Inputs'!$F$522:$F$579,0)),0)*1000</f>
        <v>27685.15225915546</v>
      </c>
      <c r="W158" s="445">
        <f ca="1">IFERROR(K158*INDEX('General Inputs'!$H$522:$H$579,MATCH(F158,'General Inputs'!$F$522:$F$579,0)),0)*1000</f>
        <v>30700.538831611309</v>
      </c>
      <c r="X158" s="445">
        <f ca="1">IFERROR(K158*INDEX('General Inputs'!$I$522:$I$579,MATCH(F158,'General Inputs'!$F$522:$F$579,0)),0)*1000</f>
        <v>33746.488640582531</v>
      </c>
      <c r="Y158" s="445">
        <f ca="1">IFERROR($K158*INDEX('General Inputs'!$G$583:$G$630,MATCH(Coal_Calcs!$F158,'General Inputs'!$F$583:$F$630,0)),0)*$F$20</f>
        <v>1902.7173610747172</v>
      </c>
      <c r="Z158" s="445">
        <f ca="1">IFERROR($K158*INDEX('General Inputs'!$H$583:$H$630,MATCH(Coal_Calcs!$F158,'General Inputs'!$F$583:$F$630,0)),0)*$F$20</f>
        <v>2091.0695336336689</v>
      </c>
      <c r="AA158" s="445">
        <f ca="1">IFERROR($K158*INDEX('General Inputs'!$I$583:$I$630,MATCH(Coal_Calcs!$F158,'General Inputs'!$F$583:$F$630,0)),0)*$F$20</f>
        <v>2279.4217061926211</v>
      </c>
      <c r="AB158" s="445">
        <f t="shared" ca="1" si="13"/>
        <v>29587.869620230176</v>
      </c>
      <c r="AC158" s="442">
        <f t="shared" ca="1" si="13"/>
        <v>32791.608365244982</v>
      </c>
      <c r="AD158" s="446">
        <f t="shared" ca="1" si="13"/>
        <v>36025.910346775156</v>
      </c>
      <c r="AE158" s="445"/>
      <c r="AF158" s="442"/>
      <c r="AG158" s="446"/>
      <c r="AH158" s="445"/>
      <c r="AI158" s="442"/>
      <c r="AJ158" s="446"/>
      <c r="AK158" s="445">
        <f t="shared" si="14"/>
        <v>0</v>
      </c>
      <c r="AL158" s="442">
        <f t="shared" si="14"/>
        <v>0</v>
      </c>
      <c r="AM158" s="446">
        <f t="shared" si="14"/>
        <v>0</v>
      </c>
    </row>
    <row r="159" spans="1:39" s="82" customFormat="1" ht="12.9" customHeight="1" x14ac:dyDescent="0.3">
      <c r="A159" s="19"/>
      <c r="B159" s="19"/>
      <c r="C159" s="104"/>
      <c r="D159" s="453"/>
      <c r="E159" s="454" t="str">
        <f t="shared" ca="1" si="16"/>
        <v>Korea, Republic of</v>
      </c>
      <c r="F159" s="454" t="str">
        <f t="shared" ca="1" si="16"/>
        <v>kr</v>
      </c>
      <c r="G159" s="454" t="str">
        <f t="shared" ca="1" si="16"/>
        <v>e6tons</v>
      </c>
      <c r="H159" s="175"/>
      <c r="I159" s="175"/>
      <c r="J159" s="442">
        <f t="shared" ca="1" si="16"/>
        <v>1</v>
      </c>
      <c r="K159" s="442">
        <f t="shared" ca="1" si="16"/>
        <v>1.0860098521273702</v>
      </c>
      <c r="L159" s="448">
        <f t="shared" ca="1" si="16"/>
        <v>0</v>
      </c>
      <c r="M159" s="491">
        <f ca="1">IFERROR(J159*INDEX('General Inputs'!$G$522:$G$579,MATCH(F159,'General Inputs'!$F$522:$F$579,0)),0)*1000</f>
        <v>1625.6070639957859</v>
      </c>
      <c r="N159" s="445">
        <f ca="1">IFERROR(J159*INDEX('General Inputs'!$H$522:$H$579,MATCH(F159,'General Inputs'!$F$522:$F$579,0)),0)*1000</f>
        <v>1802.6634755689329</v>
      </c>
      <c r="O159" s="445">
        <f ca="1">IFERROR(J159*INDEX('General Inputs'!$I$522:$I$579,MATCH(F159,'General Inputs'!$F$522:$F$579,0)),0)*1000</f>
        <v>1981.5144885483819</v>
      </c>
      <c r="P159" s="445">
        <f ca="1">IFERROR($J159*INDEX('General Inputs'!$G$583:$G$630,MATCH(Coal_Calcs!$F159,'General Inputs'!$F$583:$F$630,0)),0)*$F$20</f>
        <v>111.7230909188012</v>
      </c>
      <c r="Q159" s="445">
        <f ca="1">IFERROR($J159*INDEX('General Inputs'!$H$583:$H$630,MATCH(Coal_Calcs!$F159,'General Inputs'!$F$583:$F$630,0)),0)*$F$20</f>
        <v>122.78268775123436</v>
      </c>
      <c r="R159" s="445">
        <f ca="1">IFERROR($J159*INDEX('General Inputs'!$I$583:$I$630,MATCH(Coal_Calcs!$F159,'General Inputs'!$F$583:$F$630,0)),0)*$F$20</f>
        <v>133.84228458366755</v>
      </c>
      <c r="S159" s="445">
        <f t="shared" ca="1" si="12"/>
        <v>1737.3301549145872</v>
      </c>
      <c r="T159" s="442">
        <f t="shared" ca="1" si="12"/>
        <v>1925.4461633201672</v>
      </c>
      <c r="U159" s="446">
        <f t="shared" ca="1" si="12"/>
        <v>2115.3567731320495</v>
      </c>
      <c r="V159" s="445">
        <f ca="1">IFERROR(K159*INDEX('General Inputs'!$G$522:$G$579,MATCH(F159,'General Inputs'!$F$522:$F$579,0)),0)*1000</f>
        <v>1765.4252871872718</v>
      </c>
      <c r="W159" s="445">
        <f ca="1">IFERROR(K159*INDEX('General Inputs'!$H$522:$H$579,MATCH(F159,'General Inputs'!$F$522:$F$579,0)),0)*1000</f>
        <v>1957.7102945380279</v>
      </c>
      <c r="X159" s="445">
        <f ca="1">IFERROR(K159*INDEX('General Inputs'!$I$522:$I$579,MATCH(F159,'General Inputs'!$F$522:$F$579,0)),0)*1000</f>
        <v>2151.94425669667</v>
      </c>
      <c r="Y159" s="445">
        <f ca="1">IFERROR($K159*INDEX('General Inputs'!$G$583:$G$630,MATCH(Coal_Calcs!$F159,'General Inputs'!$F$583:$F$630,0)),0)*$F$20</f>
        <v>121.33237744794005</v>
      </c>
      <c r="Z159" s="445">
        <f ca="1">IFERROR($K159*INDEX('General Inputs'!$H$583:$H$630,MATCH(Coal_Calcs!$F159,'General Inputs'!$F$583:$F$630,0)),0)*$F$20</f>
        <v>133.34320856851912</v>
      </c>
      <c r="AA159" s="445">
        <f ca="1">IFERROR($K159*INDEX('General Inputs'!$I$583:$I$630,MATCH(Coal_Calcs!$F159,'General Inputs'!$F$583:$F$630,0)),0)*$F$20</f>
        <v>145.35403968909819</v>
      </c>
      <c r="AB159" s="445">
        <f t="shared" ca="1" si="13"/>
        <v>1886.7576646352118</v>
      </c>
      <c r="AC159" s="442">
        <f t="shared" ca="1" si="13"/>
        <v>2091.0535031065469</v>
      </c>
      <c r="AD159" s="446">
        <f t="shared" ca="1" si="13"/>
        <v>2297.298296385768</v>
      </c>
      <c r="AE159" s="445"/>
      <c r="AF159" s="442"/>
      <c r="AG159" s="446"/>
      <c r="AH159" s="445"/>
      <c r="AI159" s="442"/>
      <c r="AJ159" s="446"/>
      <c r="AK159" s="445">
        <f t="shared" si="14"/>
        <v>0</v>
      </c>
      <c r="AL159" s="442">
        <f t="shared" si="14"/>
        <v>0</v>
      </c>
      <c r="AM159" s="446">
        <f t="shared" si="14"/>
        <v>0</v>
      </c>
    </row>
    <row r="160" spans="1:39" s="82" customFormat="1" ht="12.9" customHeight="1" x14ac:dyDescent="0.3">
      <c r="A160" s="19"/>
      <c r="B160" s="19"/>
      <c r="C160" s="104"/>
      <c r="D160" s="453"/>
      <c r="E160" s="454" t="str">
        <f t="shared" ca="1" si="16"/>
        <v>Kuwait</v>
      </c>
      <c r="F160" s="454" t="str">
        <f t="shared" ca="1" si="16"/>
        <v>kw</v>
      </c>
      <c r="G160" s="454" t="str">
        <f t="shared" ca="1" si="16"/>
        <v>e6tons</v>
      </c>
      <c r="H160" s="175"/>
      <c r="I160" s="175"/>
      <c r="J160" s="442">
        <f t="shared" ca="1" si="16"/>
        <v>0</v>
      </c>
      <c r="K160" s="442">
        <f t="shared" ca="1" si="16"/>
        <v>0</v>
      </c>
      <c r="L160" s="448">
        <f t="shared" ca="1" si="16"/>
        <v>0</v>
      </c>
      <c r="M160" s="491">
        <f ca="1">IFERROR(J160*INDEX('General Inputs'!$G$522:$G$579,MATCH(F160,'General Inputs'!$F$522:$F$579,0)),0)*1000</f>
        <v>0</v>
      </c>
      <c r="N160" s="445">
        <f ca="1">IFERROR(J160*INDEX('General Inputs'!$H$522:$H$579,MATCH(F160,'General Inputs'!$F$522:$F$579,0)),0)*1000</f>
        <v>0</v>
      </c>
      <c r="O160" s="445">
        <f ca="1">IFERROR(J160*INDEX('General Inputs'!$I$522:$I$579,MATCH(F160,'General Inputs'!$F$522:$F$579,0)),0)*1000</f>
        <v>0</v>
      </c>
      <c r="P160" s="445">
        <f ca="1">IFERROR($J160*INDEX('General Inputs'!$G$583:$G$630,MATCH(Coal_Calcs!$F160,'General Inputs'!$F$583:$F$630,0)),0)*$F$20</f>
        <v>0</v>
      </c>
      <c r="Q160" s="445">
        <f ca="1">IFERROR($J160*INDEX('General Inputs'!$H$583:$H$630,MATCH(Coal_Calcs!$F160,'General Inputs'!$F$583:$F$630,0)),0)*$F$20</f>
        <v>0</v>
      </c>
      <c r="R160" s="445">
        <f ca="1">IFERROR($J160*INDEX('General Inputs'!$I$583:$I$630,MATCH(Coal_Calcs!$F160,'General Inputs'!$F$583:$F$630,0)),0)*$F$20</f>
        <v>0</v>
      </c>
      <c r="S160" s="445">
        <f t="shared" ca="1" si="12"/>
        <v>0</v>
      </c>
      <c r="T160" s="442">
        <f t="shared" ca="1" si="12"/>
        <v>0</v>
      </c>
      <c r="U160" s="446">
        <f t="shared" ca="1" si="12"/>
        <v>0</v>
      </c>
      <c r="V160" s="445">
        <f ca="1">IFERROR(K160*INDEX('General Inputs'!$G$522:$G$579,MATCH(F160,'General Inputs'!$F$522:$F$579,0)),0)*1000</f>
        <v>0</v>
      </c>
      <c r="W160" s="445">
        <f ca="1">IFERROR(K160*INDEX('General Inputs'!$H$522:$H$579,MATCH(F160,'General Inputs'!$F$522:$F$579,0)),0)*1000</f>
        <v>0</v>
      </c>
      <c r="X160" s="445">
        <f ca="1">IFERROR(K160*INDEX('General Inputs'!$I$522:$I$579,MATCH(F160,'General Inputs'!$F$522:$F$579,0)),0)*1000</f>
        <v>0</v>
      </c>
      <c r="Y160" s="445">
        <f ca="1">IFERROR($K160*INDEX('General Inputs'!$G$583:$G$630,MATCH(Coal_Calcs!$F160,'General Inputs'!$F$583:$F$630,0)),0)*$F$20</f>
        <v>0</v>
      </c>
      <c r="Z160" s="445">
        <f ca="1">IFERROR($K160*INDEX('General Inputs'!$H$583:$H$630,MATCH(Coal_Calcs!$F160,'General Inputs'!$F$583:$F$630,0)),0)*$F$20</f>
        <v>0</v>
      </c>
      <c r="AA160" s="445">
        <f ca="1">IFERROR($K160*INDEX('General Inputs'!$I$583:$I$630,MATCH(Coal_Calcs!$F160,'General Inputs'!$F$583:$F$630,0)),0)*$F$20</f>
        <v>0</v>
      </c>
      <c r="AB160" s="445">
        <f t="shared" ca="1" si="13"/>
        <v>0</v>
      </c>
      <c r="AC160" s="442">
        <f t="shared" ca="1" si="13"/>
        <v>0</v>
      </c>
      <c r="AD160" s="446">
        <f t="shared" ca="1" si="13"/>
        <v>0</v>
      </c>
      <c r="AE160" s="445"/>
      <c r="AF160" s="442"/>
      <c r="AG160" s="446"/>
      <c r="AH160" s="445"/>
      <c r="AI160" s="442"/>
      <c r="AJ160" s="446"/>
      <c r="AK160" s="445">
        <f t="shared" si="14"/>
        <v>0</v>
      </c>
      <c r="AL160" s="442">
        <f t="shared" si="14"/>
        <v>0</v>
      </c>
      <c r="AM160" s="446">
        <f t="shared" si="14"/>
        <v>0</v>
      </c>
    </row>
    <row r="161" spans="1:39" s="82" customFormat="1" ht="12.9" customHeight="1" x14ac:dyDescent="0.3">
      <c r="A161" s="19"/>
      <c r="B161" s="19"/>
      <c r="C161" s="104"/>
      <c r="D161" s="453"/>
      <c r="E161" s="454" t="str">
        <f t="shared" ca="1" si="16"/>
        <v>Cayman Islands</v>
      </c>
      <c r="F161" s="454" t="str">
        <f t="shared" ca="1" si="16"/>
        <v>ky</v>
      </c>
      <c r="G161" s="454" t="str">
        <f t="shared" ca="1" si="16"/>
        <v>e6tons</v>
      </c>
      <c r="H161" s="175"/>
      <c r="I161" s="175"/>
      <c r="J161" s="442">
        <f t="shared" ca="1" si="16"/>
        <v>0</v>
      </c>
      <c r="K161" s="442">
        <f t="shared" ca="1" si="16"/>
        <v>0</v>
      </c>
      <c r="L161" s="448">
        <f t="shared" ca="1" si="16"/>
        <v>0</v>
      </c>
      <c r="M161" s="491">
        <f ca="1">IFERROR(J161*INDEX('General Inputs'!$G$522:$G$579,MATCH(F161,'General Inputs'!$F$522:$F$579,0)),0)*1000</f>
        <v>0</v>
      </c>
      <c r="N161" s="445">
        <f ca="1">IFERROR(J161*INDEX('General Inputs'!$H$522:$H$579,MATCH(F161,'General Inputs'!$F$522:$F$579,0)),0)*1000</f>
        <v>0</v>
      </c>
      <c r="O161" s="445">
        <f ca="1">IFERROR(J161*INDEX('General Inputs'!$I$522:$I$579,MATCH(F161,'General Inputs'!$F$522:$F$579,0)),0)*1000</f>
        <v>0</v>
      </c>
      <c r="P161" s="445">
        <f ca="1">IFERROR($J161*INDEX('General Inputs'!$G$583:$G$630,MATCH(Coal_Calcs!$F161,'General Inputs'!$F$583:$F$630,0)),0)*$F$20</f>
        <v>0</v>
      </c>
      <c r="Q161" s="445">
        <f ca="1">IFERROR($J161*INDEX('General Inputs'!$H$583:$H$630,MATCH(Coal_Calcs!$F161,'General Inputs'!$F$583:$F$630,0)),0)*$F$20</f>
        <v>0</v>
      </c>
      <c r="R161" s="445">
        <f ca="1">IFERROR($J161*INDEX('General Inputs'!$I$583:$I$630,MATCH(Coal_Calcs!$F161,'General Inputs'!$F$583:$F$630,0)),0)*$F$20</f>
        <v>0</v>
      </c>
      <c r="S161" s="445">
        <f t="shared" ca="1" si="12"/>
        <v>0</v>
      </c>
      <c r="T161" s="442">
        <f t="shared" ca="1" si="12"/>
        <v>0</v>
      </c>
      <c r="U161" s="446">
        <f t="shared" ca="1" si="12"/>
        <v>0</v>
      </c>
      <c r="V161" s="445">
        <f ca="1">IFERROR(K161*INDEX('General Inputs'!$G$522:$G$579,MATCH(F161,'General Inputs'!$F$522:$F$579,0)),0)*1000</f>
        <v>0</v>
      </c>
      <c r="W161" s="445">
        <f ca="1">IFERROR(K161*INDEX('General Inputs'!$H$522:$H$579,MATCH(F161,'General Inputs'!$F$522:$F$579,0)),0)*1000</f>
        <v>0</v>
      </c>
      <c r="X161" s="445">
        <f ca="1">IFERROR(K161*INDEX('General Inputs'!$I$522:$I$579,MATCH(F161,'General Inputs'!$F$522:$F$579,0)),0)*1000</f>
        <v>0</v>
      </c>
      <c r="Y161" s="445">
        <f ca="1">IFERROR($K161*INDEX('General Inputs'!$G$583:$G$630,MATCH(Coal_Calcs!$F161,'General Inputs'!$F$583:$F$630,0)),0)*$F$20</f>
        <v>0</v>
      </c>
      <c r="Z161" s="445">
        <f ca="1">IFERROR($K161*INDEX('General Inputs'!$H$583:$H$630,MATCH(Coal_Calcs!$F161,'General Inputs'!$F$583:$F$630,0)),0)*$F$20</f>
        <v>0</v>
      </c>
      <c r="AA161" s="445">
        <f ca="1">IFERROR($K161*INDEX('General Inputs'!$I$583:$I$630,MATCH(Coal_Calcs!$F161,'General Inputs'!$F$583:$F$630,0)),0)*$F$20</f>
        <v>0</v>
      </c>
      <c r="AB161" s="445">
        <f t="shared" ca="1" si="13"/>
        <v>0</v>
      </c>
      <c r="AC161" s="442">
        <f t="shared" ca="1" si="13"/>
        <v>0</v>
      </c>
      <c r="AD161" s="446">
        <f t="shared" ca="1" si="13"/>
        <v>0</v>
      </c>
      <c r="AE161" s="445"/>
      <c r="AF161" s="442"/>
      <c r="AG161" s="446"/>
      <c r="AH161" s="445"/>
      <c r="AI161" s="442"/>
      <c r="AJ161" s="446"/>
      <c r="AK161" s="445">
        <f t="shared" si="14"/>
        <v>0</v>
      </c>
      <c r="AL161" s="442">
        <f t="shared" si="14"/>
        <v>0</v>
      </c>
      <c r="AM161" s="446">
        <f t="shared" si="14"/>
        <v>0</v>
      </c>
    </row>
    <row r="162" spans="1:39" s="82" customFormat="1" ht="12.9" customHeight="1" x14ac:dyDescent="0.3">
      <c r="A162" s="19"/>
      <c r="B162" s="19"/>
      <c r="C162" s="104"/>
      <c r="D162" s="453"/>
      <c r="E162" s="454" t="str">
        <f t="shared" ca="1" si="16"/>
        <v>Kazakhstan</v>
      </c>
      <c r="F162" s="454" t="str">
        <f t="shared" ca="1" si="16"/>
        <v>kz</v>
      </c>
      <c r="G162" s="454" t="str">
        <f t="shared" ca="1" si="16"/>
        <v>e6tons</v>
      </c>
      <c r="H162" s="175"/>
      <c r="I162" s="175"/>
      <c r="J162" s="442">
        <f t="shared" ca="1" si="16"/>
        <v>115</v>
      </c>
      <c r="K162" s="442">
        <f t="shared" ca="1" si="16"/>
        <v>104.75495032205389</v>
      </c>
      <c r="L162" s="448">
        <f t="shared" ca="1" si="16"/>
        <v>0</v>
      </c>
      <c r="M162" s="491">
        <f ca="1">IFERROR(J162*INDEX('General Inputs'!$G$522:$G$579,MATCH(F162,'General Inputs'!$F$522:$F$579,0)),0)*1000</f>
        <v>244808.29005979764</v>
      </c>
      <c r="N162" s="445">
        <f ca="1">IFERROR(J162*INDEX('General Inputs'!$H$522:$H$579,MATCH(F162,'General Inputs'!$F$522:$F$579,0)),0)*1000</f>
        <v>270156.62938344933</v>
      </c>
      <c r="O162" s="445">
        <f ca="1">IFERROR(J162*INDEX('General Inputs'!$I$522:$I$579,MATCH(F162,'General Inputs'!$F$522:$F$579,0)),0)*1000</f>
        <v>295269.38910303602</v>
      </c>
      <c r="P162" s="445">
        <f ca="1">IFERROR($J162*INDEX('General Inputs'!$G$583:$G$630,MATCH(Coal_Calcs!$F162,'General Inputs'!$F$583:$F$630,0)),0)*$F$20</f>
        <v>16027.980741168241</v>
      </c>
      <c r="Q162" s="445">
        <f ca="1">IFERROR($J162*INDEX('General Inputs'!$H$583:$H$630,MATCH(Coal_Calcs!$F162,'General Inputs'!$F$583:$F$630,0)),0)*$F$20</f>
        <v>17577.475196798663</v>
      </c>
      <c r="R162" s="445">
        <f ca="1">IFERROR($J162*INDEX('General Inputs'!$I$583:$I$630,MATCH(Coal_Calcs!$F162,'General Inputs'!$F$583:$F$630,0)),0)*$F$20</f>
        <v>19126.969652429081</v>
      </c>
      <c r="S162" s="445">
        <f t="shared" ca="1" si="12"/>
        <v>260836.2708009659</v>
      </c>
      <c r="T162" s="442">
        <f t="shared" ca="1" si="12"/>
        <v>287734.10458024801</v>
      </c>
      <c r="U162" s="446">
        <f t="shared" ca="1" si="12"/>
        <v>314396.35875546513</v>
      </c>
      <c r="V162" s="445">
        <f ca="1">IFERROR(K162*INDEX('General Inputs'!$G$522:$G$579,MATCH(F162,'General Inputs'!$F$522:$F$579,0)),0)*1000</f>
        <v>222998.9588142701</v>
      </c>
      <c r="W162" s="445">
        <f ca="1">IFERROR(K162*INDEX('General Inputs'!$H$522:$H$579,MATCH(F162,'General Inputs'!$F$522:$F$579,0)),0)*1000</f>
        <v>246089.08078466749</v>
      </c>
      <c r="X162" s="445">
        <f ca="1">IFERROR(K162*INDEX('General Inputs'!$I$522:$I$579,MATCH(F162,'General Inputs'!$F$522:$F$579,0)),0)*1000</f>
        <v>268964.61032271077</v>
      </c>
      <c r="Y162" s="445">
        <f ca="1">IFERROR($K162*INDEX('General Inputs'!$G$583:$G$630,MATCH(Coal_Calcs!$F162,'General Inputs'!$F$583:$F$630,0)),0)*$F$20</f>
        <v>14600.089793947092</v>
      </c>
      <c r="Z162" s="445">
        <f ca="1">IFERROR($K162*INDEX('General Inputs'!$H$583:$H$630,MATCH(Coal_Calcs!$F162,'General Inputs'!$F$583:$F$630,0)),0)*$F$20</f>
        <v>16011.543835024158</v>
      </c>
      <c r="AA162" s="445">
        <f ca="1">IFERROR($K162*INDEX('General Inputs'!$I$583:$I$630,MATCH(Coal_Calcs!$F162,'General Inputs'!$F$583:$F$630,0)),0)*$F$20</f>
        <v>17422.997876101228</v>
      </c>
      <c r="AB162" s="445">
        <f t="shared" ca="1" si="13"/>
        <v>237599.04860821718</v>
      </c>
      <c r="AC162" s="442">
        <f t="shared" ca="1" si="13"/>
        <v>262100.62461969163</v>
      </c>
      <c r="AD162" s="446">
        <f t="shared" ca="1" si="13"/>
        <v>286387.608198812</v>
      </c>
      <c r="AE162" s="445"/>
      <c r="AF162" s="442"/>
      <c r="AG162" s="446"/>
      <c r="AH162" s="445"/>
      <c r="AI162" s="442"/>
      <c r="AJ162" s="446"/>
      <c r="AK162" s="445">
        <f t="shared" si="14"/>
        <v>0</v>
      </c>
      <c r="AL162" s="442">
        <f t="shared" si="14"/>
        <v>0</v>
      </c>
      <c r="AM162" s="446">
        <f t="shared" si="14"/>
        <v>0</v>
      </c>
    </row>
    <row r="163" spans="1:39" s="82" customFormat="1" ht="12.9" customHeight="1" x14ac:dyDescent="0.3">
      <c r="A163" s="19"/>
      <c r="B163" s="19"/>
      <c r="C163" s="104"/>
      <c r="D163" s="453"/>
      <c r="E163" s="454" t="str">
        <f t="shared" ca="1" si="16"/>
        <v>Lao People's Democratic Republic</v>
      </c>
      <c r="F163" s="454" t="str">
        <f t="shared" ca="1" si="16"/>
        <v>la</v>
      </c>
      <c r="G163" s="454" t="str">
        <f t="shared" ca="1" si="16"/>
        <v>e6tons</v>
      </c>
      <c r="H163" s="175"/>
      <c r="I163" s="175"/>
      <c r="J163" s="442">
        <f t="shared" ca="1" si="16"/>
        <v>0</v>
      </c>
      <c r="K163" s="442">
        <f t="shared" ca="1" si="16"/>
        <v>20.436240392815023</v>
      </c>
      <c r="L163" s="448">
        <f t="shared" ca="1" si="16"/>
        <v>0</v>
      </c>
      <c r="M163" s="491">
        <f ca="1">IFERROR(J163*INDEX('General Inputs'!$G$522:$G$579,MATCH(F163,'General Inputs'!$F$522:$F$579,0)),0)*1000</f>
        <v>0</v>
      </c>
      <c r="N163" s="445">
        <f ca="1">IFERROR(J163*INDEX('General Inputs'!$H$522:$H$579,MATCH(F163,'General Inputs'!$F$522:$F$579,0)),0)*1000</f>
        <v>0</v>
      </c>
      <c r="O163" s="445">
        <f ca="1">IFERROR(J163*INDEX('General Inputs'!$I$522:$I$579,MATCH(F163,'General Inputs'!$F$522:$F$579,0)),0)*1000</f>
        <v>0</v>
      </c>
      <c r="P163" s="445">
        <f ca="1">IFERROR($J163*INDEX('General Inputs'!$G$583:$G$630,MATCH(Coal_Calcs!$F163,'General Inputs'!$F$583:$F$630,0)),0)*$F$20</f>
        <v>0</v>
      </c>
      <c r="Q163" s="445">
        <f ca="1">IFERROR($J163*INDEX('General Inputs'!$H$583:$H$630,MATCH(Coal_Calcs!$F163,'General Inputs'!$F$583:$F$630,0)),0)*$F$20</f>
        <v>0</v>
      </c>
      <c r="R163" s="445">
        <f ca="1">IFERROR($J163*INDEX('General Inputs'!$I$583:$I$630,MATCH(Coal_Calcs!$F163,'General Inputs'!$F$583:$F$630,0)),0)*$F$20</f>
        <v>0</v>
      </c>
      <c r="S163" s="445">
        <f t="shared" ca="1" si="12"/>
        <v>0</v>
      </c>
      <c r="T163" s="442">
        <f t="shared" ca="1" si="12"/>
        <v>0</v>
      </c>
      <c r="U163" s="446">
        <f t="shared" ca="1" si="12"/>
        <v>0</v>
      </c>
      <c r="V163" s="445">
        <f ca="1">IFERROR(K163*INDEX('General Inputs'!$G$522:$G$579,MATCH(F163,'General Inputs'!$F$522:$F$579,0)),0)*1000</f>
        <v>33221.296744076113</v>
      </c>
      <c r="W163" s="445">
        <f ca="1">IFERROR(K163*INDEX('General Inputs'!$H$522:$H$579,MATCH(F163,'General Inputs'!$F$522:$F$579,0)),0)*1000</f>
        <v>36839.664134074141</v>
      </c>
      <c r="X163" s="445">
        <f ca="1">IFERROR(K163*INDEX('General Inputs'!$I$522:$I$579,MATCH(F163,'General Inputs'!$F$522:$F$579,0)),0)*1000</f>
        <v>40494.706429820646</v>
      </c>
      <c r="Y163" s="445">
        <f ca="1">IFERROR($K163*INDEX('General Inputs'!$G$583:$G$630,MATCH(Coal_Calcs!$F163,'General Inputs'!$F$583:$F$630,0)),0)*$F$20</f>
        <v>2283.1999434449503</v>
      </c>
      <c r="Z163" s="445">
        <f ca="1">IFERROR($K163*INDEX('General Inputs'!$H$583:$H$630,MATCH(Coal_Calcs!$F163,'General Inputs'!$F$583:$F$630,0)),0)*$F$20</f>
        <v>2509.2165229601701</v>
      </c>
      <c r="AA163" s="445">
        <f ca="1">IFERROR($K163*INDEX('General Inputs'!$I$583:$I$630,MATCH(Coal_Calcs!$F163,'General Inputs'!$F$583:$F$630,0)),0)*$F$20</f>
        <v>2735.2331024753898</v>
      </c>
      <c r="AB163" s="445">
        <f t="shared" ca="1" si="13"/>
        <v>35504.496687521067</v>
      </c>
      <c r="AC163" s="442">
        <f t="shared" ca="1" si="13"/>
        <v>39348.880657034308</v>
      </c>
      <c r="AD163" s="446">
        <f t="shared" ca="1" si="13"/>
        <v>43229.939532296034</v>
      </c>
      <c r="AE163" s="445"/>
      <c r="AF163" s="442"/>
      <c r="AG163" s="446"/>
      <c r="AH163" s="445"/>
      <c r="AI163" s="442"/>
      <c r="AJ163" s="446"/>
      <c r="AK163" s="445">
        <f t="shared" si="14"/>
        <v>0</v>
      </c>
      <c r="AL163" s="442">
        <f t="shared" si="14"/>
        <v>0</v>
      </c>
      <c r="AM163" s="446">
        <f t="shared" si="14"/>
        <v>0</v>
      </c>
    </row>
    <row r="164" spans="1:39" s="82" customFormat="1" ht="12.9" customHeight="1" x14ac:dyDescent="0.3">
      <c r="A164" s="19"/>
      <c r="B164" s="19"/>
      <c r="C164" s="104"/>
      <c r="D164" s="453"/>
      <c r="E164" s="454" t="str">
        <f t="shared" ca="1" si="16"/>
        <v>Lebanon</v>
      </c>
      <c r="F164" s="454" t="str">
        <f t="shared" ca="1" si="16"/>
        <v>lb</v>
      </c>
      <c r="G164" s="454" t="str">
        <f t="shared" ca="1" si="16"/>
        <v>e6tons</v>
      </c>
      <c r="H164" s="175"/>
      <c r="I164" s="175"/>
      <c r="J164" s="442">
        <f t="shared" ca="1" si="16"/>
        <v>0</v>
      </c>
      <c r="K164" s="442">
        <f t="shared" ca="1" si="16"/>
        <v>0</v>
      </c>
      <c r="L164" s="448">
        <f t="shared" ca="1" si="16"/>
        <v>0</v>
      </c>
      <c r="M164" s="491">
        <f ca="1">IFERROR(J164*INDEX('General Inputs'!$G$522:$G$579,MATCH(F164,'General Inputs'!$F$522:$F$579,0)),0)*1000</f>
        <v>0</v>
      </c>
      <c r="N164" s="445">
        <f ca="1">IFERROR(J164*INDEX('General Inputs'!$H$522:$H$579,MATCH(F164,'General Inputs'!$F$522:$F$579,0)),0)*1000</f>
        <v>0</v>
      </c>
      <c r="O164" s="445">
        <f ca="1">IFERROR(J164*INDEX('General Inputs'!$I$522:$I$579,MATCH(F164,'General Inputs'!$F$522:$F$579,0)),0)*1000</f>
        <v>0</v>
      </c>
      <c r="P164" s="445">
        <f ca="1">IFERROR($J164*INDEX('General Inputs'!$G$583:$G$630,MATCH(Coal_Calcs!$F164,'General Inputs'!$F$583:$F$630,0)),0)*$F$20</f>
        <v>0</v>
      </c>
      <c r="Q164" s="445">
        <f ca="1">IFERROR($J164*INDEX('General Inputs'!$H$583:$H$630,MATCH(Coal_Calcs!$F164,'General Inputs'!$F$583:$F$630,0)),0)*$F$20</f>
        <v>0</v>
      </c>
      <c r="R164" s="445">
        <f ca="1">IFERROR($J164*INDEX('General Inputs'!$I$583:$I$630,MATCH(Coal_Calcs!$F164,'General Inputs'!$F$583:$F$630,0)),0)*$F$20</f>
        <v>0</v>
      </c>
      <c r="S164" s="445">
        <f t="shared" ca="1" si="12"/>
        <v>0</v>
      </c>
      <c r="T164" s="442">
        <f t="shared" ca="1" si="12"/>
        <v>0</v>
      </c>
      <c r="U164" s="446">
        <f t="shared" ca="1" si="12"/>
        <v>0</v>
      </c>
      <c r="V164" s="445">
        <f ca="1">IFERROR(K164*INDEX('General Inputs'!$G$522:$G$579,MATCH(F164,'General Inputs'!$F$522:$F$579,0)),0)*1000</f>
        <v>0</v>
      </c>
      <c r="W164" s="445">
        <f ca="1">IFERROR(K164*INDEX('General Inputs'!$H$522:$H$579,MATCH(F164,'General Inputs'!$F$522:$F$579,0)),0)*1000</f>
        <v>0</v>
      </c>
      <c r="X164" s="445">
        <f ca="1">IFERROR(K164*INDEX('General Inputs'!$I$522:$I$579,MATCH(F164,'General Inputs'!$F$522:$F$579,0)),0)*1000</f>
        <v>0</v>
      </c>
      <c r="Y164" s="445">
        <f ca="1">IFERROR($K164*INDEX('General Inputs'!$G$583:$G$630,MATCH(Coal_Calcs!$F164,'General Inputs'!$F$583:$F$630,0)),0)*$F$20</f>
        <v>0</v>
      </c>
      <c r="Z164" s="445">
        <f ca="1">IFERROR($K164*INDEX('General Inputs'!$H$583:$H$630,MATCH(Coal_Calcs!$F164,'General Inputs'!$F$583:$F$630,0)),0)*$F$20</f>
        <v>0</v>
      </c>
      <c r="AA164" s="445">
        <f ca="1">IFERROR($K164*INDEX('General Inputs'!$I$583:$I$630,MATCH(Coal_Calcs!$F164,'General Inputs'!$F$583:$F$630,0)),0)*$F$20</f>
        <v>0</v>
      </c>
      <c r="AB164" s="445">
        <f t="shared" ca="1" si="13"/>
        <v>0</v>
      </c>
      <c r="AC164" s="442">
        <f t="shared" ca="1" si="13"/>
        <v>0</v>
      </c>
      <c r="AD164" s="446">
        <f t="shared" ca="1" si="13"/>
        <v>0</v>
      </c>
      <c r="AE164" s="445"/>
      <c r="AF164" s="442"/>
      <c r="AG164" s="446"/>
      <c r="AH164" s="445"/>
      <c r="AI164" s="442"/>
      <c r="AJ164" s="446"/>
      <c r="AK164" s="445">
        <f t="shared" si="14"/>
        <v>0</v>
      </c>
      <c r="AL164" s="442">
        <f t="shared" si="14"/>
        <v>0</v>
      </c>
      <c r="AM164" s="446">
        <f t="shared" si="14"/>
        <v>0</v>
      </c>
    </row>
    <row r="165" spans="1:39" s="82" customFormat="1" ht="12.9" customHeight="1" x14ac:dyDescent="0.3">
      <c r="A165" s="19"/>
      <c r="B165" s="19"/>
      <c r="C165" s="104"/>
      <c r="D165" s="453"/>
      <c r="E165" s="454" t="str">
        <f t="shared" ca="1" si="16"/>
        <v>Saint Lucia</v>
      </c>
      <c r="F165" s="454" t="str">
        <f t="shared" ca="1" si="16"/>
        <v>lc</v>
      </c>
      <c r="G165" s="454" t="str">
        <f t="shared" ca="1" si="16"/>
        <v>e6tons</v>
      </c>
      <c r="H165" s="175"/>
      <c r="I165" s="175"/>
      <c r="J165" s="442">
        <f t="shared" ca="1" si="16"/>
        <v>0</v>
      </c>
      <c r="K165" s="442">
        <f t="shared" ca="1" si="16"/>
        <v>0</v>
      </c>
      <c r="L165" s="448">
        <f t="shared" ca="1" si="16"/>
        <v>0</v>
      </c>
      <c r="M165" s="491">
        <f ca="1">IFERROR(J165*INDEX('General Inputs'!$G$522:$G$579,MATCH(F165,'General Inputs'!$F$522:$F$579,0)),0)*1000</f>
        <v>0</v>
      </c>
      <c r="N165" s="445">
        <f ca="1">IFERROR(J165*INDEX('General Inputs'!$H$522:$H$579,MATCH(F165,'General Inputs'!$F$522:$F$579,0)),0)*1000</f>
        <v>0</v>
      </c>
      <c r="O165" s="445">
        <f ca="1">IFERROR(J165*INDEX('General Inputs'!$I$522:$I$579,MATCH(F165,'General Inputs'!$F$522:$F$579,0)),0)*1000</f>
        <v>0</v>
      </c>
      <c r="P165" s="445">
        <f ca="1">IFERROR($J165*INDEX('General Inputs'!$G$583:$G$630,MATCH(Coal_Calcs!$F165,'General Inputs'!$F$583:$F$630,0)),0)*$F$20</f>
        <v>0</v>
      </c>
      <c r="Q165" s="445">
        <f ca="1">IFERROR($J165*INDEX('General Inputs'!$H$583:$H$630,MATCH(Coal_Calcs!$F165,'General Inputs'!$F$583:$F$630,0)),0)*$F$20</f>
        <v>0</v>
      </c>
      <c r="R165" s="445">
        <f ca="1">IFERROR($J165*INDEX('General Inputs'!$I$583:$I$630,MATCH(Coal_Calcs!$F165,'General Inputs'!$F$583:$F$630,0)),0)*$F$20</f>
        <v>0</v>
      </c>
      <c r="S165" s="445">
        <f t="shared" ca="1" si="12"/>
        <v>0</v>
      </c>
      <c r="T165" s="442">
        <f t="shared" ca="1" si="12"/>
        <v>0</v>
      </c>
      <c r="U165" s="446">
        <f t="shared" ca="1" si="12"/>
        <v>0</v>
      </c>
      <c r="V165" s="445">
        <f ca="1">IFERROR(K165*INDEX('General Inputs'!$G$522:$G$579,MATCH(F165,'General Inputs'!$F$522:$F$579,0)),0)*1000</f>
        <v>0</v>
      </c>
      <c r="W165" s="445">
        <f ca="1">IFERROR(K165*INDEX('General Inputs'!$H$522:$H$579,MATCH(F165,'General Inputs'!$F$522:$F$579,0)),0)*1000</f>
        <v>0</v>
      </c>
      <c r="X165" s="445">
        <f ca="1">IFERROR(K165*INDEX('General Inputs'!$I$522:$I$579,MATCH(F165,'General Inputs'!$F$522:$F$579,0)),0)*1000</f>
        <v>0</v>
      </c>
      <c r="Y165" s="445">
        <f ca="1">IFERROR($K165*INDEX('General Inputs'!$G$583:$G$630,MATCH(Coal_Calcs!$F165,'General Inputs'!$F$583:$F$630,0)),0)*$F$20</f>
        <v>0</v>
      </c>
      <c r="Z165" s="445">
        <f ca="1">IFERROR($K165*INDEX('General Inputs'!$H$583:$H$630,MATCH(Coal_Calcs!$F165,'General Inputs'!$F$583:$F$630,0)),0)*$F$20</f>
        <v>0</v>
      </c>
      <c r="AA165" s="445">
        <f ca="1">IFERROR($K165*INDEX('General Inputs'!$I$583:$I$630,MATCH(Coal_Calcs!$F165,'General Inputs'!$F$583:$F$630,0)),0)*$F$20</f>
        <v>0</v>
      </c>
      <c r="AB165" s="445">
        <f t="shared" ca="1" si="13"/>
        <v>0</v>
      </c>
      <c r="AC165" s="442">
        <f t="shared" ca="1" si="13"/>
        <v>0</v>
      </c>
      <c r="AD165" s="446">
        <f t="shared" ca="1" si="13"/>
        <v>0</v>
      </c>
      <c r="AE165" s="445"/>
      <c r="AF165" s="442"/>
      <c r="AG165" s="446"/>
      <c r="AH165" s="445"/>
      <c r="AI165" s="442"/>
      <c r="AJ165" s="446"/>
      <c r="AK165" s="445">
        <f t="shared" si="14"/>
        <v>0</v>
      </c>
      <c r="AL165" s="442">
        <f t="shared" si="14"/>
        <v>0</v>
      </c>
      <c r="AM165" s="446">
        <f t="shared" si="14"/>
        <v>0</v>
      </c>
    </row>
    <row r="166" spans="1:39" s="82" customFormat="1" ht="12.9" customHeight="1" x14ac:dyDescent="0.3">
      <c r="A166" s="19"/>
      <c r="B166" s="19"/>
      <c r="C166" s="104"/>
      <c r="D166" s="453"/>
      <c r="E166" s="454" t="str">
        <f t="shared" ca="1" si="16"/>
        <v>Liechtenstein</v>
      </c>
      <c r="F166" s="454" t="str">
        <f t="shared" ca="1" si="16"/>
        <v>li</v>
      </c>
      <c r="G166" s="454" t="str">
        <f t="shared" ca="1" si="16"/>
        <v>e6tons</v>
      </c>
      <c r="H166" s="175"/>
      <c r="I166" s="175"/>
      <c r="J166" s="442">
        <f t="shared" ca="1" si="16"/>
        <v>0</v>
      </c>
      <c r="K166" s="442">
        <f t="shared" ca="1" si="16"/>
        <v>0</v>
      </c>
      <c r="L166" s="448">
        <f t="shared" ca="1" si="16"/>
        <v>0</v>
      </c>
      <c r="M166" s="491">
        <f ca="1">IFERROR(J166*INDEX('General Inputs'!$G$522:$G$579,MATCH(F166,'General Inputs'!$F$522:$F$579,0)),0)*1000</f>
        <v>0</v>
      </c>
      <c r="N166" s="445">
        <f ca="1">IFERROR(J166*INDEX('General Inputs'!$H$522:$H$579,MATCH(F166,'General Inputs'!$F$522:$F$579,0)),0)*1000</f>
        <v>0</v>
      </c>
      <c r="O166" s="445">
        <f ca="1">IFERROR(J166*INDEX('General Inputs'!$I$522:$I$579,MATCH(F166,'General Inputs'!$F$522:$F$579,0)),0)*1000</f>
        <v>0</v>
      </c>
      <c r="P166" s="445">
        <f ca="1">IFERROR($J166*INDEX('General Inputs'!$G$583:$G$630,MATCH(Coal_Calcs!$F166,'General Inputs'!$F$583:$F$630,0)),0)*$F$20</f>
        <v>0</v>
      </c>
      <c r="Q166" s="445">
        <f ca="1">IFERROR($J166*INDEX('General Inputs'!$H$583:$H$630,MATCH(Coal_Calcs!$F166,'General Inputs'!$F$583:$F$630,0)),0)*$F$20</f>
        <v>0</v>
      </c>
      <c r="R166" s="445">
        <f ca="1">IFERROR($J166*INDEX('General Inputs'!$I$583:$I$630,MATCH(Coal_Calcs!$F166,'General Inputs'!$F$583:$F$630,0)),0)*$F$20</f>
        <v>0</v>
      </c>
      <c r="S166" s="445">
        <f t="shared" ca="1" si="12"/>
        <v>0</v>
      </c>
      <c r="T166" s="442">
        <f t="shared" ca="1" si="12"/>
        <v>0</v>
      </c>
      <c r="U166" s="446">
        <f t="shared" ca="1" si="12"/>
        <v>0</v>
      </c>
      <c r="V166" s="445">
        <f ca="1">IFERROR(K166*INDEX('General Inputs'!$G$522:$G$579,MATCH(F166,'General Inputs'!$F$522:$F$579,0)),0)*1000</f>
        <v>0</v>
      </c>
      <c r="W166" s="445">
        <f ca="1">IFERROR(K166*INDEX('General Inputs'!$H$522:$H$579,MATCH(F166,'General Inputs'!$F$522:$F$579,0)),0)*1000</f>
        <v>0</v>
      </c>
      <c r="X166" s="445">
        <f ca="1">IFERROR(K166*INDEX('General Inputs'!$I$522:$I$579,MATCH(F166,'General Inputs'!$F$522:$F$579,0)),0)*1000</f>
        <v>0</v>
      </c>
      <c r="Y166" s="445">
        <f ca="1">IFERROR($K166*INDEX('General Inputs'!$G$583:$G$630,MATCH(Coal_Calcs!$F166,'General Inputs'!$F$583:$F$630,0)),0)*$F$20</f>
        <v>0</v>
      </c>
      <c r="Z166" s="445">
        <f ca="1">IFERROR($K166*INDEX('General Inputs'!$H$583:$H$630,MATCH(Coal_Calcs!$F166,'General Inputs'!$F$583:$F$630,0)),0)*$F$20</f>
        <v>0</v>
      </c>
      <c r="AA166" s="445">
        <f ca="1">IFERROR($K166*INDEX('General Inputs'!$I$583:$I$630,MATCH(Coal_Calcs!$F166,'General Inputs'!$F$583:$F$630,0)),0)*$F$20</f>
        <v>0</v>
      </c>
      <c r="AB166" s="445">
        <f t="shared" ca="1" si="13"/>
        <v>0</v>
      </c>
      <c r="AC166" s="442">
        <f t="shared" ca="1" si="13"/>
        <v>0</v>
      </c>
      <c r="AD166" s="446">
        <f t="shared" ca="1" si="13"/>
        <v>0</v>
      </c>
      <c r="AE166" s="445"/>
      <c r="AF166" s="442"/>
      <c r="AG166" s="446"/>
      <c r="AH166" s="445"/>
      <c r="AI166" s="442"/>
      <c r="AJ166" s="446"/>
      <c r="AK166" s="445">
        <f t="shared" si="14"/>
        <v>0</v>
      </c>
      <c r="AL166" s="442">
        <f t="shared" si="14"/>
        <v>0</v>
      </c>
      <c r="AM166" s="446">
        <f t="shared" si="14"/>
        <v>0</v>
      </c>
    </row>
    <row r="167" spans="1:39" s="82" customFormat="1" ht="12.9" customHeight="1" x14ac:dyDescent="0.3">
      <c r="A167" s="19"/>
      <c r="B167" s="19"/>
      <c r="C167" s="104"/>
      <c r="D167" s="453"/>
      <c r="E167" s="454" t="str">
        <f t="shared" ca="1" si="16"/>
        <v>Sri Lanka</v>
      </c>
      <c r="F167" s="454" t="str">
        <f t="shared" ca="1" si="16"/>
        <v>lk</v>
      </c>
      <c r="G167" s="454" t="str">
        <f t="shared" ca="1" si="16"/>
        <v>e6tons</v>
      </c>
      <c r="H167" s="175"/>
      <c r="I167" s="175"/>
      <c r="J167" s="442">
        <f t="shared" ca="1" si="16"/>
        <v>0</v>
      </c>
      <c r="K167" s="442">
        <f t="shared" ca="1" si="16"/>
        <v>0</v>
      </c>
      <c r="L167" s="448">
        <f t="shared" ca="1" si="16"/>
        <v>0</v>
      </c>
      <c r="M167" s="491">
        <f ca="1">IFERROR(J167*INDEX('General Inputs'!$G$522:$G$579,MATCH(F167,'General Inputs'!$F$522:$F$579,0)),0)*1000</f>
        <v>0</v>
      </c>
      <c r="N167" s="445">
        <f ca="1">IFERROR(J167*INDEX('General Inputs'!$H$522:$H$579,MATCH(F167,'General Inputs'!$F$522:$F$579,0)),0)*1000</f>
        <v>0</v>
      </c>
      <c r="O167" s="445">
        <f ca="1">IFERROR(J167*INDEX('General Inputs'!$I$522:$I$579,MATCH(F167,'General Inputs'!$F$522:$F$579,0)),0)*1000</f>
        <v>0</v>
      </c>
      <c r="P167" s="445">
        <f ca="1">IFERROR($J167*INDEX('General Inputs'!$G$583:$G$630,MATCH(Coal_Calcs!$F167,'General Inputs'!$F$583:$F$630,0)),0)*$F$20</f>
        <v>0</v>
      </c>
      <c r="Q167" s="445">
        <f ca="1">IFERROR($J167*INDEX('General Inputs'!$H$583:$H$630,MATCH(Coal_Calcs!$F167,'General Inputs'!$F$583:$F$630,0)),0)*$F$20</f>
        <v>0</v>
      </c>
      <c r="R167" s="445">
        <f ca="1">IFERROR($J167*INDEX('General Inputs'!$I$583:$I$630,MATCH(Coal_Calcs!$F167,'General Inputs'!$F$583:$F$630,0)),0)*$F$20</f>
        <v>0</v>
      </c>
      <c r="S167" s="445">
        <f t="shared" ref="S167:U230" ca="1" si="18">M167+P167</f>
        <v>0</v>
      </c>
      <c r="T167" s="442">
        <f t="shared" ca="1" si="18"/>
        <v>0</v>
      </c>
      <c r="U167" s="446">
        <f t="shared" ca="1" si="18"/>
        <v>0</v>
      </c>
      <c r="V167" s="445">
        <f ca="1">IFERROR(K167*INDEX('General Inputs'!$G$522:$G$579,MATCH(F167,'General Inputs'!$F$522:$F$579,0)),0)*1000</f>
        <v>0</v>
      </c>
      <c r="W167" s="445">
        <f ca="1">IFERROR(K167*INDEX('General Inputs'!$H$522:$H$579,MATCH(F167,'General Inputs'!$F$522:$F$579,0)),0)*1000</f>
        <v>0</v>
      </c>
      <c r="X167" s="445">
        <f ca="1">IFERROR(K167*INDEX('General Inputs'!$I$522:$I$579,MATCH(F167,'General Inputs'!$F$522:$F$579,0)),0)*1000</f>
        <v>0</v>
      </c>
      <c r="Y167" s="445">
        <f ca="1">IFERROR($K167*INDEX('General Inputs'!$G$583:$G$630,MATCH(Coal_Calcs!$F167,'General Inputs'!$F$583:$F$630,0)),0)*$F$20</f>
        <v>0</v>
      </c>
      <c r="Z167" s="445">
        <f ca="1">IFERROR($K167*INDEX('General Inputs'!$H$583:$H$630,MATCH(Coal_Calcs!$F167,'General Inputs'!$F$583:$F$630,0)),0)*$F$20</f>
        <v>0</v>
      </c>
      <c r="AA167" s="445">
        <f ca="1">IFERROR($K167*INDEX('General Inputs'!$I$583:$I$630,MATCH(Coal_Calcs!$F167,'General Inputs'!$F$583:$F$630,0)),0)*$F$20</f>
        <v>0</v>
      </c>
      <c r="AB167" s="445">
        <f t="shared" ca="1" si="13"/>
        <v>0</v>
      </c>
      <c r="AC167" s="442">
        <f t="shared" ca="1" si="13"/>
        <v>0</v>
      </c>
      <c r="AD167" s="446">
        <f t="shared" ca="1" si="13"/>
        <v>0</v>
      </c>
      <c r="AE167" s="445"/>
      <c r="AF167" s="442"/>
      <c r="AG167" s="446"/>
      <c r="AH167" s="445"/>
      <c r="AI167" s="442"/>
      <c r="AJ167" s="446"/>
      <c r="AK167" s="445">
        <f t="shared" si="14"/>
        <v>0</v>
      </c>
      <c r="AL167" s="442">
        <f t="shared" si="14"/>
        <v>0</v>
      </c>
      <c r="AM167" s="446">
        <f t="shared" si="14"/>
        <v>0</v>
      </c>
    </row>
    <row r="168" spans="1:39" s="82" customFormat="1" ht="12.9" customHeight="1" x14ac:dyDescent="0.3">
      <c r="A168" s="19"/>
      <c r="B168" s="19"/>
      <c r="C168" s="104"/>
      <c r="D168" s="453"/>
      <c r="E168" s="454" t="str">
        <f t="shared" ca="1" si="16"/>
        <v>Liberia</v>
      </c>
      <c r="F168" s="454" t="str">
        <f t="shared" ca="1" si="16"/>
        <v>lr</v>
      </c>
      <c r="G168" s="454" t="str">
        <f t="shared" ca="1" si="16"/>
        <v>e6tons</v>
      </c>
      <c r="H168" s="175"/>
      <c r="I168" s="175"/>
      <c r="J168" s="442">
        <f t="shared" ca="1" si="16"/>
        <v>0</v>
      </c>
      <c r="K168" s="442">
        <f t="shared" ca="1" si="16"/>
        <v>0</v>
      </c>
      <c r="L168" s="448">
        <f t="shared" ca="1" si="16"/>
        <v>0</v>
      </c>
      <c r="M168" s="491">
        <f ca="1">IFERROR(J168*INDEX('General Inputs'!$G$522:$G$579,MATCH(F168,'General Inputs'!$F$522:$F$579,0)),0)*1000</f>
        <v>0</v>
      </c>
      <c r="N168" s="445">
        <f ca="1">IFERROR(J168*INDEX('General Inputs'!$H$522:$H$579,MATCH(F168,'General Inputs'!$F$522:$F$579,0)),0)*1000</f>
        <v>0</v>
      </c>
      <c r="O168" s="445">
        <f ca="1">IFERROR(J168*INDEX('General Inputs'!$I$522:$I$579,MATCH(F168,'General Inputs'!$F$522:$F$579,0)),0)*1000</f>
        <v>0</v>
      </c>
      <c r="P168" s="445">
        <f ca="1">IFERROR($J168*INDEX('General Inputs'!$G$583:$G$630,MATCH(Coal_Calcs!$F168,'General Inputs'!$F$583:$F$630,0)),0)*$F$20</f>
        <v>0</v>
      </c>
      <c r="Q168" s="445">
        <f ca="1">IFERROR($J168*INDEX('General Inputs'!$H$583:$H$630,MATCH(Coal_Calcs!$F168,'General Inputs'!$F$583:$F$630,0)),0)*$F$20</f>
        <v>0</v>
      </c>
      <c r="R168" s="445">
        <f ca="1">IFERROR($J168*INDEX('General Inputs'!$I$583:$I$630,MATCH(Coal_Calcs!$F168,'General Inputs'!$F$583:$F$630,0)),0)*$F$20</f>
        <v>0</v>
      </c>
      <c r="S168" s="445">
        <f t="shared" ca="1" si="18"/>
        <v>0</v>
      </c>
      <c r="T168" s="442">
        <f t="shared" ca="1" si="18"/>
        <v>0</v>
      </c>
      <c r="U168" s="446">
        <f t="shared" ca="1" si="18"/>
        <v>0</v>
      </c>
      <c r="V168" s="445">
        <f ca="1">IFERROR(K168*INDEX('General Inputs'!$G$522:$G$579,MATCH(F168,'General Inputs'!$F$522:$F$579,0)),0)*1000</f>
        <v>0</v>
      </c>
      <c r="W168" s="445">
        <f ca="1">IFERROR(K168*INDEX('General Inputs'!$H$522:$H$579,MATCH(F168,'General Inputs'!$F$522:$F$579,0)),0)*1000</f>
        <v>0</v>
      </c>
      <c r="X168" s="445">
        <f ca="1">IFERROR(K168*INDEX('General Inputs'!$I$522:$I$579,MATCH(F168,'General Inputs'!$F$522:$F$579,0)),0)*1000</f>
        <v>0</v>
      </c>
      <c r="Y168" s="445">
        <f ca="1">IFERROR($K168*INDEX('General Inputs'!$G$583:$G$630,MATCH(Coal_Calcs!$F168,'General Inputs'!$F$583:$F$630,0)),0)*$F$20</f>
        <v>0</v>
      </c>
      <c r="Z168" s="445">
        <f ca="1">IFERROR($K168*INDEX('General Inputs'!$H$583:$H$630,MATCH(Coal_Calcs!$F168,'General Inputs'!$F$583:$F$630,0)),0)*$F$20</f>
        <v>0</v>
      </c>
      <c r="AA168" s="445">
        <f ca="1">IFERROR($K168*INDEX('General Inputs'!$I$583:$I$630,MATCH(Coal_Calcs!$F168,'General Inputs'!$F$583:$F$630,0)),0)*$F$20</f>
        <v>0</v>
      </c>
      <c r="AB168" s="445">
        <f t="shared" ca="1" si="13"/>
        <v>0</v>
      </c>
      <c r="AC168" s="442">
        <f t="shared" ca="1" si="13"/>
        <v>0</v>
      </c>
      <c r="AD168" s="446">
        <f t="shared" ca="1" si="13"/>
        <v>0</v>
      </c>
      <c r="AE168" s="445"/>
      <c r="AF168" s="442"/>
      <c r="AG168" s="446"/>
      <c r="AH168" s="445"/>
      <c r="AI168" s="442"/>
      <c r="AJ168" s="446"/>
      <c r="AK168" s="445">
        <f t="shared" si="14"/>
        <v>0</v>
      </c>
      <c r="AL168" s="442">
        <f t="shared" si="14"/>
        <v>0</v>
      </c>
      <c r="AM168" s="446">
        <f t="shared" si="14"/>
        <v>0</v>
      </c>
    </row>
    <row r="169" spans="1:39" s="82" customFormat="1" ht="12.9" customHeight="1" x14ac:dyDescent="0.3">
      <c r="A169" s="19"/>
      <c r="B169" s="19"/>
      <c r="C169" s="104"/>
      <c r="D169" s="453"/>
      <c r="E169" s="454" t="str">
        <f t="shared" ca="1" si="16"/>
        <v>Lesotho</v>
      </c>
      <c r="F169" s="454" t="str">
        <f t="shared" ca="1" si="16"/>
        <v>ls</v>
      </c>
      <c r="G169" s="454" t="str">
        <f t="shared" ca="1" si="16"/>
        <v>e6tons</v>
      </c>
      <c r="H169" s="175"/>
      <c r="I169" s="175"/>
      <c r="J169" s="442">
        <f t="shared" ca="1" si="16"/>
        <v>0</v>
      </c>
      <c r="K169" s="442">
        <f t="shared" ca="1" si="16"/>
        <v>0</v>
      </c>
      <c r="L169" s="448">
        <f t="shared" ca="1" si="16"/>
        <v>0</v>
      </c>
      <c r="M169" s="491">
        <f ca="1">IFERROR(J169*INDEX('General Inputs'!$G$522:$G$579,MATCH(F169,'General Inputs'!$F$522:$F$579,0)),0)*1000</f>
        <v>0</v>
      </c>
      <c r="N169" s="445">
        <f ca="1">IFERROR(J169*INDEX('General Inputs'!$H$522:$H$579,MATCH(F169,'General Inputs'!$F$522:$F$579,0)),0)*1000</f>
        <v>0</v>
      </c>
      <c r="O169" s="445">
        <f ca="1">IFERROR(J169*INDEX('General Inputs'!$I$522:$I$579,MATCH(F169,'General Inputs'!$F$522:$F$579,0)),0)*1000</f>
        <v>0</v>
      </c>
      <c r="P169" s="445">
        <f ca="1">IFERROR($J169*INDEX('General Inputs'!$G$583:$G$630,MATCH(Coal_Calcs!$F169,'General Inputs'!$F$583:$F$630,0)),0)*$F$20</f>
        <v>0</v>
      </c>
      <c r="Q169" s="445">
        <f ca="1">IFERROR($J169*INDEX('General Inputs'!$H$583:$H$630,MATCH(Coal_Calcs!$F169,'General Inputs'!$F$583:$F$630,0)),0)*$F$20</f>
        <v>0</v>
      </c>
      <c r="R169" s="445">
        <f ca="1">IFERROR($J169*INDEX('General Inputs'!$I$583:$I$630,MATCH(Coal_Calcs!$F169,'General Inputs'!$F$583:$F$630,0)),0)*$F$20</f>
        <v>0</v>
      </c>
      <c r="S169" s="445">
        <f t="shared" ca="1" si="18"/>
        <v>0</v>
      </c>
      <c r="T169" s="442">
        <f t="shared" ca="1" si="18"/>
        <v>0</v>
      </c>
      <c r="U169" s="446">
        <f t="shared" ca="1" si="18"/>
        <v>0</v>
      </c>
      <c r="V169" s="445">
        <f ca="1">IFERROR(K169*INDEX('General Inputs'!$G$522:$G$579,MATCH(F169,'General Inputs'!$F$522:$F$579,0)),0)*1000</f>
        <v>0</v>
      </c>
      <c r="W169" s="445">
        <f ca="1">IFERROR(K169*INDEX('General Inputs'!$H$522:$H$579,MATCH(F169,'General Inputs'!$F$522:$F$579,0)),0)*1000</f>
        <v>0</v>
      </c>
      <c r="X169" s="445">
        <f ca="1">IFERROR(K169*INDEX('General Inputs'!$I$522:$I$579,MATCH(F169,'General Inputs'!$F$522:$F$579,0)),0)*1000</f>
        <v>0</v>
      </c>
      <c r="Y169" s="445">
        <f ca="1">IFERROR($K169*INDEX('General Inputs'!$G$583:$G$630,MATCH(Coal_Calcs!$F169,'General Inputs'!$F$583:$F$630,0)),0)*$F$20</f>
        <v>0</v>
      </c>
      <c r="Z169" s="445">
        <f ca="1">IFERROR($K169*INDEX('General Inputs'!$H$583:$H$630,MATCH(Coal_Calcs!$F169,'General Inputs'!$F$583:$F$630,0)),0)*$F$20</f>
        <v>0</v>
      </c>
      <c r="AA169" s="445">
        <f ca="1">IFERROR($K169*INDEX('General Inputs'!$I$583:$I$630,MATCH(Coal_Calcs!$F169,'General Inputs'!$F$583:$F$630,0)),0)*$F$20</f>
        <v>0</v>
      </c>
      <c r="AB169" s="445">
        <f t="shared" ca="1" si="13"/>
        <v>0</v>
      </c>
      <c r="AC169" s="442">
        <f t="shared" ca="1" si="13"/>
        <v>0</v>
      </c>
      <c r="AD169" s="446">
        <f t="shared" ca="1" si="13"/>
        <v>0</v>
      </c>
      <c r="AE169" s="445"/>
      <c r="AF169" s="442"/>
      <c r="AG169" s="446"/>
      <c r="AH169" s="445"/>
      <c r="AI169" s="442"/>
      <c r="AJ169" s="446"/>
      <c r="AK169" s="445">
        <f t="shared" si="14"/>
        <v>0</v>
      </c>
      <c r="AL169" s="442">
        <f t="shared" si="14"/>
        <v>0</v>
      </c>
      <c r="AM169" s="446">
        <f t="shared" si="14"/>
        <v>0</v>
      </c>
    </row>
    <row r="170" spans="1:39" s="82" customFormat="1" ht="12.9" customHeight="1" x14ac:dyDescent="0.3">
      <c r="A170" s="19"/>
      <c r="B170" s="19"/>
      <c r="C170" s="104"/>
      <c r="D170" s="453"/>
      <c r="E170" s="454" t="str">
        <f t="shared" ca="1" si="16"/>
        <v>Lithuania</v>
      </c>
      <c r="F170" s="454" t="str">
        <f t="shared" ca="1" si="16"/>
        <v>lt</v>
      </c>
      <c r="G170" s="454" t="str">
        <f t="shared" ca="1" si="16"/>
        <v>e6tons</v>
      </c>
      <c r="H170" s="175"/>
      <c r="I170" s="175"/>
      <c r="J170" s="442">
        <f t="shared" ca="1" si="16"/>
        <v>0</v>
      </c>
      <c r="K170" s="442">
        <f t="shared" ca="1" si="16"/>
        <v>0</v>
      </c>
      <c r="L170" s="448">
        <f t="shared" ca="1" si="16"/>
        <v>0</v>
      </c>
      <c r="M170" s="491">
        <f ca="1">IFERROR(J170*INDEX('General Inputs'!$G$522:$G$579,MATCH(F170,'General Inputs'!$F$522:$F$579,0)),0)*1000</f>
        <v>0</v>
      </c>
      <c r="N170" s="445">
        <f ca="1">IFERROR(J170*INDEX('General Inputs'!$H$522:$H$579,MATCH(F170,'General Inputs'!$F$522:$F$579,0)),0)*1000</f>
        <v>0</v>
      </c>
      <c r="O170" s="445">
        <f ca="1">IFERROR(J170*INDEX('General Inputs'!$I$522:$I$579,MATCH(F170,'General Inputs'!$F$522:$F$579,0)),0)*1000</f>
        <v>0</v>
      </c>
      <c r="P170" s="445">
        <f ca="1">IFERROR($J170*INDEX('General Inputs'!$G$583:$G$630,MATCH(Coal_Calcs!$F170,'General Inputs'!$F$583:$F$630,0)),0)*$F$20</f>
        <v>0</v>
      </c>
      <c r="Q170" s="445">
        <f ca="1">IFERROR($J170*INDEX('General Inputs'!$H$583:$H$630,MATCH(Coal_Calcs!$F170,'General Inputs'!$F$583:$F$630,0)),0)*$F$20</f>
        <v>0</v>
      </c>
      <c r="R170" s="445">
        <f ca="1">IFERROR($J170*INDEX('General Inputs'!$I$583:$I$630,MATCH(Coal_Calcs!$F170,'General Inputs'!$F$583:$F$630,0)),0)*$F$20</f>
        <v>0</v>
      </c>
      <c r="S170" s="445">
        <f t="shared" ca="1" si="18"/>
        <v>0</v>
      </c>
      <c r="T170" s="442">
        <f t="shared" ca="1" si="18"/>
        <v>0</v>
      </c>
      <c r="U170" s="446">
        <f t="shared" ca="1" si="18"/>
        <v>0</v>
      </c>
      <c r="V170" s="445">
        <f ca="1">IFERROR(K170*INDEX('General Inputs'!$G$522:$G$579,MATCH(F170,'General Inputs'!$F$522:$F$579,0)),0)*1000</f>
        <v>0</v>
      </c>
      <c r="W170" s="445">
        <f ca="1">IFERROR(K170*INDEX('General Inputs'!$H$522:$H$579,MATCH(F170,'General Inputs'!$F$522:$F$579,0)),0)*1000</f>
        <v>0</v>
      </c>
      <c r="X170" s="445">
        <f ca="1">IFERROR(K170*INDEX('General Inputs'!$I$522:$I$579,MATCH(F170,'General Inputs'!$F$522:$F$579,0)),0)*1000</f>
        <v>0</v>
      </c>
      <c r="Y170" s="445">
        <f ca="1">IFERROR($K170*INDEX('General Inputs'!$G$583:$G$630,MATCH(Coal_Calcs!$F170,'General Inputs'!$F$583:$F$630,0)),0)*$F$20</f>
        <v>0</v>
      </c>
      <c r="Z170" s="445">
        <f ca="1">IFERROR($K170*INDEX('General Inputs'!$H$583:$H$630,MATCH(Coal_Calcs!$F170,'General Inputs'!$F$583:$F$630,0)),0)*$F$20</f>
        <v>0</v>
      </c>
      <c r="AA170" s="445">
        <f ca="1">IFERROR($K170*INDEX('General Inputs'!$I$583:$I$630,MATCH(Coal_Calcs!$F170,'General Inputs'!$F$583:$F$630,0)),0)*$F$20</f>
        <v>0</v>
      </c>
      <c r="AB170" s="445">
        <f t="shared" ca="1" si="13"/>
        <v>0</v>
      </c>
      <c r="AC170" s="442">
        <f t="shared" ca="1" si="13"/>
        <v>0</v>
      </c>
      <c r="AD170" s="446">
        <f t="shared" ca="1" si="13"/>
        <v>0</v>
      </c>
      <c r="AE170" s="445"/>
      <c r="AF170" s="442"/>
      <c r="AG170" s="446"/>
      <c r="AH170" s="445"/>
      <c r="AI170" s="442"/>
      <c r="AJ170" s="446"/>
      <c r="AK170" s="445">
        <f t="shared" si="14"/>
        <v>0</v>
      </c>
      <c r="AL170" s="442">
        <f t="shared" si="14"/>
        <v>0</v>
      </c>
      <c r="AM170" s="446">
        <f t="shared" si="14"/>
        <v>0</v>
      </c>
    </row>
    <row r="171" spans="1:39" s="82" customFormat="1" ht="12.9" customHeight="1" x14ac:dyDescent="0.3">
      <c r="A171" s="19"/>
      <c r="B171" s="19"/>
      <c r="C171" s="104"/>
      <c r="D171" s="453"/>
      <c r="E171" s="454" t="str">
        <f t="shared" ca="1" si="16"/>
        <v>Luxembourg</v>
      </c>
      <c r="F171" s="454" t="str">
        <f t="shared" ca="1" si="16"/>
        <v>lu</v>
      </c>
      <c r="G171" s="454" t="str">
        <f t="shared" ca="1" si="16"/>
        <v>e6tons</v>
      </c>
      <c r="H171" s="175"/>
      <c r="I171" s="175"/>
      <c r="J171" s="442">
        <f t="shared" ca="1" si="16"/>
        <v>0</v>
      </c>
      <c r="K171" s="442">
        <f t="shared" ca="1" si="16"/>
        <v>0</v>
      </c>
      <c r="L171" s="448">
        <f t="shared" ca="1" si="16"/>
        <v>0</v>
      </c>
      <c r="M171" s="491">
        <f ca="1">IFERROR(J171*INDEX('General Inputs'!$G$522:$G$579,MATCH(F171,'General Inputs'!$F$522:$F$579,0)),0)*1000</f>
        <v>0</v>
      </c>
      <c r="N171" s="445">
        <f ca="1">IFERROR(J171*INDEX('General Inputs'!$H$522:$H$579,MATCH(F171,'General Inputs'!$F$522:$F$579,0)),0)*1000</f>
        <v>0</v>
      </c>
      <c r="O171" s="445">
        <f ca="1">IFERROR(J171*INDEX('General Inputs'!$I$522:$I$579,MATCH(F171,'General Inputs'!$F$522:$F$579,0)),0)*1000</f>
        <v>0</v>
      </c>
      <c r="P171" s="445">
        <f ca="1">IFERROR($J171*INDEX('General Inputs'!$G$583:$G$630,MATCH(Coal_Calcs!$F171,'General Inputs'!$F$583:$F$630,0)),0)*$F$20</f>
        <v>0</v>
      </c>
      <c r="Q171" s="445">
        <f ca="1">IFERROR($J171*INDEX('General Inputs'!$H$583:$H$630,MATCH(Coal_Calcs!$F171,'General Inputs'!$F$583:$F$630,0)),0)*$F$20</f>
        <v>0</v>
      </c>
      <c r="R171" s="445">
        <f ca="1">IFERROR($J171*INDEX('General Inputs'!$I$583:$I$630,MATCH(Coal_Calcs!$F171,'General Inputs'!$F$583:$F$630,0)),0)*$F$20</f>
        <v>0</v>
      </c>
      <c r="S171" s="445">
        <f t="shared" ca="1" si="18"/>
        <v>0</v>
      </c>
      <c r="T171" s="442">
        <f t="shared" ca="1" si="18"/>
        <v>0</v>
      </c>
      <c r="U171" s="446">
        <f t="shared" ca="1" si="18"/>
        <v>0</v>
      </c>
      <c r="V171" s="445">
        <f ca="1">IFERROR(K171*INDEX('General Inputs'!$G$522:$G$579,MATCH(F171,'General Inputs'!$F$522:$F$579,0)),0)*1000</f>
        <v>0</v>
      </c>
      <c r="W171" s="445">
        <f ca="1">IFERROR(K171*INDEX('General Inputs'!$H$522:$H$579,MATCH(F171,'General Inputs'!$F$522:$F$579,0)),0)*1000</f>
        <v>0</v>
      </c>
      <c r="X171" s="445">
        <f ca="1">IFERROR(K171*INDEX('General Inputs'!$I$522:$I$579,MATCH(F171,'General Inputs'!$F$522:$F$579,0)),0)*1000</f>
        <v>0</v>
      </c>
      <c r="Y171" s="445">
        <f ca="1">IFERROR($K171*INDEX('General Inputs'!$G$583:$G$630,MATCH(Coal_Calcs!$F171,'General Inputs'!$F$583:$F$630,0)),0)*$F$20</f>
        <v>0</v>
      </c>
      <c r="Z171" s="445">
        <f ca="1">IFERROR($K171*INDEX('General Inputs'!$H$583:$H$630,MATCH(Coal_Calcs!$F171,'General Inputs'!$F$583:$F$630,0)),0)*$F$20</f>
        <v>0</v>
      </c>
      <c r="AA171" s="445">
        <f ca="1">IFERROR($K171*INDEX('General Inputs'!$I$583:$I$630,MATCH(Coal_Calcs!$F171,'General Inputs'!$F$583:$F$630,0)),0)*$F$20</f>
        <v>0</v>
      </c>
      <c r="AB171" s="445">
        <f t="shared" ca="1" si="13"/>
        <v>0</v>
      </c>
      <c r="AC171" s="442">
        <f t="shared" ca="1" si="13"/>
        <v>0</v>
      </c>
      <c r="AD171" s="446">
        <f t="shared" ca="1" si="13"/>
        <v>0</v>
      </c>
      <c r="AE171" s="445"/>
      <c r="AF171" s="442"/>
      <c r="AG171" s="446"/>
      <c r="AH171" s="445"/>
      <c r="AI171" s="442"/>
      <c r="AJ171" s="446"/>
      <c r="AK171" s="445">
        <f t="shared" si="14"/>
        <v>0</v>
      </c>
      <c r="AL171" s="442">
        <f t="shared" si="14"/>
        <v>0</v>
      </c>
      <c r="AM171" s="446">
        <f t="shared" si="14"/>
        <v>0</v>
      </c>
    </row>
    <row r="172" spans="1:39" s="82" customFormat="1" ht="12.9" customHeight="1" x14ac:dyDescent="0.3">
      <c r="A172" s="19"/>
      <c r="B172" s="19"/>
      <c r="C172" s="104"/>
      <c r="D172" s="453"/>
      <c r="E172" s="454" t="str">
        <f t="shared" ca="1" si="16"/>
        <v>Latvia</v>
      </c>
      <c r="F172" s="454" t="str">
        <f t="shared" ca="1" si="16"/>
        <v>lv</v>
      </c>
      <c r="G172" s="454" t="str">
        <f t="shared" ca="1" si="16"/>
        <v>e6tons</v>
      </c>
      <c r="H172" s="175"/>
      <c r="I172" s="175"/>
      <c r="J172" s="442">
        <f t="shared" ca="1" si="16"/>
        <v>0</v>
      </c>
      <c r="K172" s="442">
        <f t="shared" ca="1" si="16"/>
        <v>0</v>
      </c>
      <c r="L172" s="448">
        <f t="shared" ca="1" si="16"/>
        <v>0</v>
      </c>
      <c r="M172" s="491">
        <f ca="1">IFERROR(J172*INDEX('General Inputs'!$G$522:$G$579,MATCH(F172,'General Inputs'!$F$522:$F$579,0)),0)*1000</f>
        <v>0</v>
      </c>
      <c r="N172" s="445">
        <f ca="1">IFERROR(J172*INDEX('General Inputs'!$H$522:$H$579,MATCH(F172,'General Inputs'!$F$522:$F$579,0)),0)*1000</f>
        <v>0</v>
      </c>
      <c r="O172" s="445">
        <f ca="1">IFERROR(J172*INDEX('General Inputs'!$I$522:$I$579,MATCH(F172,'General Inputs'!$F$522:$F$579,0)),0)*1000</f>
        <v>0</v>
      </c>
      <c r="P172" s="445">
        <f ca="1">IFERROR($J172*INDEX('General Inputs'!$G$583:$G$630,MATCH(Coal_Calcs!$F172,'General Inputs'!$F$583:$F$630,0)),0)*$F$20</f>
        <v>0</v>
      </c>
      <c r="Q172" s="445">
        <f ca="1">IFERROR($J172*INDEX('General Inputs'!$H$583:$H$630,MATCH(Coal_Calcs!$F172,'General Inputs'!$F$583:$F$630,0)),0)*$F$20</f>
        <v>0</v>
      </c>
      <c r="R172" s="445">
        <f ca="1">IFERROR($J172*INDEX('General Inputs'!$I$583:$I$630,MATCH(Coal_Calcs!$F172,'General Inputs'!$F$583:$F$630,0)),0)*$F$20</f>
        <v>0</v>
      </c>
      <c r="S172" s="445">
        <f t="shared" ca="1" si="18"/>
        <v>0</v>
      </c>
      <c r="T172" s="442">
        <f t="shared" ca="1" si="18"/>
        <v>0</v>
      </c>
      <c r="U172" s="446">
        <f t="shared" ca="1" si="18"/>
        <v>0</v>
      </c>
      <c r="V172" s="445">
        <f ca="1">IFERROR(K172*INDEX('General Inputs'!$G$522:$G$579,MATCH(F172,'General Inputs'!$F$522:$F$579,0)),0)*1000</f>
        <v>0</v>
      </c>
      <c r="W172" s="445">
        <f ca="1">IFERROR(K172*INDEX('General Inputs'!$H$522:$H$579,MATCH(F172,'General Inputs'!$F$522:$F$579,0)),0)*1000</f>
        <v>0</v>
      </c>
      <c r="X172" s="445">
        <f ca="1">IFERROR(K172*INDEX('General Inputs'!$I$522:$I$579,MATCH(F172,'General Inputs'!$F$522:$F$579,0)),0)*1000</f>
        <v>0</v>
      </c>
      <c r="Y172" s="445">
        <f ca="1">IFERROR($K172*INDEX('General Inputs'!$G$583:$G$630,MATCH(Coal_Calcs!$F172,'General Inputs'!$F$583:$F$630,0)),0)*$F$20</f>
        <v>0</v>
      </c>
      <c r="Z172" s="445">
        <f ca="1">IFERROR($K172*INDEX('General Inputs'!$H$583:$H$630,MATCH(Coal_Calcs!$F172,'General Inputs'!$F$583:$F$630,0)),0)*$F$20</f>
        <v>0</v>
      </c>
      <c r="AA172" s="445">
        <f ca="1">IFERROR($K172*INDEX('General Inputs'!$I$583:$I$630,MATCH(Coal_Calcs!$F172,'General Inputs'!$F$583:$F$630,0)),0)*$F$20</f>
        <v>0</v>
      </c>
      <c r="AB172" s="445">
        <f t="shared" ca="1" si="13"/>
        <v>0</v>
      </c>
      <c r="AC172" s="442">
        <f t="shared" ca="1" si="13"/>
        <v>0</v>
      </c>
      <c r="AD172" s="446">
        <f t="shared" ca="1" si="13"/>
        <v>0</v>
      </c>
      <c r="AE172" s="445"/>
      <c r="AF172" s="442"/>
      <c r="AG172" s="446"/>
      <c r="AH172" s="445"/>
      <c r="AI172" s="442"/>
      <c r="AJ172" s="446"/>
      <c r="AK172" s="445">
        <f t="shared" si="14"/>
        <v>0</v>
      </c>
      <c r="AL172" s="442">
        <f t="shared" si="14"/>
        <v>0</v>
      </c>
      <c r="AM172" s="446">
        <f t="shared" si="14"/>
        <v>0</v>
      </c>
    </row>
    <row r="173" spans="1:39" s="82" customFormat="1" ht="12.9" customHeight="1" x14ac:dyDescent="0.3">
      <c r="A173" s="19"/>
      <c r="B173" s="19"/>
      <c r="C173" s="104"/>
      <c r="D173" s="453"/>
      <c r="E173" s="454" t="str">
        <f t="shared" ca="1" si="16"/>
        <v>Libya</v>
      </c>
      <c r="F173" s="454" t="str">
        <f t="shared" ca="1" si="16"/>
        <v>ly</v>
      </c>
      <c r="G173" s="454" t="str">
        <f t="shared" ca="1" si="16"/>
        <v>e6tons</v>
      </c>
      <c r="H173" s="175"/>
      <c r="I173" s="175"/>
      <c r="J173" s="442">
        <f t="shared" ca="1" si="16"/>
        <v>0</v>
      </c>
      <c r="K173" s="442">
        <f t="shared" ca="1" si="16"/>
        <v>0</v>
      </c>
      <c r="L173" s="448">
        <f t="shared" ca="1" si="16"/>
        <v>0</v>
      </c>
      <c r="M173" s="491">
        <f ca="1">IFERROR(J173*INDEX('General Inputs'!$G$522:$G$579,MATCH(F173,'General Inputs'!$F$522:$F$579,0)),0)*1000</f>
        <v>0</v>
      </c>
      <c r="N173" s="445">
        <f ca="1">IFERROR(J173*INDEX('General Inputs'!$H$522:$H$579,MATCH(F173,'General Inputs'!$F$522:$F$579,0)),0)*1000</f>
        <v>0</v>
      </c>
      <c r="O173" s="445">
        <f ca="1">IFERROR(J173*INDEX('General Inputs'!$I$522:$I$579,MATCH(F173,'General Inputs'!$F$522:$F$579,0)),0)*1000</f>
        <v>0</v>
      </c>
      <c r="P173" s="445">
        <f ca="1">IFERROR($J173*INDEX('General Inputs'!$G$583:$G$630,MATCH(Coal_Calcs!$F173,'General Inputs'!$F$583:$F$630,0)),0)*$F$20</f>
        <v>0</v>
      </c>
      <c r="Q173" s="445">
        <f ca="1">IFERROR($J173*INDEX('General Inputs'!$H$583:$H$630,MATCH(Coal_Calcs!$F173,'General Inputs'!$F$583:$F$630,0)),0)*$F$20</f>
        <v>0</v>
      </c>
      <c r="R173" s="445">
        <f ca="1">IFERROR($J173*INDEX('General Inputs'!$I$583:$I$630,MATCH(Coal_Calcs!$F173,'General Inputs'!$F$583:$F$630,0)),0)*$F$20</f>
        <v>0</v>
      </c>
      <c r="S173" s="445">
        <f t="shared" ca="1" si="18"/>
        <v>0</v>
      </c>
      <c r="T173" s="442">
        <f t="shared" ca="1" si="18"/>
        <v>0</v>
      </c>
      <c r="U173" s="446">
        <f t="shared" ca="1" si="18"/>
        <v>0</v>
      </c>
      <c r="V173" s="445">
        <f ca="1">IFERROR(K173*INDEX('General Inputs'!$G$522:$G$579,MATCH(F173,'General Inputs'!$F$522:$F$579,0)),0)*1000</f>
        <v>0</v>
      </c>
      <c r="W173" s="445">
        <f ca="1">IFERROR(K173*INDEX('General Inputs'!$H$522:$H$579,MATCH(F173,'General Inputs'!$F$522:$F$579,0)),0)*1000</f>
        <v>0</v>
      </c>
      <c r="X173" s="445">
        <f ca="1">IFERROR(K173*INDEX('General Inputs'!$I$522:$I$579,MATCH(F173,'General Inputs'!$F$522:$F$579,0)),0)*1000</f>
        <v>0</v>
      </c>
      <c r="Y173" s="445">
        <f ca="1">IFERROR($K173*INDEX('General Inputs'!$G$583:$G$630,MATCH(Coal_Calcs!$F173,'General Inputs'!$F$583:$F$630,0)),0)*$F$20</f>
        <v>0</v>
      </c>
      <c r="Z173" s="445">
        <f ca="1">IFERROR($K173*INDEX('General Inputs'!$H$583:$H$630,MATCH(Coal_Calcs!$F173,'General Inputs'!$F$583:$F$630,0)),0)*$F$20</f>
        <v>0</v>
      </c>
      <c r="AA173" s="445">
        <f ca="1">IFERROR($K173*INDEX('General Inputs'!$I$583:$I$630,MATCH(Coal_Calcs!$F173,'General Inputs'!$F$583:$F$630,0)),0)*$F$20</f>
        <v>0</v>
      </c>
      <c r="AB173" s="445">
        <f t="shared" ca="1" si="13"/>
        <v>0</v>
      </c>
      <c r="AC173" s="442">
        <f t="shared" ca="1" si="13"/>
        <v>0</v>
      </c>
      <c r="AD173" s="446">
        <f t="shared" ca="1" si="13"/>
        <v>0</v>
      </c>
      <c r="AE173" s="445"/>
      <c r="AF173" s="442"/>
      <c r="AG173" s="446"/>
      <c r="AH173" s="445"/>
      <c r="AI173" s="442"/>
      <c r="AJ173" s="446"/>
      <c r="AK173" s="445">
        <f t="shared" si="14"/>
        <v>0</v>
      </c>
      <c r="AL173" s="442">
        <f t="shared" si="14"/>
        <v>0</v>
      </c>
      <c r="AM173" s="446">
        <f t="shared" si="14"/>
        <v>0</v>
      </c>
    </row>
    <row r="174" spans="1:39" s="82" customFormat="1" ht="12.9" customHeight="1" x14ac:dyDescent="0.3">
      <c r="A174" s="19"/>
      <c r="B174" s="19"/>
      <c r="C174" s="104"/>
      <c r="D174" s="453"/>
      <c r="E174" s="454" t="str">
        <f t="shared" ca="1" si="16"/>
        <v>Morocco</v>
      </c>
      <c r="F174" s="454" t="str">
        <f t="shared" ca="1" si="16"/>
        <v>ma</v>
      </c>
      <c r="G174" s="454" t="str">
        <f t="shared" ca="1" si="16"/>
        <v>e6tons</v>
      </c>
      <c r="H174" s="175"/>
      <c r="I174" s="175"/>
      <c r="J174" s="442">
        <f t="shared" ca="1" si="16"/>
        <v>0</v>
      </c>
      <c r="K174" s="442">
        <f t="shared" ca="1" si="16"/>
        <v>0</v>
      </c>
      <c r="L174" s="448">
        <f t="shared" ca="1" si="16"/>
        <v>0</v>
      </c>
      <c r="M174" s="491">
        <f ca="1">IFERROR(J174*INDEX('General Inputs'!$G$522:$G$579,MATCH(F174,'General Inputs'!$F$522:$F$579,0)),0)*1000</f>
        <v>0</v>
      </c>
      <c r="N174" s="445">
        <f ca="1">IFERROR(J174*INDEX('General Inputs'!$H$522:$H$579,MATCH(F174,'General Inputs'!$F$522:$F$579,0)),0)*1000</f>
        <v>0</v>
      </c>
      <c r="O174" s="445">
        <f ca="1">IFERROR(J174*INDEX('General Inputs'!$I$522:$I$579,MATCH(F174,'General Inputs'!$F$522:$F$579,0)),0)*1000</f>
        <v>0</v>
      </c>
      <c r="P174" s="445">
        <f ca="1">IFERROR($J174*INDEX('General Inputs'!$G$583:$G$630,MATCH(Coal_Calcs!$F174,'General Inputs'!$F$583:$F$630,0)),0)*$F$20</f>
        <v>0</v>
      </c>
      <c r="Q174" s="445">
        <f ca="1">IFERROR($J174*INDEX('General Inputs'!$H$583:$H$630,MATCH(Coal_Calcs!$F174,'General Inputs'!$F$583:$F$630,0)),0)*$F$20</f>
        <v>0</v>
      </c>
      <c r="R174" s="445">
        <f ca="1">IFERROR($J174*INDEX('General Inputs'!$I$583:$I$630,MATCH(Coal_Calcs!$F174,'General Inputs'!$F$583:$F$630,0)),0)*$F$20</f>
        <v>0</v>
      </c>
      <c r="S174" s="445">
        <f t="shared" ca="1" si="18"/>
        <v>0</v>
      </c>
      <c r="T174" s="442">
        <f t="shared" ca="1" si="18"/>
        <v>0</v>
      </c>
      <c r="U174" s="446">
        <f t="shared" ca="1" si="18"/>
        <v>0</v>
      </c>
      <c r="V174" s="445">
        <f ca="1">IFERROR(K174*INDEX('General Inputs'!$G$522:$G$579,MATCH(F174,'General Inputs'!$F$522:$F$579,0)),0)*1000</f>
        <v>0</v>
      </c>
      <c r="W174" s="445">
        <f ca="1">IFERROR(K174*INDEX('General Inputs'!$H$522:$H$579,MATCH(F174,'General Inputs'!$F$522:$F$579,0)),0)*1000</f>
        <v>0</v>
      </c>
      <c r="X174" s="445">
        <f ca="1">IFERROR(K174*INDEX('General Inputs'!$I$522:$I$579,MATCH(F174,'General Inputs'!$F$522:$F$579,0)),0)*1000</f>
        <v>0</v>
      </c>
      <c r="Y174" s="445">
        <f ca="1">IFERROR($K174*INDEX('General Inputs'!$G$583:$G$630,MATCH(Coal_Calcs!$F174,'General Inputs'!$F$583:$F$630,0)),0)*$F$20</f>
        <v>0</v>
      </c>
      <c r="Z174" s="445">
        <f ca="1">IFERROR($K174*INDEX('General Inputs'!$H$583:$H$630,MATCH(Coal_Calcs!$F174,'General Inputs'!$F$583:$F$630,0)),0)*$F$20</f>
        <v>0</v>
      </c>
      <c r="AA174" s="445">
        <f ca="1">IFERROR($K174*INDEX('General Inputs'!$I$583:$I$630,MATCH(Coal_Calcs!$F174,'General Inputs'!$F$583:$F$630,0)),0)*$F$20</f>
        <v>0</v>
      </c>
      <c r="AB174" s="445">
        <f t="shared" ca="1" si="13"/>
        <v>0</v>
      </c>
      <c r="AC174" s="442">
        <f t="shared" ca="1" si="13"/>
        <v>0</v>
      </c>
      <c r="AD174" s="446">
        <f t="shared" ca="1" si="13"/>
        <v>0</v>
      </c>
      <c r="AE174" s="445"/>
      <c r="AF174" s="442"/>
      <c r="AG174" s="446"/>
      <c r="AH174" s="445"/>
      <c r="AI174" s="442"/>
      <c r="AJ174" s="446"/>
      <c r="AK174" s="445">
        <f t="shared" si="14"/>
        <v>0</v>
      </c>
      <c r="AL174" s="442">
        <f t="shared" si="14"/>
        <v>0</v>
      </c>
      <c r="AM174" s="446">
        <f t="shared" si="14"/>
        <v>0</v>
      </c>
    </row>
    <row r="175" spans="1:39" s="82" customFormat="1" ht="12.9" customHeight="1" x14ac:dyDescent="0.3">
      <c r="A175" s="19"/>
      <c r="B175" s="19"/>
      <c r="C175" s="104"/>
      <c r="D175" s="453"/>
      <c r="E175" s="454" t="str">
        <f t="shared" ca="1" si="16"/>
        <v>Monaco</v>
      </c>
      <c r="F175" s="454" t="str">
        <f t="shared" ca="1" si="16"/>
        <v>mc</v>
      </c>
      <c r="G175" s="454" t="str">
        <f t="shared" ca="1" si="16"/>
        <v>e6tons</v>
      </c>
      <c r="H175" s="175"/>
      <c r="I175" s="175"/>
      <c r="J175" s="442">
        <f t="shared" ca="1" si="16"/>
        <v>0</v>
      </c>
      <c r="K175" s="442">
        <f t="shared" ca="1" si="16"/>
        <v>0</v>
      </c>
      <c r="L175" s="448">
        <f t="shared" ca="1" si="16"/>
        <v>0</v>
      </c>
      <c r="M175" s="491">
        <f ca="1">IFERROR(J175*INDEX('General Inputs'!$G$522:$G$579,MATCH(F175,'General Inputs'!$F$522:$F$579,0)),0)*1000</f>
        <v>0</v>
      </c>
      <c r="N175" s="445">
        <f ca="1">IFERROR(J175*INDEX('General Inputs'!$H$522:$H$579,MATCH(F175,'General Inputs'!$F$522:$F$579,0)),0)*1000</f>
        <v>0</v>
      </c>
      <c r="O175" s="445">
        <f ca="1">IFERROR(J175*INDEX('General Inputs'!$I$522:$I$579,MATCH(F175,'General Inputs'!$F$522:$F$579,0)),0)*1000</f>
        <v>0</v>
      </c>
      <c r="P175" s="445">
        <f ca="1">IFERROR($J175*INDEX('General Inputs'!$G$583:$G$630,MATCH(Coal_Calcs!$F175,'General Inputs'!$F$583:$F$630,0)),0)*$F$20</f>
        <v>0</v>
      </c>
      <c r="Q175" s="445">
        <f ca="1">IFERROR($J175*INDEX('General Inputs'!$H$583:$H$630,MATCH(Coal_Calcs!$F175,'General Inputs'!$F$583:$F$630,0)),0)*$F$20</f>
        <v>0</v>
      </c>
      <c r="R175" s="445">
        <f ca="1">IFERROR($J175*INDEX('General Inputs'!$I$583:$I$630,MATCH(Coal_Calcs!$F175,'General Inputs'!$F$583:$F$630,0)),0)*$F$20</f>
        <v>0</v>
      </c>
      <c r="S175" s="445">
        <f t="shared" ca="1" si="18"/>
        <v>0</v>
      </c>
      <c r="T175" s="442">
        <f t="shared" ca="1" si="18"/>
        <v>0</v>
      </c>
      <c r="U175" s="446">
        <f t="shared" ca="1" si="18"/>
        <v>0</v>
      </c>
      <c r="V175" s="445">
        <f ca="1">IFERROR(K175*INDEX('General Inputs'!$G$522:$G$579,MATCH(F175,'General Inputs'!$F$522:$F$579,0)),0)*1000</f>
        <v>0</v>
      </c>
      <c r="W175" s="445">
        <f ca="1">IFERROR(K175*INDEX('General Inputs'!$H$522:$H$579,MATCH(F175,'General Inputs'!$F$522:$F$579,0)),0)*1000</f>
        <v>0</v>
      </c>
      <c r="X175" s="445">
        <f ca="1">IFERROR(K175*INDEX('General Inputs'!$I$522:$I$579,MATCH(F175,'General Inputs'!$F$522:$F$579,0)),0)*1000</f>
        <v>0</v>
      </c>
      <c r="Y175" s="445">
        <f ca="1">IFERROR($K175*INDEX('General Inputs'!$G$583:$G$630,MATCH(Coal_Calcs!$F175,'General Inputs'!$F$583:$F$630,0)),0)*$F$20</f>
        <v>0</v>
      </c>
      <c r="Z175" s="445">
        <f ca="1">IFERROR($K175*INDEX('General Inputs'!$H$583:$H$630,MATCH(Coal_Calcs!$F175,'General Inputs'!$F$583:$F$630,0)),0)*$F$20</f>
        <v>0</v>
      </c>
      <c r="AA175" s="445">
        <f ca="1">IFERROR($K175*INDEX('General Inputs'!$I$583:$I$630,MATCH(Coal_Calcs!$F175,'General Inputs'!$F$583:$F$630,0)),0)*$F$20</f>
        <v>0</v>
      </c>
      <c r="AB175" s="445">
        <f t="shared" ca="1" si="13"/>
        <v>0</v>
      </c>
      <c r="AC175" s="442">
        <f t="shared" ca="1" si="13"/>
        <v>0</v>
      </c>
      <c r="AD175" s="446">
        <f t="shared" ca="1" si="13"/>
        <v>0</v>
      </c>
      <c r="AE175" s="445"/>
      <c r="AF175" s="442"/>
      <c r="AG175" s="446"/>
      <c r="AH175" s="445"/>
      <c r="AI175" s="442"/>
      <c r="AJ175" s="446"/>
      <c r="AK175" s="445">
        <f t="shared" si="14"/>
        <v>0</v>
      </c>
      <c r="AL175" s="442">
        <f t="shared" si="14"/>
        <v>0</v>
      </c>
      <c r="AM175" s="446">
        <f t="shared" si="14"/>
        <v>0</v>
      </c>
    </row>
    <row r="176" spans="1:39" s="82" customFormat="1" ht="12.9" customHeight="1" x14ac:dyDescent="0.3">
      <c r="A176" s="19"/>
      <c r="B176" s="19"/>
      <c r="C176" s="104"/>
      <c r="D176" s="453"/>
      <c r="E176" s="454" t="str">
        <f t="shared" ca="1" si="16"/>
        <v>Moldova, Republic of</v>
      </c>
      <c r="F176" s="454" t="str">
        <f t="shared" ca="1" si="16"/>
        <v>md</v>
      </c>
      <c r="G176" s="454" t="str">
        <f t="shared" ca="1" si="16"/>
        <v>e6tons</v>
      </c>
      <c r="H176" s="175"/>
      <c r="I176" s="175"/>
      <c r="J176" s="442">
        <f t="shared" ca="1" si="16"/>
        <v>0</v>
      </c>
      <c r="K176" s="442">
        <f t="shared" ca="1" si="16"/>
        <v>0</v>
      </c>
      <c r="L176" s="448">
        <f t="shared" ca="1" si="16"/>
        <v>0</v>
      </c>
      <c r="M176" s="491">
        <f ca="1">IFERROR(J176*INDEX('General Inputs'!$G$522:$G$579,MATCH(F176,'General Inputs'!$F$522:$F$579,0)),0)*1000</f>
        <v>0</v>
      </c>
      <c r="N176" s="445">
        <f ca="1">IFERROR(J176*INDEX('General Inputs'!$H$522:$H$579,MATCH(F176,'General Inputs'!$F$522:$F$579,0)),0)*1000</f>
        <v>0</v>
      </c>
      <c r="O176" s="445">
        <f ca="1">IFERROR(J176*INDEX('General Inputs'!$I$522:$I$579,MATCH(F176,'General Inputs'!$F$522:$F$579,0)),0)*1000</f>
        <v>0</v>
      </c>
      <c r="P176" s="445">
        <f ca="1">IFERROR($J176*INDEX('General Inputs'!$G$583:$G$630,MATCH(Coal_Calcs!$F176,'General Inputs'!$F$583:$F$630,0)),0)*$F$20</f>
        <v>0</v>
      </c>
      <c r="Q176" s="445">
        <f ca="1">IFERROR($J176*INDEX('General Inputs'!$H$583:$H$630,MATCH(Coal_Calcs!$F176,'General Inputs'!$F$583:$F$630,0)),0)*$F$20</f>
        <v>0</v>
      </c>
      <c r="R176" s="445">
        <f ca="1">IFERROR($J176*INDEX('General Inputs'!$I$583:$I$630,MATCH(Coal_Calcs!$F176,'General Inputs'!$F$583:$F$630,0)),0)*$F$20</f>
        <v>0</v>
      </c>
      <c r="S176" s="445">
        <f t="shared" ca="1" si="18"/>
        <v>0</v>
      </c>
      <c r="T176" s="442">
        <f t="shared" ca="1" si="18"/>
        <v>0</v>
      </c>
      <c r="U176" s="446">
        <f t="shared" ca="1" si="18"/>
        <v>0</v>
      </c>
      <c r="V176" s="445">
        <f ca="1">IFERROR(K176*INDEX('General Inputs'!$G$522:$G$579,MATCH(F176,'General Inputs'!$F$522:$F$579,0)),0)*1000</f>
        <v>0</v>
      </c>
      <c r="W176" s="445">
        <f ca="1">IFERROR(K176*INDEX('General Inputs'!$H$522:$H$579,MATCH(F176,'General Inputs'!$F$522:$F$579,0)),0)*1000</f>
        <v>0</v>
      </c>
      <c r="X176" s="445">
        <f ca="1">IFERROR(K176*INDEX('General Inputs'!$I$522:$I$579,MATCH(F176,'General Inputs'!$F$522:$F$579,0)),0)*1000</f>
        <v>0</v>
      </c>
      <c r="Y176" s="445">
        <f ca="1">IFERROR($K176*INDEX('General Inputs'!$G$583:$G$630,MATCH(Coal_Calcs!$F176,'General Inputs'!$F$583:$F$630,0)),0)*$F$20</f>
        <v>0</v>
      </c>
      <c r="Z176" s="445">
        <f ca="1">IFERROR($K176*INDEX('General Inputs'!$H$583:$H$630,MATCH(Coal_Calcs!$F176,'General Inputs'!$F$583:$F$630,0)),0)*$F$20</f>
        <v>0</v>
      </c>
      <c r="AA176" s="445">
        <f ca="1">IFERROR($K176*INDEX('General Inputs'!$I$583:$I$630,MATCH(Coal_Calcs!$F176,'General Inputs'!$F$583:$F$630,0)),0)*$F$20</f>
        <v>0</v>
      </c>
      <c r="AB176" s="445">
        <f t="shared" ca="1" si="13"/>
        <v>0</v>
      </c>
      <c r="AC176" s="442">
        <f t="shared" ca="1" si="13"/>
        <v>0</v>
      </c>
      <c r="AD176" s="446">
        <f t="shared" ca="1" si="13"/>
        <v>0</v>
      </c>
      <c r="AE176" s="445"/>
      <c r="AF176" s="442"/>
      <c r="AG176" s="446"/>
      <c r="AH176" s="445"/>
      <c r="AI176" s="442"/>
      <c r="AJ176" s="446"/>
      <c r="AK176" s="445">
        <f t="shared" si="14"/>
        <v>0</v>
      </c>
      <c r="AL176" s="442">
        <f t="shared" si="14"/>
        <v>0</v>
      </c>
      <c r="AM176" s="446">
        <f t="shared" si="14"/>
        <v>0</v>
      </c>
    </row>
    <row r="177" spans="1:39" s="82" customFormat="1" ht="12.9" customHeight="1" x14ac:dyDescent="0.3">
      <c r="A177" s="19"/>
      <c r="B177" s="19"/>
      <c r="C177" s="104"/>
      <c r="D177" s="453"/>
      <c r="E177" s="454" t="str">
        <f t="shared" ca="1" si="16"/>
        <v>Montenegro</v>
      </c>
      <c r="F177" s="454" t="str">
        <f t="shared" ca="1" si="16"/>
        <v>me</v>
      </c>
      <c r="G177" s="454" t="str">
        <f t="shared" ca="1" si="16"/>
        <v>e6tons</v>
      </c>
      <c r="H177" s="175"/>
      <c r="I177" s="175"/>
      <c r="J177" s="442">
        <f t="shared" ca="1" si="16"/>
        <v>0</v>
      </c>
      <c r="K177" s="442">
        <f t="shared" ca="1" si="16"/>
        <v>0</v>
      </c>
      <c r="L177" s="448">
        <f t="shared" ca="1" si="16"/>
        <v>0</v>
      </c>
      <c r="M177" s="491">
        <f ca="1">IFERROR(J177*INDEX('General Inputs'!$G$522:$G$579,MATCH(F177,'General Inputs'!$F$522:$F$579,0)),0)*1000</f>
        <v>0</v>
      </c>
      <c r="N177" s="445">
        <f ca="1">IFERROR(J177*INDEX('General Inputs'!$H$522:$H$579,MATCH(F177,'General Inputs'!$F$522:$F$579,0)),0)*1000</f>
        <v>0</v>
      </c>
      <c r="O177" s="445">
        <f ca="1">IFERROR(J177*INDEX('General Inputs'!$I$522:$I$579,MATCH(F177,'General Inputs'!$F$522:$F$579,0)),0)*1000</f>
        <v>0</v>
      </c>
      <c r="P177" s="445">
        <f ca="1">IFERROR($J177*INDEX('General Inputs'!$G$583:$G$630,MATCH(Coal_Calcs!$F177,'General Inputs'!$F$583:$F$630,0)),0)*$F$20</f>
        <v>0</v>
      </c>
      <c r="Q177" s="445">
        <f ca="1">IFERROR($J177*INDEX('General Inputs'!$H$583:$H$630,MATCH(Coal_Calcs!$F177,'General Inputs'!$F$583:$F$630,0)),0)*$F$20</f>
        <v>0</v>
      </c>
      <c r="R177" s="445">
        <f ca="1">IFERROR($J177*INDEX('General Inputs'!$I$583:$I$630,MATCH(Coal_Calcs!$F177,'General Inputs'!$F$583:$F$630,0)),0)*$F$20</f>
        <v>0</v>
      </c>
      <c r="S177" s="445">
        <f t="shared" ca="1" si="18"/>
        <v>0</v>
      </c>
      <c r="T177" s="442">
        <f t="shared" ca="1" si="18"/>
        <v>0</v>
      </c>
      <c r="U177" s="446">
        <f t="shared" ca="1" si="18"/>
        <v>0</v>
      </c>
      <c r="V177" s="445">
        <f ca="1">IFERROR(K177*INDEX('General Inputs'!$G$522:$G$579,MATCH(F177,'General Inputs'!$F$522:$F$579,0)),0)*1000</f>
        <v>0</v>
      </c>
      <c r="W177" s="445">
        <f ca="1">IFERROR(K177*INDEX('General Inputs'!$H$522:$H$579,MATCH(F177,'General Inputs'!$F$522:$F$579,0)),0)*1000</f>
        <v>0</v>
      </c>
      <c r="X177" s="445">
        <f ca="1">IFERROR(K177*INDEX('General Inputs'!$I$522:$I$579,MATCH(F177,'General Inputs'!$F$522:$F$579,0)),0)*1000</f>
        <v>0</v>
      </c>
      <c r="Y177" s="445">
        <f ca="1">IFERROR($K177*INDEX('General Inputs'!$G$583:$G$630,MATCH(Coal_Calcs!$F177,'General Inputs'!$F$583:$F$630,0)),0)*$F$20</f>
        <v>0</v>
      </c>
      <c r="Z177" s="445">
        <f ca="1">IFERROR($K177*INDEX('General Inputs'!$H$583:$H$630,MATCH(Coal_Calcs!$F177,'General Inputs'!$F$583:$F$630,0)),0)*$F$20</f>
        <v>0</v>
      </c>
      <c r="AA177" s="445">
        <f ca="1">IFERROR($K177*INDEX('General Inputs'!$I$583:$I$630,MATCH(Coal_Calcs!$F177,'General Inputs'!$F$583:$F$630,0)),0)*$F$20</f>
        <v>0</v>
      </c>
      <c r="AB177" s="445">
        <f t="shared" ca="1" si="13"/>
        <v>0</v>
      </c>
      <c r="AC177" s="442">
        <f t="shared" ca="1" si="13"/>
        <v>0</v>
      </c>
      <c r="AD177" s="446">
        <f t="shared" ca="1" si="13"/>
        <v>0</v>
      </c>
      <c r="AE177" s="445"/>
      <c r="AF177" s="442"/>
      <c r="AG177" s="446"/>
      <c r="AH177" s="445"/>
      <c r="AI177" s="442"/>
      <c r="AJ177" s="446"/>
      <c r="AK177" s="445">
        <f t="shared" si="14"/>
        <v>0</v>
      </c>
      <c r="AL177" s="442">
        <f t="shared" si="14"/>
        <v>0</v>
      </c>
      <c r="AM177" s="446">
        <f t="shared" si="14"/>
        <v>0</v>
      </c>
    </row>
    <row r="178" spans="1:39" s="82" customFormat="1" ht="12.9" customHeight="1" x14ac:dyDescent="0.3">
      <c r="A178" s="19"/>
      <c r="B178" s="19"/>
      <c r="C178" s="104"/>
      <c r="D178" s="453"/>
      <c r="E178" s="454" t="str">
        <f t="shared" ca="1" si="16"/>
        <v>Saint Martin (French part)</v>
      </c>
      <c r="F178" s="454" t="str">
        <f t="shared" ca="1" si="16"/>
        <v>mf</v>
      </c>
      <c r="G178" s="454" t="str">
        <f t="shared" ca="1" si="16"/>
        <v>e6tons</v>
      </c>
      <c r="H178" s="175"/>
      <c r="I178" s="175"/>
      <c r="J178" s="442">
        <f t="shared" ca="1" si="16"/>
        <v>0</v>
      </c>
      <c r="K178" s="442">
        <f t="shared" ca="1" si="16"/>
        <v>0</v>
      </c>
      <c r="L178" s="448">
        <f t="shared" ca="1" si="16"/>
        <v>0</v>
      </c>
      <c r="M178" s="491">
        <f ca="1">IFERROR(J178*INDEX('General Inputs'!$G$522:$G$579,MATCH(F178,'General Inputs'!$F$522:$F$579,0)),0)*1000</f>
        <v>0</v>
      </c>
      <c r="N178" s="445">
        <f ca="1">IFERROR(J178*INDEX('General Inputs'!$H$522:$H$579,MATCH(F178,'General Inputs'!$F$522:$F$579,0)),0)*1000</f>
        <v>0</v>
      </c>
      <c r="O178" s="445">
        <f ca="1">IFERROR(J178*INDEX('General Inputs'!$I$522:$I$579,MATCH(F178,'General Inputs'!$F$522:$F$579,0)),0)*1000</f>
        <v>0</v>
      </c>
      <c r="P178" s="445">
        <f ca="1">IFERROR($J178*INDEX('General Inputs'!$G$583:$G$630,MATCH(Coal_Calcs!$F178,'General Inputs'!$F$583:$F$630,0)),0)*$F$20</f>
        <v>0</v>
      </c>
      <c r="Q178" s="445">
        <f ca="1">IFERROR($J178*INDEX('General Inputs'!$H$583:$H$630,MATCH(Coal_Calcs!$F178,'General Inputs'!$F$583:$F$630,0)),0)*$F$20</f>
        <v>0</v>
      </c>
      <c r="R178" s="445">
        <f ca="1">IFERROR($J178*INDEX('General Inputs'!$I$583:$I$630,MATCH(Coal_Calcs!$F178,'General Inputs'!$F$583:$F$630,0)),0)*$F$20</f>
        <v>0</v>
      </c>
      <c r="S178" s="445">
        <f t="shared" ca="1" si="18"/>
        <v>0</v>
      </c>
      <c r="T178" s="442">
        <f t="shared" ca="1" si="18"/>
        <v>0</v>
      </c>
      <c r="U178" s="446">
        <f t="shared" ca="1" si="18"/>
        <v>0</v>
      </c>
      <c r="V178" s="445">
        <f ca="1">IFERROR(K178*INDEX('General Inputs'!$G$522:$G$579,MATCH(F178,'General Inputs'!$F$522:$F$579,0)),0)*1000</f>
        <v>0</v>
      </c>
      <c r="W178" s="445">
        <f ca="1">IFERROR(K178*INDEX('General Inputs'!$H$522:$H$579,MATCH(F178,'General Inputs'!$F$522:$F$579,0)),0)*1000</f>
        <v>0</v>
      </c>
      <c r="X178" s="445">
        <f ca="1">IFERROR(K178*INDEX('General Inputs'!$I$522:$I$579,MATCH(F178,'General Inputs'!$F$522:$F$579,0)),0)*1000</f>
        <v>0</v>
      </c>
      <c r="Y178" s="445">
        <f ca="1">IFERROR($K178*INDEX('General Inputs'!$G$583:$G$630,MATCH(Coal_Calcs!$F178,'General Inputs'!$F$583:$F$630,0)),0)*$F$20</f>
        <v>0</v>
      </c>
      <c r="Z178" s="445">
        <f ca="1">IFERROR($K178*INDEX('General Inputs'!$H$583:$H$630,MATCH(Coal_Calcs!$F178,'General Inputs'!$F$583:$F$630,0)),0)*$F$20</f>
        <v>0</v>
      </c>
      <c r="AA178" s="445">
        <f ca="1">IFERROR($K178*INDEX('General Inputs'!$I$583:$I$630,MATCH(Coal_Calcs!$F178,'General Inputs'!$F$583:$F$630,0)),0)*$F$20</f>
        <v>0</v>
      </c>
      <c r="AB178" s="445">
        <f t="shared" ca="1" si="13"/>
        <v>0</v>
      </c>
      <c r="AC178" s="442">
        <f t="shared" ca="1" si="13"/>
        <v>0</v>
      </c>
      <c r="AD178" s="446">
        <f t="shared" ca="1" si="13"/>
        <v>0</v>
      </c>
      <c r="AE178" s="445"/>
      <c r="AF178" s="442"/>
      <c r="AG178" s="446"/>
      <c r="AH178" s="445"/>
      <c r="AI178" s="442"/>
      <c r="AJ178" s="446"/>
      <c r="AK178" s="445">
        <f t="shared" si="14"/>
        <v>0</v>
      </c>
      <c r="AL178" s="442">
        <f t="shared" si="14"/>
        <v>0</v>
      </c>
      <c r="AM178" s="446">
        <f t="shared" si="14"/>
        <v>0</v>
      </c>
    </row>
    <row r="179" spans="1:39" s="82" customFormat="1" ht="12.9" customHeight="1" x14ac:dyDescent="0.3">
      <c r="A179" s="19"/>
      <c r="B179" s="19"/>
      <c r="C179" s="104"/>
      <c r="D179" s="453"/>
      <c r="E179" s="454" t="str">
        <f t="shared" ca="1" si="16"/>
        <v>Madagascar</v>
      </c>
      <c r="F179" s="454" t="str">
        <f t="shared" ca="1" si="16"/>
        <v>mg</v>
      </c>
      <c r="G179" s="454" t="str">
        <f t="shared" ca="1" si="16"/>
        <v>e6tons</v>
      </c>
      <c r="H179" s="175"/>
      <c r="I179" s="175"/>
      <c r="J179" s="442">
        <f t="shared" ca="1" si="16"/>
        <v>0</v>
      </c>
      <c r="K179" s="442">
        <f t="shared" ca="1" si="16"/>
        <v>0</v>
      </c>
      <c r="L179" s="448">
        <f t="shared" ca="1" si="16"/>
        <v>0</v>
      </c>
      <c r="M179" s="491">
        <f ca="1">IFERROR(J179*INDEX('General Inputs'!$G$522:$G$579,MATCH(F179,'General Inputs'!$F$522:$F$579,0)),0)*1000</f>
        <v>0</v>
      </c>
      <c r="N179" s="445">
        <f ca="1">IFERROR(J179*INDEX('General Inputs'!$H$522:$H$579,MATCH(F179,'General Inputs'!$F$522:$F$579,0)),0)*1000</f>
        <v>0</v>
      </c>
      <c r="O179" s="445">
        <f ca="1">IFERROR(J179*INDEX('General Inputs'!$I$522:$I$579,MATCH(F179,'General Inputs'!$F$522:$F$579,0)),0)*1000</f>
        <v>0</v>
      </c>
      <c r="P179" s="445">
        <f ca="1">IFERROR($J179*INDEX('General Inputs'!$G$583:$G$630,MATCH(Coal_Calcs!$F179,'General Inputs'!$F$583:$F$630,0)),0)*$F$20</f>
        <v>0</v>
      </c>
      <c r="Q179" s="445">
        <f ca="1">IFERROR($J179*INDEX('General Inputs'!$H$583:$H$630,MATCH(Coal_Calcs!$F179,'General Inputs'!$F$583:$F$630,0)),0)*$F$20</f>
        <v>0</v>
      </c>
      <c r="R179" s="445">
        <f ca="1">IFERROR($J179*INDEX('General Inputs'!$I$583:$I$630,MATCH(Coal_Calcs!$F179,'General Inputs'!$F$583:$F$630,0)),0)*$F$20</f>
        <v>0</v>
      </c>
      <c r="S179" s="445">
        <f t="shared" ca="1" si="18"/>
        <v>0</v>
      </c>
      <c r="T179" s="442">
        <f t="shared" ca="1" si="18"/>
        <v>0</v>
      </c>
      <c r="U179" s="446">
        <f t="shared" ca="1" si="18"/>
        <v>0</v>
      </c>
      <c r="V179" s="445">
        <f ca="1">IFERROR(K179*INDEX('General Inputs'!$G$522:$G$579,MATCH(F179,'General Inputs'!$F$522:$F$579,0)),0)*1000</f>
        <v>0</v>
      </c>
      <c r="W179" s="445">
        <f ca="1">IFERROR(K179*INDEX('General Inputs'!$H$522:$H$579,MATCH(F179,'General Inputs'!$F$522:$F$579,0)),0)*1000</f>
        <v>0</v>
      </c>
      <c r="X179" s="445">
        <f ca="1">IFERROR(K179*INDEX('General Inputs'!$I$522:$I$579,MATCH(F179,'General Inputs'!$F$522:$F$579,0)),0)*1000</f>
        <v>0</v>
      </c>
      <c r="Y179" s="445">
        <f ca="1">IFERROR($K179*INDEX('General Inputs'!$G$583:$G$630,MATCH(Coal_Calcs!$F179,'General Inputs'!$F$583:$F$630,0)),0)*$F$20</f>
        <v>0</v>
      </c>
      <c r="Z179" s="445">
        <f ca="1">IFERROR($K179*INDEX('General Inputs'!$H$583:$H$630,MATCH(Coal_Calcs!$F179,'General Inputs'!$F$583:$F$630,0)),0)*$F$20</f>
        <v>0</v>
      </c>
      <c r="AA179" s="445">
        <f ca="1">IFERROR($K179*INDEX('General Inputs'!$I$583:$I$630,MATCH(Coal_Calcs!$F179,'General Inputs'!$F$583:$F$630,0)),0)*$F$20</f>
        <v>0</v>
      </c>
      <c r="AB179" s="445">
        <f t="shared" ca="1" si="13"/>
        <v>0</v>
      </c>
      <c r="AC179" s="442">
        <f t="shared" ca="1" si="13"/>
        <v>0</v>
      </c>
      <c r="AD179" s="446">
        <f t="shared" ca="1" si="13"/>
        <v>0</v>
      </c>
      <c r="AE179" s="445"/>
      <c r="AF179" s="442"/>
      <c r="AG179" s="446"/>
      <c r="AH179" s="445"/>
      <c r="AI179" s="442"/>
      <c r="AJ179" s="446"/>
      <c r="AK179" s="445">
        <f t="shared" si="14"/>
        <v>0</v>
      </c>
      <c r="AL179" s="442">
        <f t="shared" si="14"/>
        <v>0</v>
      </c>
      <c r="AM179" s="446">
        <f t="shared" si="14"/>
        <v>0</v>
      </c>
    </row>
    <row r="180" spans="1:39" s="82" customFormat="1" ht="12.9" customHeight="1" x14ac:dyDescent="0.3">
      <c r="A180" s="19"/>
      <c r="B180" s="19"/>
      <c r="C180" s="104"/>
      <c r="D180" s="453"/>
      <c r="E180" s="454" t="str">
        <f t="shared" ca="1" si="16"/>
        <v>Marshall Islands</v>
      </c>
      <c r="F180" s="454" t="str">
        <f t="shared" ca="1" si="16"/>
        <v>mh</v>
      </c>
      <c r="G180" s="454" t="str">
        <f t="shared" ca="1" si="16"/>
        <v>e6tons</v>
      </c>
      <c r="H180" s="175"/>
      <c r="I180" s="175"/>
      <c r="J180" s="442">
        <f t="shared" ca="1" si="16"/>
        <v>0</v>
      </c>
      <c r="K180" s="442">
        <f t="shared" ca="1" si="16"/>
        <v>0</v>
      </c>
      <c r="L180" s="448">
        <f t="shared" ca="1" si="16"/>
        <v>0</v>
      </c>
      <c r="M180" s="491">
        <f ca="1">IFERROR(J180*INDEX('General Inputs'!$G$522:$G$579,MATCH(F180,'General Inputs'!$F$522:$F$579,0)),0)*1000</f>
        <v>0</v>
      </c>
      <c r="N180" s="445">
        <f ca="1">IFERROR(J180*INDEX('General Inputs'!$H$522:$H$579,MATCH(F180,'General Inputs'!$F$522:$F$579,0)),0)*1000</f>
        <v>0</v>
      </c>
      <c r="O180" s="445">
        <f ca="1">IFERROR(J180*INDEX('General Inputs'!$I$522:$I$579,MATCH(F180,'General Inputs'!$F$522:$F$579,0)),0)*1000</f>
        <v>0</v>
      </c>
      <c r="P180" s="445">
        <f ca="1">IFERROR($J180*INDEX('General Inputs'!$G$583:$G$630,MATCH(Coal_Calcs!$F180,'General Inputs'!$F$583:$F$630,0)),0)*$F$20</f>
        <v>0</v>
      </c>
      <c r="Q180" s="445">
        <f ca="1">IFERROR($J180*INDEX('General Inputs'!$H$583:$H$630,MATCH(Coal_Calcs!$F180,'General Inputs'!$F$583:$F$630,0)),0)*$F$20</f>
        <v>0</v>
      </c>
      <c r="R180" s="445">
        <f ca="1">IFERROR($J180*INDEX('General Inputs'!$I$583:$I$630,MATCH(Coal_Calcs!$F180,'General Inputs'!$F$583:$F$630,0)),0)*$F$20</f>
        <v>0</v>
      </c>
      <c r="S180" s="445">
        <f t="shared" ca="1" si="18"/>
        <v>0</v>
      </c>
      <c r="T180" s="442">
        <f t="shared" ca="1" si="18"/>
        <v>0</v>
      </c>
      <c r="U180" s="446">
        <f t="shared" ca="1" si="18"/>
        <v>0</v>
      </c>
      <c r="V180" s="445">
        <f ca="1">IFERROR(K180*INDEX('General Inputs'!$G$522:$G$579,MATCH(F180,'General Inputs'!$F$522:$F$579,0)),0)*1000</f>
        <v>0</v>
      </c>
      <c r="W180" s="445">
        <f ca="1">IFERROR(K180*INDEX('General Inputs'!$H$522:$H$579,MATCH(F180,'General Inputs'!$F$522:$F$579,0)),0)*1000</f>
        <v>0</v>
      </c>
      <c r="X180" s="445">
        <f ca="1">IFERROR(K180*INDEX('General Inputs'!$I$522:$I$579,MATCH(F180,'General Inputs'!$F$522:$F$579,0)),0)*1000</f>
        <v>0</v>
      </c>
      <c r="Y180" s="445">
        <f ca="1">IFERROR($K180*INDEX('General Inputs'!$G$583:$G$630,MATCH(Coal_Calcs!$F180,'General Inputs'!$F$583:$F$630,0)),0)*$F$20</f>
        <v>0</v>
      </c>
      <c r="Z180" s="445">
        <f ca="1">IFERROR($K180*INDEX('General Inputs'!$H$583:$H$630,MATCH(Coal_Calcs!$F180,'General Inputs'!$F$583:$F$630,0)),0)*$F$20</f>
        <v>0</v>
      </c>
      <c r="AA180" s="445">
        <f ca="1">IFERROR($K180*INDEX('General Inputs'!$I$583:$I$630,MATCH(Coal_Calcs!$F180,'General Inputs'!$F$583:$F$630,0)),0)*$F$20</f>
        <v>0</v>
      </c>
      <c r="AB180" s="445">
        <f t="shared" ca="1" si="13"/>
        <v>0</v>
      </c>
      <c r="AC180" s="442">
        <f t="shared" ca="1" si="13"/>
        <v>0</v>
      </c>
      <c r="AD180" s="446">
        <f t="shared" ca="1" si="13"/>
        <v>0</v>
      </c>
      <c r="AE180" s="445"/>
      <c r="AF180" s="442"/>
      <c r="AG180" s="446"/>
      <c r="AH180" s="445"/>
      <c r="AI180" s="442"/>
      <c r="AJ180" s="446"/>
      <c r="AK180" s="445">
        <f t="shared" si="14"/>
        <v>0</v>
      </c>
      <c r="AL180" s="442">
        <f t="shared" si="14"/>
        <v>0</v>
      </c>
      <c r="AM180" s="446">
        <f t="shared" si="14"/>
        <v>0</v>
      </c>
    </row>
    <row r="181" spans="1:39" s="82" customFormat="1" ht="12.9" customHeight="1" x14ac:dyDescent="0.3">
      <c r="A181" s="19"/>
      <c r="B181" s="19"/>
      <c r="C181" s="104"/>
      <c r="D181" s="453"/>
      <c r="E181" s="454" t="str">
        <f t="shared" ca="1" si="16"/>
        <v>North Macedonia</v>
      </c>
      <c r="F181" s="454" t="str">
        <f t="shared" ca="1" si="16"/>
        <v>mk</v>
      </c>
      <c r="G181" s="454" t="str">
        <f t="shared" ca="1" si="16"/>
        <v>e6tons</v>
      </c>
      <c r="H181" s="175"/>
      <c r="I181" s="175"/>
      <c r="J181" s="442">
        <f t="shared" ca="1" si="16"/>
        <v>0</v>
      </c>
      <c r="K181" s="442">
        <f t="shared" ca="1" si="16"/>
        <v>5.4775196912818656</v>
      </c>
      <c r="L181" s="448">
        <f t="shared" ca="1" si="16"/>
        <v>0</v>
      </c>
      <c r="M181" s="491">
        <f ca="1">IFERROR(J181*INDEX('General Inputs'!$G$522:$G$579,MATCH(F181,'General Inputs'!$F$522:$F$579,0)),0)*1000</f>
        <v>0</v>
      </c>
      <c r="N181" s="445">
        <f ca="1">IFERROR(J181*INDEX('General Inputs'!$H$522:$H$579,MATCH(F181,'General Inputs'!$F$522:$F$579,0)),0)*1000</f>
        <v>0</v>
      </c>
      <c r="O181" s="445">
        <f ca="1">IFERROR(J181*INDEX('General Inputs'!$I$522:$I$579,MATCH(F181,'General Inputs'!$F$522:$F$579,0)),0)*1000</f>
        <v>0</v>
      </c>
      <c r="P181" s="445">
        <f ca="1">IFERROR($J181*INDEX('General Inputs'!$G$583:$G$630,MATCH(Coal_Calcs!$F181,'General Inputs'!$F$583:$F$630,0)),0)*$F$20</f>
        <v>0</v>
      </c>
      <c r="Q181" s="445">
        <f ca="1">IFERROR($J181*INDEX('General Inputs'!$H$583:$H$630,MATCH(Coal_Calcs!$F181,'General Inputs'!$F$583:$F$630,0)),0)*$F$20</f>
        <v>0</v>
      </c>
      <c r="R181" s="445">
        <f ca="1">IFERROR($J181*INDEX('General Inputs'!$I$583:$I$630,MATCH(Coal_Calcs!$F181,'General Inputs'!$F$583:$F$630,0)),0)*$F$20</f>
        <v>0</v>
      </c>
      <c r="S181" s="445">
        <f t="shared" ca="1" si="18"/>
        <v>0</v>
      </c>
      <c r="T181" s="442">
        <f t="shared" ca="1" si="18"/>
        <v>0</v>
      </c>
      <c r="U181" s="446">
        <f t="shared" ca="1" si="18"/>
        <v>0</v>
      </c>
      <c r="V181" s="445">
        <f ca="1">IFERROR(K181*INDEX('General Inputs'!$G$522:$G$579,MATCH(F181,'General Inputs'!$F$522:$F$579,0)),0)*1000</f>
        <v>8904.2947033238179</v>
      </c>
      <c r="W181" s="445">
        <f ca="1">IFERROR(K181*INDEX('General Inputs'!$H$522:$H$579,MATCH(F181,'General Inputs'!$F$522:$F$579,0)),0)*1000</f>
        <v>9874.1246841834345</v>
      </c>
      <c r="X181" s="445">
        <f ca="1">IFERROR(K181*INDEX('General Inputs'!$I$522:$I$579,MATCH(F181,'General Inputs'!$F$522:$F$579,0)),0)*1000</f>
        <v>10853.784629584077</v>
      </c>
      <c r="Y181" s="445">
        <f ca="1">IFERROR($K181*INDEX('General Inputs'!$G$583:$G$630,MATCH(Coal_Calcs!$F181,'General Inputs'!$F$583:$F$630,0)),0)*$F$20</f>
        <v>611.9654304786078</v>
      </c>
      <c r="Z181" s="445">
        <f ca="1">IFERROR($K181*INDEX('General Inputs'!$H$583:$H$630,MATCH(Coal_Calcs!$F181,'General Inputs'!$F$583:$F$630,0)),0)*$F$20</f>
        <v>672.54458990589887</v>
      </c>
      <c r="AA181" s="445">
        <f ca="1">IFERROR($K181*INDEX('General Inputs'!$I$583:$I$630,MATCH(Coal_Calcs!$F181,'General Inputs'!$F$583:$F$630,0)),0)*$F$20</f>
        <v>733.12374933319018</v>
      </c>
      <c r="AB181" s="445">
        <f t="shared" ca="1" si="13"/>
        <v>9516.2601338024251</v>
      </c>
      <c r="AC181" s="442">
        <f t="shared" ca="1" si="13"/>
        <v>10546.669274089334</v>
      </c>
      <c r="AD181" s="446">
        <f t="shared" ca="1" si="13"/>
        <v>11586.908378917267</v>
      </c>
      <c r="AE181" s="445"/>
      <c r="AF181" s="442"/>
      <c r="AG181" s="446"/>
      <c r="AH181" s="445"/>
      <c r="AI181" s="442"/>
      <c r="AJ181" s="446"/>
      <c r="AK181" s="445">
        <f t="shared" si="14"/>
        <v>0</v>
      </c>
      <c r="AL181" s="442">
        <f t="shared" si="14"/>
        <v>0</v>
      </c>
      <c r="AM181" s="446">
        <f t="shared" si="14"/>
        <v>0</v>
      </c>
    </row>
    <row r="182" spans="1:39" s="82" customFormat="1" ht="12.9" customHeight="1" x14ac:dyDescent="0.3">
      <c r="A182" s="19"/>
      <c r="B182" s="19"/>
      <c r="C182" s="104"/>
      <c r="D182" s="453"/>
      <c r="E182" s="454" t="str">
        <f t="shared" ca="1" si="16"/>
        <v>Mali</v>
      </c>
      <c r="F182" s="454" t="str">
        <f t="shared" ca="1" si="16"/>
        <v>ml</v>
      </c>
      <c r="G182" s="454" t="str">
        <f t="shared" ca="1" si="16"/>
        <v>e6tons</v>
      </c>
      <c r="H182" s="175"/>
      <c r="I182" s="175"/>
      <c r="J182" s="442">
        <f t="shared" ca="1" si="16"/>
        <v>0</v>
      </c>
      <c r="K182" s="442">
        <f t="shared" ca="1" si="16"/>
        <v>0</v>
      </c>
      <c r="L182" s="448">
        <f t="shared" ca="1" si="16"/>
        <v>0</v>
      </c>
      <c r="M182" s="491">
        <f ca="1">IFERROR(J182*INDEX('General Inputs'!$G$522:$G$579,MATCH(F182,'General Inputs'!$F$522:$F$579,0)),0)*1000</f>
        <v>0</v>
      </c>
      <c r="N182" s="445">
        <f ca="1">IFERROR(J182*INDEX('General Inputs'!$H$522:$H$579,MATCH(F182,'General Inputs'!$F$522:$F$579,0)),0)*1000</f>
        <v>0</v>
      </c>
      <c r="O182" s="445">
        <f ca="1">IFERROR(J182*INDEX('General Inputs'!$I$522:$I$579,MATCH(F182,'General Inputs'!$F$522:$F$579,0)),0)*1000</f>
        <v>0</v>
      </c>
      <c r="P182" s="445">
        <f ca="1">IFERROR($J182*INDEX('General Inputs'!$G$583:$G$630,MATCH(Coal_Calcs!$F182,'General Inputs'!$F$583:$F$630,0)),0)*$F$20</f>
        <v>0</v>
      </c>
      <c r="Q182" s="445">
        <f ca="1">IFERROR($J182*INDEX('General Inputs'!$H$583:$H$630,MATCH(Coal_Calcs!$F182,'General Inputs'!$F$583:$F$630,0)),0)*$F$20</f>
        <v>0</v>
      </c>
      <c r="R182" s="445">
        <f ca="1">IFERROR($J182*INDEX('General Inputs'!$I$583:$I$630,MATCH(Coal_Calcs!$F182,'General Inputs'!$F$583:$F$630,0)),0)*$F$20</f>
        <v>0</v>
      </c>
      <c r="S182" s="445">
        <f t="shared" ca="1" si="18"/>
        <v>0</v>
      </c>
      <c r="T182" s="442">
        <f t="shared" ca="1" si="18"/>
        <v>0</v>
      </c>
      <c r="U182" s="446">
        <f t="shared" ca="1" si="18"/>
        <v>0</v>
      </c>
      <c r="V182" s="445">
        <f ca="1">IFERROR(K182*INDEX('General Inputs'!$G$522:$G$579,MATCH(F182,'General Inputs'!$F$522:$F$579,0)),0)*1000</f>
        <v>0</v>
      </c>
      <c r="W182" s="445">
        <f ca="1">IFERROR(K182*INDEX('General Inputs'!$H$522:$H$579,MATCH(F182,'General Inputs'!$F$522:$F$579,0)),0)*1000</f>
        <v>0</v>
      </c>
      <c r="X182" s="445">
        <f ca="1">IFERROR(K182*INDEX('General Inputs'!$I$522:$I$579,MATCH(F182,'General Inputs'!$F$522:$F$579,0)),0)*1000</f>
        <v>0</v>
      </c>
      <c r="Y182" s="445">
        <f ca="1">IFERROR($K182*INDEX('General Inputs'!$G$583:$G$630,MATCH(Coal_Calcs!$F182,'General Inputs'!$F$583:$F$630,0)),0)*$F$20</f>
        <v>0</v>
      </c>
      <c r="Z182" s="445">
        <f ca="1">IFERROR($K182*INDEX('General Inputs'!$H$583:$H$630,MATCH(Coal_Calcs!$F182,'General Inputs'!$F$583:$F$630,0)),0)*$F$20</f>
        <v>0</v>
      </c>
      <c r="AA182" s="445">
        <f ca="1">IFERROR($K182*INDEX('General Inputs'!$I$583:$I$630,MATCH(Coal_Calcs!$F182,'General Inputs'!$F$583:$F$630,0)),0)*$F$20</f>
        <v>0</v>
      </c>
      <c r="AB182" s="445">
        <f t="shared" ref="AB182:AD245" ca="1" si="19">V182+Y182</f>
        <v>0</v>
      </c>
      <c r="AC182" s="442">
        <f t="shared" ca="1" si="19"/>
        <v>0</v>
      </c>
      <c r="AD182" s="446">
        <f t="shared" ca="1" si="19"/>
        <v>0</v>
      </c>
      <c r="AE182" s="445"/>
      <c r="AF182" s="442"/>
      <c r="AG182" s="446"/>
      <c r="AH182" s="445"/>
      <c r="AI182" s="442"/>
      <c r="AJ182" s="446"/>
      <c r="AK182" s="445">
        <f t="shared" ref="AK182:AM245" si="20">AE182+AH182</f>
        <v>0</v>
      </c>
      <c r="AL182" s="442">
        <f t="shared" si="20"/>
        <v>0</v>
      </c>
      <c r="AM182" s="446">
        <f t="shared" si="20"/>
        <v>0</v>
      </c>
    </row>
    <row r="183" spans="1:39" s="82" customFormat="1" ht="12.9" customHeight="1" x14ac:dyDescent="0.3">
      <c r="A183" s="19"/>
      <c r="B183" s="19"/>
      <c r="C183" s="104"/>
      <c r="D183" s="453"/>
      <c r="E183" s="454" t="str">
        <f t="shared" ca="1" si="16"/>
        <v>Myanmar</v>
      </c>
      <c r="F183" s="454" t="str">
        <f t="shared" ca="1" si="16"/>
        <v>mm</v>
      </c>
      <c r="G183" s="454" t="str">
        <f t="shared" ref="E183:L240" ca="1" si="21">INDIRECT((ADDRESS(ROW(),COLUMN(),,,$F$290)))</f>
        <v>e6tons</v>
      </c>
      <c r="H183" s="175"/>
      <c r="I183" s="175"/>
      <c r="J183" s="442">
        <f t="shared" ref="J183:L198" ca="1" si="22">INDIRECT((ADDRESS(ROW(),COLUMN(),,,$F$290)))</f>
        <v>0</v>
      </c>
      <c r="K183" s="442">
        <f t="shared" ca="1" si="22"/>
        <v>1.4264129402159123</v>
      </c>
      <c r="L183" s="448">
        <f t="shared" ca="1" si="22"/>
        <v>0</v>
      </c>
      <c r="M183" s="491">
        <f ca="1">IFERROR(J183*INDEX('General Inputs'!$G$522:$G$579,MATCH(F183,'General Inputs'!$F$522:$F$579,0)),0)*1000</f>
        <v>0</v>
      </c>
      <c r="N183" s="445">
        <f ca="1">IFERROR(J183*INDEX('General Inputs'!$H$522:$H$579,MATCH(F183,'General Inputs'!$F$522:$F$579,0)),0)*1000</f>
        <v>0</v>
      </c>
      <c r="O183" s="445">
        <f ca="1">IFERROR(J183*INDEX('General Inputs'!$I$522:$I$579,MATCH(F183,'General Inputs'!$F$522:$F$579,0)),0)*1000</f>
        <v>0</v>
      </c>
      <c r="P183" s="445">
        <f ca="1">IFERROR($J183*INDEX('General Inputs'!$G$583:$G$630,MATCH(Coal_Calcs!$F183,'General Inputs'!$F$583:$F$630,0)),0)*$F$20</f>
        <v>0</v>
      </c>
      <c r="Q183" s="445">
        <f ca="1">IFERROR($J183*INDEX('General Inputs'!$H$583:$H$630,MATCH(Coal_Calcs!$F183,'General Inputs'!$F$583:$F$630,0)),0)*$F$20</f>
        <v>0</v>
      </c>
      <c r="R183" s="445">
        <f ca="1">IFERROR($J183*INDEX('General Inputs'!$I$583:$I$630,MATCH(Coal_Calcs!$F183,'General Inputs'!$F$583:$F$630,0)),0)*$F$20</f>
        <v>0</v>
      </c>
      <c r="S183" s="445">
        <f t="shared" ca="1" si="18"/>
        <v>0</v>
      </c>
      <c r="T183" s="442">
        <f t="shared" ca="1" si="18"/>
        <v>0</v>
      </c>
      <c r="U183" s="446">
        <f t="shared" ca="1" si="18"/>
        <v>0</v>
      </c>
      <c r="V183" s="445">
        <f ca="1">IFERROR(K183*INDEX('General Inputs'!$G$522:$G$579,MATCH(F183,'General Inputs'!$F$522:$F$579,0)),0)*1000</f>
        <v>2318.7869517899853</v>
      </c>
      <c r="W183" s="445">
        <f ca="1">IFERROR(K183*INDEX('General Inputs'!$H$522:$H$579,MATCH(F183,'General Inputs'!$F$522:$F$579,0)),0)*1000</f>
        <v>2571.3425084061168</v>
      </c>
      <c r="X183" s="445">
        <f ca="1">IFERROR(K183*INDEX('General Inputs'!$I$522:$I$579,MATCH(F183,'General Inputs'!$F$522:$F$579,0)),0)*1000</f>
        <v>2826.4579076907271</v>
      </c>
      <c r="Y183" s="445">
        <f ca="1">IFERROR($K183*INDEX('General Inputs'!$G$583:$G$630,MATCH(Coal_Calcs!$F183,'General Inputs'!$F$583:$F$630,0)),0)*$F$20</f>
        <v>159.36326260749692</v>
      </c>
      <c r="Z183" s="445">
        <f ca="1">IFERROR($K183*INDEX('General Inputs'!$H$583:$H$630,MATCH(Coal_Calcs!$F183,'General Inputs'!$F$583:$F$630,0)),0)*$F$20</f>
        <v>175.13881464285049</v>
      </c>
      <c r="AA183" s="445">
        <f ca="1">IFERROR($K183*INDEX('General Inputs'!$I$583:$I$630,MATCH(Coal_Calcs!$F183,'General Inputs'!$F$583:$F$630,0)),0)*$F$20</f>
        <v>190.91436667820409</v>
      </c>
      <c r="AB183" s="445">
        <f t="shared" ca="1" si="19"/>
        <v>2478.1502143974822</v>
      </c>
      <c r="AC183" s="442">
        <f t="shared" ca="1" si="19"/>
        <v>2746.4813230489672</v>
      </c>
      <c r="AD183" s="446">
        <f t="shared" ca="1" si="19"/>
        <v>3017.3722743689314</v>
      </c>
      <c r="AE183" s="445"/>
      <c r="AF183" s="442"/>
      <c r="AG183" s="446"/>
      <c r="AH183" s="445"/>
      <c r="AI183" s="442"/>
      <c r="AJ183" s="446"/>
      <c r="AK183" s="445">
        <f t="shared" si="20"/>
        <v>0</v>
      </c>
      <c r="AL183" s="442">
        <f t="shared" si="20"/>
        <v>0</v>
      </c>
      <c r="AM183" s="446">
        <f t="shared" si="20"/>
        <v>0</v>
      </c>
    </row>
    <row r="184" spans="1:39" s="82" customFormat="1" ht="12.9" customHeight="1" x14ac:dyDescent="0.3">
      <c r="A184" s="19"/>
      <c r="B184" s="19"/>
      <c r="C184" s="104"/>
      <c r="D184" s="453"/>
      <c r="E184" s="454" t="str">
        <f t="shared" ca="1" si="21"/>
        <v>Mongolia</v>
      </c>
      <c r="F184" s="454" t="str">
        <f t="shared" ca="1" si="21"/>
        <v>mn</v>
      </c>
      <c r="G184" s="454" t="str">
        <f t="shared" ca="1" si="21"/>
        <v>e6tons</v>
      </c>
      <c r="H184" s="175"/>
      <c r="I184" s="175"/>
      <c r="J184" s="442">
        <f t="shared" ca="1" si="22"/>
        <v>57</v>
      </c>
      <c r="K184" s="442">
        <f t="shared" ca="1" si="22"/>
        <v>55.799906208835864</v>
      </c>
      <c r="L184" s="448">
        <f t="shared" ca="1" si="22"/>
        <v>0</v>
      </c>
      <c r="M184" s="491">
        <f ca="1">IFERROR(J184*INDEX('General Inputs'!$G$522:$G$579,MATCH(F184,'General Inputs'!$F$522:$F$579,0)),0)*1000</f>
        <v>117756.07609919402</v>
      </c>
      <c r="N184" s="445">
        <f ca="1">IFERROR(J184*INDEX('General Inputs'!$H$522:$H$579,MATCH(F184,'General Inputs'!$F$522:$F$579,0)),0)*1000</f>
        <v>130148.45354821142</v>
      </c>
      <c r="O184" s="445">
        <f ca="1">IFERROR(J184*INDEX('General Inputs'!$I$522:$I$579,MATCH(F184,'General Inputs'!$F$522:$F$579,0)),0)*1000</f>
        <v>142260.93272469632</v>
      </c>
      <c r="P184" s="445">
        <f ca="1">IFERROR($J184*INDEX('General Inputs'!$G$583:$G$630,MATCH(Coal_Calcs!$F184,'General Inputs'!$F$583:$F$630,0)),0)*$F$20</f>
        <v>4523.8846914395635</v>
      </c>
      <c r="Q184" s="445">
        <f ca="1">IFERROR($J184*INDEX('General Inputs'!$H$583:$H$630,MATCH(Coal_Calcs!$F184,'General Inputs'!$F$583:$F$630,0)),0)*$F$20</f>
        <v>5026.5385460439584</v>
      </c>
      <c r="R184" s="445">
        <f ca="1">IFERROR($J184*INDEX('General Inputs'!$I$583:$I$630,MATCH(Coal_Calcs!$F184,'General Inputs'!$F$583:$F$630,0)),0)*$F$20</f>
        <v>5529.1924006483559</v>
      </c>
      <c r="S184" s="445">
        <f t="shared" ca="1" si="18"/>
        <v>122279.96079063359</v>
      </c>
      <c r="T184" s="442">
        <f t="shared" ca="1" si="18"/>
        <v>135174.99209425537</v>
      </c>
      <c r="U184" s="446">
        <f t="shared" ca="1" si="18"/>
        <v>147790.12512534467</v>
      </c>
      <c r="V184" s="445">
        <f ca="1">IFERROR(K184*INDEX('General Inputs'!$G$522:$G$579,MATCH(F184,'General Inputs'!$F$522:$F$579,0)),0)*1000</f>
        <v>115276.80705009763</v>
      </c>
      <c r="W184" s="445">
        <f ca="1">IFERROR(K184*INDEX('General Inputs'!$H$522:$H$579,MATCH(F184,'General Inputs'!$F$522:$F$579,0)),0)*1000</f>
        <v>127408.27195114436</v>
      </c>
      <c r="X184" s="445">
        <f ca="1">IFERROR(K184*INDEX('General Inputs'!$I$522:$I$579,MATCH(F184,'General Inputs'!$F$522:$F$579,0)),0)*1000</f>
        <v>139265.73163543094</v>
      </c>
      <c r="Y184" s="445">
        <f ca="1">IFERROR($K184*INDEX('General Inputs'!$G$583:$G$630,MATCH(Coal_Calcs!$F184,'General Inputs'!$F$583:$F$630,0)),0)*$F$20</f>
        <v>4428.637569858176</v>
      </c>
      <c r="Z184" s="445">
        <f ca="1">IFERROR($K184*INDEX('General Inputs'!$H$583:$H$630,MATCH(Coal_Calcs!$F184,'General Inputs'!$F$583:$F$630,0)),0)*$F$20</f>
        <v>4920.7084109535281</v>
      </c>
      <c r="AA184" s="445">
        <f ca="1">IFERROR($K184*INDEX('General Inputs'!$I$583:$I$630,MATCH(Coal_Calcs!$F184,'General Inputs'!$F$583:$F$630,0)),0)*$F$20</f>
        <v>5412.779252048882</v>
      </c>
      <c r="AB184" s="445">
        <f t="shared" ca="1" si="19"/>
        <v>119705.44461995582</v>
      </c>
      <c r="AC184" s="442">
        <f t="shared" ca="1" si="19"/>
        <v>132328.98036209788</v>
      </c>
      <c r="AD184" s="446">
        <f t="shared" ca="1" si="19"/>
        <v>144678.51088747982</v>
      </c>
      <c r="AE184" s="445"/>
      <c r="AF184" s="442"/>
      <c r="AG184" s="446"/>
      <c r="AH184" s="445"/>
      <c r="AI184" s="442"/>
      <c r="AJ184" s="446"/>
      <c r="AK184" s="445">
        <f t="shared" si="20"/>
        <v>0</v>
      </c>
      <c r="AL184" s="442">
        <f t="shared" si="20"/>
        <v>0</v>
      </c>
      <c r="AM184" s="446">
        <f t="shared" si="20"/>
        <v>0</v>
      </c>
    </row>
    <row r="185" spans="1:39" s="82" customFormat="1" ht="12.9" customHeight="1" x14ac:dyDescent="0.3">
      <c r="A185" s="19"/>
      <c r="B185" s="19"/>
      <c r="C185" s="104"/>
      <c r="D185" s="453"/>
      <c r="E185" s="454" t="str">
        <f t="shared" ca="1" si="21"/>
        <v>Macao</v>
      </c>
      <c r="F185" s="454" t="str">
        <f t="shared" ca="1" si="21"/>
        <v>mo</v>
      </c>
      <c r="G185" s="454" t="str">
        <f t="shared" ca="1" si="21"/>
        <v>e6tons</v>
      </c>
      <c r="H185" s="175"/>
      <c r="I185" s="175"/>
      <c r="J185" s="442">
        <f t="shared" ca="1" si="22"/>
        <v>0</v>
      </c>
      <c r="K185" s="442">
        <f t="shared" ca="1" si="22"/>
        <v>0</v>
      </c>
      <c r="L185" s="448">
        <f t="shared" ca="1" si="22"/>
        <v>0</v>
      </c>
      <c r="M185" s="491">
        <f ca="1">IFERROR(J185*INDEX('General Inputs'!$G$522:$G$579,MATCH(F185,'General Inputs'!$F$522:$F$579,0)),0)*1000</f>
        <v>0</v>
      </c>
      <c r="N185" s="445">
        <f ca="1">IFERROR(J185*INDEX('General Inputs'!$H$522:$H$579,MATCH(F185,'General Inputs'!$F$522:$F$579,0)),0)*1000</f>
        <v>0</v>
      </c>
      <c r="O185" s="445">
        <f ca="1">IFERROR(J185*INDEX('General Inputs'!$I$522:$I$579,MATCH(F185,'General Inputs'!$F$522:$F$579,0)),0)*1000</f>
        <v>0</v>
      </c>
      <c r="P185" s="445">
        <f ca="1">IFERROR($J185*INDEX('General Inputs'!$G$583:$G$630,MATCH(Coal_Calcs!$F185,'General Inputs'!$F$583:$F$630,0)),0)*$F$20</f>
        <v>0</v>
      </c>
      <c r="Q185" s="445">
        <f ca="1">IFERROR($J185*INDEX('General Inputs'!$H$583:$H$630,MATCH(Coal_Calcs!$F185,'General Inputs'!$F$583:$F$630,0)),0)*$F$20</f>
        <v>0</v>
      </c>
      <c r="R185" s="445">
        <f ca="1">IFERROR($J185*INDEX('General Inputs'!$I$583:$I$630,MATCH(Coal_Calcs!$F185,'General Inputs'!$F$583:$F$630,0)),0)*$F$20</f>
        <v>0</v>
      </c>
      <c r="S185" s="445">
        <f t="shared" ca="1" si="18"/>
        <v>0</v>
      </c>
      <c r="T185" s="442">
        <f t="shared" ca="1" si="18"/>
        <v>0</v>
      </c>
      <c r="U185" s="446">
        <f t="shared" ca="1" si="18"/>
        <v>0</v>
      </c>
      <c r="V185" s="445">
        <f ca="1">IFERROR(K185*INDEX('General Inputs'!$G$522:$G$579,MATCH(F185,'General Inputs'!$F$522:$F$579,0)),0)*1000</f>
        <v>0</v>
      </c>
      <c r="W185" s="445">
        <f ca="1">IFERROR(K185*INDEX('General Inputs'!$H$522:$H$579,MATCH(F185,'General Inputs'!$F$522:$F$579,0)),0)*1000</f>
        <v>0</v>
      </c>
      <c r="X185" s="445">
        <f ca="1">IFERROR(K185*INDEX('General Inputs'!$I$522:$I$579,MATCH(F185,'General Inputs'!$F$522:$F$579,0)),0)*1000</f>
        <v>0</v>
      </c>
      <c r="Y185" s="445">
        <f ca="1">IFERROR($K185*INDEX('General Inputs'!$G$583:$G$630,MATCH(Coal_Calcs!$F185,'General Inputs'!$F$583:$F$630,0)),0)*$F$20</f>
        <v>0</v>
      </c>
      <c r="Z185" s="445">
        <f ca="1">IFERROR($K185*INDEX('General Inputs'!$H$583:$H$630,MATCH(Coal_Calcs!$F185,'General Inputs'!$F$583:$F$630,0)),0)*$F$20</f>
        <v>0</v>
      </c>
      <c r="AA185" s="445">
        <f ca="1">IFERROR($K185*INDEX('General Inputs'!$I$583:$I$630,MATCH(Coal_Calcs!$F185,'General Inputs'!$F$583:$F$630,0)),0)*$F$20</f>
        <v>0</v>
      </c>
      <c r="AB185" s="445">
        <f t="shared" ca="1" si="19"/>
        <v>0</v>
      </c>
      <c r="AC185" s="442">
        <f t="shared" ca="1" si="19"/>
        <v>0</v>
      </c>
      <c r="AD185" s="446">
        <f t="shared" ca="1" si="19"/>
        <v>0</v>
      </c>
      <c r="AE185" s="445"/>
      <c r="AF185" s="442"/>
      <c r="AG185" s="446"/>
      <c r="AH185" s="445"/>
      <c r="AI185" s="442"/>
      <c r="AJ185" s="446"/>
      <c r="AK185" s="445">
        <f t="shared" si="20"/>
        <v>0</v>
      </c>
      <c r="AL185" s="442">
        <f t="shared" si="20"/>
        <v>0</v>
      </c>
      <c r="AM185" s="446">
        <f t="shared" si="20"/>
        <v>0</v>
      </c>
    </row>
    <row r="186" spans="1:39" s="82" customFormat="1" ht="12.9" customHeight="1" x14ac:dyDescent="0.3">
      <c r="A186" s="19"/>
      <c r="B186" s="19"/>
      <c r="C186" s="104"/>
      <c r="D186" s="453"/>
      <c r="E186" s="454" t="str">
        <f t="shared" ca="1" si="21"/>
        <v>Northern Mariana Islands</v>
      </c>
      <c r="F186" s="454" t="str">
        <f t="shared" ca="1" si="21"/>
        <v>mp</v>
      </c>
      <c r="G186" s="454" t="str">
        <f t="shared" ca="1" si="21"/>
        <v>e6tons</v>
      </c>
      <c r="H186" s="175"/>
      <c r="I186" s="175"/>
      <c r="J186" s="442">
        <f t="shared" ca="1" si="22"/>
        <v>0</v>
      </c>
      <c r="K186" s="442">
        <f t="shared" ca="1" si="22"/>
        <v>0</v>
      </c>
      <c r="L186" s="448">
        <f t="shared" ca="1" si="22"/>
        <v>0</v>
      </c>
      <c r="M186" s="491">
        <f ca="1">IFERROR(J186*INDEX('General Inputs'!$G$522:$G$579,MATCH(F186,'General Inputs'!$F$522:$F$579,0)),0)*1000</f>
        <v>0</v>
      </c>
      <c r="N186" s="445">
        <f ca="1">IFERROR(J186*INDEX('General Inputs'!$H$522:$H$579,MATCH(F186,'General Inputs'!$F$522:$F$579,0)),0)*1000</f>
        <v>0</v>
      </c>
      <c r="O186" s="445">
        <f ca="1">IFERROR(J186*INDEX('General Inputs'!$I$522:$I$579,MATCH(F186,'General Inputs'!$F$522:$F$579,0)),0)*1000</f>
        <v>0</v>
      </c>
      <c r="P186" s="445">
        <f ca="1">IFERROR($J186*INDEX('General Inputs'!$G$583:$G$630,MATCH(Coal_Calcs!$F186,'General Inputs'!$F$583:$F$630,0)),0)*$F$20</f>
        <v>0</v>
      </c>
      <c r="Q186" s="445">
        <f ca="1">IFERROR($J186*INDEX('General Inputs'!$H$583:$H$630,MATCH(Coal_Calcs!$F186,'General Inputs'!$F$583:$F$630,0)),0)*$F$20</f>
        <v>0</v>
      </c>
      <c r="R186" s="445">
        <f ca="1">IFERROR($J186*INDEX('General Inputs'!$I$583:$I$630,MATCH(Coal_Calcs!$F186,'General Inputs'!$F$583:$F$630,0)),0)*$F$20</f>
        <v>0</v>
      </c>
      <c r="S186" s="445">
        <f t="shared" ca="1" si="18"/>
        <v>0</v>
      </c>
      <c r="T186" s="442">
        <f t="shared" ca="1" si="18"/>
        <v>0</v>
      </c>
      <c r="U186" s="446">
        <f t="shared" ca="1" si="18"/>
        <v>0</v>
      </c>
      <c r="V186" s="445">
        <f ca="1">IFERROR(K186*INDEX('General Inputs'!$G$522:$G$579,MATCH(F186,'General Inputs'!$F$522:$F$579,0)),0)*1000</f>
        <v>0</v>
      </c>
      <c r="W186" s="445">
        <f ca="1">IFERROR(K186*INDEX('General Inputs'!$H$522:$H$579,MATCH(F186,'General Inputs'!$F$522:$F$579,0)),0)*1000</f>
        <v>0</v>
      </c>
      <c r="X186" s="445">
        <f ca="1">IFERROR(K186*INDEX('General Inputs'!$I$522:$I$579,MATCH(F186,'General Inputs'!$F$522:$F$579,0)),0)*1000</f>
        <v>0</v>
      </c>
      <c r="Y186" s="445">
        <f ca="1">IFERROR($K186*INDEX('General Inputs'!$G$583:$G$630,MATCH(Coal_Calcs!$F186,'General Inputs'!$F$583:$F$630,0)),0)*$F$20</f>
        <v>0</v>
      </c>
      <c r="Z186" s="445">
        <f ca="1">IFERROR($K186*INDEX('General Inputs'!$H$583:$H$630,MATCH(Coal_Calcs!$F186,'General Inputs'!$F$583:$F$630,0)),0)*$F$20</f>
        <v>0</v>
      </c>
      <c r="AA186" s="445">
        <f ca="1">IFERROR($K186*INDEX('General Inputs'!$I$583:$I$630,MATCH(Coal_Calcs!$F186,'General Inputs'!$F$583:$F$630,0)),0)*$F$20</f>
        <v>0</v>
      </c>
      <c r="AB186" s="445">
        <f t="shared" ca="1" si="19"/>
        <v>0</v>
      </c>
      <c r="AC186" s="442">
        <f t="shared" ca="1" si="19"/>
        <v>0</v>
      </c>
      <c r="AD186" s="446">
        <f t="shared" ca="1" si="19"/>
        <v>0</v>
      </c>
      <c r="AE186" s="445"/>
      <c r="AF186" s="442"/>
      <c r="AG186" s="446"/>
      <c r="AH186" s="445"/>
      <c r="AI186" s="442"/>
      <c r="AJ186" s="446"/>
      <c r="AK186" s="445">
        <f t="shared" si="20"/>
        <v>0</v>
      </c>
      <c r="AL186" s="442">
        <f t="shared" si="20"/>
        <v>0</v>
      </c>
      <c r="AM186" s="446">
        <f t="shared" si="20"/>
        <v>0</v>
      </c>
    </row>
    <row r="187" spans="1:39" s="82" customFormat="1" ht="12.9" customHeight="1" x14ac:dyDescent="0.3">
      <c r="A187" s="19"/>
      <c r="B187" s="19"/>
      <c r="C187" s="104"/>
      <c r="D187" s="453"/>
      <c r="E187" s="454" t="str">
        <f t="shared" ca="1" si="21"/>
        <v>Martinique</v>
      </c>
      <c r="F187" s="454" t="str">
        <f t="shared" ca="1" si="21"/>
        <v>mq</v>
      </c>
      <c r="G187" s="454" t="str">
        <f t="shared" ca="1" si="21"/>
        <v>e6tons</v>
      </c>
      <c r="H187" s="175"/>
      <c r="I187" s="175"/>
      <c r="J187" s="442">
        <f t="shared" ca="1" si="22"/>
        <v>0</v>
      </c>
      <c r="K187" s="442">
        <f t="shared" ca="1" si="22"/>
        <v>0</v>
      </c>
      <c r="L187" s="448">
        <f t="shared" ca="1" si="22"/>
        <v>0</v>
      </c>
      <c r="M187" s="491">
        <f ca="1">IFERROR(J187*INDEX('General Inputs'!$G$522:$G$579,MATCH(F187,'General Inputs'!$F$522:$F$579,0)),0)*1000</f>
        <v>0</v>
      </c>
      <c r="N187" s="445">
        <f ca="1">IFERROR(J187*INDEX('General Inputs'!$H$522:$H$579,MATCH(F187,'General Inputs'!$F$522:$F$579,0)),0)*1000</f>
        <v>0</v>
      </c>
      <c r="O187" s="445">
        <f ca="1">IFERROR(J187*INDEX('General Inputs'!$I$522:$I$579,MATCH(F187,'General Inputs'!$F$522:$F$579,0)),0)*1000</f>
        <v>0</v>
      </c>
      <c r="P187" s="445">
        <f ca="1">IFERROR($J187*INDEX('General Inputs'!$G$583:$G$630,MATCH(Coal_Calcs!$F187,'General Inputs'!$F$583:$F$630,0)),0)*$F$20</f>
        <v>0</v>
      </c>
      <c r="Q187" s="445">
        <f ca="1">IFERROR($J187*INDEX('General Inputs'!$H$583:$H$630,MATCH(Coal_Calcs!$F187,'General Inputs'!$F$583:$F$630,0)),0)*$F$20</f>
        <v>0</v>
      </c>
      <c r="R187" s="445">
        <f ca="1">IFERROR($J187*INDEX('General Inputs'!$I$583:$I$630,MATCH(Coal_Calcs!$F187,'General Inputs'!$F$583:$F$630,0)),0)*$F$20</f>
        <v>0</v>
      </c>
      <c r="S187" s="445">
        <f t="shared" ca="1" si="18"/>
        <v>0</v>
      </c>
      <c r="T187" s="442">
        <f t="shared" ca="1" si="18"/>
        <v>0</v>
      </c>
      <c r="U187" s="446">
        <f t="shared" ca="1" si="18"/>
        <v>0</v>
      </c>
      <c r="V187" s="445">
        <f ca="1">IFERROR(K187*INDEX('General Inputs'!$G$522:$G$579,MATCH(F187,'General Inputs'!$F$522:$F$579,0)),0)*1000</f>
        <v>0</v>
      </c>
      <c r="W187" s="445">
        <f ca="1">IFERROR(K187*INDEX('General Inputs'!$H$522:$H$579,MATCH(F187,'General Inputs'!$F$522:$F$579,0)),0)*1000</f>
        <v>0</v>
      </c>
      <c r="X187" s="445">
        <f ca="1">IFERROR(K187*INDEX('General Inputs'!$I$522:$I$579,MATCH(F187,'General Inputs'!$F$522:$F$579,0)),0)*1000</f>
        <v>0</v>
      </c>
      <c r="Y187" s="445">
        <f ca="1">IFERROR($K187*INDEX('General Inputs'!$G$583:$G$630,MATCH(Coal_Calcs!$F187,'General Inputs'!$F$583:$F$630,0)),0)*$F$20</f>
        <v>0</v>
      </c>
      <c r="Z187" s="445">
        <f ca="1">IFERROR($K187*INDEX('General Inputs'!$H$583:$H$630,MATCH(Coal_Calcs!$F187,'General Inputs'!$F$583:$F$630,0)),0)*$F$20</f>
        <v>0</v>
      </c>
      <c r="AA187" s="445">
        <f ca="1">IFERROR($K187*INDEX('General Inputs'!$I$583:$I$630,MATCH(Coal_Calcs!$F187,'General Inputs'!$F$583:$F$630,0)),0)*$F$20</f>
        <v>0</v>
      </c>
      <c r="AB187" s="445">
        <f t="shared" ca="1" si="19"/>
        <v>0</v>
      </c>
      <c r="AC187" s="442">
        <f t="shared" ca="1" si="19"/>
        <v>0</v>
      </c>
      <c r="AD187" s="446">
        <f t="shared" ca="1" si="19"/>
        <v>0</v>
      </c>
      <c r="AE187" s="445"/>
      <c r="AF187" s="442"/>
      <c r="AG187" s="446"/>
      <c r="AH187" s="445"/>
      <c r="AI187" s="442"/>
      <c r="AJ187" s="446"/>
      <c r="AK187" s="445">
        <f t="shared" si="20"/>
        <v>0</v>
      </c>
      <c r="AL187" s="442">
        <f t="shared" si="20"/>
        <v>0</v>
      </c>
      <c r="AM187" s="446">
        <f t="shared" si="20"/>
        <v>0</v>
      </c>
    </row>
    <row r="188" spans="1:39" s="82" customFormat="1" ht="12.9" customHeight="1" x14ac:dyDescent="0.3">
      <c r="A188" s="19"/>
      <c r="B188" s="19"/>
      <c r="C188" s="104"/>
      <c r="D188" s="453"/>
      <c r="E188" s="454" t="str">
        <f t="shared" ca="1" si="21"/>
        <v>Mauritania</v>
      </c>
      <c r="F188" s="454" t="str">
        <f t="shared" ca="1" si="21"/>
        <v>mr</v>
      </c>
      <c r="G188" s="454" t="str">
        <f t="shared" ca="1" si="21"/>
        <v>e6tons</v>
      </c>
      <c r="H188" s="175"/>
      <c r="I188" s="175"/>
      <c r="J188" s="442">
        <f t="shared" ca="1" si="22"/>
        <v>0</v>
      </c>
      <c r="K188" s="442">
        <f t="shared" ca="1" si="22"/>
        <v>0</v>
      </c>
      <c r="L188" s="448">
        <f t="shared" ca="1" si="22"/>
        <v>0</v>
      </c>
      <c r="M188" s="491">
        <f ca="1">IFERROR(J188*INDEX('General Inputs'!$G$522:$G$579,MATCH(F188,'General Inputs'!$F$522:$F$579,0)),0)*1000</f>
        <v>0</v>
      </c>
      <c r="N188" s="445">
        <f ca="1">IFERROR(J188*INDEX('General Inputs'!$H$522:$H$579,MATCH(F188,'General Inputs'!$F$522:$F$579,0)),0)*1000</f>
        <v>0</v>
      </c>
      <c r="O188" s="445">
        <f ca="1">IFERROR(J188*INDEX('General Inputs'!$I$522:$I$579,MATCH(F188,'General Inputs'!$F$522:$F$579,0)),0)*1000</f>
        <v>0</v>
      </c>
      <c r="P188" s="445">
        <f ca="1">IFERROR($J188*INDEX('General Inputs'!$G$583:$G$630,MATCH(Coal_Calcs!$F188,'General Inputs'!$F$583:$F$630,0)),0)*$F$20</f>
        <v>0</v>
      </c>
      <c r="Q188" s="445">
        <f ca="1">IFERROR($J188*INDEX('General Inputs'!$H$583:$H$630,MATCH(Coal_Calcs!$F188,'General Inputs'!$F$583:$F$630,0)),0)*$F$20</f>
        <v>0</v>
      </c>
      <c r="R188" s="445">
        <f ca="1">IFERROR($J188*INDEX('General Inputs'!$I$583:$I$630,MATCH(Coal_Calcs!$F188,'General Inputs'!$F$583:$F$630,0)),0)*$F$20</f>
        <v>0</v>
      </c>
      <c r="S188" s="445">
        <f t="shared" ca="1" si="18"/>
        <v>0</v>
      </c>
      <c r="T188" s="442">
        <f t="shared" ca="1" si="18"/>
        <v>0</v>
      </c>
      <c r="U188" s="446">
        <f t="shared" ca="1" si="18"/>
        <v>0</v>
      </c>
      <c r="V188" s="445">
        <f ca="1">IFERROR(K188*INDEX('General Inputs'!$G$522:$G$579,MATCH(F188,'General Inputs'!$F$522:$F$579,0)),0)*1000</f>
        <v>0</v>
      </c>
      <c r="W188" s="445">
        <f ca="1">IFERROR(K188*INDEX('General Inputs'!$H$522:$H$579,MATCH(F188,'General Inputs'!$F$522:$F$579,0)),0)*1000</f>
        <v>0</v>
      </c>
      <c r="X188" s="445">
        <f ca="1">IFERROR(K188*INDEX('General Inputs'!$I$522:$I$579,MATCH(F188,'General Inputs'!$F$522:$F$579,0)),0)*1000</f>
        <v>0</v>
      </c>
      <c r="Y188" s="445">
        <f ca="1">IFERROR($K188*INDEX('General Inputs'!$G$583:$G$630,MATCH(Coal_Calcs!$F188,'General Inputs'!$F$583:$F$630,0)),0)*$F$20</f>
        <v>0</v>
      </c>
      <c r="Z188" s="445">
        <f ca="1">IFERROR($K188*INDEX('General Inputs'!$H$583:$H$630,MATCH(Coal_Calcs!$F188,'General Inputs'!$F$583:$F$630,0)),0)*$F$20</f>
        <v>0</v>
      </c>
      <c r="AA188" s="445">
        <f ca="1">IFERROR($K188*INDEX('General Inputs'!$I$583:$I$630,MATCH(Coal_Calcs!$F188,'General Inputs'!$F$583:$F$630,0)),0)*$F$20</f>
        <v>0</v>
      </c>
      <c r="AB188" s="445">
        <f t="shared" ca="1" si="19"/>
        <v>0</v>
      </c>
      <c r="AC188" s="442">
        <f t="shared" ca="1" si="19"/>
        <v>0</v>
      </c>
      <c r="AD188" s="446">
        <f t="shared" ca="1" si="19"/>
        <v>0</v>
      </c>
      <c r="AE188" s="445"/>
      <c r="AF188" s="442"/>
      <c r="AG188" s="446"/>
      <c r="AH188" s="445"/>
      <c r="AI188" s="442"/>
      <c r="AJ188" s="446"/>
      <c r="AK188" s="445">
        <f t="shared" si="20"/>
        <v>0</v>
      </c>
      <c r="AL188" s="442">
        <f t="shared" si="20"/>
        <v>0</v>
      </c>
      <c r="AM188" s="446">
        <f t="shared" si="20"/>
        <v>0</v>
      </c>
    </row>
    <row r="189" spans="1:39" s="82" customFormat="1" ht="12.9" customHeight="1" x14ac:dyDescent="0.3">
      <c r="A189" s="19"/>
      <c r="B189" s="19"/>
      <c r="C189" s="104"/>
      <c r="D189" s="453"/>
      <c r="E189" s="454" t="str">
        <f t="shared" ca="1" si="21"/>
        <v>Montserrat</v>
      </c>
      <c r="F189" s="454" t="str">
        <f t="shared" ca="1" si="21"/>
        <v>ms</v>
      </c>
      <c r="G189" s="454" t="str">
        <f t="shared" ca="1" si="21"/>
        <v>e6tons</v>
      </c>
      <c r="H189" s="175"/>
      <c r="I189" s="175"/>
      <c r="J189" s="442">
        <f t="shared" ca="1" si="22"/>
        <v>0</v>
      </c>
      <c r="K189" s="442">
        <f t="shared" ca="1" si="22"/>
        <v>0</v>
      </c>
      <c r="L189" s="448">
        <f t="shared" ca="1" si="22"/>
        <v>0</v>
      </c>
      <c r="M189" s="491">
        <f ca="1">IFERROR(J189*INDEX('General Inputs'!$G$522:$G$579,MATCH(F189,'General Inputs'!$F$522:$F$579,0)),0)*1000</f>
        <v>0</v>
      </c>
      <c r="N189" s="445">
        <f ca="1">IFERROR(J189*INDEX('General Inputs'!$H$522:$H$579,MATCH(F189,'General Inputs'!$F$522:$F$579,0)),0)*1000</f>
        <v>0</v>
      </c>
      <c r="O189" s="445">
        <f ca="1">IFERROR(J189*INDEX('General Inputs'!$I$522:$I$579,MATCH(F189,'General Inputs'!$F$522:$F$579,0)),0)*1000</f>
        <v>0</v>
      </c>
      <c r="P189" s="445">
        <f ca="1">IFERROR($J189*INDEX('General Inputs'!$G$583:$G$630,MATCH(Coal_Calcs!$F189,'General Inputs'!$F$583:$F$630,0)),0)*$F$20</f>
        <v>0</v>
      </c>
      <c r="Q189" s="445">
        <f ca="1">IFERROR($J189*INDEX('General Inputs'!$H$583:$H$630,MATCH(Coal_Calcs!$F189,'General Inputs'!$F$583:$F$630,0)),0)*$F$20</f>
        <v>0</v>
      </c>
      <c r="R189" s="445">
        <f ca="1">IFERROR($J189*INDEX('General Inputs'!$I$583:$I$630,MATCH(Coal_Calcs!$F189,'General Inputs'!$F$583:$F$630,0)),0)*$F$20</f>
        <v>0</v>
      </c>
      <c r="S189" s="445">
        <f t="shared" ca="1" si="18"/>
        <v>0</v>
      </c>
      <c r="T189" s="442">
        <f t="shared" ca="1" si="18"/>
        <v>0</v>
      </c>
      <c r="U189" s="446">
        <f t="shared" ca="1" si="18"/>
        <v>0</v>
      </c>
      <c r="V189" s="445">
        <f ca="1">IFERROR(K189*INDEX('General Inputs'!$G$522:$G$579,MATCH(F189,'General Inputs'!$F$522:$F$579,0)),0)*1000</f>
        <v>0</v>
      </c>
      <c r="W189" s="445">
        <f ca="1">IFERROR(K189*INDEX('General Inputs'!$H$522:$H$579,MATCH(F189,'General Inputs'!$F$522:$F$579,0)),0)*1000</f>
        <v>0</v>
      </c>
      <c r="X189" s="445">
        <f ca="1">IFERROR(K189*INDEX('General Inputs'!$I$522:$I$579,MATCH(F189,'General Inputs'!$F$522:$F$579,0)),0)*1000</f>
        <v>0</v>
      </c>
      <c r="Y189" s="445">
        <f ca="1">IFERROR($K189*INDEX('General Inputs'!$G$583:$G$630,MATCH(Coal_Calcs!$F189,'General Inputs'!$F$583:$F$630,0)),0)*$F$20</f>
        <v>0</v>
      </c>
      <c r="Z189" s="445">
        <f ca="1">IFERROR($K189*INDEX('General Inputs'!$H$583:$H$630,MATCH(Coal_Calcs!$F189,'General Inputs'!$F$583:$F$630,0)),0)*$F$20</f>
        <v>0</v>
      </c>
      <c r="AA189" s="445">
        <f ca="1">IFERROR($K189*INDEX('General Inputs'!$I$583:$I$630,MATCH(Coal_Calcs!$F189,'General Inputs'!$F$583:$F$630,0)),0)*$F$20</f>
        <v>0</v>
      </c>
      <c r="AB189" s="445">
        <f t="shared" ca="1" si="19"/>
        <v>0</v>
      </c>
      <c r="AC189" s="442">
        <f t="shared" ca="1" si="19"/>
        <v>0</v>
      </c>
      <c r="AD189" s="446">
        <f t="shared" ca="1" si="19"/>
        <v>0</v>
      </c>
      <c r="AE189" s="445"/>
      <c r="AF189" s="442"/>
      <c r="AG189" s="446"/>
      <c r="AH189" s="445"/>
      <c r="AI189" s="442"/>
      <c r="AJ189" s="446"/>
      <c r="AK189" s="445">
        <f t="shared" si="20"/>
        <v>0</v>
      </c>
      <c r="AL189" s="442">
        <f t="shared" si="20"/>
        <v>0</v>
      </c>
      <c r="AM189" s="446">
        <f t="shared" si="20"/>
        <v>0</v>
      </c>
    </row>
    <row r="190" spans="1:39" s="82" customFormat="1" ht="12.9" customHeight="1" x14ac:dyDescent="0.3">
      <c r="A190" s="19"/>
      <c r="B190" s="19"/>
      <c r="C190" s="104"/>
      <c r="D190" s="453"/>
      <c r="E190" s="454" t="str">
        <f t="shared" ca="1" si="21"/>
        <v>Malta</v>
      </c>
      <c r="F190" s="454" t="str">
        <f t="shared" ca="1" si="21"/>
        <v>mt</v>
      </c>
      <c r="G190" s="454" t="str">
        <f t="shared" ca="1" si="21"/>
        <v>e6tons</v>
      </c>
      <c r="H190" s="175"/>
      <c r="I190" s="175"/>
      <c r="J190" s="442">
        <f t="shared" ca="1" si="22"/>
        <v>0</v>
      </c>
      <c r="K190" s="442">
        <f t="shared" ca="1" si="22"/>
        <v>0</v>
      </c>
      <c r="L190" s="448">
        <f t="shared" ca="1" si="22"/>
        <v>0</v>
      </c>
      <c r="M190" s="491">
        <f ca="1">IFERROR(J190*INDEX('General Inputs'!$G$522:$G$579,MATCH(F190,'General Inputs'!$F$522:$F$579,0)),0)*1000</f>
        <v>0</v>
      </c>
      <c r="N190" s="445">
        <f ca="1">IFERROR(J190*INDEX('General Inputs'!$H$522:$H$579,MATCH(F190,'General Inputs'!$F$522:$F$579,0)),0)*1000</f>
        <v>0</v>
      </c>
      <c r="O190" s="445">
        <f ca="1">IFERROR(J190*INDEX('General Inputs'!$I$522:$I$579,MATCH(F190,'General Inputs'!$F$522:$F$579,0)),0)*1000</f>
        <v>0</v>
      </c>
      <c r="P190" s="445">
        <f ca="1">IFERROR($J190*INDEX('General Inputs'!$G$583:$G$630,MATCH(Coal_Calcs!$F190,'General Inputs'!$F$583:$F$630,0)),0)*$F$20</f>
        <v>0</v>
      </c>
      <c r="Q190" s="445">
        <f ca="1">IFERROR($J190*INDEX('General Inputs'!$H$583:$H$630,MATCH(Coal_Calcs!$F190,'General Inputs'!$F$583:$F$630,0)),0)*$F$20</f>
        <v>0</v>
      </c>
      <c r="R190" s="445">
        <f ca="1">IFERROR($J190*INDEX('General Inputs'!$I$583:$I$630,MATCH(Coal_Calcs!$F190,'General Inputs'!$F$583:$F$630,0)),0)*$F$20</f>
        <v>0</v>
      </c>
      <c r="S190" s="445">
        <f t="shared" ca="1" si="18"/>
        <v>0</v>
      </c>
      <c r="T190" s="442">
        <f t="shared" ca="1" si="18"/>
        <v>0</v>
      </c>
      <c r="U190" s="446">
        <f t="shared" ca="1" si="18"/>
        <v>0</v>
      </c>
      <c r="V190" s="445">
        <f ca="1">IFERROR(K190*INDEX('General Inputs'!$G$522:$G$579,MATCH(F190,'General Inputs'!$F$522:$F$579,0)),0)*1000</f>
        <v>0</v>
      </c>
      <c r="W190" s="445">
        <f ca="1">IFERROR(K190*INDEX('General Inputs'!$H$522:$H$579,MATCH(F190,'General Inputs'!$F$522:$F$579,0)),0)*1000</f>
        <v>0</v>
      </c>
      <c r="X190" s="445">
        <f ca="1">IFERROR(K190*INDEX('General Inputs'!$I$522:$I$579,MATCH(F190,'General Inputs'!$F$522:$F$579,0)),0)*1000</f>
        <v>0</v>
      </c>
      <c r="Y190" s="445">
        <f ca="1">IFERROR($K190*INDEX('General Inputs'!$G$583:$G$630,MATCH(Coal_Calcs!$F190,'General Inputs'!$F$583:$F$630,0)),0)*$F$20</f>
        <v>0</v>
      </c>
      <c r="Z190" s="445">
        <f ca="1">IFERROR($K190*INDEX('General Inputs'!$H$583:$H$630,MATCH(Coal_Calcs!$F190,'General Inputs'!$F$583:$F$630,0)),0)*$F$20</f>
        <v>0</v>
      </c>
      <c r="AA190" s="445">
        <f ca="1">IFERROR($K190*INDEX('General Inputs'!$I$583:$I$630,MATCH(Coal_Calcs!$F190,'General Inputs'!$F$583:$F$630,0)),0)*$F$20</f>
        <v>0</v>
      </c>
      <c r="AB190" s="445">
        <f t="shared" ca="1" si="19"/>
        <v>0</v>
      </c>
      <c r="AC190" s="442">
        <f t="shared" ca="1" si="19"/>
        <v>0</v>
      </c>
      <c r="AD190" s="446">
        <f t="shared" ca="1" si="19"/>
        <v>0</v>
      </c>
      <c r="AE190" s="445"/>
      <c r="AF190" s="442"/>
      <c r="AG190" s="446"/>
      <c r="AH190" s="445"/>
      <c r="AI190" s="442"/>
      <c r="AJ190" s="446"/>
      <c r="AK190" s="445">
        <f t="shared" si="20"/>
        <v>0</v>
      </c>
      <c r="AL190" s="442">
        <f t="shared" si="20"/>
        <v>0</v>
      </c>
      <c r="AM190" s="446">
        <f t="shared" si="20"/>
        <v>0</v>
      </c>
    </row>
    <row r="191" spans="1:39" s="82" customFormat="1" ht="12.9" customHeight="1" x14ac:dyDescent="0.3">
      <c r="A191" s="19"/>
      <c r="B191" s="19"/>
      <c r="C191" s="104"/>
      <c r="D191" s="453"/>
      <c r="E191" s="454" t="str">
        <f t="shared" ca="1" si="21"/>
        <v>Mauritius</v>
      </c>
      <c r="F191" s="454" t="str">
        <f t="shared" ca="1" si="21"/>
        <v>mu</v>
      </c>
      <c r="G191" s="454" t="str">
        <f t="shared" ca="1" si="21"/>
        <v>e6tons</v>
      </c>
      <c r="H191" s="175"/>
      <c r="I191" s="175"/>
      <c r="J191" s="442">
        <f t="shared" ca="1" si="22"/>
        <v>0</v>
      </c>
      <c r="K191" s="442">
        <f t="shared" ca="1" si="22"/>
        <v>0</v>
      </c>
      <c r="L191" s="448">
        <f t="shared" ca="1" si="22"/>
        <v>0</v>
      </c>
      <c r="M191" s="491">
        <f ca="1">IFERROR(J191*INDEX('General Inputs'!$G$522:$G$579,MATCH(F191,'General Inputs'!$F$522:$F$579,0)),0)*1000</f>
        <v>0</v>
      </c>
      <c r="N191" s="445">
        <f ca="1">IFERROR(J191*INDEX('General Inputs'!$H$522:$H$579,MATCH(F191,'General Inputs'!$F$522:$F$579,0)),0)*1000</f>
        <v>0</v>
      </c>
      <c r="O191" s="445">
        <f ca="1">IFERROR(J191*INDEX('General Inputs'!$I$522:$I$579,MATCH(F191,'General Inputs'!$F$522:$F$579,0)),0)*1000</f>
        <v>0</v>
      </c>
      <c r="P191" s="445">
        <f ca="1">IFERROR($J191*INDEX('General Inputs'!$G$583:$G$630,MATCH(Coal_Calcs!$F191,'General Inputs'!$F$583:$F$630,0)),0)*$F$20</f>
        <v>0</v>
      </c>
      <c r="Q191" s="445">
        <f ca="1">IFERROR($J191*INDEX('General Inputs'!$H$583:$H$630,MATCH(Coal_Calcs!$F191,'General Inputs'!$F$583:$F$630,0)),0)*$F$20</f>
        <v>0</v>
      </c>
      <c r="R191" s="445">
        <f ca="1">IFERROR($J191*INDEX('General Inputs'!$I$583:$I$630,MATCH(Coal_Calcs!$F191,'General Inputs'!$F$583:$F$630,0)),0)*$F$20</f>
        <v>0</v>
      </c>
      <c r="S191" s="445">
        <f t="shared" ca="1" si="18"/>
        <v>0</v>
      </c>
      <c r="T191" s="442">
        <f t="shared" ca="1" si="18"/>
        <v>0</v>
      </c>
      <c r="U191" s="446">
        <f t="shared" ca="1" si="18"/>
        <v>0</v>
      </c>
      <c r="V191" s="445">
        <f ca="1">IFERROR(K191*INDEX('General Inputs'!$G$522:$G$579,MATCH(F191,'General Inputs'!$F$522:$F$579,0)),0)*1000</f>
        <v>0</v>
      </c>
      <c r="W191" s="445">
        <f ca="1">IFERROR(K191*INDEX('General Inputs'!$H$522:$H$579,MATCH(F191,'General Inputs'!$F$522:$F$579,0)),0)*1000</f>
        <v>0</v>
      </c>
      <c r="X191" s="445">
        <f ca="1">IFERROR(K191*INDEX('General Inputs'!$I$522:$I$579,MATCH(F191,'General Inputs'!$F$522:$F$579,0)),0)*1000</f>
        <v>0</v>
      </c>
      <c r="Y191" s="445">
        <f ca="1">IFERROR($K191*INDEX('General Inputs'!$G$583:$G$630,MATCH(Coal_Calcs!$F191,'General Inputs'!$F$583:$F$630,0)),0)*$F$20</f>
        <v>0</v>
      </c>
      <c r="Z191" s="445">
        <f ca="1">IFERROR($K191*INDEX('General Inputs'!$H$583:$H$630,MATCH(Coal_Calcs!$F191,'General Inputs'!$F$583:$F$630,0)),0)*$F$20</f>
        <v>0</v>
      </c>
      <c r="AA191" s="445">
        <f ca="1">IFERROR($K191*INDEX('General Inputs'!$I$583:$I$630,MATCH(Coal_Calcs!$F191,'General Inputs'!$F$583:$F$630,0)),0)*$F$20</f>
        <v>0</v>
      </c>
      <c r="AB191" s="445">
        <f t="shared" ca="1" si="19"/>
        <v>0</v>
      </c>
      <c r="AC191" s="442">
        <f t="shared" ca="1" si="19"/>
        <v>0</v>
      </c>
      <c r="AD191" s="446">
        <f t="shared" ca="1" si="19"/>
        <v>0</v>
      </c>
      <c r="AE191" s="445"/>
      <c r="AF191" s="442"/>
      <c r="AG191" s="446"/>
      <c r="AH191" s="445"/>
      <c r="AI191" s="442"/>
      <c r="AJ191" s="446"/>
      <c r="AK191" s="445">
        <f t="shared" si="20"/>
        <v>0</v>
      </c>
      <c r="AL191" s="442">
        <f t="shared" si="20"/>
        <v>0</v>
      </c>
      <c r="AM191" s="446">
        <f t="shared" si="20"/>
        <v>0</v>
      </c>
    </row>
    <row r="192" spans="1:39" s="82" customFormat="1" ht="12.9" customHeight="1" x14ac:dyDescent="0.3">
      <c r="A192" s="19"/>
      <c r="B192" s="19"/>
      <c r="C192" s="104"/>
      <c r="D192" s="453"/>
      <c r="E192" s="454" t="str">
        <f t="shared" ca="1" si="21"/>
        <v>Maldives</v>
      </c>
      <c r="F192" s="454" t="str">
        <f t="shared" ca="1" si="21"/>
        <v>mv</v>
      </c>
      <c r="G192" s="454" t="str">
        <f t="shared" ca="1" si="21"/>
        <v>e6tons</v>
      </c>
      <c r="H192" s="175"/>
      <c r="I192" s="175"/>
      <c r="J192" s="442">
        <f t="shared" ca="1" si="22"/>
        <v>0</v>
      </c>
      <c r="K192" s="442">
        <f t="shared" ca="1" si="22"/>
        <v>0</v>
      </c>
      <c r="L192" s="448">
        <f t="shared" ca="1" si="22"/>
        <v>0</v>
      </c>
      <c r="M192" s="491">
        <f ca="1">IFERROR(J192*INDEX('General Inputs'!$G$522:$G$579,MATCH(F192,'General Inputs'!$F$522:$F$579,0)),0)*1000</f>
        <v>0</v>
      </c>
      <c r="N192" s="445">
        <f ca="1">IFERROR(J192*INDEX('General Inputs'!$H$522:$H$579,MATCH(F192,'General Inputs'!$F$522:$F$579,0)),0)*1000</f>
        <v>0</v>
      </c>
      <c r="O192" s="445">
        <f ca="1">IFERROR(J192*INDEX('General Inputs'!$I$522:$I$579,MATCH(F192,'General Inputs'!$F$522:$F$579,0)),0)*1000</f>
        <v>0</v>
      </c>
      <c r="P192" s="445">
        <f ca="1">IFERROR($J192*INDEX('General Inputs'!$G$583:$G$630,MATCH(Coal_Calcs!$F192,'General Inputs'!$F$583:$F$630,0)),0)*$F$20</f>
        <v>0</v>
      </c>
      <c r="Q192" s="445">
        <f ca="1">IFERROR($J192*INDEX('General Inputs'!$H$583:$H$630,MATCH(Coal_Calcs!$F192,'General Inputs'!$F$583:$F$630,0)),0)*$F$20</f>
        <v>0</v>
      </c>
      <c r="R192" s="445">
        <f ca="1">IFERROR($J192*INDEX('General Inputs'!$I$583:$I$630,MATCH(Coal_Calcs!$F192,'General Inputs'!$F$583:$F$630,0)),0)*$F$20</f>
        <v>0</v>
      </c>
      <c r="S192" s="445">
        <f t="shared" ca="1" si="18"/>
        <v>0</v>
      </c>
      <c r="T192" s="442">
        <f t="shared" ca="1" si="18"/>
        <v>0</v>
      </c>
      <c r="U192" s="446">
        <f t="shared" ca="1" si="18"/>
        <v>0</v>
      </c>
      <c r="V192" s="445">
        <f ca="1">IFERROR(K192*INDEX('General Inputs'!$G$522:$G$579,MATCH(F192,'General Inputs'!$F$522:$F$579,0)),0)*1000</f>
        <v>0</v>
      </c>
      <c r="W192" s="445">
        <f ca="1">IFERROR(K192*INDEX('General Inputs'!$H$522:$H$579,MATCH(F192,'General Inputs'!$F$522:$F$579,0)),0)*1000</f>
        <v>0</v>
      </c>
      <c r="X192" s="445">
        <f ca="1">IFERROR(K192*INDEX('General Inputs'!$I$522:$I$579,MATCH(F192,'General Inputs'!$F$522:$F$579,0)),0)*1000</f>
        <v>0</v>
      </c>
      <c r="Y192" s="445">
        <f ca="1">IFERROR($K192*INDEX('General Inputs'!$G$583:$G$630,MATCH(Coal_Calcs!$F192,'General Inputs'!$F$583:$F$630,0)),0)*$F$20</f>
        <v>0</v>
      </c>
      <c r="Z192" s="445">
        <f ca="1">IFERROR($K192*INDEX('General Inputs'!$H$583:$H$630,MATCH(Coal_Calcs!$F192,'General Inputs'!$F$583:$F$630,0)),0)*$F$20</f>
        <v>0</v>
      </c>
      <c r="AA192" s="445">
        <f ca="1">IFERROR($K192*INDEX('General Inputs'!$I$583:$I$630,MATCH(Coal_Calcs!$F192,'General Inputs'!$F$583:$F$630,0)),0)*$F$20</f>
        <v>0</v>
      </c>
      <c r="AB192" s="445">
        <f t="shared" ca="1" si="19"/>
        <v>0</v>
      </c>
      <c r="AC192" s="442">
        <f t="shared" ca="1" si="19"/>
        <v>0</v>
      </c>
      <c r="AD192" s="446">
        <f t="shared" ca="1" si="19"/>
        <v>0</v>
      </c>
      <c r="AE192" s="445"/>
      <c r="AF192" s="442"/>
      <c r="AG192" s="446"/>
      <c r="AH192" s="445"/>
      <c r="AI192" s="442"/>
      <c r="AJ192" s="446"/>
      <c r="AK192" s="445">
        <f t="shared" si="20"/>
        <v>0</v>
      </c>
      <c r="AL192" s="442">
        <f t="shared" si="20"/>
        <v>0</v>
      </c>
      <c r="AM192" s="446">
        <f t="shared" si="20"/>
        <v>0</v>
      </c>
    </row>
    <row r="193" spans="1:39" s="82" customFormat="1" ht="12.9" customHeight="1" x14ac:dyDescent="0.3">
      <c r="A193" s="19"/>
      <c r="B193" s="19"/>
      <c r="C193" s="104"/>
      <c r="D193" s="453"/>
      <c r="E193" s="454" t="str">
        <f t="shared" ca="1" si="21"/>
        <v>Malawi</v>
      </c>
      <c r="F193" s="454" t="str">
        <f t="shared" ca="1" si="21"/>
        <v>mw</v>
      </c>
      <c r="G193" s="454" t="str">
        <f t="shared" ca="1" si="21"/>
        <v>e6tons</v>
      </c>
      <c r="H193" s="175"/>
      <c r="I193" s="175"/>
      <c r="J193" s="442">
        <f t="shared" ca="1" si="22"/>
        <v>0</v>
      </c>
      <c r="K193" s="442">
        <f t="shared" ca="1" si="22"/>
        <v>4.7140427651274609E-2</v>
      </c>
      <c r="L193" s="448">
        <f t="shared" ca="1" si="22"/>
        <v>0</v>
      </c>
      <c r="M193" s="491">
        <f ca="1">IFERROR(J193*INDEX('General Inputs'!$G$522:$G$579,MATCH(F193,'General Inputs'!$F$522:$F$579,0)),0)*1000</f>
        <v>0</v>
      </c>
      <c r="N193" s="445">
        <f ca="1">IFERROR(J193*INDEX('General Inputs'!$H$522:$H$579,MATCH(F193,'General Inputs'!$F$522:$F$579,0)),0)*1000</f>
        <v>0</v>
      </c>
      <c r="O193" s="445">
        <f ca="1">IFERROR(J193*INDEX('General Inputs'!$I$522:$I$579,MATCH(F193,'General Inputs'!$F$522:$F$579,0)),0)*1000</f>
        <v>0</v>
      </c>
      <c r="P193" s="445">
        <f ca="1">IFERROR($J193*INDEX('General Inputs'!$G$583:$G$630,MATCH(Coal_Calcs!$F193,'General Inputs'!$F$583:$F$630,0)),0)*$F$20</f>
        <v>0</v>
      </c>
      <c r="Q193" s="445">
        <f ca="1">IFERROR($J193*INDEX('General Inputs'!$H$583:$H$630,MATCH(Coal_Calcs!$F193,'General Inputs'!$F$583:$F$630,0)),0)*$F$20</f>
        <v>0</v>
      </c>
      <c r="R193" s="445">
        <f ca="1">IFERROR($J193*INDEX('General Inputs'!$I$583:$I$630,MATCH(Coal_Calcs!$F193,'General Inputs'!$F$583:$F$630,0)),0)*$F$20</f>
        <v>0</v>
      </c>
      <c r="S193" s="445">
        <f t="shared" ca="1" si="18"/>
        <v>0</v>
      </c>
      <c r="T193" s="442">
        <f t="shared" ca="1" si="18"/>
        <v>0</v>
      </c>
      <c r="U193" s="446">
        <f t="shared" ca="1" si="18"/>
        <v>0</v>
      </c>
      <c r="V193" s="445">
        <f ca="1">IFERROR(K193*INDEX('General Inputs'!$G$522:$G$579,MATCH(F193,'General Inputs'!$F$522:$F$579,0)),0)*1000</f>
        <v>76.631812189694273</v>
      </c>
      <c r="W193" s="445">
        <f ca="1">IFERROR(K193*INDEX('General Inputs'!$H$522:$H$579,MATCH(F193,'General Inputs'!$F$522:$F$579,0)),0)*1000</f>
        <v>84.9783271496525</v>
      </c>
      <c r="X193" s="445">
        <f ca="1">IFERROR(K193*INDEX('General Inputs'!$I$522:$I$579,MATCH(F193,'General Inputs'!$F$522:$F$579,0)),0)*1000</f>
        <v>93.409440387367411</v>
      </c>
      <c r="Y193" s="445">
        <f ca="1">IFERROR($K193*INDEX('General Inputs'!$G$583:$G$630,MATCH(Coal_Calcs!$F193,'General Inputs'!$F$583:$F$630,0)),0)*$F$20</f>
        <v>5.266674284434524</v>
      </c>
      <c r="Z193" s="445">
        <f ca="1">IFERROR($K193*INDEX('General Inputs'!$H$583:$H$630,MATCH(Coal_Calcs!$F193,'General Inputs'!$F$583:$F$630,0)),0)*$F$20</f>
        <v>5.7880284087661042</v>
      </c>
      <c r="AA193" s="445">
        <f ca="1">IFERROR($K193*INDEX('General Inputs'!$I$583:$I$630,MATCH(Coal_Calcs!$F193,'General Inputs'!$F$583:$F$630,0)),0)*$F$20</f>
        <v>6.3093825330976872</v>
      </c>
      <c r="AB193" s="445">
        <f t="shared" ca="1" si="19"/>
        <v>81.898486474128802</v>
      </c>
      <c r="AC193" s="442">
        <f t="shared" ca="1" si="19"/>
        <v>90.76635555841861</v>
      </c>
      <c r="AD193" s="446">
        <f t="shared" ca="1" si="19"/>
        <v>99.718822920465101</v>
      </c>
      <c r="AE193" s="445"/>
      <c r="AF193" s="442"/>
      <c r="AG193" s="446"/>
      <c r="AH193" s="445"/>
      <c r="AI193" s="442"/>
      <c r="AJ193" s="446"/>
      <c r="AK193" s="445">
        <f t="shared" si="20"/>
        <v>0</v>
      </c>
      <c r="AL193" s="442">
        <f t="shared" si="20"/>
        <v>0</v>
      </c>
      <c r="AM193" s="446">
        <f t="shared" si="20"/>
        <v>0</v>
      </c>
    </row>
    <row r="194" spans="1:39" s="82" customFormat="1" ht="12.9" customHeight="1" x14ac:dyDescent="0.3">
      <c r="A194" s="19"/>
      <c r="B194" s="19"/>
      <c r="C194" s="104"/>
      <c r="D194" s="453"/>
      <c r="E194" s="454" t="str">
        <f t="shared" ca="1" si="21"/>
        <v>Mexico</v>
      </c>
      <c r="F194" s="454" t="str">
        <f t="shared" ca="1" si="21"/>
        <v>mx</v>
      </c>
      <c r="G194" s="454" t="str">
        <f t="shared" ca="1" si="21"/>
        <v>e6tons</v>
      </c>
      <c r="H194" s="175"/>
      <c r="I194" s="175"/>
      <c r="J194" s="442">
        <f t="shared" ca="1" si="22"/>
        <v>11</v>
      </c>
      <c r="K194" s="442">
        <f t="shared" ca="1" si="22"/>
        <v>10.122725831933232</v>
      </c>
      <c r="L194" s="448">
        <f t="shared" ca="1" si="22"/>
        <v>0</v>
      </c>
      <c r="M194" s="491">
        <f ca="1">IFERROR(J194*INDEX('General Inputs'!$G$522:$G$579,MATCH(F194,'General Inputs'!$F$522:$F$579,0)),0)*1000</f>
        <v>17881.677703953646</v>
      </c>
      <c r="N194" s="445">
        <f ca="1">IFERROR(J194*INDEX('General Inputs'!$H$522:$H$579,MATCH(F194,'General Inputs'!$F$522:$F$579,0)),0)*1000</f>
        <v>19829.298231258261</v>
      </c>
      <c r="O194" s="445">
        <f ca="1">IFERROR(J194*INDEX('General Inputs'!$I$522:$I$579,MATCH(F194,'General Inputs'!$F$522:$F$579,0)),0)*1000</f>
        <v>21796.659374032202</v>
      </c>
      <c r="P194" s="445">
        <f ca="1">IFERROR($J194*INDEX('General Inputs'!$G$583:$G$630,MATCH(Coal_Calcs!$F194,'General Inputs'!$F$583:$F$630,0)),0)*$F$20</f>
        <v>1228.9540001068133</v>
      </c>
      <c r="Q194" s="445">
        <f ca="1">IFERROR($J194*INDEX('General Inputs'!$H$583:$H$630,MATCH(Coal_Calcs!$F194,'General Inputs'!$F$583:$F$630,0)),0)*$F$20</f>
        <v>1350.6095652635779</v>
      </c>
      <c r="R194" s="445">
        <f ca="1">IFERROR($J194*INDEX('General Inputs'!$I$583:$I$630,MATCH(Coal_Calcs!$F194,'General Inputs'!$F$583:$F$630,0)),0)*$F$20</f>
        <v>1472.265130420343</v>
      </c>
      <c r="S194" s="445">
        <f t="shared" ca="1" si="18"/>
        <v>19110.631704060459</v>
      </c>
      <c r="T194" s="442">
        <f t="shared" ca="1" si="18"/>
        <v>21179.907796521838</v>
      </c>
      <c r="U194" s="446">
        <f t="shared" ca="1" si="18"/>
        <v>23268.924504452545</v>
      </c>
      <c r="V194" s="445">
        <f ca="1">IFERROR(K194*INDEX('General Inputs'!$G$522:$G$579,MATCH(F194,'General Inputs'!$F$522:$F$579,0)),0)*1000</f>
        <v>16455.574619283278</v>
      </c>
      <c r="W194" s="445">
        <f ca="1">IFERROR(K194*INDEX('General Inputs'!$H$522:$H$579,MATCH(F194,'General Inputs'!$F$522:$F$579,0)),0)*1000</f>
        <v>18247.868130424176</v>
      </c>
      <c r="X194" s="445">
        <f ca="1">IFERROR(K194*INDEX('General Inputs'!$I$522:$I$579,MATCH(F194,'General Inputs'!$F$522:$F$579,0)),0)*1000</f>
        <v>20058.327899578675</v>
      </c>
      <c r="Y194" s="445">
        <f ca="1">IFERROR($K194*INDEX('General Inputs'!$G$583:$G$630,MATCH(Coal_Calcs!$F194,'General Inputs'!$F$583:$F$630,0)),0)*$F$20</f>
        <v>1130.9422184671744</v>
      </c>
      <c r="Z194" s="445">
        <f ca="1">IFERROR($K194*INDEX('General Inputs'!$H$583:$H$630,MATCH(Coal_Calcs!$F194,'General Inputs'!$F$583:$F$630,0)),0)*$F$20</f>
        <v>1242.8954850136122</v>
      </c>
      <c r="AA194" s="445">
        <f ca="1">IFERROR($K194*INDEX('General Inputs'!$I$583:$I$630,MATCH(Coal_Calcs!$F194,'General Inputs'!$F$583:$F$630,0)),0)*$F$20</f>
        <v>1354.8487515600505</v>
      </c>
      <c r="AB194" s="445">
        <f t="shared" ca="1" si="19"/>
        <v>17586.516837750452</v>
      </c>
      <c r="AC194" s="442">
        <f t="shared" ca="1" si="19"/>
        <v>19490.763615437787</v>
      </c>
      <c r="AD194" s="446">
        <f t="shared" ca="1" si="19"/>
        <v>21413.176651138725</v>
      </c>
      <c r="AE194" s="445"/>
      <c r="AF194" s="442"/>
      <c r="AG194" s="446"/>
      <c r="AH194" s="445"/>
      <c r="AI194" s="442"/>
      <c r="AJ194" s="446"/>
      <c r="AK194" s="445">
        <f t="shared" si="20"/>
        <v>0</v>
      </c>
      <c r="AL194" s="442">
        <f t="shared" si="20"/>
        <v>0</v>
      </c>
      <c r="AM194" s="446">
        <f t="shared" si="20"/>
        <v>0</v>
      </c>
    </row>
    <row r="195" spans="1:39" s="82" customFormat="1" ht="12.9" customHeight="1" x14ac:dyDescent="0.3">
      <c r="A195" s="19"/>
      <c r="B195" s="19"/>
      <c r="C195" s="104"/>
      <c r="D195" s="453"/>
      <c r="E195" s="454" t="str">
        <f t="shared" ca="1" si="21"/>
        <v>Malaysia</v>
      </c>
      <c r="F195" s="454" t="str">
        <f t="shared" ca="1" si="21"/>
        <v>my</v>
      </c>
      <c r="G195" s="454" t="str">
        <f t="shared" ca="1" si="21"/>
        <v>e6tons</v>
      </c>
      <c r="H195" s="175"/>
      <c r="I195" s="175"/>
      <c r="J195" s="442">
        <f t="shared" ca="1" si="22"/>
        <v>0</v>
      </c>
      <c r="K195" s="442">
        <f t="shared" ca="1" si="22"/>
        <v>3.4580313707702079</v>
      </c>
      <c r="L195" s="448">
        <f t="shared" ca="1" si="22"/>
        <v>0</v>
      </c>
      <c r="M195" s="491">
        <f ca="1">IFERROR(J195*INDEX('General Inputs'!$G$522:$G$579,MATCH(F195,'General Inputs'!$F$522:$F$579,0)),0)*1000</f>
        <v>0</v>
      </c>
      <c r="N195" s="445">
        <f ca="1">IFERROR(J195*INDEX('General Inputs'!$H$522:$H$579,MATCH(F195,'General Inputs'!$F$522:$F$579,0)),0)*1000</f>
        <v>0</v>
      </c>
      <c r="O195" s="445">
        <f ca="1">IFERROR(J195*INDEX('General Inputs'!$I$522:$I$579,MATCH(F195,'General Inputs'!$F$522:$F$579,0)),0)*1000</f>
        <v>0</v>
      </c>
      <c r="P195" s="445">
        <f ca="1">IFERROR($J195*INDEX('General Inputs'!$G$583:$G$630,MATCH(Coal_Calcs!$F195,'General Inputs'!$F$583:$F$630,0)),0)*$F$20</f>
        <v>0</v>
      </c>
      <c r="Q195" s="445">
        <f ca="1">IFERROR($J195*INDEX('General Inputs'!$H$583:$H$630,MATCH(Coal_Calcs!$F195,'General Inputs'!$F$583:$F$630,0)),0)*$F$20</f>
        <v>0</v>
      </c>
      <c r="R195" s="445">
        <f ca="1">IFERROR($J195*INDEX('General Inputs'!$I$583:$I$630,MATCH(Coal_Calcs!$F195,'General Inputs'!$F$583:$F$630,0)),0)*$F$20</f>
        <v>0</v>
      </c>
      <c r="S195" s="445">
        <f t="shared" ca="1" si="18"/>
        <v>0</v>
      </c>
      <c r="T195" s="442">
        <f t="shared" ca="1" si="18"/>
        <v>0</v>
      </c>
      <c r="U195" s="446">
        <f t="shared" ca="1" si="18"/>
        <v>0</v>
      </c>
      <c r="V195" s="445">
        <f ca="1">IFERROR(K195*INDEX('General Inputs'!$G$522:$G$579,MATCH(F195,'General Inputs'!$F$522:$F$579,0)),0)*1000</f>
        <v>5621.4002238430803</v>
      </c>
      <c r="W195" s="445">
        <f ca="1">IFERROR(K195*INDEX('General Inputs'!$H$522:$H$579,MATCH(F195,'General Inputs'!$F$522:$F$579,0)),0)*1000</f>
        <v>6233.666849459024</v>
      </c>
      <c r="X195" s="445">
        <f ca="1">IFERROR(K195*INDEX('General Inputs'!$I$522:$I$579,MATCH(F195,'General Inputs'!$F$522:$F$579,0)),0)*1000</f>
        <v>6852.1392630359887</v>
      </c>
      <c r="Y195" s="445">
        <f ca="1">IFERROR($K195*INDEX('General Inputs'!$G$583:$G$630,MATCH(Coal_Calcs!$F195,'General Inputs'!$F$583:$F$630,0)),0)*$F$20</f>
        <v>386.34195323662669</v>
      </c>
      <c r="Z195" s="445">
        <f ca="1">IFERROR($K195*INDEX('General Inputs'!$H$583:$H$630,MATCH(Coal_Calcs!$F195,'General Inputs'!$F$583:$F$630,0)),0)*$F$20</f>
        <v>424.58638603125138</v>
      </c>
      <c r="AA195" s="445">
        <f ca="1">IFERROR($K195*INDEX('General Inputs'!$I$583:$I$630,MATCH(Coal_Calcs!$F195,'General Inputs'!$F$583:$F$630,0)),0)*$F$20</f>
        <v>462.83081882587618</v>
      </c>
      <c r="AB195" s="445">
        <f t="shared" ca="1" si="19"/>
        <v>6007.7421770797073</v>
      </c>
      <c r="AC195" s="442">
        <f t="shared" ca="1" si="19"/>
        <v>6658.2532354902751</v>
      </c>
      <c r="AD195" s="446">
        <f t="shared" ca="1" si="19"/>
        <v>7314.9700818618649</v>
      </c>
      <c r="AE195" s="445"/>
      <c r="AF195" s="442"/>
      <c r="AG195" s="446"/>
      <c r="AH195" s="445"/>
      <c r="AI195" s="442"/>
      <c r="AJ195" s="446"/>
      <c r="AK195" s="445">
        <f t="shared" si="20"/>
        <v>0</v>
      </c>
      <c r="AL195" s="442">
        <f t="shared" si="20"/>
        <v>0</v>
      </c>
      <c r="AM195" s="446">
        <f t="shared" si="20"/>
        <v>0</v>
      </c>
    </row>
    <row r="196" spans="1:39" s="82" customFormat="1" ht="12.9" customHeight="1" x14ac:dyDescent="0.3">
      <c r="A196" s="19"/>
      <c r="B196" s="19"/>
      <c r="C196" s="104"/>
      <c r="D196" s="453"/>
      <c r="E196" s="454" t="str">
        <f t="shared" ca="1" si="21"/>
        <v>Mozambique</v>
      </c>
      <c r="F196" s="454" t="str">
        <f t="shared" ca="1" si="21"/>
        <v>mz</v>
      </c>
      <c r="G196" s="454" t="str">
        <f t="shared" ca="1" si="21"/>
        <v>e6tons</v>
      </c>
      <c r="H196" s="175"/>
      <c r="I196" s="175"/>
      <c r="J196" s="442">
        <f t="shared" ca="1" si="22"/>
        <v>0</v>
      </c>
      <c r="K196" s="442">
        <f t="shared" ca="1" si="22"/>
        <v>13.893489003327073</v>
      </c>
      <c r="L196" s="448">
        <f t="shared" ca="1" si="22"/>
        <v>0</v>
      </c>
      <c r="M196" s="491">
        <f ca="1">IFERROR(J196*INDEX('General Inputs'!$G$522:$G$579,MATCH(F196,'General Inputs'!$F$522:$F$579,0)),0)*1000</f>
        <v>0</v>
      </c>
      <c r="N196" s="445">
        <f ca="1">IFERROR(J196*INDEX('General Inputs'!$H$522:$H$579,MATCH(F196,'General Inputs'!$F$522:$F$579,0)),0)*1000</f>
        <v>0</v>
      </c>
      <c r="O196" s="445">
        <f ca="1">IFERROR(J196*INDEX('General Inputs'!$I$522:$I$579,MATCH(F196,'General Inputs'!$F$522:$F$579,0)),0)*1000</f>
        <v>0</v>
      </c>
      <c r="P196" s="445">
        <f ca="1">IFERROR($J196*INDEX('General Inputs'!$G$583:$G$630,MATCH(Coal_Calcs!$F196,'General Inputs'!$F$583:$F$630,0)),0)*$F$20</f>
        <v>0</v>
      </c>
      <c r="Q196" s="445">
        <f ca="1">IFERROR($J196*INDEX('General Inputs'!$H$583:$H$630,MATCH(Coal_Calcs!$F196,'General Inputs'!$F$583:$F$630,0)),0)*$F$20</f>
        <v>0</v>
      </c>
      <c r="R196" s="445">
        <f ca="1">IFERROR($J196*INDEX('General Inputs'!$I$583:$I$630,MATCH(Coal_Calcs!$F196,'General Inputs'!$F$583:$F$630,0)),0)*$F$20</f>
        <v>0</v>
      </c>
      <c r="S196" s="445">
        <f t="shared" ca="1" si="18"/>
        <v>0</v>
      </c>
      <c r="T196" s="442">
        <f t="shared" ca="1" si="18"/>
        <v>0</v>
      </c>
      <c r="U196" s="446">
        <f t="shared" ca="1" si="18"/>
        <v>0</v>
      </c>
      <c r="V196" s="445">
        <f ca="1">IFERROR(K196*INDEX('General Inputs'!$G$522:$G$579,MATCH(F196,'General Inputs'!$F$522:$F$579,0)),0)*1000</f>
        <v>22585.353867356258</v>
      </c>
      <c r="W196" s="445">
        <f ca="1">IFERROR(K196*INDEX('General Inputs'!$H$522:$H$579,MATCH(F196,'General Inputs'!$F$522:$F$579,0)),0)*1000</f>
        <v>25045.285174516332</v>
      </c>
      <c r="X196" s="445">
        <f ca="1">IFERROR(K196*INDEX('General Inputs'!$I$522:$I$579,MATCH(F196,'General Inputs'!$F$522:$F$579,0)),0)*1000</f>
        <v>27530.149756580216</v>
      </c>
      <c r="Y196" s="445">
        <f ca="1">IFERROR($K196*INDEX('General Inputs'!$G$583:$G$630,MATCH(Coal_Calcs!$F196,'General Inputs'!$F$583:$F$630,0)),0)*$F$20</f>
        <v>1552.2235350980754</v>
      </c>
      <c r="Z196" s="445">
        <f ca="1">IFERROR($K196*INDEX('General Inputs'!$H$583:$H$630,MATCH(Coal_Calcs!$F196,'General Inputs'!$F$583:$F$630,0)),0)*$F$20</f>
        <v>1705.8799220707162</v>
      </c>
      <c r="AA196" s="445">
        <f ca="1">IFERROR($K196*INDEX('General Inputs'!$I$583:$I$630,MATCH(Coal_Calcs!$F196,'General Inputs'!$F$583:$F$630,0)),0)*$F$20</f>
        <v>1859.5363090433575</v>
      </c>
      <c r="AB196" s="445">
        <f t="shared" ca="1" si="19"/>
        <v>24137.577402454335</v>
      </c>
      <c r="AC196" s="442">
        <f t="shared" ca="1" si="19"/>
        <v>26751.165096587047</v>
      </c>
      <c r="AD196" s="446">
        <f t="shared" ca="1" si="19"/>
        <v>29389.686065623573</v>
      </c>
      <c r="AE196" s="445"/>
      <c r="AF196" s="442"/>
      <c r="AG196" s="446"/>
      <c r="AH196" s="445"/>
      <c r="AI196" s="442"/>
      <c r="AJ196" s="446"/>
      <c r="AK196" s="445">
        <f t="shared" si="20"/>
        <v>0</v>
      </c>
      <c r="AL196" s="442">
        <f t="shared" si="20"/>
        <v>0</v>
      </c>
      <c r="AM196" s="446">
        <f t="shared" si="20"/>
        <v>0</v>
      </c>
    </row>
    <row r="197" spans="1:39" s="82" customFormat="1" ht="12.9" customHeight="1" x14ac:dyDescent="0.3">
      <c r="A197" s="19"/>
      <c r="B197" s="19"/>
      <c r="C197" s="104"/>
      <c r="D197" s="453"/>
      <c r="E197" s="454" t="str">
        <f t="shared" ca="1" si="21"/>
        <v>Namibia</v>
      </c>
      <c r="F197" s="454" t="str">
        <f t="shared" ca="1" si="21"/>
        <v>na</v>
      </c>
      <c r="G197" s="454" t="str">
        <f t="shared" ca="1" si="21"/>
        <v>e6tons</v>
      </c>
      <c r="H197" s="175"/>
      <c r="I197" s="175"/>
      <c r="J197" s="442">
        <f t="shared" ca="1" si="22"/>
        <v>0</v>
      </c>
      <c r="K197" s="442">
        <f t="shared" ca="1" si="22"/>
        <v>0</v>
      </c>
      <c r="L197" s="448">
        <f t="shared" ca="1" si="22"/>
        <v>0</v>
      </c>
      <c r="M197" s="491">
        <f ca="1">IFERROR(J197*INDEX('General Inputs'!$G$522:$G$579,MATCH(F197,'General Inputs'!$F$522:$F$579,0)),0)*1000</f>
        <v>0</v>
      </c>
      <c r="N197" s="445">
        <f ca="1">IFERROR(J197*INDEX('General Inputs'!$H$522:$H$579,MATCH(F197,'General Inputs'!$F$522:$F$579,0)),0)*1000</f>
        <v>0</v>
      </c>
      <c r="O197" s="445">
        <f ca="1">IFERROR(J197*INDEX('General Inputs'!$I$522:$I$579,MATCH(F197,'General Inputs'!$F$522:$F$579,0)),0)*1000</f>
        <v>0</v>
      </c>
      <c r="P197" s="445">
        <f ca="1">IFERROR($J197*INDEX('General Inputs'!$G$583:$G$630,MATCH(Coal_Calcs!$F197,'General Inputs'!$F$583:$F$630,0)),0)*$F$20</f>
        <v>0</v>
      </c>
      <c r="Q197" s="445">
        <f ca="1">IFERROR($J197*INDEX('General Inputs'!$H$583:$H$630,MATCH(Coal_Calcs!$F197,'General Inputs'!$F$583:$F$630,0)),0)*$F$20</f>
        <v>0</v>
      </c>
      <c r="R197" s="445">
        <f ca="1">IFERROR($J197*INDEX('General Inputs'!$I$583:$I$630,MATCH(Coal_Calcs!$F197,'General Inputs'!$F$583:$F$630,0)),0)*$F$20</f>
        <v>0</v>
      </c>
      <c r="S197" s="445">
        <f t="shared" ca="1" si="18"/>
        <v>0</v>
      </c>
      <c r="T197" s="442">
        <f t="shared" ca="1" si="18"/>
        <v>0</v>
      </c>
      <c r="U197" s="446">
        <f t="shared" ca="1" si="18"/>
        <v>0</v>
      </c>
      <c r="V197" s="445">
        <f ca="1">IFERROR(K197*INDEX('General Inputs'!$G$522:$G$579,MATCH(F197,'General Inputs'!$F$522:$F$579,0)),0)*1000</f>
        <v>0</v>
      </c>
      <c r="W197" s="445">
        <f ca="1">IFERROR(K197*INDEX('General Inputs'!$H$522:$H$579,MATCH(F197,'General Inputs'!$F$522:$F$579,0)),0)*1000</f>
        <v>0</v>
      </c>
      <c r="X197" s="445">
        <f ca="1">IFERROR(K197*INDEX('General Inputs'!$I$522:$I$579,MATCH(F197,'General Inputs'!$F$522:$F$579,0)),0)*1000</f>
        <v>0</v>
      </c>
      <c r="Y197" s="445">
        <f ca="1">IFERROR($K197*INDEX('General Inputs'!$G$583:$G$630,MATCH(Coal_Calcs!$F197,'General Inputs'!$F$583:$F$630,0)),0)*$F$20</f>
        <v>0</v>
      </c>
      <c r="Z197" s="445">
        <f ca="1">IFERROR($K197*INDEX('General Inputs'!$H$583:$H$630,MATCH(Coal_Calcs!$F197,'General Inputs'!$F$583:$F$630,0)),0)*$F$20</f>
        <v>0</v>
      </c>
      <c r="AA197" s="445">
        <f ca="1">IFERROR($K197*INDEX('General Inputs'!$I$583:$I$630,MATCH(Coal_Calcs!$F197,'General Inputs'!$F$583:$F$630,0)),0)*$F$20</f>
        <v>0</v>
      </c>
      <c r="AB197" s="445">
        <f t="shared" ca="1" si="19"/>
        <v>0</v>
      </c>
      <c r="AC197" s="442">
        <f t="shared" ca="1" si="19"/>
        <v>0</v>
      </c>
      <c r="AD197" s="446">
        <f t="shared" ca="1" si="19"/>
        <v>0</v>
      </c>
      <c r="AE197" s="445"/>
      <c r="AF197" s="442"/>
      <c r="AG197" s="446"/>
      <c r="AH197" s="445"/>
      <c r="AI197" s="442"/>
      <c r="AJ197" s="446"/>
      <c r="AK197" s="445">
        <f t="shared" si="20"/>
        <v>0</v>
      </c>
      <c r="AL197" s="442">
        <f t="shared" si="20"/>
        <v>0</v>
      </c>
      <c r="AM197" s="446">
        <f t="shared" si="20"/>
        <v>0</v>
      </c>
    </row>
    <row r="198" spans="1:39" s="82" customFormat="1" ht="12.9" customHeight="1" x14ac:dyDescent="0.3">
      <c r="A198" s="19"/>
      <c r="B198" s="19"/>
      <c r="C198" s="104"/>
      <c r="D198" s="453"/>
      <c r="E198" s="454" t="str">
        <f t="shared" ca="1" si="21"/>
        <v>New Caledonia</v>
      </c>
      <c r="F198" s="454" t="str">
        <f t="shared" ca="1" si="21"/>
        <v>nc</v>
      </c>
      <c r="G198" s="454" t="str">
        <f t="shared" ca="1" si="21"/>
        <v>e6tons</v>
      </c>
      <c r="H198" s="175"/>
      <c r="I198" s="175"/>
      <c r="J198" s="442">
        <f t="shared" ca="1" si="22"/>
        <v>0</v>
      </c>
      <c r="K198" s="442">
        <f t="shared" ca="1" si="22"/>
        <v>0</v>
      </c>
      <c r="L198" s="448">
        <f t="shared" ca="1" si="22"/>
        <v>0</v>
      </c>
      <c r="M198" s="491">
        <f ca="1">IFERROR(J198*INDEX('General Inputs'!$G$522:$G$579,MATCH(F198,'General Inputs'!$F$522:$F$579,0)),0)*1000</f>
        <v>0</v>
      </c>
      <c r="N198" s="445">
        <f ca="1">IFERROR(J198*INDEX('General Inputs'!$H$522:$H$579,MATCH(F198,'General Inputs'!$F$522:$F$579,0)),0)*1000</f>
        <v>0</v>
      </c>
      <c r="O198" s="445">
        <f ca="1">IFERROR(J198*INDEX('General Inputs'!$I$522:$I$579,MATCH(F198,'General Inputs'!$F$522:$F$579,0)),0)*1000</f>
        <v>0</v>
      </c>
      <c r="P198" s="445">
        <f ca="1">IFERROR($J198*INDEX('General Inputs'!$G$583:$G$630,MATCH(Coal_Calcs!$F198,'General Inputs'!$F$583:$F$630,0)),0)*$F$20</f>
        <v>0</v>
      </c>
      <c r="Q198" s="445">
        <f ca="1">IFERROR($J198*INDEX('General Inputs'!$H$583:$H$630,MATCH(Coal_Calcs!$F198,'General Inputs'!$F$583:$F$630,0)),0)*$F$20</f>
        <v>0</v>
      </c>
      <c r="R198" s="445">
        <f ca="1">IFERROR($J198*INDEX('General Inputs'!$I$583:$I$630,MATCH(Coal_Calcs!$F198,'General Inputs'!$F$583:$F$630,0)),0)*$F$20</f>
        <v>0</v>
      </c>
      <c r="S198" s="445">
        <f t="shared" ca="1" si="18"/>
        <v>0</v>
      </c>
      <c r="T198" s="442">
        <f t="shared" ca="1" si="18"/>
        <v>0</v>
      </c>
      <c r="U198" s="446">
        <f t="shared" ca="1" si="18"/>
        <v>0</v>
      </c>
      <c r="V198" s="445">
        <f ca="1">IFERROR(K198*INDEX('General Inputs'!$G$522:$G$579,MATCH(F198,'General Inputs'!$F$522:$F$579,0)),0)*1000</f>
        <v>0</v>
      </c>
      <c r="W198" s="445">
        <f ca="1">IFERROR(K198*INDEX('General Inputs'!$H$522:$H$579,MATCH(F198,'General Inputs'!$F$522:$F$579,0)),0)*1000</f>
        <v>0</v>
      </c>
      <c r="X198" s="445">
        <f ca="1">IFERROR(K198*INDEX('General Inputs'!$I$522:$I$579,MATCH(F198,'General Inputs'!$F$522:$F$579,0)),0)*1000</f>
        <v>0</v>
      </c>
      <c r="Y198" s="445">
        <f ca="1">IFERROR($K198*INDEX('General Inputs'!$G$583:$G$630,MATCH(Coal_Calcs!$F198,'General Inputs'!$F$583:$F$630,0)),0)*$F$20</f>
        <v>0</v>
      </c>
      <c r="Z198" s="445">
        <f ca="1">IFERROR($K198*INDEX('General Inputs'!$H$583:$H$630,MATCH(Coal_Calcs!$F198,'General Inputs'!$F$583:$F$630,0)),0)*$F$20</f>
        <v>0</v>
      </c>
      <c r="AA198" s="445">
        <f ca="1">IFERROR($K198*INDEX('General Inputs'!$I$583:$I$630,MATCH(Coal_Calcs!$F198,'General Inputs'!$F$583:$F$630,0)),0)*$F$20</f>
        <v>0</v>
      </c>
      <c r="AB198" s="445">
        <f t="shared" ca="1" si="19"/>
        <v>0</v>
      </c>
      <c r="AC198" s="442">
        <f t="shared" ca="1" si="19"/>
        <v>0</v>
      </c>
      <c r="AD198" s="446">
        <f t="shared" ca="1" si="19"/>
        <v>0</v>
      </c>
      <c r="AE198" s="445"/>
      <c r="AF198" s="442"/>
      <c r="AG198" s="446"/>
      <c r="AH198" s="445"/>
      <c r="AI198" s="442"/>
      <c r="AJ198" s="446"/>
      <c r="AK198" s="445">
        <f t="shared" si="20"/>
        <v>0</v>
      </c>
      <c r="AL198" s="442">
        <f t="shared" si="20"/>
        <v>0</v>
      </c>
      <c r="AM198" s="446">
        <f t="shared" si="20"/>
        <v>0</v>
      </c>
    </row>
    <row r="199" spans="1:39" s="82" customFormat="1" ht="12.9" customHeight="1" x14ac:dyDescent="0.3">
      <c r="A199" s="19"/>
      <c r="B199" s="19"/>
      <c r="C199" s="104"/>
      <c r="D199" s="453"/>
      <c r="E199" s="454" t="str">
        <f t="shared" ca="1" si="21"/>
        <v>Niger</v>
      </c>
      <c r="F199" s="454" t="str">
        <f t="shared" ca="1" si="21"/>
        <v>ne</v>
      </c>
      <c r="G199" s="454" t="str">
        <f t="shared" ca="1" si="21"/>
        <v>e6tons</v>
      </c>
      <c r="H199" s="175"/>
      <c r="I199" s="175"/>
      <c r="J199" s="442">
        <f t="shared" ref="J199:L211" ca="1" si="23">INDIRECT((ADDRESS(ROW(),COLUMN(),,,$F$290)))</f>
        <v>0</v>
      </c>
      <c r="K199" s="442">
        <f t="shared" ca="1" si="23"/>
        <v>0.24600223169736005</v>
      </c>
      <c r="L199" s="448">
        <f t="shared" ca="1" si="23"/>
        <v>0</v>
      </c>
      <c r="M199" s="491">
        <f ca="1">IFERROR(J199*INDEX('General Inputs'!$G$522:$G$579,MATCH(F199,'General Inputs'!$F$522:$F$579,0)),0)*1000</f>
        <v>0</v>
      </c>
      <c r="N199" s="445">
        <f ca="1">IFERROR(J199*INDEX('General Inputs'!$H$522:$H$579,MATCH(F199,'General Inputs'!$F$522:$F$579,0)),0)*1000</f>
        <v>0</v>
      </c>
      <c r="O199" s="445">
        <f ca="1">IFERROR(J199*INDEX('General Inputs'!$I$522:$I$579,MATCH(F199,'General Inputs'!$F$522:$F$579,0)),0)*1000</f>
        <v>0</v>
      </c>
      <c r="P199" s="445">
        <f ca="1">IFERROR($J199*INDEX('General Inputs'!$G$583:$G$630,MATCH(Coal_Calcs!$F199,'General Inputs'!$F$583:$F$630,0)),0)*$F$20</f>
        <v>0</v>
      </c>
      <c r="Q199" s="445">
        <f ca="1">IFERROR($J199*INDEX('General Inputs'!$H$583:$H$630,MATCH(Coal_Calcs!$F199,'General Inputs'!$F$583:$F$630,0)),0)*$F$20</f>
        <v>0</v>
      </c>
      <c r="R199" s="445">
        <f ca="1">IFERROR($J199*INDEX('General Inputs'!$I$583:$I$630,MATCH(Coal_Calcs!$F199,'General Inputs'!$F$583:$F$630,0)),0)*$F$20</f>
        <v>0</v>
      </c>
      <c r="S199" s="445">
        <f t="shared" ca="1" si="18"/>
        <v>0</v>
      </c>
      <c r="T199" s="442">
        <f t="shared" ca="1" si="18"/>
        <v>0</v>
      </c>
      <c r="U199" s="446">
        <f t="shared" ca="1" si="18"/>
        <v>0</v>
      </c>
      <c r="V199" s="445">
        <f ca="1">IFERROR(K199*INDEX('General Inputs'!$G$522:$G$579,MATCH(F199,'General Inputs'!$F$522:$F$579,0)),0)*1000</f>
        <v>399.90296560595652</v>
      </c>
      <c r="W199" s="445">
        <f ca="1">IFERROR(K199*INDEX('General Inputs'!$H$522:$H$579,MATCH(F199,'General Inputs'!$F$522:$F$579,0)),0)*1000</f>
        <v>443.45923798927697</v>
      </c>
      <c r="X199" s="445">
        <f ca="1">IFERROR(K199*INDEX('General Inputs'!$I$522:$I$579,MATCH(F199,'General Inputs'!$F$522:$F$579,0)),0)*1000</f>
        <v>487.45698632355493</v>
      </c>
      <c r="Y199" s="445">
        <f ca="1">IFERROR($K199*INDEX('General Inputs'!$G$583:$G$630,MATCH(Coal_Calcs!$F199,'General Inputs'!$F$583:$F$630,0)),0)*$F$20</f>
        <v>27.484129698152159</v>
      </c>
      <c r="Z199" s="445">
        <f ca="1">IFERROR($K199*INDEX('General Inputs'!$H$583:$H$630,MATCH(Coal_Calcs!$F199,'General Inputs'!$F$583:$F$630,0)),0)*$F$20</f>
        <v>30.204815200603768</v>
      </c>
      <c r="AA199" s="445">
        <f ca="1">IFERROR($K199*INDEX('General Inputs'!$I$583:$I$630,MATCH(Coal_Calcs!$F199,'General Inputs'!$F$583:$F$630,0)),0)*$F$20</f>
        <v>32.925500703055384</v>
      </c>
      <c r="AB199" s="445">
        <f t="shared" ca="1" si="19"/>
        <v>427.3870953041087</v>
      </c>
      <c r="AC199" s="442">
        <f t="shared" ca="1" si="19"/>
        <v>473.66405318988075</v>
      </c>
      <c r="AD199" s="446">
        <f t="shared" ca="1" si="19"/>
        <v>520.38248702661031</v>
      </c>
      <c r="AE199" s="445"/>
      <c r="AF199" s="442"/>
      <c r="AG199" s="446"/>
      <c r="AH199" s="445"/>
      <c r="AI199" s="442"/>
      <c r="AJ199" s="446"/>
      <c r="AK199" s="445">
        <f t="shared" si="20"/>
        <v>0</v>
      </c>
      <c r="AL199" s="442">
        <f t="shared" si="20"/>
        <v>0</v>
      </c>
      <c r="AM199" s="446">
        <f t="shared" si="20"/>
        <v>0</v>
      </c>
    </row>
    <row r="200" spans="1:39" s="82" customFormat="1" ht="12.9" customHeight="1" x14ac:dyDescent="0.3">
      <c r="A200" s="19"/>
      <c r="B200" s="19"/>
      <c r="C200" s="104"/>
      <c r="D200" s="453"/>
      <c r="E200" s="454" t="str">
        <f t="shared" ca="1" si="21"/>
        <v>Norfolk Island</v>
      </c>
      <c r="F200" s="454" t="str">
        <f t="shared" ca="1" si="21"/>
        <v>nf</v>
      </c>
      <c r="G200" s="454" t="str">
        <f t="shared" ca="1" si="21"/>
        <v>e6tons</v>
      </c>
      <c r="H200" s="175"/>
      <c r="I200" s="175"/>
      <c r="J200" s="442">
        <f t="shared" ca="1" si="23"/>
        <v>0</v>
      </c>
      <c r="K200" s="442">
        <f t="shared" ca="1" si="23"/>
        <v>0</v>
      </c>
      <c r="L200" s="448">
        <f t="shared" ca="1" si="23"/>
        <v>0</v>
      </c>
      <c r="M200" s="491">
        <f ca="1">IFERROR(J200*INDEX('General Inputs'!$G$522:$G$579,MATCH(F200,'General Inputs'!$F$522:$F$579,0)),0)*1000</f>
        <v>0</v>
      </c>
      <c r="N200" s="445">
        <f ca="1">IFERROR(J200*INDEX('General Inputs'!$H$522:$H$579,MATCH(F200,'General Inputs'!$F$522:$F$579,0)),0)*1000</f>
        <v>0</v>
      </c>
      <c r="O200" s="445">
        <f ca="1">IFERROR(J200*INDEX('General Inputs'!$I$522:$I$579,MATCH(F200,'General Inputs'!$F$522:$F$579,0)),0)*1000</f>
        <v>0</v>
      </c>
      <c r="P200" s="445">
        <f ca="1">IFERROR($J200*INDEX('General Inputs'!$G$583:$G$630,MATCH(Coal_Calcs!$F200,'General Inputs'!$F$583:$F$630,0)),0)*$F$20</f>
        <v>0</v>
      </c>
      <c r="Q200" s="445">
        <f ca="1">IFERROR($J200*INDEX('General Inputs'!$H$583:$H$630,MATCH(Coal_Calcs!$F200,'General Inputs'!$F$583:$F$630,0)),0)*$F$20</f>
        <v>0</v>
      </c>
      <c r="R200" s="445">
        <f ca="1">IFERROR($J200*INDEX('General Inputs'!$I$583:$I$630,MATCH(Coal_Calcs!$F200,'General Inputs'!$F$583:$F$630,0)),0)*$F$20</f>
        <v>0</v>
      </c>
      <c r="S200" s="445">
        <f t="shared" ca="1" si="18"/>
        <v>0</v>
      </c>
      <c r="T200" s="442">
        <f t="shared" ca="1" si="18"/>
        <v>0</v>
      </c>
      <c r="U200" s="446">
        <f t="shared" ca="1" si="18"/>
        <v>0</v>
      </c>
      <c r="V200" s="445">
        <f ca="1">IFERROR(K200*INDEX('General Inputs'!$G$522:$G$579,MATCH(F200,'General Inputs'!$F$522:$F$579,0)),0)*1000</f>
        <v>0</v>
      </c>
      <c r="W200" s="445">
        <f ca="1">IFERROR(K200*INDEX('General Inputs'!$H$522:$H$579,MATCH(F200,'General Inputs'!$F$522:$F$579,0)),0)*1000</f>
        <v>0</v>
      </c>
      <c r="X200" s="445">
        <f ca="1">IFERROR(K200*INDEX('General Inputs'!$I$522:$I$579,MATCH(F200,'General Inputs'!$F$522:$F$579,0)),0)*1000</f>
        <v>0</v>
      </c>
      <c r="Y200" s="445">
        <f ca="1">IFERROR($K200*INDEX('General Inputs'!$G$583:$G$630,MATCH(Coal_Calcs!$F200,'General Inputs'!$F$583:$F$630,0)),0)*$F$20</f>
        <v>0</v>
      </c>
      <c r="Z200" s="445">
        <f ca="1">IFERROR($K200*INDEX('General Inputs'!$H$583:$H$630,MATCH(Coal_Calcs!$F200,'General Inputs'!$F$583:$F$630,0)),0)*$F$20</f>
        <v>0</v>
      </c>
      <c r="AA200" s="445">
        <f ca="1">IFERROR($K200*INDEX('General Inputs'!$I$583:$I$630,MATCH(Coal_Calcs!$F200,'General Inputs'!$F$583:$F$630,0)),0)*$F$20</f>
        <v>0</v>
      </c>
      <c r="AB200" s="445">
        <f t="shared" ca="1" si="19"/>
        <v>0</v>
      </c>
      <c r="AC200" s="442">
        <f t="shared" ca="1" si="19"/>
        <v>0</v>
      </c>
      <c r="AD200" s="446">
        <f t="shared" ca="1" si="19"/>
        <v>0</v>
      </c>
      <c r="AE200" s="445"/>
      <c r="AF200" s="442"/>
      <c r="AG200" s="446"/>
      <c r="AH200" s="445"/>
      <c r="AI200" s="442"/>
      <c r="AJ200" s="446"/>
      <c r="AK200" s="445">
        <f t="shared" si="20"/>
        <v>0</v>
      </c>
      <c r="AL200" s="442">
        <f t="shared" si="20"/>
        <v>0</v>
      </c>
      <c r="AM200" s="446">
        <f t="shared" si="20"/>
        <v>0</v>
      </c>
    </row>
    <row r="201" spans="1:39" s="82" customFormat="1" ht="12.9" customHeight="1" x14ac:dyDescent="0.3">
      <c r="A201" s="19"/>
      <c r="B201" s="19"/>
      <c r="C201" s="104"/>
      <c r="D201" s="453"/>
      <c r="E201" s="454" t="str">
        <f t="shared" ca="1" si="21"/>
        <v>Nigeria</v>
      </c>
      <c r="F201" s="454" t="str">
        <f t="shared" ca="1" si="21"/>
        <v>ng</v>
      </c>
      <c r="G201" s="454" t="str">
        <f t="shared" ca="1" si="21"/>
        <v>e6tons</v>
      </c>
      <c r="H201" s="175"/>
      <c r="I201" s="175"/>
      <c r="J201" s="442">
        <f t="shared" ca="1" si="23"/>
        <v>0</v>
      </c>
      <c r="K201" s="442">
        <f t="shared" ca="1" si="23"/>
        <v>4.5000408237321959E-2</v>
      </c>
      <c r="L201" s="448">
        <f t="shared" ca="1" si="23"/>
        <v>0</v>
      </c>
      <c r="M201" s="491">
        <f ca="1">IFERROR(J201*INDEX('General Inputs'!$G$522:$G$579,MATCH(F201,'General Inputs'!$F$522:$F$579,0)),0)*1000</f>
        <v>0</v>
      </c>
      <c r="N201" s="445">
        <f ca="1">IFERROR(J201*INDEX('General Inputs'!$H$522:$H$579,MATCH(F201,'General Inputs'!$F$522:$F$579,0)),0)*1000</f>
        <v>0</v>
      </c>
      <c r="O201" s="445">
        <f ca="1">IFERROR(J201*INDEX('General Inputs'!$I$522:$I$579,MATCH(F201,'General Inputs'!$F$522:$F$579,0)),0)*1000</f>
        <v>0</v>
      </c>
      <c r="P201" s="445">
        <f ca="1">IFERROR($J201*INDEX('General Inputs'!$G$583:$G$630,MATCH(Coal_Calcs!$F201,'General Inputs'!$F$583:$F$630,0)),0)*$F$20</f>
        <v>0</v>
      </c>
      <c r="Q201" s="445">
        <f ca="1">IFERROR($J201*INDEX('General Inputs'!$H$583:$H$630,MATCH(Coal_Calcs!$F201,'General Inputs'!$F$583:$F$630,0)),0)*$F$20</f>
        <v>0</v>
      </c>
      <c r="R201" s="445">
        <f ca="1">IFERROR($J201*INDEX('General Inputs'!$I$583:$I$630,MATCH(Coal_Calcs!$F201,'General Inputs'!$F$583:$F$630,0)),0)*$F$20</f>
        <v>0</v>
      </c>
      <c r="S201" s="445">
        <f t="shared" ca="1" si="18"/>
        <v>0</v>
      </c>
      <c r="T201" s="442">
        <f t="shared" ca="1" si="18"/>
        <v>0</v>
      </c>
      <c r="U201" s="446">
        <f t="shared" ca="1" si="18"/>
        <v>0</v>
      </c>
      <c r="V201" s="445">
        <f ca="1">IFERROR(K201*INDEX('General Inputs'!$G$522:$G$579,MATCH(F201,'General Inputs'!$F$522:$F$579,0)),0)*1000</f>
        <v>73.152981513284729</v>
      </c>
      <c r="W201" s="445">
        <f ca="1">IFERROR(K201*INDEX('General Inputs'!$H$522:$H$579,MATCH(F201,'General Inputs'!$F$522:$F$579,0)),0)*1000</f>
        <v>81.120592315111637</v>
      </c>
      <c r="X201" s="445">
        <f ca="1">IFERROR(K201*INDEX('General Inputs'!$I$522:$I$579,MATCH(F201,'General Inputs'!$F$522:$F$579,0)),0)*1000</f>
        <v>89.168960912845421</v>
      </c>
      <c r="Y201" s="445">
        <f ca="1">IFERROR($K201*INDEX('General Inputs'!$G$583:$G$630,MATCH(Coal_Calcs!$F201,'General Inputs'!$F$583:$F$630,0)),0)*$F$20</f>
        <v>5.0275847008814925</v>
      </c>
      <c r="Z201" s="445">
        <f ca="1">IFERROR($K201*INDEX('General Inputs'!$H$583:$H$630,MATCH(Coal_Calcs!$F201,'General Inputs'!$F$583:$F$630,0)),0)*$F$20</f>
        <v>5.5252710732811767</v>
      </c>
      <c r="AA201" s="445">
        <f ca="1">IFERROR($K201*INDEX('General Inputs'!$I$583:$I$630,MATCH(Coal_Calcs!$F201,'General Inputs'!$F$583:$F$630,0)),0)*$F$20</f>
        <v>6.0229574456808628</v>
      </c>
      <c r="AB201" s="445">
        <f t="shared" ca="1" si="19"/>
        <v>78.18056621416622</v>
      </c>
      <c r="AC201" s="442">
        <f t="shared" ca="1" si="19"/>
        <v>86.645863388392812</v>
      </c>
      <c r="AD201" s="446">
        <f t="shared" ca="1" si="19"/>
        <v>95.19191835852628</v>
      </c>
      <c r="AE201" s="445"/>
      <c r="AF201" s="442"/>
      <c r="AG201" s="446"/>
      <c r="AH201" s="445"/>
      <c r="AI201" s="442"/>
      <c r="AJ201" s="446"/>
      <c r="AK201" s="445">
        <f t="shared" si="20"/>
        <v>0</v>
      </c>
      <c r="AL201" s="442">
        <f t="shared" si="20"/>
        <v>0</v>
      </c>
      <c r="AM201" s="446">
        <f t="shared" si="20"/>
        <v>0</v>
      </c>
    </row>
    <row r="202" spans="1:39" s="82" customFormat="1" ht="12.9" customHeight="1" x14ac:dyDescent="0.3">
      <c r="A202" s="19"/>
      <c r="B202" s="19"/>
      <c r="C202" s="104"/>
      <c r="D202" s="453"/>
      <c r="E202" s="454" t="str">
        <f t="shared" ca="1" si="21"/>
        <v>Nicaragua</v>
      </c>
      <c r="F202" s="454" t="str">
        <f t="shared" ca="1" si="21"/>
        <v>ni</v>
      </c>
      <c r="G202" s="454" t="str">
        <f t="shared" ca="1" si="21"/>
        <v>e6tons</v>
      </c>
      <c r="H202" s="175"/>
      <c r="I202" s="175"/>
      <c r="J202" s="442">
        <f t="shared" ca="1" si="23"/>
        <v>0</v>
      </c>
      <c r="K202" s="442">
        <f t="shared" ca="1" si="23"/>
        <v>0</v>
      </c>
      <c r="L202" s="448">
        <f t="shared" ca="1" si="23"/>
        <v>0</v>
      </c>
      <c r="M202" s="491">
        <f ca="1">IFERROR(J202*INDEX('General Inputs'!$G$522:$G$579,MATCH(F202,'General Inputs'!$F$522:$F$579,0)),0)*1000</f>
        <v>0</v>
      </c>
      <c r="N202" s="445">
        <f ca="1">IFERROR(J202*INDEX('General Inputs'!$H$522:$H$579,MATCH(F202,'General Inputs'!$F$522:$F$579,0)),0)*1000</f>
        <v>0</v>
      </c>
      <c r="O202" s="445">
        <f ca="1">IFERROR(J202*INDEX('General Inputs'!$I$522:$I$579,MATCH(F202,'General Inputs'!$F$522:$F$579,0)),0)*1000</f>
        <v>0</v>
      </c>
      <c r="P202" s="445">
        <f ca="1">IFERROR($J202*INDEX('General Inputs'!$G$583:$G$630,MATCH(Coal_Calcs!$F202,'General Inputs'!$F$583:$F$630,0)),0)*$F$20</f>
        <v>0</v>
      </c>
      <c r="Q202" s="445">
        <f ca="1">IFERROR($J202*INDEX('General Inputs'!$H$583:$H$630,MATCH(Coal_Calcs!$F202,'General Inputs'!$F$583:$F$630,0)),0)*$F$20</f>
        <v>0</v>
      </c>
      <c r="R202" s="445">
        <f ca="1">IFERROR($J202*INDEX('General Inputs'!$I$583:$I$630,MATCH(Coal_Calcs!$F202,'General Inputs'!$F$583:$F$630,0)),0)*$F$20</f>
        <v>0</v>
      </c>
      <c r="S202" s="445">
        <f t="shared" ca="1" si="18"/>
        <v>0</v>
      </c>
      <c r="T202" s="442">
        <f t="shared" ca="1" si="18"/>
        <v>0</v>
      </c>
      <c r="U202" s="446">
        <f t="shared" ca="1" si="18"/>
        <v>0</v>
      </c>
      <c r="V202" s="445">
        <f ca="1">IFERROR(K202*INDEX('General Inputs'!$G$522:$G$579,MATCH(F202,'General Inputs'!$F$522:$F$579,0)),0)*1000</f>
        <v>0</v>
      </c>
      <c r="W202" s="445">
        <f ca="1">IFERROR(K202*INDEX('General Inputs'!$H$522:$H$579,MATCH(F202,'General Inputs'!$F$522:$F$579,0)),0)*1000</f>
        <v>0</v>
      </c>
      <c r="X202" s="445">
        <f ca="1">IFERROR(K202*INDEX('General Inputs'!$I$522:$I$579,MATCH(F202,'General Inputs'!$F$522:$F$579,0)),0)*1000</f>
        <v>0</v>
      </c>
      <c r="Y202" s="445">
        <f ca="1">IFERROR($K202*INDEX('General Inputs'!$G$583:$G$630,MATCH(Coal_Calcs!$F202,'General Inputs'!$F$583:$F$630,0)),0)*$F$20</f>
        <v>0</v>
      </c>
      <c r="Z202" s="445">
        <f ca="1">IFERROR($K202*INDEX('General Inputs'!$H$583:$H$630,MATCH(Coal_Calcs!$F202,'General Inputs'!$F$583:$F$630,0)),0)*$F$20</f>
        <v>0</v>
      </c>
      <c r="AA202" s="445">
        <f ca="1">IFERROR($K202*INDEX('General Inputs'!$I$583:$I$630,MATCH(Coal_Calcs!$F202,'General Inputs'!$F$583:$F$630,0)),0)*$F$20</f>
        <v>0</v>
      </c>
      <c r="AB202" s="445">
        <f t="shared" ca="1" si="19"/>
        <v>0</v>
      </c>
      <c r="AC202" s="442">
        <f t="shared" ca="1" si="19"/>
        <v>0</v>
      </c>
      <c r="AD202" s="446">
        <f t="shared" ca="1" si="19"/>
        <v>0</v>
      </c>
      <c r="AE202" s="445"/>
      <c r="AF202" s="442"/>
      <c r="AG202" s="446"/>
      <c r="AH202" s="445"/>
      <c r="AI202" s="442"/>
      <c r="AJ202" s="446"/>
      <c r="AK202" s="445">
        <f t="shared" si="20"/>
        <v>0</v>
      </c>
      <c r="AL202" s="442">
        <f t="shared" si="20"/>
        <v>0</v>
      </c>
      <c r="AM202" s="446">
        <f t="shared" si="20"/>
        <v>0</v>
      </c>
    </row>
    <row r="203" spans="1:39" s="82" customFormat="1" ht="12.9" customHeight="1" x14ac:dyDescent="0.3">
      <c r="A203" s="19"/>
      <c r="B203" s="19"/>
      <c r="C203" s="104"/>
      <c r="D203" s="453"/>
      <c r="E203" s="454" t="str">
        <f t="shared" ca="1" si="21"/>
        <v>Netherlands</v>
      </c>
      <c r="F203" s="454" t="str">
        <f t="shared" ca="1" si="21"/>
        <v>nl</v>
      </c>
      <c r="G203" s="454" t="str">
        <f t="shared" ca="1" si="21"/>
        <v>e6tons</v>
      </c>
      <c r="H203" s="175"/>
      <c r="I203" s="175"/>
      <c r="J203" s="442">
        <f t="shared" ca="1" si="23"/>
        <v>0</v>
      </c>
      <c r="K203" s="442">
        <f t="shared" ca="1" si="23"/>
        <v>0</v>
      </c>
      <c r="L203" s="448">
        <f t="shared" ca="1" si="23"/>
        <v>0</v>
      </c>
      <c r="M203" s="491">
        <f ca="1">IFERROR(J203*INDEX('General Inputs'!$G$522:$G$579,MATCH(F203,'General Inputs'!$F$522:$F$579,0)),0)*1000</f>
        <v>0</v>
      </c>
      <c r="N203" s="445">
        <f ca="1">IFERROR(J203*INDEX('General Inputs'!$H$522:$H$579,MATCH(F203,'General Inputs'!$F$522:$F$579,0)),0)*1000</f>
        <v>0</v>
      </c>
      <c r="O203" s="445">
        <f ca="1">IFERROR(J203*INDEX('General Inputs'!$I$522:$I$579,MATCH(F203,'General Inputs'!$F$522:$F$579,0)),0)*1000</f>
        <v>0</v>
      </c>
      <c r="P203" s="445">
        <f ca="1">IFERROR($J203*INDEX('General Inputs'!$G$583:$G$630,MATCH(Coal_Calcs!$F203,'General Inputs'!$F$583:$F$630,0)),0)*$F$20</f>
        <v>0</v>
      </c>
      <c r="Q203" s="445">
        <f ca="1">IFERROR($J203*INDEX('General Inputs'!$H$583:$H$630,MATCH(Coal_Calcs!$F203,'General Inputs'!$F$583:$F$630,0)),0)*$F$20</f>
        <v>0</v>
      </c>
      <c r="R203" s="445">
        <f ca="1">IFERROR($J203*INDEX('General Inputs'!$I$583:$I$630,MATCH(Coal_Calcs!$F203,'General Inputs'!$F$583:$F$630,0)),0)*$F$20</f>
        <v>0</v>
      </c>
      <c r="S203" s="445">
        <f t="shared" ca="1" si="18"/>
        <v>0</v>
      </c>
      <c r="T203" s="442">
        <f t="shared" ca="1" si="18"/>
        <v>0</v>
      </c>
      <c r="U203" s="446">
        <f t="shared" ca="1" si="18"/>
        <v>0</v>
      </c>
      <c r="V203" s="445">
        <f ca="1">IFERROR(K203*INDEX('General Inputs'!$G$522:$G$579,MATCH(F203,'General Inputs'!$F$522:$F$579,0)),0)*1000</f>
        <v>0</v>
      </c>
      <c r="W203" s="445">
        <f ca="1">IFERROR(K203*INDEX('General Inputs'!$H$522:$H$579,MATCH(F203,'General Inputs'!$F$522:$F$579,0)),0)*1000</f>
        <v>0</v>
      </c>
      <c r="X203" s="445">
        <f ca="1">IFERROR(K203*INDEX('General Inputs'!$I$522:$I$579,MATCH(F203,'General Inputs'!$F$522:$F$579,0)),0)*1000</f>
        <v>0</v>
      </c>
      <c r="Y203" s="445">
        <f ca="1">IFERROR($K203*INDEX('General Inputs'!$G$583:$G$630,MATCH(Coal_Calcs!$F203,'General Inputs'!$F$583:$F$630,0)),0)*$F$20</f>
        <v>0</v>
      </c>
      <c r="Z203" s="445">
        <f ca="1">IFERROR($K203*INDEX('General Inputs'!$H$583:$H$630,MATCH(Coal_Calcs!$F203,'General Inputs'!$F$583:$F$630,0)),0)*$F$20</f>
        <v>0</v>
      </c>
      <c r="AA203" s="445">
        <f ca="1">IFERROR($K203*INDEX('General Inputs'!$I$583:$I$630,MATCH(Coal_Calcs!$F203,'General Inputs'!$F$583:$F$630,0)),0)*$F$20</f>
        <v>0</v>
      </c>
      <c r="AB203" s="445">
        <f t="shared" ca="1" si="19"/>
        <v>0</v>
      </c>
      <c r="AC203" s="442">
        <f t="shared" ca="1" si="19"/>
        <v>0</v>
      </c>
      <c r="AD203" s="446">
        <f t="shared" ca="1" si="19"/>
        <v>0</v>
      </c>
      <c r="AE203" s="445"/>
      <c r="AF203" s="442"/>
      <c r="AG203" s="446"/>
      <c r="AH203" s="445"/>
      <c r="AI203" s="442"/>
      <c r="AJ203" s="446"/>
      <c r="AK203" s="445">
        <f t="shared" si="20"/>
        <v>0</v>
      </c>
      <c r="AL203" s="442">
        <f t="shared" si="20"/>
        <v>0</v>
      </c>
      <c r="AM203" s="446">
        <f t="shared" si="20"/>
        <v>0</v>
      </c>
    </row>
    <row r="204" spans="1:39" s="82" customFormat="1" ht="12.9" customHeight="1" x14ac:dyDescent="0.3">
      <c r="A204" s="19"/>
      <c r="B204" s="19"/>
      <c r="C204" s="104"/>
      <c r="D204" s="453"/>
      <c r="E204" s="454" t="str">
        <f t="shared" ca="1" si="21"/>
        <v>Norway</v>
      </c>
      <c r="F204" s="454" t="str">
        <f t="shared" ca="1" si="21"/>
        <v>no</v>
      </c>
      <c r="G204" s="454" t="str">
        <f t="shared" ca="1" si="21"/>
        <v>e6tons</v>
      </c>
      <c r="H204" s="175"/>
      <c r="I204" s="175"/>
      <c r="J204" s="442">
        <f t="shared" ca="1" si="23"/>
        <v>0</v>
      </c>
      <c r="K204" s="442">
        <f t="shared" ca="1" si="23"/>
        <v>0.12102109788623786</v>
      </c>
      <c r="L204" s="448">
        <f t="shared" ca="1" si="23"/>
        <v>0</v>
      </c>
      <c r="M204" s="491">
        <f ca="1">IFERROR(J204*INDEX('General Inputs'!$G$522:$G$579,MATCH(F204,'General Inputs'!$F$522:$F$579,0)),0)*1000</f>
        <v>0</v>
      </c>
      <c r="N204" s="445">
        <f ca="1">IFERROR(J204*INDEX('General Inputs'!$H$522:$H$579,MATCH(F204,'General Inputs'!$F$522:$F$579,0)),0)*1000</f>
        <v>0</v>
      </c>
      <c r="O204" s="445">
        <f ca="1">IFERROR(J204*INDEX('General Inputs'!$I$522:$I$579,MATCH(F204,'General Inputs'!$F$522:$F$579,0)),0)*1000</f>
        <v>0</v>
      </c>
      <c r="P204" s="445">
        <f ca="1">IFERROR($J204*INDEX('General Inputs'!$G$583:$G$630,MATCH(Coal_Calcs!$F204,'General Inputs'!$F$583:$F$630,0)),0)*$F$20</f>
        <v>0</v>
      </c>
      <c r="Q204" s="445">
        <f ca="1">IFERROR($J204*INDEX('General Inputs'!$H$583:$H$630,MATCH(Coal_Calcs!$F204,'General Inputs'!$F$583:$F$630,0)),0)*$F$20</f>
        <v>0</v>
      </c>
      <c r="R204" s="445">
        <f ca="1">IFERROR($J204*INDEX('General Inputs'!$I$583:$I$630,MATCH(Coal_Calcs!$F204,'General Inputs'!$F$583:$F$630,0)),0)*$F$20</f>
        <v>0</v>
      </c>
      <c r="S204" s="445">
        <f t="shared" ca="1" si="18"/>
        <v>0</v>
      </c>
      <c r="T204" s="442">
        <f t="shared" ca="1" si="18"/>
        <v>0</v>
      </c>
      <c r="U204" s="446">
        <f t="shared" ca="1" si="18"/>
        <v>0</v>
      </c>
      <c r="V204" s="445">
        <f ca="1">IFERROR(K204*INDEX('General Inputs'!$G$522:$G$579,MATCH(F204,'General Inputs'!$F$522:$F$579,0)),0)*1000</f>
        <v>196.73275161639373</v>
      </c>
      <c r="W204" s="445">
        <f ca="1">IFERROR(K204*INDEX('General Inputs'!$H$522:$H$579,MATCH(F204,'General Inputs'!$F$522:$F$579,0)),0)*1000</f>
        <v>218.16031293277354</v>
      </c>
      <c r="X204" s="445">
        <f ca="1">IFERROR(K204*INDEX('General Inputs'!$I$522:$I$579,MATCH(F204,'General Inputs'!$F$522:$F$579,0)),0)*1000</f>
        <v>239.80505888161227</v>
      </c>
      <c r="Y204" s="445">
        <f ca="1">IFERROR($K204*INDEX('General Inputs'!$G$583:$G$630,MATCH(Coal_Calcs!$F204,'General Inputs'!$F$583:$F$630,0)),0)*$F$20</f>
        <v>13.520851122237293</v>
      </c>
      <c r="Z204" s="445">
        <f ca="1">IFERROR($K204*INDEX('General Inputs'!$H$583:$H$630,MATCH(Coal_Calcs!$F204,'General Inputs'!$F$583:$F$630,0)),0)*$F$20</f>
        <v>14.85929567307751</v>
      </c>
      <c r="AA204" s="445">
        <f ca="1">IFERROR($K204*INDEX('General Inputs'!$I$583:$I$630,MATCH(Coal_Calcs!$F204,'General Inputs'!$F$583:$F$630,0)),0)*$F$20</f>
        <v>16.197740223917734</v>
      </c>
      <c r="AB204" s="445">
        <f t="shared" ca="1" si="19"/>
        <v>210.25360273863103</v>
      </c>
      <c r="AC204" s="442">
        <f t="shared" ca="1" si="19"/>
        <v>233.01960860585103</v>
      </c>
      <c r="AD204" s="446">
        <f t="shared" ca="1" si="19"/>
        <v>256.00279910553002</v>
      </c>
      <c r="AE204" s="445"/>
      <c r="AF204" s="442"/>
      <c r="AG204" s="446"/>
      <c r="AH204" s="445"/>
      <c r="AI204" s="442"/>
      <c r="AJ204" s="446"/>
      <c r="AK204" s="445">
        <f t="shared" si="20"/>
        <v>0</v>
      </c>
      <c r="AL204" s="442">
        <f t="shared" si="20"/>
        <v>0</v>
      </c>
      <c r="AM204" s="446">
        <f t="shared" si="20"/>
        <v>0</v>
      </c>
    </row>
    <row r="205" spans="1:39" s="82" customFormat="1" ht="12.9" customHeight="1" x14ac:dyDescent="0.3">
      <c r="A205" s="19"/>
      <c r="B205" s="19"/>
      <c r="C205" s="104"/>
      <c r="D205" s="453"/>
      <c r="E205" s="454" t="str">
        <f t="shared" ca="1" si="21"/>
        <v>Nepal</v>
      </c>
      <c r="F205" s="454" t="str">
        <f t="shared" ca="1" si="21"/>
        <v>np</v>
      </c>
      <c r="G205" s="454" t="str">
        <f t="shared" ca="1" si="21"/>
        <v>e6tons</v>
      </c>
      <c r="H205" s="175"/>
      <c r="I205" s="175"/>
      <c r="J205" s="442">
        <f t="shared" ca="1" si="23"/>
        <v>0</v>
      </c>
      <c r="K205" s="442">
        <f t="shared" ca="1" si="23"/>
        <v>0</v>
      </c>
      <c r="L205" s="448">
        <f t="shared" ca="1" si="23"/>
        <v>0</v>
      </c>
      <c r="M205" s="491">
        <f ca="1">IFERROR(J205*INDEX('General Inputs'!$G$522:$G$579,MATCH(F205,'General Inputs'!$F$522:$F$579,0)),0)*1000</f>
        <v>0</v>
      </c>
      <c r="N205" s="445">
        <f ca="1">IFERROR(J205*INDEX('General Inputs'!$H$522:$H$579,MATCH(F205,'General Inputs'!$F$522:$F$579,0)),0)*1000</f>
        <v>0</v>
      </c>
      <c r="O205" s="445">
        <f ca="1">IFERROR(J205*INDEX('General Inputs'!$I$522:$I$579,MATCH(F205,'General Inputs'!$F$522:$F$579,0)),0)*1000</f>
        <v>0</v>
      </c>
      <c r="P205" s="445">
        <f ca="1">IFERROR($J205*INDEX('General Inputs'!$G$583:$G$630,MATCH(Coal_Calcs!$F205,'General Inputs'!$F$583:$F$630,0)),0)*$F$20</f>
        <v>0</v>
      </c>
      <c r="Q205" s="445">
        <f ca="1">IFERROR($J205*INDEX('General Inputs'!$H$583:$H$630,MATCH(Coal_Calcs!$F205,'General Inputs'!$F$583:$F$630,0)),0)*$F$20</f>
        <v>0</v>
      </c>
      <c r="R205" s="445">
        <f ca="1">IFERROR($J205*INDEX('General Inputs'!$I$583:$I$630,MATCH(Coal_Calcs!$F205,'General Inputs'!$F$583:$F$630,0)),0)*$F$20</f>
        <v>0</v>
      </c>
      <c r="S205" s="445">
        <f t="shared" ca="1" si="18"/>
        <v>0</v>
      </c>
      <c r="T205" s="442">
        <f t="shared" ca="1" si="18"/>
        <v>0</v>
      </c>
      <c r="U205" s="446">
        <f t="shared" ca="1" si="18"/>
        <v>0</v>
      </c>
      <c r="V205" s="445">
        <f ca="1">IFERROR(K205*INDEX('General Inputs'!$G$522:$G$579,MATCH(F205,'General Inputs'!$F$522:$F$579,0)),0)*1000</f>
        <v>0</v>
      </c>
      <c r="W205" s="445">
        <f ca="1">IFERROR(K205*INDEX('General Inputs'!$H$522:$H$579,MATCH(F205,'General Inputs'!$F$522:$F$579,0)),0)*1000</f>
        <v>0</v>
      </c>
      <c r="X205" s="445">
        <f ca="1">IFERROR(K205*INDEX('General Inputs'!$I$522:$I$579,MATCH(F205,'General Inputs'!$F$522:$F$579,0)),0)*1000</f>
        <v>0</v>
      </c>
      <c r="Y205" s="445">
        <f ca="1">IFERROR($K205*INDEX('General Inputs'!$G$583:$G$630,MATCH(Coal_Calcs!$F205,'General Inputs'!$F$583:$F$630,0)),0)*$F$20</f>
        <v>0</v>
      </c>
      <c r="Z205" s="445">
        <f ca="1">IFERROR($K205*INDEX('General Inputs'!$H$583:$H$630,MATCH(Coal_Calcs!$F205,'General Inputs'!$F$583:$F$630,0)),0)*$F$20</f>
        <v>0</v>
      </c>
      <c r="AA205" s="445">
        <f ca="1">IFERROR($K205*INDEX('General Inputs'!$I$583:$I$630,MATCH(Coal_Calcs!$F205,'General Inputs'!$F$583:$F$630,0)),0)*$F$20</f>
        <v>0</v>
      </c>
      <c r="AB205" s="445">
        <f t="shared" ca="1" si="19"/>
        <v>0</v>
      </c>
      <c r="AC205" s="442">
        <f t="shared" ca="1" si="19"/>
        <v>0</v>
      </c>
      <c r="AD205" s="446">
        <f t="shared" ca="1" si="19"/>
        <v>0</v>
      </c>
      <c r="AE205" s="445"/>
      <c r="AF205" s="442"/>
      <c r="AG205" s="446"/>
      <c r="AH205" s="445"/>
      <c r="AI205" s="442"/>
      <c r="AJ205" s="446"/>
      <c r="AK205" s="445">
        <f t="shared" si="20"/>
        <v>0</v>
      </c>
      <c r="AL205" s="442">
        <f t="shared" si="20"/>
        <v>0</v>
      </c>
      <c r="AM205" s="446">
        <f t="shared" si="20"/>
        <v>0</v>
      </c>
    </row>
    <row r="206" spans="1:39" s="82" customFormat="1" ht="12.9" customHeight="1" x14ac:dyDescent="0.3">
      <c r="A206" s="19"/>
      <c r="B206" s="19"/>
      <c r="C206" s="104"/>
      <c r="D206" s="453"/>
      <c r="E206" s="454" t="str">
        <f t="shared" ca="1" si="21"/>
        <v>Nauru</v>
      </c>
      <c r="F206" s="454" t="str">
        <f t="shared" ca="1" si="21"/>
        <v>nr</v>
      </c>
      <c r="G206" s="454" t="str">
        <f t="shared" ca="1" si="21"/>
        <v>e6tons</v>
      </c>
      <c r="H206" s="175"/>
      <c r="I206" s="175"/>
      <c r="J206" s="442">
        <f t="shared" ca="1" si="23"/>
        <v>0</v>
      </c>
      <c r="K206" s="442">
        <f t="shared" ca="1" si="23"/>
        <v>0</v>
      </c>
      <c r="L206" s="448">
        <f t="shared" ca="1" si="23"/>
        <v>0</v>
      </c>
      <c r="M206" s="491">
        <f ca="1">IFERROR(J206*INDEX('General Inputs'!$G$522:$G$579,MATCH(F206,'General Inputs'!$F$522:$F$579,0)),0)*1000</f>
        <v>0</v>
      </c>
      <c r="N206" s="445">
        <f ca="1">IFERROR(J206*INDEX('General Inputs'!$H$522:$H$579,MATCH(F206,'General Inputs'!$F$522:$F$579,0)),0)*1000</f>
        <v>0</v>
      </c>
      <c r="O206" s="445">
        <f ca="1">IFERROR(J206*INDEX('General Inputs'!$I$522:$I$579,MATCH(F206,'General Inputs'!$F$522:$F$579,0)),0)*1000</f>
        <v>0</v>
      </c>
      <c r="P206" s="445">
        <f ca="1">IFERROR($J206*INDEX('General Inputs'!$G$583:$G$630,MATCH(Coal_Calcs!$F206,'General Inputs'!$F$583:$F$630,0)),0)*$F$20</f>
        <v>0</v>
      </c>
      <c r="Q206" s="445">
        <f ca="1">IFERROR($J206*INDEX('General Inputs'!$H$583:$H$630,MATCH(Coal_Calcs!$F206,'General Inputs'!$F$583:$F$630,0)),0)*$F$20</f>
        <v>0</v>
      </c>
      <c r="R206" s="445">
        <f ca="1">IFERROR($J206*INDEX('General Inputs'!$I$583:$I$630,MATCH(Coal_Calcs!$F206,'General Inputs'!$F$583:$F$630,0)),0)*$F$20</f>
        <v>0</v>
      </c>
      <c r="S206" s="445">
        <f t="shared" ca="1" si="18"/>
        <v>0</v>
      </c>
      <c r="T206" s="442">
        <f t="shared" ca="1" si="18"/>
        <v>0</v>
      </c>
      <c r="U206" s="446">
        <f t="shared" ca="1" si="18"/>
        <v>0</v>
      </c>
      <c r="V206" s="445">
        <f ca="1">IFERROR(K206*INDEX('General Inputs'!$G$522:$G$579,MATCH(F206,'General Inputs'!$F$522:$F$579,0)),0)*1000</f>
        <v>0</v>
      </c>
      <c r="W206" s="445">
        <f ca="1">IFERROR(K206*INDEX('General Inputs'!$H$522:$H$579,MATCH(F206,'General Inputs'!$F$522:$F$579,0)),0)*1000</f>
        <v>0</v>
      </c>
      <c r="X206" s="445">
        <f ca="1">IFERROR(K206*INDEX('General Inputs'!$I$522:$I$579,MATCH(F206,'General Inputs'!$F$522:$F$579,0)),0)*1000</f>
        <v>0</v>
      </c>
      <c r="Y206" s="445">
        <f ca="1">IFERROR($K206*INDEX('General Inputs'!$G$583:$G$630,MATCH(Coal_Calcs!$F206,'General Inputs'!$F$583:$F$630,0)),0)*$F$20</f>
        <v>0</v>
      </c>
      <c r="Z206" s="445">
        <f ca="1">IFERROR($K206*INDEX('General Inputs'!$H$583:$H$630,MATCH(Coal_Calcs!$F206,'General Inputs'!$F$583:$F$630,0)),0)*$F$20</f>
        <v>0</v>
      </c>
      <c r="AA206" s="445">
        <f ca="1">IFERROR($K206*INDEX('General Inputs'!$I$583:$I$630,MATCH(Coal_Calcs!$F206,'General Inputs'!$F$583:$F$630,0)),0)*$F$20</f>
        <v>0</v>
      </c>
      <c r="AB206" s="445">
        <f t="shared" ca="1" si="19"/>
        <v>0</v>
      </c>
      <c r="AC206" s="442">
        <f t="shared" ca="1" si="19"/>
        <v>0</v>
      </c>
      <c r="AD206" s="446">
        <f t="shared" ca="1" si="19"/>
        <v>0</v>
      </c>
      <c r="AE206" s="445"/>
      <c r="AF206" s="442"/>
      <c r="AG206" s="446"/>
      <c r="AH206" s="445"/>
      <c r="AI206" s="442"/>
      <c r="AJ206" s="446"/>
      <c r="AK206" s="445">
        <f t="shared" si="20"/>
        <v>0</v>
      </c>
      <c r="AL206" s="442">
        <f t="shared" si="20"/>
        <v>0</v>
      </c>
      <c r="AM206" s="446">
        <f t="shared" si="20"/>
        <v>0</v>
      </c>
    </row>
    <row r="207" spans="1:39" s="82" customFormat="1" ht="12.9" customHeight="1" x14ac:dyDescent="0.3">
      <c r="A207" s="19"/>
      <c r="B207" s="19"/>
      <c r="C207" s="104"/>
      <c r="D207" s="453"/>
      <c r="E207" s="454" t="str">
        <f t="shared" ca="1" si="21"/>
        <v>Niue</v>
      </c>
      <c r="F207" s="454" t="str">
        <f t="shared" ca="1" si="21"/>
        <v>nu</v>
      </c>
      <c r="G207" s="454" t="str">
        <f t="shared" ca="1" si="21"/>
        <v>e6tons</v>
      </c>
      <c r="H207" s="175"/>
      <c r="I207" s="175"/>
      <c r="J207" s="442">
        <f t="shared" ca="1" si="23"/>
        <v>0</v>
      </c>
      <c r="K207" s="442">
        <f t="shared" ca="1" si="23"/>
        <v>0</v>
      </c>
      <c r="L207" s="448">
        <f t="shared" ca="1" si="23"/>
        <v>0</v>
      </c>
      <c r="M207" s="491">
        <f ca="1">IFERROR(J207*INDEX('General Inputs'!$G$522:$G$579,MATCH(F207,'General Inputs'!$F$522:$F$579,0)),0)*1000</f>
        <v>0</v>
      </c>
      <c r="N207" s="445">
        <f ca="1">IFERROR(J207*INDEX('General Inputs'!$H$522:$H$579,MATCH(F207,'General Inputs'!$F$522:$F$579,0)),0)*1000</f>
        <v>0</v>
      </c>
      <c r="O207" s="445">
        <f ca="1">IFERROR(J207*INDEX('General Inputs'!$I$522:$I$579,MATCH(F207,'General Inputs'!$F$522:$F$579,0)),0)*1000</f>
        <v>0</v>
      </c>
      <c r="P207" s="445">
        <f ca="1">IFERROR($J207*INDEX('General Inputs'!$G$583:$G$630,MATCH(Coal_Calcs!$F207,'General Inputs'!$F$583:$F$630,0)),0)*$F$20</f>
        <v>0</v>
      </c>
      <c r="Q207" s="445">
        <f ca="1">IFERROR($J207*INDEX('General Inputs'!$H$583:$H$630,MATCH(Coal_Calcs!$F207,'General Inputs'!$F$583:$F$630,0)),0)*$F$20</f>
        <v>0</v>
      </c>
      <c r="R207" s="445">
        <f ca="1">IFERROR($J207*INDEX('General Inputs'!$I$583:$I$630,MATCH(Coal_Calcs!$F207,'General Inputs'!$F$583:$F$630,0)),0)*$F$20</f>
        <v>0</v>
      </c>
      <c r="S207" s="445">
        <f t="shared" ca="1" si="18"/>
        <v>0</v>
      </c>
      <c r="T207" s="442">
        <f t="shared" ca="1" si="18"/>
        <v>0</v>
      </c>
      <c r="U207" s="446">
        <f t="shared" ca="1" si="18"/>
        <v>0</v>
      </c>
      <c r="V207" s="445">
        <f ca="1">IFERROR(K207*INDEX('General Inputs'!$G$522:$G$579,MATCH(F207,'General Inputs'!$F$522:$F$579,0)),0)*1000</f>
        <v>0</v>
      </c>
      <c r="W207" s="445">
        <f ca="1">IFERROR(K207*INDEX('General Inputs'!$H$522:$H$579,MATCH(F207,'General Inputs'!$F$522:$F$579,0)),0)*1000</f>
        <v>0</v>
      </c>
      <c r="X207" s="445">
        <f ca="1">IFERROR(K207*INDEX('General Inputs'!$I$522:$I$579,MATCH(F207,'General Inputs'!$F$522:$F$579,0)),0)*1000</f>
        <v>0</v>
      </c>
      <c r="Y207" s="445">
        <f ca="1">IFERROR($K207*INDEX('General Inputs'!$G$583:$G$630,MATCH(Coal_Calcs!$F207,'General Inputs'!$F$583:$F$630,0)),0)*$F$20</f>
        <v>0</v>
      </c>
      <c r="Z207" s="445">
        <f ca="1">IFERROR($K207*INDEX('General Inputs'!$H$583:$H$630,MATCH(Coal_Calcs!$F207,'General Inputs'!$F$583:$F$630,0)),0)*$F$20</f>
        <v>0</v>
      </c>
      <c r="AA207" s="445">
        <f ca="1">IFERROR($K207*INDEX('General Inputs'!$I$583:$I$630,MATCH(Coal_Calcs!$F207,'General Inputs'!$F$583:$F$630,0)),0)*$F$20</f>
        <v>0</v>
      </c>
      <c r="AB207" s="445">
        <f t="shared" ca="1" si="19"/>
        <v>0</v>
      </c>
      <c r="AC207" s="442">
        <f t="shared" ca="1" si="19"/>
        <v>0</v>
      </c>
      <c r="AD207" s="446">
        <f t="shared" ca="1" si="19"/>
        <v>0</v>
      </c>
      <c r="AE207" s="445"/>
      <c r="AF207" s="442"/>
      <c r="AG207" s="446"/>
      <c r="AH207" s="445"/>
      <c r="AI207" s="442"/>
      <c r="AJ207" s="446"/>
      <c r="AK207" s="445">
        <f t="shared" si="20"/>
        <v>0</v>
      </c>
      <c r="AL207" s="442">
        <f t="shared" si="20"/>
        <v>0</v>
      </c>
      <c r="AM207" s="446">
        <f t="shared" si="20"/>
        <v>0</v>
      </c>
    </row>
    <row r="208" spans="1:39" s="82" customFormat="1" ht="12.9" customHeight="1" x14ac:dyDescent="0.3">
      <c r="A208" s="19"/>
      <c r="B208" s="19"/>
      <c r="C208" s="104"/>
      <c r="D208" s="453"/>
      <c r="E208" s="454" t="str">
        <f t="shared" ca="1" si="21"/>
        <v>New Zealand</v>
      </c>
      <c r="F208" s="454" t="str">
        <f t="shared" ca="1" si="21"/>
        <v>nz</v>
      </c>
      <c r="G208" s="454" t="str">
        <f t="shared" ca="1" si="21"/>
        <v>e6tons</v>
      </c>
      <c r="H208" s="175"/>
      <c r="I208" s="175"/>
      <c r="J208" s="442">
        <f t="shared" ca="1" si="23"/>
        <v>3</v>
      </c>
      <c r="K208" s="442">
        <f t="shared" ca="1" si="23"/>
        <v>3.034010524113218</v>
      </c>
      <c r="L208" s="448">
        <f t="shared" ca="1" si="23"/>
        <v>0</v>
      </c>
      <c r="M208" s="491">
        <f ca="1">IFERROR(J208*INDEX('General Inputs'!$G$522:$G$579,MATCH(F208,'General Inputs'!$F$522:$F$579,0)),0)*1000</f>
        <v>4876.8211919873575</v>
      </c>
      <c r="N208" s="445">
        <f ca="1">IFERROR(J208*INDEX('General Inputs'!$H$522:$H$579,MATCH(F208,'General Inputs'!$F$522:$F$579,0)),0)*1000</f>
        <v>5407.9904267067986</v>
      </c>
      <c r="O208" s="445">
        <f ca="1">IFERROR(J208*INDEX('General Inputs'!$I$522:$I$579,MATCH(F208,'General Inputs'!$F$522:$F$579,0)),0)*1000</f>
        <v>5944.5434656451462</v>
      </c>
      <c r="P208" s="445">
        <f ca="1">IFERROR($J208*INDEX('General Inputs'!$G$583:$G$630,MATCH(Coal_Calcs!$F208,'General Inputs'!$F$583:$F$630,0)),0)*$F$20</f>
        <v>335.16927275640364</v>
      </c>
      <c r="Q208" s="445">
        <f ca="1">IFERROR($J208*INDEX('General Inputs'!$H$583:$H$630,MATCH(Coal_Calcs!$F208,'General Inputs'!$F$583:$F$630,0)),0)*$F$20</f>
        <v>368.34806325370312</v>
      </c>
      <c r="R208" s="445">
        <f ca="1">IFERROR($J208*INDEX('General Inputs'!$I$583:$I$630,MATCH(Coal_Calcs!$F208,'General Inputs'!$F$583:$F$630,0)),0)*$F$20</f>
        <v>401.52685375100259</v>
      </c>
      <c r="S208" s="445">
        <f t="shared" ca="1" si="18"/>
        <v>5211.9904647437615</v>
      </c>
      <c r="T208" s="442">
        <f t="shared" ca="1" si="18"/>
        <v>5776.3384899605016</v>
      </c>
      <c r="U208" s="446">
        <f t="shared" ca="1" si="18"/>
        <v>6346.070319396149</v>
      </c>
      <c r="V208" s="445">
        <f ca="1">IFERROR(K208*INDEX('General Inputs'!$G$522:$G$579,MATCH(F208,'General Inputs'!$F$522:$F$579,0)),0)*1000</f>
        <v>4932.1089402360039</v>
      </c>
      <c r="W208" s="445">
        <f ca="1">IFERROR(K208*INDEX('General Inputs'!$H$522:$H$579,MATCH(F208,'General Inputs'!$F$522:$F$579,0)),0)*1000</f>
        <v>5469.2999563106532</v>
      </c>
      <c r="X208" s="445">
        <f ca="1">IFERROR(K208*INDEX('General Inputs'!$I$522:$I$579,MATCH(F208,'General Inputs'!$F$522:$F$579,0)),0)*1000</f>
        <v>6011.9358119386116</v>
      </c>
      <c r="Y208" s="445">
        <f ca="1">IFERROR($K208*INDEX('General Inputs'!$G$583:$G$630,MATCH(Coal_Calcs!$F208,'General Inputs'!$F$583:$F$630,0)),0)*$F$20</f>
        <v>338.96903363410081</v>
      </c>
      <c r="Z208" s="445">
        <f ca="1">IFERROR($K208*INDEX('General Inputs'!$H$583:$H$630,MATCH(Coal_Calcs!$F208,'General Inputs'!$F$583:$F$630,0)),0)*$F$20</f>
        <v>372.52396681615215</v>
      </c>
      <c r="AA208" s="445">
        <f ca="1">IFERROR($K208*INDEX('General Inputs'!$I$583:$I$630,MATCH(Coal_Calcs!$F208,'General Inputs'!$F$583:$F$630,0)),0)*$F$20</f>
        <v>406.07889999820367</v>
      </c>
      <c r="AB208" s="445">
        <f t="shared" ca="1" si="19"/>
        <v>5271.0779738701049</v>
      </c>
      <c r="AC208" s="442">
        <f t="shared" ca="1" si="19"/>
        <v>5841.8239231268053</v>
      </c>
      <c r="AD208" s="446">
        <f t="shared" ca="1" si="19"/>
        <v>6418.0147119368148</v>
      </c>
      <c r="AE208" s="445"/>
      <c r="AF208" s="442"/>
      <c r="AG208" s="446"/>
      <c r="AH208" s="445"/>
      <c r="AI208" s="442"/>
      <c r="AJ208" s="446"/>
      <c r="AK208" s="445">
        <f t="shared" si="20"/>
        <v>0</v>
      </c>
      <c r="AL208" s="442">
        <f t="shared" si="20"/>
        <v>0</v>
      </c>
      <c r="AM208" s="446">
        <f t="shared" si="20"/>
        <v>0</v>
      </c>
    </row>
    <row r="209" spans="1:39" s="82" customFormat="1" ht="12.9" customHeight="1" x14ac:dyDescent="0.3">
      <c r="A209" s="19"/>
      <c r="B209" s="19"/>
      <c r="C209" s="104"/>
      <c r="D209" s="453"/>
      <c r="E209" s="454" t="str">
        <f t="shared" ca="1" si="21"/>
        <v>Oman</v>
      </c>
      <c r="F209" s="454" t="str">
        <f t="shared" ca="1" si="21"/>
        <v>om</v>
      </c>
      <c r="G209" s="454" t="str">
        <f t="shared" ca="1" si="21"/>
        <v>e6tons</v>
      </c>
      <c r="H209" s="175"/>
      <c r="I209" s="175"/>
      <c r="J209" s="442">
        <f t="shared" ca="1" si="23"/>
        <v>0</v>
      </c>
      <c r="K209" s="442">
        <f t="shared" ca="1" si="23"/>
        <v>0</v>
      </c>
      <c r="L209" s="448">
        <f t="shared" ca="1" si="23"/>
        <v>0</v>
      </c>
      <c r="M209" s="491">
        <f ca="1">IFERROR(J209*INDEX('General Inputs'!$G$522:$G$579,MATCH(F209,'General Inputs'!$F$522:$F$579,0)),0)*1000</f>
        <v>0</v>
      </c>
      <c r="N209" s="445">
        <f ca="1">IFERROR(J209*INDEX('General Inputs'!$H$522:$H$579,MATCH(F209,'General Inputs'!$F$522:$F$579,0)),0)*1000</f>
        <v>0</v>
      </c>
      <c r="O209" s="445">
        <f ca="1">IFERROR(J209*INDEX('General Inputs'!$I$522:$I$579,MATCH(F209,'General Inputs'!$F$522:$F$579,0)),0)*1000</f>
        <v>0</v>
      </c>
      <c r="P209" s="445">
        <f ca="1">IFERROR($J209*INDEX('General Inputs'!$G$583:$G$630,MATCH(Coal_Calcs!$F209,'General Inputs'!$F$583:$F$630,0)),0)*$F$20</f>
        <v>0</v>
      </c>
      <c r="Q209" s="445">
        <f ca="1">IFERROR($J209*INDEX('General Inputs'!$H$583:$H$630,MATCH(Coal_Calcs!$F209,'General Inputs'!$F$583:$F$630,0)),0)*$F$20</f>
        <v>0</v>
      </c>
      <c r="R209" s="445">
        <f ca="1">IFERROR($J209*INDEX('General Inputs'!$I$583:$I$630,MATCH(Coal_Calcs!$F209,'General Inputs'!$F$583:$F$630,0)),0)*$F$20</f>
        <v>0</v>
      </c>
      <c r="S209" s="445">
        <f t="shared" ca="1" si="18"/>
        <v>0</v>
      </c>
      <c r="T209" s="442">
        <f t="shared" ca="1" si="18"/>
        <v>0</v>
      </c>
      <c r="U209" s="446">
        <f t="shared" ca="1" si="18"/>
        <v>0</v>
      </c>
      <c r="V209" s="445">
        <f ca="1">IFERROR(K209*INDEX('General Inputs'!$G$522:$G$579,MATCH(F209,'General Inputs'!$F$522:$F$579,0)),0)*1000</f>
        <v>0</v>
      </c>
      <c r="W209" s="445">
        <f ca="1">IFERROR(K209*INDEX('General Inputs'!$H$522:$H$579,MATCH(F209,'General Inputs'!$F$522:$F$579,0)),0)*1000</f>
        <v>0</v>
      </c>
      <c r="X209" s="445">
        <f ca="1">IFERROR(K209*INDEX('General Inputs'!$I$522:$I$579,MATCH(F209,'General Inputs'!$F$522:$F$579,0)),0)*1000</f>
        <v>0</v>
      </c>
      <c r="Y209" s="445">
        <f ca="1">IFERROR($K209*INDEX('General Inputs'!$G$583:$G$630,MATCH(Coal_Calcs!$F209,'General Inputs'!$F$583:$F$630,0)),0)*$F$20</f>
        <v>0</v>
      </c>
      <c r="Z209" s="445">
        <f ca="1">IFERROR($K209*INDEX('General Inputs'!$H$583:$H$630,MATCH(Coal_Calcs!$F209,'General Inputs'!$F$583:$F$630,0)),0)*$F$20</f>
        <v>0</v>
      </c>
      <c r="AA209" s="445">
        <f ca="1">IFERROR($K209*INDEX('General Inputs'!$I$583:$I$630,MATCH(Coal_Calcs!$F209,'General Inputs'!$F$583:$F$630,0)),0)*$F$20</f>
        <v>0</v>
      </c>
      <c r="AB209" s="445">
        <f t="shared" ca="1" si="19"/>
        <v>0</v>
      </c>
      <c r="AC209" s="442">
        <f t="shared" ca="1" si="19"/>
        <v>0</v>
      </c>
      <c r="AD209" s="446">
        <f t="shared" ca="1" si="19"/>
        <v>0</v>
      </c>
      <c r="AE209" s="445"/>
      <c r="AF209" s="442"/>
      <c r="AG209" s="446"/>
      <c r="AH209" s="445"/>
      <c r="AI209" s="442"/>
      <c r="AJ209" s="446"/>
      <c r="AK209" s="445">
        <f t="shared" si="20"/>
        <v>0</v>
      </c>
      <c r="AL209" s="442">
        <f t="shared" si="20"/>
        <v>0</v>
      </c>
      <c r="AM209" s="446">
        <f t="shared" si="20"/>
        <v>0</v>
      </c>
    </row>
    <row r="210" spans="1:39" s="82" customFormat="1" ht="12.9" customHeight="1" x14ac:dyDescent="0.3">
      <c r="A210" s="19"/>
      <c r="B210" s="19"/>
      <c r="C210" s="104"/>
      <c r="D210" s="453"/>
      <c r="E210" s="454" t="str">
        <f t="shared" ca="1" si="21"/>
        <v>Panama</v>
      </c>
      <c r="F210" s="454" t="str">
        <f t="shared" ca="1" si="21"/>
        <v>pa</v>
      </c>
      <c r="G210" s="454" t="str">
        <f t="shared" ca="1" si="21"/>
        <v>e6tons</v>
      </c>
      <c r="H210" s="175"/>
      <c r="I210" s="175"/>
      <c r="J210" s="442">
        <f t="shared" ca="1" si="23"/>
        <v>0</v>
      </c>
      <c r="K210" s="442">
        <f t="shared" ca="1" si="23"/>
        <v>0</v>
      </c>
      <c r="L210" s="448">
        <f t="shared" ca="1" si="23"/>
        <v>0</v>
      </c>
      <c r="M210" s="491">
        <f ca="1">IFERROR(J210*INDEX('General Inputs'!$G$522:$G$579,MATCH(F210,'General Inputs'!$F$522:$F$579,0)),0)*1000</f>
        <v>0</v>
      </c>
      <c r="N210" s="445">
        <f ca="1">IFERROR(J210*INDEX('General Inputs'!$H$522:$H$579,MATCH(F210,'General Inputs'!$F$522:$F$579,0)),0)*1000</f>
        <v>0</v>
      </c>
      <c r="O210" s="445">
        <f ca="1">IFERROR(J210*INDEX('General Inputs'!$I$522:$I$579,MATCH(F210,'General Inputs'!$F$522:$F$579,0)),0)*1000</f>
        <v>0</v>
      </c>
      <c r="P210" s="445">
        <f ca="1">IFERROR($J210*INDEX('General Inputs'!$G$583:$G$630,MATCH(Coal_Calcs!$F210,'General Inputs'!$F$583:$F$630,0)),0)*$F$20</f>
        <v>0</v>
      </c>
      <c r="Q210" s="445">
        <f ca="1">IFERROR($J210*INDEX('General Inputs'!$H$583:$H$630,MATCH(Coal_Calcs!$F210,'General Inputs'!$F$583:$F$630,0)),0)*$F$20</f>
        <v>0</v>
      </c>
      <c r="R210" s="445">
        <f ca="1">IFERROR($J210*INDEX('General Inputs'!$I$583:$I$630,MATCH(Coal_Calcs!$F210,'General Inputs'!$F$583:$F$630,0)),0)*$F$20</f>
        <v>0</v>
      </c>
      <c r="S210" s="445">
        <f t="shared" ca="1" si="18"/>
        <v>0</v>
      </c>
      <c r="T210" s="442">
        <f t="shared" ca="1" si="18"/>
        <v>0</v>
      </c>
      <c r="U210" s="446">
        <f t="shared" ca="1" si="18"/>
        <v>0</v>
      </c>
      <c r="V210" s="445">
        <f ca="1">IFERROR(K210*INDEX('General Inputs'!$G$522:$G$579,MATCH(F210,'General Inputs'!$F$522:$F$579,0)),0)*1000</f>
        <v>0</v>
      </c>
      <c r="W210" s="445">
        <f ca="1">IFERROR(K210*INDEX('General Inputs'!$H$522:$H$579,MATCH(F210,'General Inputs'!$F$522:$F$579,0)),0)*1000</f>
        <v>0</v>
      </c>
      <c r="X210" s="445">
        <f ca="1">IFERROR(K210*INDEX('General Inputs'!$I$522:$I$579,MATCH(F210,'General Inputs'!$F$522:$F$579,0)),0)*1000</f>
        <v>0</v>
      </c>
      <c r="Y210" s="445">
        <f ca="1">IFERROR($K210*INDEX('General Inputs'!$G$583:$G$630,MATCH(Coal_Calcs!$F210,'General Inputs'!$F$583:$F$630,0)),0)*$F$20</f>
        <v>0</v>
      </c>
      <c r="Z210" s="445">
        <f ca="1">IFERROR($K210*INDEX('General Inputs'!$H$583:$H$630,MATCH(Coal_Calcs!$F210,'General Inputs'!$F$583:$F$630,0)),0)*$F$20</f>
        <v>0</v>
      </c>
      <c r="AA210" s="445">
        <f ca="1">IFERROR($K210*INDEX('General Inputs'!$I$583:$I$630,MATCH(Coal_Calcs!$F210,'General Inputs'!$F$583:$F$630,0)),0)*$F$20</f>
        <v>0</v>
      </c>
      <c r="AB210" s="445">
        <f t="shared" ca="1" si="19"/>
        <v>0</v>
      </c>
      <c r="AC210" s="442">
        <f t="shared" ca="1" si="19"/>
        <v>0</v>
      </c>
      <c r="AD210" s="446">
        <f t="shared" ca="1" si="19"/>
        <v>0</v>
      </c>
      <c r="AE210" s="445"/>
      <c r="AF210" s="442"/>
      <c r="AG210" s="446"/>
      <c r="AH210" s="445"/>
      <c r="AI210" s="442"/>
      <c r="AJ210" s="446"/>
      <c r="AK210" s="445">
        <f t="shared" si="20"/>
        <v>0</v>
      </c>
      <c r="AL210" s="442">
        <f t="shared" si="20"/>
        <v>0</v>
      </c>
      <c r="AM210" s="446">
        <f t="shared" si="20"/>
        <v>0</v>
      </c>
    </row>
    <row r="211" spans="1:39" s="82" customFormat="1" ht="12.9" customHeight="1" x14ac:dyDescent="0.3">
      <c r="A211" s="19"/>
      <c r="B211" s="19"/>
      <c r="C211" s="104"/>
      <c r="D211" s="453"/>
      <c r="E211" s="454" t="str">
        <f t="shared" ca="1" si="21"/>
        <v>Peru</v>
      </c>
      <c r="F211" s="454" t="str">
        <f t="shared" ca="1" si="21"/>
        <v>pe</v>
      </c>
      <c r="G211" s="454" t="str">
        <f t="shared" ca="1" si="21"/>
        <v>e6tons</v>
      </c>
      <c r="H211" s="175"/>
      <c r="I211" s="175"/>
      <c r="J211" s="442">
        <f t="shared" ca="1" si="23"/>
        <v>0</v>
      </c>
      <c r="K211" s="442">
        <f t="shared" ca="1" si="23"/>
        <v>0.78223838815567448</v>
      </c>
      <c r="L211" s="448">
        <f t="shared" ca="1" si="23"/>
        <v>0</v>
      </c>
      <c r="M211" s="491">
        <f ca="1">IFERROR(J211*INDEX('General Inputs'!$G$522:$G$579,MATCH(F211,'General Inputs'!$F$522:$F$579,0)),0)*1000</f>
        <v>0</v>
      </c>
      <c r="N211" s="445">
        <f ca="1">IFERROR(J211*INDEX('General Inputs'!$H$522:$H$579,MATCH(F211,'General Inputs'!$F$522:$F$579,0)),0)*1000</f>
        <v>0</v>
      </c>
      <c r="O211" s="445">
        <f ca="1">IFERROR(J211*INDEX('General Inputs'!$I$522:$I$579,MATCH(F211,'General Inputs'!$F$522:$F$579,0)),0)*1000</f>
        <v>0</v>
      </c>
      <c r="P211" s="445">
        <f ca="1">IFERROR($J211*INDEX('General Inputs'!$G$583:$G$630,MATCH(Coal_Calcs!$F211,'General Inputs'!$F$583:$F$630,0)),0)*$F$20</f>
        <v>0</v>
      </c>
      <c r="Q211" s="445">
        <f ca="1">IFERROR($J211*INDEX('General Inputs'!$H$583:$H$630,MATCH(Coal_Calcs!$F211,'General Inputs'!$F$583:$F$630,0)),0)*$F$20</f>
        <v>0</v>
      </c>
      <c r="R211" s="445">
        <f ca="1">IFERROR($J211*INDEX('General Inputs'!$I$583:$I$630,MATCH(Coal_Calcs!$F211,'General Inputs'!$F$583:$F$630,0)),0)*$F$20</f>
        <v>0</v>
      </c>
      <c r="S211" s="445">
        <f t="shared" ca="1" si="18"/>
        <v>0</v>
      </c>
      <c r="T211" s="442">
        <f t="shared" ca="1" si="18"/>
        <v>0</v>
      </c>
      <c r="U211" s="446">
        <f t="shared" ca="1" si="18"/>
        <v>0</v>
      </c>
      <c r="V211" s="445">
        <f ca="1">IFERROR(K211*INDEX('General Inputs'!$G$522:$G$579,MATCH(F211,'General Inputs'!$F$522:$F$579,0)),0)*1000</f>
        <v>1271.6122495145419</v>
      </c>
      <c r="W211" s="445">
        <f ca="1">IFERROR(K211*INDEX('General Inputs'!$H$522:$H$579,MATCH(F211,'General Inputs'!$F$522:$F$579,0)),0)*1000</f>
        <v>1410.1125715161479</v>
      </c>
      <c r="X211" s="445">
        <f ca="1">IFERROR(K211*INDEX('General Inputs'!$I$522:$I$579,MATCH(F211,'General Inputs'!$F$522:$F$579,0)),0)*1000</f>
        <v>1550.0166996292019</v>
      </c>
      <c r="Y211" s="445">
        <f ca="1">IFERROR($K211*INDEX('General Inputs'!$G$583:$G$630,MATCH(Coal_Calcs!$F211,'General Inputs'!$F$583:$F$630,0)),0)*$F$20</f>
        <v>87.394090560092934</v>
      </c>
      <c r="Z211" s="445">
        <f ca="1">IFERROR($K211*INDEX('General Inputs'!$H$583:$H$630,MATCH(Coal_Calcs!$F211,'General Inputs'!$F$583:$F$630,0)),0)*$F$20</f>
        <v>96.045331759947047</v>
      </c>
      <c r="AA211" s="445">
        <f ca="1">IFERROR($K211*INDEX('General Inputs'!$I$583:$I$630,MATCH(Coal_Calcs!$F211,'General Inputs'!$F$583:$F$630,0)),0)*$F$20</f>
        <v>104.69657295980119</v>
      </c>
      <c r="AB211" s="445">
        <f t="shared" ca="1" si="19"/>
        <v>1359.0063400746349</v>
      </c>
      <c r="AC211" s="442">
        <f t="shared" ca="1" si="19"/>
        <v>1506.1579032760949</v>
      </c>
      <c r="AD211" s="446">
        <f t="shared" ca="1" si="19"/>
        <v>1654.7132725890031</v>
      </c>
      <c r="AE211" s="445"/>
      <c r="AF211" s="442"/>
      <c r="AG211" s="446"/>
      <c r="AH211" s="445"/>
      <c r="AI211" s="442"/>
      <c r="AJ211" s="446"/>
      <c r="AK211" s="445">
        <f t="shared" si="20"/>
        <v>0</v>
      </c>
      <c r="AL211" s="442">
        <f t="shared" si="20"/>
        <v>0</v>
      </c>
      <c r="AM211" s="446">
        <f t="shared" si="20"/>
        <v>0</v>
      </c>
    </row>
    <row r="212" spans="1:39" s="82" customFormat="1" ht="12.9" customHeight="1" x14ac:dyDescent="0.3">
      <c r="A212" s="19"/>
      <c r="B212" s="19"/>
      <c r="C212" s="104"/>
      <c r="D212" s="453"/>
      <c r="E212" s="454" t="str">
        <f t="shared" ca="1" si="21"/>
        <v>French Polynesia</v>
      </c>
      <c r="F212" s="454" t="str">
        <f t="shared" ca="1" si="21"/>
        <v>pf</v>
      </c>
      <c r="G212" s="454" t="str">
        <f t="shared" ca="1" si="21"/>
        <v>e6tons</v>
      </c>
      <c r="H212" s="175"/>
      <c r="I212" s="175"/>
      <c r="J212" s="442">
        <f t="shared" ca="1" si="21"/>
        <v>0</v>
      </c>
      <c r="K212" s="442">
        <f t="shared" ca="1" si="21"/>
        <v>0</v>
      </c>
      <c r="L212" s="448">
        <f t="shared" ca="1" si="21"/>
        <v>0</v>
      </c>
      <c r="M212" s="491">
        <f ca="1">IFERROR(J212*INDEX('General Inputs'!$G$522:$G$579,MATCH(F212,'General Inputs'!$F$522:$F$579,0)),0)*1000</f>
        <v>0</v>
      </c>
      <c r="N212" s="445">
        <f ca="1">IFERROR(J212*INDEX('General Inputs'!$H$522:$H$579,MATCH(F212,'General Inputs'!$F$522:$F$579,0)),0)*1000</f>
        <v>0</v>
      </c>
      <c r="O212" s="445">
        <f ca="1">IFERROR(J212*INDEX('General Inputs'!$I$522:$I$579,MATCH(F212,'General Inputs'!$F$522:$F$579,0)),0)*1000</f>
        <v>0</v>
      </c>
      <c r="P212" s="445">
        <f ca="1">IFERROR($J212*INDEX('General Inputs'!$G$583:$G$630,MATCH(Coal_Calcs!$F212,'General Inputs'!$F$583:$F$630,0)),0)*$F$20</f>
        <v>0</v>
      </c>
      <c r="Q212" s="445">
        <f ca="1">IFERROR($J212*INDEX('General Inputs'!$H$583:$H$630,MATCH(Coal_Calcs!$F212,'General Inputs'!$F$583:$F$630,0)),0)*$F$20</f>
        <v>0</v>
      </c>
      <c r="R212" s="445">
        <f ca="1">IFERROR($J212*INDEX('General Inputs'!$I$583:$I$630,MATCH(Coal_Calcs!$F212,'General Inputs'!$F$583:$F$630,0)),0)*$F$20</f>
        <v>0</v>
      </c>
      <c r="S212" s="445">
        <f t="shared" ca="1" si="18"/>
        <v>0</v>
      </c>
      <c r="T212" s="442">
        <f t="shared" ca="1" si="18"/>
        <v>0</v>
      </c>
      <c r="U212" s="446">
        <f t="shared" ca="1" si="18"/>
        <v>0</v>
      </c>
      <c r="V212" s="445">
        <f ca="1">IFERROR(K212*INDEX('General Inputs'!$G$522:$G$579,MATCH(F212,'General Inputs'!$F$522:$F$579,0)),0)*1000</f>
        <v>0</v>
      </c>
      <c r="W212" s="445">
        <f ca="1">IFERROR(K212*INDEX('General Inputs'!$H$522:$H$579,MATCH(F212,'General Inputs'!$F$522:$F$579,0)),0)*1000</f>
        <v>0</v>
      </c>
      <c r="X212" s="445">
        <f ca="1">IFERROR(K212*INDEX('General Inputs'!$I$522:$I$579,MATCH(F212,'General Inputs'!$F$522:$F$579,0)),0)*1000</f>
        <v>0</v>
      </c>
      <c r="Y212" s="445">
        <f ca="1">IFERROR($K212*INDEX('General Inputs'!$G$583:$G$630,MATCH(Coal_Calcs!$F212,'General Inputs'!$F$583:$F$630,0)),0)*$F$20</f>
        <v>0</v>
      </c>
      <c r="Z212" s="445">
        <f ca="1">IFERROR($K212*INDEX('General Inputs'!$H$583:$H$630,MATCH(Coal_Calcs!$F212,'General Inputs'!$F$583:$F$630,0)),0)*$F$20</f>
        <v>0</v>
      </c>
      <c r="AA212" s="445">
        <f ca="1">IFERROR($K212*INDEX('General Inputs'!$I$583:$I$630,MATCH(Coal_Calcs!$F212,'General Inputs'!$F$583:$F$630,0)),0)*$F$20</f>
        <v>0</v>
      </c>
      <c r="AB212" s="445">
        <f t="shared" ca="1" si="19"/>
        <v>0</v>
      </c>
      <c r="AC212" s="442">
        <f t="shared" ca="1" si="19"/>
        <v>0</v>
      </c>
      <c r="AD212" s="446">
        <f t="shared" ca="1" si="19"/>
        <v>0</v>
      </c>
      <c r="AE212" s="445"/>
      <c r="AF212" s="442"/>
      <c r="AG212" s="446"/>
      <c r="AH212" s="445"/>
      <c r="AI212" s="442"/>
      <c r="AJ212" s="446"/>
      <c r="AK212" s="445">
        <f t="shared" si="20"/>
        <v>0</v>
      </c>
      <c r="AL212" s="442">
        <f t="shared" si="20"/>
        <v>0</v>
      </c>
      <c r="AM212" s="446">
        <f t="shared" si="20"/>
        <v>0</v>
      </c>
    </row>
    <row r="213" spans="1:39" s="82" customFormat="1" ht="12.9" customHeight="1" x14ac:dyDescent="0.3">
      <c r="A213" s="19"/>
      <c r="B213" s="19"/>
      <c r="C213" s="104"/>
      <c r="D213" s="453"/>
      <c r="E213" s="454" t="str">
        <f t="shared" ca="1" si="21"/>
        <v>Papua New Guinea</v>
      </c>
      <c r="F213" s="454" t="str">
        <f t="shared" ca="1" si="21"/>
        <v>pg</v>
      </c>
      <c r="G213" s="454" t="str">
        <f t="shared" ca="1" si="21"/>
        <v>e6tons</v>
      </c>
      <c r="H213" s="175"/>
      <c r="I213" s="175"/>
      <c r="J213" s="442">
        <f t="shared" ca="1" si="21"/>
        <v>0</v>
      </c>
      <c r="K213" s="442">
        <f t="shared" ca="1" si="21"/>
        <v>0</v>
      </c>
      <c r="L213" s="448">
        <f t="shared" ca="1" si="21"/>
        <v>0</v>
      </c>
      <c r="M213" s="491">
        <f ca="1">IFERROR(J213*INDEX('General Inputs'!$G$522:$G$579,MATCH(F213,'General Inputs'!$F$522:$F$579,0)),0)*1000</f>
        <v>0</v>
      </c>
      <c r="N213" s="445">
        <f ca="1">IFERROR(J213*INDEX('General Inputs'!$H$522:$H$579,MATCH(F213,'General Inputs'!$F$522:$F$579,0)),0)*1000</f>
        <v>0</v>
      </c>
      <c r="O213" s="445">
        <f ca="1">IFERROR(J213*INDEX('General Inputs'!$I$522:$I$579,MATCH(F213,'General Inputs'!$F$522:$F$579,0)),0)*1000</f>
        <v>0</v>
      </c>
      <c r="P213" s="445">
        <f ca="1">IFERROR($J213*INDEX('General Inputs'!$G$583:$G$630,MATCH(Coal_Calcs!$F213,'General Inputs'!$F$583:$F$630,0)),0)*$F$20</f>
        <v>0</v>
      </c>
      <c r="Q213" s="445">
        <f ca="1">IFERROR($J213*INDEX('General Inputs'!$H$583:$H$630,MATCH(Coal_Calcs!$F213,'General Inputs'!$F$583:$F$630,0)),0)*$F$20</f>
        <v>0</v>
      </c>
      <c r="R213" s="445">
        <f ca="1">IFERROR($J213*INDEX('General Inputs'!$I$583:$I$630,MATCH(Coal_Calcs!$F213,'General Inputs'!$F$583:$F$630,0)),0)*$F$20</f>
        <v>0</v>
      </c>
      <c r="S213" s="445">
        <f t="shared" ca="1" si="18"/>
        <v>0</v>
      </c>
      <c r="T213" s="442">
        <f t="shared" ca="1" si="18"/>
        <v>0</v>
      </c>
      <c r="U213" s="446">
        <f t="shared" ca="1" si="18"/>
        <v>0</v>
      </c>
      <c r="V213" s="445">
        <f ca="1">IFERROR(K213*INDEX('General Inputs'!$G$522:$G$579,MATCH(F213,'General Inputs'!$F$522:$F$579,0)),0)*1000</f>
        <v>0</v>
      </c>
      <c r="W213" s="445">
        <f ca="1">IFERROR(K213*INDEX('General Inputs'!$H$522:$H$579,MATCH(F213,'General Inputs'!$F$522:$F$579,0)),0)*1000</f>
        <v>0</v>
      </c>
      <c r="X213" s="445">
        <f ca="1">IFERROR(K213*INDEX('General Inputs'!$I$522:$I$579,MATCH(F213,'General Inputs'!$F$522:$F$579,0)),0)*1000</f>
        <v>0</v>
      </c>
      <c r="Y213" s="445">
        <f ca="1">IFERROR($K213*INDEX('General Inputs'!$G$583:$G$630,MATCH(Coal_Calcs!$F213,'General Inputs'!$F$583:$F$630,0)),0)*$F$20</f>
        <v>0</v>
      </c>
      <c r="Z213" s="445">
        <f ca="1">IFERROR($K213*INDEX('General Inputs'!$H$583:$H$630,MATCH(Coal_Calcs!$F213,'General Inputs'!$F$583:$F$630,0)),0)*$F$20</f>
        <v>0</v>
      </c>
      <c r="AA213" s="445">
        <f ca="1">IFERROR($K213*INDEX('General Inputs'!$I$583:$I$630,MATCH(Coal_Calcs!$F213,'General Inputs'!$F$583:$F$630,0)),0)*$F$20</f>
        <v>0</v>
      </c>
      <c r="AB213" s="445">
        <f t="shared" ca="1" si="19"/>
        <v>0</v>
      </c>
      <c r="AC213" s="442">
        <f t="shared" ca="1" si="19"/>
        <v>0</v>
      </c>
      <c r="AD213" s="446">
        <f t="shared" ca="1" si="19"/>
        <v>0</v>
      </c>
      <c r="AE213" s="445"/>
      <c r="AF213" s="442"/>
      <c r="AG213" s="446"/>
      <c r="AH213" s="445"/>
      <c r="AI213" s="442"/>
      <c r="AJ213" s="446"/>
      <c r="AK213" s="445">
        <f t="shared" si="20"/>
        <v>0</v>
      </c>
      <c r="AL213" s="442">
        <f t="shared" si="20"/>
        <v>0</v>
      </c>
      <c r="AM213" s="446">
        <f t="shared" si="20"/>
        <v>0</v>
      </c>
    </row>
    <row r="214" spans="1:39" s="82" customFormat="1" ht="12.9" customHeight="1" x14ac:dyDescent="0.3">
      <c r="A214" s="19"/>
      <c r="B214" s="19"/>
      <c r="C214" s="104"/>
      <c r="D214" s="453"/>
      <c r="E214" s="454" t="str">
        <f t="shared" ca="1" si="21"/>
        <v>Philippines</v>
      </c>
      <c r="F214" s="454" t="str">
        <f t="shared" ca="1" si="21"/>
        <v>ph</v>
      </c>
      <c r="G214" s="454" t="str">
        <f t="shared" ca="1" si="21"/>
        <v>e6tons</v>
      </c>
      <c r="H214" s="175"/>
      <c r="I214" s="175"/>
      <c r="J214" s="442">
        <f t="shared" ca="1" si="21"/>
        <v>0</v>
      </c>
      <c r="K214" s="442">
        <f t="shared" ca="1" si="21"/>
        <v>11.210101696452872</v>
      </c>
      <c r="L214" s="448">
        <f t="shared" ca="1" si="21"/>
        <v>0</v>
      </c>
      <c r="M214" s="491">
        <f ca="1">IFERROR(J214*INDEX('General Inputs'!$G$522:$G$579,MATCH(F214,'General Inputs'!$F$522:$F$579,0)),0)*1000</f>
        <v>0</v>
      </c>
      <c r="N214" s="445">
        <f ca="1">IFERROR(J214*INDEX('General Inputs'!$H$522:$H$579,MATCH(F214,'General Inputs'!$F$522:$F$579,0)),0)*1000</f>
        <v>0</v>
      </c>
      <c r="O214" s="445">
        <f ca="1">IFERROR(J214*INDEX('General Inputs'!$I$522:$I$579,MATCH(F214,'General Inputs'!$F$522:$F$579,0)),0)*1000</f>
        <v>0</v>
      </c>
      <c r="P214" s="445">
        <f ca="1">IFERROR($J214*INDEX('General Inputs'!$G$583:$G$630,MATCH(Coal_Calcs!$F214,'General Inputs'!$F$583:$F$630,0)),0)*$F$20</f>
        <v>0</v>
      </c>
      <c r="Q214" s="445">
        <f ca="1">IFERROR($J214*INDEX('General Inputs'!$H$583:$H$630,MATCH(Coal_Calcs!$F214,'General Inputs'!$F$583:$F$630,0)),0)*$F$20</f>
        <v>0</v>
      </c>
      <c r="R214" s="445">
        <f ca="1">IFERROR($J214*INDEX('General Inputs'!$I$583:$I$630,MATCH(Coal_Calcs!$F214,'General Inputs'!$F$583:$F$630,0)),0)*$F$20</f>
        <v>0</v>
      </c>
      <c r="S214" s="445">
        <f t="shared" ca="1" si="18"/>
        <v>0</v>
      </c>
      <c r="T214" s="442">
        <f t="shared" ca="1" si="18"/>
        <v>0</v>
      </c>
      <c r="U214" s="446">
        <f t="shared" ca="1" si="18"/>
        <v>0</v>
      </c>
      <c r="V214" s="445">
        <f ca="1">IFERROR(K214*INDEX('General Inputs'!$G$522:$G$579,MATCH(F214,'General Inputs'!$F$522:$F$579,0)),0)*1000</f>
        <v>18223.220505864931</v>
      </c>
      <c r="W214" s="445">
        <f ca="1">IFERROR(K214*INDEX('General Inputs'!$H$522:$H$579,MATCH(F214,'General Inputs'!$F$522:$F$579,0)),0)*1000</f>
        <v>20208.040885608923</v>
      </c>
      <c r="X214" s="445">
        <f ca="1">IFERROR(K214*INDEX('General Inputs'!$I$522:$I$579,MATCH(F214,'General Inputs'!$F$522:$F$579,0)),0)*1000</f>
        <v>22212.978929622161</v>
      </c>
      <c r="Y214" s="445">
        <f ca="1">IFERROR($K214*INDEX('General Inputs'!$G$583:$G$630,MATCH(Coal_Calcs!$F214,'General Inputs'!$F$583:$F$630,0)),0)*$F$20</f>
        <v>1252.4272110418119</v>
      </c>
      <c r="Z214" s="445">
        <f ca="1">IFERROR($K214*INDEX('General Inputs'!$H$583:$H$630,MATCH(Coal_Calcs!$F214,'General Inputs'!$F$583:$F$630,0)),0)*$F$20</f>
        <v>1376.4064162551556</v>
      </c>
      <c r="AA214" s="445">
        <f ca="1">IFERROR($K214*INDEX('General Inputs'!$I$583:$I$630,MATCH(Coal_Calcs!$F214,'General Inputs'!$F$583:$F$630,0)),0)*$F$20</f>
        <v>1500.3856214684997</v>
      </c>
      <c r="AB214" s="445">
        <f t="shared" ca="1" si="19"/>
        <v>19475.647716906744</v>
      </c>
      <c r="AC214" s="442">
        <f t="shared" ca="1" si="19"/>
        <v>21584.447301864078</v>
      </c>
      <c r="AD214" s="446">
        <f t="shared" ca="1" si="19"/>
        <v>23713.364551090661</v>
      </c>
      <c r="AE214" s="445"/>
      <c r="AF214" s="442"/>
      <c r="AG214" s="446"/>
      <c r="AH214" s="445"/>
      <c r="AI214" s="442"/>
      <c r="AJ214" s="446"/>
      <c r="AK214" s="445">
        <f t="shared" si="20"/>
        <v>0</v>
      </c>
      <c r="AL214" s="442">
        <f t="shared" si="20"/>
        <v>0</v>
      </c>
      <c r="AM214" s="446">
        <f t="shared" si="20"/>
        <v>0</v>
      </c>
    </row>
    <row r="215" spans="1:39" s="82" customFormat="1" ht="12.9" customHeight="1" x14ac:dyDescent="0.3">
      <c r="A215" s="19"/>
      <c r="B215" s="19"/>
      <c r="C215" s="104"/>
      <c r="D215" s="453"/>
      <c r="E215" s="454" t="str">
        <f t="shared" ca="1" si="21"/>
        <v>Pakistan</v>
      </c>
      <c r="F215" s="454" t="str">
        <f t="shared" ca="1" si="21"/>
        <v>pk</v>
      </c>
      <c r="G215" s="454" t="str">
        <f t="shared" ca="1" si="21"/>
        <v>e6tons</v>
      </c>
      <c r="H215" s="175"/>
      <c r="I215" s="175"/>
      <c r="J215" s="442">
        <f t="shared" ca="1" si="21"/>
        <v>6</v>
      </c>
      <c r="K215" s="442">
        <f t="shared" ca="1" si="21"/>
        <v>5.4360493150684839</v>
      </c>
      <c r="L215" s="448">
        <f t="shared" ca="1" si="21"/>
        <v>0</v>
      </c>
      <c r="M215" s="491">
        <f ca="1">IFERROR(J215*INDEX('General Inputs'!$G$522:$G$579,MATCH(F215,'General Inputs'!$F$522:$F$579,0)),0)*1000</f>
        <v>9753.6423839747149</v>
      </c>
      <c r="N215" s="445">
        <f ca="1">IFERROR(J215*INDEX('General Inputs'!$H$522:$H$579,MATCH(F215,'General Inputs'!$F$522:$F$579,0)),0)*1000</f>
        <v>10815.980853413597</v>
      </c>
      <c r="O215" s="445">
        <f ca="1">IFERROR(J215*INDEX('General Inputs'!$I$522:$I$579,MATCH(F215,'General Inputs'!$F$522:$F$579,0)),0)*1000</f>
        <v>11889.086931290292</v>
      </c>
      <c r="P215" s="445">
        <f ca="1">IFERROR($J215*INDEX('General Inputs'!$G$583:$G$630,MATCH(Coal_Calcs!$F215,'General Inputs'!$F$583:$F$630,0)),0)*$F$20</f>
        <v>670.33854551280729</v>
      </c>
      <c r="Q215" s="445">
        <f ca="1">IFERROR($J215*INDEX('General Inputs'!$H$583:$H$630,MATCH(Coal_Calcs!$F215,'General Inputs'!$F$583:$F$630,0)),0)*$F$20</f>
        <v>736.69612650740623</v>
      </c>
      <c r="R215" s="445">
        <f ca="1">IFERROR($J215*INDEX('General Inputs'!$I$583:$I$630,MATCH(Coal_Calcs!$F215,'General Inputs'!$F$583:$F$630,0)),0)*$F$20</f>
        <v>803.05370750200518</v>
      </c>
      <c r="S215" s="445">
        <f t="shared" ca="1" si="18"/>
        <v>10423.980929487523</v>
      </c>
      <c r="T215" s="442">
        <f t="shared" ca="1" si="18"/>
        <v>11552.676979921003</v>
      </c>
      <c r="U215" s="446">
        <f t="shared" ca="1" si="18"/>
        <v>12692.140638792298</v>
      </c>
      <c r="V215" s="445">
        <f ca="1">IFERROR(K215*INDEX('General Inputs'!$G$522:$G$579,MATCH(F215,'General Inputs'!$F$522:$F$579,0)),0)*1000</f>
        <v>8836.8801668047799</v>
      </c>
      <c r="W215" s="445">
        <f ca="1">IFERROR(K215*INDEX('General Inputs'!$H$522:$H$579,MATCH(F215,'General Inputs'!$F$522:$F$579,0)),0)*1000</f>
        <v>9799.3675516654694</v>
      </c>
      <c r="X215" s="445">
        <f ca="1">IFERROR(K215*INDEX('General Inputs'!$I$522:$I$579,MATCH(F215,'General Inputs'!$F$522:$F$579,0)),0)*1000</f>
        <v>10771.610478271708</v>
      </c>
      <c r="Y215" s="445">
        <f ca="1">IFERROR($K215*INDEX('General Inputs'!$G$583:$G$630,MATCH(Coal_Calcs!$F215,'General Inputs'!$F$583:$F$630,0)),0)*$F$20</f>
        <v>607.33223186648331</v>
      </c>
      <c r="Z215" s="445">
        <f ca="1">IFERROR($K215*INDEX('General Inputs'!$H$583:$H$630,MATCH(Coal_Calcs!$F215,'General Inputs'!$F$583:$F$630,0)),0)*$F$20</f>
        <v>667.45274565236514</v>
      </c>
      <c r="AA215" s="445">
        <f ca="1">IFERROR($K215*INDEX('General Inputs'!$I$583:$I$630,MATCH(Coal_Calcs!$F215,'General Inputs'!$F$583:$F$630,0)),0)*$F$20</f>
        <v>727.57325943824696</v>
      </c>
      <c r="AB215" s="445">
        <f t="shared" ca="1" si="19"/>
        <v>9444.2123986712631</v>
      </c>
      <c r="AC215" s="442">
        <f t="shared" ca="1" si="19"/>
        <v>10466.820297317834</v>
      </c>
      <c r="AD215" s="446">
        <f t="shared" ca="1" si="19"/>
        <v>11499.183737709955</v>
      </c>
      <c r="AE215" s="445"/>
      <c r="AF215" s="442"/>
      <c r="AG215" s="446"/>
      <c r="AH215" s="445"/>
      <c r="AI215" s="442"/>
      <c r="AJ215" s="446"/>
      <c r="AK215" s="445">
        <f t="shared" si="20"/>
        <v>0</v>
      </c>
      <c r="AL215" s="442">
        <f t="shared" si="20"/>
        <v>0</v>
      </c>
      <c r="AM215" s="446">
        <f t="shared" si="20"/>
        <v>0</v>
      </c>
    </row>
    <row r="216" spans="1:39" s="82" customFormat="1" ht="12.9" customHeight="1" x14ac:dyDescent="0.3">
      <c r="A216" s="19"/>
      <c r="B216" s="19"/>
      <c r="C216" s="104"/>
      <c r="D216" s="453"/>
      <c r="E216" s="454" t="str">
        <f t="shared" ca="1" si="21"/>
        <v>Poland</v>
      </c>
      <c r="F216" s="454" t="str">
        <f t="shared" ca="1" si="21"/>
        <v>pl</v>
      </c>
      <c r="G216" s="454" t="str">
        <f t="shared" ca="1" si="21"/>
        <v>e6tons</v>
      </c>
      <c r="H216" s="175"/>
      <c r="I216" s="175"/>
      <c r="J216" s="442">
        <f t="shared" ca="1" si="21"/>
        <v>112</v>
      </c>
      <c r="K216" s="442">
        <f t="shared" ca="1" si="21"/>
        <v>111.95298762162757</v>
      </c>
      <c r="L216" s="448">
        <f t="shared" ca="1" si="21"/>
        <v>0</v>
      </c>
      <c r="M216" s="491">
        <f ca="1">IFERROR(J216*INDEX('General Inputs'!$G$522:$G$579,MATCH(F216,'General Inputs'!$F$522:$F$579,0)),0)*1000</f>
        <v>171526.47344803999</v>
      </c>
      <c r="N216" s="445">
        <f ca="1">IFERROR(J216*INDEX('General Inputs'!$H$522:$H$579,MATCH(F216,'General Inputs'!$F$522:$F$579,0)),0)*1000</f>
        <v>206383.57259606416</v>
      </c>
      <c r="O216" s="445">
        <f ca="1">IFERROR(J216*INDEX('General Inputs'!$I$522:$I$579,MATCH(F216,'General Inputs'!$F$522:$F$579,0)),0)*1000</f>
        <v>246008.31652556657</v>
      </c>
      <c r="P216" s="445">
        <f ca="1">IFERROR($J216*INDEX('General Inputs'!$G$583:$G$630,MATCH(Coal_Calcs!$F216,'General Inputs'!$F$583:$F$630,0)),0)*$F$20</f>
        <v>23869.031635767522</v>
      </c>
      <c r="Q216" s="445">
        <f ca="1">IFERROR($J216*INDEX('General Inputs'!$H$583:$H$630,MATCH(Coal_Calcs!$F216,'General Inputs'!$F$583:$F$630,0)),0)*$F$20</f>
        <v>24697.634573641197</v>
      </c>
      <c r="R216" s="445">
        <f ca="1">IFERROR($J216*INDEX('General Inputs'!$I$583:$I$630,MATCH(Coal_Calcs!$F216,'General Inputs'!$F$583:$F$630,0)),0)*$F$20</f>
        <v>25526.23751151489</v>
      </c>
      <c r="S216" s="445">
        <f t="shared" ca="1" si="18"/>
        <v>195395.50508380751</v>
      </c>
      <c r="T216" s="442">
        <f t="shared" ca="1" si="18"/>
        <v>231081.20716970536</v>
      </c>
      <c r="U216" s="446">
        <f t="shared" ca="1" si="18"/>
        <v>271534.55403708143</v>
      </c>
      <c r="V216" s="445">
        <f ca="1">IFERROR(K216*INDEX('General Inputs'!$G$522:$G$579,MATCH(F216,'General Inputs'!$F$522:$F$579,0)),0)*1000</f>
        <v>171454.47463133794</v>
      </c>
      <c r="W216" s="445">
        <f ca="1">IFERROR(K216*INDEX('General Inputs'!$H$522:$H$579,MATCH(F216,'General Inputs'!$F$522:$F$579,0)),0)*1000</f>
        <v>206296.94239423613</v>
      </c>
      <c r="X216" s="445">
        <f ca="1">IFERROR(K216*INDEX('General Inputs'!$I$522:$I$579,MATCH(F216,'General Inputs'!$F$522:$F$579,0)),0)*1000</f>
        <v>245905.05370360884</v>
      </c>
      <c r="Y216" s="445">
        <f ca="1">IFERROR($K216*INDEX('General Inputs'!$G$583:$G$630,MATCH(Coal_Calcs!$F216,'General Inputs'!$F$583:$F$630,0)),0)*$F$20</f>
        <v>23859.012529101055</v>
      </c>
      <c r="Z216" s="445">
        <f ca="1">IFERROR($K216*INDEX('General Inputs'!$H$583:$H$630,MATCH(Coal_Calcs!$F216,'General Inputs'!$F$583:$F$630,0)),0)*$F$20</f>
        <v>24687.267658092267</v>
      </c>
      <c r="AA216" s="445">
        <f ca="1">IFERROR($K216*INDEX('General Inputs'!$I$583:$I$630,MATCH(Coal_Calcs!$F216,'General Inputs'!$F$583:$F$630,0)),0)*$F$20</f>
        <v>25515.522787083497</v>
      </c>
      <c r="AB216" s="445">
        <f t="shared" ca="1" si="19"/>
        <v>195313.48716043899</v>
      </c>
      <c r="AC216" s="442">
        <f t="shared" ca="1" si="19"/>
        <v>230984.21005232839</v>
      </c>
      <c r="AD216" s="446">
        <f t="shared" ca="1" si="19"/>
        <v>271420.57649069233</v>
      </c>
      <c r="AE216" s="445"/>
      <c r="AF216" s="442"/>
      <c r="AG216" s="446"/>
      <c r="AH216" s="445"/>
      <c r="AI216" s="442"/>
      <c r="AJ216" s="446"/>
      <c r="AK216" s="445">
        <f t="shared" si="20"/>
        <v>0</v>
      </c>
      <c r="AL216" s="442">
        <f t="shared" si="20"/>
        <v>0</v>
      </c>
      <c r="AM216" s="446">
        <f t="shared" si="20"/>
        <v>0</v>
      </c>
    </row>
    <row r="217" spans="1:39" s="82" customFormat="1" ht="12.9" customHeight="1" x14ac:dyDescent="0.3">
      <c r="A217" s="19"/>
      <c r="B217" s="19"/>
      <c r="C217" s="104"/>
      <c r="D217" s="453"/>
      <c r="E217" s="454" t="str">
        <f t="shared" ca="1" si="21"/>
        <v>Saint Pierre and Miquelon</v>
      </c>
      <c r="F217" s="454" t="str">
        <f t="shared" ca="1" si="21"/>
        <v>pm</v>
      </c>
      <c r="G217" s="454" t="str">
        <f t="shared" ca="1" si="21"/>
        <v>e6tons</v>
      </c>
      <c r="H217" s="175"/>
      <c r="I217" s="175"/>
      <c r="J217" s="442">
        <f t="shared" ca="1" si="21"/>
        <v>0</v>
      </c>
      <c r="K217" s="442">
        <f t="shared" ca="1" si="21"/>
        <v>0</v>
      </c>
      <c r="L217" s="448">
        <f t="shared" ca="1" si="21"/>
        <v>0</v>
      </c>
      <c r="M217" s="491">
        <f ca="1">IFERROR(J217*INDEX('General Inputs'!$G$522:$G$579,MATCH(F217,'General Inputs'!$F$522:$F$579,0)),0)*1000</f>
        <v>0</v>
      </c>
      <c r="N217" s="445">
        <f ca="1">IFERROR(J217*INDEX('General Inputs'!$H$522:$H$579,MATCH(F217,'General Inputs'!$F$522:$F$579,0)),0)*1000</f>
        <v>0</v>
      </c>
      <c r="O217" s="445">
        <f ca="1">IFERROR(J217*INDEX('General Inputs'!$I$522:$I$579,MATCH(F217,'General Inputs'!$F$522:$F$579,0)),0)*1000</f>
        <v>0</v>
      </c>
      <c r="P217" s="445">
        <f ca="1">IFERROR($J217*INDEX('General Inputs'!$G$583:$G$630,MATCH(Coal_Calcs!$F217,'General Inputs'!$F$583:$F$630,0)),0)*$F$20</f>
        <v>0</v>
      </c>
      <c r="Q217" s="445">
        <f ca="1">IFERROR($J217*INDEX('General Inputs'!$H$583:$H$630,MATCH(Coal_Calcs!$F217,'General Inputs'!$F$583:$F$630,0)),0)*$F$20</f>
        <v>0</v>
      </c>
      <c r="R217" s="445">
        <f ca="1">IFERROR($J217*INDEX('General Inputs'!$I$583:$I$630,MATCH(Coal_Calcs!$F217,'General Inputs'!$F$583:$F$630,0)),0)*$F$20</f>
        <v>0</v>
      </c>
      <c r="S217" s="445">
        <f t="shared" ca="1" si="18"/>
        <v>0</v>
      </c>
      <c r="T217" s="442">
        <f t="shared" ca="1" si="18"/>
        <v>0</v>
      </c>
      <c r="U217" s="446">
        <f t="shared" ca="1" si="18"/>
        <v>0</v>
      </c>
      <c r="V217" s="445">
        <f ca="1">IFERROR(K217*INDEX('General Inputs'!$G$522:$G$579,MATCH(F217,'General Inputs'!$F$522:$F$579,0)),0)*1000</f>
        <v>0</v>
      </c>
      <c r="W217" s="445">
        <f ca="1">IFERROR(K217*INDEX('General Inputs'!$H$522:$H$579,MATCH(F217,'General Inputs'!$F$522:$F$579,0)),0)*1000</f>
        <v>0</v>
      </c>
      <c r="X217" s="445">
        <f ca="1">IFERROR(K217*INDEX('General Inputs'!$I$522:$I$579,MATCH(F217,'General Inputs'!$F$522:$F$579,0)),0)*1000</f>
        <v>0</v>
      </c>
      <c r="Y217" s="445">
        <f ca="1">IFERROR($K217*INDEX('General Inputs'!$G$583:$G$630,MATCH(Coal_Calcs!$F217,'General Inputs'!$F$583:$F$630,0)),0)*$F$20</f>
        <v>0</v>
      </c>
      <c r="Z217" s="445">
        <f ca="1">IFERROR($K217*INDEX('General Inputs'!$H$583:$H$630,MATCH(Coal_Calcs!$F217,'General Inputs'!$F$583:$F$630,0)),0)*$F$20</f>
        <v>0</v>
      </c>
      <c r="AA217" s="445">
        <f ca="1">IFERROR($K217*INDEX('General Inputs'!$I$583:$I$630,MATCH(Coal_Calcs!$F217,'General Inputs'!$F$583:$F$630,0)),0)*$F$20</f>
        <v>0</v>
      </c>
      <c r="AB217" s="445">
        <f t="shared" ca="1" si="19"/>
        <v>0</v>
      </c>
      <c r="AC217" s="442">
        <f t="shared" ca="1" si="19"/>
        <v>0</v>
      </c>
      <c r="AD217" s="446">
        <f t="shared" ca="1" si="19"/>
        <v>0</v>
      </c>
      <c r="AE217" s="445"/>
      <c r="AF217" s="442"/>
      <c r="AG217" s="446"/>
      <c r="AH217" s="445"/>
      <c r="AI217" s="442"/>
      <c r="AJ217" s="446"/>
      <c r="AK217" s="445">
        <f t="shared" si="20"/>
        <v>0</v>
      </c>
      <c r="AL217" s="442">
        <f t="shared" si="20"/>
        <v>0</v>
      </c>
      <c r="AM217" s="446">
        <f t="shared" si="20"/>
        <v>0</v>
      </c>
    </row>
    <row r="218" spans="1:39" s="82" customFormat="1" ht="12.9" customHeight="1" x14ac:dyDescent="0.3">
      <c r="A218" s="19"/>
      <c r="B218" s="19"/>
      <c r="C218" s="104"/>
      <c r="D218" s="453"/>
      <c r="E218" s="454" t="str">
        <f t="shared" ca="1" si="21"/>
        <v>Pitcairn</v>
      </c>
      <c r="F218" s="454" t="str">
        <f t="shared" ca="1" si="21"/>
        <v>pn</v>
      </c>
      <c r="G218" s="454" t="str">
        <f t="shared" ca="1" si="21"/>
        <v>e6tons</v>
      </c>
      <c r="H218" s="175"/>
      <c r="I218" s="175"/>
      <c r="J218" s="442">
        <f t="shared" ca="1" si="21"/>
        <v>0</v>
      </c>
      <c r="K218" s="442">
        <f t="shared" ca="1" si="21"/>
        <v>0</v>
      </c>
      <c r="L218" s="448">
        <f t="shared" ca="1" si="21"/>
        <v>0</v>
      </c>
      <c r="M218" s="491">
        <f ca="1">IFERROR(J218*INDEX('General Inputs'!$G$522:$G$579,MATCH(F218,'General Inputs'!$F$522:$F$579,0)),0)*1000</f>
        <v>0</v>
      </c>
      <c r="N218" s="445">
        <f ca="1">IFERROR(J218*INDEX('General Inputs'!$H$522:$H$579,MATCH(F218,'General Inputs'!$F$522:$F$579,0)),0)*1000</f>
        <v>0</v>
      </c>
      <c r="O218" s="445">
        <f ca="1">IFERROR(J218*INDEX('General Inputs'!$I$522:$I$579,MATCH(F218,'General Inputs'!$F$522:$F$579,0)),0)*1000</f>
        <v>0</v>
      </c>
      <c r="P218" s="445">
        <f ca="1">IFERROR($J218*INDEX('General Inputs'!$G$583:$G$630,MATCH(Coal_Calcs!$F218,'General Inputs'!$F$583:$F$630,0)),0)*$F$20</f>
        <v>0</v>
      </c>
      <c r="Q218" s="445">
        <f ca="1">IFERROR($J218*INDEX('General Inputs'!$H$583:$H$630,MATCH(Coal_Calcs!$F218,'General Inputs'!$F$583:$F$630,0)),0)*$F$20</f>
        <v>0</v>
      </c>
      <c r="R218" s="445">
        <f ca="1">IFERROR($J218*INDEX('General Inputs'!$I$583:$I$630,MATCH(Coal_Calcs!$F218,'General Inputs'!$F$583:$F$630,0)),0)*$F$20</f>
        <v>0</v>
      </c>
      <c r="S218" s="445">
        <f t="shared" ca="1" si="18"/>
        <v>0</v>
      </c>
      <c r="T218" s="442">
        <f t="shared" ca="1" si="18"/>
        <v>0</v>
      </c>
      <c r="U218" s="446">
        <f t="shared" ca="1" si="18"/>
        <v>0</v>
      </c>
      <c r="V218" s="445">
        <f ca="1">IFERROR(K218*INDEX('General Inputs'!$G$522:$G$579,MATCH(F218,'General Inputs'!$F$522:$F$579,0)),0)*1000</f>
        <v>0</v>
      </c>
      <c r="W218" s="445">
        <f ca="1">IFERROR(K218*INDEX('General Inputs'!$H$522:$H$579,MATCH(F218,'General Inputs'!$F$522:$F$579,0)),0)*1000</f>
        <v>0</v>
      </c>
      <c r="X218" s="445">
        <f ca="1">IFERROR(K218*INDEX('General Inputs'!$I$522:$I$579,MATCH(F218,'General Inputs'!$F$522:$F$579,0)),0)*1000</f>
        <v>0</v>
      </c>
      <c r="Y218" s="445">
        <f ca="1">IFERROR($K218*INDEX('General Inputs'!$G$583:$G$630,MATCH(Coal_Calcs!$F218,'General Inputs'!$F$583:$F$630,0)),0)*$F$20</f>
        <v>0</v>
      </c>
      <c r="Z218" s="445">
        <f ca="1">IFERROR($K218*INDEX('General Inputs'!$H$583:$H$630,MATCH(Coal_Calcs!$F218,'General Inputs'!$F$583:$F$630,0)),0)*$F$20</f>
        <v>0</v>
      </c>
      <c r="AA218" s="445">
        <f ca="1">IFERROR($K218*INDEX('General Inputs'!$I$583:$I$630,MATCH(Coal_Calcs!$F218,'General Inputs'!$F$583:$F$630,0)),0)*$F$20</f>
        <v>0</v>
      </c>
      <c r="AB218" s="445">
        <f t="shared" ca="1" si="19"/>
        <v>0</v>
      </c>
      <c r="AC218" s="442">
        <f t="shared" ca="1" si="19"/>
        <v>0</v>
      </c>
      <c r="AD218" s="446">
        <f t="shared" ca="1" si="19"/>
        <v>0</v>
      </c>
      <c r="AE218" s="445"/>
      <c r="AF218" s="442"/>
      <c r="AG218" s="446"/>
      <c r="AH218" s="445"/>
      <c r="AI218" s="442"/>
      <c r="AJ218" s="446"/>
      <c r="AK218" s="445">
        <f t="shared" si="20"/>
        <v>0</v>
      </c>
      <c r="AL218" s="442">
        <f t="shared" si="20"/>
        <v>0</v>
      </c>
      <c r="AM218" s="446">
        <f t="shared" si="20"/>
        <v>0</v>
      </c>
    </row>
    <row r="219" spans="1:39" s="82" customFormat="1" ht="12.9" customHeight="1" x14ac:dyDescent="0.3">
      <c r="A219" s="19"/>
      <c r="B219" s="19"/>
      <c r="C219" s="104"/>
      <c r="D219" s="453"/>
      <c r="E219" s="454" t="str">
        <f t="shared" ca="1" si="21"/>
        <v>Puerto Rico</v>
      </c>
      <c r="F219" s="454" t="str">
        <f t="shared" ca="1" si="21"/>
        <v>pr</v>
      </c>
      <c r="G219" s="454" t="str">
        <f t="shared" ca="1" si="21"/>
        <v>e6tons</v>
      </c>
      <c r="H219" s="175"/>
      <c r="I219" s="175"/>
      <c r="J219" s="442">
        <f t="shared" ca="1" si="21"/>
        <v>0</v>
      </c>
      <c r="K219" s="442">
        <f t="shared" ca="1" si="21"/>
        <v>0</v>
      </c>
      <c r="L219" s="448">
        <f t="shared" ca="1" si="21"/>
        <v>0</v>
      </c>
      <c r="M219" s="491">
        <f ca="1">IFERROR(J219*INDEX('General Inputs'!$G$522:$G$579,MATCH(F219,'General Inputs'!$F$522:$F$579,0)),0)*1000</f>
        <v>0</v>
      </c>
      <c r="N219" s="445">
        <f ca="1">IFERROR(J219*INDEX('General Inputs'!$H$522:$H$579,MATCH(F219,'General Inputs'!$F$522:$F$579,0)),0)*1000</f>
        <v>0</v>
      </c>
      <c r="O219" s="445">
        <f ca="1">IFERROR(J219*INDEX('General Inputs'!$I$522:$I$579,MATCH(F219,'General Inputs'!$F$522:$F$579,0)),0)*1000</f>
        <v>0</v>
      </c>
      <c r="P219" s="445">
        <f ca="1">IFERROR($J219*INDEX('General Inputs'!$G$583:$G$630,MATCH(Coal_Calcs!$F219,'General Inputs'!$F$583:$F$630,0)),0)*$F$20</f>
        <v>0</v>
      </c>
      <c r="Q219" s="445">
        <f ca="1">IFERROR($J219*INDEX('General Inputs'!$H$583:$H$630,MATCH(Coal_Calcs!$F219,'General Inputs'!$F$583:$F$630,0)),0)*$F$20</f>
        <v>0</v>
      </c>
      <c r="R219" s="445">
        <f ca="1">IFERROR($J219*INDEX('General Inputs'!$I$583:$I$630,MATCH(Coal_Calcs!$F219,'General Inputs'!$F$583:$F$630,0)),0)*$F$20</f>
        <v>0</v>
      </c>
      <c r="S219" s="445">
        <f t="shared" ca="1" si="18"/>
        <v>0</v>
      </c>
      <c r="T219" s="442">
        <f t="shared" ca="1" si="18"/>
        <v>0</v>
      </c>
      <c r="U219" s="446">
        <f t="shared" ca="1" si="18"/>
        <v>0</v>
      </c>
      <c r="V219" s="445">
        <f ca="1">IFERROR(K219*INDEX('General Inputs'!$G$522:$G$579,MATCH(F219,'General Inputs'!$F$522:$F$579,0)),0)*1000</f>
        <v>0</v>
      </c>
      <c r="W219" s="445">
        <f ca="1">IFERROR(K219*INDEX('General Inputs'!$H$522:$H$579,MATCH(F219,'General Inputs'!$F$522:$F$579,0)),0)*1000</f>
        <v>0</v>
      </c>
      <c r="X219" s="445">
        <f ca="1">IFERROR(K219*INDEX('General Inputs'!$I$522:$I$579,MATCH(F219,'General Inputs'!$F$522:$F$579,0)),0)*1000</f>
        <v>0</v>
      </c>
      <c r="Y219" s="445">
        <f ca="1">IFERROR($K219*INDEX('General Inputs'!$G$583:$G$630,MATCH(Coal_Calcs!$F219,'General Inputs'!$F$583:$F$630,0)),0)*$F$20</f>
        <v>0</v>
      </c>
      <c r="Z219" s="445">
        <f ca="1">IFERROR($K219*INDEX('General Inputs'!$H$583:$H$630,MATCH(Coal_Calcs!$F219,'General Inputs'!$F$583:$F$630,0)),0)*$F$20</f>
        <v>0</v>
      </c>
      <c r="AA219" s="445">
        <f ca="1">IFERROR($K219*INDEX('General Inputs'!$I$583:$I$630,MATCH(Coal_Calcs!$F219,'General Inputs'!$F$583:$F$630,0)),0)*$F$20</f>
        <v>0</v>
      </c>
      <c r="AB219" s="445">
        <f t="shared" ca="1" si="19"/>
        <v>0</v>
      </c>
      <c r="AC219" s="442">
        <f t="shared" ca="1" si="19"/>
        <v>0</v>
      </c>
      <c r="AD219" s="446">
        <f t="shared" ca="1" si="19"/>
        <v>0</v>
      </c>
      <c r="AE219" s="445"/>
      <c r="AF219" s="442"/>
      <c r="AG219" s="446"/>
      <c r="AH219" s="445"/>
      <c r="AI219" s="442"/>
      <c r="AJ219" s="446"/>
      <c r="AK219" s="445">
        <f t="shared" si="20"/>
        <v>0</v>
      </c>
      <c r="AL219" s="442">
        <f t="shared" si="20"/>
        <v>0</v>
      </c>
      <c r="AM219" s="446">
        <f t="shared" si="20"/>
        <v>0</v>
      </c>
    </row>
    <row r="220" spans="1:39" s="82" customFormat="1" ht="12.9" customHeight="1" x14ac:dyDescent="0.3">
      <c r="A220" s="19"/>
      <c r="B220" s="19"/>
      <c r="C220" s="104"/>
      <c r="D220" s="453"/>
      <c r="E220" s="454" t="str">
        <f t="shared" ca="1" si="21"/>
        <v>Palestine, State of</v>
      </c>
      <c r="F220" s="454" t="str">
        <f t="shared" ca="1" si="21"/>
        <v>ps</v>
      </c>
      <c r="G220" s="454" t="str">
        <f t="shared" ca="1" si="21"/>
        <v>e6tons</v>
      </c>
      <c r="H220" s="175"/>
      <c r="I220" s="175"/>
      <c r="J220" s="442">
        <f t="shared" ca="1" si="21"/>
        <v>0</v>
      </c>
      <c r="K220" s="442">
        <f t="shared" ca="1" si="21"/>
        <v>0</v>
      </c>
      <c r="L220" s="448">
        <f t="shared" ca="1" si="21"/>
        <v>0</v>
      </c>
      <c r="M220" s="491">
        <f ca="1">IFERROR(J220*INDEX('General Inputs'!$G$522:$G$579,MATCH(F220,'General Inputs'!$F$522:$F$579,0)),0)*1000</f>
        <v>0</v>
      </c>
      <c r="N220" s="445">
        <f ca="1">IFERROR(J220*INDEX('General Inputs'!$H$522:$H$579,MATCH(F220,'General Inputs'!$F$522:$F$579,0)),0)*1000</f>
        <v>0</v>
      </c>
      <c r="O220" s="445">
        <f ca="1">IFERROR(J220*INDEX('General Inputs'!$I$522:$I$579,MATCH(F220,'General Inputs'!$F$522:$F$579,0)),0)*1000</f>
        <v>0</v>
      </c>
      <c r="P220" s="445">
        <f ca="1">IFERROR($J220*INDEX('General Inputs'!$G$583:$G$630,MATCH(Coal_Calcs!$F220,'General Inputs'!$F$583:$F$630,0)),0)*$F$20</f>
        <v>0</v>
      </c>
      <c r="Q220" s="445">
        <f ca="1">IFERROR($J220*INDEX('General Inputs'!$H$583:$H$630,MATCH(Coal_Calcs!$F220,'General Inputs'!$F$583:$F$630,0)),0)*$F$20</f>
        <v>0</v>
      </c>
      <c r="R220" s="445">
        <f ca="1">IFERROR($J220*INDEX('General Inputs'!$I$583:$I$630,MATCH(Coal_Calcs!$F220,'General Inputs'!$F$583:$F$630,0)),0)*$F$20</f>
        <v>0</v>
      </c>
      <c r="S220" s="445">
        <f t="shared" ca="1" si="18"/>
        <v>0</v>
      </c>
      <c r="T220" s="442">
        <f t="shared" ca="1" si="18"/>
        <v>0</v>
      </c>
      <c r="U220" s="446">
        <f t="shared" ca="1" si="18"/>
        <v>0</v>
      </c>
      <c r="V220" s="445">
        <f ca="1">IFERROR(K220*INDEX('General Inputs'!$G$522:$G$579,MATCH(F220,'General Inputs'!$F$522:$F$579,0)),0)*1000</f>
        <v>0</v>
      </c>
      <c r="W220" s="445">
        <f ca="1">IFERROR(K220*INDEX('General Inputs'!$H$522:$H$579,MATCH(F220,'General Inputs'!$F$522:$F$579,0)),0)*1000</f>
        <v>0</v>
      </c>
      <c r="X220" s="445">
        <f ca="1">IFERROR(K220*INDEX('General Inputs'!$I$522:$I$579,MATCH(F220,'General Inputs'!$F$522:$F$579,0)),0)*1000</f>
        <v>0</v>
      </c>
      <c r="Y220" s="445">
        <f ca="1">IFERROR($K220*INDEX('General Inputs'!$G$583:$G$630,MATCH(Coal_Calcs!$F220,'General Inputs'!$F$583:$F$630,0)),0)*$F$20</f>
        <v>0</v>
      </c>
      <c r="Z220" s="445">
        <f ca="1">IFERROR($K220*INDEX('General Inputs'!$H$583:$H$630,MATCH(Coal_Calcs!$F220,'General Inputs'!$F$583:$F$630,0)),0)*$F$20</f>
        <v>0</v>
      </c>
      <c r="AA220" s="445">
        <f ca="1">IFERROR($K220*INDEX('General Inputs'!$I$583:$I$630,MATCH(Coal_Calcs!$F220,'General Inputs'!$F$583:$F$630,0)),0)*$F$20</f>
        <v>0</v>
      </c>
      <c r="AB220" s="445">
        <f t="shared" ca="1" si="19"/>
        <v>0</v>
      </c>
      <c r="AC220" s="442">
        <f t="shared" ca="1" si="19"/>
        <v>0</v>
      </c>
      <c r="AD220" s="446">
        <f t="shared" ca="1" si="19"/>
        <v>0</v>
      </c>
      <c r="AE220" s="445"/>
      <c r="AF220" s="442"/>
      <c r="AG220" s="446"/>
      <c r="AH220" s="445"/>
      <c r="AI220" s="442"/>
      <c r="AJ220" s="446"/>
      <c r="AK220" s="445">
        <f t="shared" si="20"/>
        <v>0</v>
      </c>
      <c r="AL220" s="442">
        <f t="shared" si="20"/>
        <v>0</v>
      </c>
      <c r="AM220" s="446">
        <f t="shared" si="20"/>
        <v>0</v>
      </c>
    </row>
    <row r="221" spans="1:39" s="82" customFormat="1" ht="12.9" customHeight="1" x14ac:dyDescent="0.3">
      <c r="A221" s="19"/>
      <c r="B221" s="19"/>
      <c r="C221" s="104"/>
      <c r="D221" s="453"/>
      <c r="E221" s="454" t="str">
        <f t="shared" ca="1" si="21"/>
        <v>Portugal</v>
      </c>
      <c r="F221" s="454" t="str">
        <f t="shared" ca="1" si="21"/>
        <v>pt</v>
      </c>
      <c r="G221" s="454" t="str">
        <f t="shared" ca="1" si="21"/>
        <v>e6tons</v>
      </c>
      <c r="H221" s="175"/>
      <c r="I221" s="175"/>
      <c r="J221" s="442">
        <f t="shared" ca="1" si="21"/>
        <v>0</v>
      </c>
      <c r="K221" s="442">
        <f t="shared" ca="1" si="21"/>
        <v>0</v>
      </c>
      <c r="L221" s="448">
        <f t="shared" ca="1" si="21"/>
        <v>0</v>
      </c>
      <c r="M221" s="491">
        <f ca="1">IFERROR(J221*INDEX('General Inputs'!$G$522:$G$579,MATCH(F221,'General Inputs'!$F$522:$F$579,0)),0)*1000</f>
        <v>0</v>
      </c>
      <c r="N221" s="445">
        <f ca="1">IFERROR(J221*INDEX('General Inputs'!$H$522:$H$579,MATCH(F221,'General Inputs'!$F$522:$F$579,0)),0)*1000</f>
        <v>0</v>
      </c>
      <c r="O221" s="445">
        <f ca="1">IFERROR(J221*INDEX('General Inputs'!$I$522:$I$579,MATCH(F221,'General Inputs'!$F$522:$F$579,0)),0)*1000</f>
        <v>0</v>
      </c>
      <c r="P221" s="445">
        <f ca="1">IFERROR($J221*INDEX('General Inputs'!$G$583:$G$630,MATCH(Coal_Calcs!$F221,'General Inputs'!$F$583:$F$630,0)),0)*$F$20</f>
        <v>0</v>
      </c>
      <c r="Q221" s="445">
        <f ca="1">IFERROR($J221*INDEX('General Inputs'!$H$583:$H$630,MATCH(Coal_Calcs!$F221,'General Inputs'!$F$583:$F$630,0)),0)*$F$20</f>
        <v>0</v>
      </c>
      <c r="R221" s="445">
        <f ca="1">IFERROR($J221*INDEX('General Inputs'!$I$583:$I$630,MATCH(Coal_Calcs!$F221,'General Inputs'!$F$583:$F$630,0)),0)*$F$20</f>
        <v>0</v>
      </c>
      <c r="S221" s="445">
        <f t="shared" ca="1" si="18"/>
        <v>0</v>
      </c>
      <c r="T221" s="442">
        <f t="shared" ca="1" si="18"/>
        <v>0</v>
      </c>
      <c r="U221" s="446">
        <f t="shared" ca="1" si="18"/>
        <v>0</v>
      </c>
      <c r="V221" s="445">
        <f ca="1">IFERROR(K221*INDEX('General Inputs'!$G$522:$G$579,MATCH(F221,'General Inputs'!$F$522:$F$579,0)),0)*1000</f>
        <v>0</v>
      </c>
      <c r="W221" s="445">
        <f ca="1">IFERROR(K221*INDEX('General Inputs'!$H$522:$H$579,MATCH(F221,'General Inputs'!$F$522:$F$579,0)),0)*1000</f>
        <v>0</v>
      </c>
      <c r="X221" s="445">
        <f ca="1">IFERROR(K221*INDEX('General Inputs'!$I$522:$I$579,MATCH(F221,'General Inputs'!$F$522:$F$579,0)),0)*1000</f>
        <v>0</v>
      </c>
      <c r="Y221" s="445">
        <f ca="1">IFERROR($K221*INDEX('General Inputs'!$G$583:$G$630,MATCH(Coal_Calcs!$F221,'General Inputs'!$F$583:$F$630,0)),0)*$F$20</f>
        <v>0</v>
      </c>
      <c r="Z221" s="445">
        <f ca="1">IFERROR($K221*INDEX('General Inputs'!$H$583:$H$630,MATCH(Coal_Calcs!$F221,'General Inputs'!$F$583:$F$630,0)),0)*$F$20</f>
        <v>0</v>
      </c>
      <c r="AA221" s="445">
        <f ca="1">IFERROR($K221*INDEX('General Inputs'!$I$583:$I$630,MATCH(Coal_Calcs!$F221,'General Inputs'!$F$583:$F$630,0)),0)*$F$20</f>
        <v>0</v>
      </c>
      <c r="AB221" s="445">
        <f t="shared" ca="1" si="19"/>
        <v>0</v>
      </c>
      <c r="AC221" s="442">
        <f t="shared" ca="1" si="19"/>
        <v>0</v>
      </c>
      <c r="AD221" s="446">
        <f t="shared" ca="1" si="19"/>
        <v>0</v>
      </c>
      <c r="AE221" s="445"/>
      <c r="AF221" s="442"/>
      <c r="AG221" s="446"/>
      <c r="AH221" s="445"/>
      <c r="AI221" s="442"/>
      <c r="AJ221" s="446"/>
      <c r="AK221" s="445">
        <f t="shared" si="20"/>
        <v>0</v>
      </c>
      <c r="AL221" s="442">
        <f t="shared" si="20"/>
        <v>0</v>
      </c>
      <c r="AM221" s="446">
        <f t="shared" si="20"/>
        <v>0</v>
      </c>
    </row>
    <row r="222" spans="1:39" s="82" customFormat="1" ht="12.9" customHeight="1" x14ac:dyDescent="0.3">
      <c r="A222" s="19"/>
      <c r="B222" s="19"/>
      <c r="C222" s="104"/>
      <c r="D222" s="453"/>
      <c r="E222" s="454" t="str">
        <f t="shared" ca="1" si="21"/>
        <v>Palau</v>
      </c>
      <c r="F222" s="454" t="str">
        <f t="shared" ca="1" si="21"/>
        <v>pw</v>
      </c>
      <c r="G222" s="454" t="str">
        <f t="shared" ca="1" si="21"/>
        <v>e6tons</v>
      </c>
      <c r="H222" s="175"/>
      <c r="I222" s="175"/>
      <c r="J222" s="442">
        <f t="shared" ca="1" si="21"/>
        <v>0</v>
      </c>
      <c r="K222" s="442">
        <f t="shared" ca="1" si="21"/>
        <v>0</v>
      </c>
      <c r="L222" s="448">
        <f t="shared" ca="1" si="21"/>
        <v>0</v>
      </c>
      <c r="M222" s="491">
        <f ca="1">IFERROR(J222*INDEX('General Inputs'!$G$522:$G$579,MATCH(F222,'General Inputs'!$F$522:$F$579,0)),0)*1000</f>
        <v>0</v>
      </c>
      <c r="N222" s="445">
        <f ca="1">IFERROR(J222*INDEX('General Inputs'!$H$522:$H$579,MATCH(F222,'General Inputs'!$F$522:$F$579,0)),0)*1000</f>
        <v>0</v>
      </c>
      <c r="O222" s="445">
        <f ca="1">IFERROR(J222*INDEX('General Inputs'!$I$522:$I$579,MATCH(F222,'General Inputs'!$F$522:$F$579,0)),0)*1000</f>
        <v>0</v>
      </c>
      <c r="P222" s="445">
        <f ca="1">IFERROR($J222*INDEX('General Inputs'!$G$583:$G$630,MATCH(Coal_Calcs!$F222,'General Inputs'!$F$583:$F$630,0)),0)*$F$20</f>
        <v>0</v>
      </c>
      <c r="Q222" s="445">
        <f ca="1">IFERROR($J222*INDEX('General Inputs'!$H$583:$H$630,MATCH(Coal_Calcs!$F222,'General Inputs'!$F$583:$F$630,0)),0)*$F$20</f>
        <v>0</v>
      </c>
      <c r="R222" s="445">
        <f ca="1">IFERROR($J222*INDEX('General Inputs'!$I$583:$I$630,MATCH(Coal_Calcs!$F222,'General Inputs'!$F$583:$F$630,0)),0)*$F$20</f>
        <v>0</v>
      </c>
      <c r="S222" s="445">
        <f t="shared" ca="1" si="18"/>
        <v>0</v>
      </c>
      <c r="T222" s="442">
        <f t="shared" ca="1" si="18"/>
        <v>0</v>
      </c>
      <c r="U222" s="446">
        <f t="shared" ca="1" si="18"/>
        <v>0</v>
      </c>
      <c r="V222" s="445">
        <f ca="1">IFERROR(K222*INDEX('General Inputs'!$G$522:$G$579,MATCH(F222,'General Inputs'!$F$522:$F$579,0)),0)*1000</f>
        <v>0</v>
      </c>
      <c r="W222" s="445">
        <f ca="1">IFERROR(K222*INDEX('General Inputs'!$H$522:$H$579,MATCH(F222,'General Inputs'!$F$522:$F$579,0)),0)*1000</f>
        <v>0</v>
      </c>
      <c r="X222" s="445">
        <f ca="1">IFERROR(K222*INDEX('General Inputs'!$I$522:$I$579,MATCH(F222,'General Inputs'!$F$522:$F$579,0)),0)*1000</f>
        <v>0</v>
      </c>
      <c r="Y222" s="445">
        <f ca="1">IFERROR($K222*INDEX('General Inputs'!$G$583:$G$630,MATCH(Coal_Calcs!$F222,'General Inputs'!$F$583:$F$630,0)),0)*$F$20</f>
        <v>0</v>
      </c>
      <c r="Z222" s="445">
        <f ca="1">IFERROR($K222*INDEX('General Inputs'!$H$583:$H$630,MATCH(Coal_Calcs!$F222,'General Inputs'!$F$583:$F$630,0)),0)*$F$20</f>
        <v>0</v>
      </c>
      <c r="AA222" s="445">
        <f ca="1">IFERROR($K222*INDEX('General Inputs'!$I$583:$I$630,MATCH(Coal_Calcs!$F222,'General Inputs'!$F$583:$F$630,0)),0)*$F$20</f>
        <v>0</v>
      </c>
      <c r="AB222" s="445">
        <f t="shared" ca="1" si="19"/>
        <v>0</v>
      </c>
      <c r="AC222" s="442">
        <f t="shared" ca="1" si="19"/>
        <v>0</v>
      </c>
      <c r="AD222" s="446">
        <f t="shared" ca="1" si="19"/>
        <v>0</v>
      </c>
      <c r="AE222" s="445"/>
      <c r="AF222" s="442"/>
      <c r="AG222" s="446"/>
      <c r="AH222" s="445"/>
      <c r="AI222" s="442"/>
      <c r="AJ222" s="446"/>
      <c r="AK222" s="445">
        <f t="shared" si="20"/>
        <v>0</v>
      </c>
      <c r="AL222" s="442">
        <f t="shared" si="20"/>
        <v>0</v>
      </c>
      <c r="AM222" s="446">
        <f t="shared" si="20"/>
        <v>0</v>
      </c>
    </row>
    <row r="223" spans="1:39" s="82" customFormat="1" ht="12.9" customHeight="1" x14ac:dyDescent="0.3">
      <c r="A223" s="19"/>
      <c r="B223" s="19"/>
      <c r="C223" s="104"/>
      <c r="D223" s="453"/>
      <c r="E223" s="454" t="str">
        <f t="shared" ca="1" si="21"/>
        <v>Paraguay</v>
      </c>
      <c r="F223" s="454" t="str">
        <f t="shared" ca="1" si="21"/>
        <v>py</v>
      </c>
      <c r="G223" s="454" t="str">
        <f t="shared" ca="1" si="21"/>
        <v>e6tons</v>
      </c>
      <c r="H223" s="175"/>
      <c r="I223" s="175"/>
      <c r="J223" s="442">
        <f t="shared" ca="1" si="21"/>
        <v>0</v>
      </c>
      <c r="K223" s="442">
        <f t="shared" ca="1" si="21"/>
        <v>0</v>
      </c>
      <c r="L223" s="448">
        <f t="shared" ca="1" si="21"/>
        <v>0</v>
      </c>
      <c r="M223" s="491">
        <f ca="1">IFERROR(J223*INDEX('General Inputs'!$G$522:$G$579,MATCH(F223,'General Inputs'!$F$522:$F$579,0)),0)*1000</f>
        <v>0</v>
      </c>
      <c r="N223" s="445">
        <f ca="1">IFERROR(J223*INDEX('General Inputs'!$H$522:$H$579,MATCH(F223,'General Inputs'!$F$522:$F$579,0)),0)*1000</f>
        <v>0</v>
      </c>
      <c r="O223" s="445">
        <f ca="1">IFERROR(J223*INDEX('General Inputs'!$I$522:$I$579,MATCH(F223,'General Inputs'!$F$522:$F$579,0)),0)*1000</f>
        <v>0</v>
      </c>
      <c r="P223" s="445">
        <f ca="1">IFERROR($J223*INDEX('General Inputs'!$G$583:$G$630,MATCH(Coal_Calcs!$F223,'General Inputs'!$F$583:$F$630,0)),0)*$F$20</f>
        <v>0</v>
      </c>
      <c r="Q223" s="445">
        <f ca="1">IFERROR($J223*INDEX('General Inputs'!$H$583:$H$630,MATCH(Coal_Calcs!$F223,'General Inputs'!$F$583:$F$630,0)),0)*$F$20</f>
        <v>0</v>
      </c>
      <c r="R223" s="445">
        <f ca="1">IFERROR($J223*INDEX('General Inputs'!$I$583:$I$630,MATCH(Coal_Calcs!$F223,'General Inputs'!$F$583:$F$630,0)),0)*$F$20</f>
        <v>0</v>
      </c>
      <c r="S223" s="445">
        <f t="shared" ca="1" si="18"/>
        <v>0</v>
      </c>
      <c r="T223" s="442">
        <f t="shared" ca="1" si="18"/>
        <v>0</v>
      </c>
      <c r="U223" s="446">
        <f t="shared" ca="1" si="18"/>
        <v>0</v>
      </c>
      <c r="V223" s="445">
        <f ca="1">IFERROR(K223*INDEX('General Inputs'!$G$522:$G$579,MATCH(F223,'General Inputs'!$F$522:$F$579,0)),0)*1000</f>
        <v>0</v>
      </c>
      <c r="W223" s="445">
        <f ca="1">IFERROR(K223*INDEX('General Inputs'!$H$522:$H$579,MATCH(F223,'General Inputs'!$F$522:$F$579,0)),0)*1000</f>
        <v>0</v>
      </c>
      <c r="X223" s="445">
        <f ca="1">IFERROR(K223*INDEX('General Inputs'!$I$522:$I$579,MATCH(F223,'General Inputs'!$F$522:$F$579,0)),0)*1000</f>
        <v>0</v>
      </c>
      <c r="Y223" s="445">
        <f ca="1">IFERROR($K223*INDEX('General Inputs'!$G$583:$G$630,MATCH(Coal_Calcs!$F223,'General Inputs'!$F$583:$F$630,0)),0)*$F$20</f>
        <v>0</v>
      </c>
      <c r="Z223" s="445">
        <f ca="1">IFERROR($K223*INDEX('General Inputs'!$H$583:$H$630,MATCH(Coal_Calcs!$F223,'General Inputs'!$F$583:$F$630,0)),0)*$F$20</f>
        <v>0</v>
      </c>
      <c r="AA223" s="445">
        <f ca="1">IFERROR($K223*INDEX('General Inputs'!$I$583:$I$630,MATCH(Coal_Calcs!$F223,'General Inputs'!$F$583:$F$630,0)),0)*$F$20</f>
        <v>0</v>
      </c>
      <c r="AB223" s="445">
        <f t="shared" ca="1" si="19"/>
        <v>0</v>
      </c>
      <c r="AC223" s="442">
        <f t="shared" ca="1" si="19"/>
        <v>0</v>
      </c>
      <c r="AD223" s="446">
        <f t="shared" ca="1" si="19"/>
        <v>0</v>
      </c>
      <c r="AE223" s="445"/>
      <c r="AF223" s="442"/>
      <c r="AG223" s="446"/>
      <c r="AH223" s="445"/>
      <c r="AI223" s="442"/>
      <c r="AJ223" s="446"/>
      <c r="AK223" s="445">
        <f t="shared" si="20"/>
        <v>0</v>
      </c>
      <c r="AL223" s="442">
        <f t="shared" si="20"/>
        <v>0</v>
      </c>
      <c r="AM223" s="446">
        <f t="shared" si="20"/>
        <v>0</v>
      </c>
    </row>
    <row r="224" spans="1:39" s="82" customFormat="1" ht="12.9" customHeight="1" x14ac:dyDescent="0.3">
      <c r="A224" s="19"/>
      <c r="B224" s="19"/>
      <c r="C224" s="104"/>
      <c r="D224" s="453"/>
      <c r="E224" s="454" t="str">
        <f t="shared" ca="1" si="21"/>
        <v>Qatar</v>
      </c>
      <c r="F224" s="454" t="str">
        <f t="shared" ca="1" si="21"/>
        <v>qa</v>
      </c>
      <c r="G224" s="454" t="str">
        <f t="shared" ca="1" si="21"/>
        <v>e6tons</v>
      </c>
      <c r="H224" s="175"/>
      <c r="I224" s="175"/>
      <c r="J224" s="442">
        <f t="shared" ca="1" si="21"/>
        <v>0</v>
      </c>
      <c r="K224" s="442">
        <f t="shared" ca="1" si="21"/>
        <v>0</v>
      </c>
      <c r="L224" s="448">
        <f t="shared" ca="1" si="21"/>
        <v>0</v>
      </c>
      <c r="M224" s="491">
        <f ca="1">IFERROR(J224*INDEX('General Inputs'!$G$522:$G$579,MATCH(F224,'General Inputs'!$F$522:$F$579,0)),0)*1000</f>
        <v>0</v>
      </c>
      <c r="N224" s="445">
        <f ca="1">IFERROR(J224*INDEX('General Inputs'!$H$522:$H$579,MATCH(F224,'General Inputs'!$F$522:$F$579,0)),0)*1000</f>
        <v>0</v>
      </c>
      <c r="O224" s="445">
        <f ca="1">IFERROR(J224*INDEX('General Inputs'!$I$522:$I$579,MATCH(F224,'General Inputs'!$F$522:$F$579,0)),0)*1000</f>
        <v>0</v>
      </c>
      <c r="P224" s="445">
        <f ca="1">IFERROR($J224*INDEX('General Inputs'!$G$583:$G$630,MATCH(Coal_Calcs!$F224,'General Inputs'!$F$583:$F$630,0)),0)*$F$20</f>
        <v>0</v>
      </c>
      <c r="Q224" s="445">
        <f ca="1">IFERROR($J224*INDEX('General Inputs'!$H$583:$H$630,MATCH(Coal_Calcs!$F224,'General Inputs'!$F$583:$F$630,0)),0)*$F$20</f>
        <v>0</v>
      </c>
      <c r="R224" s="445">
        <f ca="1">IFERROR($J224*INDEX('General Inputs'!$I$583:$I$630,MATCH(Coal_Calcs!$F224,'General Inputs'!$F$583:$F$630,0)),0)*$F$20</f>
        <v>0</v>
      </c>
      <c r="S224" s="445">
        <f t="shared" ca="1" si="18"/>
        <v>0</v>
      </c>
      <c r="T224" s="442">
        <f t="shared" ca="1" si="18"/>
        <v>0</v>
      </c>
      <c r="U224" s="446">
        <f t="shared" ca="1" si="18"/>
        <v>0</v>
      </c>
      <c r="V224" s="445">
        <f ca="1">IFERROR(K224*INDEX('General Inputs'!$G$522:$G$579,MATCH(F224,'General Inputs'!$F$522:$F$579,0)),0)*1000</f>
        <v>0</v>
      </c>
      <c r="W224" s="445">
        <f ca="1">IFERROR(K224*INDEX('General Inputs'!$H$522:$H$579,MATCH(F224,'General Inputs'!$F$522:$F$579,0)),0)*1000</f>
        <v>0</v>
      </c>
      <c r="X224" s="445">
        <f ca="1">IFERROR(K224*INDEX('General Inputs'!$I$522:$I$579,MATCH(F224,'General Inputs'!$F$522:$F$579,0)),0)*1000</f>
        <v>0</v>
      </c>
      <c r="Y224" s="445">
        <f ca="1">IFERROR($K224*INDEX('General Inputs'!$G$583:$G$630,MATCH(Coal_Calcs!$F224,'General Inputs'!$F$583:$F$630,0)),0)*$F$20</f>
        <v>0</v>
      </c>
      <c r="Z224" s="445">
        <f ca="1">IFERROR($K224*INDEX('General Inputs'!$H$583:$H$630,MATCH(Coal_Calcs!$F224,'General Inputs'!$F$583:$F$630,0)),0)*$F$20</f>
        <v>0</v>
      </c>
      <c r="AA224" s="445">
        <f ca="1">IFERROR($K224*INDEX('General Inputs'!$I$583:$I$630,MATCH(Coal_Calcs!$F224,'General Inputs'!$F$583:$F$630,0)),0)*$F$20</f>
        <v>0</v>
      </c>
      <c r="AB224" s="445">
        <f t="shared" ca="1" si="19"/>
        <v>0</v>
      </c>
      <c r="AC224" s="442">
        <f t="shared" ca="1" si="19"/>
        <v>0</v>
      </c>
      <c r="AD224" s="446">
        <f t="shared" ca="1" si="19"/>
        <v>0</v>
      </c>
      <c r="AE224" s="445"/>
      <c r="AF224" s="442"/>
      <c r="AG224" s="446"/>
      <c r="AH224" s="445"/>
      <c r="AI224" s="442"/>
      <c r="AJ224" s="446"/>
      <c r="AK224" s="445">
        <f t="shared" si="20"/>
        <v>0</v>
      </c>
      <c r="AL224" s="442">
        <f t="shared" si="20"/>
        <v>0</v>
      </c>
      <c r="AM224" s="446">
        <f t="shared" si="20"/>
        <v>0</v>
      </c>
    </row>
    <row r="225" spans="1:39" s="82" customFormat="1" ht="12.9" customHeight="1" x14ac:dyDescent="0.3">
      <c r="A225" s="19"/>
      <c r="B225" s="19"/>
      <c r="C225" s="104"/>
      <c r="D225" s="453"/>
      <c r="E225" s="454" t="str">
        <f t="shared" ca="1" si="21"/>
        <v>RÃ©union</v>
      </c>
      <c r="F225" s="454" t="str">
        <f t="shared" ca="1" si="21"/>
        <v>re</v>
      </c>
      <c r="G225" s="454" t="str">
        <f t="shared" ca="1" si="21"/>
        <v>e6tons</v>
      </c>
      <c r="H225" s="175"/>
      <c r="I225" s="175"/>
      <c r="J225" s="442">
        <f t="shared" ca="1" si="21"/>
        <v>0</v>
      </c>
      <c r="K225" s="442">
        <f t="shared" ca="1" si="21"/>
        <v>0</v>
      </c>
      <c r="L225" s="448">
        <f t="shared" ca="1" si="21"/>
        <v>0</v>
      </c>
      <c r="M225" s="491">
        <f ca="1">IFERROR(J225*INDEX('General Inputs'!$G$522:$G$579,MATCH(F225,'General Inputs'!$F$522:$F$579,0)),0)*1000</f>
        <v>0</v>
      </c>
      <c r="N225" s="445">
        <f ca="1">IFERROR(J225*INDEX('General Inputs'!$H$522:$H$579,MATCH(F225,'General Inputs'!$F$522:$F$579,0)),0)*1000</f>
        <v>0</v>
      </c>
      <c r="O225" s="445">
        <f ca="1">IFERROR(J225*INDEX('General Inputs'!$I$522:$I$579,MATCH(F225,'General Inputs'!$F$522:$F$579,0)),0)*1000</f>
        <v>0</v>
      </c>
      <c r="P225" s="445">
        <f ca="1">IFERROR($J225*INDEX('General Inputs'!$G$583:$G$630,MATCH(Coal_Calcs!$F225,'General Inputs'!$F$583:$F$630,0)),0)*$F$20</f>
        <v>0</v>
      </c>
      <c r="Q225" s="445">
        <f ca="1">IFERROR($J225*INDEX('General Inputs'!$H$583:$H$630,MATCH(Coal_Calcs!$F225,'General Inputs'!$F$583:$F$630,0)),0)*$F$20</f>
        <v>0</v>
      </c>
      <c r="R225" s="445">
        <f ca="1">IFERROR($J225*INDEX('General Inputs'!$I$583:$I$630,MATCH(Coal_Calcs!$F225,'General Inputs'!$F$583:$F$630,0)),0)*$F$20</f>
        <v>0</v>
      </c>
      <c r="S225" s="445">
        <f t="shared" ca="1" si="18"/>
        <v>0</v>
      </c>
      <c r="T225" s="442">
        <f t="shared" ca="1" si="18"/>
        <v>0</v>
      </c>
      <c r="U225" s="446">
        <f t="shared" ca="1" si="18"/>
        <v>0</v>
      </c>
      <c r="V225" s="445">
        <f ca="1">IFERROR(K225*INDEX('General Inputs'!$G$522:$G$579,MATCH(F225,'General Inputs'!$F$522:$F$579,0)),0)*1000</f>
        <v>0</v>
      </c>
      <c r="W225" s="445">
        <f ca="1">IFERROR(K225*INDEX('General Inputs'!$H$522:$H$579,MATCH(F225,'General Inputs'!$F$522:$F$579,0)),0)*1000</f>
        <v>0</v>
      </c>
      <c r="X225" s="445">
        <f ca="1">IFERROR(K225*INDEX('General Inputs'!$I$522:$I$579,MATCH(F225,'General Inputs'!$F$522:$F$579,0)),0)*1000</f>
        <v>0</v>
      </c>
      <c r="Y225" s="445">
        <f ca="1">IFERROR($K225*INDEX('General Inputs'!$G$583:$G$630,MATCH(Coal_Calcs!$F225,'General Inputs'!$F$583:$F$630,0)),0)*$F$20</f>
        <v>0</v>
      </c>
      <c r="Z225" s="445">
        <f ca="1">IFERROR($K225*INDEX('General Inputs'!$H$583:$H$630,MATCH(Coal_Calcs!$F225,'General Inputs'!$F$583:$F$630,0)),0)*$F$20</f>
        <v>0</v>
      </c>
      <c r="AA225" s="445">
        <f ca="1">IFERROR($K225*INDEX('General Inputs'!$I$583:$I$630,MATCH(Coal_Calcs!$F225,'General Inputs'!$F$583:$F$630,0)),0)*$F$20</f>
        <v>0</v>
      </c>
      <c r="AB225" s="445">
        <f t="shared" ca="1" si="19"/>
        <v>0</v>
      </c>
      <c r="AC225" s="442">
        <f t="shared" ca="1" si="19"/>
        <v>0</v>
      </c>
      <c r="AD225" s="446">
        <f t="shared" ca="1" si="19"/>
        <v>0</v>
      </c>
      <c r="AE225" s="445"/>
      <c r="AF225" s="442"/>
      <c r="AG225" s="446"/>
      <c r="AH225" s="445"/>
      <c r="AI225" s="442"/>
      <c r="AJ225" s="446"/>
      <c r="AK225" s="445">
        <f t="shared" si="20"/>
        <v>0</v>
      </c>
      <c r="AL225" s="442">
        <f t="shared" si="20"/>
        <v>0</v>
      </c>
      <c r="AM225" s="446">
        <f t="shared" si="20"/>
        <v>0</v>
      </c>
    </row>
    <row r="226" spans="1:39" s="82" customFormat="1" ht="12.9" customHeight="1" x14ac:dyDescent="0.3">
      <c r="A226" s="19"/>
      <c r="B226" s="19"/>
      <c r="C226" s="104"/>
      <c r="D226" s="453"/>
      <c r="E226" s="454" t="str">
        <f t="shared" ca="1" si="21"/>
        <v>Romania</v>
      </c>
      <c r="F226" s="454" t="str">
        <f t="shared" ca="1" si="21"/>
        <v>ro</v>
      </c>
      <c r="G226" s="454" t="str">
        <f t="shared" ca="1" si="21"/>
        <v>e6tons</v>
      </c>
      <c r="H226" s="175"/>
      <c r="I226" s="175"/>
      <c r="J226" s="442">
        <f t="shared" ca="1" si="21"/>
        <v>22</v>
      </c>
      <c r="K226" s="442">
        <f t="shared" ca="1" si="21"/>
        <v>21.652517428567538</v>
      </c>
      <c r="L226" s="448">
        <f t="shared" ca="1" si="21"/>
        <v>0</v>
      </c>
      <c r="M226" s="491">
        <f ca="1">IFERROR(J226*INDEX('General Inputs'!$G$522:$G$579,MATCH(F226,'General Inputs'!$F$522:$F$579,0)),0)*1000</f>
        <v>35763.355407907293</v>
      </c>
      <c r="N226" s="445">
        <f ca="1">IFERROR(J226*INDEX('General Inputs'!$H$522:$H$579,MATCH(F226,'General Inputs'!$F$522:$F$579,0)),0)*1000</f>
        <v>39658.596462516522</v>
      </c>
      <c r="O226" s="445">
        <f ca="1">IFERROR(J226*INDEX('General Inputs'!$I$522:$I$579,MATCH(F226,'General Inputs'!$F$522:$F$579,0)),0)*1000</f>
        <v>43593.318748064405</v>
      </c>
      <c r="P226" s="445">
        <f ca="1">IFERROR($J226*INDEX('General Inputs'!$G$583:$G$630,MATCH(Coal_Calcs!$F226,'General Inputs'!$F$583:$F$630,0)),0)*$F$20</f>
        <v>0</v>
      </c>
      <c r="Q226" s="445">
        <f ca="1">IFERROR($J226*INDEX('General Inputs'!$H$583:$H$630,MATCH(Coal_Calcs!$F226,'General Inputs'!$F$583:$F$630,0)),0)*$F$20</f>
        <v>0</v>
      </c>
      <c r="R226" s="445">
        <f ca="1">IFERROR($J226*INDEX('General Inputs'!$I$583:$I$630,MATCH(Coal_Calcs!$F226,'General Inputs'!$F$583:$F$630,0)),0)*$F$20</f>
        <v>0</v>
      </c>
      <c r="S226" s="445">
        <f t="shared" ca="1" si="18"/>
        <v>35763.355407907293</v>
      </c>
      <c r="T226" s="442">
        <f t="shared" ca="1" si="18"/>
        <v>39658.596462516522</v>
      </c>
      <c r="U226" s="446">
        <f t="shared" ca="1" si="18"/>
        <v>43593.318748064405</v>
      </c>
      <c r="V226" s="445">
        <f ca="1">IFERROR(K226*INDEX('General Inputs'!$G$522:$G$579,MATCH(F226,'General Inputs'!$F$522:$F$579,0)),0)*1000</f>
        <v>35198.485285171257</v>
      </c>
      <c r="W226" s="445">
        <f ca="1">IFERROR(K226*INDEX('General Inputs'!$H$522:$H$579,MATCH(F226,'General Inputs'!$F$522:$F$579,0)),0)*1000</f>
        <v>39032.202322598452</v>
      </c>
      <c r="X226" s="445">
        <f ca="1">IFERROR(K226*INDEX('General Inputs'!$I$522:$I$579,MATCH(F226,'General Inputs'!$F$522:$F$579,0)),0)*1000</f>
        <v>42904.776998252935</v>
      </c>
      <c r="Y226" s="445">
        <f ca="1">IFERROR($K226*INDEX('General Inputs'!$G$583:$G$630,MATCH(Coal_Calcs!$F226,'General Inputs'!$F$583:$F$630,0)),0)*$F$20</f>
        <v>0</v>
      </c>
      <c r="Z226" s="445">
        <f ca="1">IFERROR($K226*INDEX('General Inputs'!$H$583:$H$630,MATCH(Coal_Calcs!$F226,'General Inputs'!$F$583:$F$630,0)),0)*$F$20</f>
        <v>0</v>
      </c>
      <c r="AA226" s="445">
        <f ca="1">IFERROR($K226*INDEX('General Inputs'!$I$583:$I$630,MATCH(Coal_Calcs!$F226,'General Inputs'!$F$583:$F$630,0)),0)*$F$20</f>
        <v>0</v>
      </c>
      <c r="AB226" s="445">
        <f t="shared" ca="1" si="19"/>
        <v>35198.485285171257</v>
      </c>
      <c r="AC226" s="442">
        <f t="shared" ca="1" si="19"/>
        <v>39032.202322598452</v>
      </c>
      <c r="AD226" s="446">
        <f t="shared" ca="1" si="19"/>
        <v>42904.776998252935</v>
      </c>
      <c r="AE226" s="445"/>
      <c r="AF226" s="442"/>
      <c r="AG226" s="446"/>
      <c r="AH226" s="445"/>
      <c r="AI226" s="442"/>
      <c r="AJ226" s="446"/>
      <c r="AK226" s="445">
        <f t="shared" si="20"/>
        <v>0</v>
      </c>
      <c r="AL226" s="442">
        <f t="shared" si="20"/>
        <v>0</v>
      </c>
      <c r="AM226" s="446">
        <f t="shared" si="20"/>
        <v>0</v>
      </c>
    </row>
    <row r="227" spans="1:39" s="82" customFormat="1" ht="12.9" customHeight="1" x14ac:dyDescent="0.3">
      <c r="A227" s="19"/>
      <c r="B227" s="19"/>
      <c r="C227" s="104"/>
      <c r="D227" s="453"/>
      <c r="E227" s="454" t="str">
        <f t="shared" ca="1" si="21"/>
        <v>Serbia</v>
      </c>
      <c r="F227" s="454" t="str">
        <f t="shared" ca="1" si="21"/>
        <v>rs</v>
      </c>
      <c r="G227" s="454" t="str">
        <f t="shared" ca="1" si="21"/>
        <v>e6tons</v>
      </c>
      <c r="H227" s="175"/>
      <c r="I227" s="175"/>
      <c r="J227" s="442">
        <f t="shared" ca="1" si="21"/>
        <v>39</v>
      </c>
      <c r="K227" s="442">
        <f t="shared" ca="1" si="21"/>
        <v>0</v>
      </c>
      <c r="L227" s="448">
        <f t="shared" ca="1" si="21"/>
        <v>0</v>
      </c>
      <c r="M227" s="491">
        <f ca="1">IFERROR(J227*INDEX('General Inputs'!$G$522:$G$579,MATCH(F227,'General Inputs'!$F$522:$F$579,0)),0)*1000</f>
        <v>63398.675495835647</v>
      </c>
      <c r="N227" s="445">
        <f ca="1">IFERROR(J227*INDEX('General Inputs'!$H$522:$H$579,MATCH(F227,'General Inputs'!$F$522:$F$579,0)),0)*1000</f>
        <v>70303.875547188378</v>
      </c>
      <c r="O227" s="445">
        <f ca="1">IFERROR(J227*INDEX('General Inputs'!$I$522:$I$579,MATCH(F227,'General Inputs'!$F$522:$F$579,0)),0)*1000</f>
        <v>77279.065053386905</v>
      </c>
      <c r="P227" s="445">
        <f ca="1">IFERROR($J227*INDEX('General Inputs'!$G$583:$G$630,MATCH(Coal_Calcs!$F227,'General Inputs'!$F$583:$F$630,0)),0)*$F$20</f>
        <v>0</v>
      </c>
      <c r="Q227" s="445">
        <f ca="1">IFERROR($J227*INDEX('General Inputs'!$H$583:$H$630,MATCH(Coal_Calcs!$F227,'General Inputs'!$F$583:$F$630,0)),0)*$F$20</f>
        <v>0</v>
      </c>
      <c r="R227" s="445">
        <f ca="1">IFERROR($J227*INDEX('General Inputs'!$I$583:$I$630,MATCH(Coal_Calcs!$F227,'General Inputs'!$F$583:$F$630,0)),0)*$F$20</f>
        <v>0</v>
      </c>
      <c r="S227" s="445">
        <f t="shared" ca="1" si="18"/>
        <v>63398.675495835647</v>
      </c>
      <c r="T227" s="442">
        <f t="shared" ca="1" si="18"/>
        <v>70303.875547188378</v>
      </c>
      <c r="U227" s="446">
        <f t="shared" ca="1" si="18"/>
        <v>77279.065053386905</v>
      </c>
      <c r="V227" s="445">
        <f ca="1">IFERROR(K227*INDEX('General Inputs'!$G$522:$G$579,MATCH(F227,'General Inputs'!$F$522:$F$579,0)),0)*1000</f>
        <v>0</v>
      </c>
      <c r="W227" s="445">
        <f ca="1">IFERROR(K227*INDEX('General Inputs'!$H$522:$H$579,MATCH(F227,'General Inputs'!$F$522:$F$579,0)),0)*1000</f>
        <v>0</v>
      </c>
      <c r="X227" s="445">
        <f ca="1">IFERROR(K227*INDEX('General Inputs'!$I$522:$I$579,MATCH(F227,'General Inputs'!$F$522:$F$579,0)),0)*1000</f>
        <v>0</v>
      </c>
      <c r="Y227" s="445">
        <f ca="1">IFERROR($K227*INDEX('General Inputs'!$G$583:$G$630,MATCH(Coal_Calcs!$F227,'General Inputs'!$F$583:$F$630,0)),0)*$F$20</f>
        <v>0</v>
      </c>
      <c r="Z227" s="445">
        <f ca="1">IFERROR($K227*INDEX('General Inputs'!$H$583:$H$630,MATCH(Coal_Calcs!$F227,'General Inputs'!$F$583:$F$630,0)),0)*$F$20</f>
        <v>0</v>
      </c>
      <c r="AA227" s="445">
        <f ca="1">IFERROR($K227*INDEX('General Inputs'!$I$583:$I$630,MATCH(Coal_Calcs!$F227,'General Inputs'!$F$583:$F$630,0)),0)*$F$20</f>
        <v>0</v>
      </c>
      <c r="AB227" s="445">
        <f t="shared" ca="1" si="19"/>
        <v>0</v>
      </c>
      <c r="AC227" s="442">
        <f t="shared" ca="1" si="19"/>
        <v>0</v>
      </c>
      <c r="AD227" s="446">
        <f t="shared" ca="1" si="19"/>
        <v>0</v>
      </c>
      <c r="AE227" s="445"/>
      <c r="AF227" s="442"/>
      <c r="AG227" s="446"/>
      <c r="AH227" s="445"/>
      <c r="AI227" s="442"/>
      <c r="AJ227" s="446"/>
      <c r="AK227" s="445">
        <f t="shared" si="20"/>
        <v>0</v>
      </c>
      <c r="AL227" s="442">
        <f t="shared" si="20"/>
        <v>0</v>
      </c>
      <c r="AM227" s="446">
        <f t="shared" si="20"/>
        <v>0</v>
      </c>
    </row>
    <row r="228" spans="1:39" s="82" customFormat="1" ht="12.9" customHeight="1" x14ac:dyDescent="0.3">
      <c r="A228" s="19"/>
      <c r="B228" s="19"/>
      <c r="C228" s="104"/>
      <c r="D228" s="453"/>
      <c r="E228" s="454" t="str">
        <f t="shared" ca="1" si="21"/>
        <v>Russian Federation</v>
      </c>
      <c r="F228" s="454" t="str">
        <f t="shared" ca="1" si="21"/>
        <v>ru</v>
      </c>
      <c r="G228" s="454" t="str">
        <f t="shared" ca="1" si="21"/>
        <v>e6tons</v>
      </c>
      <c r="H228" s="175"/>
      <c r="I228" s="175"/>
      <c r="J228" s="442">
        <f t="shared" ca="1" si="21"/>
        <v>440</v>
      </c>
      <c r="K228" s="442">
        <f t="shared" ca="1" si="21"/>
        <v>436.99596436541691</v>
      </c>
      <c r="L228" s="448">
        <f t="shared" ca="1" si="21"/>
        <v>0</v>
      </c>
      <c r="M228" s="491">
        <f ca="1">IFERROR(J228*INDEX('General Inputs'!$G$522:$G$579,MATCH(F228,'General Inputs'!$F$522:$F$579,0)),0)*1000</f>
        <v>918409.25777633535</v>
      </c>
      <c r="N228" s="445">
        <f ca="1">IFERROR(J228*INDEX('General Inputs'!$H$522:$H$579,MATCH(F228,'General Inputs'!$F$522:$F$579,0)),0)*1000</f>
        <v>952826.41476704448</v>
      </c>
      <c r="O228" s="445">
        <f ca="1">IFERROR(J228*INDEX('General Inputs'!$I$522:$I$579,MATCH(F228,'General Inputs'!$F$522:$F$579,0)),0)*1000</f>
        <v>989324.02109171858</v>
      </c>
      <c r="P228" s="445">
        <f ca="1">IFERROR($J228*INDEX('General Inputs'!$G$583:$G$630,MATCH(Coal_Calcs!$F228,'General Inputs'!$F$583:$F$630,0)),0)*$F$20</f>
        <v>59385.773889280848</v>
      </c>
      <c r="Q228" s="445">
        <f ca="1">IFERROR($J228*INDEX('General Inputs'!$H$583:$H$630,MATCH(Coal_Calcs!$F228,'General Inputs'!$F$583:$F$630,0)),0)*$F$20</f>
        <v>65327.43397742066</v>
      </c>
      <c r="R228" s="445">
        <f ca="1">IFERROR($J228*INDEX('General Inputs'!$I$583:$I$630,MATCH(Coal_Calcs!$F228,'General Inputs'!$F$583:$F$630,0)),0)*$F$20</f>
        <v>71269.094065560508</v>
      </c>
      <c r="S228" s="445">
        <f t="shared" ca="1" si="18"/>
        <v>977795.0316656162</v>
      </c>
      <c r="T228" s="442">
        <f t="shared" ca="1" si="18"/>
        <v>1018153.8487444652</v>
      </c>
      <c r="U228" s="446">
        <f t="shared" ca="1" si="18"/>
        <v>1060593.1151572792</v>
      </c>
      <c r="V228" s="445">
        <f ca="1">IFERROR(K228*INDEX('General Inputs'!$G$522:$G$579,MATCH(F228,'General Inputs'!$F$522:$F$579,0)),0)*1000</f>
        <v>912138.9529184011</v>
      </c>
      <c r="W228" s="445">
        <f ca="1">IFERROR(K228*INDEX('General Inputs'!$H$522:$H$579,MATCH(F228,'General Inputs'!$F$522:$F$579,0)),0)*1000</f>
        <v>946321.13180447114</v>
      </c>
      <c r="X228" s="445">
        <f ca="1">IFERROR(K228*INDEX('General Inputs'!$I$522:$I$579,MATCH(F228,'General Inputs'!$F$522:$F$579,0)),0)*1000</f>
        <v>982569.55606101733</v>
      </c>
      <c r="Y228" s="445">
        <f ca="1">IFERROR($K228*INDEX('General Inputs'!$G$583:$G$630,MATCH(Coal_Calcs!$F228,'General Inputs'!$F$583:$F$630,0)),0)*$F$20</f>
        <v>58980.326205301993</v>
      </c>
      <c r="Z228" s="445">
        <f ca="1">IFERROR($K228*INDEX('General Inputs'!$H$583:$H$630,MATCH(Coal_Calcs!$F228,'General Inputs'!$F$583:$F$630,0)),0)*$F$20</f>
        <v>64881.420478366017</v>
      </c>
      <c r="AA228" s="445">
        <f ca="1">IFERROR($K228*INDEX('General Inputs'!$I$583:$I$630,MATCH(Coal_Calcs!$F228,'General Inputs'!$F$583:$F$630,0)),0)*$F$20</f>
        <v>70782.514751430048</v>
      </c>
      <c r="AB228" s="445">
        <f t="shared" ca="1" si="19"/>
        <v>971119.27912370313</v>
      </c>
      <c r="AC228" s="442">
        <f t="shared" ca="1" si="19"/>
        <v>1011202.5522828371</v>
      </c>
      <c r="AD228" s="446">
        <f t="shared" ca="1" si="19"/>
        <v>1053352.0708124475</v>
      </c>
      <c r="AE228" s="445"/>
      <c r="AF228" s="442"/>
      <c r="AG228" s="446"/>
      <c r="AH228" s="445"/>
      <c r="AI228" s="442"/>
      <c r="AJ228" s="446"/>
      <c r="AK228" s="445">
        <f t="shared" si="20"/>
        <v>0</v>
      </c>
      <c r="AL228" s="442">
        <f t="shared" si="20"/>
        <v>0</v>
      </c>
      <c r="AM228" s="446">
        <f t="shared" si="20"/>
        <v>0</v>
      </c>
    </row>
    <row r="229" spans="1:39" s="82" customFormat="1" ht="12.9" customHeight="1" x14ac:dyDescent="0.3">
      <c r="A229" s="19"/>
      <c r="B229" s="19"/>
      <c r="C229" s="104"/>
      <c r="D229" s="453"/>
      <c r="E229" s="454" t="str">
        <f t="shared" ca="1" si="21"/>
        <v>Rwanda</v>
      </c>
      <c r="F229" s="454" t="str">
        <f t="shared" ca="1" si="21"/>
        <v>rw</v>
      </c>
      <c r="G229" s="454" t="str">
        <f t="shared" ca="1" si="21"/>
        <v>e6tons</v>
      </c>
      <c r="H229" s="175"/>
      <c r="I229" s="175"/>
      <c r="J229" s="442">
        <f t="shared" ca="1" si="21"/>
        <v>0</v>
      </c>
      <c r="K229" s="442">
        <f t="shared" ca="1" si="21"/>
        <v>0</v>
      </c>
      <c r="L229" s="448">
        <f t="shared" ca="1" si="21"/>
        <v>0</v>
      </c>
      <c r="M229" s="491">
        <f ca="1">IFERROR(J229*INDEX('General Inputs'!$G$522:$G$579,MATCH(F229,'General Inputs'!$F$522:$F$579,0)),0)*1000</f>
        <v>0</v>
      </c>
      <c r="N229" s="445">
        <f ca="1">IFERROR(J229*INDEX('General Inputs'!$H$522:$H$579,MATCH(F229,'General Inputs'!$F$522:$F$579,0)),0)*1000</f>
        <v>0</v>
      </c>
      <c r="O229" s="445">
        <f ca="1">IFERROR(J229*INDEX('General Inputs'!$I$522:$I$579,MATCH(F229,'General Inputs'!$F$522:$F$579,0)),0)*1000</f>
        <v>0</v>
      </c>
      <c r="P229" s="445">
        <f ca="1">IFERROR($J229*INDEX('General Inputs'!$G$583:$G$630,MATCH(Coal_Calcs!$F229,'General Inputs'!$F$583:$F$630,0)),0)*$F$20</f>
        <v>0</v>
      </c>
      <c r="Q229" s="445">
        <f ca="1">IFERROR($J229*INDEX('General Inputs'!$H$583:$H$630,MATCH(Coal_Calcs!$F229,'General Inputs'!$F$583:$F$630,0)),0)*$F$20</f>
        <v>0</v>
      </c>
      <c r="R229" s="445">
        <f ca="1">IFERROR($J229*INDEX('General Inputs'!$I$583:$I$630,MATCH(Coal_Calcs!$F229,'General Inputs'!$F$583:$F$630,0)),0)*$F$20</f>
        <v>0</v>
      </c>
      <c r="S229" s="445">
        <f t="shared" ca="1" si="18"/>
        <v>0</v>
      </c>
      <c r="T229" s="442">
        <f t="shared" ca="1" si="18"/>
        <v>0</v>
      </c>
      <c r="U229" s="446">
        <f t="shared" ca="1" si="18"/>
        <v>0</v>
      </c>
      <c r="V229" s="445">
        <f ca="1">IFERROR(K229*INDEX('General Inputs'!$G$522:$G$579,MATCH(F229,'General Inputs'!$F$522:$F$579,0)),0)*1000</f>
        <v>0</v>
      </c>
      <c r="W229" s="445">
        <f ca="1">IFERROR(K229*INDEX('General Inputs'!$H$522:$H$579,MATCH(F229,'General Inputs'!$F$522:$F$579,0)),0)*1000</f>
        <v>0</v>
      </c>
      <c r="X229" s="445">
        <f ca="1">IFERROR(K229*INDEX('General Inputs'!$I$522:$I$579,MATCH(F229,'General Inputs'!$F$522:$F$579,0)),0)*1000</f>
        <v>0</v>
      </c>
      <c r="Y229" s="445">
        <f ca="1">IFERROR($K229*INDEX('General Inputs'!$G$583:$G$630,MATCH(Coal_Calcs!$F229,'General Inputs'!$F$583:$F$630,0)),0)*$F$20</f>
        <v>0</v>
      </c>
      <c r="Z229" s="445">
        <f ca="1">IFERROR($K229*INDEX('General Inputs'!$H$583:$H$630,MATCH(Coal_Calcs!$F229,'General Inputs'!$F$583:$F$630,0)),0)*$F$20</f>
        <v>0</v>
      </c>
      <c r="AA229" s="445">
        <f ca="1">IFERROR($K229*INDEX('General Inputs'!$I$583:$I$630,MATCH(Coal_Calcs!$F229,'General Inputs'!$F$583:$F$630,0)),0)*$F$20</f>
        <v>0</v>
      </c>
      <c r="AB229" s="445">
        <f t="shared" ca="1" si="19"/>
        <v>0</v>
      </c>
      <c r="AC229" s="442">
        <f t="shared" ca="1" si="19"/>
        <v>0</v>
      </c>
      <c r="AD229" s="446">
        <f t="shared" ca="1" si="19"/>
        <v>0</v>
      </c>
      <c r="AE229" s="445"/>
      <c r="AF229" s="442"/>
      <c r="AG229" s="446"/>
      <c r="AH229" s="445"/>
      <c r="AI229" s="442"/>
      <c r="AJ229" s="446"/>
      <c r="AK229" s="445">
        <f t="shared" si="20"/>
        <v>0</v>
      </c>
      <c r="AL229" s="442">
        <f t="shared" si="20"/>
        <v>0</v>
      </c>
      <c r="AM229" s="446">
        <f t="shared" si="20"/>
        <v>0</v>
      </c>
    </row>
    <row r="230" spans="1:39" s="82" customFormat="1" ht="12.9" customHeight="1" x14ac:dyDescent="0.3">
      <c r="A230" s="19"/>
      <c r="B230" s="19"/>
      <c r="C230" s="104"/>
      <c r="D230" s="453"/>
      <c r="E230" s="454" t="str">
        <f t="shared" ca="1" si="21"/>
        <v>Saudi Arabia</v>
      </c>
      <c r="F230" s="454" t="str">
        <f t="shared" ca="1" si="21"/>
        <v>sa</v>
      </c>
      <c r="G230" s="454" t="str">
        <f t="shared" ca="1" si="21"/>
        <v>e6tons</v>
      </c>
      <c r="H230" s="175"/>
      <c r="I230" s="175"/>
      <c r="J230" s="442">
        <f t="shared" ca="1" si="21"/>
        <v>0</v>
      </c>
      <c r="K230" s="442">
        <f t="shared" ca="1" si="21"/>
        <v>0</v>
      </c>
      <c r="L230" s="448">
        <f t="shared" ca="1" si="21"/>
        <v>0</v>
      </c>
      <c r="M230" s="491">
        <f ca="1">IFERROR(J230*INDEX('General Inputs'!$G$522:$G$579,MATCH(F230,'General Inputs'!$F$522:$F$579,0)),0)*1000</f>
        <v>0</v>
      </c>
      <c r="N230" s="445">
        <f ca="1">IFERROR(J230*INDEX('General Inputs'!$H$522:$H$579,MATCH(F230,'General Inputs'!$F$522:$F$579,0)),0)*1000</f>
        <v>0</v>
      </c>
      <c r="O230" s="445">
        <f ca="1">IFERROR(J230*INDEX('General Inputs'!$I$522:$I$579,MATCH(F230,'General Inputs'!$F$522:$F$579,0)),0)*1000</f>
        <v>0</v>
      </c>
      <c r="P230" s="445">
        <f ca="1">IFERROR($J230*INDEX('General Inputs'!$G$583:$G$630,MATCH(Coal_Calcs!$F230,'General Inputs'!$F$583:$F$630,0)),0)*$F$20</f>
        <v>0</v>
      </c>
      <c r="Q230" s="445">
        <f ca="1">IFERROR($J230*INDEX('General Inputs'!$H$583:$H$630,MATCH(Coal_Calcs!$F230,'General Inputs'!$F$583:$F$630,0)),0)*$F$20</f>
        <v>0</v>
      </c>
      <c r="R230" s="445">
        <f ca="1">IFERROR($J230*INDEX('General Inputs'!$I$583:$I$630,MATCH(Coal_Calcs!$F230,'General Inputs'!$F$583:$F$630,0)),0)*$F$20</f>
        <v>0</v>
      </c>
      <c r="S230" s="445">
        <f t="shared" ca="1" si="18"/>
        <v>0</v>
      </c>
      <c r="T230" s="442">
        <f t="shared" ca="1" si="18"/>
        <v>0</v>
      </c>
      <c r="U230" s="446">
        <f t="shared" ca="1" si="18"/>
        <v>0</v>
      </c>
      <c r="V230" s="445">
        <f ca="1">IFERROR(K230*INDEX('General Inputs'!$G$522:$G$579,MATCH(F230,'General Inputs'!$F$522:$F$579,0)),0)*1000</f>
        <v>0</v>
      </c>
      <c r="W230" s="445">
        <f ca="1">IFERROR(K230*INDEX('General Inputs'!$H$522:$H$579,MATCH(F230,'General Inputs'!$F$522:$F$579,0)),0)*1000</f>
        <v>0</v>
      </c>
      <c r="X230" s="445">
        <f ca="1">IFERROR(K230*INDEX('General Inputs'!$I$522:$I$579,MATCH(F230,'General Inputs'!$F$522:$F$579,0)),0)*1000</f>
        <v>0</v>
      </c>
      <c r="Y230" s="445">
        <f ca="1">IFERROR($K230*INDEX('General Inputs'!$G$583:$G$630,MATCH(Coal_Calcs!$F230,'General Inputs'!$F$583:$F$630,0)),0)*$F$20</f>
        <v>0</v>
      </c>
      <c r="Z230" s="445">
        <f ca="1">IFERROR($K230*INDEX('General Inputs'!$H$583:$H$630,MATCH(Coal_Calcs!$F230,'General Inputs'!$F$583:$F$630,0)),0)*$F$20</f>
        <v>0</v>
      </c>
      <c r="AA230" s="445">
        <f ca="1">IFERROR($K230*INDEX('General Inputs'!$I$583:$I$630,MATCH(Coal_Calcs!$F230,'General Inputs'!$F$583:$F$630,0)),0)*$F$20</f>
        <v>0</v>
      </c>
      <c r="AB230" s="445">
        <f t="shared" ca="1" si="19"/>
        <v>0</v>
      </c>
      <c r="AC230" s="442">
        <f t="shared" ca="1" si="19"/>
        <v>0</v>
      </c>
      <c r="AD230" s="446">
        <f t="shared" ca="1" si="19"/>
        <v>0</v>
      </c>
      <c r="AE230" s="445"/>
      <c r="AF230" s="442"/>
      <c r="AG230" s="446"/>
      <c r="AH230" s="445"/>
      <c r="AI230" s="442"/>
      <c r="AJ230" s="446"/>
      <c r="AK230" s="445">
        <f t="shared" si="20"/>
        <v>0</v>
      </c>
      <c r="AL230" s="442">
        <f t="shared" si="20"/>
        <v>0</v>
      </c>
      <c r="AM230" s="446">
        <f t="shared" si="20"/>
        <v>0</v>
      </c>
    </row>
    <row r="231" spans="1:39" s="82" customFormat="1" ht="12.9" customHeight="1" x14ac:dyDescent="0.3">
      <c r="A231" s="19"/>
      <c r="B231" s="19"/>
      <c r="C231" s="104"/>
      <c r="D231" s="453"/>
      <c r="E231" s="454" t="str">
        <f t="shared" ca="1" si="21"/>
        <v>Solomon Islands</v>
      </c>
      <c r="F231" s="454" t="str">
        <f t="shared" ca="1" si="21"/>
        <v>sb</v>
      </c>
      <c r="G231" s="454" t="str">
        <f t="shared" ca="1" si="21"/>
        <v>e6tons</v>
      </c>
      <c r="H231" s="175"/>
      <c r="I231" s="175"/>
      <c r="J231" s="442">
        <f t="shared" ca="1" si="21"/>
        <v>0</v>
      </c>
      <c r="K231" s="442">
        <f t="shared" ca="1" si="21"/>
        <v>0</v>
      </c>
      <c r="L231" s="448">
        <f t="shared" ca="1" si="21"/>
        <v>0</v>
      </c>
      <c r="M231" s="491">
        <f ca="1">IFERROR(J231*INDEX('General Inputs'!$G$522:$G$579,MATCH(F231,'General Inputs'!$F$522:$F$579,0)),0)*1000</f>
        <v>0</v>
      </c>
      <c r="N231" s="445">
        <f ca="1">IFERROR(J231*INDEX('General Inputs'!$H$522:$H$579,MATCH(F231,'General Inputs'!$F$522:$F$579,0)),0)*1000</f>
        <v>0</v>
      </c>
      <c r="O231" s="445">
        <f ca="1">IFERROR(J231*INDEX('General Inputs'!$I$522:$I$579,MATCH(F231,'General Inputs'!$F$522:$F$579,0)),0)*1000</f>
        <v>0</v>
      </c>
      <c r="P231" s="445">
        <f ca="1">IFERROR($J231*INDEX('General Inputs'!$G$583:$G$630,MATCH(Coal_Calcs!$F231,'General Inputs'!$F$583:$F$630,0)),0)*$F$20</f>
        <v>0</v>
      </c>
      <c r="Q231" s="445">
        <f ca="1">IFERROR($J231*INDEX('General Inputs'!$H$583:$H$630,MATCH(Coal_Calcs!$F231,'General Inputs'!$F$583:$F$630,0)),0)*$F$20</f>
        <v>0</v>
      </c>
      <c r="R231" s="445">
        <f ca="1">IFERROR($J231*INDEX('General Inputs'!$I$583:$I$630,MATCH(Coal_Calcs!$F231,'General Inputs'!$F$583:$F$630,0)),0)*$F$20</f>
        <v>0</v>
      </c>
      <c r="S231" s="445">
        <f t="shared" ref="S231:U280" ca="1" si="24">M231+P231</f>
        <v>0</v>
      </c>
      <c r="T231" s="442">
        <f t="shared" ca="1" si="24"/>
        <v>0</v>
      </c>
      <c r="U231" s="446">
        <f t="shared" ca="1" si="24"/>
        <v>0</v>
      </c>
      <c r="V231" s="445">
        <f ca="1">IFERROR(K231*INDEX('General Inputs'!$G$522:$G$579,MATCH(F231,'General Inputs'!$F$522:$F$579,0)),0)*1000</f>
        <v>0</v>
      </c>
      <c r="W231" s="445">
        <f ca="1">IFERROR(K231*INDEX('General Inputs'!$H$522:$H$579,MATCH(F231,'General Inputs'!$F$522:$F$579,0)),0)*1000</f>
        <v>0</v>
      </c>
      <c r="X231" s="445">
        <f ca="1">IFERROR(K231*INDEX('General Inputs'!$I$522:$I$579,MATCH(F231,'General Inputs'!$F$522:$F$579,0)),0)*1000</f>
        <v>0</v>
      </c>
      <c r="Y231" s="445">
        <f ca="1">IFERROR($K231*INDEX('General Inputs'!$G$583:$G$630,MATCH(Coal_Calcs!$F231,'General Inputs'!$F$583:$F$630,0)),0)*$F$20</f>
        <v>0</v>
      </c>
      <c r="Z231" s="445">
        <f ca="1">IFERROR($K231*INDEX('General Inputs'!$H$583:$H$630,MATCH(Coal_Calcs!$F231,'General Inputs'!$F$583:$F$630,0)),0)*$F$20</f>
        <v>0</v>
      </c>
      <c r="AA231" s="445">
        <f ca="1">IFERROR($K231*INDEX('General Inputs'!$I$583:$I$630,MATCH(Coal_Calcs!$F231,'General Inputs'!$F$583:$F$630,0)),0)*$F$20</f>
        <v>0</v>
      </c>
      <c r="AB231" s="445">
        <f t="shared" ca="1" si="19"/>
        <v>0</v>
      </c>
      <c r="AC231" s="442">
        <f t="shared" ca="1" si="19"/>
        <v>0</v>
      </c>
      <c r="AD231" s="446">
        <f t="shared" ca="1" si="19"/>
        <v>0</v>
      </c>
      <c r="AE231" s="445"/>
      <c r="AF231" s="442"/>
      <c r="AG231" s="446"/>
      <c r="AH231" s="445"/>
      <c r="AI231" s="442"/>
      <c r="AJ231" s="446"/>
      <c r="AK231" s="445">
        <f t="shared" si="20"/>
        <v>0</v>
      </c>
      <c r="AL231" s="442">
        <f t="shared" si="20"/>
        <v>0</v>
      </c>
      <c r="AM231" s="446">
        <f t="shared" si="20"/>
        <v>0</v>
      </c>
    </row>
    <row r="232" spans="1:39" s="82" customFormat="1" ht="12.9" customHeight="1" x14ac:dyDescent="0.3">
      <c r="A232" s="19"/>
      <c r="B232" s="19"/>
      <c r="C232" s="104"/>
      <c r="D232" s="453"/>
      <c r="E232" s="454" t="str">
        <f t="shared" ca="1" si="21"/>
        <v>Seychelles</v>
      </c>
      <c r="F232" s="454" t="str">
        <f t="shared" ca="1" si="21"/>
        <v>sc</v>
      </c>
      <c r="G232" s="454" t="str">
        <f t="shared" ca="1" si="21"/>
        <v>e6tons</v>
      </c>
      <c r="H232" s="175"/>
      <c r="I232" s="175"/>
      <c r="J232" s="442">
        <f t="shared" ca="1" si="21"/>
        <v>0</v>
      </c>
      <c r="K232" s="442">
        <f t="shared" ca="1" si="21"/>
        <v>0</v>
      </c>
      <c r="L232" s="448">
        <f t="shared" ca="1" si="21"/>
        <v>0</v>
      </c>
      <c r="M232" s="491">
        <f ca="1">IFERROR(J232*INDEX('General Inputs'!$G$522:$G$579,MATCH(F232,'General Inputs'!$F$522:$F$579,0)),0)*1000</f>
        <v>0</v>
      </c>
      <c r="N232" s="445">
        <f ca="1">IFERROR(J232*INDEX('General Inputs'!$H$522:$H$579,MATCH(F232,'General Inputs'!$F$522:$F$579,0)),0)*1000</f>
        <v>0</v>
      </c>
      <c r="O232" s="445">
        <f ca="1">IFERROR(J232*INDEX('General Inputs'!$I$522:$I$579,MATCH(F232,'General Inputs'!$F$522:$F$579,0)),0)*1000</f>
        <v>0</v>
      </c>
      <c r="P232" s="445">
        <f ca="1">IFERROR($J232*INDEX('General Inputs'!$G$583:$G$630,MATCH(Coal_Calcs!$F232,'General Inputs'!$F$583:$F$630,0)),0)*$F$20</f>
        <v>0</v>
      </c>
      <c r="Q232" s="445">
        <f ca="1">IFERROR($J232*INDEX('General Inputs'!$H$583:$H$630,MATCH(Coal_Calcs!$F232,'General Inputs'!$F$583:$F$630,0)),0)*$F$20</f>
        <v>0</v>
      </c>
      <c r="R232" s="445">
        <f ca="1">IFERROR($J232*INDEX('General Inputs'!$I$583:$I$630,MATCH(Coal_Calcs!$F232,'General Inputs'!$F$583:$F$630,0)),0)*$F$20</f>
        <v>0</v>
      </c>
      <c r="S232" s="445">
        <f t="shared" ca="1" si="24"/>
        <v>0</v>
      </c>
      <c r="T232" s="442">
        <f t="shared" ca="1" si="24"/>
        <v>0</v>
      </c>
      <c r="U232" s="446">
        <f t="shared" ca="1" si="24"/>
        <v>0</v>
      </c>
      <c r="V232" s="445">
        <f ca="1">IFERROR(K232*INDEX('General Inputs'!$G$522:$G$579,MATCH(F232,'General Inputs'!$F$522:$F$579,0)),0)*1000</f>
        <v>0</v>
      </c>
      <c r="W232" s="445">
        <f ca="1">IFERROR(K232*INDEX('General Inputs'!$H$522:$H$579,MATCH(F232,'General Inputs'!$F$522:$F$579,0)),0)*1000</f>
        <v>0</v>
      </c>
      <c r="X232" s="445">
        <f ca="1">IFERROR(K232*INDEX('General Inputs'!$I$522:$I$579,MATCH(F232,'General Inputs'!$F$522:$F$579,0)),0)*1000</f>
        <v>0</v>
      </c>
      <c r="Y232" s="445">
        <f ca="1">IFERROR($K232*INDEX('General Inputs'!$G$583:$G$630,MATCH(Coal_Calcs!$F232,'General Inputs'!$F$583:$F$630,0)),0)*$F$20</f>
        <v>0</v>
      </c>
      <c r="Z232" s="445">
        <f ca="1">IFERROR($K232*INDEX('General Inputs'!$H$583:$H$630,MATCH(Coal_Calcs!$F232,'General Inputs'!$F$583:$F$630,0)),0)*$F$20</f>
        <v>0</v>
      </c>
      <c r="AA232" s="445">
        <f ca="1">IFERROR($K232*INDEX('General Inputs'!$I$583:$I$630,MATCH(Coal_Calcs!$F232,'General Inputs'!$F$583:$F$630,0)),0)*$F$20</f>
        <v>0</v>
      </c>
      <c r="AB232" s="445">
        <f t="shared" ca="1" si="19"/>
        <v>0</v>
      </c>
      <c r="AC232" s="442">
        <f t="shared" ca="1" si="19"/>
        <v>0</v>
      </c>
      <c r="AD232" s="446">
        <f t="shared" ca="1" si="19"/>
        <v>0</v>
      </c>
      <c r="AE232" s="445"/>
      <c r="AF232" s="442"/>
      <c r="AG232" s="446"/>
      <c r="AH232" s="445"/>
      <c r="AI232" s="442"/>
      <c r="AJ232" s="446"/>
      <c r="AK232" s="445">
        <f t="shared" si="20"/>
        <v>0</v>
      </c>
      <c r="AL232" s="442">
        <f t="shared" si="20"/>
        <v>0</v>
      </c>
      <c r="AM232" s="446">
        <f t="shared" si="20"/>
        <v>0</v>
      </c>
    </row>
    <row r="233" spans="1:39" s="82" customFormat="1" ht="12.9" customHeight="1" x14ac:dyDescent="0.3">
      <c r="A233" s="19"/>
      <c r="B233" s="19"/>
      <c r="C233" s="104"/>
      <c r="D233" s="453"/>
      <c r="E233" s="454" t="str">
        <f t="shared" ca="1" si="21"/>
        <v>Sudan</v>
      </c>
      <c r="F233" s="454" t="str">
        <f t="shared" ca="1" si="21"/>
        <v>sd</v>
      </c>
      <c r="G233" s="454" t="str">
        <f t="shared" ca="1" si="21"/>
        <v>e6tons</v>
      </c>
      <c r="H233" s="175"/>
      <c r="I233" s="175"/>
      <c r="J233" s="442">
        <f t="shared" ca="1" si="21"/>
        <v>0</v>
      </c>
      <c r="K233" s="442">
        <f t="shared" ca="1" si="21"/>
        <v>0</v>
      </c>
      <c r="L233" s="448">
        <f t="shared" ca="1" si="21"/>
        <v>0</v>
      </c>
      <c r="M233" s="491">
        <f ca="1">IFERROR(J233*INDEX('General Inputs'!$G$522:$G$579,MATCH(F233,'General Inputs'!$F$522:$F$579,0)),0)*1000</f>
        <v>0</v>
      </c>
      <c r="N233" s="445">
        <f ca="1">IFERROR(J233*INDEX('General Inputs'!$H$522:$H$579,MATCH(F233,'General Inputs'!$F$522:$F$579,0)),0)*1000</f>
        <v>0</v>
      </c>
      <c r="O233" s="445">
        <f ca="1">IFERROR(J233*INDEX('General Inputs'!$I$522:$I$579,MATCH(F233,'General Inputs'!$F$522:$F$579,0)),0)*1000</f>
        <v>0</v>
      </c>
      <c r="P233" s="445">
        <f ca="1">IFERROR($J233*INDEX('General Inputs'!$G$583:$G$630,MATCH(Coal_Calcs!$F233,'General Inputs'!$F$583:$F$630,0)),0)*$F$20</f>
        <v>0</v>
      </c>
      <c r="Q233" s="445">
        <f ca="1">IFERROR($J233*INDEX('General Inputs'!$H$583:$H$630,MATCH(Coal_Calcs!$F233,'General Inputs'!$F$583:$F$630,0)),0)*$F$20</f>
        <v>0</v>
      </c>
      <c r="R233" s="445">
        <f ca="1">IFERROR($J233*INDEX('General Inputs'!$I$583:$I$630,MATCH(Coal_Calcs!$F233,'General Inputs'!$F$583:$F$630,0)),0)*$F$20</f>
        <v>0</v>
      </c>
      <c r="S233" s="445">
        <f t="shared" ca="1" si="24"/>
        <v>0</v>
      </c>
      <c r="T233" s="442">
        <f t="shared" ca="1" si="24"/>
        <v>0</v>
      </c>
      <c r="U233" s="446">
        <f t="shared" ca="1" si="24"/>
        <v>0</v>
      </c>
      <c r="V233" s="445">
        <f ca="1">IFERROR(K233*INDEX('General Inputs'!$G$522:$G$579,MATCH(F233,'General Inputs'!$F$522:$F$579,0)),0)*1000</f>
        <v>0</v>
      </c>
      <c r="W233" s="445">
        <f ca="1">IFERROR(K233*INDEX('General Inputs'!$H$522:$H$579,MATCH(F233,'General Inputs'!$F$522:$F$579,0)),0)*1000</f>
        <v>0</v>
      </c>
      <c r="X233" s="445">
        <f ca="1">IFERROR(K233*INDEX('General Inputs'!$I$522:$I$579,MATCH(F233,'General Inputs'!$F$522:$F$579,0)),0)*1000</f>
        <v>0</v>
      </c>
      <c r="Y233" s="445">
        <f ca="1">IFERROR($K233*INDEX('General Inputs'!$G$583:$G$630,MATCH(Coal_Calcs!$F233,'General Inputs'!$F$583:$F$630,0)),0)*$F$20</f>
        <v>0</v>
      </c>
      <c r="Z233" s="445">
        <f ca="1">IFERROR($K233*INDEX('General Inputs'!$H$583:$H$630,MATCH(Coal_Calcs!$F233,'General Inputs'!$F$583:$F$630,0)),0)*$F$20</f>
        <v>0</v>
      </c>
      <c r="AA233" s="445">
        <f ca="1">IFERROR($K233*INDEX('General Inputs'!$I$583:$I$630,MATCH(Coal_Calcs!$F233,'General Inputs'!$F$583:$F$630,0)),0)*$F$20</f>
        <v>0</v>
      </c>
      <c r="AB233" s="445">
        <f t="shared" ca="1" si="19"/>
        <v>0</v>
      </c>
      <c r="AC233" s="442">
        <f t="shared" ca="1" si="19"/>
        <v>0</v>
      </c>
      <c r="AD233" s="446">
        <f t="shared" ca="1" si="19"/>
        <v>0</v>
      </c>
      <c r="AE233" s="445"/>
      <c r="AF233" s="442"/>
      <c r="AG233" s="446"/>
      <c r="AH233" s="445"/>
      <c r="AI233" s="442"/>
      <c r="AJ233" s="446"/>
      <c r="AK233" s="445">
        <f t="shared" si="20"/>
        <v>0</v>
      </c>
      <c r="AL233" s="442">
        <f t="shared" si="20"/>
        <v>0</v>
      </c>
      <c r="AM233" s="446">
        <f t="shared" si="20"/>
        <v>0</v>
      </c>
    </row>
    <row r="234" spans="1:39" s="82" customFormat="1" ht="12.9" customHeight="1" x14ac:dyDescent="0.3">
      <c r="A234" s="19"/>
      <c r="B234" s="19"/>
      <c r="C234" s="104"/>
      <c r="D234" s="453"/>
      <c r="E234" s="454" t="str">
        <f t="shared" ca="1" si="21"/>
        <v>Sweden</v>
      </c>
      <c r="F234" s="454" t="str">
        <f t="shared" ca="1" si="21"/>
        <v>se</v>
      </c>
      <c r="G234" s="454" t="str">
        <f t="shared" ca="1" si="21"/>
        <v>e6tons</v>
      </c>
      <c r="H234" s="175"/>
      <c r="I234" s="175"/>
      <c r="J234" s="442">
        <f t="shared" ca="1" si="21"/>
        <v>0</v>
      </c>
      <c r="K234" s="442">
        <f t="shared" ca="1" si="21"/>
        <v>0</v>
      </c>
      <c r="L234" s="448">
        <f t="shared" ca="1" si="21"/>
        <v>0</v>
      </c>
      <c r="M234" s="491">
        <f ca="1">IFERROR(J234*INDEX('General Inputs'!$G$522:$G$579,MATCH(F234,'General Inputs'!$F$522:$F$579,0)),0)*1000</f>
        <v>0</v>
      </c>
      <c r="N234" s="445">
        <f ca="1">IFERROR(J234*INDEX('General Inputs'!$H$522:$H$579,MATCH(F234,'General Inputs'!$F$522:$F$579,0)),0)*1000</f>
        <v>0</v>
      </c>
      <c r="O234" s="445">
        <f ca="1">IFERROR(J234*INDEX('General Inputs'!$I$522:$I$579,MATCH(F234,'General Inputs'!$F$522:$F$579,0)),0)*1000</f>
        <v>0</v>
      </c>
      <c r="P234" s="445">
        <f ca="1">IFERROR($J234*INDEX('General Inputs'!$G$583:$G$630,MATCH(Coal_Calcs!$F234,'General Inputs'!$F$583:$F$630,0)),0)*$F$20</f>
        <v>0</v>
      </c>
      <c r="Q234" s="445">
        <f ca="1">IFERROR($J234*INDEX('General Inputs'!$H$583:$H$630,MATCH(Coal_Calcs!$F234,'General Inputs'!$F$583:$F$630,0)),0)*$F$20</f>
        <v>0</v>
      </c>
      <c r="R234" s="445">
        <f ca="1">IFERROR($J234*INDEX('General Inputs'!$I$583:$I$630,MATCH(Coal_Calcs!$F234,'General Inputs'!$F$583:$F$630,0)),0)*$F$20</f>
        <v>0</v>
      </c>
      <c r="S234" s="445">
        <f t="shared" ca="1" si="24"/>
        <v>0</v>
      </c>
      <c r="T234" s="442">
        <f t="shared" ca="1" si="24"/>
        <v>0</v>
      </c>
      <c r="U234" s="446">
        <f t="shared" ca="1" si="24"/>
        <v>0</v>
      </c>
      <c r="V234" s="445">
        <f ca="1">IFERROR(K234*INDEX('General Inputs'!$G$522:$G$579,MATCH(F234,'General Inputs'!$F$522:$F$579,0)),0)*1000</f>
        <v>0</v>
      </c>
      <c r="W234" s="445">
        <f ca="1">IFERROR(K234*INDEX('General Inputs'!$H$522:$H$579,MATCH(F234,'General Inputs'!$F$522:$F$579,0)),0)*1000</f>
        <v>0</v>
      </c>
      <c r="X234" s="445">
        <f ca="1">IFERROR(K234*INDEX('General Inputs'!$I$522:$I$579,MATCH(F234,'General Inputs'!$F$522:$F$579,0)),0)*1000</f>
        <v>0</v>
      </c>
      <c r="Y234" s="445">
        <f ca="1">IFERROR($K234*INDEX('General Inputs'!$G$583:$G$630,MATCH(Coal_Calcs!$F234,'General Inputs'!$F$583:$F$630,0)),0)*$F$20</f>
        <v>0</v>
      </c>
      <c r="Z234" s="445">
        <f ca="1">IFERROR($K234*INDEX('General Inputs'!$H$583:$H$630,MATCH(Coal_Calcs!$F234,'General Inputs'!$F$583:$F$630,0)),0)*$F$20</f>
        <v>0</v>
      </c>
      <c r="AA234" s="445">
        <f ca="1">IFERROR($K234*INDEX('General Inputs'!$I$583:$I$630,MATCH(Coal_Calcs!$F234,'General Inputs'!$F$583:$F$630,0)),0)*$F$20</f>
        <v>0</v>
      </c>
      <c r="AB234" s="445">
        <f t="shared" ca="1" si="19"/>
        <v>0</v>
      </c>
      <c r="AC234" s="442">
        <f t="shared" ca="1" si="19"/>
        <v>0</v>
      </c>
      <c r="AD234" s="446">
        <f t="shared" ca="1" si="19"/>
        <v>0</v>
      </c>
      <c r="AE234" s="445"/>
      <c r="AF234" s="442"/>
      <c r="AG234" s="446"/>
      <c r="AH234" s="445"/>
      <c r="AI234" s="442"/>
      <c r="AJ234" s="446"/>
      <c r="AK234" s="445">
        <f t="shared" si="20"/>
        <v>0</v>
      </c>
      <c r="AL234" s="442">
        <f t="shared" si="20"/>
        <v>0</v>
      </c>
      <c r="AM234" s="446">
        <f t="shared" si="20"/>
        <v>0</v>
      </c>
    </row>
    <row r="235" spans="1:39" s="82" customFormat="1" ht="12.9" customHeight="1" x14ac:dyDescent="0.3">
      <c r="A235" s="19"/>
      <c r="B235" s="19"/>
      <c r="C235" s="104"/>
      <c r="D235" s="453"/>
      <c r="E235" s="454" t="str">
        <f t="shared" ca="1" si="21"/>
        <v>Singapore</v>
      </c>
      <c r="F235" s="454" t="str">
        <f t="shared" ca="1" si="21"/>
        <v>sg</v>
      </c>
      <c r="G235" s="454" t="str">
        <f t="shared" ca="1" si="21"/>
        <v>e6tons</v>
      </c>
      <c r="H235" s="175"/>
      <c r="I235" s="175"/>
      <c r="J235" s="442">
        <f t="shared" ca="1" si="21"/>
        <v>0</v>
      </c>
      <c r="K235" s="442">
        <f t="shared" ca="1" si="21"/>
        <v>0</v>
      </c>
      <c r="L235" s="448">
        <f t="shared" ca="1" si="21"/>
        <v>0</v>
      </c>
      <c r="M235" s="491">
        <f ca="1">IFERROR(J235*INDEX('General Inputs'!$G$522:$G$579,MATCH(F235,'General Inputs'!$F$522:$F$579,0)),0)*1000</f>
        <v>0</v>
      </c>
      <c r="N235" s="445">
        <f ca="1">IFERROR(J235*INDEX('General Inputs'!$H$522:$H$579,MATCH(F235,'General Inputs'!$F$522:$F$579,0)),0)*1000</f>
        <v>0</v>
      </c>
      <c r="O235" s="445">
        <f ca="1">IFERROR(J235*INDEX('General Inputs'!$I$522:$I$579,MATCH(F235,'General Inputs'!$F$522:$F$579,0)),0)*1000</f>
        <v>0</v>
      </c>
      <c r="P235" s="445">
        <f ca="1">IFERROR($J235*INDEX('General Inputs'!$G$583:$G$630,MATCH(Coal_Calcs!$F235,'General Inputs'!$F$583:$F$630,0)),0)*$F$20</f>
        <v>0</v>
      </c>
      <c r="Q235" s="445">
        <f ca="1">IFERROR($J235*INDEX('General Inputs'!$H$583:$H$630,MATCH(Coal_Calcs!$F235,'General Inputs'!$F$583:$F$630,0)),0)*$F$20</f>
        <v>0</v>
      </c>
      <c r="R235" s="445">
        <f ca="1">IFERROR($J235*INDEX('General Inputs'!$I$583:$I$630,MATCH(Coal_Calcs!$F235,'General Inputs'!$F$583:$F$630,0)),0)*$F$20</f>
        <v>0</v>
      </c>
      <c r="S235" s="445">
        <f t="shared" ca="1" si="24"/>
        <v>0</v>
      </c>
      <c r="T235" s="442">
        <f t="shared" ca="1" si="24"/>
        <v>0</v>
      </c>
      <c r="U235" s="446">
        <f t="shared" ca="1" si="24"/>
        <v>0</v>
      </c>
      <c r="V235" s="445">
        <f ca="1">IFERROR(K235*INDEX('General Inputs'!$G$522:$G$579,MATCH(F235,'General Inputs'!$F$522:$F$579,0)),0)*1000</f>
        <v>0</v>
      </c>
      <c r="W235" s="445">
        <f ca="1">IFERROR(K235*INDEX('General Inputs'!$H$522:$H$579,MATCH(F235,'General Inputs'!$F$522:$F$579,0)),0)*1000</f>
        <v>0</v>
      </c>
      <c r="X235" s="445">
        <f ca="1">IFERROR(K235*INDEX('General Inputs'!$I$522:$I$579,MATCH(F235,'General Inputs'!$F$522:$F$579,0)),0)*1000</f>
        <v>0</v>
      </c>
      <c r="Y235" s="445">
        <f ca="1">IFERROR($K235*INDEX('General Inputs'!$G$583:$G$630,MATCH(Coal_Calcs!$F235,'General Inputs'!$F$583:$F$630,0)),0)*$F$20</f>
        <v>0</v>
      </c>
      <c r="Z235" s="445">
        <f ca="1">IFERROR($K235*INDEX('General Inputs'!$H$583:$H$630,MATCH(Coal_Calcs!$F235,'General Inputs'!$F$583:$F$630,0)),0)*$F$20</f>
        <v>0</v>
      </c>
      <c r="AA235" s="445">
        <f ca="1">IFERROR($K235*INDEX('General Inputs'!$I$583:$I$630,MATCH(Coal_Calcs!$F235,'General Inputs'!$F$583:$F$630,0)),0)*$F$20</f>
        <v>0</v>
      </c>
      <c r="AB235" s="445">
        <f t="shared" ca="1" si="19"/>
        <v>0</v>
      </c>
      <c r="AC235" s="442">
        <f t="shared" ca="1" si="19"/>
        <v>0</v>
      </c>
      <c r="AD235" s="446">
        <f t="shared" ca="1" si="19"/>
        <v>0</v>
      </c>
      <c r="AE235" s="445"/>
      <c r="AF235" s="442"/>
      <c r="AG235" s="446"/>
      <c r="AH235" s="445"/>
      <c r="AI235" s="442"/>
      <c r="AJ235" s="446"/>
      <c r="AK235" s="445">
        <f t="shared" si="20"/>
        <v>0</v>
      </c>
      <c r="AL235" s="442">
        <f t="shared" si="20"/>
        <v>0</v>
      </c>
      <c r="AM235" s="446">
        <f t="shared" si="20"/>
        <v>0</v>
      </c>
    </row>
    <row r="236" spans="1:39" s="82" customFormat="1" ht="12.9" customHeight="1" x14ac:dyDescent="0.3">
      <c r="A236" s="19"/>
      <c r="B236" s="19"/>
      <c r="C236" s="104"/>
      <c r="D236" s="453"/>
      <c r="E236" s="454" t="str">
        <f t="shared" ca="1" si="21"/>
        <v>Saint Helena, Ascension and Tristan da Cunha</v>
      </c>
      <c r="F236" s="454" t="str">
        <f t="shared" ca="1" si="21"/>
        <v>sh</v>
      </c>
      <c r="G236" s="454" t="str">
        <f t="shared" ca="1" si="21"/>
        <v>e6tons</v>
      </c>
      <c r="H236" s="175"/>
      <c r="I236" s="175"/>
      <c r="J236" s="442">
        <f t="shared" ca="1" si="21"/>
        <v>0</v>
      </c>
      <c r="K236" s="442">
        <f t="shared" ca="1" si="21"/>
        <v>0</v>
      </c>
      <c r="L236" s="448">
        <f t="shared" ca="1" si="21"/>
        <v>0</v>
      </c>
      <c r="M236" s="491">
        <f ca="1">IFERROR(J236*INDEX('General Inputs'!$G$522:$G$579,MATCH(F236,'General Inputs'!$F$522:$F$579,0)),0)*1000</f>
        <v>0</v>
      </c>
      <c r="N236" s="445">
        <f ca="1">IFERROR(J236*INDEX('General Inputs'!$H$522:$H$579,MATCH(F236,'General Inputs'!$F$522:$F$579,0)),0)*1000</f>
        <v>0</v>
      </c>
      <c r="O236" s="445">
        <f ca="1">IFERROR(J236*INDEX('General Inputs'!$I$522:$I$579,MATCH(F236,'General Inputs'!$F$522:$F$579,0)),0)*1000</f>
        <v>0</v>
      </c>
      <c r="P236" s="445">
        <f ca="1">IFERROR($J236*INDEX('General Inputs'!$G$583:$G$630,MATCH(Coal_Calcs!$F236,'General Inputs'!$F$583:$F$630,0)),0)*$F$20</f>
        <v>0</v>
      </c>
      <c r="Q236" s="445">
        <f ca="1">IFERROR($J236*INDEX('General Inputs'!$H$583:$H$630,MATCH(Coal_Calcs!$F236,'General Inputs'!$F$583:$F$630,0)),0)*$F$20</f>
        <v>0</v>
      </c>
      <c r="R236" s="445">
        <f ca="1">IFERROR($J236*INDEX('General Inputs'!$I$583:$I$630,MATCH(Coal_Calcs!$F236,'General Inputs'!$F$583:$F$630,0)),0)*$F$20</f>
        <v>0</v>
      </c>
      <c r="S236" s="445">
        <f t="shared" ca="1" si="24"/>
        <v>0</v>
      </c>
      <c r="T236" s="442">
        <f t="shared" ca="1" si="24"/>
        <v>0</v>
      </c>
      <c r="U236" s="446">
        <f t="shared" ca="1" si="24"/>
        <v>0</v>
      </c>
      <c r="V236" s="445">
        <f ca="1">IFERROR(K236*INDEX('General Inputs'!$G$522:$G$579,MATCH(F236,'General Inputs'!$F$522:$F$579,0)),0)*1000</f>
        <v>0</v>
      </c>
      <c r="W236" s="445">
        <f ca="1">IFERROR(K236*INDEX('General Inputs'!$H$522:$H$579,MATCH(F236,'General Inputs'!$F$522:$F$579,0)),0)*1000</f>
        <v>0</v>
      </c>
      <c r="X236" s="445">
        <f ca="1">IFERROR(K236*INDEX('General Inputs'!$I$522:$I$579,MATCH(F236,'General Inputs'!$F$522:$F$579,0)),0)*1000</f>
        <v>0</v>
      </c>
      <c r="Y236" s="445">
        <f ca="1">IFERROR($K236*INDEX('General Inputs'!$G$583:$G$630,MATCH(Coal_Calcs!$F236,'General Inputs'!$F$583:$F$630,0)),0)*$F$20</f>
        <v>0</v>
      </c>
      <c r="Z236" s="445">
        <f ca="1">IFERROR($K236*INDEX('General Inputs'!$H$583:$H$630,MATCH(Coal_Calcs!$F236,'General Inputs'!$F$583:$F$630,0)),0)*$F$20</f>
        <v>0</v>
      </c>
      <c r="AA236" s="445">
        <f ca="1">IFERROR($K236*INDEX('General Inputs'!$I$583:$I$630,MATCH(Coal_Calcs!$F236,'General Inputs'!$F$583:$F$630,0)),0)*$F$20</f>
        <v>0</v>
      </c>
      <c r="AB236" s="445">
        <f t="shared" ca="1" si="19"/>
        <v>0</v>
      </c>
      <c r="AC236" s="442">
        <f t="shared" ca="1" si="19"/>
        <v>0</v>
      </c>
      <c r="AD236" s="446">
        <f t="shared" ca="1" si="19"/>
        <v>0</v>
      </c>
      <c r="AE236" s="445"/>
      <c r="AF236" s="442"/>
      <c r="AG236" s="446"/>
      <c r="AH236" s="445"/>
      <c r="AI236" s="442"/>
      <c r="AJ236" s="446"/>
      <c r="AK236" s="445">
        <f t="shared" si="20"/>
        <v>0</v>
      </c>
      <c r="AL236" s="442">
        <f t="shared" si="20"/>
        <v>0</v>
      </c>
      <c r="AM236" s="446">
        <f t="shared" si="20"/>
        <v>0</v>
      </c>
    </row>
    <row r="237" spans="1:39" s="82" customFormat="1" ht="12.9" customHeight="1" x14ac:dyDescent="0.3">
      <c r="A237" s="19"/>
      <c r="B237" s="19"/>
      <c r="C237" s="104"/>
      <c r="D237" s="453"/>
      <c r="E237" s="454" t="str">
        <f t="shared" ca="1" si="21"/>
        <v>Slovenia</v>
      </c>
      <c r="F237" s="454" t="str">
        <f t="shared" ca="1" si="21"/>
        <v>si</v>
      </c>
      <c r="G237" s="454" t="str">
        <f t="shared" ca="1" si="21"/>
        <v>e6tons</v>
      </c>
      <c r="H237" s="175"/>
      <c r="I237" s="175"/>
      <c r="J237" s="442">
        <f t="shared" ca="1" si="21"/>
        <v>0</v>
      </c>
      <c r="K237" s="442">
        <f t="shared" ca="1" si="21"/>
        <v>3.1430285131089541</v>
      </c>
      <c r="L237" s="448">
        <f t="shared" ca="1" si="21"/>
        <v>0</v>
      </c>
      <c r="M237" s="491">
        <f ca="1">IFERROR(J237*INDEX('General Inputs'!$G$522:$G$579,MATCH(F237,'General Inputs'!$F$522:$F$579,0)),0)*1000</f>
        <v>0</v>
      </c>
      <c r="N237" s="445">
        <f ca="1">IFERROR(J237*INDEX('General Inputs'!$H$522:$H$579,MATCH(F237,'General Inputs'!$F$522:$F$579,0)),0)*1000</f>
        <v>0</v>
      </c>
      <c r="O237" s="445">
        <f ca="1">IFERROR(J237*INDEX('General Inputs'!$I$522:$I$579,MATCH(F237,'General Inputs'!$F$522:$F$579,0)),0)*1000</f>
        <v>0</v>
      </c>
      <c r="P237" s="445">
        <f ca="1">IFERROR($J237*INDEX('General Inputs'!$G$583:$G$630,MATCH(Coal_Calcs!$F237,'General Inputs'!$F$583:$F$630,0)),0)*$F$20</f>
        <v>0</v>
      </c>
      <c r="Q237" s="445">
        <f ca="1">IFERROR($J237*INDEX('General Inputs'!$H$583:$H$630,MATCH(Coal_Calcs!$F237,'General Inputs'!$F$583:$F$630,0)),0)*$F$20</f>
        <v>0</v>
      </c>
      <c r="R237" s="445">
        <f ca="1">IFERROR($J237*INDEX('General Inputs'!$I$583:$I$630,MATCH(Coal_Calcs!$F237,'General Inputs'!$F$583:$F$630,0)),0)*$F$20</f>
        <v>0</v>
      </c>
      <c r="S237" s="445">
        <f t="shared" ca="1" si="24"/>
        <v>0</v>
      </c>
      <c r="T237" s="442">
        <f t="shared" ca="1" si="24"/>
        <v>0</v>
      </c>
      <c r="U237" s="446">
        <f t="shared" ca="1" si="24"/>
        <v>0</v>
      </c>
      <c r="V237" s="445">
        <f ca="1">IFERROR(K237*INDEX('General Inputs'!$G$522:$G$579,MATCH(F237,'General Inputs'!$F$522:$F$579,0)),0)*1000</f>
        <v>5109.3293532500866</v>
      </c>
      <c r="W237" s="445">
        <f ca="1">IFERROR(K237*INDEX('General Inputs'!$H$522:$H$579,MATCH(F237,'General Inputs'!$F$522:$F$579,0)),0)*1000</f>
        <v>5665.8227032532423</v>
      </c>
      <c r="X237" s="445">
        <f ca="1">IFERROR(K237*INDEX('General Inputs'!$I$522:$I$579,MATCH(F237,'General Inputs'!$F$522:$F$579,0)),0)*1000</f>
        <v>6227.9565366460702</v>
      </c>
      <c r="Y237" s="445">
        <f ca="1">IFERROR($K237*INDEX('General Inputs'!$G$583:$G$630,MATCH(Coal_Calcs!$F237,'General Inputs'!$F$583:$F$630,0)),0)*$F$20</f>
        <v>0</v>
      </c>
      <c r="Z237" s="445">
        <f ca="1">IFERROR($K237*INDEX('General Inputs'!$H$583:$H$630,MATCH(Coal_Calcs!$F237,'General Inputs'!$F$583:$F$630,0)),0)*$F$20</f>
        <v>0</v>
      </c>
      <c r="AA237" s="445">
        <f ca="1">IFERROR($K237*INDEX('General Inputs'!$I$583:$I$630,MATCH(Coal_Calcs!$F237,'General Inputs'!$F$583:$F$630,0)),0)*$F$20</f>
        <v>0</v>
      </c>
      <c r="AB237" s="445">
        <f t="shared" ca="1" si="19"/>
        <v>5109.3293532500866</v>
      </c>
      <c r="AC237" s="442">
        <f t="shared" ca="1" si="19"/>
        <v>5665.8227032532423</v>
      </c>
      <c r="AD237" s="446">
        <f t="shared" ca="1" si="19"/>
        <v>6227.9565366460702</v>
      </c>
      <c r="AE237" s="445"/>
      <c r="AF237" s="442"/>
      <c r="AG237" s="446"/>
      <c r="AH237" s="445"/>
      <c r="AI237" s="442"/>
      <c r="AJ237" s="446"/>
      <c r="AK237" s="445">
        <f t="shared" si="20"/>
        <v>0</v>
      </c>
      <c r="AL237" s="442">
        <f t="shared" si="20"/>
        <v>0</v>
      </c>
      <c r="AM237" s="446">
        <f t="shared" si="20"/>
        <v>0</v>
      </c>
    </row>
    <row r="238" spans="1:39" s="82" customFormat="1" ht="12.9" customHeight="1" x14ac:dyDescent="0.3">
      <c r="A238" s="19"/>
      <c r="B238" s="19"/>
      <c r="C238" s="104"/>
      <c r="D238" s="453"/>
      <c r="E238" s="454" t="str">
        <f t="shared" ca="1" si="21"/>
        <v>Svalbard and Jan Mayen</v>
      </c>
      <c r="F238" s="454" t="str">
        <f t="shared" ca="1" si="21"/>
        <v>sj</v>
      </c>
      <c r="G238" s="454" t="str">
        <f t="shared" ca="1" si="21"/>
        <v>e6tons</v>
      </c>
      <c r="H238" s="175"/>
      <c r="I238" s="175"/>
      <c r="J238" s="442">
        <f t="shared" ca="1" si="21"/>
        <v>0</v>
      </c>
      <c r="K238" s="442">
        <f t="shared" ca="1" si="21"/>
        <v>0</v>
      </c>
      <c r="L238" s="448">
        <f t="shared" ca="1" si="21"/>
        <v>0</v>
      </c>
      <c r="M238" s="491">
        <f ca="1">IFERROR(J238*INDEX('General Inputs'!$G$522:$G$579,MATCH(F238,'General Inputs'!$F$522:$F$579,0)),0)*1000</f>
        <v>0</v>
      </c>
      <c r="N238" s="445">
        <f ca="1">IFERROR(J238*INDEX('General Inputs'!$H$522:$H$579,MATCH(F238,'General Inputs'!$F$522:$F$579,0)),0)*1000</f>
        <v>0</v>
      </c>
      <c r="O238" s="445">
        <f ca="1">IFERROR(J238*INDEX('General Inputs'!$I$522:$I$579,MATCH(F238,'General Inputs'!$F$522:$F$579,0)),0)*1000</f>
        <v>0</v>
      </c>
      <c r="P238" s="445">
        <f ca="1">IFERROR($J238*INDEX('General Inputs'!$G$583:$G$630,MATCH(Coal_Calcs!$F238,'General Inputs'!$F$583:$F$630,0)),0)*$F$20</f>
        <v>0</v>
      </c>
      <c r="Q238" s="445">
        <f ca="1">IFERROR($J238*INDEX('General Inputs'!$H$583:$H$630,MATCH(Coal_Calcs!$F238,'General Inputs'!$F$583:$F$630,0)),0)*$F$20</f>
        <v>0</v>
      </c>
      <c r="R238" s="445">
        <f ca="1">IFERROR($J238*INDEX('General Inputs'!$I$583:$I$630,MATCH(Coal_Calcs!$F238,'General Inputs'!$F$583:$F$630,0)),0)*$F$20</f>
        <v>0</v>
      </c>
      <c r="S238" s="445">
        <f t="shared" ca="1" si="24"/>
        <v>0</v>
      </c>
      <c r="T238" s="442">
        <f t="shared" ca="1" si="24"/>
        <v>0</v>
      </c>
      <c r="U238" s="446">
        <f t="shared" ca="1" si="24"/>
        <v>0</v>
      </c>
      <c r="V238" s="445">
        <f ca="1">IFERROR(K238*INDEX('General Inputs'!$G$522:$G$579,MATCH(F238,'General Inputs'!$F$522:$F$579,0)),0)*1000</f>
        <v>0</v>
      </c>
      <c r="W238" s="445">
        <f ca="1">IFERROR(K238*INDEX('General Inputs'!$H$522:$H$579,MATCH(F238,'General Inputs'!$F$522:$F$579,0)),0)*1000</f>
        <v>0</v>
      </c>
      <c r="X238" s="445">
        <f ca="1">IFERROR(K238*INDEX('General Inputs'!$I$522:$I$579,MATCH(F238,'General Inputs'!$F$522:$F$579,0)),0)*1000</f>
        <v>0</v>
      </c>
      <c r="Y238" s="445">
        <f ca="1">IFERROR($K238*INDEX('General Inputs'!$G$583:$G$630,MATCH(Coal_Calcs!$F238,'General Inputs'!$F$583:$F$630,0)),0)*$F$20</f>
        <v>0</v>
      </c>
      <c r="Z238" s="445">
        <f ca="1">IFERROR($K238*INDEX('General Inputs'!$H$583:$H$630,MATCH(Coal_Calcs!$F238,'General Inputs'!$F$583:$F$630,0)),0)*$F$20</f>
        <v>0</v>
      </c>
      <c r="AA238" s="445">
        <f ca="1">IFERROR($K238*INDEX('General Inputs'!$I$583:$I$630,MATCH(Coal_Calcs!$F238,'General Inputs'!$F$583:$F$630,0)),0)*$F$20</f>
        <v>0</v>
      </c>
      <c r="AB238" s="445">
        <f t="shared" ca="1" si="19"/>
        <v>0</v>
      </c>
      <c r="AC238" s="442">
        <f t="shared" ca="1" si="19"/>
        <v>0</v>
      </c>
      <c r="AD238" s="446">
        <f t="shared" ca="1" si="19"/>
        <v>0</v>
      </c>
      <c r="AE238" s="445"/>
      <c r="AF238" s="442"/>
      <c r="AG238" s="446"/>
      <c r="AH238" s="445"/>
      <c r="AI238" s="442"/>
      <c r="AJ238" s="446"/>
      <c r="AK238" s="445">
        <f t="shared" si="20"/>
        <v>0</v>
      </c>
      <c r="AL238" s="442">
        <f t="shared" si="20"/>
        <v>0</v>
      </c>
      <c r="AM238" s="446">
        <f t="shared" si="20"/>
        <v>0</v>
      </c>
    </row>
    <row r="239" spans="1:39" s="82" customFormat="1" ht="12.9" customHeight="1" x14ac:dyDescent="0.3">
      <c r="A239" s="19"/>
      <c r="B239" s="19"/>
      <c r="C239" s="104"/>
      <c r="D239" s="453"/>
      <c r="E239" s="454" t="str">
        <f t="shared" ca="1" si="21"/>
        <v>Slovakia</v>
      </c>
      <c r="F239" s="454" t="str">
        <f t="shared" ca="1" si="21"/>
        <v>sk</v>
      </c>
      <c r="G239" s="454" t="str">
        <f t="shared" ca="1" si="21"/>
        <v>e6tons</v>
      </c>
      <c r="H239" s="175"/>
      <c r="I239" s="175"/>
      <c r="J239" s="442">
        <f t="shared" ca="1" si="21"/>
        <v>0</v>
      </c>
      <c r="K239" s="442">
        <f t="shared" ca="1" si="21"/>
        <v>1.4650132903928152</v>
      </c>
      <c r="L239" s="448">
        <f t="shared" ca="1" si="21"/>
        <v>0</v>
      </c>
      <c r="M239" s="491">
        <f ca="1">IFERROR(J239*INDEX('General Inputs'!$G$522:$G$579,MATCH(F239,'General Inputs'!$F$522:$F$579,0)),0)*1000</f>
        <v>0</v>
      </c>
      <c r="N239" s="445">
        <f ca="1">IFERROR(J239*INDEX('General Inputs'!$H$522:$H$579,MATCH(F239,'General Inputs'!$F$522:$F$579,0)),0)*1000</f>
        <v>0</v>
      </c>
      <c r="O239" s="445">
        <f ca="1">IFERROR(J239*INDEX('General Inputs'!$I$522:$I$579,MATCH(F239,'General Inputs'!$F$522:$F$579,0)),0)*1000</f>
        <v>0</v>
      </c>
      <c r="P239" s="445">
        <f ca="1">IFERROR($J239*INDEX('General Inputs'!$G$583:$G$630,MATCH(Coal_Calcs!$F239,'General Inputs'!$F$583:$F$630,0)),0)*$F$20</f>
        <v>0</v>
      </c>
      <c r="Q239" s="445">
        <f ca="1">IFERROR($J239*INDEX('General Inputs'!$H$583:$H$630,MATCH(Coal_Calcs!$F239,'General Inputs'!$F$583:$F$630,0)),0)*$F$20</f>
        <v>0</v>
      </c>
      <c r="R239" s="445">
        <f ca="1">IFERROR($J239*INDEX('General Inputs'!$I$583:$I$630,MATCH(Coal_Calcs!$F239,'General Inputs'!$F$583:$F$630,0)),0)*$F$20</f>
        <v>0</v>
      </c>
      <c r="S239" s="445">
        <f t="shared" ca="1" si="24"/>
        <v>0</v>
      </c>
      <c r="T239" s="442">
        <f t="shared" ca="1" si="24"/>
        <v>0</v>
      </c>
      <c r="U239" s="446">
        <f t="shared" ca="1" si="24"/>
        <v>0</v>
      </c>
      <c r="V239" s="445">
        <f ca="1">IFERROR(K239*INDEX('General Inputs'!$G$522:$G$579,MATCH(F239,'General Inputs'!$F$522:$F$579,0)),0)*1000</f>
        <v>2381.53595371027</v>
      </c>
      <c r="W239" s="445">
        <f ca="1">IFERROR(K239*INDEX('General Inputs'!$H$522:$H$579,MATCH(F239,'General Inputs'!$F$522:$F$579,0)),0)*1000</f>
        <v>2640.9259498141905</v>
      </c>
      <c r="X239" s="445">
        <f ca="1">IFERROR(K239*INDEX('General Inputs'!$I$522:$I$579,MATCH(F239,'General Inputs'!$F$522:$F$579,0)),0)*1000</f>
        <v>2902.9450608293014</v>
      </c>
      <c r="Y239" s="445">
        <f ca="1">IFERROR($K239*INDEX('General Inputs'!$G$583:$G$630,MATCH(Coal_Calcs!$F239,'General Inputs'!$F$583:$F$630,0)),0)*$F$20</f>
        <v>0</v>
      </c>
      <c r="Z239" s="445">
        <f ca="1">IFERROR($K239*INDEX('General Inputs'!$H$583:$H$630,MATCH(Coal_Calcs!$F239,'General Inputs'!$F$583:$F$630,0)),0)*$F$20</f>
        <v>0</v>
      </c>
      <c r="AA239" s="445">
        <f ca="1">IFERROR($K239*INDEX('General Inputs'!$I$583:$I$630,MATCH(Coal_Calcs!$F239,'General Inputs'!$F$583:$F$630,0)),0)*$F$20</f>
        <v>0</v>
      </c>
      <c r="AB239" s="445">
        <f t="shared" ca="1" si="19"/>
        <v>2381.53595371027</v>
      </c>
      <c r="AC239" s="442">
        <f t="shared" ca="1" si="19"/>
        <v>2640.9259498141905</v>
      </c>
      <c r="AD239" s="446">
        <f t="shared" ca="1" si="19"/>
        <v>2902.9450608293014</v>
      </c>
      <c r="AE239" s="445"/>
      <c r="AF239" s="442"/>
      <c r="AG239" s="446"/>
      <c r="AH239" s="445"/>
      <c r="AI239" s="442"/>
      <c r="AJ239" s="446"/>
      <c r="AK239" s="445">
        <f t="shared" si="20"/>
        <v>0</v>
      </c>
      <c r="AL239" s="442">
        <f t="shared" si="20"/>
        <v>0</v>
      </c>
      <c r="AM239" s="446">
        <f t="shared" si="20"/>
        <v>0</v>
      </c>
    </row>
    <row r="240" spans="1:39" s="82" customFormat="1" ht="12.9" customHeight="1" x14ac:dyDescent="0.3">
      <c r="A240" s="19"/>
      <c r="B240" s="19"/>
      <c r="C240" s="104"/>
      <c r="D240" s="453"/>
      <c r="E240" s="454" t="str">
        <f t="shared" ca="1" si="21"/>
        <v>Sierra Leone</v>
      </c>
      <c r="F240" s="454" t="str">
        <f t="shared" ca="1" si="21"/>
        <v>sl</v>
      </c>
      <c r="G240" s="454" t="str">
        <f t="shared" ref="E240:L276" ca="1" si="25">INDIRECT((ADDRESS(ROW(),COLUMN(),,,$F$290)))</f>
        <v>e6tons</v>
      </c>
      <c r="H240" s="175"/>
      <c r="I240" s="175"/>
      <c r="J240" s="442">
        <f t="shared" ca="1" si="25"/>
        <v>0</v>
      </c>
      <c r="K240" s="442">
        <f t="shared" ca="1" si="25"/>
        <v>0</v>
      </c>
      <c r="L240" s="448">
        <f t="shared" ca="1" si="25"/>
        <v>0</v>
      </c>
      <c r="M240" s="491">
        <f ca="1">IFERROR(J240*INDEX('General Inputs'!$G$522:$G$579,MATCH(F240,'General Inputs'!$F$522:$F$579,0)),0)*1000</f>
        <v>0</v>
      </c>
      <c r="N240" s="445">
        <f ca="1">IFERROR(J240*INDEX('General Inputs'!$H$522:$H$579,MATCH(F240,'General Inputs'!$F$522:$F$579,0)),0)*1000</f>
        <v>0</v>
      </c>
      <c r="O240" s="445">
        <f ca="1">IFERROR(J240*INDEX('General Inputs'!$I$522:$I$579,MATCH(F240,'General Inputs'!$F$522:$F$579,0)),0)*1000</f>
        <v>0</v>
      </c>
      <c r="P240" s="445">
        <f ca="1">IFERROR($J240*INDEX('General Inputs'!$G$583:$G$630,MATCH(Coal_Calcs!$F240,'General Inputs'!$F$583:$F$630,0)),0)*$F$20</f>
        <v>0</v>
      </c>
      <c r="Q240" s="445">
        <f ca="1">IFERROR($J240*INDEX('General Inputs'!$H$583:$H$630,MATCH(Coal_Calcs!$F240,'General Inputs'!$F$583:$F$630,0)),0)*$F$20</f>
        <v>0</v>
      </c>
      <c r="R240" s="445">
        <f ca="1">IFERROR($J240*INDEX('General Inputs'!$I$583:$I$630,MATCH(Coal_Calcs!$F240,'General Inputs'!$F$583:$F$630,0)),0)*$F$20</f>
        <v>0</v>
      </c>
      <c r="S240" s="445">
        <f t="shared" ca="1" si="24"/>
        <v>0</v>
      </c>
      <c r="T240" s="442">
        <f t="shared" ca="1" si="24"/>
        <v>0</v>
      </c>
      <c r="U240" s="446">
        <f t="shared" ca="1" si="24"/>
        <v>0</v>
      </c>
      <c r="V240" s="445">
        <f ca="1">IFERROR(K240*INDEX('General Inputs'!$G$522:$G$579,MATCH(F240,'General Inputs'!$F$522:$F$579,0)),0)*1000</f>
        <v>0</v>
      </c>
      <c r="W240" s="445">
        <f ca="1">IFERROR(K240*INDEX('General Inputs'!$H$522:$H$579,MATCH(F240,'General Inputs'!$F$522:$F$579,0)),0)*1000</f>
        <v>0</v>
      </c>
      <c r="X240" s="445">
        <f ca="1">IFERROR(K240*INDEX('General Inputs'!$I$522:$I$579,MATCH(F240,'General Inputs'!$F$522:$F$579,0)),0)*1000</f>
        <v>0</v>
      </c>
      <c r="Y240" s="445">
        <f ca="1">IFERROR($K240*INDEX('General Inputs'!$G$583:$G$630,MATCH(Coal_Calcs!$F240,'General Inputs'!$F$583:$F$630,0)),0)*$F$20</f>
        <v>0</v>
      </c>
      <c r="Z240" s="445">
        <f ca="1">IFERROR($K240*INDEX('General Inputs'!$H$583:$H$630,MATCH(Coal_Calcs!$F240,'General Inputs'!$F$583:$F$630,0)),0)*$F$20</f>
        <v>0</v>
      </c>
      <c r="AA240" s="445">
        <f ca="1">IFERROR($K240*INDEX('General Inputs'!$I$583:$I$630,MATCH(Coal_Calcs!$F240,'General Inputs'!$F$583:$F$630,0)),0)*$F$20</f>
        <v>0</v>
      </c>
      <c r="AB240" s="445">
        <f t="shared" ca="1" si="19"/>
        <v>0</v>
      </c>
      <c r="AC240" s="442">
        <f t="shared" ca="1" si="19"/>
        <v>0</v>
      </c>
      <c r="AD240" s="446">
        <f t="shared" ca="1" si="19"/>
        <v>0</v>
      </c>
      <c r="AE240" s="445"/>
      <c r="AF240" s="442"/>
      <c r="AG240" s="446"/>
      <c r="AH240" s="445"/>
      <c r="AI240" s="442"/>
      <c r="AJ240" s="446"/>
      <c r="AK240" s="445">
        <f t="shared" si="20"/>
        <v>0</v>
      </c>
      <c r="AL240" s="442">
        <f t="shared" si="20"/>
        <v>0</v>
      </c>
      <c r="AM240" s="446">
        <f t="shared" si="20"/>
        <v>0</v>
      </c>
    </row>
    <row r="241" spans="1:39" s="82" customFormat="1" ht="12.9" customHeight="1" x14ac:dyDescent="0.3">
      <c r="A241" s="19"/>
      <c r="B241" s="19"/>
      <c r="C241" s="104"/>
      <c r="D241" s="453"/>
      <c r="E241" s="454" t="str">
        <f t="shared" ca="1" si="25"/>
        <v>San Marino</v>
      </c>
      <c r="F241" s="454" t="str">
        <f t="shared" ca="1" si="25"/>
        <v>sm</v>
      </c>
      <c r="G241" s="454" t="str">
        <f t="shared" ca="1" si="25"/>
        <v>e6tons</v>
      </c>
      <c r="H241" s="175"/>
      <c r="I241" s="175"/>
      <c r="J241" s="442">
        <f t="shared" ca="1" si="25"/>
        <v>0</v>
      </c>
      <c r="K241" s="442">
        <f t="shared" ca="1" si="25"/>
        <v>0</v>
      </c>
      <c r="L241" s="448">
        <f t="shared" ca="1" si="25"/>
        <v>0</v>
      </c>
      <c r="M241" s="491">
        <f ca="1">IFERROR(J241*INDEX('General Inputs'!$G$522:$G$579,MATCH(F241,'General Inputs'!$F$522:$F$579,0)),0)*1000</f>
        <v>0</v>
      </c>
      <c r="N241" s="445">
        <f ca="1">IFERROR(J241*INDEX('General Inputs'!$H$522:$H$579,MATCH(F241,'General Inputs'!$F$522:$F$579,0)),0)*1000</f>
        <v>0</v>
      </c>
      <c r="O241" s="445">
        <f ca="1">IFERROR(J241*INDEX('General Inputs'!$I$522:$I$579,MATCH(F241,'General Inputs'!$F$522:$F$579,0)),0)*1000</f>
        <v>0</v>
      </c>
      <c r="P241" s="445">
        <f ca="1">IFERROR($J241*INDEX('General Inputs'!$G$583:$G$630,MATCH(Coal_Calcs!$F241,'General Inputs'!$F$583:$F$630,0)),0)*$F$20</f>
        <v>0</v>
      </c>
      <c r="Q241" s="445">
        <f ca="1">IFERROR($J241*INDEX('General Inputs'!$H$583:$H$630,MATCH(Coal_Calcs!$F241,'General Inputs'!$F$583:$F$630,0)),0)*$F$20</f>
        <v>0</v>
      </c>
      <c r="R241" s="445">
        <f ca="1">IFERROR($J241*INDEX('General Inputs'!$I$583:$I$630,MATCH(Coal_Calcs!$F241,'General Inputs'!$F$583:$F$630,0)),0)*$F$20</f>
        <v>0</v>
      </c>
      <c r="S241" s="445">
        <f t="shared" ca="1" si="24"/>
        <v>0</v>
      </c>
      <c r="T241" s="442">
        <f t="shared" ca="1" si="24"/>
        <v>0</v>
      </c>
      <c r="U241" s="446">
        <f t="shared" ca="1" si="24"/>
        <v>0</v>
      </c>
      <c r="V241" s="445">
        <f ca="1">IFERROR(K241*INDEX('General Inputs'!$G$522:$G$579,MATCH(F241,'General Inputs'!$F$522:$F$579,0)),0)*1000</f>
        <v>0</v>
      </c>
      <c r="W241" s="445">
        <f ca="1">IFERROR(K241*INDEX('General Inputs'!$H$522:$H$579,MATCH(F241,'General Inputs'!$F$522:$F$579,0)),0)*1000</f>
        <v>0</v>
      </c>
      <c r="X241" s="445">
        <f ca="1">IFERROR(K241*INDEX('General Inputs'!$I$522:$I$579,MATCH(F241,'General Inputs'!$F$522:$F$579,0)),0)*1000</f>
        <v>0</v>
      </c>
      <c r="Y241" s="445">
        <f ca="1">IFERROR($K241*INDEX('General Inputs'!$G$583:$G$630,MATCH(Coal_Calcs!$F241,'General Inputs'!$F$583:$F$630,0)),0)*$F$20</f>
        <v>0</v>
      </c>
      <c r="Z241" s="445">
        <f ca="1">IFERROR($K241*INDEX('General Inputs'!$H$583:$H$630,MATCH(Coal_Calcs!$F241,'General Inputs'!$F$583:$F$630,0)),0)*$F$20</f>
        <v>0</v>
      </c>
      <c r="AA241" s="445">
        <f ca="1">IFERROR($K241*INDEX('General Inputs'!$I$583:$I$630,MATCH(Coal_Calcs!$F241,'General Inputs'!$F$583:$F$630,0)),0)*$F$20</f>
        <v>0</v>
      </c>
      <c r="AB241" s="445">
        <f t="shared" ca="1" si="19"/>
        <v>0</v>
      </c>
      <c r="AC241" s="442">
        <f t="shared" ca="1" si="19"/>
        <v>0</v>
      </c>
      <c r="AD241" s="446">
        <f t="shared" ca="1" si="19"/>
        <v>0</v>
      </c>
      <c r="AE241" s="445"/>
      <c r="AF241" s="442"/>
      <c r="AG241" s="446"/>
      <c r="AH241" s="445"/>
      <c r="AI241" s="442"/>
      <c r="AJ241" s="446"/>
      <c r="AK241" s="445">
        <f t="shared" si="20"/>
        <v>0</v>
      </c>
      <c r="AL241" s="442">
        <f t="shared" si="20"/>
        <v>0</v>
      </c>
      <c r="AM241" s="446">
        <f t="shared" si="20"/>
        <v>0</v>
      </c>
    </row>
    <row r="242" spans="1:39" s="82" customFormat="1" ht="12.9" customHeight="1" x14ac:dyDescent="0.3">
      <c r="A242" s="19"/>
      <c r="B242" s="19"/>
      <c r="C242" s="104"/>
      <c r="D242" s="453"/>
      <c r="E242" s="454" t="str">
        <f t="shared" ca="1" si="25"/>
        <v>Senegal</v>
      </c>
      <c r="F242" s="454" t="str">
        <f t="shared" ca="1" si="25"/>
        <v>sn</v>
      </c>
      <c r="G242" s="454" t="str">
        <f t="shared" ca="1" si="25"/>
        <v>e6tons</v>
      </c>
      <c r="H242" s="175"/>
      <c r="I242" s="175"/>
      <c r="J242" s="442">
        <f t="shared" ca="1" si="25"/>
        <v>0</v>
      </c>
      <c r="K242" s="442">
        <f t="shared" ca="1" si="25"/>
        <v>0</v>
      </c>
      <c r="L242" s="448">
        <f t="shared" ca="1" si="25"/>
        <v>0</v>
      </c>
      <c r="M242" s="491">
        <f ca="1">IFERROR(J242*INDEX('General Inputs'!$G$522:$G$579,MATCH(F242,'General Inputs'!$F$522:$F$579,0)),0)*1000</f>
        <v>0</v>
      </c>
      <c r="N242" s="445">
        <f ca="1">IFERROR(J242*INDEX('General Inputs'!$H$522:$H$579,MATCH(F242,'General Inputs'!$F$522:$F$579,0)),0)*1000</f>
        <v>0</v>
      </c>
      <c r="O242" s="445">
        <f ca="1">IFERROR(J242*INDEX('General Inputs'!$I$522:$I$579,MATCH(F242,'General Inputs'!$F$522:$F$579,0)),0)*1000</f>
        <v>0</v>
      </c>
      <c r="P242" s="445">
        <f ca="1">IFERROR($J242*INDEX('General Inputs'!$G$583:$G$630,MATCH(Coal_Calcs!$F242,'General Inputs'!$F$583:$F$630,0)),0)*$F$20</f>
        <v>0</v>
      </c>
      <c r="Q242" s="445">
        <f ca="1">IFERROR($J242*INDEX('General Inputs'!$H$583:$H$630,MATCH(Coal_Calcs!$F242,'General Inputs'!$F$583:$F$630,0)),0)*$F$20</f>
        <v>0</v>
      </c>
      <c r="R242" s="445">
        <f ca="1">IFERROR($J242*INDEX('General Inputs'!$I$583:$I$630,MATCH(Coal_Calcs!$F242,'General Inputs'!$F$583:$F$630,0)),0)*$F$20</f>
        <v>0</v>
      </c>
      <c r="S242" s="445">
        <f t="shared" ca="1" si="24"/>
        <v>0</v>
      </c>
      <c r="T242" s="442">
        <f t="shared" ca="1" si="24"/>
        <v>0</v>
      </c>
      <c r="U242" s="446">
        <f t="shared" ca="1" si="24"/>
        <v>0</v>
      </c>
      <c r="V242" s="445">
        <f ca="1">IFERROR(K242*INDEX('General Inputs'!$G$522:$G$579,MATCH(F242,'General Inputs'!$F$522:$F$579,0)),0)*1000</f>
        <v>0</v>
      </c>
      <c r="W242" s="445">
        <f ca="1">IFERROR(K242*INDEX('General Inputs'!$H$522:$H$579,MATCH(F242,'General Inputs'!$F$522:$F$579,0)),0)*1000</f>
        <v>0</v>
      </c>
      <c r="X242" s="445">
        <f ca="1">IFERROR(K242*INDEX('General Inputs'!$I$522:$I$579,MATCH(F242,'General Inputs'!$F$522:$F$579,0)),0)*1000</f>
        <v>0</v>
      </c>
      <c r="Y242" s="445">
        <f ca="1">IFERROR($K242*INDEX('General Inputs'!$G$583:$G$630,MATCH(Coal_Calcs!$F242,'General Inputs'!$F$583:$F$630,0)),0)*$F$20</f>
        <v>0</v>
      </c>
      <c r="Z242" s="445">
        <f ca="1">IFERROR($K242*INDEX('General Inputs'!$H$583:$H$630,MATCH(Coal_Calcs!$F242,'General Inputs'!$F$583:$F$630,0)),0)*$F$20</f>
        <v>0</v>
      </c>
      <c r="AA242" s="445">
        <f ca="1">IFERROR($K242*INDEX('General Inputs'!$I$583:$I$630,MATCH(Coal_Calcs!$F242,'General Inputs'!$F$583:$F$630,0)),0)*$F$20</f>
        <v>0</v>
      </c>
      <c r="AB242" s="445">
        <f t="shared" ca="1" si="19"/>
        <v>0</v>
      </c>
      <c r="AC242" s="442">
        <f t="shared" ca="1" si="19"/>
        <v>0</v>
      </c>
      <c r="AD242" s="446">
        <f t="shared" ca="1" si="19"/>
        <v>0</v>
      </c>
      <c r="AE242" s="445"/>
      <c r="AF242" s="442"/>
      <c r="AG242" s="446"/>
      <c r="AH242" s="445"/>
      <c r="AI242" s="442"/>
      <c r="AJ242" s="446"/>
      <c r="AK242" s="445">
        <f t="shared" si="20"/>
        <v>0</v>
      </c>
      <c r="AL242" s="442">
        <f t="shared" si="20"/>
        <v>0</v>
      </c>
      <c r="AM242" s="446">
        <f t="shared" si="20"/>
        <v>0</v>
      </c>
    </row>
    <row r="243" spans="1:39" s="82" customFormat="1" ht="12.9" customHeight="1" x14ac:dyDescent="0.3">
      <c r="A243" s="19"/>
      <c r="B243" s="19"/>
      <c r="C243" s="104"/>
      <c r="D243" s="453"/>
      <c r="E243" s="454" t="str">
        <f t="shared" ca="1" si="25"/>
        <v>Somalia</v>
      </c>
      <c r="F243" s="454" t="str">
        <f t="shared" ca="1" si="25"/>
        <v>so</v>
      </c>
      <c r="G243" s="454" t="str">
        <f t="shared" ca="1" si="25"/>
        <v>e6tons</v>
      </c>
      <c r="H243" s="175"/>
      <c r="I243" s="175"/>
      <c r="J243" s="442">
        <f t="shared" ca="1" si="25"/>
        <v>0</v>
      </c>
      <c r="K243" s="442">
        <f t="shared" ca="1" si="25"/>
        <v>0</v>
      </c>
      <c r="L243" s="448">
        <f t="shared" ca="1" si="25"/>
        <v>0</v>
      </c>
      <c r="M243" s="491">
        <f ca="1">IFERROR(J243*INDEX('General Inputs'!$G$522:$G$579,MATCH(F243,'General Inputs'!$F$522:$F$579,0)),0)*1000</f>
        <v>0</v>
      </c>
      <c r="N243" s="445">
        <f ca="1">IFERROR(J243*INDEX('General Inputs'!$H$522:$H$579,MATCH(F243,'General Inputs'!$F$522:$F$579,0)),0)*1000</f>
        <v>0</v>
      </c>
      <c r="O243" s="445">
        <f ca="1">IFERROR(J243*INDEX('General Inputs'!$I$522:$I$579,MATCH(F243,'General Inputs'!$F$522:$F$579,0)),0)*1000</f>
        <v>0</v>
      </c>
      <c r="P243" s="445">
        <f ca="1">IFERROR($J243*INDEX('General Inputs'!$G$583:$G$630,MATCH(Coal_Calcs!$F243,'General Inputs'!$F$583:$F$630,0)),0)*$F$20</f>
        <v>0</v>
      </c>
      <c r="Q243" s="445">
        <f ca="1">IFERROR($J243*INDEX('General Inputs'!$H$583:$H$630,MATCH(Coal_Calcs!$F243,'General Inputs'!$F$583:$F$630,0)),0)*$F$20</f>
        <v>0</v>
      </c>
      <c r="R243" s="445">
        <f ca="1">IFERROR($J243*INDEX('General Inputs'!$I$583:$I$630,MATCH(Coal_Calcs!$F243,'General Inputs'!$F$583:$F$630,0)),0)*$F$20</f>
        <v>0</v>
      </c>
      <c r="S243" s="445">
        <f t="shared" ca="1" si="24"/>
        <v>0</v>
      </c>
      <c r="T243" s="442">
        <f t="shared" ca="1" si="24"/>
        <v>0</v>
      </c>
      <c r="U243" s="446">
        <f t="shared" ca="1" si="24"/>
        <v>0</v>
      </c>
      <c r="V243" s="445">
        <f ca="1">IFERROR(K243*INDEX('General Inputs'!$G$522:$G$579,MATCH(F243,'General Inputs'!$F$522:$F$579,0)),0)*1000</f>
        <v>0</v>
      </c>
      <c r="W243" s="445">
        <f ca="1">IFERROR(K243*INDEX('General Inputs'!$H$522:$H$579,MATCH(F243,'General Inputs'!$F$522:$F$579,0)),0)*1000</f>
        <v>0</v>
      </c>
      <c r="X243" s="445">
        <f ca="1">IFERROR(K243*INDEX('General Inputs'!$I$522:$I$579,MATCH(F243,'General Inputs'!$F$522:$F$579,0)),0)*1000</f>
        <v>0</v>
      </c>
      <c r="Y243" s="445">
        <f ca="1">IFERROR($K243*INDEX('General Inputs'!$G$583:$G$630,MATCH(Coal_Calcs!$F243,'General Inputs'!$F$583:$F$630,0)),0)*$F$20</f>
        <v>0</v>
      </c>
      <c r="Z243" s="445">
        <f ca="1">IFERROR($K243*INDEX('General Inputs'!$H$583:$H$630,MATCH(Coal_Calcs!$F243,'General Inputs'!$F$583:$F$630,0)),0)*$F$20</f>
        <v>0</v>
      </c>
      <c r="AA243" s="445">
        <f ca="1">IFERROR($K243*INDEX('General Inputs'!$I$583:$I$630,MATCH(Coal_Calcs!$F243,'General Inputs'!$F$583:$F$630,0)),0)*$F$20</f>
        <v>0</v>
      </c>
      <c r="AB243" s="445">
        <f t="shared" ca="1" si="19"/>
        <v>0</v>
      </c>
      <c r="AC243" s="442">
        <f t="shared" ca="1" si="19"/>
        <v>0</v>
      </c>
      <c r="AD243" s="446">
        <f t="shared" ca="1" si="19"/>
        <v>0</v>
      </c>
      <c r="AE243" s="445"/>
      <c r="AF243" s="442"/>
      <c r="AG243" s="446"/>
      <c r="AH243" s="445"/>
      <c r="AI243" s="442"/>
      <c r="AJ243" s="446"/>
      <c r="AK243" s="445">
        <f t="shared" si="20"/>
        <v>0</v>
      </c>
      <c r="AL243" s="442">
        <f t="shared" si="20"/>
        <v>0</v>
      </c>
      <c r="AM243" s="446">
        <f t="shared" si="20"/>
        <v>0</v>
      </c>
    </row>
    <row r="244" spans="1:39" s="82" customFormat="1" ht="12.9" customHeight="1" x14ac:dyDescent="0.3">
      <c r="A244" s="19"/>
      <c r="B244" s="19"/>
      <c r="C244" s="104"/>
      <c r="D244" s="453"/>
      <c r="E244" s="454" t="str">
        <f t="shared" ca="1" si="25"/>
        <v>Suriname</v>
      </c>
      <c r="F244" s="454" t="str">
        <f t="shared" ca="1" si="25"/>
        <v>sr</v>
      </c>
      <c r="G244" s="454" t="str">
        <f t="shared" ca="1" si="25"/>
        <v>e6tons</v>
      </c>
      <c r="H244" s="175"/>
      <c r="I244" s="175"/>
      <c r="J244" s="442">
        <f t="shared" ca="1" si="25"/>
        <v>0</v>
      </c>
      <c r="K244" s="442">
        <f t="shared" ca="1" si="25"/>
        <v>0</v>
      </c>
      <c r="L244" s="448">
        <f t="shared" ca="1" si="25"/>
        <v>0</v>
      </c>
      <c r="M244" s="491">
        <f ca="1">IFERROR(J244*INDEX('General Inputs'!$G$522:$G$579,MATCH(F244,'General Inputs'!$F$522:$F$579,0)),0)*1000</f>
        <v>0</v>
      </c>
      <c r="N244" s="445">
        <f ca="1">IFERROR(J244*INDEX('General Inputs'!$H$522:$H$579,MATCH(F244,'General Inputs'!$F$522:$F$579,0)),0)*1000</f>
        <v>0</v>
      </c>
      <c r="O244" s="445">
        <f ca="1">IFERROR(J244*INDEX('General Inputs'!$I$522:$I$579,MATCH(F244,'General Inputs'!$F$522:$F$579,0)),0)*1000</f>
        <v>0</v>
      </c>
      <c r="P244" s="445">
        <f ca="1">IFERROR($J244*INDEX('General Inputs'!$G$583:$G$630,MATCH(Coal_Calcs!$F244,'General Inputs'!$F$583:$F$630,0)),0)*$F$20</f>
        <v>0</v>
      </c>
      <c r="Q244" s="445">
        <f ca="1">IFERROR($J244*INDEX('General Inputs'!$H$583:$H$630,MATCH(Coal_Calcs!$F244,'General Inputs'!$F$583:$F$630,0)),0)*$F$20</f>
        <v>0</v>
      </c>
      <c r="R244" s="445">
        <f ca="1">IFERROR($J244*INDEX('General Inputs'!$I$583:$I$630,MATCH(Coal_Calcs!$F244,'General Inputs'!$F$583:$F$630,0)),0)*$F$20</f>
        <v>0</v>
      </c>
      <c r="S244" s="445">
        <f t="shared" ca="1" si="24"/>
        <v>0</v>
      </c>
      <c r="T244" s="442">
        <f t="shared" ca="1" si="24"/>
        <v>0</v>
      </c>
      <c r="U244" s="446">
        <f t="shared" ca="1" si="24"/>
        <v>0</v>
      </c>
      <c r="V244" s="445">
        <f ca="1">IFERROR(K244*INDEX('General Inputs'!$G$522:$G$579,MATCH(F244,'General Inputs'!$F$522:$F$579,0)),0)*1000</f>
        <v>0</v>
      </c>
      <c r="W244" s="445">
        <f ca="1">IFERROR(K244*INDEX('General Inputs'!$H$522:$H$579,MATCH(F244,'General Inputs'!$F$522:$F$579,0)),0)*1000</f>
        <v>0</v>
      </c>
      <c r="X244" s="445">
        <f ca="1">IFERROR(K244*INDEX('General Inputs'!$I$522:$I$579,MATCH(F244,'General Inputs'!$F$522:$F$579,0)),0)*1000</f>
        <v>0</v>
      </c>
      <c r="Y244" s="445">
        <f ca="1">IFERROR($K244*INDEX('General Inputs'!$G$583:$G$630,MATCH(Coal_Calcs!$F244,'General Inputs'!$F$583:$F$630,0)),0)*$F$20</f>
        <v>0</v>
      </c>
      <c r="Z244" s="445">
        <f ca="1">IFERROR($K244*INDEX('General Inputs'!$H$583:$H$630,MATCH(Coal_Calcs!$F244,'General Inputs'!$F$583:$F$630,0)),0)*$F$20</f>
        <v>0</v>
      </c>
      <c r="AA244" s="445">
        <f ca="1">IFERROR($K244*INDEX('General Inputs'!$I$583:$I$630,MATCH(Coal_Calcs!$F244,'General Inputs'!$F$583:$F$630,0)),0)*$F$20</f>
        <v>0</v>
      </c>
      <c r="AB244" s="445">
        <f t="shared" ca="1" si="19"/>
        <v>0</v>
      </c>
      <c r="AC244" s="442">
        <f t="shared" ca="1" si="19"/>
        <v>0</v>
      </c>
      <c r="AD244" s="446">
        <f t="shared" ca="1" si="19"/>
        <v>0</v>
      </c>
      <c r="AE244" s="445"/>
      <c r="AF244" s="442"/>
      <c r="AG244" s="446"/>
      <c r="AH244" s="445"/>
      <c r="AI244" s="442"/>
      <c r="AJ244" s="446"/>
      <c r="AK244" s="445">
        <f t="shared" si="20"/>
        <v>0</v>
      </c>
      <c r="AL244" s="442">
        <f t="shared" si="20"/>
        <v>0</v>
      </c>
      <c r="AM244" s="446">
        <f t="shared" si="20"/>
        <v>0</v>
      </c>
    </row>
    <row r="245" spans="1:39" s="82" customFormat="1" ht="12.9" customHeight="1" x14ac:dyDescent="0.3">
      <c r="A245" s="19"/>
      <c r="B245" s="19"/>
      <c r="C245" s="104"/>
      <c r="D245" s="453"/>
      <c r="E245" s="454" t="str">
        <f t="shared" ca="1" si="25"/>
        <v>South Sudan</v>
      </c>
      <c r="F245" s="454" t="str">
        <f t="shared" ca="1" si="25"/>
        <v>ss</v>
      </c>
      <c r="G245" s="454" t="str">
        <f t="shared" ca="1" si="25"/>
        <v>e6tons</v>
      </c>
      <c r="H245" s="175"/>
      <c r="I245" s="175"/>
      <c r="J245" s="442">
        <f t="shared" ca="1" si="25"/>
        <v>0</v>
      </c>
      <c r="K245" s="442">
        <f t="shared" ca="1" si="25"/>
        <v>0</v>
      </c>
      <c r="L245" s="448">
        <f t="shared" ca="1" si="25"/>
        <v>0</v>
      </c>
      <c r="M245" s="491">
        <f ca="1">IFERROR(J245*INDEX('General Inputs'!$G$522:$G$579,MATCH(F245,'General Inputs'!$F$522:$F$579,0)),0)*1000</f>
        <v>0</v>
      </c>
      <c r="N245" s="445">
        <f ca="1">IFERROR(J245*INDEX('General Inputs'!$H$522:$H$579,MATCH(F245,'General Inputs'!$F$522:$F$579,0)),0)*1000</f>
        <v>0</v>
      </c>
      <c r="O245" s="445">
        <f ca="1">IFERROR(J245*INDEX('General Inputs'!$I$522:$I$579,MATCH(F245,'General Inputs'!$F$522:$F$579,0)),0)*1000</f>
        <v>0</v>
      </c>
      <c r="P245" s="445">
        <f ca="1">IFERROR($J245*INDEX('General Inputs'!$G$583:$G$630,MATCH(Coal_Calcs!$F245,'General Inputs'!$F$583:$F$630,0)),0)*$F$20</f>
        <v>0</v>
      </c>
      <c r="Q245" s="445">
        <f ca="1">IFERROR($J245*INDEX('General Inputs'!$H$583:$H$630,MATCH(Coal_Calcs!$F245,'General Inputs'!$F$583:$F$630,0)),0)*$F$20</f>
        <v>0</v>
      </c>
      <c r="R245" s="445">
        <f ca="1">IFERROR($J245*INDEX('General Inputs'!$I$583:$I$630,MATCH(Coal_Calcs!$F245,'General Inputs'!$F$583:$F$630,0)),0)*$F$20</f>
        <v>0</v>
      </c>
      <c r="S245" s="445">
        <f t="shared" ca="1" si="24"/>
        <v>0</v>
      </c>
      <c r="T245" s="442">
        <f t="shared" ca="1" si="24"/>
        <v>0</v>
      </c>
      <c r="U245" s="446">
        <f t="shared" ca="1" si="24"/>
        <v>0</v>
      </c>
      <c r="V245" s="445">
        <f ca="1">IFERROR(K245*INDEX('General Inputs'!$G$522:$G$579,MATCH(F245,'General Inputs'!$F$522:$F$579,0)),0)*1000</f>
        <v>0</v>
      </c>
      <c r="W245" s="445">
        <f ca="1">IFERROR(K245*INDEX('General Inputs'!$H$522:$H$579,MATCH(F245,'General Inputs'!$F$522:$F$579,0)),0)*1000</f>
        <v>0</v>
      </c>
      <c r="X245" s="445">
        <f ca="1">IFERROR(K245*INDEX('General Inputs'!$I$522:$I$579,MATCH(F245,'General Inputs'!$F$522:$F$579,0)),0)*1000</f>
        <v>0</v>
      </c>
      <c r="Y245" s="445">
        <f ca="1">IFERROR($K245*INDEX('General Inputs'!$G$583:$G$630,MATCH(Coal_Calcs!$F245,'General Inputs'!$F$583:$F$630,0)),0)*$F$20</f>
        <v>0</v>
      </c>
      <c r="Z245" s="445">
        <f ca="1">IFERROR($K245*INDEX('General Inputs'!$H$583:$H$630,MATCH(Coal_Calcs!$F245,'General Inputs'!$F$583:$F$630,0)),0)*$F$20</f>
        <v>0</v>
      </c>
      <c r="AA245" s="445">
        <f ca="1">IFERROR($K245*INDEX('General Inputs'!$I$583:$I$630,MATCH(Coal_Calcs!$F245,'General Inputs'!$F$583:$F$630,0)),0)*$F$20</f>
        <v>0</v>
      </c>
      <c r="AB245" s="445">
        <f t="shared" ca="1" si="19"/>
        <v>0</v>
      </c>
      <c r="AC245" s="442">
        <f t="shared" ca="1" si="19"/>
        <v>0</v>
      </c>
      <c r="AD245" s="446">
        <f t="shared" ca="1" si="19"/>
        <v>0</v>
      </c>
      <c r="AE245" s="445"/>
      <c r="AF245" s="442"/>
      <c r="AG245" s="446"/>
      <c r="AH245" s="445"/>
      <c r="AI245" s="442"/>
      <c r="AJ245" s="446"/>
      <c r="AK245" s="445">
        <f t="shared" si="20"/>
        <v>0</v>
      </c>
      <c r="AL245" s="442">
        <f t="shared" si="20"/>
        <v>0</v>
      </c>
      <c r="AM245" s="446">
        <f t="shared" si="20"/>
        <v>0</v>
      </c>
    </row>
    <row r="246" spans="1:39" s="82" customFormat="1" ht="12.9" customHeight="1" x14ac:dyDescent="0.3">
      <c r="A246" s="19"/>
      <c r="B246" s="19"/>
      <c r="C246" s="104"/>
      <c r="D246" s="453"/>
      <c r="E246" s="454" t="str">
        <f t="shared" ca="1" si="25"/>
        <v>Sao Tome and Principe</v>
      </c>
      <c r="F246" s="454" t="str">
        <f t="shared" ca="1" si="25"/>
        <v>st</v>
      </c>
      <c r="G246" s="454" t="str">
        <f t="shared" ca="1" si="25"/>
        <v>e6tons</v>
      </c>
      <c r="H246" s="175"/>
      <c r="I246" s="175"/>
      <c r="J246" s="442">
        <f t="shared" ca="1" si="25"/>
        <v>0</v>
      </c>
      <c r="K246" s="442">
        <f t="shared" ca="1" si="25"/>
        <v>0</v>
      </c>
      <c r="L246" s="448">
        <f t="shared" ca="1" si="25"/>
        <v>0</v>
      </c>
      <c r="M246" s="491">
        <f ca="1">IFERROR(J246*INDEX('General Inputs'!$G$522:$G$579,MATCH(F246,'General Inputs'!$F$522:$F$579,0)),0)*1000</f>
        <v>0</v>
      </c>
      <c r="N246" s="445">
        <f ca="1">IFERROR(J246*INDEX('General Inputs'!$H$522:$H$579,MATCH(F246,'General Inputs'!$F$522:$F$579,0)),0)*1000</f>
        <v>0</v>
      </c>
      <c r="O246" s="445">
        <f ca="1">IFERROR(J246*INDEX('General Inputs'!$I$522:$I$579,MATCH(F246,'General Inputs'!$F$522:$F$579,0)),0)*1000</f>
        <v>0</v>
      </c>
      <c r="P246" s="445">
        <f ca="1">IFERROR($J246*INDEX('General Inputs'!$G$583:$G$630,MATCH(Coal_Calcs!$F246,'General Inputs'!$F$583:$F$630,0)),0)*$F$20</f>
        <v>0</v>
      </c>
      <c r="Q246" s="445">
        <f ca="1">IFERROR($J246*INDEX('General Inputs'!$H$583:$H$630,MATCH(Coal_Calcs!$F246,'General Inputs'!$F$583:$F$630,0)),0)*$F$20</f>
        <v>0</v>
      </c>
      <c r="R246" s="445">
        <f ca="1">IFERROR($J246*INDEX('General Inputs'!$I$583:$I$630,MATCH(Coal_Calcs!$F246,'General Inputs'!$F$583:$F$630,0)),0)*$F$20</f>
        <v>0</v>
      </c>
      <c r="S246" s="445">
        <f t="shared" ca="1" si="24"/>
        <v>0</v>
      </c>
      <c r="T246" s="442">
        <f t="shared" ca="1" si="24"/>
        <v>0</v>
      </c>
      <c r="U246" s="446">
        <f t="shared" ca="1" si="24"/>
        <v>0</v>
      </c>
      <c r="V246" s="445">
        <f ca="1">IFERROR(K246*INDEX('General Inputs'!$G$522:$G$579,MATCH(F246,'General Inputs'!$F$522:$F$579,0)),0)*1000</f>
        <v>0</v>
      </c>
      <c r="W246" s="445">
        <f ca="1">IFERROR(K246*INDEX('General Inputs'!$H$522:$H$579,MATCH(F246,'General Inputs'!$F$522:$F$579,0)),0)*1000</f>
        <v>0</v>
      </c>
      <c r="X246" s="445">
        <f ca="1">IFERROR(K246*INDEX('General Inputs'!$I$522:$I$579,MATCH(F246,'General Inputs'!$F$522:$F$579,0)),0)*1000</f>
        <v>0</v>
      </c>
      <c r="Y246" s="445">
        <f ca="1">IFERROR($K246*INDEX('General Inputs'!$G$583:$G$630,MATCH(Coal_Calcs!$F246,'General Inputs'!$F$583:$F$630,0)),0)*$F$20</f>
        <v>0</v>
      </c>
      <c r="Z246" s="445">
        <f ca="1">IFERROR($K246*INDEX('General Inputs'!$H$583:$H$630,MATCH(Coal_Calcs!$F246,'General Inputs'!$F$583:$F$630,0)),0)*$F$20</f>
        <v>0</v>
      </c>
      <c r="AA246" s="445">
        <f ca="1">IFERROR($K246*INDEX('General Inputs'!$I$583:$I$630,MATCH(Coal_Calcs!$F246,'General Inputs'!$F$583:$F$630,0)),0)*$F$20</f>
        <v>0</v>
      </c>
      <c r="AB246" s="445">
        <f t="shared" ref="AB246:AD280" ca="1" si="26">V246+Y246</f>
        <v>0</v>
      </c>
      <c r="AC246" s="442">
        <f t="shared" ca="1" si="26"/>
        <v>0</v>
      </c>
      <c r="AD246" s="446">
        <f t="shared" ca="1" si="26"/>
        <v>0</v>
      </c>
      <c r="AE246" s="445"/>
      <c r="AF246" s="442"/>
      <c r="AG246" s="446"/>
      <c r="AH246" s="445"/>
      <c r="AI246" s="442"/>
      <c r="AJ246" s="446"/>
      <c r="AK246" s="445">
        <f t="shared" ref="AK246:AM280" si="27">AE246+AH246</f>
        <v>0</v>
      </c>
      <c r="AL246" s="442">
        <f t="shared" si="27"/>
        <v>0</v>
      </c>
      <c r="AM246" s="446">
        <f t="shared" si="27"/>
        <v>0</v>
      </c>
    </row>
    <row r="247" spans="1:39" s="82" customFormat="1" ht="12.9" customHeight="1" x14ac:dyDescent="0.3">
      <c r="A247" s="19"/>
      <c r="B247" s="19"/>
      <c r="C247" s="104"/>
      <c r="D247" s="453"/>
      <c r="E247" s="454" t="str">
        <f t="shared" ca="1" si="25"/>
        <v>El Salvador</v>
      </c>
      <c r="F247" s="454" t="str">
        <f t="shared" ca="1" si="25"/>
        <v>sv</v>
      </c>
      <c r="G247" s="454" t="str">
        <f t="shared" ca="1" si="25"/>
        <v>e6tons</v>
      </c>
      <c r="H247" s="175"/>
      <c r="I247" s="175"/>
      <c r="J247" s="442">
        <f t="shared" ca="1" si="25"/>
        <v>0</v>
      </c>
      <c r="K247" s="442">
        <f t="shared" ca="1" si="25"/>
        <v>0</v>
      </c>
      <c r="L247" s="448">
        <f t="shared" ca="1" si="25"/>
        <v>0</v>
      </c>
      <c r="M247" s="491">
        <f ca="1">IFERROR(J247*INDEX('General Inputs'!$G$522:$G$579,MATCH(F247,'General Inputs'!$F$522:$F$579,0)),0)*1000</f>
        <v>0</v>
      </c>
      <c r="N247" s="445">
        <f ca="1">IFERROR(J247*INDEX('General Inputs'!$H$522:$H$579,MATCH(F247,'General Inputs'!$F$522:$F$579,0)),0)*1000</f>
        <v>0</v>
      </c>
      <c r="O247" s="445">
        <f ca="1">IFERROR(J247*INDEX('General Inputs'!$I$522:$I$579,MATCH(F247,'General Inputs'!$F$522:$F$579,0)),0)*1000</f>
        <v>0</v>
      </c>
      <c r="P247" s="445">
        <f ca="1">IFERROR($J247*INDEX('General Inputs'!$G$583:$G$630,MATCH(Coal_Calcs!$F247,'General Inputs'!$F$583:$F$630,0)),0)*$F$20</f>
        <v>0</v>
      </c>
      <c r="Q247" s="445">
        <f ca="1">IFERROR($J247*INDEX('General Inputs'!$H$583:$H$630,MATCH(Coal_Calcs!$F247,'General Inputs'!$F$583:$F$630,0)),0)*$F$20</f>
        <v>0</v>
      </c>
      <c r="R247" s="445">
        <f ca="1">IFERROR($J247*INDEX('General Inputs'!$I$583:$I$630,MATCH(Coal_Calcs!$F247,'General Inputs'!$F$583:$F$630,0)),0)*$F$20</f>
        <v>0</v>
      </c>
      <c r="S247" s="445">
        <f t="shared" ca="1" si="24"/>
        <v>0</v>
      </c>
      <c r="T247" s="442">
        <f t="shared" ca="1" si="24"/>
        <v>0</v>
      </c>
      <c r="U247" s="446">
        <f t="shared" ca="1" si="24"/>
        <v>0</v>
      </c>
      <c r="V247" s="445">
        <f ca="1">IFERROR(K247*INDEX('General Inputs'!$G$522:$G$579,MATCH(F247,'General Inputs'!$F$522:$F$579,0)),0)*1000</f>
        <v>0</v>
      </c>
      <c r="W247" s="445">
        <f ca="1">IFERROR(K247*INDEX('General Inputs'!$H$522:$H$579,MATCH(F247,'General Inputs'!$F$522:$F$579,0)),0)*1000</f>
        <v>0</v>
      </c>
      <c r="X247" s="445">
        <f ca="1">IFERROR(K247*INDEX('General Inputs'!$I$522:$I$579,MATCH(F247,'General Inputs'!$F$522:$F$579,0)),0)*1000</f>
        <v>0</v>
      </c>
      <c r="Y247" s="445">
        <f ca="1">IFERROR($K247*INDEX('General Inputs'!$G$583:$G$630,MATCH(Coal_Calcs!$F247,'General Inputs'!$F$583:$F$630,0)),0)*$F$20</f>
        <v>0</v>
      </c>
      <c r="Z247" s="445">
        <f ca="1">IFERROR($K247*INDEX('General Inputs'!$H$583:$H$630,MATCH(Coal_Calcs!$F247,'General Inputs'!$F$583:$F$630,0)),0)*$F$20</f>
        <v>0</v>
      </c>
      <c r="AA247" s="445">
        <f ca="1">IFERROR($K247*INDEX('General Inputs'!$I$583:$I$630,MATCH(Coal_Calcs!$F247,'General Inputs'!$F$583:$F$630,0)),0)*$F$20</f>
        <v>0</v>
      </c>
      <c r="AB247" s="445">
        <f t="shared" ca="1" si="26"/>
        <v>0</v>
      </c>
      <c r="AC247" s="442">
        <f t="shared" ca="1" si="26"/>
        <v>0</v>
      </c>
      <c r="AD247" s="446">
        <f t="shared" ca="1" si="26"/>
        <v>0</v>
      </c>
      <c r="AE247" s="445"/>
      <c r="AF247" s="442"/>
      <c r="AG247" s="446"/>
      <c r="AH247" s="445"/>
      <c r="AI247" s="442"/>
      <c r="AJ247" s="446"/>
      <c r="AK247" s="445">
        <f t="shared" si="27"/>
        <v>0</v>
      </c>
      <c r="AL247" s="442">
        <f t="shared" si="27"/>
        <v>0</v>
      </c>
      <c r="AM247" s="446">
        <f t="shared" si="27"/>
        <v>0</v>
      </c>
    </row>
    <row r="248" spans="1:39" s="82" customFormat="1" ht="12.9" customHeight="1" x14ac:dyDescent="0.3">
      <c r="A248" s="19"/>
      <c r="B248" s="19"/>
      <c r="C248" s="104"/>
      <c r="D248" s="453"/>
      <c r="E248" s="454" t="str">
        <f t="shared" ca="1" si="25"/>
        <v>Sint Maarten (Dutch part)</v>
      </c>
      <c r="F248" s="454" t="str">
        <f t="shared" ca="1" si="25"/>
        <v>sx</v>
      </c>
      <c r="G248" s="454" t="str">
        <f t="shared" ca="1" si="25"/>
        <v>e6tons</v>
      </c>
      <c r="H248" s="175"/>
      <c r="I248" s="175"/>
      <c r="J248" s="442">
        <f t="shared" ca="1" si="25"/>
        <v>0</v>
      </c>
      <c r="K248" s="442">
        <f t="shared" ca="1" si="25"/>
        <v>0</v>
      </c>
      <c r="L248" s="448">
        <f t="shared" ca="1" si="25"/>
        <v>0</v>
      </c>
      <c r="M248" s="491">
        <f ca="1">IFERROR(J248*INDEX('General Inputs'!$G$522:$G$579,MATCH(F248,'General Inputs'!$F$522:$F$579,0)),0)*1000</f>
        <v>0</v>
      </c>
      <c r="N248" s="445">
        <f ca="1">IFERROR(J248*INDEX('General Inputs'!$H$522:$H$579,MATCH(F248,'General Inputs'!$F$522:$F$579,0)),0)*1000</f>
        <v>0</v>
      </c>
      <c r="O248" s="445">
        <f ca="1">IFERROR(J248*INDEX('General Inputs'!$I$522:$I$579,MATCH(F248,'General Inputs'!$F$522:$F$579,0)),0)*1000</f>
        <v>0</v>
      </c>
      <c r="P248" s="445">
        <f ca="1">IFERROR($J248*INDEX('General Inputs'!$G$583:$G$630,MATCH(Coal_Calcs!$F248,'General Inputs'!$F$583:$F$630,0)),0)*$F$20</f>
        <v>0</v>
      </c>
      <c r="Q248" s="445">
        <f ca="1">IFERROR($J248*INDEX('General Inputs'!$H$583:$H$630,MATCH(Coal_Calcs!$F248,'General Inputs'!$F$583:$F$630,0)),0)*$F$20</f>
        <v>0</v>
      </c>
      <c r="R248" s="445">
        <f ca="1">IFERROR($J248*INDEX('General Inputs'!$I$583:$I$630,MATCH(Coal_Calcs!$F248,'General Inputs'!$F$583:$F$630,0)),0)*$F$20</f>
        <v>0</v>
      </c>
      <c r="S248" s="445">
        <f t="shared" ca="1" si="24"/>
        <v>0</v>
      </c>
      <c r="T248" s="442">
        <f t="shared" ca="1" si="24"/>
        <v>0</v>
      </c>
      <c r="U248" s="446">
        <f t="shared" ca="1" si="24"/>
        <v>0</v>
      </c>
      <c r="V248" s="445">
        <f ca="1">IFERROR(K248*INDEX('General Inputs'!$G$522:$G$579,MATCH(F248,'General Inputs'!$F$522:$F$579,0)),0)*1000</f>
        <v>0</v>
      </c>
      <c r="W248" s="445">
        <f ca="1">IFERROR(K248*INDEX('General Inputs'!$H$522:$H$579,MATCH(F248,'General Inputs'!$F$522:$F$579,0)),0)*1000</f>
        <v>0</v>
      </c>
      <c r="X248" s="445">
        <f ca="1">IFERROR(K248*INDEX('General Inputs'!$I$522:$I$579,MATCH(F248,'General Inputs'!$F$522:$F$579,0)),0)*1000</f>
        <v>0</v>
      </c>
      <c r="Y248" s="445">
        <f ca="1">IFERROR($K248*INDEX('General Inputs'!$G$583:$G$630,MATCH(Coal_Calcs!$F248,'General Inputs'!$F$583:$F$630,0)),0)*$F$20</f>
        <v>0</v>
      </c>
      <c r="Z248" s="445">
        <f ca="1">IFERROR($K248*INDEX('General Inputs'!$H$583:$H$630,MATCH(Coal_Calcs!$F248,'General Inputs'!$F$583:$F$630,0)),0)*$F$20</f>
        <v>0</v>
      </c>
      <c r="AA248" s="445">
        <f ca="1">IFERROR($K248*INDEX('General Inputs'!$I$583:$I$630,MATCH(Coal_Calcs!$F248,'General Inputs'!$F$583:$F$630,0)),0)*$F$20</f>
        <v>0</v>
      </c>
      <c r="AB248" s="445">
        <f t="shared" ca="1" si="26"/>
        <v>0</v>
      </c>
      <c r="AC248" s="442">
        <f t="shared" ca="1" si="26"/>
        <v>0</v>
      </c>
      <c r="AD248" s="446">
        <f t="shared" ca="1" si="26"/>
        <v>0</v>
      </c>
      <c r="AE248" s="445"/>
      <c r="AF248" s="442"/>
      <c r="AG248" s="446"/>
      <c r="AH248" s="445"/>
      <c r="AI248" s="442"/>
      <c r="AJ248" s="446"/>
      <c r="AK248" s="445">
        <f t="shared" si="27"/>
        <v>0</v>
      </c>
      <c r="AL248" s="442">
        <f t="shared" si="27"/>
        <v>0</v>
      </c>
      <c r="AM248" s="446">
        <f t="shared" si="27"/>
        <v>0</v>
      </c>
    </row>
    <row r="249" spans="1:39" s="82" customFormat="1" ht="12.9" customHeight="1" x14ac:dyDescent="0.3">
      <c r="A249" s="19"/>
      <c r="B249" s="19"/>
      <c r="C249" s="104"/>
      <c r="D249" s="453"/>
      <c r="E249" s="454" t="str">
        <f t="shared" ca="1" si="25"/>
        <v>Syria</v>
      </c>
      <c r="F249" s="454" t="str">
        <f t="shared" ca="1" si="25"/>
        <v>sy</v>
      </c>
      <c r="G249" s="454" t="str">
        <f t="shared" ca="1" si="25"/>
        <v>e6tons</v>
      </c>
      <c r="H249" s="175"/>
      <c r="I249" s="175"/>
      <c r="J249" s="442">
        <f t="shared" ca="1" si="25"/>
        <v>0</v>
      </c>
      <c r="K249" s="442">
        <f t="shared" ca="1" si="25"/>
        <v>0</v>
      </c>
      <c r="L249" s="448">
        <f t="shared" ca="1" si="25"/>
        <v>0</v>
      </c>
      <c r="M249" s="491">
        <f ca="1">IFERROR(J249*INDEX('General Inputs'!$G$522:$G$579,MATCH(F249,'General Inputs'!$F$522:$F$579,0)),0)*1000</f>
        <v>0</v>
      </c>
      <c r="N249" s="445">
        <f ca="1">IFERROR(J249*INDEX('General Inputs'!$H$522:$H$579,MATCH(F249,'General Inputs'!$F$522:$F$579,0)),0)*1000</f>
        <v>0</v>
      </c>
      <c r="O249" s="445">
        <f ca="1">IFERROR(J249*INDEX('General Inputs'!$I$522:$I$579,MATCH(F249,'General Inputs'!$F$522:$F$579,0)),0)*1000</f>
        <v>0</v>
      </c>
      <c r="P249" s="445">
        <f ca="1">IFERROR($J249*INDEX('General Inputs'!$G$583:$G$630,MATCH(Coal_Calcs!$F249,'General Inputs'!$F$583:$F$630,0)),0)*$F$20</f>
        <v>0</v>
      </c>
      <c r="Q249" s="445">
        <f ca="1">IFERROR($J249*INDEX('General Inputs'!$H$583:$H$630,MATCH(Coal_Calcs!$F249,'General Inputs'!$F$583:$F$630,0)),0)*$F$20</f>
        <v>0</v>
      </c>
      <c r="R249" s="445">
        <f ca="1">IFERROR($J249*INDEX('General Inputs'!$I$583:$I$630,MATCH(Coal_Calcs!$F249,'General Inputs'!$F$583:$F$630,0)),0)*$F$20</f>
        <v>0</v>
      </c>
      <c r="S249" s="445">
        <f t="shared" ca="1" si="24"/>
        <v>0</v>
      </c>
      <c r="T249" s="442">
        <f t="shared" ca="1" si="24"/>
        <v>0</v>
      </c>
      <c r="U249" s="446">
        <f t="shared" ca="1" si="24"/>
        <v>0</v>
      </c>
      <c r="V249" s="445">
        <f ca="1">IFERROR(K249*INDEX('General Inputs'!$G$522:$G$579,MATCH(F249,'General Inputs'!$F$522:$F$579,0)),0)*1000</f>
        <v>0</v>
      </c>
      <c r="W249" s="445">
        <f ca="1">IFERROR(K249*INDEX('General Inputs'!$H$522:$H$579,MATCH(F249,'General Inputs'!$F$522:$F$579,0)),0)*1000</f>
        <v>0</v>
      </c>
      <c r="X249" s="445">
        <f ca="1">IFERROR(K249*INDEX('General Inputs'!$I$522:$I$579,MATCH(F249,'General Inputs'!$F$522:$F$579,0)),0)*1000</f>
        <v>0</v>
      </c>
      <c r="Y249" s="445">
        <f ca="1">IFERROR($K249*INDEX('General Inputs'!$G$583:$G$630,MATCH(Coal_Calcs!$F249,'General Inputs'!$F$583:$F$630,0)),0)*$F$20</f>
        <v>0</v>
      </c>
      <c r="Z249" s="445">
        <f ca="1">IFERROR($K249*INDEX('General Inputs'!$H$583:$H$630,MATCH(Coal_Calcs!$F249,'General Inputs'!$F$583:$F$630,0)),0)*$F$20</f>
        <v>0</v>
      </c>
      <c r="AA249" s="445">
        <f ca="1">IFERROR($K249*INDEX('General Inputs'!$I$583:$I$630,MATCH(Coal_Calcs!$F249,'General Inputs'!$F$583:$F$630,0)),0)*$F$20</f>
        <v>0</v>
      </c>
      <c r="AB249" s="445">
        <f t="shared" ca="1" si="26"/>
        <v>0</v>
      </c>
      <c r="AC249" s="442">
        <f t="shared" ca="1" si="26"/>
        <v>0</v>
      </c>
      <c r="AD249" s="446">
        <f t="shared" ca="1" si="26"/>
        <v>0</v>
      </c>
      <c r="AE249" s="445"/>
      <c r="AF249" s="442"/>
      <c r="AG249" s="446"/>
      <c r="AH249" s="445"/>
      <c r="AI249" s="442"/>
      <c r="AJ249" s="446"/>
      <c r="AK249" s="445">
        <f t="shared" si="27"/>
        <v>0</v>
      </c>
      <c r="AL249" s="442">
        <f t="shared" si="27"/>
        <v>0</v>
      </c>
      <c r="AM249" s="446">
        <f t="shared" si="27"/>
        <v>0</v>
      </c>
    </row>
    <row r="250" spans="1:39" s="82" customFormat="1" ht="12.9" customHeight="1" x14ac:dyDescent="0.3">
      <c r="A250" s="19"/>
      <c r="B250" s="19"/>
      <c r="C250" s="104"/>
      <c r="D250" s="453"/>
      <c r="E250" s="454" t="str">
        <f t="shared" ca="1" si="25"/>
        <v>Eswatini</v>
      </c>
      <c r="F250" s="454" t="str">
        <f t="shared" ca="1" si="25"/>
        <v>sz</v>
      </c>
      <c r="G250" s="454" t="str">
        <f t="shared" ca="1" si="25"/>
        <v>e6tons</v>
      </c>
      <c r="H250" s="175"/>
      <c r="I250" s="175"/>
      <c r="J250" s="442">
        <f t="shared" ca="1" si="25"/>
        <v>0</v>
      </c>
      <c r="K250" s="442">
        <f t="shared" ca="1" si="25"/>
        <v>0.10990099700625965</v>
      </c>
      <c r="L250" s="448">
        <f t="shared" ca="1" si="25"/>
        <v>0</v>
      </c>
      <c r="M250" s="491">
        <f ca="1">IFERROR(J250*INDEX('General Inputs'!$G$522:$G$579,MATCH(F250,'General Inputs'!$F$522:$F$579,0)),0)*1000</f>
        <v>0</v>
      </c>
      <c r="N250" s="445">
        <f ca="1">IFERROR(J250*INDEX('General Inputs'!$H$522:$H$579,MATCH(F250,'General Inputs'!$F$522:$F$579,0)),0)*1000</f>
        <v>0</v>
      </c>
      <c r="O250" s="445">
        <f ca="1">IFERROR(J250*INDEX('General Inputs'!$I$522:$I$579,MATCH(F250,'General Inputs'!$F$522:$F$579,0)),0)*1000</f>
        <v>0</v>
      </c>
      <c r="P250" s="445">
        <f ca="1">IFERROR($J250*INDEX('General Inputs'!$G$583:$G$630,MATCH(Coal_Calcs!$F250,'General Inputs'!$F$583:$F$630,0)),0)*$F$20</f>
        <v>0</v>
      </c>
      <c r="Q250" s="445">
        <f ca="1">IFERROR($J250*INDEX('General Inputs'!$H$583:$H$630,MATCH(Coal_Calcs!$F250,'General Inputs'!$F$583:$F$630,0)),0)*$F$20</f>
        <v>0</v>
      </c>
      <c r="R250" s="445">
        <f ca="1">IFERROR($J250*INDEX('General Inputs'!$I$583:$I$630,MATCH(Coal_Calcs!$F250,'General Inputs'!$F$583:$F$630,0)),0)*$F$20</f>
        <v>0</v>
      </c>
      <c r="S250" s="445">
        <f t="shared" ca="1" si="24"/>
        <v>0</v>
      </c>
      <c r="T250" s="442">
        <f t="shared" ca="1" si="24"/>
        <v>0</v>
      </c>
      <c r="U250" s="446">
        <f t="shared" ca="1" si="24"/>
        <v>0</v>
      </c>
      <c r="V250" s="445">
        <f ca="1">IFERROR(K250*INDEX('General Inputs'!$G$522:$G$579,MATCH(F250,'General Inputs'!$F$522:$F$579,0)),0)*1000</f>
        <v>178.6558370735554</v>
      </c>
      <c r="W250" s="445">
        <f ca="1">IFERROR(K250*INDEX('General Inputs'!$H$522:$H$579,MATCH(F250,'General Inputs'!$F$522:$F$579,0)),0)*1000</f>
        <v>198.11451323179489</v>
      </c>
      <c r="X250" s="445">
        <f ca="1">IFERROR(K250*INDEX('General Inputs'!$I$522:$I$579,MATCH(F250,'General Inputs'!$F$522:$F$579,0)),0)*1000</f>
        <v>217.77041787381586</v>
      </c>
      <c r="Y250" s="445">
        <f ca="1">IFERROR($K250*INDEX('General Inputs'!$G$583:$G$630,MATCH(Coal_Calcs!$F250,'General Inputs'!$F$583:$F$630,0)),0)*$F$20</f>
        <v>0</v>
      </c>
      <c r="Z250" s="445">
        <f ca="1">IFERROR($K250*INDEX('General Inputs'!$H$583:$H$630,MATCH(Coal_Calcs!$F250,'General Inputs'!$F$583:$F$630,0)),0)*$F$20</f>
        <v>0</v>
      </c>
      <c r="AA250" s="445">
        <f ca="1">IFERROR($K250*INDEX('General Inputs'!$I$583:$I$630,MATCH(Coal_Calcs!$F250,'General Inputs'!$F$583:$F$630,0)),0)*$F$20</f>
        <v>0</v>
      </c>
      <c r="AB250" s="445">
        <f t="shared" ca="1" si="26"/>
        <v>178.6558370735554</v>
      </c>
      <c r="AC250" s="442">
        <f t="shared" ca="1" si="26"/>
        <v>198.11451323179489</v>
      </c>
      <c r="AD250" s="446">
        <f t="shared" ca="1" si="26"/>
        <v>217.77041787381586</v>
      </c>
      <c r="AE250" s="445"/>
      <c r="AF250" s="442"/>
      <c r="AG250" s="446"/>
      <c r="AH250" s="445"/>
      <c r="AI250" s="442"/>
      <c r="AJ250" s="446"/>
      <c r="AK250" s="445">
        <f t="shared" si="27"/>
        <v>0</v>
      </c>
      <c r="AL250" s="442">
        <f t="shared" si="27"/>
        <v>0</v>
      </c>
      <c r="AM250" s="446">
        <f t="shared" si="27"/>
        <v>0</v>
      </c>
    </row>
    <row r="251" spans="1:39" s="82" customFormat="1" ht="12.9" customHeight="1" x14ac:dyDescent="0.3">
      <c r="A251" s="19"/>
      <c r="B251" s="19"/>
      <c r="C251" s="104"/>
      <c r="D251" s="453"/>
      <c r="E251" s="454" t="str">
        <f t="shared" ca="1" si="25"/>
        <v>Turks and Caicos Islands</v>
      </c>
      <c r="F251" s="454" t="str">
        <f t="shared" ca="1" si="25"/>
        <v>tc</v>
      </c>
      <c r="G251" s="454" t="str">
        <f t="shared" ca="1" si="25"/>
        <v>e6tons</v>
      </c>
      <c r="H251" s="175"/>
      <c r="I251" s="175"/>
      <c r="J251" s="442">
        <f t="shared" ca="1" si="25"/>
        <v>0</v>
      </c>
      <c r="K251" s="442">
        <f t="shared" ca="1" si="25"/>
        <v>0</v>
      </c>
      <c r="L251" s="448">
        <f t="shared" ca="1" si="25"/>
        <v>0</v>
      </c>
      <c r="M251" s="491">
        <f ca="1">IFERROR(J251*INDEX('General Inputs'!$G$522:$G$579,MATCH(F251,'General Inputs'!$F$522:$F$579,0)),0)*1000</f>
        <v>0</v>
      </c>
      <c r="N251" s="445">
        <f ca="1">IFERROR(J251*INDEX('General Inputs'!$H$522:$H$579,MATCH(F251,'General Inputs'!$F$522:$F$579,0)),0)*1000</f>
        <v>0</v>
      </c>
      <c r="O251" s="445">
        <f ca="1">IFERROR(J251*INDEX('General Inputs'!$I$522:$I$579,MATCH(F251,'General Inputs'!$F$522:$F$579,0)),0)*1000</f>
        <v>0</v>
      </c>
      <c r="P251" s="445">
        <f ca="1">IFERROR($J251*INDEX('General Inputs'!$G$583:$G$630,MATCH(Coal_Calcs!$F251,'General Inputs'!$F$583:$F$630,0)),0)*$F$20</f>
        <v>0</v>
      </c>
      <c r="Q251" s="445">
        <f ca="1">IFERROR($J251*INDEX('General Inputs'!$H$583:$H$630,MATCH(Coal_Calcs!$F251,'General Inputs'!$F$583:$F$630,0)),0)*$F$20</f>
        <v>0</v>
      </c>
      <c r="R251" s="445">
        <f ca="1">IFERROR($J251*INDEX('General Inputs'!$I$583:$I$630,MATCH(Coal_Calcs!$F251,'General Inputs'!$F$583:$F$630,0)),0)*$F$20</f>
        <v>0</v>
      </c>
      <c r="S251" s="445">
        <f t="shared" ca="1" si="24"/>
        <v>0</v>
      </c>
      <c r="T251" s="442">
        <f t="shared" ca="1" si="24"/>
        <v>0</v>
      </c>
      <c r="U251" s="446">
        <f t="shared" ca="1" si="24"/>
        <v>0</v>
      </c>
      <c r="V251" s="445">
        <f ca="1">IFERROR(K251*INDEX('General Inputs'!$G$522:$G$579,MATCH(F251,'General Inputs'!$F$522:$F$579,0)),0)*1000</f>
        <v>0</v>
      </c>
      <c r="W251" s="445">
        <f ca="1">IFERROR(K251*INDEX('General Inputs'!$H$522:$H$579,MATCH(F251,'General Inputs'!$F$522:$F$579,0)),0)*1000</f>
        <v>0</v>
      </c>
      <c r="X251" s="445">
        <f ca="1">IFERROR(K251*INDEX('General Inputs'!$I$522:$I$579,MATCH(F251,'General Inputs'!$F$522:$F$579,0)),0)*1000</f>
        <v>0</v>
      </c>
      <c r="Y251" s="445">
        <f ca="1">IFERROR($K251*INDEX('General Inputs'!$G$583:$G$630,MATCH(Coal_Calcs!$F251,'General Inputs'!$F$583:$F$630,0)),0)*$F$20</f>
        <v>0</v>
      </c>
      <c r="Z251" s="445">
        <f ca="1">IFERROR($K251*INDEX('General Inputs'!$H$583:$H$630,MATCH(Coal_Calcs!$F251,'General Inputs'!$F$583:$F$630,0)),0)*$F$20</f>
        <v>0</v>
      </c>
      <c r="AA251" s="445">
        <f ca="1">IFERROR($K251*INDEX('General Inputs'!$I$583:$I$630,MATCH(Coal_Calcs!$F251,'General Inputs'!$F$583:$F$630,0)),0)*$F$20</f>
        <v>0</v>
      </c>
      <c r="AB251" s="445">
        <f t="shared" ca="1" si="26"/>
        <v>0</v>
      </c>
      <c r="AC251" s="442">
        <f t="shared" ca="1" si="26"/>
        <v>0</v>
      </c>
      <c r="AD251" s="446">
        <f t="shared" ca="1" si="26"/>
        <v>0</v>
      </c>
      <c r="AE251" s="445"/>
      <c r="AF251" s="442"/>
      <c r="AG251" s="446"/>
      <c r="AH251" s="445"/>
      <c r="AI251" s="442"/>
      <c r="AJ251" s="446"/>
      <c r="AK251" s="445">
        <f t="shared" si="27"/>
        <v>0</v>
      </c>
      <c r="AL251" s="442">
        <f t="shared" si="27"/>
        <v>0</v>
      </c>
      <c r="AM251" s="446">
        <f t="shared" si="27"/>
        <v>0</v>
      </c>
    </row>
    <row r="252" spans="1:39" s="82" customFormat="1" ht="12.9" customHeight="1" x14ac:dyDescent="0.3">
      <c r="A252" s="19"/>
      <c r="B252" s="19"/>
      <c r="C252" s="104"/>
      <c r="D252" s="453"/>
      <c r="E252" s="454" t="str">
        <f t="shared" ca="1" si="25"/>
        <v>Chad</v>
      </c>
      <c r="F252" s="454" t="str">
        <f t="shared" ca="1" si="25"/>
        <v>td</v>
      </c>
      <c r="G252" s="454" t="str">
        <f t="shared" ca="1" si="25"/>
        <v>e6tons</v>
      </c>
      <c r="H252" s="175"/>
      <c r="I252" s="175"/>
      <c r="J252" s="442">
        <f t="shared" ca="1" si="25"/>
        <v>0</v>
      </c>
      <c r="K252" s="442">
        <f t="shared" ca="1" si="25"/>
        <v>0</v>
      </c>
      <c r="L252" s="448">
        <f t="shared" ca="1" si="25"/>
        <v>0</v>
      </c>
      <c r="M252" s="491">
        <f ca="1">IFERROR(J252*INDEX('General Inputs'!$G$522:$G$579,MATCH(F252,'General Inputs'!$F$522:$F$579,0)),0)*1000</f>
        <v>0</v>
      </c>
      <c r="N252" s="445">
        <f ca="1">IFERROR(J252*INDEX('General Inputs'!$H$522:$H$579,MATCH(F252,'General Inputs'!$F$522:$F$579,0)),0)*1000</f>
        <v>0</v>
      </c>
      <c r="O252" s="445">
        <f ca="1">IFERROR(J252*INDEX('General Inputs'!$I$522:$I$579,MATCH(F252,'General Inputs'!$F$522:$F$579,0)),0)*1000</f>
        <v>0</v>
      </c>
      <c r="P252" s="445">
        <f ca="1">IFERROR($J252*INDEX('General Inputs'!$G$583:$G$630,MATCH(Coal_Calcs!$F252,'General Inputs'!$F$583:$F$630,0)),0)*$F$20</f>
        <v>0</v>
      </c>
      <c r="Q252" s="445">
        <f ca="1">IFERROR($J252*INDEX('General Inputs'!$H$583:$H$630,MATCH(Coal_Calcs!$F252,'General Inputs'!$F$583:$F$630,0)),0)*$F$20</f>
        <v>0</v>
      </c>
      <c r="R252" s="445">
        <f ca="1">IFERROR($J252*INDEX('General Inputs'!$I$583:$I$630,MATCH(Coal_Calcs!$F252,'General Inputs'!$F$583:$F$630,0)),0)*$F$20</f>
        <v>0</v>
      </c>
      <c r="S252" s="445">
        <f t="shared" ca="1" si="24"/>
        <v>0</v>
      </c>
      <c r="T252" s="442">
        <f t="shared" ca="1" si="24"/>
        <v>0</v>
      </c>
      <c r="U252" s="446">
        <f t="shared" ca="1" si="24"/>
        <v>0</v>
      </c>
      <c r="V252" s="445">
        <f ca="1">IFERROR(K252*INDEX('General Inputs'!$G$522:$G$579,MATCH(F252,'General Inputs'!$F$522:$F$579,0)),0)*1000</f>
        <v>0</v>
      </c>
      <c r="W252" s="445">
        <f ca="1">IFERROR(K252*INDEX('General Inputs'!$H$522:$H$579,MATCH(F252,'General Inputs'!$F$522:$F$579,0)),0)*1000</f>
        <v>0</v>
      </c>
      <c r="X252" s="445">
        <f ca="1">IFERROR(K252*INDEX('General Inputs'!$I$522:$I$579,MATCH(F252,'General Inputs'!$F$522:$F$579,0)),0)*1000</f>
        <v>0</v>
      </c>
      <c r="Y252" s="445">
        <f ca="1">IFERROR($K252*INDEX('General Inputs'!$G$583:$G$630,MATCH(Coal_Calcs!$F252,'General Inputs'!$F$583:$F$630,0)),0)*$F$20</f>
        <v>0</v>
      </c>
      <c r="Z252" s="445">
        <f ca="1">IFERROR($K252*INDEX('General Inputs'!$H$583:$H$630,MATCH(Coal_Calcs!$F252,'General Inputs'!$F$583:$F$630,0)),0)*$F$20</f>
        <v>0</v>
      </c>
      <c r="AA252" s="445">
        <f ca="1">IFERROR($K252*INDEX('General Inputs'!$I$583:$I$630,MATCH(Coal_Calcs!$F252,'General Inputs'!$F$583:$F$630,0)),0)*$F$20</f>
        <v>0</v>
      </c>
      <c r="AB252" s="445">
        <f t="shared" ca="1" si="26"/>
        <v>0</v>
      </c>
      <c r="AC252" s="442">
        <f t="shared" ca="1" si="26"/>
        <v>0</v>
      </c>
      <c r="AD252" s="446">
        <f t="shared" ca="1" si="26"/>
        <v>0</v>
      </c>
      <c r="AE252" s="445"/>
      <c r="AF252" s="442"/>
      <c r="AG252" s="446"/>
      <c r="AH252" s="445"/>
      <c r="AI252" s="442"/>
      <c r="AJ252" s="446"/>
      <c r="AK252" s="445">
        <f t="shared" si="27"/>
        <v>0</v>
      </c>
      <c r="AL252" s="442">
        <f t="shared" si="27"/>
        <v>0</v>
      </c>
      <c r="AM252" s="446">
        <f t="shared" si="27"/>
        <v>0</v>
      </c>
    </row>
    <row r="253" spans="1:39" s="82" customFormat="1" ht="12.9" customHeight="1" x14ac:dyDescent="0.3">
      <c r="A253" s="19"/>
      <c r="B253" s="19"/>
      <c r="C253" s="104"/>
      <c r="D253" s="453"/>
      <c r="E253" s="454" t="str">
        <f t="shared" ca="1" si="25"/>
        <v>French Southern Territories</v>
      </c>
      <c r="F253" s="454" t="str">
        <f t="shared" ca="1" si="25"/>
        <v>tf</v>
      </c>
      <c r="G253" s="454" t="str">
        <f t="shared" ca="1" si="25"/>
        <v>e6tons</v>
      </c>
      <c r="H253" s="175"/>
      <c r="I253" s="175"/>
      <c r="J253" s="442">
        <f t="shared" ca="1" si="25"/>
        <v>0</v>
      </c>
      <c r="K253" s="442">
        <f t="shared" ca="1" si="25"/>
        <v>0</v>
      </c>
      <c r="L253" s="448">
        <f t="shared" ca="1" si="25"/>
        <v>0</v>
      </c>
      <c r="M253" s="491">
        <f ca="1">IFERROR(J253*INDEX('General Inputs'!$G$522:$G$579,MATCH(F253,'General Inputs'!$F$522:$F$579,0)),0)*1000</f>
        <v>0</v>
      </c>
      <c r="N253" s="445">
        <f ca="1">IFERROR(J253*INDEX('General Inputs'!$H$522:$H$579,MATCH(F253,'General Inputs'!$F$522:$F$579,0)),0)*1000</f>
        <v>0</v>
      </c>
      <c r="O253" s="445">
        <f ca="1">IFERROR(J253*INDEX('General Inputs'!$I$522:$I$579,MATCH(F253,'General Inputs'!$F$522:$F$579,0)),0)*1000</f>
        <v>0</v>
      </c>
      <c r="P253" s="445">
        <f ca="1">IFERROR($J253*INDEX('General Inputs'!$G$583:$G$630,MATCH(Coal_Calcs!$F253,'General Inputs'!$F$583:$F$630,0)),0)*$F$20</f>
        <v>0</v>
      </c>
      <c r="Q253" s="445">
        <f ca="1">IFERROR($J253*INDEX('General Inputs'!$H$583:$H$630,MATCH(Coal_Calcs!$F253,'General Inputs'!$F$583:$F$630,0)),0)*$F$20</f>
        <v>0</v>
      </c>
      <c r="R253" s="445">
        <f ca="1">IFERROR($J253*INDEX('General Inputs'!$I$583:$I$630,MATCH(Coal_Calcs!$F253,'General Inputs'!$F$583:$F$630,0)),0)*$F$20</f>
        <v>0</v>
      </c>
      <c r="S253" s="445">
        <f t="shared" ca="1" si="24"/>
        <v>0</v>
      </c>
      <c r="T253" s="442">
        <f t="shared" ca="1" si="24"/>
        <v>0</v>
      </c>
      <c r="U253" s="446">
        <f t="shared" ca="1" si="24"/>
        <v>0</v>
      </c>
      <c r="V253" s="445">
        <f ca="1">IFERROR(K253*INDEX('General Inputs'!$G$522:$G$579,MATCH(F253,'General Inputs'!$F$522:$F$579,0)),0)*1000</f>
        <v>0</v>
      </c>
      <c r="W253" s="445">
        <f ca="1">IFERROR(K253*INDEX('General Inputs'!$H$522:$H$579,MATCH(F253,'General Inputs'!$F$522:$F$579,0)),0)*1000</f>
        <v>0</v>
      </c>
      <c r="X253" s="445">
        <f ca="1">IFERROR(K253*INDEX('General Inputs'!$I$522:$I$579,MATCH(F253,'General Inputs'!$F$522:$F$579,0)),0)*1000</f>
        <v>0</v>
      </c>
      <c r="Y253" s="445">
        <f ca="1">IFERROR($K253*INDEX('General Inputs'!$G$583:$G$630,MATCH(Coal_Calcs!$F253,'General Inputs'!$F$583:$F$630,0)),0)*$F$20</f>
        <v>0</v>
      </c>
      <c r="Z253" s="445">
        <f ca="1">IFERROR($K253*INDEX('General Inputs'!$H$583:$H$630,MATCH(Coal_Calcs!$F253,'General Inputs'!$F$583:$F$630,0)),0)*$F$20</f>
        <v>0</v>
      </c>
      <c r="AA253" s="445">
        <f ca="1">IFERROR($K253*INDEX('General Inputs'!$I$583:$I$630,MATCH(Coal_Calcs!$F253,'General Inputs'!$F$583:$F$630,0)),0)*$F$20</f>
        <v>0</v>
      </c>
      <c r="AB253" s="445">
        <f t="shared" ca="1" si="26"/>
        <v>0</v>
      </c>
      <c r="AC253" s="442">
        <f t="shared" ca="1" si="26"/>
        <v>0</v>
      </c>
      <c r="AD253" s="446">
        <f t="shared" ca="1" si="26"/>
        <v>0</v>
      </c>
      <c r="AE253" s="445"/>
      <c r="AF253" s="442"/>
      <c r="AG253" s="446"/>
      <c r="AH253" s="445"/>
      <c r="AI253" s="442"/>
      <c r="AJ253" s="446"/>
      <c r="AK253" s="445">
        <f t="shared" si="27"/>
        <v>0</v>
      </c>
      <c r="AL253" s="442">
        <f t="shared" si="27"/>
        <v>0</v>
      </c>
      <c r="AM253" s="446">
        <f t="shared" si="27"/>
        <v>0</v>
      </c>
    </row>
    <row r="254" spans="1:39" s="82" customFormat="1" ht="12.9" customHeight="1" x14ac:dyDescent="0.3">
      <c r="A254" s="19"/>
      <c r="B254" s="19"/>
      <c r="C254" s="104"/>
      <c r="D254" s="453"/>
      <c r="E254" s="454" t="str">
        <f t="shared" ca="1" si="25"/>
        <v>Togo</v>
      </c>
      <c r="F254" s="454" t="str">
        <f t="shared" ca="1" si="25"/>
        <v>tg</v>
      </c>
      <c r="G254" s="454" t="str">
        <f t="shared" ca="1" si="25"/>
        <v>e6tons</v>
      </c>
      <c r="H254" s="175"/>
      <c r="I254" s="175"/>
      <c r="J254" s="442">
        <f t="shared" ca="1" si="25"/>
        <v>0</v>
      </c>
      <c r="K254" s="442">
        <f t="shared" ca="1" si="25"/>
        <v>0</v>
      </c>
      <c r="L254" s="448">
        <f t="shared" ca="1" si="25"/>
        <v>0</v>
      </c>
      <c r="M254" s="491">
        <f ca="1">IFERROR(J254*INDEX('General Inputs'!$G$522:$G$579,MATCH(F254,'General Inputs'!$F$522:$F$579,0)),0)*1000</f>
        <v>0</v>
      </c>
      <c r="N254" s="445">
        <f ca="1">IFERROR(J254*INDEX('General Inputs'!$H$522:$H$579,MATCH(F254,'General Inputs'!$F$522:$F$579,0)),0)*1000</f>
        <v>0</v>
      </c>
      <c r="O254" s="445">
        <f ca="1">IFERROR(J254*INDEX('General Inputs'!$I$522:$I$579,MATCH(F254,'General Inputs'!$F$522:$F$579,0)),0)*1000</f>
        <v>0</v>
      </c>
      <c r="P254" s="445">
        <f ca="1">IFERROR($J254*INDEX('General Inputs'!$G$583:$G$630,MATCH(Coal_Calcs!$F254,'General Inputs'!$F$583:$F$630,0)),0)*$F$20</f>
        <v>0</v>
      </c>
      <c r="Q254" s="445">
        <f ca="1">IFERROR($J254*INDEX('General Inputs'!$H$583:$H$630,MATCH(Coal_Calcs!$F254,'General Inputs'!$F$583:$F$630,0)),0)*$F$20</f>
        <v>0</v>
      </c>
      <c r="R254" s="445">
        <f ca="1">IFERROR($J254*INDEX('General Inputs'!$I$583:$I$630,MATCH(Coal_Calcs!$F254,'General Inputs'!$F$583:$F$630,0)),0)*$F$20</f>
        <v>0</v>
      </c>
      <c r="S254" s="445">
        <f t="shared" ca="1" si="24"/>
        <v>0</v>
      </c>
      <c r="T254" s="442">
        <f t="shared" ca="1" si="24"/>
        <v>0</v>
      </c>
      <c r="U254" s="446">
        <f t="shared" ca="1" si="24"/>
        <v>0</v>
      </c>
      <c r="V254" s="445">
        <f ca="1">IFERROR(K254*INDEX('General Inputs'!$G$522:$G$579,MATCH(F254,'General Inputs'!$F$522:$F$579,0)),0)*1000</f>
        <v>0</v>
      </c>
      <c r="W254" s="445">
        <f ca="1">IFERROR(K254*INDEX('General Inputs'!$H$522:$H$579,MATCH(F254,'General Inputs'!$F$522:$F$579,0)),0)*1000</f>
        <v>0</v>
      </c>
      <c r="X254" s="445">
        <f ca="1">IFERROR(K254*INDEX('General Inputs'!$I$522:$I$579,MATCH(F254,'General Inputs'!$F$522:$F$579,0)),0)*1000</f>
        <v>0</v>
      </c>
      <c r="Y254" s="445">
        <f ca="1">IFERROR($K254*INDEX('General Inputs'!$G$583:$G$630,MATCH(Coal_Calcs!$F254,'General Inputs'!$F$583:$F$630,0)),0)*$F$20</f>
        <v>0</v>
      </c>
      <c r="Z254" s="445">
        <f ca="1">IFERROR($K254*INDEX('General Inputs'!$H$583:$H$630,MATCH(Coal_Calcs!$F254,'General Inputs'!$F$583:$F$630,0)),0)*$F$20</f>
        <v>0</v>
      </c>
      <c r="AA254" s="445">
        <f ca="1">IFERROR($K254*INDEX('General Inputs'!$I$583:$I$630,MATCH(Coal_Calcs!$F254,'General Inputs'!$F$583:$F$630,0)),0)*$F$20</f>
        <v>0</v>
      </c>
      <c r="AB254" s="445">
        <f t="shared" ca="1" si="26"/>
        <v>0</v>
      </c>
      <c r="AC254" s="442">
        <f t="shared" ca="1" si="26"/>
        <v>0</v>
      </c>
      <c r="AD254" s="446">
        <f t="shared" ca="1" si="26"/>
        <v>0</v>
      </c>
      <c r="AE254" s="445"/>
      <c r="AF254" s="442"/>
      <c r="AG254" s="446"/>
      <c r="AH254" s="445"/>
      <c r="AI254" s="442"/>
      <c r="AJ254" s="446"/>
      <c r="AK254" s="445">
        <f t="shared" si="27"/>
        <v>0</v>
      </c>
      <c r="AL254" s="442">
        <f t="shared" si="27"/>
        <v>0</v>
      </c>
      <c r="AM254" s="446">
        <f t="shared" si="27"/>
        <v>0</v>
      </c>
    </row>
    <row r="255" spans="1:39" s="82" customFormat="1" ht="12.9" customHeight="1" x14ac:dyDescent="0.3">
      <c r="A255" s="19"/>
      <c r="B255" s="19"/>
      <c r="C255" s="104"/>
      <c r="D255" s="453"/>
      <c r="E255" s="454" t="str">
        <f t="shared" ca="1" si="25"/>
        <v>Thailand</v>
      </c>
      <c r="F255" s="454" t="str">
        <f t="shared" ca="1" si="25"/>
        <v>th</v>
      </c>
      <c r="G255" s="454" t="str">
        <f t="shared" ca="1" si="25"/>
        <v>e6tons</v>
      </c>
      <c r="H255" s="175"/>
      <c r="I255" s="175"/>
      <c r="J255" s="442">
        <f t="shared" ca="1" si="25"/>
        <v>14</v>
      </c>
      <c r="K255" s="442">
        <f t="shared" ca="1" si="25"/>
        <v>14.078127714778192</v>
      </c>
      <c r="L255" s="448">
        <f t="shared" ca="1" si="25"/>
        <v>0</v>
      </c>
      <c r="M255" s="491">
        <f ca="1">IFERROR(J255*INDEX('General Inputs'!$G$522:$G$579,MATCH(F255,'General Inputs'!$F$522:$F$579,0)),0)*1000</f>
        <v>22758.498895941004</v>
      </c>
      <c r="N255" s="445">
        <f ca="1">IFERROR(J255*INDEX('General Inputs'!$H$522:$H$579,MATCH(F255,'General Inputs'!$F$522:$F$579,0)),0)*1000</f>
        <v>25237.288657965059</v>
      </c>
      <c r="O255" s="445">
        <f ca="1">IFERROR(J255*INDEX('General Inputs'!$I$522:$I$579,MATCH(F255,'General Inputs'!$F$522:$F$579,0)),0)*1000</f>
        <v>27741.202839677349</v>
      </c>
      <c r="P255" s="445">
        <f ca="1">IFERROR($J255*INDEX('General Inputs'!$G$583:$G$630,MATCH(Coal_Calcs!$F255,'General Inputs'!$F$583:$F$630,0)),0)*$F$20</f>
        <v>0</v>
      </c>
      <c r="Q255" s="445">
        <f ca="1">IFERROR($J255*INDEX('General Inputs'!$H$583:$H$630,MATCH(Coal_Calcs!$F255,'General Inputs'!$F$583:$F$630,0)),0)*$F$20</f>
        <v>0</v>
      </c>
      <c r="R255" s="445">
        <f ca="1">IFERROR($J255*INDEX('General Inputs'!$I$583:$I$630,MATCH(Coal_Calcs!$F255,'General Inputs'!$F$583:$F$630,0)),0)*$F$20</f>
        <v>0</v>
      </c>
      <c r="S255" s="445">
        <f t="shared" ca="1" si="24"/>
        <v>22758.498895941004</v>
      </c>
      <c r="T255" s="442">
        <f t="shared" ca="1" si="24"/>
        <v>25237.288657965059</v>
      </c>
      <c r="U255" s="446">
        <f t="shared" ca="1" si="24"/>
        <v>27741.202839677349</v>
      </c>
      <c r="V255" s="445">
        <f ca="1">IFERROR(K255*INDEX('General Inputs'!$G$522:$G$579,MATCH(F255,'General Inputs'!$F$522:$F$579,0)),0)*1000</f>
        <v>22885.503860978279</v>
      </c>
      <c r="W255" s="445">
        <f ca="1">IFERROR(K255*INDEX('General Inputs'!$H$522:$H$579,MATCH(F255,'General Inputs'!$F$522:$F$579,0)),0)*1000</f>
        <v>25378.126635825374</v>
      </c>
      <c r="X255" s="445">
        <f ca="1">IFERROR(K255*INDEX('General Inputs'!$I$522:$I$579,MATCH(F255,'General Inputs'!$F$522:$F$579,0)),0)*1000</f>
        <v>27896.014038467514</v>
      </c>
      <c r="Y255" s="445">
        <f ca="1">IFERROR($K255*INDEX('General Inputs'!$G$583:$G$630,MATCH(Coal_Calcs!$F255,'General Inputs'!$F$583:$F$630,0)),0)*$F$20</f>
        <v>0</v>
      </c>
      <c r="Z255" s="445">
        <f ca="1">IFERROR($K255*INDEX('General Inputs'!$H$583:$H$630,MATCH(Coal_Calcs!$F255,'General Inputs'!$F$583:$F$630,0)),0)*$F$20</f>
        <v>0</v>
      </c>
      <c r="AA255" s="445">
        <f ca="1">IFERROR($K255*INDEX('General Inputs'!$I$583:$I$630,MATCH(Coal_Calcs!$F255,'General Inputs'!$F$583:$F$630,0)),0)*$F$20</f>
        <v>0</v>
      </c>
      <c r="AB255" s="445">
        <f t="shared" ca="1" si="26"/>
        <v>22885.503860978279</v>
      </c>
      <c r="AC255" s="442">
        <f t="shared" ca="1" si="26"/>
        <v>25378.126635825374</v>
      </c>
      <c r="AD255" s="446">
        <f t="shared" ca="1" si="26"/>
        <v>27896.014038467514</v>
      </c>
      <c r="AE255" s="445"/>
      <c r="AF255" s="442"/>
      <c r="AG255" s="446"/>
      <c r="AH255" s="445"/>
      <c r="AI255" s="442"/>
      <c r="AJ255" s="446"/>
      <c r="AK255" s="445">
        <f t="shared" si="27"/>
        <v>0</v>
      </c>
      <c r="AL255" s="442">
        <f t="shared" si="27"/>
        <v>0</v>
      </c>
      <c r="AM255" s="446">
        <f t="shared" si="27"/>
        <v>0</v>
      </c>
    </row>
    <row r="256" spans="1:39" s="82" customFormat="1" ht="12.9" customHeight="1" x14ac:dyDescent="0.3">
      <c r="A256" s="19"/>
      <c r="B256" s="19"/>
      <c r="C256" s="104"/>
      <c r="D256" s="453"/>
      <c r="E256" s="454" t="str">
        <f t="shared" ca="1" si="25"/>
        <v>Tajikistan</v>
      </c>
      <c r="F256" s="454" t="str">
        <f t="shared" ca="1" si="25"/>
        <v>tj</v>
      </c>
      <c r="G256" s="454" t="str">
        <f t="shared" ca="1" si="25"/>
        <v>e6tons</v>
      </c>
      <c r="H256" s="175"/>
      <c r="I256" s="175"/>
      <c r="J256" s="442">
        <f t="shared" ca="1" si="25"/>
        <v>0</v>
      </c>
      <c r="K256" s="442">
        <f t="shared" ca="1" si="25"/>
        <v>2.0278183960809222</v>
      </c>
      <c r="L256" s="448">
        <f t="shared" ca="1" si="25"/>
        <v>0</v>
      </c>
      <c r="M256" s="491">
        <f ca="1">IFERROR(J256*INDEX('General Inputs'!$G$522:$G$579,MATCH(F256,'General Inputs'!$F$522:$F$579,0)),0)*1000</f>
        <v>0</v>
      </c>
      <c r="N256" s="445">
        <f ca="1">IFERROR(J256*INDEX('General Inputs'!$H$522:$H$579,MATCH(F256,'General Inputs'!$F$522:$F$579,0)),0)*1000</f>
        <v>0</v>
      </c>
      <c r="O256" s="445">
        <f ca="1">IFERROR(J256*INDEX('General Inputs'!$I$522:$I$579,MATCH(F256,'General Inputs'!$F$522:$F$579,0)),0)*1000</f>
        <v>0</v>
      </c>
      <c r="P256" s="445">
        <f ca="1">IFERROR($J256*INDEX('General Inputs'!$G$583:$G$630,MATCH(Coal_Calcs!$F256,'General Inputs'!$F$583:$F$630,0)),0)*$F$20</f>
        <v>0</v>
      </c>
      <c r="Q256" s="445">
        <f ca="1">IFERROR($J256*INDEX('General Inputs'!$H$583:$H$630,MATCH(Coal_Calcs!$F256,'General Inputs'!$F$583:$F$630,0)),0)*$F$20</f>
        <v>0</v>
      </c>
      <c r="R256" s="445">
        <f ca="1">IFERROR($J256*INDEX('General Inputs'!$I$583:$I$630,MATCH(Coal_Calcs!$F256,'General Inputs'!$F$583:$F$630,0)),0)*$F$20</f>
        <v>0</v>
      </c>
      <c r="S256" s="445">
        <f t="shared" ca="1" si="24"/>
        <v>0</v>
      </c>
      <c r="T256" s="442">
        <f t="shared" ca="1" si="24"/>
        <v>0</v>
      </c>
      <c r="U256" s="446">
        <f t="shared" ca="1" si="24"/>
        <v>0</v>
      </c>
      <c r="V256" s="445">
        <f ca="1">IFERROR(K256*INDEX('General Inputs'!$G$522:$G$579,MATCH(F256,'General Inputs'!$F$522:$F$579,0)),0)*1000</f>
        <v>3296.4359091697511</v>
      </c>
      <c r="W256" s="445">
        <f ca="1">IFERROR(K256*INDEX('General Inputs'!$H$522:$H$579,MATCH(F256,'General Inputs'!$F$522:$F$579,0)),0)*1000</f>
        <v>3655.474157701854</v>
      </c>
      <c r="X256" s="445">
        <f ca="1">IFERROR(K256*INDEX('General Inputs'!$I$522:$I$579,MATCH(F256,'General Inputs'!$F$522:$F$579,0)),0)*1000</f>
        <v>4018.1515319792888</v>
      </c>
      <c r="Y256" s="445">
        <f ca="1">IFERROR($K256*INDEX('General Inputs'!$G$583:$G$630,MATCH(Coal_Calcs!$F256,'General Inputs'!$F$583:$F$630,0)),0)*$F$20</f>
        <v>0</v>
      </c>
      <c r="Z256" s="445">
        <f ca="1">IFERROR($K256*INDEX('General Inputs'!$H$583:$H$630,MATCH(Coal_Calcs!$F256,'General Inputs'!$F$583:$F$630,0)),0)*$F$20</f>
        <v>0</v>
      </c>
      <c r="AA256" s="445">
        <f ca="1">IFERROR($K256*INDEX('General Inputs'!$I$583:$I$630,MATCH(Coal_Calcs!$F256,'General Inputs'!$F$583:$F$630,0)),0)*$F$20</f>
        <v>0</v>
      </c>
      <c r="AB256" s="445">
        <f t="shared" ca="1" si="26"/>
        <v>3296.4359091697511</v>
      </c>
      <c r="AC256" s="442">
        <f t="shared" ca="1" si="26"/>
        <v>3655.474157701854</v>
      </c>
      <c r="AD256" s="446">
        <f t="shared" ca="1" si="26"/>
        <v>4018.1515319792888</v>
      </c>
      <c r="AE256" s="445"/>
      <c r="AF256" s="442"/>
      <c r="AG256" s="446"/>
      <c r="AH256" s="445"/>
      <c r="AI256" s="442"/>
      <c r="AJ256" s="446"/>
      <c r="AK256" s="445">
        <f t="shared" si="27"/>
        <v>0</v>
      </c>
      <c r="AL256" s="442">
        <f t="shared" si="27"/>
        <v>0</v>
      </c>
      <c r="AM256" s="446">
        <f t="shared" si="27"/>
        <v>0</v>
      </c>
    </row>
    <row r="257" spans="1:39" s="82" customFormat="1" ht="12.9" customHeight="1" x14ac:dyDescent="0.3">
      <c r="A257" s="19"/>
      <c r="B257" s="19"/>
      <c r="C257" s="104"/>
      <c r="D257" s="453"/>
      <c r="E257" s="454" t="str">
        <f t="shared" ca="1" si="25"/>
        <v>Tokelau</v>
      </c>
      <c r="F257" s="454" t="str">
        <f t="shared" ca="1" si="25"/>
        <v>tk</v>
      </c>
      <c r="G257" s="454" t="str">
        <f t="shared" ca="1" si="25"/>
        <v>e6tons</v>
      </c>
      <c r="H257" s="175"/>
      <c r="I257" s="175"/>
      <c r="J257" s="442">
        <f t="shared" ca="1" si="25"/>
        <v>0</v>
      </c>
      <c r="K257" s="442">
        <f t="shared" ca="1" si="25"/>
        <v>0</v>
      </c>
      <c r="L257" s="448">
        <f t="shared" ca="1" si="25"/>
        <v>0</v>
      </c>
      <c r="M257" s="491">
        <f ca="1">IFERROR(J257*INDEX('General Inputs'!$G$522:$G$579,MATCH(F257,'General Inputs'!$F$522:$F$579,0)),0)*1000</f>
        <v>0</v>
      </c>
      <c r="N257" s="445">
        <f ca="1">IFERROR(J257*INDEX('General Inputs'!$H$522:$H$579,MATCH(F257,'General Inputs'!$F$522:$F$579,0)),0)*1000</f>
        <v>0</v>
      </c>
      <c r="O257" s="445">
        <f ca="1">IFERROR(J257*INDEX('General Inputs'!$I$522:$I$579,MATCH(F257,'General Inputs'!$F$522:$F$579,0)),0)*1000</f>
        <v>0</v>
      </c>
      <c r="P257" s="445">
        <f ca="1">IFERROR($J257*INDEX('General Inputs'!$G$583:$G$630,MATCH(Coal_Calcs!$F257,'General Inputs'!$F$583:$F$630,0)),0)*$F$20</f>
        <v>0</v>
      </c>
      <c r="Q257" s="445">
        <f ca="1">IFERROR($J257*INDEX('General Inputs'!$H$583:$H$630,MATCH(Coal_Calcs!$F257,'General Inputs'!$F$583:$F$630,0)),0)*$F$20</f>
        <v>0</v>
      </c>
      <c r="R257" s="445">
        <f ca="1">IFERROR($J257*INDEX('General Inputs'!$I$583:$I$630,MATCH(Coal_Calcs!$F257,'General Inputs'!$F$583:$F$630,0)),0)*$F$20</f>
        <v>0</v>
      </c>
      <c r="S257" s="445">
        <f t="shared" ca="1" si="24"/>
        <v>0</v>
      </c>
      <c r="T257" s="442">
        <f t="shared" ca="1" si="24"/>
        <v>0</v>
      </c>
      <c r="U257" s="446">
        <f t="shared" ca="1" si="24"/>
        <v>0</v>
      </c>
      <c r="V257" s="445">
        <f ca="1">IFERROR(K257*INDEX('General Inputs'!$G$522:$G$579,MATCH(F257,'General Inputs'!$F$522:$F$579,0)),0)*1000</f>
        <v>0</v>
      </c>
      <c r="W257" s="445">
        <f ca="1">IFERROR(K257*INDEX('General Inputs'!$H$522:$H$579,MATCH(F257,'General Inputs'!$F$522:$F$579,0)),0)*1000</f>
        <v>0</v>
      </c>
      <c r="X257" s="445">
        <f ca="1">IFERROR(K257*INDEX('General Inputs'!$I$522:$I$579,MATCH(F257,'General Inputs'!$F$522:$F$579,0)),0)*1000</f>
        <v>0</v>
      </c>
      <c r="Y257" s="445">
        <f ca="1">IFERROR($K257*INDEX('General Inputs'!$G$583:$G$630,MATCH(Coal_Calcs!$F257,'General Inputs'!$F$583:$F$630,0)),0)*$F$20</f>
        <v>0</v>
      </c>
      <c r="Z257" s="445">
        <f ca="1">IFERROR($K257*INDEX('General Inputs'!$H$583:$H$630,MATCH(Coal_Calcs!$F257,'General Inputs'!$F$583:$F$630,0)),0)*$F$20</f>
        <v>0</v>
      </c>
      <c r="AA257" s="445">
        <f ca="1">IFERROR($K257*INDEX('General Inputs'!$I$583:$I$630,MATCH(Coal_Calcs!$F257,'General Inputs'!$F$583:$F$630,0)),0)*$F$20</f>
        <v>0</v>
      </c>
      <c r="AB257" s="445">
        <f t="shared" ca="1" si="26"/>
        <v>0</v>
      </c>
      <c r="AC257" s="442">
        <f t="shared" ca="1" si="26"/>
        <v>0</v>
      </c>
      <c r="AD257" s="446">
        <f t="shared" ca="1" si="26"/>
        <v>0</v>
      </c>
      <c r="AE257" s="445"/>
      <c r="AF257" s="442"/>
      <c r="AG257" s="446"/>
      <c r="AH257" s="445"/>
      <c r="AI257" s="442"/>
      <c r="AJ257" s="446"/>
      <c r="AK257" s="445">
        <f t="shared" si="27"/>
        <v>0</v>
      </c>
      <c r="AL257" s="442">
        <f t="shared" si="27"/>
        <v>0</v>
      </c>
      <c r="AM257" s="446">
        <f t="shared" si="27"/>
        <v>0</v>
      </c>
    </row>
    <row r="258" spans="1:39" s="82" customFormat="1" ht="12.9" customHeight="1" x14ac:dyDescent="0.3">
      <c r="A258" s="19"/>
      <c r="B258" s="19"/>
      <c r="C258" s="104"/>
      <c r="D258" s="453"/>
      <c r="E258" s="454" t="str">
        <f t="shared" ca="1" si="25"/>
        <v>Timor-Leste</v>
      </c>
      <c r="F258" s="454" t="str">
        <f t="shared" ca="1" si="25"/>
        <v>tl</v>
      </c>
      <c r="G258" s="454" t="str">
        <f t="shared" ca="1" si="25"/>
        <v>e6tons</v>
      </c>
      <c r="H258" s="175"/>
      <c r="I258" s="175"/>
      <c r="J258" s="442">
        <f t="shared" ca="1" si="25"/>
        <v>0</v>
      </c>
      <c r="K258" s="442">
        <f t="shared" ca="1" si="25"/>
        <v>0</v>
      </c>
      <c r="L258" s="448">
        <f t="shared" ca="1" si="25"/>
        <v>0</v>
      </c>
      <c r="M258" s="491">
        <f ca="1">IFERROR(J258*INDEX('General Inputs'!$G$522:$G$579,MATCH(F258,'General Inputs'!$F$522:$F$579,0)),0)*1000</f>
        <v>0</v>
      </c>
      <c r="N258" s="445">
        <f ca="1">IFERROR(J258*INDEX('General Inputs'!$H$522:$H$579,MATCH(F258,'General Inputs'!$F$522:$F$579,0)),0)*1000</f>
        <v>0</v>
      </c>
      <c r="O258" s="445">
        <f ca="1">IFERROR(J258*INDEX('General Inputs'!$I$522:$I$579,MATCH(F258,'General Inputs'!$F$522:$F$579,0)),0)*1000</f>
        <v>0</v>
      </c>
      <c r="P258" s="445">
        <f ca="1">IFERROR($J258*INDEX('General Inputs'!$G$583:$G$630,MATCH(Coal_Calcs!$F258,'General Inputs'!$F$583:$F$630,0)),0)*$F$20</f>
        <v>0</v>
      </c>
      <c r="Q258" s="445">
        <f ca="1">IFERROR($J258*INDEX('General Inputs'!$H$583:$H$630,MATCH(Coal_Calcs!$F258,'General Inputs'!$F$583:$F$630,0)),0)*$F$20</f>
        <v>0</v>
      </c>
      <c r="R258" s="445">
        <f ca="1">IFERROR($J258*INDEX('General Inputs'!$I$583:$I$630,MATCH(Coal_Calcs!$F258,'General Inputs'!$F$583:$F$630,0)),0)*$F$20</f>
        <v>0</v>
      </c>
      <c r="S258" s="445">
        <f t="shared" ca="1" si="24"/>
        <v>0</v>
      </c>
      <c r="T258" s="442">
        <f t="shared" ca="1" si="24"/>
        <v>0</v>
      </c>
      <c r="U258" s="446">
        <f t="shared" ca="1" si="24"/>
        <v>0</v>
      </c>
      <c r="V258" s="445">
        <f ca="1">IFERROR(K258*INDEX('General Inputs'!$G$522:$G$579,MATCH(F258,'General Inputs'!$F$522:$F$579,0)),0)*1000</f>
        <v>0</v>
      </c>
      <c r="W258" s="445">
        <f ca="1">IFERROR(K258*INDEX('General Inputs'!$H$522:$H$579,MATCH(F258,'General Inputs'!$F$522:$F$579,0)),0)*1000</f>
        <v>0</v>
      </c>
      <c r="X258" s="445">
        <f ca="1">IFERROR(K258*INDEX('General Inputs'!$I$522:$I$579,MATCH(F258,'General Inputs'!$F$522:$F$579,0)),0)*1000</f>
        <v>0</v>
      </c>
      <c r="Y258" s="445">
        <f ca="1">IFERROR($K258*INDEX('General Inputs'!$G$583:$G$630,MATCH(Coal_Calcs!$F258,'General Inputs'!$F$583:$F$630,0)),0)*$F$20</f>
        <v>0</v>
      </c>
      <c r="Z258" s="445">
        <f ca="1">IFERROR($K258*INDEX('General Inputs'!$H$583:$H$630,MATCH(Coal_Calcs!$F258,'General Inputs'!$F$583:$F$630,0)),0)*$F$20</f>
        <v>0</v>
      </c>
      <c r="AA258" s="445">
        <f ca="1">IFERROR($K258*INDEX('General Inputs'!$I$583:$I$630,MATCH(Coal_Calcs!$F258,'General Inputs'!$F$583:$F$630,0)),0)*$F$20</f>
        <v>0</v>
      </c>
      <c r="AB258" s="445">
        <f t="shared" ca="1" si="26"/>
        <v>0</v>
      </c>
      <c r="AC258" s="442">
        <f t="shared" ca="1" si="26"/>
        <v>0</v>
      </c>
      <c r="AD258" s="446">
        <f t="shared" ca="1" si="26"/>
        <v>0</v>
      </c>
      <c r="AE258" s="445"/>
      <c r="AF258" s="442"/>
      <c r="AG258" s="446"/>
      <c r="AH258" s="445"/>
      <c r="AI258" s="442"/>
      <c r="AJ258" s="446"/>
      <c r="AK258" s="445">
        <f t="shared" si="27"/>
        <v>0</v>
      </c>
      <c r="AL258" s="442">
        <f t="shared" si="27"/>
        <v>0</v>
      </c>
      <c r="AM258" s="446">
        <f t="shared" si="27"/>
        <v>0</v>
      </c>
    </row>
    <row r="259" spans="1:39" s="82" customFormat="1" ht="12.9" customHeight="1" x14ac:dyDescent="0.3">
      <c r="A259" s="19"/>
      <c r="B259" s="19"/>
      <c r="C259" s="104"/>
      <c r="D259" s="453"/>
      <c r="E259" s="454" t="str">
        <f t="shared" ca="1" si="25"/>
        <v>Turkmenistan</v>
      </c>
      <c r="F259" s="454" t="str">
        <f t="shared" ca="1" si="25"/>
        <v>tm</v>
      </c>
      <c r="G259" s="454" t="str">
        <f t="shared" ca="1" si="25"/>
        <v>e6tons</v>
      </c>
      <c r="H259" s="175"/>
      <c r="I259" s="175"/>
      <c r="J259" s="442">
        <f t="shared" ca="1" si="25"/>
        <v>0</v>
      </c>
      <c r="K259" s="442">
        <f t="shared" ca="1" si="25"/>
        <v>0</v>
      </c>
      <c r="L259" s="448">
        <f t="shared" ca="1" si="25"/>
        <v>0</v>
      </c>
      <c r="M259" s="491">
        <f ca="1">IFERROR(J259*INDEX('General Inputs'!$G$522:$G$579,MATCH(F259,'General Inputs'!$F$522:$F$579,0)),0)*1000</f>
        <v>0</v>
      </c>
      <c r="N259" s="445">
        <f ca="1">IFERROR(J259*INDEX('General Inputs'!$H$522:$H$579,MATCH(F259,'General Inputs'!$F$522:$F$579,0)),0)*1000</f>
        <v>0</v>
      </c>
      <c r="O259" s="445">
        <f ca="1">IFERROR(J259*INDEX('General Inputs'!$I$522:$I$579,MATCH(F259,'General Inputs'!$F$522:$F$579,0)),0)*1000</f>
        <v>0</v>
      </c>
      <c r="P259" s="445">
        <f ca="1">IFERROR($J259*INDEX('General Inputs'!$G$583:$G$630,MATCH(Coal_Calcs!$F259,'General Inputs'!$F$583:$F$630,0)),0)*$F$20</f>
        <v>0</v>
      </c>
      <c r="Q259" s="445">
        <f ca="1">IFERROR($J259*INDEX('General Inputs'!$H$583:$H$630,MATCH(Coal_Calcs!$F259,'General Inputs'!$F$583:$F$630,0)),0)*$F$20</f>
        <v>0</v>
      </c>
      <c r="R259" s="445">
        <f ca="1">IFERROR($J259*INDEX('General Inputs'!$I$583:$I$630,MATCH(Coal_Calcs!$F259,'General Inputs'!$F$583:$F$630,0)),0)*$F$20</f>
        <v>0</v>
      </c>
      <c r="S259" s="445">
        <f t="shared" ca="1" si="24"/>
        <v>0</v>
      </c>
      <c r="T259" s="442">
        <f t="shared" ca="1" si="24"/>
        <v>0</v>
      </c>
      <c r="U259" s="446">
        <f t="shared" ca="1" si="24"/>
        <v>0</v>
      </c>
      <c r="V259" s="445">
        <f ca="1">IFERROR(K259*INDEX('General Inputs'!$G$522:$G$579,MATCH(F259,'General Inputs'!$F$522:$F$579,0)),0)*1000</f>
        <v>0</v>
      </c>
      <c r="W259" s="445">
        <f ca="1">IFERROR(K259*INDEX('General Inputs'!$H$522:$H$579,MATCH(F259,'General Inputs'!$F$522:$F$579,0)),0)*1000</f>
        <v>0</v>
      </c>
      <c r="X259" s="445">
        <f ca="1">IFERROR(K259*INDEX('General Inputs'!$I$522:$I$579,MATCH(F259,'General Inputs'!$F$522:$F$579,0)),0)*1000</f>
        <v>0</v>
      </c>
      <c r="Y259" s="445">
        <f ca="1">IFERROR($K259*INDEX('General Inputs'!$G$583:$G$630,MATCH(Coal_Calcs!$F259,'General Inputs'!$F$583:$F$630,0)),0)*$F$20</f>
        <v>0</v>
      </c>
      <c r="Z259" s="445">
        <f ca="1">IFERROR($K259*INDEX('General Inputs'!$H$583:$H$630,MATCH(Coal_Calcs!$F259,'General Inputs'!$F$583:$F$630,0)),0)*$F$20</f>
        <v>0</v>
      </c>
      <c r="AA259" s="445">
        <f ca="1">IFERROR($K259*INDEX('General Inputs'!$I$583:$I$630,MATCH(Coal_Calcs!$F259,'General Inputs'!$F$583:$F$630,0)),0)*$F$20</f>
        <v>0</v>
      </c>
      <c r="AB259" s="445">
        <f t="shared" ca="1" si="26"/>
        <v>0</v>
      </c>
      <c r="AC259" s="442">
        <f t="shared" ca="1" si="26"/>
        <v>0</v>
      </c>
      <c r="AD259" s="446">
        <f t="shared" ca="1" si="26"/>
        <v>0</v>
      </c>
      <c r="AE259" s="445"/>
      <c r="AF259" s="442"/>
      <c r="AG259" s="446"/>
      <c r="AH259" s="445"/>
      <c r="AI259" s="442"/>
      <c r="AJ259" s="446"/>
      <c r="AK259" s="445">
        <f t="shared" si="27"/>
        <v>0</v>
      </c>
      <c r="AL259" s="442">
        <f t="shared" si="27"/>
        <v>0</v>
      </c>
      <c r="AM259" s="446">
        <f t="shared" si="27"/>
        <v>0</v>
      </c>
    </row>
    <row r="260" spans="1:39" s="82" customFormat="1" ht="12.9" customHeight="1" x14ac:dyDescent="0.3">
      <c r="A260" s="19"/>
      <c r="B260" s="19"/>
      <c r="C260" s="104"/>
      <c r="D260" s="453"/>
      <c r="E260" s="454" t="str">
        <f t="shared" ca="1" si="25"/>
        <v>Tunisia</v>
      </c>
      <c r="F260" s="454" t="str">
        <f t="shared" ca="1" si="25"/>
        <v>tn</v>
      </c>
      <c r="G260" s="454" t="str">
        <f t="shared" ca="1" si="25"/>
        <v>e6tons</v>
      </c>
      <c r="H260" s="175"/>
      <c r="I260" s="175"/>
      <c r="J260" s="442">
        <f t="shared" ca="1" si="25"/>
        <v>0</v>
      </c>
      <c r="K260" s="442">
        <f t="shared" ca="1" si="25"/>
        <v>0</v>
      </c>
      <c r="L260" s="448">
        <f t="shared" ca="1" si="25"/>
        <v>0</v>
      </c>
      <c r="M260" s="491">
        <f ca="1">IFERROR(J260*INDEX('General Inputs'!$G$522:$G$579,MATCH(F260,'General Inputs'!$F$522:$F$579,0)),0)*1000</f>
        <v>0</v>
      </c>
      <c r="N260" s="445">
        <f ca="1">IFERROR(J260*INDEX('General Inputs'!$H$522:$H$579,MATCH(F260,'General Inputs'!$F$522:$F$579,0)),0)*1000</f>
        <v>0</v>
      </c>
      <c r="O260" s="445">
        <f ca="1">IFERROR(J260*INDEX('General Inputs'!$I$522:$I$579,MATCH(F260,'General Inputs'!$F$522:$F$579,0)),0)*1000</f>
        <v>0</v>
      </c>
      <c r="P260" s="445">
        <f ca="1">IFERROR($J260*INDEX('General Inputs'!$G$583:$G$630,MATCH(Coal_Calcs!$F260,'General Inputs'!$F$583:$F$630,0)),0)*$F$20</f>
        <v>0</v>
      </c>
      <c r="Q260" s="445">
        <f ca="1">IFERROR($J260*INDEX('General Inputs'!$H$583:$H$630,MATCH(Coal_Calcs!$F260,'General Inputs'!$F$583:$F$630,0)),0)*$F$20</f>
        <v>0</v>
      </c>
      <c r="R260" s="445">
        <f ca="1">IFERROR($J260*INDEX('General Inputs'!$I$583:$I$630,MATCH(Coal_Calcs!$F260,'General Inputs'!$F$583:$F$630,0)),0)*$F$20</f>
        <v>0</v>
      </c>
      <c r="S260" s="445">
        <f t="shared" ca="1" si="24"/>
        <v>0</v>
      </c>
      <c r="T260" s="442">
        <f t="shared" ca="1" si="24"/>
        <v>0</v>
      </c>
      <c r="U260" s="446">
        <f t="shared" ca="1" si="24"/>
        <v>0</v>
      </c>
      <c r="V260" s="445">
        <f ca="1">IFERROR(K260*INDEX('General Inputs'!$G$522:$G$579,MATCH(F260,'General Inputs'!$F$522:$F$579,0)),0)*1000</f>
        <v>0</v>
      </c>
      <c r="W260" s="445">
        <f ca="1">IFERROR(K260*INDEX('General Inputs'!$H$522:$H$579,MATCH(F260,'General Inputs'!$F$522:$F$579,0)),0)*1000</f>
        <v>0</v>
      </c>
      <c r="X260" s="445">
        <f ca="1">IFERROR(K260*INDEX('General Inputs'!$I$522:$I$579,MATCH(F260,'General Inputs'!$F$522:$F$579,0)),0)*1000</f>
        <v>0</v>
      </c>
      <c r="Y260" s="445">
        <f ca="1">IFERROR($K260*INDEX('General Inputs'!$G$583:$G$630,MATCH(Coal_Calcs!$F260,'General Inputs'!$F$583:$F$630,0)),0)*$F$20</f>
        <v>0</v>
      </c>
      <c r="Z260" s="445">
        <f ca="1">IFERROR($K260*INDEX('General Inputs'!$H$583:$H$630,MATCH(Coal_Calcs!$F260,'General Inputs'!$F$583:$F$630,0)),0)*$F$20</f>
        <v>0</v>
      </c>
      <c r="AA260" s="445">
        <f ca="1">IFERROR($K260*INDEX('General Inputs'!$I$583:$I$630,MATCH(Coal_Calcs!$F260,'General Inputs'!$F$583:$F$630,0)),0)*$F$20</f>
        <v>0</v>
      </c>
      <c r="AB260" s="445">
        <f t="shared" ca="1" si="26"/>
        <v>0</v>
      </c>
      <c r="AC260" s="442">
        <f t="shared" ca="1" si="26"/>
        <v>0</v>
      </c>
      <c r="AD260" s="446">
        <f t="shared" ca="1" si="26"/>
        <v>0</v>
      </c>
      <c r="AE260" s="445"/>
      <c r="AF260" s="442"/>
      <c r="AG260" s="446"/>
      <c r="AH260" s="445"/>
      <c r="AI260" s="442"/>
      <c r="AJ260" s="446"/>
      <c r="AK260" s="445">
        <f t="shared" si="27"/>
        <v>0</v>
      </c>
      <c r="AL260" s="442">
        <f t="shared" si="27"/>
        <v>0</v>
      </c>
      <c r="AM260" s="446">
        <f t="shared" si="27"/>
        <v>0</v>
      </c>
    </row>
    <row r="261" spans="1:39" s="82" customFormat="1" ht="12.9" customHeight="1" x14ac:dyDescent="0.3">
      <c r="A261" s="19"/>
      <c r="B261" s="19"/>
      <c r="C261" s="104"/>
      <c r="D261" s="453"/>
      <c r="E261" s="454" t="str">
        <f t="shared" ca="1" si="25"/>
        <v>Tonga</v>
      </c>
      <c r="F261" s="454" t="str">
        <f t="shared" ca="1" si="25"/>
        <v>to</v>
      </c>
      <c r="G261" s="454" t="str">
        <f t="shared" ca="1" si="25"/>
        <v>e6tons</v>
      </c>
      <c r="H261" s="175"/>
      <c r="I261" s="175"/>
      <c r="J261" s="442">
        <f t="shared" ca="1" si="25"/>
        <v>0</v>
      </c>
      <c r="K261" s="442">
        <f t="shared" ca="1" si="25"/>
        <v>0</v>
      </c>
      <c r="L261" s="448">
        <f t="shared" ca="1" si="25"/>
        <v>0</v>
      </c>
      <c r="M261" s="491">
        <f ca="1">IFERROR(J261*INDEX('General Inputs'!$G$522:$G$579,MATCH(F261,'General Inputs'!$F$522:$F$579,0)),0)*1000</f>
        <v>0</v>
      </c>
      <c r="N261" s="445">
        <f ca="1">IFERROR(J261*INDEX('General Inputs'!$H$522:$H$579,MATCH(F261,'General Inputs'!$F$522:$F$579,0)),0)*1000</f>
        <v>0</v>
      </c>
      <c r="O261" s="445">
        <f ca="1">IFERROR(J261*INDEX('General Inputs'!$I$522:$I$579,MATCH(F261,'General Inputs'!$F$522:$F$579,0)),0)*1000</f>
        <v>0</v>
      </c>
      <c r="P261" s="445">
        <f ca="1">IFERROR($J261*INDEX('General Inputs'!$G$583:$G$630,MATCH(Coal_Calcs!$F261,'General Inputs'!$F$583:$F$630,0)),0)*$F$20</f>
        <v>0</v>
      </c>
      <c r="Q261" s="445">
        <f ca="1">IFERROR($J261*INDEX('General Inputs'!$H$583:$H$630,MATCH(Coal_Calcs!$F261,'General Inputs'!$F$583:$F$630,0)),0)*$F$20</f>
        <v>0</v>
      </c>
      <c r="R261" s="445">
        <f ca="1">IFERROR($J261*INDEX('General Inputs'!$I$583:$I$630,MATCH(Coal_Calcs!$F261,'General Inputs'!$F$583:$F$630,0)),0)*$F$20</f>
        <v>0</v>
      </c>
      <c r="S261" s="445">
        <f t="shared" ca="1" si="24"/>
        <v>0</v>
      </c>
      <c r="T261" s="442">
        <f t="shared" ca="1" si="24"/>
        <v>0</v>
      </c>
      <c r="U261" s="446">
        <f t="shared" ca="1" si="24"/>
        <v>0</v>
      </c>
      <c r="V261" s="445">
        <f ca="1">IFERROR(K261*INDEX('General Inputs'!$G$522:$G$579,MATCH(F261,'General Inputs'!$F$522:$F$579,0)),0)*1000</f>
        <v>0</v>
      </c>
      <c r="W261" s="445">
        <f ca="1">IFERROR(K261*INDEX('General Inputs'!$H$522:$H$579,MATCH(F261,'General Inputs'!$F$522:$F$579,0)),0)*1000</f>
        <v>0</v>
      </c>
      <c r="X261" s="445">
        <f ca="1">IFERROR(K261*INDEX('General Inputs'!$I$522:$I$579,MATCH(F261,'General Inputs'!$F$522:$F$579,0)),0)*1000</f>
        <v>0</v>
      </c>
      <c r="Y261" s="445">
        <f ca="1">IFERROR($K261*INDEX('General Inputs'!$G$583:$G$630,MATCH(Coal_Calcs!$F261,'General Inputs'!$F$583:$F$630,0)),0)*$F$20</f>
        <v>0</v>
      </c>
      <c r="Z261" s="445">
        <f ca="1">IFERROR($K261*INDEX('General Inputs'!$H$583:$H$630,MATCH(Coal_Calcs!$F261,'General Inputs'!$F$583:$F$630,0)),0)*$F$20</f>
        <v>0</v>
      </c>
      <c r="AA261" s="445">
        <f ca="1">IFERROR($K261*INDEX('General Inputs'!$I$583:$I$630,MATCH(Coal_Calcs!$F261,'General Inputs'!$F$583:$F$630,0)),0)*$F$20</f>
        <v>0</v>
      </c>
      <c r="AB261" s="445">
        <f t="shared" ca="1" si="26"/>
        <v>0</v>
      </c>
      <c r="AC261" s="442">
        <f t="shared" ca="1" si="26"/>
        <v>0</v>
      </c>
      <c r="AD261" s="446">
        <f t="shared" ca="1" si="26"/>
        <v>0</v>
      </c>
      <c r="AE261" s="445"/>
      <c r="AF261" s="442"/>
      <c r="AG261" s="446"/>
      <c r="AH261" s="445"/>
      <c r="AI261" s="442"/>
      <c r="AJ261" s="446"/>
      <c r="AK261" s="445">
        <f t="shared" si="27"/>
        <v>0</v>
      </c>
      <c r="AL261" s="442">
        <f t="shared" si="27"/>
        <v>0</v>
      </c>
      <c r="AM261" s="446">
        <f t="shared" si="27"/>
        <v>0</v>
      </c>
    </row>
    <row r="262" spans="1:39" s="82" customFormat="1" ht="12.9" customHeight="1" x14ac:dyDescent="0.3">
      <c r="A262" s="19"/>
      <c r="B262" s="19"/>
      <c r="C262" s="104"/>
      <c r="D262" s="453"/>
      <c r="E262" s="454" t="str">
        <f t="shared" ca="1" si="25"/>
        <v>Turkey</v>
      </c>
      <c r="F262" s="454" t="str">
        <f t="shared" ca="1" si="25"/>
        <v>tr</v>
      </c>
      <c r="G262" s="454" t="str">
        <f t="shared" ca="1" si="25"/>
        <v>e6tons</v>
      </c>
      <c r="H262" s="175"/>
      <c r="I262" s="175"/>
      <c r="J262" s="442">
        <f t="shared" ca="1" si="25"/>
        <v>84</v>
      </c>
      <c r="K262" s="442">
        <f t="shared" ca="1" si="25"/>
        <v>89.997830447555117</v>
      </c>
      <c r="L262" s="448">
        <f t="shared" ca="1" si="25"/>
        <v>0</v>
      </c>
      <c r="M262" s="491">
        <f ca="1">IFERROR(J262*INDEX('General Inputs'!$G$522:$G$579,MATCH(F262,'General Inputs'!$F$522:$F$579,0)),0)*1000</f>
        <v>87669.993124153276</v>
      </c>
      <c r="N262" s="445">
        <f ca="1">IFERROR(J262*INDEX('General Inputs'!$H$522:$H$579,MATCH(F262,'General Inputs'!$F$522:$F$579,0)),0)*1000</f>
        <v>111982.12169987803</v>
      </c>
      <c r="O262" s="445">
        <f ca="1">IFERROR(J262*INDEX('General Inputs'!$I$522:$I$579,MATCH(F262,'General Inputs'!$F$522:$F$579,0)),0)*1000</f>
        <v>137410.66058608284</v>
      </c>
      <c r="P262" s="445">
        <f ca="1">IFERROR($J262*INDEX('General Inputs'!$G$583:$G$630,MATCH(Coal_Calcs!$F262,'General Inputs'!$F$583:$F$630,0)),0)*$F$20</f>
        <v>2498.3602486409386</v>
      </c>
      <c r="Q262" s="445">
        <f ca="1">IFERROR($J262*INDEX('General Inputs'!$H$583:$H$630,MATCH(Coal_Calcs!$F262,'General Inputs'!$F$583:$F$630,0)),0)*$F$20</f>
        <v>2773.4661156771622</v>
      </c>
      <c r="R262" s="445">
        <f ca="1">IFERROR($J262*INDEX('General Inputs'!$I$583:$I$630,MATCH(Coal_Calcs!$F262,'General Inputs'!$F$583:$F$630,0)),0)*$F$20</f>
        <v>3048.5719827133858</v>
      </c>
      <c r="S262" s="445">
        <f t="shared" ca="1" si="24"/>
        <v>90168.353372794212</v>
      </c>
      <c r="T262" s="442">
        <f t="shared" ca="1" si="24"/>
        <v>114755.58781555519</v>
      </c>
      <c r="U262" s="446">
        <f t="shared" ca="1" si="24"/>
        <v>140459.23256879623</v>
      </c>
      <c r="V262" s="445">
        <f ca="1">IFERROR(K262*INDEX('General Inputs'!$G$522:$G$579,MATCH(F262,'General Inputs'!$F$522:$F$579,0)),0)*1000</f>
        <v>93929.871149117505</v>
      </c>
      <c r="W262" s="445">
        <f ca="1">IFERROR(K262*INDEX('General Inputs'!$H$522:$H$579,MATCH(F262,'General Inputs'!$F$522:$F$579,0)),0)*1000</f>
        <v>119977.95240360842</v>
      </c>
      <c r="X262" s="445">
        <f ca="1">IFERROR(K262*INDEX('General Inputs'!$I$522:$I$579,MATCH(F262,'General Inputs'!$F$522:$F$579,0)),0)*1000</f>
        <v>147222.15872753371</v>
      </c>
      <c r="Y262" s="445">
        <f ca="1">IFERROR($K262*INDEX('General Inputs'!$G$583:$G$630,MATCH(Coal_Calcs!$F262,'General Inputs'!$F$583:$F$630,0)),0)*$F$20</f>
        <v>2676.7500244535581</v>
      </c>
      <c r="Z262" s="445">
        <f ca="1">IFERROR($K262*INDEX('General Inputs'!$H$583:$H$630,MATCH(Coal_Calcs!$F262,'General Inputs'!$F$583:$F$630,0)),0)*$F$20</f>
        <v>2971.499205128006</v>
      </c>
      <c r="AA262" s="445">
        <f ca="1">IFERROR($K262*INDEX('General Inputs'!$I$583:$I$630,MATCH(Coal_Calcs!$F262,'General Inputs'!$F$583:$F$630,0)),0)*$F$20</f>
        <v>3266.2483858024548</v>
      </c>
      <c r="AB262" s="445">
        <f t="shared" ca="1" si="26"/>
        <v>96606.621173571068</v>
      </c>
      <c r="AC262" s="442">
        <f t="shared" ca="1" si="26"/>
        <v>122949.45160873642</v>
      </c>
      <c r="AD262" s="446">
        <f t="shared" ca="1" si="26"/>
        <v>150488.40711333617</v>
      </c>
      <c r="AE262" s="445"/>
      <c r="AF262" s="442"/>
      <c r="AG262" s="446"/>
      <c r="AH262" s="445"/>
      <c r="AI262" s="442"/>
      <c r="AJ262" s="446"/>
      <c r="AK262" s="445">
        <f t="shared" si="27"/>
        <v>0</v>
      </c>
      <c r="AL262" s="442">
        <f t="shared" si="27"/>
        <v>0</v>
      </c>
      <c r="AM262" s="446">
        <f t="shared" si="27"/>
        <v>0</v>
      </c>
    </row>
    <row r="263" spans="1:39" s="82" customFormat="1" ht="12.9" customHeight="1" x14ac:dyDescent="0.3">
      <c r="A263" s="19"/>
      <c r="B263" s="19"/>
      <c r="C263" s="104"/>
      <c r="D263" s="453"/>
      <c r="E263" s="454" t="str">
        <f t="shared" ca="1" si="25"/>
        <v>Trinidad and Tobago</v>
      </c>
      <c r="F263" s="454" t="str">
        <f t="shared" ca="1" si="25"/>
        <v>tt</v>
      </c>
      <c r="G263" s="454" t="str">
        <f t="shared" ca="1" si="25"/>
        <v>e6tons</v>
      </c>
      <c r="H263" s="175"/>
      <c r="I263" s="175"/>
      <c r="J263" s="442">
        <f t="shared" ca="1" si="25"/>
        <v>0</v>
      </c>
      <c r="K263" s="442">
        <f t="shared" ca="1" si="25"/>
        <v>0</v>
      </c>
      <c r="L263" s="448">
        <f t="shared" ca="1" si="25"/>
        <v>0</v>
      </c>
      <c r="M263" s="491">
        <f ca="1">IFERROR(J263*INDEX('General Inputs'!$G$522:$G$579,MATCH(F263,'General Inputs'!$F$522:$F$579,0)),0)*1000</f>
        <v>0</v>
      </c>
      <c r="N263" s="445">
        <f ca="1">IFERROR(J263*INDEX('General Inputs'!$H$522:$H$579,MATCH(F263,'General Inputs'!$F$522:$F$579,0)),0)*1000</f>
        <v>0</v>
      </c>
      <c r="O263" s="445">
        <f ca="1">IFERROR(J263*INDEX('General Inputs'!$I$522:$I$579,MATCH(F263,'General Inputs'!$F$522:$F$579,0)),0)*1000</f>
        <v>0</v>
      </c>
      <c r="P263" s="445">
        <f ca="1">IFERROR($J263*INDEX('General Inputs'!$G$583:$G$630,MATCH(Coal_Calcs!$F263,'General Inputs'!$F$583:$F$630,0)),0)*$F$20</f>
        <v>0</v>
      </c>
      <c r="Q263" s="445">
        <f ca="1">IFERROR($J263*INDEX('General Inputs'!$H$583:$H$630,MATCH(Coal_Calcs!$F263,'General Inputs'!$F$583:$F$630,0)),0)*$F$20</f>
        <v>0</v>
      </c>
      <c r="R263" s="445">
        <f ca="1">IFERROR($J263*INDEX('General Inputs'!$I$583:$I$630,MATCH(Coal_Calcs!$F263,'General Inputs'!$F$583:$F$630,0)),0)*$F$20</f>
        <v>0</v>
      </c>
      <c r="S263" s="445">
        <f t="shared" ca="1" si="24"/>
        <v>0</v>
      </c>
      <c r="T263" s="442">
        <f t="shared" ca="1" si="24"/>
        <v>0</v>
      </c>
      <c r="U263" s="446">
        <f t="shared" ca="1" si="24"/>
        <v>0</v>
      </c>
      <c r="V263" s="445">
        <f ca="1">IFERROR(K263*INDEX('General Inputs'!$G$522:$G$579,MATCH(F263,'General Inputs'!$F$522:$F$579,0)),0)*1000</f>
        <v>0</v>
      </c>
      <c r="W263" s="445">
        <f ca="1">IFERROR(K263*INDEX('General Inputs'!$H$522:$H$579,MATCH(F263,'General Inputs'!$F$522:$F$579,0)),0)*1000</f>
        <v>0</v>
      </c>
      <c r="X263" s="445">
        <f ca="1">IFERROR(K263*INDEX('General Inputs'!$I$522:$I$579,MATCH(F263,'General Inputs'!$F$522:$F$579,0)),0)*1000</f>
        <v>0</v>
      </c>
      <c r="Y263" s="445">
        <f ca="1">IFERROR($K263*INDEX('General Inputs'!$G$583:$G$630,MATCH(Coal_Calcs!$F263,'General Inputs'!$F$583:$F$630,0)),0)*$F$20</f>
        <v>0</v>
      </c>
      <c r="Z263" s="445">
        <f ca="1">IFERROR($K263*INDEX('General Inputs'!$H$583:$H$630,MATCH(Coal_Calcs!$F263,'General Inputs'!$F$583:$F$630,0)),0)*$F$20</f>
        <v>0</v>
      </c>
      <c r="AA263" s="445">
        <f ca="1">IFERROR($K263*INDEX('General Inputs'!$I$583:$I$630,MATCH(Coal_Calcs!$F263,'General Inputs'!$F$583:$F$630,0)),0)*$F$20</f>
        <v>0</v>
      </c>
      <c r="AB263" s="445">
        <f t="shared" ca="1" si="26"/>
        <v>0</v>
      </c>
      <c r="AC263" s="442">
        <f t="shared" ca="1" si="26"/>
        <v>0</v>
      </c>
      <c r="AD263" s="446">
        <f t="shared" ca="1" si="26"/>
        <v>0</v>
      </c>
      <c r="AE263" s="445"/>
      <c r="AF263" s="442"/>
      <c r="AG263" s="446"/>
      <c r="AH263" s="445"/>
      <c r="AI263" s="442"/>
      <c r="AJ263" s="446"/>
      <c r="AK263" s="445">
        <f t="shared" si="27"/>
        <v>0</v>
      </c>
      <c r="AL263" s="442">
        <f t="shared" si="27"/>
        <v>0</v>
      </c>
      <c r="AM263" s="446">
        <f t="shared" si="27"/>
        <v>0</v>
      </c>
    </row>
    <row r="264" spans="1:39" s="82" customFormat="1" ht="12.9" customHeight="1" x14ac:dyDescent="0.3">
      <c r="A264" s="19"/>
      <c r="B264" s="19"/>
      <c r="C264" s="104"/>
      <c r="D264" s="453"/>
      <c r="E264" s="454" t="str">
        <f t="shared" ca="1" si="25"/>
        <v>Tuvalu</v>
      </c>
      <c r="F264" s="454" t="str">
        <f t="shared" ca="1" si="25"/>
        <v>tv</v>
      </c>
      <c r="G264" s="454" t="str">
        <f t="shared" ca="1" si="25"/>
        <v>e6tons</v>
      </c>
      <c r="H264" s="175"/>
      <c r="I264" s="175"/>
      <c r="J264" s="442">
        <f t="shared" ca="1" si="25"/>
        <v>0</v>
      </c>
      <c r="K264" s="442">
        <f t="shared" ca="1" si="25"/>
        <v>0</v>
      </c>
      <c r="L264" s="448">
        <f t="shared" ca="1" si="25"/>
        <v>0</v>
      </c>
      <c r="M264" s="491">
        <f ca="1">IFERROR(J264*INDEX('General Inputs'!$G$522:$G$579,MATCH(F264,'General Inputs'!$F$522:$F$579,0)),0)*1000</f>
        <v>0</v>
      </c>
      <c r="N264" s="445">
        <f ca="1">IFERROR(J264*INDEX('General Inputs'!$H$522:$H$579,MATCH(F264,'General Inputs'!$F$522:$F$579,0)),0)*1000</f>
        <v>0</v>
      </c>
      <c r="O264" s="445">
        <f ca="1">IFERROR(J264*INDEX('General Inputs'!$I$522:$I$579,MATCH(F264,'General Inputs'!$F$522:$F$579,0)),0)*1000</f>
        <v>0</v>
      </c>
      <c r="P264" s="445">
        <f ca="1">IFERROR($J264*INDEX('General Inputs'!$G$583:$G$630,MATCH(Coal_Calcs!$F264,'General Inputs'!$F$583:$F$630,0)),0)*$F$20</f>
        <v>0</v>
      </c>
      <c r="Q264" s="445">
        <f ca="1">IFERROR($J264*INDEX('General Inputs'!$H$583:$H$630,MATCH(Coal_Calcs!$F264,'General Inputs'!$F$583:$F$630,0)),0)*$F$20</f>
        <v>0</v>
      </c>
      <c r="R264" s="445">
        <f ca="1">IFERROR($J264*INDEX('General Inputs'!$I$583:$I$630,MATCH(Coal_Calcs!$F264,'General Inputs'!$F$583:$F$630,0)),0)*$F$20</f>
        <v>0</v>
      </c>
      <c r="S264" s="445">
        <f t="shared" ca="1" si="24"/>
        <v>0</v>
      </c>
      <c r="T264" s="442">
        <f t="shared" ca="1" si="24"/>
        <v>0</v>
      </c>
      <c r="U264" s="446">
        <f t="shared" ca="1" si="24"/>
        <v>0</v>
      </c>
      <c r="V264" s="445">
        <f ca="1">IFERROR(K264*INDEX('General Inputs'!$G$522:$G$579,MATCH(F264,'General Inputs'!$F$522:$F$579,0)),0)*1000</f>
        <v>0</v>
      </c>
      <c r="W264" s="445">
        <f ca="1">IFERROR(K264*INDEX('General Inputs'!$H$522:$H$579,MATCH(F264,'General Inputs'!$F$522:$F$579,0)),0)*1000</f>
        <v>0</v>
      </c>
      <c r="X264" s="445">
        <f ca="1">IFERROR(K264*INDEX('General Inputs'!$I$522:$I$579,MATCH(F264,'General Inputs'!$F$522:$F$579,0)),0)*1000</f>
        <v>0</v>
      </c>
      <c r="Y264" s="445">
        <f ca="1">IFERROR($K264*INDEX('General Inputs'!$G$583:$G$630,MATCH(Coal_Calcs!$F264,'General Inputs'!$F$583:$F$630,0)),0)*$F$20</f>
        <v>0</v>
      </c>
      <c r="Z264" s="445">
        <f ca="1">IFERROR($K264*INDEX('General Inputs'!$H$583:$H$630,MATCH(Coal_Calcs!$F264,'General Inputs'!$F$583:$F$630,0)),0)*$F$20</f>
        <v>0</v>
      </c>
      <c r="AA264" s="445">
        <f ca="1">IFERROR($K264*INDEX('General Inputs'!$I$583:$I$630,MATCH(Coal_Calcs!$F264,'General Inputs'!$F$583:$F$630,0)),0)*$F$20</f>
        <v>0</v>
      </c>
      <c r="AB264" s="445">
        <f t="shared" ca="1" si="26"/>
        <v>0</v>
      </c>
      <c r="AC264" s="442">
        <f t="shared" ca="1" si="26"/>
        <v>0</v>
      </c>
      <c r="AD264" s="446">
        <f t="shared" ca="1" si="26"/>
        <v>0</v>
      </c>
      <c r="AE264" s="445"/>
      <c r="AF264" s="442"/>
      <c r="AG264" s="446"/>
      <c r="AH264" s="445"/>
      <c r="AI264" s="442"/>
      <c r="AJ264" s="446"/>
      <c r="AK264" s="445">
        <f t="shared" si="27"/>
        <v>0</v>
      </c>
      <c r="AL264" s="442">
        <f t="shared" si="27"/>
        <v>0</v>
      </c>
      <c r="AM264" s="446">
        <f t="shared" si="27"/>
        <v>0</v>
      </c>
    </row>
    <row r="265" spans="1:39" s="82" customFormat="1" ht="12.9" customHeight="1" x14ac:dyDescent="0.3">
      <c r="A265" s="19"/>
      <c r="B265" s="19"/>
      <c r="C265" s="104"/>
      <c r="D265" s="453"/>
      <c r="E265" s="454" t="str">
        <f t="shared" ca="1" si="25"/>
        <v>Taiwan, Province of China</v>
      </c>
      <c r="F265" s="454" t="str">
        <f t="shared" ca="1" si="25"/>
        <v>tw</v>
      </c>
      <c r="G265" s="454" t="str">
        <f t="shared" ca="1" si="25"/>
        <v>e6tons</v>
      </c>
      <c r="H265" s="175"/>
      <c r="I265" s="175"/>
      <c r="J265" s="442">
        <f t="shared" ca="1" si="25"/>
        <v>0</v>
      </c>
      <c r="K265" s="442">
        <f t="shared" ca="1" si="25"/>
        <v>0</v>
      </c>
      <c r="L265" s="448">
        <f t="shared" ca="1" si="25"/>
        <v>0</v>
      </c>
      <c r="M265" s="491">
        <f ca="1">IFERROR(J265*INDEX('General Inputs'!$G$522:$G$579,MATCH(F265,'General Inputs'!$F$522:$F$579,0)),0)*1000</f>
        <v>0</v>
      </c>
      <c r="N265" s="445">
        <f ca="1">IFERROR(J265*INDEX('General Inputs'!$H$522:$H$579,MATCH(F265,'General Inputs'!$F$522:$F$579,0)),0)*1000</f>
        <v>0</v>
      </c>
      <c r="O265" s="445">
        <f ca="1">IFERROR(J265*INDEX('General Inputs'!$I$522:$I$579,MATCH(F265,'General Inputs'!$F$522:$F$579,0)),0)*1000</f>
        <v>0</v>
      </c>
      <c r="P265" s="445">
        <f ca="1">IFERROR($J265*INDEX('General Inputs'!$G$583:$G$630,MATCH(Coal_Calcs!$F265,'General Inputs'!$F$583:$F$630,0)),0)*$F$20</f>
        <v>0</v>
      </c>
      <c r="Q265" s="445">
        <f ca="1">IFERROR($J265*INDEX('General Inputs'!$H$583:$H$630,MATCH(Coal_Calcs!$F265,'General Inputs'!$F$583:$F$630,0)),0)*$F$20</f>
        <v>0</v>
      </c>
      <c r="R265" s="445">
        <f ca="1">IFERROR($J265*INDEX('General Inputs'!$I$583:$I$630,MATCH(Coal_Calcs!$F265,'General Inputs'!$F$583:$F$630,0)),0)*$F$20</f>
        <v>0</v>
      </c>
      <c r="S265" s="445">
        <f t="shared" ca="1" si="24"/>
        <v>0</v>
      </c>
      <c r="T265" s="442">
        <f t="shared" ca="1" si="24"/>
        <v>0</v>
      </c>
      <c r="U265" s="446">
        <f t="shared" ca="1" si="24"/>
        <v>0</v>
      </c>
      <c r="V265" s="445">
        <f ca="1">IFERROR(K265*INDEX('General Inputs'!$G$522:$G$579,MATCH(F265,'General Inputs'!$F$522:$F$579,0)),0)*1000</f>
        <v>0</v>
      </c>
      <c r="W265" s="445">
        <f ca="1">IFERROR(K265*INDEX('General Inputs'!$H$522:$H$579,MATCH(F265,'General Inputs'!$F$522:$F$579,0)),0)*1000</f>
        <v>0</v>
      </c>
      <c r="X265" s="445">
        <f ca="1">IFERROR(K265*INDEX('General Inputs'!$I$522:$I$579,MATCH(F265,'General Inputs'!$F$522:$F$579,0)),0)*1000</f>
        <v>0</v>
      </c>
      <c r="Y265" s="445">
        <f ca="1">IFERROR($K265*INDEX('General Inputs'!$G$583:$G$630,MATCH(Coal_Calcs!$F265,'General Inputs'!$F$583:$F$630,0)),0)*$F$20</f>
        <v>0</v>
      </c>
      <c r="Z265" s="445">
        <f ca="1">IFERROR($K265*INDEX('General Inputs'!$H$583:$H$630,MATCH(Coal_Calcs!$F265,'General Inputs'!$F$583:$F$630,0)),0)*$F$20</f>
        <v>0</v>
      </c>
      <c r="AA265" s="445">
        <f ca="1">IFERROR($K265*INDEX('General Inputs'!$I$583:$I$630,MATCH(Coal_Calcs!$F265,'General Inputs'!$F$583:$F$630,0)),0)*$F$20</f>
        <v>0</v>
      </c>
      <c r="AB265" s="445">
        <f t="shared" ca="1" si="26"/>
        <v>0</v>
      </c>
      <c r="AC265" s="442">
        <f t="shared" ca="1" si="26"/>
        <v>0</v>
      </c>
      <c r="AD265" s="446">
        <f t="shared" ca="1" si="26"/>
        <v>0</v>
      </c>
      <c r="AE265" s="445"/>
      <c r="AF265" s="442"/>
      <c r="AG265" s="446"/>
      <c r="AH265" s="445"/>
      <c r="AI265" s="442"/>
      <c r="AJ265" s="446"/>
      <c r="AK265" s="445">
        <f t="shared" si="27"/>
        <v>0</v>
      </c>
      <c r="AL265" s="442">
        <f t="shared" si="27"/>
        <v>0</v>
      </c>
      <c r="AM265" s="446">
        <f t="shared" si="27"/>
        <v>0</v>
      </c>
    </row>
    <row r="266" spans="1:39" s="82" customFormat="1" ht="12.9" customHeight="1" x14ac:dyDescent="0.3">
      <c r="A266" s="19"/>
      <c r="B266" s="19"/>
      <c r="C266" s="104"/>
      <c r="D266" s="453"/>
      <c r="E266" s="454" t="str">
        <f t="shared" ca="1" si="25"/>
        <v>Tanzania, United Republic of</v>
      </c>
      <c r="F266" s="454" t="str">
        <f t="shared" ca="1" si="25"/>
        <v>tz</v>
      </c>
      <c r="G266" s="454" t="str">
        <f t="shared" ca="1" si="25"/>
        <v>e6tons</v>
      </c>
      <c r="H266" s="175"/>
      <c r="I266" s="175"/>
      <c r="J266" s="442">
        <f t="shared" ca="1" si="25"/>
        <v>0</v>
      </c>
      <c r="K266" s="442">
        <f t="shared" ca="1" si="25"/>
        <v>0.71300646829356806</v>
      </c>
      <c r="L266" s="448">
        <f t="shared" ca="1" si="25"/>
        <v>0</v>
      </c>
      <c r="M266" s="491">
        <f ca="1">IFERROR(J266*INDEX('General Inputs'!$G$522:$G$579,MATCH(F266,'General Inputs'!$F$522:$F$579,0)),0)*1000</f>
        <v>0</v>
      </c>
      <c r="N266" s="445">
        <f ca="1">IFERROR(J266*INDEX('General Inputs'!$H$522:$H$579,MATCH(F266,'General Inputs'!$F$522:$F$579,0)),0)*1000</f>
        <v>0</v>
      </c>
      <c r="O266" s="445">
        <f ca="1">IFERROR(J266*INDEX('General Inputs'!$I$522:$I$579,MATCH(F266,'General Inputs'!$F$522:$F$579,0)),0)*1000</f>
        <v>0</v>
      </c>
      <c r="P266" s="445">
        <f ca="1">IFERROR($J266*INDEX('General Inputs'!$G$583:$G$630,MATCH(Coal_Calcs!$F266,'General Inputs'!$F$583:$F$630,0)),0)*$F$20</f>
        <v>0</v>
      </c>
      <c r="Q266" s="445">
        <f ca="1">IFERROR($J266*INDEX('General Inputs'!$H$583:$H$630,MATCH(Coal_Calcs!$F266,'General Inputs'!$F$583:$F$630,0)),0)*$F$20</f>
        <v>0</v>
      </c>
      <c r="R266" s="445">
        <f ca="1">IFERROR($J266*INDEX('General Inputs'!$I$583:$I$630,MATCH(Coal_Calcs!$F266,'General Inputs'!$F$583:$F$630,0)),0)*$F$20</f>
        <v>0</v>
      </c>
      <c r="S266" s="445">
        <f t="shared" ca="1" si="24"/>
        <v>0</v>
      </c>
      <c r="T266" s="442">
        <f t="shared" ca="1" si="24"/>
        <v>0</v>
      </c>
      <c r="U266" s="446">
        <f t="shared" ca="1" si="24"/>
        <v>0</v>
      </c>
      <c r="V266" s="445">
        <f ca="1">IFERROR(K266*INDEX('General Inputs'!$G$522:$G$579,MATCH(F266,'General Inputs'!$F$522:$F$579,0)),0)*1000</f>
        <v>1159.0683515327116</v>
      </c>
      <c r="W266" s="445">
        <f ca="1">IFERROR(K266*INDEX('General Inputs'!$H$522:$H$579,MATCH(F266,'General Inputs'!$F$522:$F$579,0)),0)*1000</f>
        <v>1285.3107182372135</v>
      </c>
      <c r="X266" s="445">
        <f ca="1">IFERROR(K266*INDEX('General Inputs'!$I$522:$I$579,MATCH(F266,'General Inputs'!$F$522:$F$579,0)),0)*1000</f>
        <v>1412.8326473524176</v>
      </c>
      <c r="Y266" s="445">
        <f ca="1">IFERROR($K266*INDEX('General Inputs'!$G$583:$G$630,MATCH(Coal_Calcs!$F266,'General Inputs'!$F$583:$F$630,0)),0)*$F$20</f>
        <v>0</v>
      </c>
      <c r="Z266" s="445">
        <f ca="1">IFERROR($K266*INDEX('General Inputs'!$H$583:$H$630,MATCH(Coal_Calcs!$F266,'General Inputs'!$F$583:$F$630,0)),0)*$F$20</f>
        <v>0</v>
      </c>
      <c r="AA266" s="445">
        <f ca="1">IFERROR($K266*INDEX('General Inputs'!$I$583:$I$630,MATCH(Coal_Calcs!$F266,'General Inputs'!$F$583:$F$630,0)),0)*$F$20</f>
        <v>0</v>
      </c>
      <c r="AB266" s="445">
        <f t="shared" ca="1" si="26"/>
        <v>1159.0683515327116</v>
      </c>
      <c r="AC266" s="442">
        <f t="shared" ca="1" si="26"/>
        <v>1285.3107182372135</v>
      </c>
      <c r="AD266" s="446">
        <f t="shared" ca="1" si="26"/>
        <v>1412.8326473524176</v>
      </c>
      <c r="AE266" s="445"/>
      <c r="AF266" s="442"/>
      <c r="AG266" s="446"/>
      <c r="AH266" s="445"/>
      <c r="AI266" s="442"/>
      <c r="AJ266" s="446"/>
      <c r="AK266" s="445">
        <f t="shared" si="27"/>
        <v>0</v>
      </c>
      <c r="AL266" s="442">
        <f t="shared" si="27"/>
        <v>0</v>
      </c>
      <c r="AM266" s="446">
        <f t="shared" si="27"/>
        <v>0</v>
      </c>
    </row>
    <row r="267" spans="1:39" s="82" customFormat="1" ht="12.9" customHeight="1" x14ac:dyDescent="0.3">
      <c r="A267" s="19"/>
      <c r="B267" s="19"/>
      <c r="C267" s="104"/>
      <c r="D267" s="453"/>
      <c r="E267" s="454" t="str">
        <f t="shared" ca="1" si="25"/>
        <v>Ukraine</v>
      </c>
      <c r="F267" s="454" t="str">
        <f t="shared" ca="1" si="25"/>
        <v>ua</v>
      </c>
      <c r="G267" s="454" t="str">
        <f t="shared" ca="1" si="25"/>
        <v>e6tons</v>
      </c>
      <c r="H267" s="175"/>
      <c r="I267" s="175"/>
      <c r="J267" s="442">
        <f t="shared" ca="1" si="25"/>
        <v>26</v>
      </c>
      <c r="K267" s="442">
        <f t="shared" ca="1" si="25"/>
        <v>25.544331734555023</v>
      </c>
      <c r="L267" s="448">
        <f t="shared" ca="1" si="25"/>
        <v>0</v>
      </c>
      <c r="M267" s="491">
        <f ca="1">IFERROR(J267*INDEX('General Inputs'!$G$522:$G$579,MATCH(F267,'General Inputs'!$F$522:$F$579,0)),0)*1000</f>
        <v>59406.160242323647</v>
      </c>
      <c r="N267" s="445">
        <f ca="1">IFERROR(J267*INDEX('General Inputs'!$H$522:$H$579,MATCH(F267,'General Inputs'!$F$522:$F$579,0)),0)*1000</f>
        <v>63216.828716432974</v>
      </c>
      <c r="O267" s="445">
        <f ca="1">IFERROR(J267*INDEX('General Inputs'!$I$522:$I$579,MATCH(F267,'General Inputs'!$F$522:$F$579,0)),0)*1000</f>
        <v>66915.787022016113</v>
      </c>
      <c r="P267" s="445">
        <f ca="1">IFERROR($J267*INDEX('General Inputs'!$G$583:$G$630,MATCH(Coal_Calcs!$F267,'General Inputs'!$F$583:$F$630,0)),0)*$F$20</f>
        <v>11901.391874507171</v>
      </c>
      <c r="Q267" s="445">
        <f ca="1">IFERROR($J267*INDEX('General Inputs'!$H$583:$H$630,MATCH(Coal_Calcs!$F267,'General Inputs'!$F$583:$F$630,0)),0)*$F$20</f>
        <v>13211.000511944438</v>
      </c>
      <c r="R267" s="445">
        <f ca="1">IFERROR($J267*INDEX('General Inputs'!$I$583:$I$630,MATCH(Coal_Calcs!$F267,'General Inputs'!$F$583:$F$630,0)),0)*$F$20</f>
        <v>14520.609149381708</v>
      </c>
      <c r="S267" s="445">
        <f t="shared" ca="1" si="24"/>
        <v>71307.552116830819</v>
      </c>
      <c r="T267" s="442">
        <f t="shared" ca="1" si="24"/>
        <v>76427.829228377406</v>
      </c>
      <c r="U267" s="446">
        <f t="shared" ca="1" si="24"/>
        <v>81436.396171397821</v>
      </c>
      <c r="V267" s="445">
        <f ca="1">IFERROR(K267*INDEX('General Inputs'!$G$522:$G$579,MATCH(F267,'General Inputs'!$F$522:$F$579,0)),0)*1000</f>
        <v>58365.025550232654</v>
      </c>
      <c r="W267" s="445">
        <f ca="1">IFERROR(K267*INDEX('General Inputs'!$H$522:$H$579,MATCH(F267,'General Inputs'!$F$522:$F$579,0)),0)*1000</f>
        <v>62108.909382273392</v>
      </c>
      <c r="X267" s="445">
        <f ca="1">IFERROR(K267*INDEX('General Inputs'!$I$522:$I$579,MATCH(F267,'General Inputs'!$F$522:$F$579,0)),0)*1000</f>
        <v>65743.04084496967</v>
      </c>
      <c r="Y267" s="445">
        <f ca="1">IFERROR($K267*INDEX('General Inputs'!$G$583:$G$630,MATCH(Coal_Calcs!$F267,'General Inputs'!$F$583:$F$630,0)),0)*$F$20</f>
        <v>11692.811620974955</v>
      </c>
      <c r="Z267" s="445">
        <f ca="1">IFERROR($K267*INDEX('General Inputs'!$H$583:$H$630,MATCH(Coal_Calcs!$F267,'General Inputs'!$F$583:$F$630,0)),0)*$F$20</f>
        <v>12979.468447018653</v>
      </c>
      <c r="AA267" s="445">
        <f ca="1">IFERROR($K267*INDEX('General Inputs'!$I$583:$I$630,MATCH(Coal_Calcs!$F267,'General Inputs'!$F$583:$F$630,0)),0)*$F$20</f>
        <v>14266.125273062355</v>
      </c>
      <c r="AB267" s="445">
        <f t="shared" ca="1" si="26"/>
        <v>70057.837171207604</v>
      </c>
      <c r="AC267" s="442">
        <f t="shared" ca="1" si="26"/>
        <v>75088.377829292047</v>
      </c>
      <c r="AD267" s="446">
        <f t="shared" ca="1" si="26"/>
        <v>80009.166118032022</v>
      </c>
      <c r="AE267" s="445"/>
      <c r="AF267" s="442"/>
      <c r="AG267" s="446"/>
      <c r="AH267" s="445"/>
      <c r="AI267" s="442"/>
      <c r="AJ267" s="446"/>
      <c r="AK267" s="445">
        <f t="shared" si="27"/>
        <v>0</v>
      </c>
      <c r="AL267" s="442">
        <f t="shared" si="27"/>
        <v>0</v>
      </c>
      <c r="AM267" s="446">
        <f t="shared" si="27"/>
        <v>0</v>
      </c>
    </row>
    <row r="268" spans="1:39" s="82" customFormat="1" ht="12.9" customHeight="1" x14ac:dyDescent="0.3">
      <c r="A268" s="19"/>
      <c r="B268" s="19"/>
      <c r="C268" s="104"/>
      <c r="D268" s="453"/>
      <c r="E268" s="454" t="str">
        <f t="shared" ca="1" si="25"/>
        <v>Uganda</v>
      </c>
      <c r="F268" s="454" t="str">
        <f t="shared" ca="1" si="25"/>
        <v>ug</v>
      </c>
      <c r="G268" s="454" t="str">
        <f t="shared" ca="1" si="25"/>
        <v>e6tons</v>
      </c>
      <c r="H268" s="175"/>
      <c r="I268" s="175"/>
      <c r="J268" s="442">
        <f t="shared" ca="1" si="25"/>
        <v>0</v>
      </c>
      <c r="K268" s="442">
        <f t="shared" ca="1" si="25"/>
        <v>0</v>
      </c>
      <c r="L268" s="448">
        <f t="shared" ca="1" si="25"/>
        <v>0</v>
      </c>
      <c r="M268" s="491">
        <f ca="1">IFERROR(J268*INDEX('General Inputs'!$G$522:$G$579,MATCH(F268,'General Inputs'!$F$522:$F$579,0)),0)*1000</f>
        <v>0</v>
      </c>
      <c r="N268" s="445">
        <f ca="1">IFERROR(J268*INDEX('General Inputs'!$H$522:$H$579,MATCH(F268,'General Inputs'!$F$522:$F$579,0)),0)*1000</f>
        <v>0</v>
      </c>
      <c r="O268" s="445">
        <f ca="1">IFERROR(J268*INDEX('General Inputs'!$I$522:$I$579,MATCH(F268,'General Inputs'!$F$522:$F$579,0)),0)*1000</f>
        <v>0</v>
      </c>
      <c r="P268" s="445">
        <f ca="1">IFERROR($J268*INDEX('General Inputs'!$G$583:$G$630,MATCH(Coal_Calcs!$F268,'General Inputs'!$F$583:$F$630,0)),0)*$F$20</f>
        <v>0</v>
      </c>
      <c r="Q268" s="445">
        <f ca="1">IFERROR($J268*INDEX('General Inputs'!$H$583:$H$630,MATCH(Coal_Calcs!$F268,'General Inputs'!$F$583:$F$630,0)),0)*$F$20</f>
        <v>0</v>
      </c>
      <c r="R268" s="445">
        <f ca="1">IFERROR($J268*INDEX('General Inputs'!$I$583:$I$630,MATCH(Coal_Calcs!$F268,'General Inputs'!$F$583:$F$630,0)),0)*$F$20</f>
        <v>0</v>
      </c>
      <c r="S268" s="445">
        <f t="shared" ca="1" si="24"/>
        <v>0</v>
      </c>
      <c r="T268" s="442">
        <f t="shared" ca="1" si="24"/>
        <v>0</v>
      </c>
      <c r="U268" s="446">
        <f t="shared" ca="1" si="24"/>
        <v>0</v>
      </c>
      <c r="V268" s="445">
        <f ca="1">IFERROR(K268*INDEX('General Inputs'!$G$522:$G$579,MATCH(F268,'General Inputs'!$F$522:$F$579,0)),0)*1000</f>
        <v>0</v>
      </c>
      <c r="W268" s="445">
        <f ca="1">IFERROR(K268*INDEX('General Inputs'!$H$522:$H$579,MATCH(F268,'General Inputs'!$F$522:$F$579,0)),0)*1000</f>
        <v>0</v>
      </c>
      <c r="X268" s="445">
        <f ca="1">IFERROR(K268*INDEX('General Inputs'!$I$522:$I$579,MATCH(F268,'General Inputs'!$F$522:$F$579,0)),0)*1000</f>
        <v>0</v>
      </c>
      <c r="Y268" s="445">
        <f ca="1">IFERROR($K268*INDEX('General Inputs'!$G$583:$G$630,MATCH(Coal_Calcs!$F268,'General Inputs'!$F$583:$F$630,0)),0)*$F$20</f>
        <v>0</v>
      </c>
      <c r="Z268" s="445">
        <f ca="1">IFERROR($K268*INDEX('General Inputs'!$H$583:$H$630,MATCH(Coal_Calcs!$F268,'General Inputs'!$F$583:$F$630,0)),0)*$F$20</f>
        <v>0</v>
      </c>
      <c r="AA268" s="445">
        <f ca="1">IFERROR($K268*INDEX('General Inputs'!$I$583:$I$630,MATCH(Coal_Calcs!$F268,'General Inputs'!$F$583:$F$630,0)),0)*$F$20</f>
        <v>0</v>
      </c>
      <c r="AB268" s="445">
        <f t="shared" ca="1" si="26"/>
        <v>0</v>
      </c>
      <c r="AC268" s="442">
        <f t="shared" ca="1" si="26"/>
        <v>0</v>
      </c>
      <c r="AD268" s="446">
        <f t="shared" ca="1" si="26"/>
        <v>0</v>
      </c>
      <c r="AE268" s="445"/>
      <c r="AF268" s="442"/>
      <c r="AG268" s="446"/>
      <c r="AH268" s="445"/>
      <c r="AI268" s="442"/>
      <c r="AJ268" s="446"/>
      <c r="AK268" s="445">
        <f t="shared" si="27"/>
        <v>0</v>
      </c>
      <c r="AL268" s="442">
        <f t="shared" si="27"/>
        <v>0</v>
      </c>
      <c r="AM268" s="446">
        <f t="shared" si="27"/>
        <v>0</v>
      </c>
    </row>
    <row r="269" spans="1:39" s="82" customFormat="1" ht="12.9" customHeight="1" x14ac:dyDescent="0.3">
      <c r="A269" s="19"/>
      <c r="B269" s="19"/>
      <c r="C269" s="104"/>
      <c r="D269" s="453"/>
      <c r="E269" s="454" t="str">
        <f t="shared" ca="1" si="25"/>
        <v>United States Minor Outlying Islands</v>
      </c>
      <c r="F269" s="454" t="str">
        <f t="shared" ca="1" si="25"/>
        <v>um</v>
      </c>
      <c r="G269" s="454" t="str">
        <f t="shared" ca="1" si="25"/>
        <v>e6tons</v>
      </c>
      <c r="H269" s="175"/>
      <c r="I269" s="175"/>
      <c r="J269" s="442">
        <f t="shared" ca="1" si="25"/>
        <v>0</v>
      </c>
      <c r="K269" s="442">
        <f t="shared" ca="1" si="25"/>
        <v>0</v>
      </c>
      <c r="L269" s="448">
        <f t="shared" ca="1" si="25"/>
        <v>0</v>
      </c>
      <c r="M269" s="491">
        <f ca="1">IFERROR(J269*INDEX('General Inputs'!$G$522:$G$579,MATCH(F269,'General Inputs'!$F$522:$F$579,0)),0)*1000</f>
        <v>0</v>
      </c>
      <c r="N269" s="445">
        <f ca="1">IFERROR(J269*INDEX('General Inputs'!$H$522:$H$579,MATCH(F269,'General Inputs'!$F$522:$F$579,0)),0)*1000</f>
        <v>0</v>
      </c>
      <c r="O269" s="445">
        <f ca="1">IFERROR(J269*INDEX('General Inputs'!$I$522:$I$579,MATCH(F269,'General Inputs'!$F$522:$F$579,0)),0)*1000</f>
        <v>0</v>
      </c>
      <c r="P269" s="445">
        <f ca="1">IFERROR($J269*INDEX('General Inputs'!$G$583:$G$630,MATCH(Coal_Calcs!$F269,'General Inputs'!$F$583:$F$630,0)),0)*$F$20</f>
        <v>0</v>
      </c>
      <c r="Q269" s="445">
        <f ca="1">IFERROR($J269*INDEX('General Inputs'!$H$583:$H$630,MATCH(Coal_Calcs!$F269,'General Inputs'!$F$583:$F$630,0)),0)*$F$20</f>
        <v>0</v>
      </c>
      <c r="R269" s="445">
        <f ca="1">IFERROR($J269*INDEX('General Inputs'!$I$583:$I$630,MATCH(Coal_Calcs!$F269,'General Inputs'!$F$583:$F$630,0)),0)*$F$20</f>
        <v>0</v>
      </c>
      <c r="S269" s="445">
        <f t="shared" ca="1" si="24"/>
        <v>0</v>
      </c>
      <c r="T269" s="442">
        <f t="shared" ca="1" si="24"/>
        <v>0</v>
      </c>
      <c r="U269" s="446">
        <f t="shared" ca="1" si="24"/>
        <v>0</v>
      </c>
      <c r="V269" s="445">
        <f ca="1">IFERROR(K269*INDEX('General Inputs'!$G$522:$G$579,MATCH(F269,'General Inputs'!$F$522:$F$579,0)),0)*1000</f>
        <v>0</v>
      </c>
      <c r="W269" s="445">
        <f ca="1">IFERROR(K269*INDEX('General Inputs'!$H$522:$H$579,MATCH(F269,'General Inputs'!$F$522:$F$579,0)),0)*1000</f>
        <v>0</v>
      </c>
      <c r="X269" s="445">
        <f ca="1">IFERROR(K269*INDEX('General Inputs'!$I$522:$I$579,MATCH(F269,'General Inputs'!$F$522:$F$579,0)),0)*1000</f>
        <v>0</v>
      </c>
      <c r="Y269" s="445">
        <f ca="1">IFERROR($K269*INDEX('General Inputs'!$G$583:$G$630,MATCH(Coal_Calcs!$F269,'General Inputs'!$F$583:$F$630,0)),0)*$F$20</f>
        <v>0</v>
      </c>
      <c r="Z269" s="445">
        <f ca="1">IFERROR($K269*INDEX('General Inputs'!$H$583:$H$630,MATCH(Coal_Calcs!$F269,'General Inputs'!$F$583:$F$630,0)),0)*$F$20</f>
        <v>0</v>
      </c>
      <c r="AA269" s="445">
        <f ca="1">IFERROR($K269*INDEX('General Inputs'!$I$583:$I$630,MATCH(Coal_Calcs!$F269,'General Inputs'!$F$583:$F$630,0)),0)*$F$20</f>
        <v>0</v>
      </c>
      <c r="AB269" s="445">
        <f t="shared" ca="1" si="26"/>
        <v>0</v>
      </c>
      <c r="AC269" s="442">
        <f t="shared" ca="1" si="26"/>
        <v>0</v>
      </c>
      <c r="AD269" s="446">
        <f t="shared" ca="1" si="26"/>
        <v>0</v>
      </c>
      <c r="AE269" s="445"/>
      <c r="AF269" s="442"/>
      <c r="AG269" s="446"/>
      <c r="AH269" s="445"/>
      <c r="AI269" s="442"/>
      <c r="AJ269" s="446"/>
      <c r="AK269" s="445">
        <f t="shared" si="27"/>
        <v>0</v>
      </c>
      <c r="AL269" s="442">
        <f t="shared" si="27"/>
        <v>0</v>
      </c>
      <c r="AM269" s="446">
        <f t="shared" si="27"/>
        <v>0</v>
      </c>
    </row>
    <row r="270" spans="1:39" s="82" customFormat="1" ht="12.9" customHeight="1" x14ac:dyDescent="0.3">
      <c r="A270" s="19"/>
      <c r="B270" s="19"/>
      <c r="C270" s="104"/>
      <c r="D270" s="453"/>
      <c r="E270" s="454" t="str">
        <f t="shared" ca="1" si="25"/>
        <v>United States</v>
      </c>
      <c r="F270" s="454" t="str">
        <f t="shared" ca="1" si="25"/>
        <v>us</v>
      </c>
      <c r="G270" s="454" t="str">
        <f t="shared" ca="1" si="25"/>
        <v>e6tons</v>
      </c>
      <c r="H270" s="175"/>
      <c r="I270" s="175"/>
      <c r="J270" s="442">
        <f t="shared" ca="1" si="25"/>
        <v>640</v>
      </c>
      <c r="K270" s="442">
        <f t="shared" ca="1" si="25"/>
        <v>640.75781286401173</v>
      </c>
      <c r="L270" s="448">
        <f t="shared" ca="1" si="25"/>
        <v>0</v>
      </c>
      <c r="M270" s="491">
        <f ca="1">IFERROR(J270*INDEX('General Inputs'!$G$522:$G$579,MATCH(F270,'General Inputs'!$F$522:$F$579,0)),0)*1000</f>
        <v>1198691.825983688</v>
      </c>
      <c r="N270" s="445">
        <f ca="1">IFERROR(J270*INDEX('General Inputs'!$H$522:$H$579,MATCH(F270,'General Inputs'!$F$522:$F$579,0)),0)*1000</f>
        <v>1292470.022124086</v>
      </c>
      <c r="O270" s="445">
        <f ca="1">IFERROR(J270*INDEX('General Inputs'!$I$522:$I$579,MATCH(F270,'General Inputs'!$F$522:$F$579,0)),0)*1000</f>
        <v>1386185.3867445278</v>
      </c>
      <c r="P270" s="445">
        <f ca="1">IFERROR($J270*INDEX('General Inputs'!$G$583:$G$630,MATCH(Coal_Calcs!$F270,'General Inputs'!$F$583:$F$630,0)),0)*$F$20</f>
        <v>84501.071704235772</v>
      </c>
      <c r="Q270" s="445">
        <f ca="1">IFERROR($J270*INDEX('General Inputs'!$H$583:$H$630,MATCH(Coal_Calcs!$F270,'General Inputs'!$F$583:$F$630,0)),0)*$F$20</f>
        <v>90865.07336470361</v>
      </c>
      <c r="R270" s="445">
        <f ca="1">IFERROR($J270*INDEX('General Inputs'!$I$583:$I$630,MATCH(Coal_Calcs!$F270,'General Inputs'!$F$583:$F$630,0)),0)*$F$20</f>
        <v>97229.075025171536</v>
      </c>
      <c r="S270" s="445">
        <f t="shared" ca="1" si="24"/>
        <v>1283192.8976879239</v>
      </c>
      <c r="T270" s="442">
        <f t="shared" ca="1" si="24"/>
        <v>1383335.0954887897</v>
      </c>
      <c r="U270" s="446">
        <f t="shared" ca="1" si="24"/>
        <v>1483414.4617696994</v>
      </c>
      <c r="V270" s="445">
        <f ca="1">IFERROR(K270*INDEX('General Inputs'!$G$522:$G$579,MATCH(F270,'General Inputs'!$F$522:$F$579,0)),0)*1000</f>
        <v>1200111.1761176195</v>
      </c>
      <c r="W270" s="445">
        <f ca="1">IFERROR(K270*INDEX('General Inputs'!$H$522:$H$579,MATCH(F270,'General Inputs'!$F$522:$F$579,0)),0)*1000</f>
        <v>1294000.4133883286</v>
      </c>
      <c r="X270" s="445">
        <f ca="1">IFERROR(K270*INDEX('General Inputs'!$I$522:$I$579,MATCH(F270,'General Inputs'!$F$522:$F$579,0)),0)*1000</f>
        <v>1387826.7447413718</v>
      </c>
      <c r="Y270" s="445">
        <f ca="1">IFERROR($K270*INDEX('General Inputs'!$G$583:$G$630,MATCH(Coal_Calcs!$F270,'General Inputs'!$F$583:$F$630,0)),0)*$F$20</f>
        <v>84601.127952923664</v>
      </c>
      <c r="Z270" s="445">
        <f ca="1">IFERROR($K270*INDEX('General Inputs'!$H$583:$H$630,MATCH(Coal_Calcs!$F270,'General Inputs'!$F$583:$F$630,0)),0)*$F$20</f>
        <v>90972.665117024153</v>
      </c>
      <c r="AA270" s="445">
        <f ca="1">IFERROR($K270*INDEX('General Inputs'!$I$583:$I$630,MATCH(Coal_Calcs!$F270,'General Inputs'!$F$583:$F$630,0)),0)*$F$20</f>
        <v>97344.202281124715</v>
      </c>
      <c r="AB270" s="445">
        <f t="shared" ca="1" si="26"/>
        <v>1284712.3040705433</v>
      </c>
      <c r="AC270" s="442">
        <f t="shared" ca="1" si="26"/>
        <v>1384973.0785053528</v>
      </c>
      <c r="AD270" s="446">
        <f t="shared" ca="1" si="26"/>
        <v>1485170.9470224965</v>
      </c>
      <c r="AE270" s="445"/>
      <c r="AF270" s="442"/>
      <c r="AG270" s="446"/>
      <c r="AH270" s="445"/>
      <c r="AI270" s="442"/>
      <c r="AJ270" s="446"/>
      <c r="AK270" s="445">
        <f t="shared" si="27"/>
        <v>0</v>
      </c>
      <c r="AL270" s="442">
        <f t="shared" si="27"/>
        <v>0</v>
      </c>
      <c r="AM270" s="446">
        <f t="shared" si="27"/>
        <v>0</v>
      </c>
    </row>
    <row r="271" spans="1:39" s="82" customFormat="1" ht="12.9" customHeight="1" x14ac:dyDescent="0.3">
      <c r="A271" s="19"/>
      <c r="B271" s="19"/>
      <c r="C271" s="104"/>
      <c r="D271" s="453"/>
      <c r="E271" s="454" t="str">
        <f t="shared" ca="1" si="25"/>
        <v>Uruguay</v>
      </c>
      <c r="F271" s="454" t="str">
        <f t="shared" ca="1" si="25"/>
        <v>uy</v>
      </c>
      <c r="G271" s="454" t="str">
        <f t="shared" ca="1" si="25"/>
        <v>e6tons</v>
      </c>
      <c r="H271" s="175"/>
      <c r="I271" s="175"/>
      <c r="J271" s="442">
        <f t="shared" ca="1" si="25"/>
        <v>0</v>
      </c>
      <c r="K271" s="442">
        <f t="shared" ca="1" si="25"/>
        <v>0</v>
      </c>
      <c r="L271" s="448">
        <f t="shared" ca="1" si="25"/>
        <v>0</v>
      </c>
      <c r="M271" s="491">
        <f ca="1">IFERROR(J271*INDEX('General Inputs'!$G$522:$G$579,MATCH(F271,'General Inputs'!$F$522:$F$579,0)),0)*1000</f>
        <v>0</v>
      </c>
      <c r="N271" s="445">
        <f ca="1">IFERROR(J271*INDEX('General Inputs'!$H$522:$H$579,MATCH(F271,'General Inputs'!$F$522:$F$579,0)),0)*1000</f>
        <v>0</v>
      </c>
      <c r="O271" s="445">
        <f ca="1">IFERROR(J271*INDEX('General Inputs'!$I$522:$I$579,MATCH(F271,'General Inputs'!$F$522:$F$579,0)),0)*1000</f>
        <v>0</v>
      </c>
      <c r="P271" s="445">
        <f ca="1">IFERROR($J271*INDEX('General Inputs'!$G$583:$G$630,MATCH(Coal_Calcs!$F271,'General Inputs'!$F$583:$F$630,0)),0)*$F$20</f>
        <v>0</v>
      </c>
      <c r="Q271" s="445">
        <f ca="1">IFERROR($J271*INDEX('General Inputs'!$H$583:$H$630,MATCH(Coal_Calcs!$F271,'General Inputs'!$F$583:$F$630,0)),0)*$F$20</f>
        <v>0</v>
      </c>
      <c r="R271" s="445">
        <f ca="1">IFERROR($J271*INDEX('General Inputs'!$I$583:$I$630,MATCH(Coal_Calcs!$F271,'General Inputs'!$F$583:$F$630,0)),0)*$F$20</f>
        <v>0</v>
      </c>
      <c r="S271" s="445">
        <f t="shared" ca="1" si="24"/>
        <v>0</v>
      </c>
      <c r="T271" s="442">
        <f t="shared" ca="1" si="24"/>
        <v>0</v>
      </c>
      <c r="U271" s="446">
        <f t="shared" ca="1" si="24"/>
        <v>0</v>
      </c>
      <c r="V271" s="445">
        <f ca="1">IFERROR(K271*INDEX('General Inputs'!$G$522:$G$579,MATCH(F271,'General Inputs'!$F$522:$F$579,0)),0)*1000</f>
        <v>0</v>
      </c>
      <c r="W271" s="445">
        <f ca="1">IFERROR(K271*INDEX('General Inputs'!$H$522:$H$579,MATCH(F271,'General Inputs'!$F$522:$F$579,0)),0)*1000</f>
        <v>0</v>
      </c>
      <c r="X271" s="445">
        <f ca="1">IFERROR(K271*INDEX('General Inputs'!$I$522:$I$579,MATCH(F271,'General Inputs'!$F$522:$F$579,0)),0)*1000</f>
        <v>0</v>
      </c>
      <c r="Y271" s="445">
        <f ca="1">IFERROR($K271*INDEX('General Inputs'!$G$583:$G$630,MATCH(Coal_Calcs!$F271,'General Inputs'!$F$583:$F$630,0)),0)*$F$20</f>
        <v>0</v>
      </c>
      <c r="Z271" s="445">
        <f ca="1">IFERROR($K271*INDEX('General Inputs'!$H$583:$H$630,MATCH(Coal_Calcs!$F271,'General Inputs'!$F$583:$F$630,0)),0)*$F$20</f>
        <v>0</v>
      </c>
      <c r="AA271" s="445">
        <f ca="1">IFERROR($K271*INDEX('General Inputs'!$I$583:$I$630,MATCH(Coal_Calcs!$F271,'General Inputs'!$F$583:$F$630,0)),0)*$F$20</f>
        <v>0</v>
      </c>
      <c r="AB271" s="445">
        <f t="shared" ca="1" si="26"/>
        <v>0</v>
      </c>
      <c r="AC271" s="442">
        <f t="shared" ca="1" si="26"/>
        <v>0</v>
      </c>
      <c r="AD271" s="446">
        <f t="shared" ca="1" si="26"/>
        <v>0</v>
      </c>
      <c r="AE271" s="445"/>
      <c r="AF271" s="442"/>
      <c r="AG271" s="446"/>
      <c r="AH271" s="445"/>
      <c r="AI271" s="442"/>
      <c r="AJ271" s="446"/>
      <c r="AK271" s="445">
        <f t="shared" si="27"/>
        <v>0</v>
      </c>
      <c r="AL271" s="442">
        <f t="shared" si="27"/>
        <v>0</v>
      </c>
      <c r="AM271" s="446">
        <f t="shared" si="27"/>
        <v>0</v>
      </c>
    </row>
    <row r="272" spans="1:39" s="82" customFormat="1" ht="12.9" customHeight="1" x14ac:dyDescent="0.3">
      <c r="A272" s="19"/>
      <c r="B272" s="19"/>
      <c r="C272" s="104"/>
      <c r="D272" s="453"/>
      <c r="E272" s="454" t="str">
        <f t="shared" ca="1" si="25"/>
        <v>Uzbekistan</v>
      </c>
      <c r="F272" s="454" t="str">
        <f t="shared" ca="1" si="25"/>
        <v>uz</v>
      </c>
      <c r="G272" s="454" t="str">
        <f t="shared" ca="1" si="25"/>
        <v>e6tons</v>
      </c>
      <c r="H272" s="175"/>
      <c r="I272" s="175"/>
      <c r="J272" s="442">
        <f t="shared" ca="1" si="25"/>
        <v>4</v>
      </c>
      <c r="K272" s="442">
        <f t="shared" ca="1" si="25"/>
        <v>4.049536736823006</v>
      </c>
      <c r="L272" s="448">
        <f t="shared" ca="1" si="25"/>
        <v>0</v>
      </c>
      <c r="M272" s="491">
        <f ca="1">IFERROR(J272*INDEX('General Inputs'!$G$522:$G$579,MATCH(F272,'General Inputs'!$F$522:$F$579,0)),0)*1000</f>
        <v>6502.4282559831436</v>
      </c>
      <c r="N272" s="445">
        <f ca="1">IFERROR(J272*INDEX('General Inputs'!$H$522:$H$579,MATCH(F272,'General Inputs'!$F$522:$F$579,0)),0)*1000</f>
        <v>7210.6539022757315</v>
      </c>
      <c r="O272" s="445">
        <f ca="1">IFERROR(J272*INDEX('General Inputs'!$I$522:$I$579,MATCH(F272,'General Inputs'!$F$522:$F$579,0)),0)*1000</f>
        <v>7926.0579541935276</v>
      </c>
      <c r="P272" s="445">
        <f ca="1">IFERROR($J272*INDEX('General Inputs'!$G$583:$G$630,MATCH(Coal_Calcs!$F272,'General Inputs'!$F$583:$F$630,0)),0)*$F$20</f>
        <v>0</v>
      </c>
      <c r="Q272" s="445">
        <f ca="1">IFERROR($J272*INDEX('General Inputs'!$H$583:$H$630,MATCH(Coal_Calcs!$F272,'General Inputs'!$F$583:$F$630,0)),0)*$F$20</f>
        <v>0</v>
      </c>
      <c r="R272" s="445">
        <f ca="1">IFERROR($J272*INDEX('General Inputs'!$I$583:$I$630,MATCH(Coal_Calcs!$F272,'General Inputs'!$F$583:$F$630,0)),0)*$F$20</f>
        <v>0</v>
      </c>
      <c r="S272" s="445">
        <f t="shared" ca="1" si="24"/>
        <v>6502.4282559831436</v>
      </c>
      <c r="T272" s="442">
        <f t="shared" ca="1" si="24"/>
        <v>7210.6539022757315</v>
      </c>
      <c r="U272" s="446">
        <f t="shared" ca="1" si="24"/>
        <v>7926.0579541935276</v>
      </c>
      <c r="V272" s="445">
        <f ca="1">IFERROR(K272*INDEX('General Inputs'!$G$522:$G$579,MATCH(F272,'General Inputs'!$F$522:$F$579,0)),0)*1000</f>
        <v>6582.9555252899218</v>
      </c>
      <c r="W272" s="445">
        <f ca="1">IFERROR(K272*INDEX('General Inputs'!$H$522:$H$579,MATCH(F272,'General Inputs'!$F$522:$F$579,0)),0)*1000</f>
        <v>7299.9519684454353</v>
      </c>
      <c r="X272" s="445">
        <f ca="1">IFERROR(K272*INDEX('General Inputs'!$I$522:$I$579,MATCH(F272,'General Inputs'!$F$522:$F$579,0)),0)*1000</f>
        <v>8024.2157159237222</v>
      </c>
      <c r="Y272" s="445">
        <f ca="1">IFERROR($K272*INDEX('General Inputs'!$G$583:$G$630,MATCH(Coal_Calcs!$F272,'General Inputs'!$F$583:$F$630,0)),0)*$F$20</f>
        <v>0</v>
      </c>
      <c r="Z272" s="445">
        <f ca="1">IFERROR($K272*INDEX('General Inputs'!$H$583:$H$630,MATCH(Coal_Calcs!$F272,'General Inputs'!$F$583:$F$630,0)),0)*$F$20</f>
        <v>0</v>
      </c>
      <c r="AA272" s="445">
        <f ca="1">IFERROR($K272*INDEX('General Inputs'!$I$583:$I$630,MATCH(Coal_Calcs!$F272,'General Inputs'!$F$583:$F$630,0)),0)*$F$20</f>
        <v>0</v>
      </c>
      <c r="AB272" s="445">
        <f t="shared" ca="1" si="26"/>
        <v>6582.9555252899218</v>
      </c>
      <c r="AC272" s="442">
        <f t="shared" ca="1" si="26"/>
        <v>7299.9519684454353</v>
      </c>
      <c r="AD272" s="446">
        <f t="shared" ca="1" si="26"/>
        <v>8024.2157159237222</v>
      </c>
      <c r="AE272" s="445"/>
      <c r="AF272" s="442"/>
      <c r="AG272" s="446"/>
      <c r="AH272" s="445"/>
      <c r="AI272" s="442"/>
      <c r="AJ272" s="446"/>
      <c r="AK272" s="445">
        <f t="shared" si="27"/>
        <v>0</v>
      </c>
      <c r="AL272" s="442">
        <f t="shared" si="27"/>
        <v>0</v>
      </c>
      <c r="AM272" s="446">
        <f t="shared" si="27"/>
        <v>0</v>
      </c>
    </row>
    <row r="273" spans="1:39" s="82" customFormat="1" ht="12.9" customHeight="1" x14ac:dyDescent="0.3">
      <c r="A273" s="19"/>
      <c r="B273" s="19"/>
      <c r="C273" s="104"/>
      <c r="D273" s="453"/>
      <c r="E273" s="454" t="str">
        <f t="shared" ca="1" si="25"/>
        <v>Holy See</v>
      </c>
      <c r="F273" s="454" t="str">
        <f t="shared" ca="1" si="25"/>
        <v>va</v>
      </c>
      <c r="G273" s="454" t="str">
        <f t="shared" ca="1" si="25"/>
        <v>e6tons</v>
      </c>
      <c r="H273" s="175"/>
      <c r="I273" s="175"/>
      <c r="J273" s="442">
        <f t="shared" ca="1" si="25"/>
        <v>0</v>
      </c>
      <c r="K273" s="442">
        <f t="shared" ca="1" si="25"/>
        <v>0</v>
      </c>
      <c r="L273" s="448">
        <f t="shared" ca="1" si="25"/>
        <v>0</v>
      </c>
      <c r="M273" s="491">
        <f ca="1">IFERROR(J273*INDEX('General Inputs'!$G$522:$G$579,MATCH(F273,'General Inputs'!$F$522:$F$579,0)),0)*1000</f>
        <v>0</v>
      </c>
      <c r="N273" s="445">
        <f ca="1">IFERROR(J273*INDEX('General Inputs'!$H$522:$H$579,MATCH(F273,'General Inputs'!$F$522:$F$579,0)),0)*1000</f>
        <v>0</v>
      </c>
      <c r="O273" s="445">
        <f ca="1">IFERROR(J273*INDEX('General Inputs'!$I$522:$I$579,MATCH(F273,'General Inputs'!$F$522:$F$579,0)),0)*1000</f>
        <v>0</v>
      </c>
      <c r="P273" s="445">
        <f ca="1">IFERROR($J273*INDEX('General Inputs'!$G$583:$G$630,MATCH(Coal_Calcs!$F273,'General Inputs'!$F$583:$F$630,0)),0)*$F$20</f>
        <v>0</v>
      </c>
      <c r="Q273" s="445">
        <f ca="1">IFERROR($J273*INDEX('General Inputs'!$H$583:$H$630,MATCH(Coal_Calcs!$F273,'General Inputs'!$F$583:$F$630,0)),0)*$F$20</f>
        <v>0</v>
      </c>
      <c r="R273" s="445">
        <f ca="1">IFERROR($J273*INDEX('General Inputs'!$I$583:$I$630,MATCH(Coal_Calcs!$F273,'General Inputs'!$F$583:$F$630,0)),0)*$F$20</f>
        <v>0</v>
      </c>
      <c r="S273" s="445">
        <f t="shared" ca="1" si="24"/>
        <v>0</v>
      </c>
      <c r="T273" s="442">
        <f t="shared" ca="1" si="24"/>
        <v>0</v>
      </c>
      <c r="U273" s="446">
        <f t="shared" ca="1" si="24"/>
        <v>0</v>
      </c>
      <c r="V273" s="445">
        <f ca="1">IFERROR(K273*INDEX('General Inputs'!$G$522:$G$579,MATCH(F273,'General Inputs'!$F$522:$F$579,0)),0)*1000</f>
        <v>0</v>
      </c>
      <c r="W273" s="445">
        <f ca="1">IFERROR(K273*INDEX('General Inputs'!$H$522:$H$579,MATCH(F273,'General Inputs'!$F$522:$F$579,0)),0)*1000</f>
        <v>0</v>
      </c>
      <c r="X273" s="445">
        <f ca="1">IFERROR(K273*INDEX('General Inputs'!$I$522:$I$579,MATCH(F273,'General Inputs'!$F$522:$F$579,0)),0)*1000</f>
        <v>0</v>
      </c>
      <c r="Y273" s="445">
        <f ca="1">IFERROR($K273*INDEX('General Inputs'!$G$583:$G$630,MATCH(Coal_Calcs!$F273,'General Inputs'!$F$583:$F$630,0)),0)*$F$20</f>
        <v>0</v>
      </c>
      <c r="Z273" s="445">
        <f ca="1">IFERROR($K273*INDEX('General Inputs'!$H$583:$H$630,MATCH(Coal_Calcs!$F273,'General Inputs'!$F$583:$F$630,0)),0)*$F$20</f>
        <v>0</v>
      </c>
      <c r="AA273" s="445">
        <f ca="1">IFERROR($K273*INDEX('General Inputs'!$I$583:$I$630,MATCH(Coal_Calcs!$F273,'General Inputs'!$F$583:$F$630,0)),0)*$F$20</f>
        <v>0</v>
      </c>
      <c r="AB273" s="445">
        <f t="shared" ca="1" si="26"/>
        <v>0</v>
      </c>
      <c r="AC273" s="442">
        <f t="shared" ca="1" si="26"/>
        <v>0</v>
      </c>
      <c r="AD273" s="446">
        <f t="shared" ca="1" si="26"/>
        <v>0</v>
      </c>
      <c r="AE273" s="445"/>
      <c r="AF273" s="442"/>
      <c r="AG273" s="446"/>
      <c r="AH273" s="445"/>
      <c r="AI273" s="442"/>
      <c r="AJ273" s="446"/>
      <c r="AK273" s="445">
        <f t="shared" si="27"/>
        <v>0</v>
      </c>
      <c r="AL273" s="442">
        <f t="shared" si="27"/>
        <v>0</v>
      </c>
      <c r="AM273" s="446">
        <f t="shared" si="27"/>
        <v>0</v>
      </c>
    </row>
    <row r="274" spans="1:39" s="82" customFormat="1" ht="12.9" customHeight="1" x14ac:dyDescent="0.3">
      <c r="A274" s="19"/>
      <c r="B274" s="19"/>
      <c r="C274" s="104"/>
      <c r="D274" s="453"/>
      <c r="E274" s="454" t="str">
        <f t="shared" ca="1" si="25"/>
        <v>Saint Vincent and the Grenadines</v>
      </c>
      <c r="F274" s="454" t="str">
        <f t="shared" ca="1" si="25"/>
        <v>vc</v>
      </c>
      <c r="G274" s="454" t="str">
        <f t="shared" ca="1" si="25"/>
        <v>e6tons</v>
      </c>
      <c r="H274" s="175"/>
      <c r="I274" s="175"/>
      <c r="J274" s="442">
        <f t="shared" ca="1" si="25"/>
        <v>0</v>
      </c>
      <c r="K274" s="442">
        <f t="shared" ca="1" si="25"/>
        <v>0</v>
      </c>
      <c r="L274" s="448">
        <f t="shared" ca="1" si="25"/>
        <v>0</v>
      </c>
      <c r="M274" s="491">
        <f ca="1">IFERROR(J274*INDEX('General Inputs'!$G$522:$G$579,MATCH(F274,'General Inputs'!$F$522:$F$579,0)),0)*1000</f>
        <v>0</v>
      </c>
      <c r="N274" s="445">
        <f ca="1">IFERROR(J274*INDEX('General Inputs'!$H$522:$H$579,MATCH(F274,'General Inputs'!$F$522:$F$579,0)),0)*1000</f>
        <v>0</v>
      </c>
      <c r="O274" s="445">
        <f ca="1">IFERROR(J274*INDEX('General Inputs'!$I$522:$I$579,MATCH(F274,'General Inputs'!$F$522:$F$579,0)),0)*1000</f>
        <v>0</v>
      </c>
      <c r="P274" s="445">
        <f ca="1">IFERROR($J274*INDEX('General Inputs'!$G$583:$G$630,MATCH(Coal_Calcs!$F274,'General Inputs'!$F$583:$F$630,0)),0)*$F$20</f>
        <v>0</v>
      </c>
      <c r="Q274" s="445">
        <f ca="1">IFERROR($J274*INDEX('General Inputs'!$H$583:$H$630,MATCH(Coal_Calcs!$F274,'General Inputs'!$F$583:$F$630,0)),0)*$F$20</f>
        <v>0</v>
      </c>
      <c r="R274" s="445">
        <f ca="1">IFERROR($J274*INDEX('General Inputs'!$I$583:$I$630,MATCH(Coal_Calcs!$F274,'General Inputs'!$F$583:$F$630,0)),0)*$F$20</f>
        <v>0</v>
      </c>
      <c r="S274" s="445">
        <f t="shared" ca="1" si="24"/>
        <v>0</v>
      </c>
      <c r="T274" s="442">
        <f t="shared" ca="1" si="24"/>
        <v>0</v>
      </c>
      <c r="U274" s="446">
        <f t="shared" ca="1" si="24"/>
        <v>0</v>
      </c>
      <c r="V274" s="445">
        <f ca="1">IFERROR(K274*INDEX('General Inputs'!$G$522:$G$579,MATCH(F274,'General Inputs'!$F$522:$F$579,0)),0)*1000</f>
        <v>0</v>
      </c>
      <c r="W274" s="445">
        <f ca="1">IFERROR(K274*INDEX('General Inputs'!$H$522:$H$579,MATCH(F274,'General Inputs'!$F$522:$F$579,0)),0)*1000</f>
        <v>0</v>
      </c>
      <c r="X274" s="445">
        <f ca="1">IFERROR(K274*INDEX('General Inputs'!$I$522:$I$579,MATCH(F274,'General Inputs'!$F$522:$F$579,0)),0)*1000</f>
        <v>0</v>
      </c>
      <c r="Y274" s="445">
        <f ca="1">IFERROR($K274*INDEX('General Inputs'!$G$583:$G$630,MATCH(Coal_Calcs!$F274,'General Inputs'!$F$583:$F$630,0)),0)*$F$20</f>
        <v>0</v>
      </c>
      <c r="Z274" s="445">
        <f ca="1">IFERROR($K274*INDEX('General Inputs'!$H$583:$H$630,MATCH(Coal_Calcs!$F274,'General Inputs'!$F$583:$F$630,0)),0)*$F$20</f>
        <v>0</v>
      </c>
      <c r="AA274" s="445">
        <f ca="1">IFERROR($K274*INDEX('General Inputs'!$I$583:$I$630,MATCH(Coal_Calcs!$F274,'General Inputs'!$F$583:$F$630,0)),0)*$F$20</f>
        <v>0</v>
      </c>
      <c r="AB274" s="445">
        <f t="shared" ca="1" si="26"/>
        <v>0</v>
      </c>
      <c r="AC274" s="442">
        <f t="shared" ca="1" si="26"/>
        <v>0</v>
      </c>
      <c r="AD274" s="446">
        <f t="shared" ca="1" si="26"/>
        <v>0</v>
      </c>
      <c r="AE274" s="445"/>
      <c r="AF274" s="442"/>
      <c r="AG274" s="446"/>
      <c r="AH274" s="445"/>
      <c r="AI274" s="442"/>
      <c r="AJ274" s="446"/>
      <c r="AK274" s="445">
        <f t="shared" si="27"/>
        <v>0</v>
      </c>
      <c r="AL274" s="442">
        <f t="shared" si="27"/>
        <v>0</v>
      </c>
      <c r="AM274" s="446">
        <f t="shared" si="27"/>
        <v>0</v>
      </c>
    </row>
    <row r="275" spans="1:39" s="82" customFormat="1" ht="12.9" customHeight="1" x14ac:dyDescent="0.3">
      <c r="A275" s="19"/>
      <c r="B275" s="19"/>
      <c r="C275" s="104"/>
      <c r="D275" s="453"/>
      <c r="E275" s="454" t="str">
        <f t="shared" ca="1" si="25"/>
        <v>Venezuela</v>
      </c>
      <c r="F275" s="454" t="str">
        <f t="shared" ca="1" si="25"/>
        <v>ve</v>
      </c>
      <c r="G275" s="454" t="str">
        <f t="shared" ca="1" si="25"/>
        <v>e6tons</v>
      </c>
      <c r="H275" s="175"/>
      <c r="I275" s="175"/>
      <c r="J275" s="442">
        <f t="shared" ca="1" si="25"/>
        <v>0</v>
      </c>
      <c r="K275" s="442">
        <f t="shared" ca="1" si="25"/>
        <v>0.75000680395536601</v>
      </c>
      <c r="L275" s="448">
        <f t="shared" ca="1" si="25"/>
        <v>0</v>
      </c>
      <c r="M275" s="491">
        <f ca="1">IFERROR(J275*INDEX('General Inputs'!$G$522:$G$579,MATCH(F275,'General Inputs'!$F$522:$F$579,0)),0)*1000</f>
        <v>0</v>
      </c>
      <c r="N275" s="445">
        <f ca="1">IFERROR(J275*INDEX('General Inputs'!$H$522:$H$579,MATCH(F275,'General Inputs'!$F$522:$F$579,0)),0)*1000</f>
        <v>0</v>
      </c>
      <c r="O275" s="445">
        <f ca="1">IFERROR(J275*INDEX('General Inputs'!$I$522:$I$579,MATCH(F275,'General Inputs'!$F$522:$F$579,0)),0)*1000</f>
        <v>0</v>
      </c>
      <c r="P275" s="445">
        <f ca="1">IFERROR($J275*INDEX('General Inputs'!$G$583:$G$630,MATCH(Coal_Calcs!$F275,'General Inputs'!$F$583:$F$630,0)),0)*$F$20</f>
        <v>0</v>
      </c>
      <c r="Q275" s="445">
        <f ca="1">IFERROR($J275*INDEX('General Inputs'!$H$583:$H$630,MATCH(Coal_Calcs!$F275,'General Inputs'!$F$583:$F$630,0)),0)*$F$20</f>
        <v>0</v>
      </c>
      <c r="R275" s="445">
        <f ca="1">IFERROR($J275*INDEX('General Inputs'!$I$583:$I$630,MATCH(Coal_Calcs!$F275,'General Inputs'!$F$583:$F$630,0)),0)*$F$20</f>
        <v>0</v>
      </c>
      <c r="S275" s="445">
        <f t="shared" ca="1" si="24"/>
        <v>0</v>
      </c>
      <c r="T275" s="442">
        <f t="shared" ca="1" si="24"/>
        <v>0</v>
      </c>
      <c r="U275" s="446">
        <f t="shared" ca="1" si="24"/>
        <v>0</v>
      </c>
      <c r="V275" s="445">
        <f ca="1">IFERROR(K275*INDEX('General Inputs'!$G$522:$G$579,MATCH(F275,'General Inputs'!$F$522:$F$579,0)),0)*1000</f>
        <v>1219.2163585547455</v>
      </c>
      <c r="W275" s="445">
        <f ca="1">IFERROR(K275*INDEX('General Inputs'!$H$522:$H$579,MATCH(F275,'General Inputs'!$F$522:$F$579,0)),0)*1000</f>
        <v>1352.0098719185273</v>
      </c>
      <c r="X275" s="445">
        <f ca="1">IFERROR(K275*INDEX('General Inputs'!$I$522:$I$579,MATCH(F275,'General Inputs'!$F$522:$F$579,0)),0)*1000</f>
        <v>1486.1493485474236</v>
      </c>
      <c r="Y275" s="445">
        <f ca="1">IFERROR($K275*INDEX('General Inputs'!$G$583:$G$630,MATCH(Coal_Calcs!$F275,'General Inputs'!$F$583:$F$630,0)),0)*$F$20</f>
        <v>0</v>
      </c>
      <c r="Z275" s="445">
        <f ca="1">IFERROR($K275*INDEX('General Inputs'!$H$583:$H$630,MATCH(Coal_Calcs!$F275,'General Inputs'!$F$583:$F$630,0)),0)*$F$20</f>
        <v>0</v>
      </c>
      <c r="AA275" s="445">
        <f ca="1">IFERROR($K275*INDEX('General Inputs'!$I$583:$I$630,MATCH(Coal_Calcs!$F275,'General Inputs'!$F$583:$F$630,0)),0)*$F$20</f>
        <v>0</v>
      </c>
      <c r="AB275" s="445">
        <f t="shared" ca="1" si="26"/>
        <v>1219.2163585547455</v>
      </c>
      <c r="AC275" s="442">
        <f t="shared" ca="1" si="26"/>
        <v>1352.0098719185273</v>
      </c>
      <c r="AD275" s="446">
        <f t="shared" ca="1" si="26"/>
        <v>1486.1493485474236</v>
      </c>
      <c r="AE275" s="445"/>
      <c r="AF275" s="442"/>
      <c r="AG275" s="446"/>
      <c r="AH275" s="445"/>
      <c r="AI275" s="442"/>
      <c r="AJ275" s="446"/>
      <c r="AK275" s="445">
        <f t="shared" si="27"/>
        <v>0</v>
      </c>
      <c r="AL275" s="442">
        <f t="shared" si="27"/>
        <v>0</v>
      </c>
      <c r="AM275" s="446">
        <f t="shared" si="27"/>
        <v>0</v>
      </c>
    </row>
    <row r="276" spans="1:39" s="82" customFormat="1" ht="12.9" customHeight="1" x14ac:dyDescent="0.3">
      <c r="A276" s="19"/>
      <c r="B276" s="19"/>
      <c r="C276" s="104"/>
      <c r="D276" s="453"/>
      <c r="E276" s="454" t="str">
        <f t="shared" ca="1" si="25"/>
        <v>Virgin Islands (British)</v>
      </c>
      <c r="F276" s="454" t="str">
        <f t="shared" ca="1" si="25"/>
        <v>vg</v>
      </c>
      <c r="G276" s="454" t="str">
        <f t="shared" ca="1" si="25"/>
        <v>e6tons</v>
      </c>
      <c r="H276" s="175"/>
      <c r="I276" s="175"/>
      <c r="J276" s="442">
        <f t="shared" ca="1" si="25"/>
        <v>0</v>
      </c>
      <c r="K276" s="442">
        <f t="shared" ca="1" si="25"/>
        <v>0</v>
      </c>
      <c r="L276" s="448">
        <f t="shared" ca="1" si="25"/>
        <v>0</v>
      </c>
      <c r="M276" s="491">
        <f ca="1">IFERROR(J276*INDEX('General Inputs'!$G$522:$G$579,MATCH(F276,'General Inputs'!$F$522:$F$579,0)),0)*1000</f>
        <v>0</v>
      </c>
      <c r="N276" s="445">
        <f ca="1">IFERROR(J276*INDEX('General Inputs'!$H$522:$H$579,MATCH(F276,'General Inputs'!$F$522:$F$579,0)),0)*1000</f>
        <v>0</v>
      </c>
      <c r="O276" s="445">
        <f ca="1">IFERROR(J276*INDEX('General Inputs'!$I$522:$I$579,MATCH(F276,'General Inputs'!$F$522:$F$579,0)),0)*1000</f>
        <v>0</v>
      </c>
      <c r="P276" s="445">
        <f ca="1">IFERROR($J276*INDEX('General Inputs'!$G$583:$G$630,MATCH(Coal_Calcs!$F276,'General Inputs'!$F$583:$F$630,0)),0)*$F$20</f>
        <v>0</v>
      </c>
      <c r="Q276" s="445">
        <f ca="1">IFERROR($J276*INDEX('General Inputs'!$H$583:$H$630,MATCH(Coal_Calcs!$F276,'General Inputs'!$F$583:$F$630,0)),0)*$F$20</f>
        <v>0</v>
      </c>
      <c r="R276" s="445">
        <f ca="1">IFERROR($J276*INDEX('General Inputs'!$I$583:$I$630,MATCH(Coal_Calcs!$F276,'General Inputs'!$F$583:$F$630,0)),0)*$F$20</f>
        <v>0</v>
      </c>
      <c r="S276" s="445">
        <f t="shared" ca="1" si="24"/>
        <v>0</v>
      </c>
      <c r="T276" s="442">
        <f t="shared" ca="1" si="24"/>
        <v>0</v>
      </c>
      <c r="U276" s="446">
        <f t="shared" ca="1" si="24"/>
        <v>0</v>
      </c>
      <c r="V276" s="445">
        <f ca="1">IFERROR(K276*INDEX('General Inputs'!$G$522:$G$579,MATCH(F276,'General Inputs'!$F$522:$F$579,0)),0)*1000</f>
        <v>0</v>
      </c>
      <c r="W276" s="445">
        <f ca="1">IFERROR(K276*INDEX('General Inputs'!$H$522:$H$579,MATCH(F276,'General Inputs'!$F$522:$F$579,0)),0)*1000</f>
        <v>0</v>
      </c>
      <c r="X276" s="445">
        <f ca="1">IFERROR(K276*INDEX('General Inputs'!$I$522:$I$579,MATCH(F276,'General Inputs'!$F$522:$F$579,0)),0)*1000</f>
        <v>0</v>
      </c>
      <c r="Y276" s="445">
        <f ca="1">IFERROR($K276*INDEX('General Inputs'!$G$583:$G$630,MATCH(Coal_Calcs!$F276,'General Inputs'!$F$583:$F$630,0)),0)*$F$20</f>
        <v>0</v>
      </c>
      <c r="Z276" s="445">
        <f ca="1">IFERROR($K276*INDEX('General Inputs'!$H$583:$H$630,MATCH(Coal_Calcs!$F276,'General Inputs'!$F$583:$F$630,0)),0)*$F$20</f>
        <v>0</v>
      </c>
      <c r="AA276" s="445">
        <f ca="1">IFERROR($K276*INDEX('General Inputs'!$I$583:$I$630,MATCH(Coal_Calcs!$F276,'General Inputs'!$F$583:$F$630,0)),0)*$F$20</f>
        <v>0</v>
      </c>
      <c r="AB276" s="445">
        <f t="shared" ca="1" si="26"/>
        <v>0</v>
      </c>
      <c r="AC276" s="442">
        <f t="shared" ca="1" si="26"/>
        <v>0</v>
      </c>
      <c r="AD276" s="446">
        <f t="shared" ca="1" si="26"/>
        <v>0</v>
      </c>
      <c r="AE276" s="445"/>
      <c r="AF276" s="442"/>
      <c r="AG276" s="446"/>
      <c r="AH276" s="445"/>
      <c r="AI276" s="442"/>
      <c r="AJ276" s="446"/>
      <c r="AK276" s="445">
        <f t="shared" si="27"/>
        <v>0</v>
      </c>
      <c r="AL276" s="442">
        <f t="shared" si="27"/>
        <v>0</v>
      </c>
      <c r="AM276" s="446">
        <f t="shared" si="27"/>
        <v>0</v>
      </c>
    </row>
    <row r="277" spans="1:39" s="82" customFormat="1" ht="12.9" customHeight="1" x14ac:dyDescent="0.3">
      <c r="A277" s="19"/>
      <c r="B277" s="19"/>
      <c r="C277" s="104"/>
      <c r="D277" s="453"/>
      <c r="E277" s="454" t="str">
        <f t="shared" ref="E277:G280" ca="1" si="28">INDIRECT((ADDRESS(ROW(),COLUMN(),,,$F$290)))</f>
        <v>Virgin Islands (U.S.)</v>
      </c>
      <c r="F277" s="454" t="str">
        <f t="shared" ca="1" si="28"/>
        <v>vi</v>
      </c>
      <c r="G277" s="454" t="str">
        <f t="shared" ca="1" si="28"/>
        <v>e6tons</v>
      </c>
      <c r="H277" s="175"/>
      <c r="I277" s="175"/>
      <c r="J277" s="442">
        <f t="shared" ref="J277:L280" ca="1" si="29">INDIRECT((ADDRESS(ROW(),COLUMN(),,,$F$290)))</f>
        <v>0</v>
      </c>
      <c r="K277" s="442">
        <f t="shared" ca="1" si="29"/>
        <v>0</v>
      </c>
      <c r="L277" s="448">
        <f t="shared" ca="1" si="29"/>
        <v>0</v>
      </c>
      <c r="M277" s="491">
        <f ca="1">IFERROR(J277*INDEX('General Inputs'!$G$522:$G$579,MATCH(F277,'General Inputs'!$F$522:$F$579,0)),0)*1000</f>
        <v>0</v>
      </c>
      <c r="N277" s="445">
        <f ca="1">IFERROR(J277*INDEX('General Inputs'!$H$522:$H$579,MATCH(F277,'General Inputs'!$F$522:$F$579,0)),0)*1000</f>
        <v>0</v>
      </c>
      <c r="O277" s="445">
        <f ca="1">IFERROR(J277*INDEX('General Inputs'!$I$522:$I$579,MATCH(F277,'General Inputs'!$F$522:$F$579,0)),0)*1000</f>
        <v>0</v>
      </c>
      <c r="P277" s="445">
        <f ca="1">IFERROR($J277*INDEX('General Inputs'!$G$583:$G$630,MATCH(Coal_Calcs!$F277,'General Inputs'!$F$583:$F$630,0)),0)*$F$20</f>
        <v>0</v>
      </c>
      <c r="Q277" s="445">
        <f ca="1">IFERROR($J277*INDEX('General Inputs'!$H$583:$H$630,MATCH(Coal_Calcs!$F277,'General Inputs'!$F$583:$F$630,0)),0)*$F$20</f>
        <v>0</v>
      </c>
      <c r="R277" s="445">
        <f ca="1">IFERROR($J277*INDEX('General Inputs'!$I$583:$I$630,MATCH(Coal_Calcs!$F277,'General Inputs'!$F$583:$F$630,0)),0)*$F$20</f>
        <v>0</v>
      </c>
      <c r="S277" s="445">
        <f t="shared" ca="1" si="24"/>
        <v>0</v>
      </c>
      <c r="T277" s="442">
        <f t="shared" ca="1" si="24"/>
        <v>0</v>
      </c>
      <c r="U277" s="446">
        <f t="shared" ca="1" si="24"/>
        <v>0</v>
      </c>
      <c r="V277" s="445">
        <f ca="1">IFERROR(K277*INDEX('General Inputs'!$G$522:$G$579,MATCH(F277,'General Inputs'!$F$522:$F$579,0)),0)*1000</f>
        <v>0</v>
      </c>
      <c r="W277" s="445">
        <f ca="1">IFERROR(K277*INDEX('General Inputs'!$H$522:$H$579,MATCH(F277,'General Inputs'!$F$522:$F$579,0)),0)*1000</f>
        <v>0</v>
      </c>
      <c r="X277" s="445">
        <f ca="1">IFERROR(K277*INDEX('General Inputs'!$I$522:$I$579,MATCH(F277,'General Inputs'!$F$522:$F$579,0)),0)*1000</f>
        <v>0</v>
      </c>
      <c r="Y277" s="445">
        <f ca="1">IFERROR($K277*INDEX('General Inputs'!$G$583:$G$630,MATCH(Coal_Calcs!$F277,'General Inputs'!$F$583:$F$630,0)),0)*$F$20</f>
        <v>0</v>
      </c>
      <c r="Z277" s="445">
        <f ca="1">IFERROR($K277*INDEX('General Inputs'!$H$583:$H$630,MATCH(Coal_Calcs!$F277,'General Inputs'!$F$583:$F$630,0)),0)*$F$20</f>
        <v>0</v>
      </c>
      <c r="AA277" s="445">
        <f ca="1">IFERROR($K277*INDEX('General Inputs'!$I$583:$I$630,MATCH(Coal_Calcs!$F277,'General Inputs'!$F$583:$F$630,0)),0)*$F$20</f>
        <v>0</v>
      </c>
      <c r="AB277" s="445">
        <f t="shared" ca="1" si="26"/>
        <v>0</v>
      </c>
      <c r="AC277" s="442">
        <f t="shared" ca="1" si="26"/>
        <v>0</v>
      </c>
      <c r="AD277" s="446">
        <f t="shared" ca="1" si="26"/>
        <v>0</v>
      </c>
      <c r="AE277" s="445"/>
      <c r="AF277" s="442"/>
      <c r="AG277" s="446"/>
      <c r="AH277" s="445"/>
      <c r="AI277" s="442"/>
      <c r="AJ277" s="446"/>
      <c r="AK277" s="445">
        <f t="shared" si="27"/>
        <v>0</v>
      </c>
      <c r="AL277" s="442">
        <f t="shared" si="27"/>
        <v>0</v>
      </c>
      <c r="AM277" s="446">
        <f t="shared" si="27"/>
        <v>0</v>
      </c>
    </row>
    <row r="278" spans="1:39" s="82" customFormat="1" ht="12.9" customHeight="1" x14ac:dyDescent="0.3">
      <c r="A278" s="19"/>
      <c r="B278" s="19"/>
      <c r="C278" s="104"/>
      <c r="D278" s="453"/>
      <c r="E278" s="454" t="str">
        <f t="shared" ca="1" si="28"/>
        <v>Vietnam</v>
      </c>
      <c r="F278" s="454" t="str">
        <f t="shared" ca="1" si="28"/>
        <v>vn</v>
      </c>
      <c r="G278" s="454" t="str">
        <f t="shared" ca="1" si="28"/>
        <v>e6tons</v>
      </c>
      <c r="H278" s="175"/>
      <c r="I278" s="175"/>
      <c r="J278" s="442">
        <f t="shared" ca="1" si="29"/>
        <v>46</v>
      </c>
      <c r="K278" s="442">
        <f t="shared" ca="1" si="29"/>
        <v>45.687414469745079</v>
      </c>
      <c r="L278" s="448">
        <f t="shared" ca="1" si="29"/>
        <v>0</v>
      </c>
      <c r="M278" s="491">
        <f ca="1">IFERROR(J278*INDEX('General Inputs'!$G$522:$G$579,MATCH(F278,'General Inputs'!$F$522:$F$579,0)),0)*1000</f>
        <v>103420.78639646556</v>
      </c>
      <c r="N278" s="445">
        <f ca="1">IFERROR(J278*INDEX('General Inputs'!$H$522:$H$579,MATCH(F278,'General Inputs'!$F$522:$F$579,0)),0)*1000</f>
        <v>110310.37844859248</v>
      </c>
      <c r="O278" s="445">
        <f ca="1">IFERROR(J278*INDEX('General Inputs'!$I$522:$I$579,MATCH(F278,'General Inputs'!$F$522:$F$579,0)),0)*1000</f>
        <v>117121.61220614388</v>
      </c>
      <c r="P278" s="445">
        <f ca="1">IFERROR($J278*INDEX('General Inputs'!$G$583:$G$630,MATCH(Coal_Calcs!$F278,'General Inputs'!$F$583:$F$630,0)),0)*$F$20</f>
        <v>8156.8792945212099</v>
      </c>
      <c r="Q278" s="445">
        <f ca="1">IFERROR($J278*INDEX('General Inputs'!$H$583:$H$630,MATCH(Coal_Calcs!$F278,'General Inputs'!$F$583:$F$630,0)),0)*$F$20</f>
        <v>9063.1992161346807</v>
      </c>
      <c r="R278" s="445">
        <f ca="1">IFERROR($J278*INDEX('General Inputs'!$I$583:$I$630,MATCH(Coal_Calcs!$F278,'General Inputs'!$F$583:$F$630,0)),0)*$F$20</f>
        <v>9969.5191377481478</v>
      </c>
      <c r="S278" s="445">
        <f t="shared" ca="1" si="24"/>
        <v>111577.66569098676</v>
      </c>
      <c r="T278" s="442">
        <f t="shared" ca="1" si="24"/>
        <v>119373.57766472717</v>
      </c>
      <c r="U278" s="446">
        <f t="shared" ca="1" si="24"/>
        <v>127091.13134389203</v>
      </c>
      <c r="V278" s="445">
        <f ca="1">IFERROR(K278*INDEX('General Inputs'!$G$522:$G$579,MATCH(F278,'General Inputs'!$F$522:$F$579,0)),0)*1000</f>
        <v>102718.00723657165</v>
      </c>
      <c r="W278" s="445">
        <f ca="1">IFERROR(K278*INDEX('General Inputs'!$H$522:$H$579,MATCH(F278,'General Inputs'!$F$522:$F$579,0)),0)*1000</f>
        <v>109560.78218468001</v>
      </c>
      <c r="X278" s="445">
        <f ca="1">IFERROR(K278*INDEX('General Inputs'!$I$522:$I$579,MATCH(F278,'General Inputs'!$F$522:$F$579,0)),0)*1000</f>
        <v>116325.73130927933</v>
      </c>
      <c r="Y278" s="445">
        <f ca="1">IFERROR($K278*INDEX('General Inputs'!$G$583:$G$630,MATCH(Coal_Calcs!$F278,'General Inputs'!$F$583:$F$630,0)),0)*$F$20</f>
        <v>8101.4505458363565</v>
      </c>
      <c r="Z278" s="445">
        <f ca="1">IFERROR($K278*INDEX('General Inputs'!$H$583:$H$630,MATCH(Coal_Calcs!$F278,'General Inputs'!$F$583:$F$630,0)),0)*$F$20</f>
        <v>9001.6117175959516</v>
      </c>
      <c r="AA278" s="445">
        <f ca="1">IFERROR($K278*INDEX('General Inputs'!$I$583:$I$630,MATCH(Coal_Calcs!$F278,'General Inputs'!$F$583:$F$630,0)),0)*$F$20</f>
        <v>9901.7728893555468</v>
      </c>
      <c r="AB278" s="445">
        <f t="shared" ca="1" si="26"/>
        <v>110819.457782408</v>
      </c>
      <c r="AC278" s="442">
        <f t="shared" ca="1" si="26"/>
        <v>118562.39390227596</v>
      </c>
      <c r="AD278" s="446">
        <f t="shared" ca="1" si="26"/>
        <v>126227.50419863488</v>
      </c>
      <c r="AE278" s="445"/>
      <c r="AF278" s="442"/>
      <c r="AG278" s="446"/>
      <c r="AH278" s="445"/>
      <c r="AI278" s="442"/>
      <c r="AJ278" s="446"/>
      <c r="AK278" s="445">
        <f t="shared" si="27"/>
        <v>0</v>
      </c>
      <c r="AL278" s="442">
        <f t="shared" si="27"/>
        <v>0</v>
      </c>
      <c r="AM278" s="446">
        <f t="shared" si="27"/>
        <v>0</v>
      </c>
    </row>
    <row r="279" spans="1:39" s="82" customFormat="1" ht="12.9" customHeight="1" x14ac:dyDescent="0.3">
      <c r="A279" s="19"/>
      <c r="B279" s="19"/>
      <c r="C279" s="104"/>
      <c r="D279" s="453"/>
      <c r="E279" s="454" t="str">
        <f t="shared" ca="1" si="28"/>
        <v>Vanuatu</v>
      </c>
      <c r="F279" s="454" t="str">
        <f t="shared" ca="1" si="28"/>
        <v>vu</v>
      </c>
      <c r="G279" s="454" t="str">
        <f t="shared" ca="1" si="28"/>
        <v>e6tons</v>
      </c>
      <c r="H279" s="175"/>
      <c r="I279" s="175"/>
      <c r="J279" s="442">
        <f t="shared" ca="1" si="29"/>
        <v>0</v>
      </c>
      <c r="K279" s="442">
        <f t="shared" ca="1" si="29"/>
        <v>0</v>
      </c>
      <c r="L279" s="448">
        <f t="shared" ca="1" si="29"/>
        <v>0</v>
      </c>
      <c r="M279" s="491">
        <f ca="1">IFERROR(J279*INDEX('General Inputs'!$G$522:$G$579,MATCH(F279,'General Inputs'!$F$522:$F$579,0)),0)*1000</f>
        <v>0</v>
      </c>
      <c r="N279" s="445">
        <f ca="1">IFERROR(J279*INDEX('General Inputs'!$H$522:$H$579,MATCH(F279,'General Inputs'!$F$522:$F$579,0)),0)*1000</f>
        <v>0</v>
      </c>
      <c r="O279" s="445">
        <f ca="1">IFERROR(J279*INDEX('General Inputs'!$I$522:$I$579,MATCH(F279,'General Inputs'!$F$522:$F$579,0)),0)*1000</f>
        <v>0</v>
      </c>
      <c r="P279" s="445">
        <f ca="1">IFERROR($J279*INDEX('General Inputs'!$G$583:$G$630,MATCH(Coal_Calcs!$F279,'General Inputs'!$F$583:$F$630,0)),0)*$F$20</f>
        <v>0</v>
      </c>
      <c r="Q279" s="445">
        <f ca="1">IFERROR($J279*INDEX('General Inputs'!$H$583:$H$630,MATCH(Coal_Calcs!$F279,'General Inputs'!$F$583:$F$630,0)),0)*$F$20</f>
        <v>0</v>
      </c>
      <c r="R279" s="445">
        <f ca="1">IFERROR($J279*INDEX('General Inputs'!$I$583:$I$630,MATCH(Coal_Calcs!$F279,'General Inputs'!$F$583:$F$630,0)),0)*$F$20</f>
        <v>0</v>
      </c>
      <c r="S279" s="445">
        <f t="shared" ca="1" si="24"/>
        <v>0</v>
      </c>
      <c r="T279" s="442">
        <f t="shared" ca="1" si="24"/>
        <v>0</v>
      </c>
      <c r="U279" s="446">
        <f t="shared" ca="1" si="24"/>
        <v>0</v>
      </c>
      <c r="V279" s="445">
        <f ca="1">IFERROR(K279*INDEX('General Inputs'!$G$522:$G$579,MATCH(F279,'General Inputs'!$F$522:$F$579,0)),0)*1000</f>
        <v>0</v>
      </c>
      <c r="W279" s="445">
        <f ca="1">IFERROR(K279*INDEX('General Inputs'!$H$522:$H$579,MATCH(F279,'General Inputs'!$F$522:$F$579,0)),0)*1000</f>
        <v>0</v>
      </c>
      <c r="X279" s="445">
        <f ca="1">IFERROR(K279*INDEX('General Inputs'!$I$522:$I$579,MATCH(F279,'General Inputs'!$F$522:$F$579,0)),0)*1000</f>
        <v>0</v>
      </c>
      <c r="Y279" s="445">
        <f ca="1">IFERROR($K279*INDEX('General Inputs'!$G$583:$G$630,MATCH(Coal_Calcs!$F279,'General Inputs'!$F$583:$F$630,0)),0)*$F$20</f>
        <v>0</v>
      </c>
      <c r="Z279" s="445">
        <f ca="1">IFERROR($K279*INDEX('General Inputs'!$H$583:$H$630,MATCH(Coal_Calcs!$F279,'General Inputs'!$F$583:$F$630,0)),0)*$F$20</f>
        <v>0</v>
      </c>
      <c r="AA279" s="445">
        <f ca="1">IFERROR($K279*INDEX('General Inputs'!$I$583:$I$630,MATCH(Coal_Calcs!$F279,'General Inputs'!$F$583:$F$630,0)),0)*$F$20</f>
        <v>0</v>
      </c>
      <c r="AB279" s="445">
        <f t="shared" ca="1" si="26"/>
        <v>0</v>
      </c>
      <c r="AC279" s="442">
        <f t="shared" ca="1" si="26"/>
        <v>0</v>
      </c>
      <c r="AD279" s="446">
        <f t="shared" ca="1" si="26"/>
        <v>0</v>
      </c>
      <c r="AE279" s="445"/>
      <c r="AF279" s="442"/>
      <c r="AG279" s="446"/>
      <c r="AH279" s="445"/>
      <c r="AI279" s="442"/>
      <c r="AJ279" s="446"/>
      <c r="AK279" s="445">
        <f t="shared" si="27"/>
        <v>0</v>
      </c>
      <c r="AL279" s="442">
        <f t="shared" si="27"/>
        <v>0</v>
      </c>
      <c r="AM279" s="446">
        <f t="shared" si="27"/>
        <v>0</v>
      </c>
    </row>
    <row r="280" spans="1:39" s="82" customFormat="1" ht="12.9" customHeight="1" thickBot="1" x14ac:dyDescent="0.35">
      <c r="A280" s="19"/>
      <c r="B280" s="19"/>
      <c r="C280" s="104"/>
      <c r="D280" s="453"/>
      <c r="E280" s="454" t="str">
        <f t="shared" ca="1" si="28"/>
        <v>Wallis and Futuna</v>
      </c>
      <c r="F280" s="454" t="str">
        <f t="shared" ca="1" si="28"/>
        <v>wf</v>
      </c>
      <c r="G280" s="454" t="str">
        <f t="shared" ca="1" si="28"/>
        <v>e6tons</v>
      </c>
      <c r="H280" s="175"/>
      <c r="I280" s="175"/>
      <c r="J280" s="442">
        <f t="shared" ca="1" si="29"/>
        <v>0</v>
      </c>
      <c r="K280" s="442">
        <f t="shared" ca="1" si="29"/>
        <v>0</v>
      </c>
      <c r="L280" s="448">
        <f t="shared" ca="1" si="29"/>
        <v>0</v>
      </c>
      <c r="M280" s="491">
        <f ca="1">IFERROR(J280*INDEX('General Inputs'!$G$522:$G$579,MATCH(F280,'General Inputs'!$F$522:$F$579,0)),0)*1000</f>
        <v>0</v>
      </c>
      <c r="N280" s="445">
        <f ca="1">IFERROR(J280*INDEX('General Inputs'!$H$522:$H$579,MATCH(F280,'General Inputs'!$F$522:$F$579,0)),0)*1000</f>
        <v>0</v>
      </c>
      <c r="O280" s="445">
        <f ca="1">IFERROR(J280*INDEX('General Inputs'!$I$522:$I$579,MATCH(F280,'General Inputs'!$F$522:$F$579,0)),0)*1000</f>
        <v>0</v>
      </c>
      <c r="P280" s="445">
        <f ca="1">IFERROR($J280*INDEX('General Inputs'!$G$583:$G$630,MATCH(Coal_Calcs!$F280,'General Inputs'!$F$583:$F$630,0)),0)*$F$20</f>
        <v>0</v>
      </c>
      <c r="Q280" s="445">
        <f ca="1">IFERROR($J280*INDEX('General Inputs'!$H$583:$H$630,MATCH(Coal_Calcs!$F280,'General Inputs'!$F$583:$F$630,0)),0)*$F$20</f>
        <v>0</v>
      </c>
      <c r="R280" s="445">
        <f ca="1">IFERROR($J280*INDEX('General Inputs'!$I$583:$I$630,MATCH(Coal_Calcs!$F280,'General Inputs'!$F$583:$F$630,0)),0)*$F$20</f>
        <v>0</v>
      </c>
      <c r="S280" s="456">
        <f t="shared" ca="1" si="24"/>
        <v>0</v>
      </c>
      <c r="T280" s="457">
        <f t="shared" ca="1" si="24"/>
        <v>0</v>
      </c>
      <c r="U280" s="458">
        <f t="shared" ca="1" si="24"/>
        <v>0</v>
      </c>
      <c r="V280" s="445">
        <f ca="1">IFERROR(K280*INDEX('General Inputs'!$G$522:$G$579,MATCH(F280,'General Inputs'!$F$522:$F$579,0)),0)*1000</f>
        <v>0</v>
      </c>
      <c r="W280" s="445">
        <f ca="1">IFERROR(K280*INDEX('General Inputs'!$H$522:$H$579,MATCH(F280,'General Inputs'!$F$522:$F$579,0)),0)*1000</f>
        <v>0</v>
      </c>
      <c r="X280" s="445">
        <f ca="1">IFERROR(K280*INDEX('General Inputs'!$I$522:$I$579,MATCH(F280,'General Inputs'!$F$522:$F$579,0)),0)*1000</f>
        <v>0</v>
      </c>
      <c r="Y280" s="445">
        <f ca="1">IFERROR($K280*INDEX('General Inputs'!$G$583:$G$630,MATCH(Coal_Calcs!$F280,'General Inputs'!$F$583:$F$630,0)),0)*$F$20</f>
        <v>0</v>
      </c>
      <c r="Z280" s="445">
        <f ca="1">IFERROR($K280*INDEX('General Inputs'!$H$583:$H$630,MATCH(Coal_Calcs!$F280,'General Inputs'!$F$583:$F$630,0)),0)*$F$20</f>
        <v>0</v>
      </c>
      <c r="AA280" s="445">
        <f ca="1">IFERROR($K280*INDEX('General Inputs'!$I$583:$I$630,MATCH(Coal_Calcs!$F280,'General Inputs'!$F$583:$F$630,0)),0)*$F$20</f>
        <v>0</v>
      </c>
      <c r="AB280" s="445">
        <f t="shared" ca="1" si="26"/>
        <v>0</v>
      </c>
      <c r="AC280" s="442">
        <f t="shared" ca="1" si="26"/>
        <v>0</v>
      </c>
      <c r="AD280" s="446">
        <f t="shared" ca="1" si="26"/>
        <v>0</v>
      </c>
      <c r="AE280" s="445"/>
      <c r="AF280" s="442"/>
      <c r="AG280" s="446"/>
      <c r="AH280" s="445"/>
      <c r="AI280" s="442"/>
      <c r="AJ280" s="446"/>
      <c r="AK280" s="445">
        <f t="shared" si="27"/>
        <v>0</v>
      </c>
      <c r="AL280" s="442">
        <f t="shared" si="27"/>
        <v>0</v>
      </c>
      <c r="AM280" s="446">
        <f t="shared" si="27"/>
        <v>0</v>
      </c>
    </row>
    <row r="281" spans="1:39" s="82" customFormat="1" ht="12.9" customHeight="1" x14ac:dyDescent="0.3">
      <c r="A281" s="19"/>
      <c r="B281" s="19"/>
      <c r="C281" s="104"/>
      <c r="D281" s="453"/>
      <c r="E281" s="454" t="str">
        <f t="shared" ref="E281:G286" ca="1" si="30">INDIRECT((ADDRESS(ROW(),COLUMN(),,,$F$290)))</f>
        <v>Samoa</v>
      </c>
      <c r="F281" s="454" t="str">
        <f t="shared" ca="1" si="30"/>
        <v>ws</v>
      </c>
      <c r="G281" s="454" t="str">
        <f t="shared" ca="1" si="30"/>
        <v>e6tons</v>
      </c>
      <c r="H281" s="175"/>
      <c r="I281" s="175"/>
      <c r="J281" s="442">
        <f t="shared" ref="J281:L286" ca="1" si="31">INDIRECT((ADDRESS(ROW(),COLUMN(),,,$F$290)))</f>
        <v>0</v>
      </c>
      <c r="K281" s="442">
        <f t="shared" ca="1" si="31"/>
        <v>0</v>
      </c>
      <c r="L281" s="448">
        <f t="shared" ca="1" si="31"/>
        <v>0</v>
      </c>
      <c r="M281" s="491">
        <f ca="1">IFERROR(J281*INDEX('General Inputs'!$G$522:$G$579,MATCH(F281,'General Inputs'!$F$522:$F$579,0)),0)*1000</f>
        <v>0</v>
      </c>
      <c r="N281" s="445">
        <f ca="1">IFERROR(J281*INDEX('General Inputs'!$H$522:$H$579,MATCH(F281,'General Inputs'!$F$522:$F$579,0)),0)*1000</f>
        <v>0</v>
      </c>
      <c r="O281" s="445">
        <f ca="1">IFERROR(J281*INDEX('General Inputs'!$I$522:$I$579,MATCH(F281,'General Inputs'!$F$522:$F$579,0)),0)*1000</f>
        <v>0</v>
      </c>
      <c r="P281" s="445">
        <f ca="1">IFERROR($J281*INDEX('General Inputs'!$G$583:$G$630,MATCH(Coal_Calcs!$F281,'General Inputs'!$F$583:$F$630,0)),0)*$F$20</f>
        <v>0</v>
      </c>
      <c r="Q281" s="445">
        <f ca="1">IFERROR($J281*INDEX('General Inputs'!$H$583:$H$630,MATCH(Coal_Calcs!$F281,'General Inputs'!$F$583:$F$630,0)),0)*$F$20</f>
        <v>0</v>
      </c>
      <c r="R281" s="445">
        <f ca="1">IFERROR($J281*INDEX('General Inputs'!$I$583:$I$630,MATCH(Coal_Calcs!$F281,'General Inputs'!$F$583:$F$630,0)),0)*$F$20</f>
        <v>0</v>
      </c>
      <c r="S281" s="445">
        <f t="shared" ref="S281:S286" ca="1" si="32">M281+P281</f>
        <v>0</v>
      </c>
      <c r="T281" s="445">
        <f t="shared" ref="T281:T286" ca="1" si="33">N281+Q281</f>
        <v>0</v>
      </c>
      <c r="U281" s="445">
        <f t="shared" ref="U281:U286" ca="1" si="34">O281+R281</f>
        <v>0</v>
      </c>
      <c r="V281" s="445">
        <f ca="1">IFERROR(K281*INDEX('General Inputs'!$G$522:$G$579,MATCH(F281,'General Inputs'!$F$522:$F$579,0)),0)*1000</f>
        <v>0</v>
      </c>
      <c r="W281" s="445">
        <f ca="1">IFERROR(K281*INDEX('General Inputs'!$H$522:$H$579,MATCH(F281,'General Inputs'!$F$522:$F$579,0)),0)*1000</f>
        <v>0</v>
      </c>
      <c r="X281" s="445">
        <f ca="1">IFERROR(K281*INDEX('General Inputs'!$I$522:$I$579,MATCH(F281,'General Inputs'!$F$522:$F$579,0)),0)*1000</f>
        <v>0</v>
      </c>
      <c r="Y281" s="445">
        <f ca="1">IFERROR($K281*INDEX('General Inputs'!$G$583:$G$630,MATCH(Coal_Calcs!$F281,'General Inputs'!$F$583:$F$630,0)),0)*$F$20</f>
        <v>0</v>
      </c>
      <c r="Z281" s="445">
        <f ca="1">IFERROR($K281*INDEX('General Inputs'!$H$583:$H$630,MATCH(Coal_Calcs!$F281,'General Inputs'!$F$583:$F$630,0)),0)*$F$20</f>
        <v>0</v>
      </c>
      <c r="AA281" s="445">
        <f ca="1">IFERROR($K281*INDEX('General Inputs'!$I$583:$I$630,MATCH(Coal_Calcs!$F281,'General Inputs'!$F$583:$F$630,0)),0)*$F$20</f>
        <v>0</v>
      </c>
      <c r="AB281" s="445">
        <f t="shared" ref="AB281:AB286" ca="1" si="35">V281+Y281</f>
        <v>0</v>
      </c>
      <c r="AC281" s="442">
        <f t="shared" ref="AC281:AC286" ca="1" si="36">W281+Z281</f>
        <v>0</v>
      </c>
      <c r="AD281" s="446">
        <f t="shared" ref="AD281:AD286" ca="1" si="37">X281+AA281</f>
        <v>0</v>
      </c>
      <c r="AE281" s="445"/>
      <c r="AF281" s="442"/>
      <c r="AG281" s="446"/>
      <c r="AH281" s="445"/>
      <c r="AI281" s="442"/>
      <c r="AJ281" s="446"/>
      <c r="AK281" s="445">
        <f t="shared" ref="AK281:AK286" si="38">AE281+AH281</f>
        <v>0</v>
      </c>
      <c r="AL281" s="442">
        <f t="shared" ref="AL281:AL286" si="39">AF281+AI281</f>
        <v>0</v>
      </c>
      <c r="AM281" s="446">
        <f t="shared" ref="AM281:AM286" si="40">AG281+AJ281</f>
        <v>0</v>
      </c>
    </row>
    <row r="282" spans="1:39" s="82" customFormat="1" ht="12.9" customHeight="1" x14ac:dyDescent="0.3">
      <c r="A282" s="19"/>
      <c r="B282" s="19"/>
      <c r="C282" s="104"/>
      <c r="D282" s="453"/>
      <c r="E282" s="454" t="str">
        <f t="shared" ca="1" si="30"/>
        <v>Yemen</v>
      </c>
      <c r="F282" s="454" t="str">
        <f t="shared" ca="1" si="30"/>
        <v>ye</v>
      </c>
      <c r="G282" s="454" t="str">
        <f t="shared" ca="1" si="30"/>
        <v>e6tons</v>
      </c>
      <c r="H282" s="175"/>
      <c r="I282" s="175"/>
      <c r="J282" s="442">
        <f t="shared" ca="1" si="31"/>
        <v>0</v>
      </c>
      <c r="K282" s="442">
        <f t="shared" ca="1" si="31"/>
        <v>0</v>
      </c>
      <c r="L282" s="448">
        <f t="shared" ca="1" si="31"/>
        <v>0</v>
      </c>
      <c r="M282" s="491">
        <f ca="1">IFERROR(J282*INDEX('General Inputs'!$G$522:$G$579,MATCH(F282,'General Inputs'!$F$522:$F$579,0)),0)*1000</f>
        <v>0</v>
      </c>
      <c r="N282" s="445">
        <f ca="1">IFERROR(J282*INDEX('General Inputs'!$H$522:$H$579,MATCH(F282,'General Inputs'!$F$522:$F$579,0)),0)*1000</f>
        <v>0</v>
      </c>
      <c r="O282" s="445">
        <f ca="1">IFERROR(J282*INDEX('General Inputs'!$I$522:$I$579,MATCH(F282,'General Inputs'!$F$522:$F$579,0)),0)*1000</f>
        <v>0</v>
      </c>
      <c r="P282" s="445">
        <f ca="1">IFERROR($J282*INDEX('General Inputs'!$G$583:$G$630,MATCH(Coal_Calcs!$F282,'General Inputs'!$F$583:$F$630,0)),0)*$F$20</f>
        <v>0</v>
      </c>
      <c r="Q282" s="445">
        <f ca="1">IFERROR($J282*INDEX('General Inputs'!$H$583:$H$630,MATCH(Coal_Calcs!$F282,'General Inputs'!$F$583:$F$630,0)),0)*$F$20</f>
        <v>0</v>
      </c>
      <c r="R282" s="445">
        <f ca="1">IFERROR($J282*INDEX('General Inputs'!$I$583:$I$630,MATCH(Coal_Calcs!$F282,'General Inputs'!$F$583:$F$630,0)),0)*$F$20</f>
        <v>0</v>
      </c>
      <c r="S282" s="445">
        <f t="shared" ca="1" si="32"/>
        <v>0</v>
      </c>
      <c r="T282" s="445">
        <f t="shared" ca="1" si="33"/>
        <v>0</v>
      </c>
      <c r="U282" s="445">
        <f t="shared" ca="1" si="34"/>
        <v>0</v>
      </c>
      <c r="V282" s="445">
        <f ca="1">IFERROR(K282*INDEX('General Inputs'!$G$522:$G$579,MATCH(F282,'General Inputs'!$F$522:$F$579,0)),0)*1000</f>
        <v>0</v>
      </c>
      <c r="W282" s="445">
        <f ca="1">IFERROR(K282*INDEX('General Inputs'!$H$522:$H$579,MATCH(F282,'General Inputs'!$F$522:$F$579,0)),0)*1000</f>
        <v>0</v>
      </c>
      <c r="X282" s="445">
        <f ca="1">IFERROR(K282*INDEX('General Inputs'!$I$522:$I$579,MATCH(F282,'General Inputs'!$F$522:$F$579,0)),0)*1000</f>
        <v>0</v>
      </c>
      <c r="Y282" s="445">
        <f ca="1">IFERROR($K282*INDEX('General Inputs'!$G$583:$G$630,MATCH(Coal_Calcs!$F282,'General Inputs'!$F$583:$F$630,0)),0)*$F$20</f>
        <v>0</v>
      </c>
      <c r="Z282" s="445">
        <f ca="1">IFERROR($K282*INDEX('General Inputs'!$H$583:$H$630,MATCH(Coal_Calcs!$F282,'General Inputs'!$F$583:$F$630,0)),0)*$F$20</f>
        <v>0</v>
      </c>
      <c r="AA282" s="445">
        <f ca="1">IFERROR($K282*INDEX('General Inputs'!$I$583:$I$630,MATCH(Coal_Calcs!$F282,'General Inputs'!$F$583:$F$630,0)),0)*$F$20</f>
        <v>0</v>
      </c>
      <c r="AB282" s="445">
        <f t="shared" ca="1" si="35"/>
        <v>0</v>
      </c>
      <c r="AC282" s="442">
        <f t="shared" ca="1" si="36"/>
        <v>0</v>
      </c>
      <c r="AD282" s="446">
        <f t="shared" ca="1" si="37"/>
        <v>0</v>
      </c>
      <c r="AE282" s="445"/>
      <c r="AF282" s="442"/>
      <c r="AG282" s="446"/>
      <c r="AH282" s="445"/>
      <c r="AI282" s="442"/>
      <c r="AJ282" s="446"/>
      <c r="AK282" s="445">
        <f t="shared" si="38"/>
        <v>0</v>
      </c>
      <c r="AL282" s="442">
        <f t="shared" si="39"/>
        <v>0</v>
      </c>
      <c r="AM282" s="446">
        <f t="shared" si="40"/>
        <v>0</v>
      </c>
    </row>
    <row r="283" spans="1:39" s="82" customFormat="1" ht="12.9" customHeight="1" x14ac:dyDescent="0.3">
      <c r="A283" s="19"/>
      <c r="B283" s="19"/>
      <c r="C283" s="104"/>
      <c r="D283" s="453"/>
      <c r="E283" s="454" t="str">
        <f t="shared" ca="1" si="30"/>
        <v>Mayotte</v>
      </c>
      <c r="F283" s="454" t="str">
        <f t="shared" ca="1" si="30"/>
        <v>yt</v>
      </c>
      <c r="G283" s="454" t="str">
        <f t="shared" ca="1" si="30"/>
        <v>e6tons</v>
      </c>
      <c r="H283" s="175"/>
      <c r="I283" s="175"/>
      <c r="J283" s="442">
        <f t="shared" ca="1" si="31"/>
        <v>0</v>
      </c>
      <c r="K283" s="442">
        <f t="shared" ca="1" si="31"/>
        <v>0</v>
      </c>
      <c r="L283" s="448">
        <f t="shared" ca="1" si="31"/>
        <v>0</v>
      </c>
      <c r="M283" s="491">
        <f ca="1">IFERROR(J283*INDEX('General Inputs'!$G$522:$G$579,MATCH(F283,'General Inputs'!$F$522:$F$579,0)),0)*1000</f>
        <v>0</v>
      </c>
      <c r="N283" s="445">
        <f ca="1">IFERROR(J283*INDEX('General Inputs'!$H$522:$H$579,MATCH(F283,'General Inputs'!$F$522:$F$579,0)),0)*1000</f>
        <v>0</v>
      </c>
      <c r="O283" s="445">
        <f ca="1">IFERROR(J283*INDEX('General Inputs'!$I$522:$I$579,MATCH(F283,'General Inputs'!$F$522:$F$579,0)),0)*1000</f>
        <v>0</v>
      </c>
      <c r="P283" s="445">
        <f ca="1">IFERROR($J283*INDEX('General Inputs'!$G$583:$G$630,MATCH(Coal_Calcs!$F283,'General Inputs'!$F$583:$F$630,0)),0)*$F$20</f>
        <v>0</v>
      </c>
      <c r="Q283" s="445">
        <f ca="1">IFERROR($J283*INDEX('General Inputs'!$H$583:$H$630,MATCH(Coal_Calcs!$F283,'General Inputs'!$F$583:$F$630,0)),0)*$F$20</f>
        <v>0</v>
      </c>
      <c r="R283" s="445">
        <f ca="1">IFERROR($J283*INDEX('General Inputs'!$I$583:$I$630,MATCH(Coal_Calcs!$F283,'General Inputs'!$F$583:$F$630,0)),0)*$F$20</f>
        <v>0</v>
      </c>
      <c r="S283" s="445">
        <f t="shared" ca="1" si="32"/>
        <v>0</v>
      </c>
      <c r="T283" s="445">
        <f t="shared" ca="1" si="33"/>
        <v>0</v>
      </c>
      <c r="U283" s="445">
        <f t="shared" ca="1" si="34"/>
        <v>0</v>
      </c>
      <c r="V283" s="445">
        <f ca="1">IFERROR(K283*INDEX('General Inputs'!$G$522:$G$579,MATCH(F283,'General Inputs'!$F$522:$F$579,0)),0)*1000</f>
        <v>0</v>
      </c>
      <c r="W283" s="445">
        <f ca="1">IFERROR(K283*INDEX('General Inputs'!$H$522:$H$579,MATCH(F283,'General Inputs'!$F$522:$F$579,0)),0)*1000</f>
        <v>0</v>
      </c>
      <c r="X283" s="445">
        <f ca="1">IFERROR(K283*INDEX('General Inputs'!$I$522:$I$579,MATCH(F283,'General Inputs'!$F$522:$F$579,0)),0)*1000</f>
        <v>0</v>
      </c>
      <c r="Y283" s="445">
        <f ca="1">IFERROR($K283*INDEX('General Inputs'!$G$583:$G$630,MATCH(Coal_Calcs!$F283,'General Inputs'!$F$583:$F$630,0)),0)*$F$20</f>
        <v>0</v>
      </c>
      <c r="Z283" s="445">
        <f ca="1">IFERROR($K283*INDEX('General Inputs'!$H$583:$H$630,MATCH(Coal_Calcs!$F283,'General Inputs'!$F$583:$F$630,0)),0)*$F$20</f>
        <v>0</v>
      </c>
      <c r="AA283" s="445">
        <f ca="1">IFERROR($K283*INDEX('General Inputs'!$I$583:$I$630,MATCH(Coal_Calcs!$F283,'General Inputs'!$F$583:$F$630,0)),0)*$F$20</f>
        <v>0</v>
      </c>
      <c r="AB283" s="445">
        <f t="shared" ca="1" si="35"/>
        <v>0</v>
      </c>
      <c r="AC283" s="442">
        <f t="shared" ca="1" si="36"/>
        <v>0</v>
      </c>
      <c r="AD283" s="446">
        <f t="shared" ca="1" si="37"/>
        <v>0</v>
      </c>
      <c r="AE283" s="445"/>
      <c r="AF283" s="442"/>
      <c r="AG283" s="446"/>
      <c r="AH283" s="445"/>
      <c r="AI283" s="442"/>
      <c r="AJ283" s="446"/>
      <c r="AK283" s="445">
        <f t="shared" si="38"/>
        <v>0</v>
      </c>
      <c r="AL283" s="442">
        <f t="shared" si="39"/>
        <v>0</v>
      </c>
      <c r="AM283" s="446">
        <f t="shared" si="40"/>
        <v>0</v>
      </c>
    </row>
    <row r="284" spans="1:39" s="82" customFormat="1" ht="12.9" customHeight="1" x14ac:dyDescent="0.3">
      <c r="A284" s="19"/>
      <c r="B284" s="19"/>
      <c r="C284" s="104"/>
      <c r="D284" s="453"/>
      <c r="E284" s="454" t="str">
        <f t="shared" ca="1" si="30"/>
        <v>South Africa</v>
      </c>
      <c r="F284" s="454" t="str">
        <f t="shared" ca="1" si="30"/>
        <v>za</v>
      </c>
      <c r="G284" s="454" t="str">
        <f t="shared" ca="1" si="30"/>
        <v>e6tons</v>
      </c>
      <c r="H284" s="175"/>
      <c r="I284" s="175"/>
      <c r="J284" s="442">
        <f t="shared" ca="1" si="31"/>
        <v>254</v>
      </c>
      <c r="K284" s="442">
        <f t="shared" ca="1" si="31"/>
        <v>254.41330800144789</v>
      </c>
      <c r="L284" s="448">
        <f t="shared" ca="1" si="31"/>
        <v>0</v>
      </c>
      <c r="M284" s="491">
        <f ca="1">IFERROR(J284*INDEX('General Inputs'!$G$522:$G$579,MATCH(F284,'General Inputs'!$F$522:$F$579,0)),0)*1000</f>
        <v>570820.01550377125</v>
      </c>
      <c r="N284" s="445">
        <f ca="1">IFERROR(J284*INDEX('General Inputs'!$H$522:$H$579,MATCH(F284,'General Inputs'!$F$522:$F$579,0)),0)*1000</f>
        <v>596221.6233600222</v>
      </c>
      <c r="O284" s="445">
        <f ca="1">IFERROR(J284*INDEX('General Inputs'!$I$522:$I$579,MATCH(F284,'General Inputs'!$F$522:$F$579,0)),0)*1000</f>
        <v>621171.36459304148</v>
      </c>
      <c r="P284" s="445">
        <f ca="1">IFERROR($J284*INDEX('General Inputs'!$G$583:$G$630,MATCH(Coal_Calcs!$F284,'General Inputs'!$F$583:$F$630,0)),0)*$F$20</f>
        <v>29201.288160506345</v>
      </c>
      <c r="Q284" s="445">
        <f ca="1">IFERROR($J284*INDEX('General Inputs'!$H$583:$H$630,MATCH(Coal_Calcs!$F284,'General Inputs'!$F$583:$F$630,0)),0)*$F$20</f>
        <v>31092.859388768487</v>
      </c>
      <c r="R284" s="445">
        <f ca="1">IFERROR($J284*INDEX('General Inputs'!$I$583:$I$630,MATCH(Coal_Calcs!$F284,'General Inputs'!$F$583:$F$630,0)),0)*$F$20</f>
        <v>32984.430617030608</v>
      </c>
      <c r="S284" s="445">
        <f t="shared" ca="1" si="32"/>
        <v>600021.30366427754</v>
      </c>
      <c r="T284" s="445">
        <f t="shared" ca="1" si="33"/>
        <v>627314.48274879064</v>
      </c>
      <c r="U284" s="445">
        <f t="shared" ca="1" si="34"/>
        <v>654155.79521007207</v>
      </c>
      <c r="V284" s="445">
        <f ca="1">IFERROR(K284*INDEX('General Inputs'!$G$522:$G$579,MATCH(F284,'General Inputs'!$F$522:$F$579,0)),0)*1000</f>
        <v>571748.85203839466</v>
      </c>
      <c r="W284" s="445">
        <f ca="1">IFERROR(K284*INDEX('General Inputs'!$H$522:$H$579,MATCH(F284,'General Inputs'!$F$522:$F$579,0)),0)*1000</f>
        <v>597191.79331108904</v>
      </c>
      <c r="X284" s="445">
        <f ca="1">IFERROR(K284*INDEX('General Inputs'!$I$522:$I$579,MATCH(F284,'General Inputs'!$F$522:$F$579,0)),0)*1000</f>
        <v>622182.13268460298</v>
      </c>
      <c r="Y284" s="445">
        <f ca="1">IFERROR($K284*INDEX('General Inputs'!$G$583:$G$630,MATCH(Coal_Calcs!$F284,'General Inputs'!$F$583:$F$630,0)),0)*$F$20</f>
        <v>29248.804404795017</v>
      </c>
      <c r="Z284" s="445">
        <f ca="1">IFERROR($K284*INDEX('General Inputs'!$H$583:$H$630,MATCH(Coal_Calcs!$F284,'General Inputs'!$F$583:$F$630,0)),0)*$F$20</f>
        <v>31143.453591812864</v>
      </c>
      <c r="AA284" s="445">
        <f ca="1">IFERROR($K284*INDEX('General Inputs'!$I$583:$I$630,MATCH(Coal_Calcs!$F284,'General Inputs'!$F$583:$F$630,0)),0)*$F$20</f>
        <v>33038.102778830682</v>
      </c>
      <c r="AB284" s="445">
        <f t="shared" ca="1" si="35"/>
        <v>600997.65644318971</v>
      </c>
      <c r="AC284" s="442">
        <f t="shared" ca="1" si="36"/>
        <v>628335.24690290191</v>
      </c>
      <c r="AD284" s="446">
        <f t="shared" ca="1" si="37"/>
        <v>655220.23546343367</v>
      </c>
      <c r="AE284" s="445"/>
      <c r="AF284" s="442"/>
      <c r="AG284" s="446"/>
      <c r="AH284" s="445"/>
      <c r="AI284" s="442"/>
      <c r="AJ284" s="446"/>
      <c r="AK284" s="445">
        <f t="shared" si="38"/>
        <v>0</v>
      </c>
      <c r="AL284" s="442">
        <f t="shared" si="39"/>
        <v>0</v>
      </c>
      <c r="AM284" s="446">
        <f t="shared" si="40"/>
        <v>0</v>
      </c>
    </row>
    <row r="285" spans="1:39" s="82" customFormat="1" ht="12.9" customHeight="1" x14ac:dyDescent="0.3">
      <c r="A285" s="19"/>
      <c r="B285" s="19"/>
      <c r="C285" s="104"/>
      <c r="D285" s="453"/>
      <c r="E285" s="454" t="str">
        <f t="shared" ca="1" si="30"/>
        <v>Zambia</v>
      </c>
      <c r="F285" s="454" t="str">
        <f t="shared" ca="1" si="30"/>
        <v>zm</v>
      </c>
      <c r="G285" s="454" t="str">
        <f t="shared" ca="1" si="30"/>
        <v>e6tons</v>
      </c>
      <c r="H285" s="175"/>
      <c r="I285" s="175"/>
      <c r="J285" s="442">
        <f t="shared" ca="1" si="31"/>
        <v>0</v>
      </c>
      <c r="K285" s="442">
        <f t="shared" ca="1" si="31"/>
        <v>1.3233120048988298</v>
      </c>
      <c r="L285" s="448">
        <f t="shared" ca="1" si="31"/>
        <v>0</v>
      </c>
      <c r="M285" s="491">
        <f ca="1">IFERROR(J285*INDEX('General Inputs'!$G$522:$G$579,MATCH(F285,'General Inputs'!$F$522:$F$579,0)),0)*1000</f>
        <v>0</v>
      </c>
      <c r="N285" s="445">
        <f ca="1">IFERROR(J285*INDEX('General Inputs'!$H$522:$H$579,MATCH(F285,'General Inputs'!$F$522:$F$579,0)),0)*1000</f>
        <v>0</v>
      </c>
      <c r="O285" s="445">
        <f ca="1">IFERROR(J285*INDEX('General Inputs'!$I$522:$I$579,MATCH(F285,'General Inputs'!$F$522:$F$579,0)),0)*1000</f>
        <v>0</v>
      </c>
      <c r="P285" s="445">
        <f ca="1">IFERROR($J285*INDEX('General Inputs'!$G$583:$G$630,MATCH(Coal_Calcs!$F285,'General Inputs'!$F$583:$F$630,0)),0)*$F$20</f>
        <v>0</v>
      </c>
      <c r="Q285" s="445">
        <f ca="1">IFERROR($J285*INDEX('General Inputs'!$H$583:$H$630,MATCH(Coal_Calcs!$F285,'General Inputs'!$F$583:$F$630,0)),0)*$F$20</f>
        <v>0</v>
      </c>
      <c r="R285" s="445">
        <f ca="1">IFERROR($J285*INDEX('General Inputs'!$I$583:$I$630,MATCH(Coal_Calcs!$F285,'General Inputs'!$F$583:$F$630,0)),0)*$F$20</f>
        <v>0</v>
      </c>
      <c r="S285" s="445">
        <f t="shared" ca="1" si="32"/>
        <v>0</v>
      </c>
      <c r="T285" s="445">
        <f t="shared" ca="1" si="33"/>
        <v>0</v>
      </c>
      <c r="U285" s="445">
        <f t="shared" ca="1" si="34"/>
        <v>0</v>
      </c>
      <c r="V285" s="445">
        <f ca="1">IFERROR(K285*INDEX('General Inputs'!$G$522:$G$579,MATCH(F285,'General Inputs'!$F$522:$F$579,0)),0)*1000</f>
        <v>0</v>
      </c>
      <c r="W285" s="445">
        <f ca="1">IFERROR(K285*INDEX('General Inputs'!$H$522:$H$579,MATCH(F285,'General Inputs'!$F$522:$F$579,0)),0)*1000</f>
        <v>0</v>
      </c>
      <c r="X285" s="445">
        <f ca="1">IFERROR(K285*INDEX('General Inputs'!$I$522:$I$579,MATCH(F285,'General Inputs'!$F$522:$F$579,0)),0)*1000</f>
        <v>0</v>
      </c>
      <c r="Y285" s="445">
        <f ca="1">IFERROR($K285*INDEX('General Inputs'!$G$583:$G$630,MATCH(Coal_Calcs!$F285,'General Inputs'!$F$583:$F$630,0)),0)*$F$20</f>
        <v>0</v>
      </c>
      <c r="Z285" s="445">
        <f ca="1">IFERROR($K285*INDEX('General Inputs'!$H$583:$H$630,MATCH(Coal_Calcs!$F285,'General Inputs'!$F$583:$F$630,0)),0)*$F$20</f>
        <v>0</v>
      </c>
      <c r="AA285" s="445">
        <f ca="1">IFERROR($K285*INDEX('General Inputs'!$I$583:$I$630,MATCH(Coal_Calcs!$F285,'General Inputs'!$F$583:$F$630,0)),0)*$F$20</f>
        <v>0</v>
      </c>
      <c r="AB285" s="445">
        <f t="shared" ca="1" si="35"/>
        <v>0</v>
      </c>
      <c r="AC285" s="442">
        <f t="shared" ca="1" si="36"/>
        <v>0</v>
      </c>
      <c r="AD285" s="446">
        <f t="shared" ca="1" si="37"/>
        <v>0</v>
      </c>
      <c r="AE285" s="445"/>
      <c r="AF285" s="442"/>
      <c r="AG285" s="446"/>
      <c r="AH285" s="445"/>
      <c r="AI285" s="442"/>
      <c r="AJ285" s="446"/>
      <c r="AK285" s="445">
        <f t="shared" si="38"/>
        <v>0</v>
      </c>
      <c r="AL285" s="442">
        <f t="shared" si="39"/>
        <v>0</v>
      </c>
      <c r="AM285" s="446">
        <f t="shared" si="40"/>
        <v>0</v>
      </c>
    </row>
    <row r="286" spans="1:39" s="82" customFormat="1" ht="12.9" customHeight="1" x14ac:dyDescent="0.3">
      <c r="A286" s="19"/>
      <c r="B286" s="19"/>
      <c r="C286" s="104"/>
      <c r="D286" s="453"/>
      <c r="E286" s="454" t="str">
        <f t="shared" ca="1" si="30"/>
        <v>Zimbabwe</v>
      </c>
      <c r="F286" s="454" t="str">
        <f t="shared" ca="1" si="30"/>
        <v>zw</v>
      </c>
      <c r="G286" s="454" t="str">
        <f t="shared" ca="1" si="30"/>
        <v>e6tons</v>
      </c>
      <c r="H286" s="175"/>
      <c r="I286" s="175"/>
      <c r="J286" s="442">
        <f t="shared" ca="1" si="31"/>
        <v>2</v>
      </c>
      <c r="K286" s="442">
        <f t="shared" ca="1" si="31"/>
        <v>1.9337865430372703</v>
      </c>
      <c r="L286" s="448">
        <f t="shared" ca="1" si="31"/>
        <v>0</v>
      </c>
      <c r="M286" s="491">
        <f ca="1">IFERROR(J286*INDEX('General Inputs'!$G$522:$G$579,MATCH(F286,'General Inputs'!$F$522:$F$579,0)),0)*1000</f>
        <v>0</v>
      </c>
      <c r="N286" s="445">
        <f ca="1">IFERROR(J286*INDEX('General Inputs'!$H$522:$H$579,MATCH(F286,'General Inputs'!$F$522:$F$579,0)),0)*1000</f>
        <v>0</v>
      </c>
      <c r="O286" s="445">
        <f ca="1">IFERROR(J286*INDEX('General Inputs'!$I$522:$I$579,MATCH(F286,'General Inputs'!$F$522:$F$579,0)),0)*1000</f>
        <v>0</v>
      </c>
      <c r="P286" s="445">
        <f ca="1">IFERROR($J286*INDEX('General Inputs'!$G$583:$G$630,MATCH(Coal_Calcs!$F286,'General Inputs'!$F$583:$F$630,0)),0)*$F$20</f>
        <v>0</v>
      </c>
      <c r="Q286" s="445">
        <f ca="1">IFERROR($J286*INDEX('General Inputs'!$H$583:$H$630,MATCH(Coal_Calcs!$F286,'General Inputs'!$F$583:$F$630,0)),0)*$F$20</f>
        <v>0</v>
      </c>
      <c r="R286" s="445">
        <f ca="1">IFERROR($J286*INDEX('General Inputs'!$I$583:$I$630,MATCH(Coal_Calcs!$F286,'General Inputs'!$F$583:$F$630,0)),0)*$F$20</f>
        <v>0</v>
      </c>
      <c r="S286" s="445">
        <f t="shared" ca="1" si="32"/>
        <v>0</v>
      </c>
      <c r="T286" s="445">
        <f t="shared" ca="1" si="33"/>
        <v>0</v>
      </c>
      <c r="U286" s="445">
        <f t="shared" ca="1" si="34"/>
        <v>0</v>
      </c>
      <c r="V286" s="445">
        <f ca="1">IFERROR(K286*INDEX('General Inputs'!$G$522:$G$579,MATCH(F286,'General Inputs'!$F$522:$F$579,0)),0)*1000</f>
        <v>0</v>
      </c>
      <c r="W286" s="445">
        <f ca="1">IFERROR(K286*INDEX('General Inputs'!$H$522:$H$579,MATCH(F286,'General Inputs'!$F$522:$F$579,0)),0)*1000</f>
        <v>0</v>
      </c>
      <c r="X286" s="445">
        <f ca="1">IFERROR(K286*INDEX('General Inputs'!$I$522:$I$579,MATCH(F286,'General Inputs'!$F$522:$F$579,0)),0)*1000</f>
        <v>0</v>
      </c>
      <c r="Y286" s="445">
        <f ca="1">IFERROR($K286*INDEX('General Inputs'!$G$583:$G$630,MATCH(Coal_Calcs!$F286,'General Inputs'!$F$583:$F$630,0)),0)*$F$20</f>
        <v>0</v>
      </c>
      <c r="Z286" s="445">
        <f ca="1">IFERROR($K286*INDEX('General Inputs'!$H$583:$H$630,MATCH(Coal_Calcs!$F286,'General Inputs'!$F$583:$F$630,0)),0)*$F$20</f>
        <v>0</v>
      </c>
      <c r="AA286" s="445">
        <f ca="1">IFERROR($K286*INDEX('General Inputs'!$I$583:$I$630,MATCH(Coal_Calcs!$F286,'General Inputs'!$F$583:$F$630,0)),0)*$F$20</f>
        <v>0</v>
      </c>
      <c r="AB286" s="445">
        <f t="shared" ca="1" si="35"/>
        <v>0</v>
      </c>
      <c r="AC286" s="442">
        <f t="shared" ca="1" si="36"/>
        <v>0</v>
      </c>
      <c r="AD286" s="446">
        <f t="shared" ca="1" si="37"/>
        <v>0</v>
      </c>
      <c r="AE286" s="445"/>
      <c r="AF286" s="442"/>
      <c r="AG286" s="446"/>
      <c r="AH286" s="445"/>
      <c r="AI286" s="442"/>
      <c r="AJ286" s="446"/>
      <c r="AK286" s="445">
        <f t="shared" si="38"/>
        <v>0</v>
      </c>
      <c r="AL286" s="442">
        <f t="shared" si="39"/>
        <v>0</v>
      </c>
      <c r="AM286" s="446">
        <f t="shared" si="40"/>
        <v>0</v>
      </c>
    </row>
    <row r="287" spans="1:39" s="114" customFormat="1" ht="12.9" customHeight="1" x14ac:dyDescent="0.3">
      <c r="A287" s="40"/>
      <c r="B287" s="41"/>
      <c r="C287" s="99"/>
      <c r="D287" s="40"/>
      <c r="E287" s="40"/>
      <c r="F287" s="40"/>
      <c r="G287" s="40"/>
      <c r="H287" s="172"/>
      <c r="I287" s="172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</row>
    <row r="288" spans="1:39" s="302" customFormat="1" ht="12.9" customHeight="1" x14ac:dyDescent="0.3">
      <c r="B288" s="303"/>
      <c r="C288" s="304"/>
      <c r="H288" s="113"/>
      <c r="I288" s="113"/>
      <c r="J288" s="302">
        <f t="shared" ref="J288:AM288" ca="1" si="41">SUM(J38:J286)</f>
        <v>7962</v>
      </c>
      <c r="K288" s="302">
        <f t="shared" ca="1" si="41"/>
        <v>7964.0406518949167</v>
      </c>
      <c r="L288" s="302">
        <f t="shared" ca="1" si="41"/>
        <v>0</v>
      </c>
      <c r="M288" s="302">
        <f t="shared" ca="1" si="41"/>
        <v>15410395.587468952</v>
      </c>
      <c r="N288" s="302">
        <f t="shared" ca="1" si="41"/>
        <v>16189365.065655926</v>
      </c>
      <c r="O288" s="302">
        <f t="shared" ca="1" si="41"/>
        <v>17249117.99315742</v>
      </c>
      <c r="P288" s="302">
        <f t="shared" ca="1" si="41"/>
        <v>1478367.4256322491</v>
      </c>
      <c r="Q288" s="302">
        <f t="shared" ca="1" si="41"/>
        <v>1618794.5078575867</v>
      </c>
      <c r="R288" s="302">
        <f t="shared" ca="1" si="41"/>
        <v>1759221.5900829223</v>
      </c>
      <c r="S288" s="302">
        <f t="shared" ca="1" si="41"/>
        <v>16888763.013101202</v>
      </c>
      <c r="T288" s="302">
        <f t="shared" ca="1" si="41"/>
        <v>17808159.573513515</v>
      </c>
      <c r="U288" s="302">
        <f t="shared" ca="1" si="41"/>
        <v>19008339.583240341</v>
      </c>
      <c r="V288" s="302">
        <f t="shared" ca="1" si="41"/>
        <v>15504887.587710146</v>
      </c>
      <c r="W288" s="302">
        <f t="shared" ca="1" si="41"/>
        <v>16282133.565500969</v>
      </c>
      <c r="X288" s="302">
        <f t="shared" ca="1" si="41"/>
        <v>17301501.04259605</v>
      </c>
      <c r="Y288" s="302">
        <f t="shared" ca="1" si="41"/>
        <v>1495409.3109702158</v>
      </c>
      <c r="Z288" s="302">
        <f t="shared" ca="1" si="41"/>
        <v>1637661.2309240671</v>
      </c>
      <c r="AA288" s="302">
        <f t="shared" ca="1" si="41"/>
        <v>1779913.1504027979</v>
      </c>
      <c r="AB288" s="302">
        <f t="shared" ca="1" si="41"/>
        <v>17000296.898680359</v>
      </c>
      <c r="AC288" s="302">
        <f t="shared" ca="1" si="41"/>
        <v>17919794.796425037</v>
      </c>
      <c r="AD288" s="302">
        <f t="shared" ca="1" si="41"/>
        <v>19081414.192998849</v>
      </c>
      <c r="AE288" s="302">
        <f t="shared" si="41"/>
        <v>0</v>
      </c>
      <c r="AF288" s="302">
        <f t="shared" si="41"/>
        <v>0</v>
      </c>
      <c r="AG288" s="302">
        <f t="shared" si="41"/>
        <v>0</v>
      </c>
      <c r="AH288" s="302">
        <f t="shared" si="41"/>
        <v>0</v>
      </c>
      <c r="AI288" s="302">
        <f t="shared" si="41"/>
        <v>0</v>
      </c>
      <c r="AJ288" s="302">
        <f t="shared" si="41"/>
        <v>0</v>
      </c>
      <c r="AK288" s="302">
        <f t="shared" si="41"/>
        <v>0</v>
      </c>
      <c r="AL288" s="302">
        <f t="shared" si="41"/>
        <v>0</v>
      </c>
      <c r="AM288" s="302">
        <f t="shared" si="41"/>
        <v>0</v>
      </c>
    </row>
    <row r="289" spans="1:39" s="112" customFormat="1" ht="12.9" customHeight="1" x14ac:dyDescent="0.3">
      <c r="A289" s="42"/>
      <c r="B289" s="42"/>
      <c r="C289" s="100"/>
      <c r="D289" s="43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</row>
    <row r="290" spans="1:39" ht="12.9" customHeight="1" x14ac:dyDescent="0.3">
      <c r="E290" s="18" t="e">
        <f>'General Inputs'!#REF!</f>
        <v>#REF!</v>
      </c>
      <c r="F290" s="46" t="s">
        <v>724</v>
      </c>
      <c r="G290" s="18" t="e">
        <f>'General Inputs'!#REF!</f>
        <v>#REF!</v>
      </c>
      <c r="H290" s="44"/>
      <c r="I290" s="44"/>
      <c r="J290" s="44"/>
    </row>
    <row r="291" spans="1:39" ht="12.9" customHeight="1" thickBot="1" x14ac:dyDescent="0.35">
      <c r="E291" s="18"/>
      <c r="F291" s="18"/>
      <c r="G291" s="18"/>
      <c r="H291" s="44"/>
      <c r="I291" s="44"/>
      <c r="J291" s="44"/>
    </row>
    <row r="292" spans="1:39" ht="13.8" x14ac:dyDescent="0.3">
      <c r="E292" s="253" t="s">
        <v>44</v>
      </c>
      <c r="F292" s="254" t="s">
        <v>696</v>
      </c>
      <c r="G292"/>
      <c r="H292" s="44"/>
      <c r="I292" s="44"/>
      <c r="J292"/>
      <c r="K292"/>
      <c r="L292"/>
    </row>
    <row r="293" spans="1:39" ht="13.8" x14ac:dyDescent="0.3">
      <c r="E293" s="255" t="str">
        <f>INDEX('General Inputs'!$E$270:$E$518,MATCH(Coal_Calcs!F293,'General Inputs'!$F$270:$F$518,0))</f>
        <v>Afghanistan</v>
      </c>
      <c r="F293" s="256" t="s">
        <v>443</v>
      </c>
      <c r="G293"/>
      <c r="H293" s="44"/>
      <c r="I293" s="44"/>
      <c r="J293"/>
      <c r="K293"/>
      <c r="L293"/>
      <c r="M293" s="81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</row>
    <row r="294" spans="1:39" ht="13.8" x14ac:dyDescent="0.3">
      <c r="E294" s="255" t="str">
        <f>INDEX('General Inputs'!$E$270:$E$518,MATCH(Coal_Calcs!F294,'General Inputs'!$F$270:$F$518,0))</f>
        <v>Albania</v>
      </c>
      <c r="F294" s="256" t="s">
        <v>445</v>
      </c>
      <c r="G294"/>
      <c r="H294" s="44"/>
      <c r="I294" s="44"/>
      <c r="J294"/>
      <c r="K294"/>
      <c r="L294"/>
      <c r="M294" s="81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7"/>
      <c r="AL294" s="17"/>
    </row>
    <row r="295" spans="1:39" ht="13.8" x14ac:dyDescent="0.3">
      <c r="E295" s="255" t="str">
        <f>INDEX('General Inputs'!$E$270:$E$518,MATCH(Coal_Calcs!F295,'General Inputs'!$F$270:$F$518,0))</f>
        <v>Argentina</v>
      </c>
      <c r="F295" s="256" t="s">
        <v>147</v>
      </c>
      <c r="G295"/>
      <c r="H295" s="44"/>
      <c r="I295" s="44"/>
      <c r="J295"/>
      <c r="K295"/>
      <c r="L295"/>
      <c r="M295" s="81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7"/>
      <c r="AL295" s="17"/>
    </row>
    <row r="296" spans="1:39" ht="13.8" x14ac:dyDescent="0.3">
      <c r="E296" s="255" t="str">
        <f>INDEX('General Inputs'!$E$270:$E$518,MATCH(Coal_Calcs!F296,'General Inputs'!$F$270:$F$518,0))</f>
        <v>Australia</v>
      </c>
      <c r="F296" s="256" t="s">
        <v>148</v>
      </c>
      <c r="G296"/>
      <c r="H296" s="44"/>
      <c r="I296" s="44"/>
      <c r="J296"/>
      <c r="K296"/>
      <c r="L296"/>
      <c r="M296" s="81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7"/>
      <c r="AL296" s="17"/>
    </row>
    <row r="297" spans="1:39" ht="13.8" x14ac:dyDescent="0.3">
      <c r="E297" s="255" t="str">
        <f>INDEX('General Inputs'!$E$270:$E$518,MATCH(Coal_Calcs!F297,'General Inputs'!$F$270:$F$518,0))</f>
        <v>Bosnia and Herzegovina</v>
      </c>
      <c r="F297" s="256" t="s">
        <v>466</v>
      </c>
      <c r="G297"/>
      <c r="H297" s="44"/>
      <c r="I297" s="44"/>
      <c r="J297"/>
      <c r="K297"/>
      <c r="L297"/>
      <c r="M297" s="81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7"/>
      <c r="AL297" s="17"/>
    </row>
    <row r="298" spans="1:39" ht="13.8" x14ac:dyDescent="0.3">
      <c r="E298" s="255" t="str">
        <f>INDEX('General Inputs'!$E$270:$E$518,MATCH(Coal_Calcs!F298,'General Inputs'!$F$270:$F$518,0))</f>
        <v>Botswana</v>
      </c>
      <c r="F298" s="256" t="s">
        <v>467</v>
      </c>
      <c r="G298"/>
      <c r="H298" s="44"/>
      <c r="I298" s="44"/>
      <c r="J298"/>
      <c r="K298"/>
      <c r="L298"/>
      <c r="M298" s="81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7"/>
      <c r="AL298" s="17"/>
    </row>
    <row r="299" spans="1:39" ht="13.8" x14ac:dyDescent="0.3">
      <c r="E299" s="255" t="str">
        <f>INDEX('General Inputs'!$E$270:$E$518,MATCH(Coal_Calcs!F299,'General Inputs'!$F$270:$F$518,0))</f>
        <v>Brazil</v>
      </c>
      <c r="F299" s="256" t="s">
        <v>151</v>
      </c>
      <c r="G299"/>
      <c r="H299" s="44"/>
      <c r="I299" s="44"/>
      <c r="J299"/>
      <c r="K299"/>
      <c r="L299"/>
      <c r="M299" s="81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7"/>
      <c r="AL299" s="17"/>
    </row>
    <row r="300" spans="1:39" ht="13.8" x14ac:dyDescent="0.3">
      <c r="E300" s="255" t="str">
        <f>INDEX('General Inputs'!$E$270:$E$518,MATCH(Coal_Calcs!F300,'General Inputs'!$F$270:$F$518,0))</f>
        <v>Bulgaria</v>
      </c>
      <c r="F300" s="256" t="s">
        <v>470</v>
      </c>
      <c r="G300"/>
      <c r="H300" s="44"/>
      <c r="I300" s="44"/>
      <c r="J300"/>
      <c r="K300"/>
      <c r="L300"/>
      <c r="M300" s="81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7"/>
      <c r="AL300" s="17"/>
    </row>
    <row r="301" spans="1:39" ht="13.8" x14ac:dyDescent="0.3">
      <c r="E301" s="255" t="str">
        <f>INDEX('General Inputs'!$E$270:$E$518,MATCH(Coal_Calcs!F301,'General Inputs'!$F$270:$F$518,0))</f>
        <v>Canada</v>
      </c>
      <c r="F301" s="256" t="s">
        <v>152</v>
      </c>
      <c r="G301"/>
      <c r="H301" s="44"/>
      <c r="I301" s="44"/>
      <c r="J301"/>
      <c r="K301"/>
      <c r="L301"/>
      <c r="M301" s="8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7"/>
      <c r="AL301" s="17"/>
    </row>
    <row r="302" spans="1:39" ht="13.8" x14ac:dyDescent="0.3">
      <c r="E302" s="255" t="str">
        <f>INDEX('General Inputs'!$E$270:$E$518,MATCH(Coal_Calcs!F302,'General Inputs'!$F$270:$F$518,0))</f>
        <v>Chile</v>
      </c>
      <c r="F302" s="256" t="s">
        <v>478</v>
      </c>
      <c r="G302"/>
      <c r="H302" s="44"/>
      <c r="I302" s="44"/>
      <c r="J302"/>
      <c r="K302"/>
      <c r="L302"/>
      <c r="M302" s="81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7"/>
      <c r="AL302" s="17"/>
    </row>
    <row r="303" spans="1:39" ht="13.8" x14ac:dyDescent="0.3">
      <c r="E303" s="255" t="str">
        <f>INDEX('General Inputs'!$E$270:$E$518,MATCH(Coal_Calcs!F303,'General Inputs'!$F$270:$F$518,0))</f>
        <v>China</v>
      </c>
      <c r="F303" s="256" t="s">
        <v>154</v>
      </c>
      <c r="G303"/>
      <c r="H303" s="44"/>
      <c r="I303" s="44"/>
      <c r="J303"/>
      <c r="K303"/>
      <c r="L303"/>
      <c r="M303" s="81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7"/>
      <c r="AL303" s="17"/>
    </row>
    <row r="304" spans="1:39" ht="13.8" x14ac:dyDescent="0.3">
      <c r="E304" s="255" t="str">
        <f>INDEX('General Inputs'!$E$270:$E$518,MATCH(Coal_Calcs!F304,'General Inputs'!$F$270:$F$518,0))</f>
        <v>Colombia</v>
      </c>
      <c r="F304" s="256" t="s">
        <v>155</v>
      </c>
      <c r="G304"/>
      <c r="H304" s="44"/>
      <c r="I304" s="44"/>
      <c r="J304"/>
      <c r="K304"/>
      <c r="L304"/>
      <c r="M304" s="81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7"/>
      <c r="AL304" s="17"/>
    </row>
    <row r="305" spans="5:38" ht="13.8" x14ac:dyDescent="0.3">
      <c r="E305" s="255" t="str">
        <f>INDEX('General Inputs'!$E$270:$E$518,MATCH(Coal_Calcs!F305,'General Inputs'!$F$270:$F$518,0))</f>
        <v>Czechia</v>
      </c>
      <c r="F305" s="256" t="s">
        <v>490</v>
      </c>
      <c r="G305"/>
      <c r="H305" s="44"/>
      <c r="I305" s="44"/>
      <c r="J305"/>
      <c r="K305"/>
      <c r="L305"/>
      <c r="M305" s="81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7"/>
      <c r="AL305" s="17"/>
    </row>
    <row r="306" spans="5:38" ht="13.8" x14ac:dyDescent="0.3">
      <c r="E306" s="255" t="str">
        <f>INDEX('General Inputs'!$E$270:$E$518,MATCH(Coal_Calcs!F306,'General Inputs'!$F$270:$F$518,0))</f>
        <v>Eswatini</v>
      </c>
      <c r="F306" s="256" t="s">
        <v>497</v>
      </c>
      <c r="G306"/>
      <c r="H306" s="44"/>
      <c r="I306" s="44"/>
      <c r="J306"/>
      <c r="K306"/>
      <c r="L306"/>
      <c r="M306" s="81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7"/>
      <c r="AL306" s="17"/>
    </row>
    <row r="307" spans="5:38" ht="13.8" x14ac:dyDescent="0.3">
      <c r="E307" s="255" t="str">
        <f>INDEX('General Inputs'!$E$270:$E$518,MATCH(Coal_Calcs!F307,'General Inputs'!$F$270:$F$518,0))</f>
        <v>Germany</v>
      </c>
      <c r="F307" s="256" t="s">
        <v>509</v>
      </c>
      <c r="G307"/>
      <c r="H307" s="44"/>
      <c r="I307" s="44"/>
      <c r="J307"/>
      <c r="K307"/>
      <c r="L307"/>
      <c r="M307" s="81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7"/>
      <c r="AL307" s="17"/>
    </row>
    <row r="308" spans="5:38" ht="13.8" x14ac:dyDescent="0.3">
      <c r="E308" s="255" t="str">
        <f>INDEX('General Inputs'!$E$270:$E$518,MATCH(Coal_Calcs!F308,'General Inputs'!$F$270:$F$518,0))</f>
        <v>Greece</v>
      </c>
      <c r="F308" s="256" t="s">
        <v>512</v>
      </c>
      <c r="G308"/>
      <c r="H308" s="44"/>
      <c r="I308" s="44"/>
      <c r="J308"/>
      <c r="K308"/>
      <c r="L308"/>
      <c r="M308" s="81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7"/>
      <c r="AL308" s="17"/>
    </row>
    <row r="309" spans="5:38" ht="13.8" x14ac:dyDescent="0.3">
      <c r="E309" s="255" t="str">
        <f>INDEX('General Inputs'!$E$270:$E$518,MATCH(Coal_Calcs!F309,'General Inputs'!$F$270:$F$518,0))</f>
        <v>Hungary</v>
      </c>
      <c r="F309" s="256" t="s">
        <v>527</v>
      </c>
      <c r="G309"/>
      <c r="H309" s="44"/>
      <c r="I309" s="44"/>
      <c r="J309"/>
      <c r="K309"/>
      <c r="L309"/>
      <c r="M309" s="81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7"/>
      <c r="AL309" s="17"/>
    </row>
    <row r="310" spans="5:38" ht="13.8" x14ac:dyDescent="0.3">
      <c r="E310" s="255" t="str">
        <f>INDEX('General Inputs'!$E$270:$E$518,MATCH(Coal_Calcs!F310,'General Inputs'!$F$270:$F$518,0))</f>
        <v>India</v>
      </c>
      <c r="F310" s="256" t="s">
        <v>164</v>
      </c>
      <c r="G310"/>
      <c r="H310" s="44"/>
      <c r="I310" s="44"/>
      <c r="J310"/>
      <c r="K310"/>
      <c r="L310"/>
      <c r="M310" s="81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 s="17"/>
      <c r="AL310" s="17"/>
    </row>
    <row r="311" spans="5:38" ht="13.8" x14ac:dyDescent="0.3">
      <c r="E311" s="255" t="str">
        <f>INDEX('General Inputs'!$E$270:$E$518,MATCH(Coal_Calcs!F311,'General Inputs'!$F$270:$F$518,0))</f>
        <v>Indonesia</v>
      </c>
      <c r="F311" s="256" t="s">
        <v>163</v>
      </c>
      <c r="G311"/>
      <c r="H311" s="44"/>
      <c r="I311" s="44"/>
      <c r="J311"/>
      <c r="K311"/>
      <c r="L311"/>
      <c r="M311" s="8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7"/>
      <c r="AL311" s="17"/>
    </row>
    <row r="312" spans="5:38" ht="13.8" x14ac:dyDescent="0.3">
      <c r="E312" s="255" t="str">
        <f>INDEX('General Inputs'!$E$270:$E$518,MATCH(Coal_Calcs!F312,'General Inputs'!$F$270:$F$518,0))</f>
        <v>Iran</v>
      </c>
      <c r="F312" s="256" t="s">
        <v>166</v>
      </c>
      <c r="G312"/>
      <c r="H312" s="44"/>
      <c r="I312" s="44"/>
      <c r="J312"/>
      <c r="K312"/>
      <c r="L312"/>
      <c r="M312" s="81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7"/>
      <c r="AL312" s="17"/>
    </row>
    <row r="313" spans="5:38" ht="13.8" x14ac:dyDescent="0.3">
      <c r="E313" s="255" t="str">
        <f>INDEX('General Inputs'!$E$270:$E$518,MATCH(Coal_Calcs!F313,'General Inputs'!$F$270:$F$518,0))</f>
        <v>Japan</v>
      </c>
      <c r="F313" s="256" t="s">
        <v>533</v>
      </c>
      <c r="G313"/>
      <c r="H313" s="44"/>
      <c r="I313" s="44"/>
      <c r="J313"/>
      <c r="K313"/>
      <c r="L313"/>
      <c r="M313" s="81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 s="17"/>
      <c r="AL313" s="17"/>
    </row>
    <row r="314" spans="5:38" ht="13.8" x14ac:dyDescent="0.3">
      <c r="E314" s="255" t="str">
        <f>INDEX('General Inputs'!$E$270:$E$518,MATCH(Coal_Calcs!F314,'General Inputs'!$F$270:$F$518,0))</f>
        <v>Kazakhstan</v>
      </c>
      <c r="F314" s="256" t="s">
        <v>169</v>
      </c>
      <c r="G314"/>
      <c r="H314" s="44"/>
      <c r="I314" s="44"/>
      <c r="J314"/>
      <c r="K314"/>
      <c r="L314"/>
      <c r="M314" s="81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 s="17"/>
      <c r="AL314" s="17"/>
    </row>
    <row r="315" spans="5:38" ht="13.8" x14ac:dyDescent="0.3">
      <c r="E315" s="255" t="str">
        <f>INDEX('General Inputs'!$E$270:$E$518,MATCH(Coal_Calcs!F315,'General Inputs'!$F$270:$F$518,0))</f>
        <v>Korea (Democratic People's Republic of)</v>
      </c>
      <c r="F315" s="256" t="s">
        <v>538</v>
      </c>
      <c r="G315"/>
      <c r="H315" s="44"/>
      <c r="I315" s="44"/>
      <c r="J315"/>
      <c r="K315"/>
      <c r="L315"/>
      <c r="M315" s="81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 s="17"/>
      <c r="AL315" s="17"/>
    </row>
    <row r="316" spans="5:38" ht="13.8" x14ac:dyDescent="0.3">
      <c r="E316" s="255" t="str">
        <f>INDEX('General Inputs'!$E$270:$E$518,MATCH(Coal_Calcs!F316,'General Inputs'!$F$270:$F$518,0))</f>
        <v>Korea, Republic of</v>
      </c>
      <c r="F316" s="256" t="s">
        <v>539</v>
      </c>
      <c r="G316"/>
      <c r="H316" s="44"/>
      <c r="I316" s="44"/>
      <c r="J316"/>
      <c r="K316"/>
      <c r="L316"/>
      <c r="M316" s="81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7"/>
      <c r="AL316" s="17"/>
    </row>
    <row r="317" spans="5:38" ht="13.8" x14ac:dyDescent="0.3">
      <c r="E317" s="255" t="str">
        <f>INDEX('General Inputs'!$E$270:$E$518,MATCH(Coal_Calcs!F317,'General Inputs'!$F$270:$F$518,0))</f>
        <v>Kyrgyzstan</v>
      </c>
      <c r="F317" s="256" t="s">
        <v>540</v>
      </c>
      <c r="G317"/>
      <c r="H317" s="44"/>
      <c r="I317" s="44"/>
      <c r="J317"/>
      <c r="K317"/>
      <c r="L317"/>
      <c r="M317" s="81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7"/>
      <c r="AL317" s="17"/>
    </row>
    <row r="318" spans="5:38" ht="13.8" x14ac:dyDescent="0.3">
      <c r="E318" s="255" t="str">
        <f>INDEX('General Inputs'!$E$270:$E$518,MATCH(Coal_Calcs!F318,'General Inputs'!$F$270:$F$518,0))</f>
        <v>Lao People's Democratic Republic</v>
      </c>
      <c r="F318" s="256" t="s">
        <v>541</v>
      </c>
      <c r="G318"/>
      <c r="H318" s="44"/>
      <c r="I318" s="44"/>
      <c r="J318"/>
      <c r="K318"/>
      <c r="L318"/>
      <c r="M318" s="81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7"/>
      <c r="AL318" s="17"/>
    </row>
    <row r="319" spans="5:38" ht="13.8" x14ac:dyDescent="0.3">
      <c r="E319" s="255" t="str">
        <f>INDEX('General Inputs'!$E$270:$E$518,MATCH(Coal_Calcs!F319,'General Inputs'!$F$270:$F$518,0))</f>
        <v>Malawi</v>
      </c>
      <c r="F319" s="256" t="s">
        <v>551</v>
      </c>
      <c r="G319"/>
      <c r="H319" s="44"/>
      <c r="I319" s="44"/>
      <c r="J319"/>
      <c r="K319"/>
      <c r="L319"/>
      <c r="M319" s="81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7"/>
      <c r="AL319" s="17"/>
    </row>
    <row r="320" spans="5:38" ht="13.8" x14ac:dyDescent="0.3">
      <c r="E320" s="255" t="str">
        <f>INDEX('General Inputs'!$E$270:$E$518,MATCH(Coal_Calcs!F320,'General Inputs'!$F$270:$F$518,0))</f>
        <v>Malaysia</v>
      </c>
      <c r="F320" s="256" t="s">
        <v>172</v>
      </c>
      <c r="G320"/>
      <c r="H320" s="44"/>
      <c r="I320" s="44"/>
      <c r="J320"/>
      <c r="K320"/>
      <c r="L320"/>
      <c r="M320" s="81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 s="17"/>
      <c r="AL320" s="17"/>
    </row>
    <row r="321" spans="5:38" ht="13.8" x14ac:dyDescent="0.3">
      <c r="E321" s="255" t="str">
        <f>INDEX('General Inputs'!$E$270:$E$518,MATCH(Coal_Calcs!F321,'General Inputs'!$F$270:$F$518,0))</f>
        <v>Mexico</v>
      </c>
      <c r="F321" s="256" t="s">
        <v>171</v>
      </c>
      <c r="G321"/>
      <c r="H321" s="44"/>
      <c r="I321" s="44"/>
      <c r="J321"/>
      <c r="K321"/>
      <c r="L321"/>
      <c r="M321" s="8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 s="17"/>
      <c r="AL321" s="17"/>
    </row>
    <row r="322" spans="5:38" ht="13.8" x14ac:dyDescent="0.3">
      <c r="E322" s="255" t="str">
        <f>INDEX('General Inputs'!$E$270:$E$518,MATCH(Coal_Calcs!F322,'General Inputs'!$F$270:$F$518,0))</f>
        <v>Mongolia</v>
      </c>
      <c r="F322" s="256" t="s">
        <v>34</v>
      </c>
      <c r="G322"/>
      <c r="H322" s="44"/>
      <c r="I322" s="44"/>
      <c r="J322"/>
      <c r="K322"/>
      <c r="L322"/>
      <c r="M322" s="81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 s="17"/>
      <c r="AL322" s="17"/>
    </row>
    <row r="323" spans="5:38" ht="13.8" x14ac:dyDescent="0.3">
      <c r="E323" s="255" t="str">
        <f>INDEX('General Inputs'!$E$270:$E$518,MATCH(Coal_Calcs!F323,'General Inputs'!$F$270:$F$518,0))</f>
        <v>Mozambique</v>
      </c>
      <c r="F323" s="256" t="s">
        <v>566</v>
      </c>
      <c r="G323"/>
      <c r="H323" s="44"/>
      <c r="I323" s="44"/>
      <c r="J323"/>
      <c r="K323"/>
      <c r="L323"/>
      <c r="M323" s="81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 s="17"/>
      <c r="AL323" s="17"/>
    </row>
    <row r="324" spans="5:38" ht="13.8" x14ac:dyDescent="0.3">
      <c r="E324" s="255" t="str">
        <f>INDEX('General Inputs'!$E$270:$E$518,MATCH(Coal_Calcs!F324,'General Inputs'!$F$270:$F$518,0))</f>
        <v>Myanmar</v>
      </c>
      <c r="F324" s="256" t="s">
        <v>567</v>
      </c>
      <c r="G324"/>
      <c r="H324" s="44"/>
      <c r="I324" s="44"/>
      <c r="J324"/>
      <c r="K324"/>
      <c r="L324"/>
      <c r="M324" s="81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 s="17"/>
      <c r="AL324" s="17"/>
    </row>
    <row r="325" spans="5:38" ht="13.8" x14ac:dyDescent="0.3">
      <c r="E325" s="255" t="str">
        <f>INDEX('General Inputs'!$E$270:$E$518,MATCH(Coal_Calcs!F325,'General Inputs'!$F$270:$F$518,0))</f>
        <v>New Zealand</v>
      </c>
      <c r="F325" s="256" t="s">
        <v>573</v>
      </c>
      <c r="G325"/>
      <c r="H325" s="44"/>
      <c r="I325" s="44"/>
      <c r="J325"/>
      <c r="K325"/>
      <c r="L325"/>
      <c r="M325" s="81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s="17"/>
      <c r="AL325" s="17"/>
    </row>
    <row r="326" spans="5:38" ht="13.8" x14ac:dyDescent="0.3">
      <c r="E326" s="255" t="str">
        <f>INDEX('General Inputs'!$E$270:$E$518,MATCH(Coal_Calcs!F326,'General Inputs'!$F$270:$F$518,0))</f>
        <v>Niger</v>
      </c>
      <c r="F326" s="256" t="s">
        <v>575</v>
      </c>
      <c r="G326"/>
      <c r="H326" s="44"/>
      <c r="I326" s="44"/>
      <c r="J326"/>
      <c r="K326"/>
      <c r="L326"/>
      <c r="M326" s="81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 s="17"/>
      <c r="AL326" s="17"/>
    </row>
    <row r="327" spans="5:38" ht="13.8" x14ac:dyDescent="0.3">
      <c r="E327" s="255" t="str">
        <f>INDEX('General Inputs'!$E$270:$E$518,MATCH(Coal_Calcs!F327,'General Inputs'!$F$270:$F$518,0))</f>
        <v>Nigeria</v>
      </c>
      <c r="F327" s="256" t="s">
        <v>173</v>
      </c>
      <c r="G327"/>
      <c r="H327" s="44"/>
      <c r="I327" s="44"/>
      <c r="J327"/>
      <c r="K327"/>
      <c r="L327"/>
      <c r="M327" s="81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 s="17"/>
      <c r="AL327" s="17"/>
    </row>
    <row r="328" spans="5:38" ht="13.8" x14ac:dyDescent="0.3">
      <c r="E328" s="255" t="str">
        <f>INDEX('General Inputs'!$E$270:$E$518,MATCH(Coal_Calcs!F328,'General Inputs'!$F$270:$F$518,0))</f>
        <v>North Macedonia</v>
      </c>
      <c r="F328" s="256" t="s">
        <v>578</v>
      </c>
      <c r="G328"/>
      <c r="H328" s="44"/>
      <c r="I328" s="44"/>
      <c r="J328"/>
      <c r="K328"/>
      <c r="L328"/>
      <c r="M328" s="81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 s="17"/>
      <c r="AL328" s="17"/>
    </row>
    <row r="329" spans="5:38" ht="13.8" x14ac:dyDescent="0.3">
      <c r="E329" s="255" t="str">
        <f>INDEX('General Inputs'!$E$270:$E$518,MATCH(Coal_Calcs!F329,'General Inputs'!$F$270:$F$518,0))</f>
        <v>Norway</v>
      </c>
      <c r="F329" s="256" t="s">
        <v>90</v>
      </c>
      <c r="G329"/>
      <c r="H329" s="44"/>
      <c r="I329" s="44"/>
      <c r="J329"/>
      <c r="K329"/>
      <c r="L329"/>
      <c r="M329" s="81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 s="17"/>
      <c r="AL329" s="17"/>
    </row>
    <row r="330" spans="5:38" ht="13.8" x14ac:dyDescent="0.3">
      <c r="E330" s="255" t="str">
        <f>INDEX('General Inputs'!$E$270:$E$518,MATCH(Coal_Calcs!F330,'General Inputs'!$F$270:$F$518,0))</f>
        <v>Pakistan</v>
      </c>
      <c r="F330" s="256" t="s">
        <v>580</v>
      </c>
      <c r="G330"/>
      <c r="H330" s="44"/>
      <c r="I330" s="44"/>
      <c r="J330"/>
      <c r="K330"/>
      <c r="L330"/>
      <c r="M330" s="81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 s="17"/>
      <c r="AL330" s="17"/>
    </row>
    <row r="331" spans="5:38" ht="13.8" x14ac:dyDescent="0.3">
      <c r="E331" s="255" t="str">
        <f>INDEX('General Inputs'!$E$270:$E$518,MATCH(Coal_Calcs!F331,'General Inputs'!$F$270:$F$518,0))</f>
        <v>Peru</v>
      </c>
      <c r="F331" s="256" t="s">
        <v>175</v>
      </c>
      <c r="G331"/>
      <c r="H331" s="44"/>
      <c r="I331" s="44"/>
      <c r="J331"/>
      <c r="K331"/>
      <c r="L331"/>
      <c r="M331" s="8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 s="17"/>
      <c r="AL331" s="17"/>
    </row>
    <row r="332" spans="5:38" ht="13.8" x14ac:dyDescent="0.3">
      <c r="E332" s="255" t="str">
        <f>INDEX('General Inputs'!$E$270:$E$518,MATCH(Coal_Calcs!F332,'General Inputs'!$F$270:$F$518,0))</f>
        <v>Philippines</v>
      </c>
      <c r="F332" s="256" t="s">
        <v>586</v>
      </c>
      <c r="G332"/>
      <c r="H332" s="44"/>
      <c r="I332" s="44"/>
      <c r="J332"/>
      <c r="K332"/>
      <c r="L332"/>
      <c r="M332" s="81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 s="17"/>
      <c r="AL332" s="17"/>
    </row>
    <row r="333" spans="5:38" ht="13.8" x14ac:dyDescent="0.3">
      <c r="E333" s="255" t="str">
        <f>INDEX('General Inputs'!$E$270:$E$518,MATCH(Coal_Calcs!F333,'General Inputs'!$F$270:$F$518,0))</f>
        <v>Poland</v>
      </c>
      <c r="F333" s="256" t="s">
        <v>588</v>
      </c>
      <c r="G333"/>
      <c r="H333" s="44"/>
      <c r="I333" s="44"/>
      <c r="J333"/>
      <c r="K333"/>
      <c r="L333"/>
      <c r="M333" s="81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 s="17"/>
      <c r="AL333" s="17"/>
    </row>
    <row r="334" spans="5:38" ht="13.8" x14ac:dyDescent="0.3">
      <c r="E334" s="255" t="str">
        <f>INDEX('General Inputs'!$E$270:$E$518,MATCH(Coal_Calcs!F334,'General Inputs'!$F$270:$F$518,0))</f>
        <v>Romania</v>
      </c>
      <c r="F334" s="256" t="s">
        <v>177</v>
      </c>
      <c r="G334"/>
      <c r="H334" s="44"/>
      <c r="I334" s="44"/>
      <c r="J334"/>
      <c r="K334"/>
      <c r="L334"/>
      <c r="M334" s="81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 s="17"/>
      <c r="AL334" s="17"/>
    </row>
    <row r="335" spans="5:38" ht="13.8" x14ac:dyDescent="0.3">
      <c r="E335" s="255" t="str">
        <f>INDEX('General Inputs'!$E$270:$E$518,MATCH(Coal_Calcs!F335,'General Inputs'!$F$270:$F$518,0))</f>
        <v>Russian Federation</v>
      </c>
      <c r="F335" s="256" t="s">
        <v>178</v>
      </c>
      <c r="G335"/>
      <c r="H335" s="44"/>
      <c r="I335" s="44"/>
      <c r="J335"/>
      <c r="K335"/>
      <c r="L335"/>
      <c r="M335" s="81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 s="17"/>
      <c r="AL335" s="17"/>
    </row>
    <row r="336" spans="5:38" ht="13.8" x14ac:dyDescent="0.3">
      <c r="E336" s="255" t="str">
        <f>INDEX('General Inputs'!$E$270:$E$518,MATCH(Coal_Calcs!F336,'General Inputs'!$F$270:$F$518,0))</f>
        <v>Serbia</v>
      </c>
      <c r="F336" s="256" t="s">
        <v>604</v>
      </c>
      <c r="G336"/>
      <c r="H336" s="44"/>
      <c r="I336" s="44"/>
      <c r="J336"/>
      <c r="K336"/>
      <c r="L336"/>
      <c r="M336" s="81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 s="17"/>
      <c r="AL336" s="17"/>
    </row>
    <row r="337" spans="5:38" ht="13.8" x14ac:dyDescent="0.3">
      <c r="E337" s="255" t="str">
        <f>INDEX('General Inputs'!$E$270:$E$518,MATCH(Coal_Calcs!F337,'General Inputs'!$F$270:$F$518,0))</f>
        <v>Slovakia</v>
      </c>
      <c r="F337" s="256" t="s">
        <v>609</v>
      </c>
      <c r="G337"/>
      <c r="H337" s="44"/>
      <c r="I337" s="44"/>
      <c r="J337"/>
      <c r="K337"/>
      <c r="L337"/>
      <c r="M337" s="81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 s="17"/>
      <c r="AL337" s="17"/>
    </row>
    <row r="338" spans="5:38" ht="13.8" x14ac:dyDescent="0.3">
      <c r="E338" s="255" t="str">
        <f>INDEX('General Inputs'!$E$270:$E$518,MATCH(Coal_Calcs!F338,'General Inputs'!$F$270:$F$518,0))</f>
        <v>Slovenia</v>
      </c>
      <c r="F338" s="256" t="s">
        <v>610</v>
      </c>
      <c r="G338"/>
      <c r="H338" s="44"/>
      <c r="I338" s="44"/>
      <c r="J338"/>
      <c r="K338"/>
      <c r="L338"/>
      <c r="M338" s="81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 s="17"/>
      <c r="AL338" s="17"/>
    </row>
    <row r="339" spans="5:38" ht="13.8" x14ac:dyDescent="0.3">
      <c r="E339" s="255" t="str">
        <f>INDEX('General Inputs'!$E$270:$E$518,MATCH(Coal_Calcs!F339,'General Inputs'!$F$270:$F$518,0))</f>
        <v>Spain</v>
      </c>
      <c r="F339" s="256" t="s">
        <v>615</v>
      </c>
      <c r="G339"/>
      <c r="H339" s="44"/>
      <c r="I339" s="44"/>
      <c r="J339"/>
      <c r="K339"/>
      <c r="L339"/>
      <c r="M339" s="81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s="17"/>
      <c r="AL339" s="17"/>
    </row>
    <row r="340" spans="5:38" ht="13.8" x14ac:dyDescent="0.3">
      <c r="E340" s="255" t="str">
        <f>INDEX('General Inputs'!$E$270:$E$518,MATCH(Coal_Calcs!F340,'General Inputs'!$F$270:$F$518,0))</f>
        <v>Tajikistan</v>
      </c>
      <c r="F340" s="256" t="s">
        <v>622</v>
      </c>
      <c r="G340"/>
      <c r="H340" s="44"/>
      <c r="I340" s="44"/>
      <c r="J340"/>
      <c r="K340"/>
      <c r="L340"/>
      <c r="M340" s="81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s="17"/>
      <c r="AL340" s="17"/>
    </row>
    <row r="341" spans="5:38" ht="13.8" x14ac:dyDescent="0.3">
      <c r="E341" s="255" t="str">
        <f>INDEX('General Inputs'!$E$270:$E$518,MATCH(Coal_Calcs!F341,'General Inputs'!$F$270:$F$518,0))</f>
        <v>Tanzania, United Republic of</v>
      </c>
      <c r="F341" s="256" t="s">
        <v>623</v>
      </c>
      <c r="G341"/>
      <c r="H341" s="44"/>
      <c r="I341" s="44"/>
      <c r="J341"/>
      <c r="K341"/>
      <c r="L341"/>
      <c r="M341" s="8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 s="17"/>
      <c r="AL341" s="17"/>
    </row>
    <row r="342" spans="5:38" ht="13.8" x14ac:dyDescent="0.3">
      <c r="E342" s="255" t="str">
        <f>INDEX('General Inputs'!$E$270:$E$518,MATCH(Coal_Calcs!F342,'General Inputs'!$F$270:$F$518,0))</f>
        <v>Thailand</v>
      </c>
      <c r="F342" s="256" t="s">
        <v>184</v>
      </c>
      <c r="G342"/>
      <c r="H342" s="44"/>
      <c r="I342" s="44"/>
      <c r="J342"/>
      <c r="K342"/>
      <c r="L342"/>
      <c r="M342" s="81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 s="17"/>
      <c r="AL342" s="17"/>
    </row>
    <row r="343" spans="5:38" ht="13.8" x14ac:dyDescent="0.3">
      <c r="E343" s="255" t="str">
        <f>INDEX('General Inputs'!$E$270:$E$518,MATCH(Coal_Calcs!F343,'General Inputs'!$F$270:$F$518,0))</f>
        <v>Turkey</v>
      </c>
      <c r="F343" s="256" t="s">
        <v>628</v>
      </c>
      <c r="G343"/>
      <c r="H343" s="44"/>
      <c r="I343" s="44"/>
      <c r="J343"/>
      <c r="K343"/>
      <c r="L343"/>
      <c r="M343" s="81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 s="17"/>
      <c r="AL343" s="17"/>
    </row>
    <row r="344" spans="5:38" ht="13.8" x14ac:dyDescent="0.3">
      <c r="E344" s="255" t="str">
        <f>INDEX('General Inputs'!$E$270:$E$518,MATCH(Coal_Calcs!F344,'General Inputs'!$F$270:$F$518,0))</f>
        <v>Ukraine</v>
      </c>
      <c r="F344" s="256" t="s">
        <v>632</v>
      </c>
      <c r="G344"/>
      <c r="H344" s="44"/>
      <c r="I344" s="44"/>
      <c r="J344"/>
      <c r="K344"/>
      <c r="L344"/>
      <c r="M344" s="81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 s="17"/>
      <c r="AL344" s="17"/>
    </row>
    <row r="345" spans="5:38" ht="13.8" x14ac:dyDescent="0.3">
      <c r="E345" s="255" t="str">
        <f>INDEX('General Inputs'!$E$270:$E$518,MATCH(Coal_Calcs!F345,'General Inputs'!$F$270:$F$518,0))</f>
        <v>United Kingdom</v>
      </c>
      <c r="F345" s="256" t="s">
        <v>161</v>
      </c>
      <c r="G345"/>
      <c r="H345" s="44"/>
      <c r="I345" s="44"/>
      <c r="J345"/>
      <c r="K345"/>
      <c r="L345"/>
      <c r="M345" s="81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 s="17"/>
      <c r="AL345" s="17"/>
    </row>
    <row r="346" spans="5:38" ht="13.8" x14ac:dyDescent="0.3">
      <c r="E346" s="255" t="str">
        <f>INDEX('General Inputs'!$E$270:$E$518,MATCH(Coal_Calcs!F346,'General Inputs'!$F$270:$F$518,0))</f>
        <v>United States</v>
      </c>
      <c r="F346" s="256" t="s">
        <v>188</v>
      </c>
      <c r="G346"/>
      <c r="H346" s="44"/>
      <c r="I346" s="44"/>
      <c r="J346"/>
      <c r="K346"/>
      <c r="L346"/>
      <c r="M346" s="81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 s="17"/>
      <c r="AL346" s="17"/>
    </row>
    <row r="347" spans="5:38" ht="13.8" x14ac:dyDescent="0.3">
      <c r="E347" s="255" t="str">
        <f>INDEX('General Inputs'!$E$270:$E$518,MATCH(Coal_Calcs!F347,'General Inputs'!$F$270:$F$518,0))</f>
        <v>Uzbekistan</v>
      </c>
      <c r="F347" s="256" t="s">
        <v>189</v>
      </c>
      <c r="G347"/>
      <c r="H347" s="44"/>
      <c r="I347" s="44"/>
      <c r="J347"/>
      <c r="K347"/>
      <c r="L347"/>
      <c r="M347" s="81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 s="17"/>
      <c r="AL347" s="17"/>
    </row>
    <row r="348" spans="5:38" ht="13.8" x14ac:dyDescent="0.3">
      <c r="E348" s="255" t="str">
        <f>INDEX('General Inputs'!$E$270:$E$518,MATCH(Coal_Calcs!F348,'General Inputs'!$F$270:$F$518,0))</f>
        <v>Venezuela</v>
      </c>
      <c r="F348" s="256" t="s">
        <v>190</v>
      </c>
      <c r="G348"/>
      <c r="H348" s="44"/>
      <c r="I348" s="44"/>
      <c r="J348"/>
      <c r="K348"/>
      <c r="L348"/>
      <c r="M348" s="81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s="17"/>
      <c r="AL348" s="17"/>
    </row>
    <row r="349" spans="5:38" ht="13.8" x14ac:dyDescent="0.3">
      <c r="E349" s="255" t="str">
        <f>INDEX('General Inputs'!$E$270:$E$518,MATCH(Coal_Calcs!F349,'General Inputs'!$F$270:$F$518,0))</f>
        <v>South Africa</v>
      </c>
      <c r="F349" s="258" t="s">
        <v>613</v>
      </c>
      <c r="G349"/>
      <c r="H349" s="44"/>
      <c r="I349" s="44"/>
      <c r="J349"/>
      <c r="K349"/>
      <c r="L349"/>
      <c r="M349" s="81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 s="17"/>
      <c r="AL349" s="17"/>
    </row>
    <row r="350" spans="5:38" ht="14.4" thickBot="1" x14ac:dyDescent="0.35">
      <c r="E350" s="255" t="str">
        <f>INDEX('General Inputs'!$E$270:$E$518,MATCH(Coal_Calcs!F350,'General Inputs'!$F$270:$F$518,0))</f>
        <v>Vietnam</v>
      </c>
      <c r="F350" s="257" t="s">
        <v>191</v>
      </c>
      <c r="G350"/>
      <c r="H350" s="44"/>
      <c r="I350" s="44"/>
      <c r="J350"/>
      <c r="K350"/>
      <c r="L350"/>
      <c r="M350" s="81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 s="17"/>
      <c r="AL350" s="17"/>
    </row>
    <row r="351" spans="5:38" ht="13.8" x14ac:dyDescent="0.3">
      <c r="E351" s="252"/>
      <c r="F351" s="106"/>
      <c r="G351"/>
      <c r="H351" s="44"/>
      <c r="I351" s="44"/>
      <c r="J351"/>
      <c r="K351"/>
      <c r="L351"/>
      <c r="M351" s="8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 s="17"/>
      <c r="AL351" s="17"/>
    </row>
  </sheetData>
  <autoFilter ref="E35:AM286" xr:uid="{9F9F6EBD-4743-4E04-8F2F-0C2949B46C2E}"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</autoFilter>
  <sortState xmlns:xlrd2="http://schemas.microsoft.com/office/spreadsheetml/2017/richdata2" ref="E293:F350">
    <sortCondition ref="E293:E350"/>
  </sortState>
  <mergeCells count="13">
    <mergeCell ref="AE36:AG36"/>
    <mergeCell ref="AH36:AJ36"/>
    <mergeCell ref="AK36:AM36"/>
    <mergeCell ref="M35:U35"/>
    <mergeCell ref="V35:AD35"/>
    <mergeCell ref="AE35:AM35"/>
    <mergeCell ref="Y36:AA36"/>
    <mergeCell ref="AB36:AD36"/>
    <mergeCell ref="J36:L36"/>
    <mergeCell ref="M36:O36"/>
    <mergeCell ref="P36:R36"/>
    <mergeCell ref="S36:U36"/>
    <mergeCell ref="V36:X36"/>
  </mergeCells>
  <dataValidations count="2">
    <dataValidation type="list" allowBlank="1" showInputMessage="1" showErrorMessage="1" sqref="F19" xr:uid="{C149B913-481D-4C66-ACA9-1F8BEA49D88E}">
      <formula1>"GWP20,GWP100"</formula1>
    </dataValidation>
    <dataValidation type="list" allowBlank="1" showInputMessage="1" showErrorMessage="1" sqref="F7 F15" xr:uid="{B9F8390E-C8A2-40D6-BFB6-5B4952B01A34}">
      <formula1>$E$293:$E$350</formula1>
    </dataValidation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2C3B0-C44E-46F7-91CA-47CE0864ABFE}">
  <sheetPr codeName="Sheet18">
    <outlinePr summaryBelow="0" summaryRight="0"/>
  </sheetPr>
  <dimension ref="A1:CE291"/>
  <sheetViews>
    <sheetView defaultGridColor="0" colorId="22" zoomScale="70" zoomScaleNormal="70" workbookViewId="0">
      <pane xSplit="7" ySplit="1" topLeftCell="H2" activePane="bottomRight" state="frozen"/>
      <selection activeCell="U16" sqref="U16"/>
      <selection pane="topRight" activeCell="U16" sqref="U16"/>
      <selection pane="bottomLeft" activeCell="U16" sqref="U16"/>
      <selection pane="bottomRight" activeCell="H29" sqref="H29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5.77734375" style="1" customWidth="1"/>
    <col min="6" max="6" width="20.5546875" style="1" customWidth="1"/>
    <col min="7" max="7" width="16.6640625" style="1" customWidth="1"/>
    <col min="8" max="8" width="0.77734375" style="1" customWidth="1"/>
    <col min="9" max="9" width="0.6640625" style="1" customWidth="1"/>
    <col min="10" max="10" width="13" style="1" bestFit="1" customWidth="1"/>
    <col min="11" max="11" width="12.88671875" style="1" bestFit="1" customWidth="1"/>
    <col min="12" max="12" width="10.21875" style="1" bestFit="1" customWidth="1"/>
    <col min="13" max="30" width="10.21875" style="1" customWidth="1"/>
    <col min="31" max="31" width="11.88671875" style="1" customWidth="1"/>
    <col min="32" max="36" width="10.21875" style="1" customWidth="1"/>
    <col min="37" max="39" width="11.6640625" style="1" customWidth="1"/>
    <col min="40" max="83" width="0" style="81" hidden="1" customWidth="1"/>
    <col min="84" max="16384" width="9.109375" style="81" hidden="1"/>
  </cols>
  <sheetData>
    <row r="1" spans="1:39" ht="26.25" customHeight="1" x14ac:dyDescent="0.3">
      <c r="A1" s="3" t="str">
        <f ca="1" xml:space="preserve"> RIGHT(CELL("filename", $A$1), LEN(CELL("filename", $A$1)) - SEARCH("]", CELL("filename", $A$1)))</f>
        <v>Gas_Calcs</v>
      </c>
      <c r="B1" s="4"/>
      <c r="E1" s="71"/>
      <c r="F1" s="5"/>
      <c r="H1" s="172"/>
      <c r="I1" s="172"/>
    </row>
    <row r="2" spans="1:39" ht="16.8" customHeight="1" x14ac:dyDescent="0.4">
      <c r="D2" s="172"/>
      <c r="E2" s="226" t="s">
        <v>694</v>
      </c>
      <c r="F2" s="173"/>
      <c r="G2" s="173"/>
      <c r="H2" s="172"/>
      <c r="I2" s="172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2"/>
      <c r="AM2" s="81"/>
    </row>
    <row r="3" spans="1:39" ht="12.9" customHeight="1" x14ac:dyDescent="0.3">
      <c r="D3" s="175"/>
      <c r="E3" s="192" t="s">
        <v>659</v>
      </c>
      <c r="F3" s="177"/>
      <c r="G3" s="178"/>
      <c r="H3" s="172"/>
      <c r="I3" s="172"/>
      <c r="J3" s="71" t="s">
        <v>663</v>
      </c>
      <c r="AD3" s="182"/>
      <c r="AE3" s="238"/>
      <c r="AF3" s="238"/>
      <c r="AG3" s="238"/>
      <c r="AH3" s="238"/>
      <c r="AI3" s="238"/>
      <c r="AJ3" s="238"/>
      <c r="AK3" s="238"/>
      <c r="AL3" s="238"/>
      <c r="AM3" s="81"/>
    </row>
    <row r="4" spans="1:39" ht="12.9" customHeight="1" x14ac:dyDescent="0.3">
      <c r="D4" s="175"/>
      <c r="E4" s="224" t="s">
        <v>662</v>
      </c>
      <c r="F4" s="179">
        <v>1</v>
      </c>
      <c r="G4" s="225" t="s">
        <v>651</v>
      </c>
      <c r="H4" s="172"/>
      <c r="I4" s="172"/>
      <c r="J4" s="182"/>
      <c r="K4" s="396">
        <f>T6-K6</f>
        <v>1.8000000000000043</v>
      </c>
      <c r="L4" s="181"/>
      <c r="M4" s="181"/>
      <c r="N4" s="181"/>
      <c r="O4" s="181"/>
      <c r="P4" s="181"/>
      <c r="Q4" s="181"/>
      <c r="R4" s="181"/>
      <c r="S4" s="181"/>
      <c r="T4" s="181"/>
      <c r="U4" s="81"/>
      <c r="V4" s="182"/>
      <c r="W4" s="182"/>
      <c r="X4" s="182"/>
      <c r="Y4" s="182"/>
      <c r="Z4" s="182"/>
      <c r="AA4" s="182"/>
      <c r="AB4" s="182"/>
      <c r="AC4" s="396">
        <f>U6-T6</f>
        <v>-56.1</v>
      </c>
      <c r="AD4" s="181"/>
      <c r="AE4" s="12"/>
      <c r="AF4" s="12"/>
      <c r="AG4" s="12"/>
      <c r="AH4" s="12"/>
      <c r="AI4" s="12"/>
      <c r="AJ4" s="12"/>
      <c r="AK4" s="12"/>
      <c r="AL4" s="238"/>
      <c r="AM4" s="81"/>
    </row>
    <row r="5" spans="1:39" ht="12.9" customHeight="1" x14ac:dyDescent="0.3">
      <c r="D5" s="175"/>
      <c r="E5" s="359" t="str">
        <f xml:space="preserve"> 'General Inputs'!E$72</f>
        <v>Boe per e6m3</v>
      </c>
      <c r="F5" s="386">
        <f xml:space="preserve"> 'General Inputs'!F$72</f>
        <v>5.883</v>
      </c>
      <c r="G5" s="385" t="str">
        <f xml:space="preserve"> 'General Inputs'!G$72</f>
        <v>e6boe / e9m3</v>
      </c>
      <c r="H5" s="172"/>
      <c r="I5" s="172"/>
      <c r="J5" s="181"/>
      <c r="K5" s="81">
        <v>5</v>
      </c>
      <c r="L5" s="81">
        <f>K5+5</f>
        <v>10</v>
      </c>
      <c r="M5" s="81">
        <f t="shared" ref="M5:AC5" si="0">L5+5</f>
        <v>15</v>
      </c>
      <c r="N5" s="81">
        <f t="shared" si="0"/>
        <v>20</v>
      </c>
      <c r="O5" s="81">
        <f t="shared" si="0"/>
        <v>25</v>
      </c>
      <c r="P5" s="81">
        <f t="shared" si="0"/>
        <v>30</v>
      </c>
      <c r="Q5" s="81">
        <f t="shared" si="0"/>
        <v>35</v>
      </c>
      <c r="R5" s="81">
        <f t="shared" si="0"/>
        <v>40</v>
      </c>
      <c r="S5" s="81">
        <f t="shared" si="0"/>
        <v>45</v>
      </c>
      <c r="T5" s="81">
        <f t="shared" si="0"/>
        <v>50</v>
      </c>
      <c r="U5" s="81">
        <f t="shared" si="0"/>
        <v>55</v>
      </c>
      <c r="V5" s="81">
        <f t="shared" si="0"/>
        <v>60</v>
      </c>
      <c r="W5" s="81">
        <f t="shared" si="0"/>
        <v>65</v>
      </c>
      <c r="X5" s="81">
        <f t="shared" si="0"/>
        <v>70</v>
      </c>
      <c r="Y5" s="81">
        <f t="shared" si="0"/>
        <v>75</v>
      </c>
      <c r="Z5" s="81">
        <f t="shared" si="0"/>
        <v>80</v>
      </c>
      <c r="AA5" s="81">
        <f t="shared" si="0"/>
        <v>85</v>
      </c>
      <c r="AB5" s="81">
        <f t="shared" si="0"/>
        <v>90</v>
      </c>
      <c r="AC5" s="81">
        <f t="shared" si="0"/>
        <v>95</v>
      </c>
      <c r="AD5" s="181"/>
      <c r="AE5" s="12"/>
      <c r="AF5" s="12"/>
      <c r="AG5" s="12"/>
      <c r="AH5" s="12"/>
      <c r="AI5" s="12"/>
      <c r="AJ5" s="12"/>
      <c r="AK5" s="12"/>
      <c r="AL5" s="238"/>
      <c r="AM5" s="81"/>
    </row>
    <row r="6" spans="1:39" ht="12.9" customHeight="1" x14ac:dyDescent="0.3">
      <c r="D6" s="175"/>
      <c r="E6" s="272" t="str">
        <f xml:space="preserve"> 'General Inputs'!E$68</f>
        <v>Thousands in a million</v>
      </c>
      <c r="F6" s="387">
        <f xml:space="preserve"> 'General Inputs'!F$68</f>
        <v>1000</v>
      </c>
      <c r="G6" s="273" t="str">
        <f xml:space="preserve"> 'General Inputs'!G$68</f>
        <v>ratio</v>
      </c>
      <c r="H6" s="172"/>
      <c r="I6" s="172"/>
      <c r="J6" s="181" t="s">
        <v>788</v>
      </c>
      <c r="K6" s="395">
        <f>$F$14</f>
        <v>54.3</v>
      </c>
      <c r="L6" s="220"/>
      <c r="M6" s="220"/>
      <c r="N6" s="220"/>
      <c r="O6" s="220"/>
      <c r="P6" s="81"/>
      <c r="Q6" s="220"/>
      <c r="R6" s="220"/>
      <c r="S6" s="220"/>
      <c r="T6" s="395">
        <f>F15</f>
        <v>56.1</v>
      </c>
      <c r="U6" s="395"/>
      <c r="V6" s="181"/>
      <c r="W6" s="181"/>
      <c r="X6" s="181"/>
      <c r="Y6" s="181"/>
      <c r="Z6" s="181"/>
      <c r="AA6" s="181"/>
      <c r="AB6" s="181"/>
      <c r="AC6" s="395">
        <f>F16</f>
        <v>58.3</v>
      </c>
      <c r="AD6" s="181"/>
      <c r="AE6" s="12"/>
      <c r="AF6" s="12"/>
      <c r="AG6" s="12"/>
      <c r="AH6" s="12"/>
      <c r="AI6" s="12"/>
      <c r="AJ6" s="12"/>
      <c r="AK6" s="12"/>
      <c r="AL6" s="238"/>
      <c r="AM6" s="81"/>
    </row>
    <row r="7" spans="1:39" ht="12.9" customHeight="1" x14ac:dyDescent="0.3">
      <c r="D7" s="175"/>
      <c r="E7" s="187" t="s">
        <v>136</v>
      </c>
      <c r="F7" s="181">
        <f>F4*F5*F6</f>
        <v>5883</v>
      </c>
      <c r="G7" s="187" t="s">
        <v>721</v>
      </c>
      <c r="H7" s="172"/>
      <c r="I7" s="172"/>
      <c r="J7" s="181"/>
      <c r="K7" s="220">
        <f>K6</f>
        <v>54.3</v>
      </c>
      <c r="L7" s="220">
        <f t="shared" ref="L7:S7" si="1">K7+($T$6-$K$6)/9</f>
        <v>54.5</v>
      </c>
      <c r="M7" s="220">
        <f t="shared" si="1"/>
        <v>54.7</v>
      </c>
      <c r="N7" s="220">
        <f t="shared" si="1"/>
        <v>54.900000000000006</v>
      </c>
      <c r="O7" s="220">
        <f t="shared" si="1"/>
        <v>55.100000000000009</v>
      </c>
      <c r="P7" s="220">
        <f t="shared" si="1"/>
        <v>55.300000000000011</v>
      </c>
      <c r="Q7" s="220">
        <f t="shared" si="1"/>
        <v>55.500000000000014</v>
      </c>
      <c r="R7" s="220">
        <f t="shared" si="1"/>
        <v>55.700000000000017</v>
      </c>
      <c r="S7" s="220">
        <f t="shared" si="1"/>
        <v>55.90000000000002</v>
      </c>
      <c r="T7" s="220">
        <f>T6</f>
        <v>56.1</v>
      </c>
      <c r="U7" s="220">
        <f t="shared" ref="U7:AB7" si="2">T7+($AC$6-$T$6)/9</f>
        <v>56.344444444444449</v>
      </c>
      <c r="V7" s="220">
        <f t="shared" si="2"/>
        <v>56.588888888888896</v>
      </c>
      <c r="W7" s="220">
        <f t="shared" si="2"/>
        <v>56.833333333333343</v>
      </c>
      <c r="X7" s="220">
        <f t="shared" si="2"/>
        <v>57.07777777777779</v>
      </c>
      <c r="Y7" s="220">
        <f t="shared" si="2"/>
        <v>57.322222222222237</v>
      </c>
      <c r="Z7" s="220">
        <f t="shared" si="2"/>
        <v>57.566666666666684</v>
      </c>
      <c r="AA7" s="220">
        <f t="shared" si="2"/>
        <v>57.811111111111131</v>
      </c>
      <c r="AB7" s="220">
        <f t="shared" si="2"/>
        <v>58.055555555555578</v>
      </c>
      <c r="AC7" s="220">
        <f>AC6</f>
        <v>58.3</v>
      </c>
      <c r="AD7" s="181"/>
      <c r="AE7" s="12"/>
      <c r="AF7" s="12"/>
      <c r="AG7" s="12"/>
      <c r="AH7" s="12"/>
      <c r="AI7" s="12"/>
      <c r="AJ7" s="12"/>
      <c r="AK7" s="12"/>
      <c r="AL7" s="238"/>
      <c r="AM7" s="81"/>
    </row>
    <row r="8" spans="1:39" ht="12.9" customHeight="1" x14ac:dyDescent="0.3">
      <c r="D8" s="175"/>
      <c r="E8" s="226" t="s">
        <v>695</v>
      </c>
      <c r="F8" s="175"/>
      <c r="G8" s="175"/>
      <c r="H8" s="172"/>
      <c r="I8" s="172"/>
      <c r="J8" s="181"/>
      <c r="K8" s="181">
        <f>$F$11*K7</f>
        <v>1954.8</v>
      </c>
      <c r="L8" s="181">
        <f t="shared" ref="L8:AC8" si="3">$F$11*L7</f>
        <v>1962</v>
      </c>
      <c r="M8" s="181">
        <f t="shared" si="3"/>
        <v>1969.2</v>
      </c>
      <c r="N8" s="181">
        <f t="shared" si="3"/>
        <v>1976.4</v>
      </c>
      <c r="O8" s="181">
        <f t="shared" si="3"/>
        <v>1983.6000000000004</v>
      </c>
      <c r="P8" s="181">
        <f t="shared" si="3"/>
        <v>1990.8000000000004</v>
      </c>
      <c r="Q8" s="181">
        <f t="shared" si="3"/>
        <v>1998.0000000000005</v>
      </c>
      <c r="R8" s="181">
        <f t="shared" si="3"/>
        <v>2005.2000000000007</v>
      </c>
      <c r="S8" s="181">
        <f t="shared" si="3"/>
        <v>2012.4000000000008</v>
      </c>
      <c r="T8" s="181">
        <f t="shared" si="3"/>
        <v>2019.6000000000001</v>
      </c>
      <c r="U8" s="181">
        <f t="shared" si="3"/>
        <v>2028.4</v>
      </c>
      <c r="V8" s="181">
        <f t="shared" si="3"/>
        <v>2037.2000000000003</v>
      </c>
      <c r="W8" s="181">
        <f t="shared" si="3"/>
        <v>2046.0000000000005</v>
      </c>
      <c r="X8" s="181">
        <f t="shared" si="3"/>
        <v>2054.8000000000006</v>
      </c>
      <c r="Y8" s="181">
        <f t="shared" si="3"/>
        <v>2063.6000000000004</v>
      </c>
      <c r="Z8" s="181">
        <f t="shared" si="3"/>
        <v>2072.4000000000005</v>
      </c>
      <c r="AA8" s="181">
        <f t="shared" si="3"/>
        <v>2081.2000000000007</v>
      </c>
      <c r="AB8" s="181">
        <f t="shared" si="3"/>
        <v>2090.0000000000009</v>
      </c>
      <c r="AC8" s="181">
        <f t="shared" si="3"/>
        <v>2098.7999999999997</v>
      </c>
      <c r="AD8" s="181"/>
      <c r="AE8" s="12"/>
      <c r="AF8" s="12"/>
      <c r="AG8" s="12"/>
      <c r="AH8" s="12"/>
      <c r="AI8" s="12"/>
      <c r="AJ8" s="12"/>
      <c r="AK8" s="12"/>
      <c r="AL8" s="238"/>
      <c r="AM8" s="81"/>
    </row>
    <row r="9" spans="1:39" ht="12.9" customHeight="1" x14ac:dyDescent="0.3">
      <c r="D9" s="175"/>
      <c r="E9" s="176" t="s">
        <v>688</v>
      </c>
      <c r="F9" s="183"/>
      <c r="G9" s="184"/>
      <c r="H9" s="172"/>
      <c r="I9" s="172"/>
      <c r="J9" s="71" t="s">
        <v>711</v>
      </c>
      <c r="AD9" s="181"/>
      <c r="AE9" s="12"/>
      <c r="AF9" s="12"/>
      <c r="AG9" s="12"/>
      <c r="AH9" s="12"/>
      <c r="AI9" s="12"/>
      <c r="AJ9" s="12"/>
      <c r="AK9" s="12"/>
      <c r="AL9" s="238"/>
      <c r="AM9" s="81"/>
    </row>
    <row r="10" spans="1:39" ht="12.9" customHeight="1" x14ac:dyDescent="0.3">
      <c r="D10" s="175"/>
      <c r="E10" s="359" t="str">
        <f xml:space="preserve"> 'General Inputs'!E$71</f>
        <v>Petajoules per million cubic metres gas</v>
      </c>
      <c r="F10" s="214">
        <f xml:space="preserve"> 'General Inputs'!F$71</f>
        <v>36</v>
      </c>
      <c r="G10" s="360" t="str">
        <f xml:space="preserve"> 'General Inputs'!G$71</f>
        <v>PJ / e9m3</v>
      </c>
      <c r="H10" s="172"/>
      <c r="I10" s="172"/>
      <c r="J10" s="181" t="s">
        <v>847</v>
      </c>
      <c r="K10" s="403">
        <v>49.439948395828743</v>
      </c>
      <c r="L10" s="403">
        <v>53.980925462903528</v>
      </c>
      <c r="M10" s="403">
        <v>62.69445899070584</v>
      </c>
      <c r="N10" s="403">
        <v>64.100639793925097</v>
      </c>
      <c r="O10" s="403">
        <v>66.904056647121479</v>
      </c>
      <c r="P10" s="403">
        <v>66.960605150290689</v>
      </c>
      <c r="Q10" s="403">
        <v>66.960605150290689</v>
      </c>
      <c r="R10" s="403">
        <v>71.91686063961123</v>
      </c>
      <c r="S10" s="403">
        <v>73.020929280175821</v>
      </c>
      <c r="T10" s="403">
        <v>73.020929280175821</v>
      </c>
      <c r="U10" s="403">
        <v>75.022445456201908</v>
      </c>
      <c r="V10" s="403">
        <v>84.527710263881744</v>
      </c>
      <c r="W10" s="403">
        <v>85.021342388586959</v>
      </c>
      <c r="X10" s="403">
        <v>92.035358433671618</v>
      </c>
      <c r="Y10" s="403">
        <v>102.98064451138028</v>
      </c>
      <c r="Z10" s="403">
        <v>107.84025547197054</v>
      </c>
      <c r="AA10" s="403">
        <v>120.64995252443921</v>
      </c>
      <c r="AB10" s="403">
        <v>139.80062531522347</v>
      </c>
      <c r="AC10" s="403">
        <v>184.99839197974069</v>
      </c>
      <c r="AD10" s="181"/>
      <c r="AE10" s="12"/>
      <c r="AF10" s="12"/>
      <c r="AG10" s="12"/>
      <c r="AH10" s="12"/>
      <c r="AI10" s="12"/>
      <c r="AJ10" s="12"/>
      <c r="AK10" s="12"/>
      <c r="AL10" s="238"/>
      <c r="AM10" s="81"/>
    </row>
    <row r="11" spans="1:39" ht="12.9" customHeight="1" x14ac:dyDescent="0.3">
      <c r="D11" s="175"/>
      <c r="E11" s="219" t="s">
        <v>716</v>
      </c>
      <c r="F11" s="250">
        <f>F4*F10</f>
        <v>36</v>
      </c>
      <c r="G11" s="180" t="s">
        <v>690</v>
      </c>
      <c r="H11" s="172"/>
      <c r="I11" s="172"/>
      <c r="J11" s="181" t="s">
        <v>693</v>
      </c>
      <c r="K11" s="250">
        <f>$F$7*K10/1000</f>
        <v>290.85521641266047</v>
      </c>
      <c r="L11" s="250">
        <f t="shared" ref="L11:AC11" si="4">$F$7*L10/1000</f>
        <v>317.56978449826147</v>
      </c>
      <c r="M11" s="250">
        <f t="shared" si="4"/>
        <v>368.83150224232241</v>
      </c>
      <c r="N11" s="250">
        <f t="shared" si="4"/>
        <v>377.10406390766138</v>
      </c>
      <c r="O11" s="250">
        <f t="shared" si="4"/>
        <v>393.59656525501566</v>
      </c>
      <c r="P11" s="250">
        <f t="shared" si="4"/>
        <v>393.9292400991601</v>
      </c>
      <c r="Q11" s="250">
        <f t="shared" si="4"/>
        <v>393.9292400991601</v>
      </c>
      <c r="R11" s="250">
        <f t="shared" si="4"/>
        <v>423.08689114283288</v>
      </c>
      <c r="S11" s="250">
        <f t="shared" si="4"/>
        <v>429.58212695527436</v>
      </c>
      <c r="T11" s="250">
        <f t="shared" si="4"/>
        <v>429.58212695527436</v>
      </c>
      <c r="U11" s="250">
        <f t="shared" si="4"/>
        <v>441.35704661883585</v>
      </c>
      <c r="V11" s="250">
        <f t="shared" si="4"/>
        <v>497.27651948241629</v>
      </c>
      <c r="W11" s="250">
        <f t="shared" si="4"/>
        <v>500.18055727205711</v>
      </c>
      <c r="X11" s="250">
        <f t="shared" si="4"/>
        <v>541.44401366529007</v>
      </c>
      <c r="Y11" s="250">
        <f t="shared" si="4"/>
        <v>605.83513166045009</v>
      </c>
      <c r="Z11" s="250">
        <f t="shared" si="4"/>
        <v>634.42422294160269</v>
      </c>
      <c r="AA11" s="250">
        <f t="shared" si="4"/>
        <v>709.78367070127592</v>
      </c>
      <c r="AB11" s="250">
        <f t="shared" si="4"/>
        <v>822.44707872945969</v>
      </c>
      <c r="AC11" s="250">
        <f t="shared" si="4"/>
        <v>1088.3455400168143</v>
      </c>
      <c r="AD11" s="181"/>
      <c r="AE11" s="238"/>
      <c r="AF11" s="238"/>
      <c r="AG11" s="238"/>
      <c r="AH11" s="238"/>
      <c r="AI11" s="238"/>
      <c r="AJ11" s="238"/>
      <c r="AK11" s="238"/>
      <c r="AL11" s="238"/>
      <c r="AM11" s="81"/>
    </row>
    <row r="12" spans="1:39" ht="12.9" customHeight="1" x14ac:dyDescent="0.3">
      <c r="D12" s="175"/>
      <c r="E12" s="176" t="s">
        <v>692</v>
      </c>
      <c r="F12" s="183"/>
      <c r="G12" s="184"/>
      <c r="H12" s="172"/>
      <c r="I12" s="172"/>
      <c r="J12" s="181" t="s">
        <v>848</v>
      </c>
      <c r="K12" s="403">
        <v>113.46138108042406</v>
      </c>
      <c r="L12" s="403">
        <v>130.46358286683534</v>
      </c>
      <c r="M12" s="403">
        <v>148.95128014576238</v>
      </c>
      <c r="N12" s="403">
        <v>157.95524041735828</v>
      </c>
      <c r="O12" s="403">
        <v>164.46916407550066</v>
      </c>
      <c r="P12" s="403">
        <v>164.46916407550066</v>
      </c>
      <c r="Q12" s="403">
        <v>169.08596365308995</v>
      </c>
      <c r="R12" s="403">
        <v>178.09860949412484</v>
      </c>
      <c r="S12" s="403">
        <v>187.5410398629881</v>
      </c>
      <c r="T12" s="403">
        <v>202.77029669076995</v>
      </c>
      <c r="U12" s="403">
        <v>216.24043970775762</v>
      </c>
      <c r="V12" s="403">
        <v>227.35711258846604</v>
      </c>
      <c r="W12" s="403">
        <v>227.35711258846604</v>
      </c>
      <c r="X12" s="403">
        <v>235.22640697584239</v>
      </c>
      <c r="Y12" s="403">
        <v>265.61983134688342</v>
      </c>
      <c r="Z12" s="403">
        <v>301.21999810241283</v>
      </c>
      <c r="AA12" s="403">
        <v>352.02764181675002</v>
      </c>
      <c r="AB12" s="403">
        <v>430.96146886443381</v>
      </c>
      <c r="AC12" s="403">
        <v>583.01794051665638</v>
      </c>
      <c r="AD12" s="181"/>
      <c r="AE12" s="181"/>
      <c r="AF12" s="181"/>
      <c r="AG12" s="181"/>
      <c r="AH12" s="181"/>
      <c r="AI12" s="181"/>
      <c r="AJ12" s="181"/>
      <c r="AK12" s="181"/>
      <c r="AL12" s="238"/>
      <c r="AM12" s="81"/>
    </row>
    <row r="13" spans="1:39" ht="12.9" customHeight="1" x14ac:dyDescent="0.3">
      <c r="D13" s="175"/>
      <c r="E13" s="363" t="str">
        <f xml:space="preserve"> 'General Inputs'!E$61</f>
        <v>EIA Gas NFU ratio globally  (U.S.-based)</v>
      </c>
      <c r="F13" s="556">
        <f xml:space="preserve"> 'General Inputs'!F$61</f>
        <v>0.03</v>
      </c>
      <c r="G13" s="273" t="str">
        <f xml:space="preserve"> 'General Inputs'!G$61</f>
        <v>%</v>
      </c>
      <c r="H13" s="172"/>
      <c r="I13" s="172"/>
      <c r="J13" s="181" t="s">
        <v>693</v>
      </c>
      <c r="K13" s="181">
        <f t="shared" ref="K13:AC13" si="5">$F$7*(K12/1000)</f>
        <v>667.49330489613476</v>
      </c>
      <c r="L13" s="181">
        <f t="shared" si="5"/>
        <v>767.51725800559234</v>
      </c>
      <c r="M13" s="181">
        <f t="shared" si="5"/>
        <v>876.28038109752015</v>
      </c>
      <c r="N13" s="181">
        <f t="shared" si="5"/>
        <v>929.25067937531878</v>
      </c>
      <c r="O13" s="181">
        <f t="shared" si="5"/>
        <v>967.57209225617044</v>
      </c>
      <c r="P13" s="181">
        <f t="shared" si="5"/>
        <v>967.57209225617044</v>
      </c>
      <c r="Q13" s="181">
        <f t="shared" si="5"/>
        <v>994.73272417112821</v>
      </c>
      <c r="R13" s="181">
        <f t="shared" si="5"/>
        <v>1047.7541196539364</v>
      </c>
      <c r="S13" s="181">
        <f t="shared" si="5"/>
        <v>1103.303937513959</v>
      </c>
      <c r="T13" s="181">
        <f t="shared" si="5"/>
        <v>1192.8976554317996</v>
      </c>
      <c r="U13" s="181">
        <f t="shared" si="5"/>
        <v>1272.1425068007379</v>
      </c>
      <c r="V13" s="181">
        <f t="shared" si="5"/>
        <v>1337.5418933579456</v>
      </c>
      <c r="W13" s="181">
        <f t="shared" si="5"/>
        <v>1337.5418933579456</v>
      </c>
      <c r="X13" s="181">
        <f t="shared" si="5"/>
        <v>1383.8369522388809</v>
      </c>
      <c r="Y13" s="181">
        <f t="shared" si="5"/>
        <v>1562.6414678137153</v>
      </c>
      <c r="Z13" s="181">
        <f t="shared" si="5"/>
        <v>1772.0772488364948</v>
      </c>
      <c r="AA13" s="181">
        <f t="shared" si="5"/>
        <v>2070.9786168079404</v>
      </c>
      <c r="AB13" s="181">
        <f t="shared" si="5"/>
        <v>2535.346321329464</v>
      </c>
      <c r="AC13" s="181">
        <f t="shared" si="5"/>
        <v>3429.8945440594894</v>
      </c>
      <c r="AD13" s="181"/>
      <c r="AE13" s="181"/>
      <c r="AF13" s="181"/>
      <c r="AG13" s="181"/>
      <c r="AH13" s="181"/>
      <c r="AI13" s="181"/>
      <c r="AJ13" s="181"/>
      <c r="AK13" s="181"/>
      <c r="AL13" s="238"/>
      <c r="AM13" s="81"/>
    </row>
    <row r="14" spans="1:39" ht="12.9" customHeight="1" x14ac:dyDescent="0.3">
      <c r="D14" s="175"/>
      <c r="E14" s="363" t="str">
        <f xml:space="preserve"> 'General Inputs'!E$15</f>
        <v>Gas: IPCC energy -&gt; emissions, low</v>
      </c>
      <c r="F14" s="362">
        <f xml:space="preserve"> 'General Inputs'!F$15</f>
        <v>54.3</v>
      </c>
      <c r="G14" s="361" t="str">
        <f xml:space="preserve"> 'General Inputs'!G$15</f>
        <v>coe2tons / TJ</v>
      </c>
      <c r="H14" s="172"/>
      <c r="I14" s="172" t="s">
        <v>166</v>
      </c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181"/>
      <c r="AE14" s="181"/>
      <c r="AF14" s="181"/>
      <c r="AG14" s="181"/>
      <c r="AH14" s="181"/>
      <c r="AI14" s="181"/>
      <c r="AJ14" s="181"/>
      <c r="AK14" s="181"/>
      <c r="AL14" s="238"/>
      <c r="AM14" s="81"/>
    </row>
    <row r="15" spans="1:39" ht="12.9" customHeight="1" x14ac:dyDescent="0.3">
      <c r="D15" s="175"/>
      <c r="E15" s="364" t="str">
        <f xml:space="preserve"> 'General Inputs'!E$16</f>
        <v>Gas: IPCC energy -&gt; emissions, mid</v>
      </c>
      <c r="F15" s="362">
        <f xml:space="preserve"> 'General Inputs'!F$16</f>
        <v>56.1</v>
      </c>
      <c r="G15" s="273" t="str">
        <f xml:space="preserve"> 'General Inputs'!G$16</f>
        <v>coe2tons / TJ</v>
      </c>
      <c r="H15" s="172"/>
      <c r="I15" s="17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1"/>
      <c r="AF15" s="181"/>
      <c r="AG15" s="181"/>
      <c r="AH15" s="181"/>
      <c r="AI15" s="181"/>
      <c r="AJ15" s="181"/>
      <c r="AK15" s="181"/>
      <c r="AL15" s="238"/>
      <c r="AM15" s="81"/>
    </row>
    <row r="16" spans="1:39" ht="12.9" customHeight="1" x14ac:dyDescent="0.3">
      <c r="D16" s="175"/>
      <c r="E16" s="364" t="str">
        <f xml:space="preserve"> 'General Inputs'!E$17</f>
        <v>Gas: IPCC energy -&gt; emissions, high</v>
      </c>
      <c r="F16" s="362">
        <f xml:space="preserve"> 'General Inputs'!F$17</f>
        <v>58.3</v>
      </c>
      <c r="G16" s="273" t="str">
        <f xml:space="preserve"> 'General Inputs'!G$17</f>
        <v>coe2tons / TJ</v>
      </c>
      <c r="H16" s="172"/>
      <c r="I16" s="172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238"/>
      <c r="AM16" s="81"/>
    </row>
    <row r="17" spans="1:39" ht="12.9" customHeight="1" x14ac:dyDescent="0.3">
      <c r="D17" s="175"/>
      <c r="E17" s="221" t="s">
        <v>702</v>
      </c>
      <c r="F17" s="223">
        <f>$F$11*F14</f>
        <v>1954.8</v>
      </c>
      <c r="G17" s="222" t="s">
        <v>693</v>
      </c>
      <c r="H17" s="172"/>
      <c r="I17" s="172"/>
      <c r="J17" s="119"/>
      <c r="K17" s="119"/>
      <c r="L17" s="500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238"/>
      <c r="AM17" s="81"/>
    </row>
    <row r="18" spans="1:39" ht="12.9" customHeight="1" x14ac:dyDescent="0.3">
      <c r="D18" s="175"/>
      <c r="E18" s="221" t="s">
        <v>703</v>
      </c>
      <c r="F18" s="223">
        <f>$F$11*F15</f>
        <v>2019.6000000000001</v>
      </c>
      <c r="G18" s="222" t="s">
        <v>693</v>
      </c>
      <c r="H18" s="172"/>
      <c r="I18" s="172"/>
      <c r="J18" s="119"/>
      <c r="K18" s="119"/>
      <c r="L18" s="500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238"/>
      <c r="AM18" s="81"/>
    </row>
    <row r="19" spans="1:39" ht="12.9" customHeight="1" x14ac:dyDescent="0.3">
      <c r="D19" s="175"/>
      <c r="E19" s="221" t="s">
        <v>704</v>
      </c>
      <c r="F19" s="223">
        <f>$F$11*F16</f>
        <v>2098.7999999999997</v>
      </c>
      <c r="G19" s="222" t="s">
        <v>693</v>
      </c>
      <c r="H19" s="172"/>
      <c r="I19" s="172"/>
      <c r="J19" s="119"/>
      <c r="K19" s="119"/>
      <c r="L19" s="500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238"/>
      <c r="AM19" s="81"/>
    </row>
    <row r="20" spans="1:39" ht="12.9" customHeight="1" x14ac:dyDescent="0.3">
      <c r="D20" s="175"/>
      <c r="E20" s="226" t="s">
        <v>708</v>
      </c>
      <c r="F20" s="175"/>
      <c r="G20" s="175"/>
      <c r="H20" s="172"/>
      <c r="I20" s="172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238"/>
      <c r="AM20" s="81"/>
    </row>
    <row r="21" spans="1:39" ht="12.9" customHeight="1" x14ac:dyDescent="0.3">
      <c r="D21" s="175"/>
      <c r="E21" s="272" t="str">
        <f xml:space="preserve"> Summary!E$5</f>
        <v>GWP Methane CO2E Factoring</v>
      </c>
      <c r="F21" s="274" t="str">
        <f xml:space="preserve"> Summary!F$5</f>
        <v>GWP100</v>
      </c>
      <c r="G21" s="273"/>
      <c r="H21" s="172"/>
      <c r="I21" s="172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238"/>
      <c r="AM21" s="81"/>
    </row>
    <row r="22" spans="1:39" ht="12.9" customHeight="1" x14ac:dyDescent="0.3">
      <c r="D22" s="175"/>
      <c r="E22" s="1" t="str">
        <f>F21 &amp; " Low"</f>
        <v>GWP100 Low</v>
      </c>
      <c r="F22" s="261">
        <f>IF(F21="GWP100",'General Inputs'!F38,'General Inputs'!F41)</f>
        <v>29.437063538999524</v>
      </c>
      <c r="G22" s="188" t="s">
        <v>723</v>
      </c>
      <c r="H22" s="172"/>
      <c r="I22" s="172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238"/>
      <c r="AM22" s="81"/>
    </row>
    <row r="23" spans="1:39" ht="12.9" customHeight="1" x14ac:dyDescent="0.3">
      <c r="D23" s="175"/>
      <c r="E23" s="1" t="str">
        <f>F21 &amp; " Mid"</f>
        <v>GWP100 Mid</v>
      </c>
      <c r="F23" s="261">
        <f>IF(F21="GWP100",'General Inputs'!F39,'General Inputs'!F42)</f>
        <v>75.605050436817308</v>
      </c>
      <c r="G23" s="188" t="s">
        <v>723</v>
      </c>
      <c r="H23" s="172"/>
      <c r="I23" s="172"/>
      <c r="J23" s="220"/>
      <c r="K23" s="23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240"/>
      <c r="AF23" s="240"/>
      <c r="AG23" s="240"/>
      <c r="AH23" s="240"/>
      <c r="AI23" s="240"/>
      <c r="AJ23" s="240"/>
      <c r="AK23" s="119"/>
      <c r="AL23" s="238"/>
      <c r="AM23" s="81"/>
    </row>
    <row r="24" spans="1:39" ht="12.9" customHeight="1" x14ac:dyDescent="0.3">
      <c r="D24" s="175"/>
      <c r="E24" s="1" t="str">
        <f xml:space="preserve"> F21 &amp; " High"</f>
        <v>GWP100 High</v>
      </c>
      <c r="F24" s="261">
        <f>IF(F21="GWP100",'General Inputs'!F40,'General Inputs'!F43)</f>
        <v>127.59075638497032</v>
      </c>
      <c r="G24" s="188" t="s">
        <v>723</v>
      </c>
      <c r="H24" s="172"/>
      <c r="I24" s="172"/>
      <c r="J24" s="220"/>
      <c r="K24" s="12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241"/>
      <c r="AF24" s="241"/>
      <c r="AG24" s="241"/>
      <c r="AH24" s="241"/>
      <c r="AI24" s="241"/>
      <c r="AJ24" s="241"/>
      <c r="AK24" s="119"/>
      <c r="AL24" s="238"/>
      <c r="AM24" s="81"/>
    </row>
    <row r="25" spans="1:39" ht="12.9" customHeight="1" x14ac:dyDescent="0.3">
      <c r="D25" s="175"/>
      <c r="E25" s="187" t="s">
        <v>725</v>
      </c>
      <c r="F25" s="223">
        <f>F7*'General Inputs'!F38/1000</f>
        <v>173.17824479993422</v>
      </c>
      <c r="G25" s="187" t="s">
        <v>693</v>
      </c>
      <c r="H25" s="172"/>
      <c r="I25" s="172"/>
      <c r="J25" s="220"/>
      <c r="K25" s="12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240"/>
      <c r="AF25" s="240"/>
      <c r="AG25" s="240"/>
      <c r="AH25" s="240"/>
      <c r="AI25" s="240"/>
      <c r="AJ25" s="240"/>
      <c r="AK25" s="119"/>
      <c r="AL25" s="238"/>
      <c r="AM25" s="81"/>
    </row>
    <row r="26" spans="1:39" ht="12.9" customHeight="1" x14ac:dyDescent="0.3">
      <c r="D26" s="175"/>
      <c r="E26" s="187" t="s">
        <v>726</v>
      </c>
      <c r="F26" s="223">
        <f>F7*'General Inputs'!F39/1000</f>
        <v>444.78451171979623</v>
      </c>
      <c r="G26" s="187" t="s">
        <v>693</v>
      </c>
      <c r="H26" s="172"/>
      <c r="I26" s="172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240"/>
      <c r="AF26" s="240"/>
      <c r="AG26" s="240"/>
      <c r="AH26" s="240"/>
      <c r="AI26" s="240"/>
      <c r="AJ26" s="240"/>
      <c r="AK26" s="119"/>
      <c r="AL26" s="238"/>
      <c r="AM26" s="81"/>
    </row>
    <row r="27" spans="1:39" ht="12.9" customHeight="1" x14ac:dyDescent="0.3">
      <c r="D27" s="175"/>
      <c r="E27" s="187" t="s">
        <v>727</v>
      </c>
      <c r="F27" s="223">
        <f>F7*'General Inputs'!F40/1000</f>
        <v>750.61641981278035</v>
      </c>
      <c r="G27" s="187" t="s">
        <v>693</v>
      </c>
      <c r="H27" s="172"/>
      <c r="I27" s="172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240"/>
      <c r="AF27" s="240"/>
      <c r="AG27" s="240"/>
      <c r="AH27" s="240"/>
      <c r="AI27" s="240"/>
      <c r="AJ27" s="240"/>
      <c r="AK27" s="119"/>
      <c r="AL27" s="238"/>
      <c r="AM27" s="81"/>
    </row>
    <row r="28" spans="1:39" ht="12.9" customHeight="1" x14ac:dyDescent="0.3">
      <c r="D28" s="175"/>
      <c r="E28" s="191"/>
      <c r="F28" s="175"/>
      <c r="G28" s="175"/>
      <c r="H28" s="172"/>
      <c r="I28" s="172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238"/>
      <c r="AM28" s="7"/>
    </row>
    <row r="29" spans="1:39" ht="12.9" customHeight="1" x14ac:dyDescent="0.3">
      <c r="A29" s="8" t="s">
        <v>84</v>
      </c>
      <c r="B29" s="8"/>
      <c r="C29" s="92"/>
      <c r="D29" s="39"/>
      <c r="E29" s="8"/>
      <c r="F29" s="8"/>
      <c r="G29" s="8"/>
      <c r="H29" s="172"/>
      <c r="I29" s="172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 spans="1:39" s="114" customFormat="1" ht="12.9" customHeight="1" x14ac:dyDescent="0.3">
      <c r="B30" s="86"/>
      <c r="C30" s="103"/>
      <c r="H30" s="172"/>
      <c r="I30" s="172"/>
    </row>
    <row r="31" spans="1:39" s="316" customFormat="1" ht="12.9" customHeight="1" x14ac:dyDescent="0.3">
      <c r="A31" s="114"/>
      <c r="B31" s="86"/>
      <c r="C31" s="103"/>
      <c r="D31" s="114"/>
      <c r="H31" s="317"/>
      <c r="I31" s="317"/>
    </row>
    <row r="32" spans="1:39" s="316" customFormat="1" ht="12.9" customHeight="1" x14ac:dyDescent="0.3">
      <c r="A32" s="114"/>
      <c r="B32" s="86"/>
      <c r="C32" s="103"/>
      <c r="D32" s="114"/>
      <c r="H32" s="317"/>
      <c r="I32" s="317"/>
    </row>
    <row r="33" spans="1:39" s="316" customFormat="1" ht="12.9" customHeight="1" x14ac:dyDescent="0.3">
      <c r="A33" s="114"/>
      <c r="B33" s="86"/>
      <c r="C33" s="103"/>
      <c r="D33" s="114"/>
      <c r="H33" s="317"/>
      <c r="I33" s="317"/>
    </row>
    <row r="34" spans="1:39" s="316" customFormat="1" ht="12.9" customHeight="1" x14ac:dyDescent="0.3">
      <c r="A34" s="114"/>
      <c r="B34" s="86"/>
      <c r="C34" s="103"/>
      <c r="D34" s="114"/>
      <c r="H34" s="317"/>
      <c r="I34" s="317"/>
    </row>
    <row r="35" spans="1:39" s="316" customFormat="1" ht="12.9" customHeight="1" thickBot="1" x14ac:dyDescent="0.35">
      <c r="A35" s="114"/>
      <c r="B35" s="86"/>
      <c r="C35" s="103"/>
      <c r="D35" s="114"/>
      <c r="H35" s="317"/>
      <c r="I35" s="317"/>
      <c r="AE35" s="227" t="s">
        <v>675</v>
      </c>
      <c r="AF35" s="227"/>
      <c r="AG35" s="227"/>
      <c r="AH35" s="227"/>
      <c r="AI35" s="227"/>
      <c r="AJ35" s="227"/>
    </row>
    <row r="36" spans="1:39" s="114" customFormat="1" ht="12.9" customHeight="1" thickBot="1" x14ac:dyDescent="0.35">
      <c r="B36" s="86"/>
      <c r="C36" s="103"/>
      <c r="E36" s="316"/>
      <c r="F36" s="316"/>
      <c r="G36" s="316"/>
      <c r="H36" s="172"/>
      <c r="I36" s="172"/>
      <c r="J36" s="316"/>
      <c r="K36" s="316"/>
      <c r="L36" s="316"/>
      <c r="M36" s="700" t="s">
        <v>697</v>
      </c>
      <c r="N36" s="701"/>
      <c r="O36" s="701"/>
      <c r="P36" s="701"/>
      <c r="Q36" s="701"/>
      <c r="R36" s="701"/>
      <c r="S36" s="701"/>
      <c r="T36" s="701"/>
      <c r="U36" s="702"/>
      <c r="V36" s="700" t="s">
        <v>73</v>
      </c>
      <c r="W36" s="701"/>
      <c r="X36" s="701"/>
      <c r="Y36" s="701"/>
      <c r="Z36" s="701"/>
      <c r="AA36" s="701"/>
      <c r="AB36" s="701"/>
      <c r="AC36" s="701"/>
      <c r="AD36" s="702"/>
      <c r="AE36" s="700" t="s">
        <v>648</v>
      </c>
      <c r="AF36" s="701"/>
      <c r="AG36" s="701"/>
      <c r="AH36" s="701"/>
      <c r="AI36" s="701"/>
      <c r="AJ36" s="701"/>
      <c r="AK36" s="701"/>
      <c r="AL36" s="701"/>
      <c r="AM36" s="702"/>
    </row>
    <row r="37" spans="1:39" s="114" customFormat="1" ht="12.9" customHeight="1" x14ac:dyDescent="0.3">
      <c r="B37" s="86"/>
      <c r="C37" s="103"/>
      <c r="E37" s="316"/>
      <c r="F37" s="316"/>
      <c r="G37" s="316"/>
      <c r="H37" s="172"/>
      <c r="I37" s="172"/>
      <c r="J37" s="703" t="s">
        <v>676</v>
      </c>
      <c r="K37" s="703"/>
      <c r="L37" s="704"/>
      <c r="M37" s="697" t="s">
        <v>663</v>
      </c>
      <c r="N37" s="698"/>
      <c r="O37" s="699"/>
      <c r="P37" s="697" t="s">
        <v>711</v>
      </c>
      <c r="Q37" s="698"/>
      <c r="R37" s="699"/>
      <c r="S37" s="697" t="s">
        <v>712</v>
      </c>
      <c r="T37" s="698"/>
      <c r="U37" s="699"/>
      <c r="V37" s="697" t="s">
        <v>663</v>
      </c>
      <c r="W37" s="698"/>
      <c r="X37" s="699"/>
      <c r="Y37" s="697" t="s">
        <v>711</v>
      </c>
      <c r="Z37" s="698"/>
      <c r="AA37" s="699"/>
      <c r="AB37" s="697" t="s">
        <v>712</v>
      </c>
      <c r="AC37" s="698"/>
      <c r="AD37" s="699"/>
      <c r="AE37" s="697" t="s">
        <v>663</v>
      </c>
      <c r="AF37" s="698"/>
      <c r="AG37" s="699"/>
      <c r="AH37" s="697" t="s">
        <v>711</v>
      </c>
      <c r="AI37" s="698"/>
      <c r="AJ37" s="699"/>
      <c r="AK37" s="697" t="s">
        <v>712</v>
      </c>
      <c r="AL37" s="698"/>
      <c r="AM37" s="699"/>
    </row>
    <row r="38" spans="1:39" s="114" customFormat="1" ht="12.9" customHeight="1" x14ac:dyDescent="0.3">
      <c r="B38" s="86"/>
      <c r="C38" s="103"/>
      <c r="E38" s="228" t="s">
        <v>44</v>
      </c>
      <c r="F38" s="228" t="s">
        <v>696</v>
      </c>
      <c r="G38" s="228" t="s">
        <v>93</v>
      </c>
      <c r="H38" s="172" t="s">
        <v>698</v>
      </c>
      <c r="I38" s="172" t="s">
        <v>699</v>
      </c>
      <c r="J38" s="230" t="s">
        <v>697</v>
      </c>
      <c r="K38" s="230" t="s">
        <v>73</v>
      </c>
      <c r="L38" s="245" t="s">
        <v>648</v>
      </c>
      <c r="M38" s="247" t="s">
        <v>686</v>
      </c>
      <c r="N38" s="246" t="s">
        <v>687</v>
      </c>
      <c r="O38" s="248" t="s">
        <v>661</v>
      </c>
      <c r="P38" s="247" t="s">
        <v>686</v>
      </c>
      <c r="Q38" s="246" t="s">
        <v>687</v>
      </c>
      <c r="R38" s="248" t="s">
        <v>661</v>
      </c>
      <c r="S38" s="247" t="s">
        <v>686</v>
      </c>
      <c r="T38" s="246" t="s">
        <v>687</v>
      </c>
      <c r="U38" s="248" t="s">
        <v>661</v>
      </c>
      <c r="V38" s="247" t="s">
        <v>686</v>
      </c>
      <c r="W38" s="246" t="s">
        <v>687</v>
      </c>
      <c r="X38" s="248" t="s">
        <v>661</v>
      </c>
      <c r="Y38" s="247" t="s">
        <v>686</v>
      </c>
      <c r="Z38" s="246" t="s">
        <v>687</v>
      </c>
      <c r="AA38" s="248" t="s">
        <v>661</v>
      </c>
      <c r="AB38" s="247" t="s">
        <v>686</v>
      </c>
      <c r="AC38" s="246" t="s">
        <v>687</v>
      </c>
      <c r="AD38" s="248" t="s">
        <v>661</v>
      </c>
      <c r="AE38" s="247" t="s">
        <v>686</v>
      </c>
      <c r="AF38" s="246" t="s">
        <v>687</v>
      </c>
      <c r="AG38" s="248" t="s">
        <v>661</v>
      </c>
      <c r="AH38" s="247" t="s">
        <v>686</v>
      </c>
      <c r="AI38" s="246" t="s">
        <v>687</v>
      </c>
      <c r="AJ38" s="248" t="s">
        <v>661</v>
      </c>
      <c r="AK38" s="247" t="s">
        <v>686</v>
      </c>
      <c r="AL38" s="246" t="s">
        <v>687</v>
      </c>
      <c r="AM38" s="248" t="s">
        <v>661</v>
      </c>
    </row>
    <row r="39" spans="1:39" s="82" customFormat="1" ht="12.9" customHeight="1" x14ac:dyDescent="0.3">
      <c r="A39" s="19"/>
      <c r="B39" s="19"/>
      <c r="C39" s="104"/>
      <c r="D39" s="441"/>
      <c r="E39" s="442" t="str">
        <f t="shared" ref="E39:G58" ca="1" si="6">INDIRECT((ADDRESS(ROW(),COLUMN(),,,$F$290)))</f>
        <v>Afghanistan</v>
      </c>
      <c r="F39" s="442" t="str">
        <f t="shared" ca="1" si="6"/>
        <v>af</v>
      </c>
      <c r="G39" s="442" t="str">
        <f t="shared" ca="1" si="6"/>
        <v>e9m3</v>
      </c>
      <c r="H39" s="175">
        <v>1</v>
      </c>
      <c r="I39" s="175">
        <v>1</v>
      </c>
      <c r="J39" s="443">
        <f t="shared" ref="J39:L58" ca="1" si="7">INDIRECT((ADDRESS(ROW(),COLUMN(),,,$F$290)))</f>
        <v>0</v>
      </c>
      <c r="K39" s="443">
        <f t="shared" ca="1" si="7"/>
        <v>0.15610016588668951</v>
      </c>
      <c r="L39" s="444">
        <f t="shared" ca="1" si="7"/>
        <v>0</v>
      </c>
      <c r="M39" s="445">
        <f ca="1">$J39*$F$10*$F$14*(1-$F$13)</f>
        <v>0</v>
      </c>
      <c r="N39" s="445">
        <f ca="1">$J39*$F$10*$F$15*(1-$F$13)</f>
        <v>0</v>
      </c>
      <c r="O39" s="445">
        <f ca="1">$J39*$F$10*$F$16*(1-$F$13)</f>
        <v>0</v>
      </c>
      <c r="P39" s="445">
        <f t="shared" ref="P39:P102" ca="1" si="8">$J39*$F$5*$F$22</f>
        <v>0</v>
      </c>
      <c r="Q39" s="442">
        <f t="shared" ref="Q39:Q102" ca="1" si="9">$J39*$F$5*$F$23</f>
        <v>0</v>
      </c>
      <c r="R39" s="446">
        <f t="shared" ref="R39:R102" ca="1" si="10">$J39*$F$5*$F$24</f>
        <v>0</v>
      </c>
      <c r="S39" s="445">
        <f t="shared" ref="S39:S70" ca="1" si="11">M39+P39</f>
        <v>0</v>
      </c>
      <c r="T39" s="442">
        <f t="shared" ref="T39:U102" ca="1" si="12">N39+Q39</f>
        <v>0</v>
      </c>
      <c r="U39" s="446">
        <f t="shared" ca="1" si="12"/>
        <v>0</v>
      </c>
      <c r="V39" s="445">
        <f ca="1">$K39*$F$10*$F$14*(1-$F$13)</f>
        <v>295.99026614704161</v>
      </c>
      <c r="W39" s="445">
        <f ca="1">$K39*$F$10*$F$15*(1-$F$13)</f>
        <v>305.80209817401544</v>
      </c>
      <c r="X39" s="445">
        <f ca="1">$K39*$F$10*$F$16*(1-$F$13)</f>
        <v>317.79433731809445</v>
      </c>
      <c r="Y39" s="445">
        <f t="shared" ref="Y39:Y102" ca="1" si="13">$K39*$F$5*$F$22</f>
        <v>27.033152741235455</v>
      </c>
      <c r="Z39" s="442">
        <f t="shared" ref="Z39:Z102" ca="1" si="14">$K39*$F$5*$F$23</f>
        <v>69.430936063290389</v>
      </c>
      <c r="AA39" s="446">
        <f t="shared" ref="AA39:AA102" ca="1" si="15">$K39*$F$5*$F$24</f>
        <v>117.17134765004799</v>
      </c>
      <c r="AB39" s="445">
        <f ca="1">V39+Y39</f>
        <v>323.02341888827709</v>
      </c>
      <c r="AC39" s="442">
        <f ca="1">W39+Z39</f>
        <v>375.23303423730584</v>
      </c>
      <c r="AD39" s="446">
        <f ca="1">X39+AA39</f>
        <v>434.96568496814245</v>
      </c>
      <c r="AE39" s="445">
        <f t="shared" ref="AE39:AE102" ca="1" si="16">$L39*$F$10*$F$14</f>
        <v>0</v>
      </c>
      <c r="AF39" s="445">
        <f t="shared" ref="AF39:AF102" ca="1" si="17">$L39*$F$10*$F$15</f>
        <v>0</v>
      </c>
      <c r="AG39" s="445">
        <f t="shared" ref="AG39:AG102" ca="1" si="18">$L39*$F$10*$F$16</f>
        <v>0</v>
      </c>
      <c r="AH39" s="445">
        <f t="shared" ref="AH39:AH102" ca="1" si="19">$L39*$F$5*$F$22</f>
        <v>0</v>
      </c>
      <c r="AI39" s="442">
        <f t="shared" ref="AI39:AI102" ca="1" si="20">$L39*$F$5*$F$23</f>
        <v>0</v>
      </c>
      <c r="AJ39" s="446">
        <f t="shared" ref="AJ39:AJ102" ca="1" si="21">$L39*$F$5*$F$24</f>
        <v>0</v>
      </c>
      <c r="AK39" s="445">
        <f t="shared" ref="AK39:AM54" ca="1" si="22">AE39+AH39</f>
        <v>0</v>
      </c>
      <c r="AL39" s="442">
        <f t="shared" ca="1" si="22"/>
        <v>0</v>
      </c>
      <c r="AM39" s="446">
        <f t="shared" ca="1" si="22"/>
        <v>0</v>
      </c>
    </row>
    <row r="40" spans="1:39" s="82" customFormat="1" ht="12.9" customHeight="1" x14ac:dyDescent="0.3">
      <c r="A40" s="19"/>
      <c r="B40" s="19"/>
      <c r="C40" s="104"/>
      <c r="D40" s="441"/>
      <c r="E40" s="442" t="str">
        <f t="shared" ca="1" si="6"/>
        <v>Andorra</v>
      </c>
      <c r="F40" s="442" t="str">
        <f t="shared" ca="1" si="6"/>
        <v>ad</v>
      </c>
      <c r="G40" s="442" t="str">
        <f t="shared" ca="1" si="6"/>
        <v>e9m3</v>
      </c>
      <c r="H40" s="175"/>
      <c r="I40" s="175"/>
      <c r="J40" s="442">
        <f t="shared" ca="1" si="7"/>
        <v>0</v>
      </c>
      <c r="K40" s="442">
        <f t="shared" ca="1" si="7"/>
        <v>0</v>
      </c>
      <c r="L40" s="448">
        <f t="shared" ca="1" si="7"/>
        <v>0</v>
      </c>
      <c r="M40" s="445">
        <f t="shared" ref="M40:M103" ca="1" si="23">$J40*$F$10*$F$14*(1-$F$13)</f>
        <v>0</v>
      </c>
      <c r="N40" s="445">
        <f t="shared" ref="N40:N103" ca="1" si="24">$J40*$F$10*$F$15*(1-$F$13)</f>
        <v>0</v>
      </c>
      <c r="O40" s="445">
        <f t="shared" ref="O40:O103" ca="1" si="25">$J40*$F$10*$F$16*(1-$F$13)</f>
        <v>0</v>
      </c>
      <c r="P40" s="445">
        <f t="shared" ca="1" si="8"/>
        <v>0</v>
      </c>
      <c r="Q40" s="442">
        <f t="shared" ca="1" si="9"/>
        <v>0</v>
      </c>
      <c r="R40" s="446">
        <f t="shared" ca="1" si="10"/>
        <v>0</v>
      </c>
      <c r="S40" s="445">
        <f t="shared" ca="1" si="11"/>
        <v>0</v>
      </c>
      <c r="T40" s="442">
        <f t="shared" ca="1" si="12"/>
        <v>0</v>
      </c>
      <c r="U40" s="446">
        <f t="shared" ca="1" si="12"/>
        <v>0</v>
      </c>
      <c r="V40" s="445">
        <f t="shared" ref="V40:V103" ca="1" si="26">$K40*$F$10*$F$14*(1-$F$13)</f>
        <v>0</v>
      </c>
      <c r="W40" s="445">
        <f t="shared" ref="W40:W103" ca="1" si="27">$K40*$F$10*$F$15*(1-$F$13)</f>
        <v>0</v>
      </c>
      <c r="X40" s="445">
        <f t="shared" ref="X40:X103" ca="1" si="28">$K40*$F$10*$F$16*(1-$F$13)</f>
        <v>0</v>
      </c>
      <c r="Y40" s="445">
        <f t="shared" ca="1" si="13"/>
        <v>0</v>
      </c>
      <c r="Z40" s="442">
        <f t="shared" ca="1" si="14"/>
        <v>0</v>
      </c>
      <c r="AA40" s="446">
        <f t="shared" ca="1" si="15"/>
        <v>0</v>
      </c>
      <c r="AB40" s="445">
        <f t="shared" ref="AB40:AD54" ca="1" si="29">V40+Y40</f>
        <v>0</v>
      </c>
      <c r="AC40" s="442">
        <f t="shared" ca="1" si="29"/>
        <v>0</v>
      </c>
      <c r="AD40" s="446">
        <f t="shared" ca="1" si="29"/>
        <v>0</v>
      </c>
      <c r="AE40" s="445">
        <f t="shared" ca="1" si="16"/>
        <v>0</v>
      </c>
      <c r="AF40" s="445">
        <f t="shared" ca="1" si="17"/>
        <v>0</v>
      </c>
      <c r="AG40" s="445">
        <f t="shared" ca="1" si="18"/>
        <v>0</v>
      </c>
      <c r="AH40" s="445">
        <f t="shared" ca="1" si="19"/>
        <v>0</v>
      </c>
      <c r="AI40" s="442">
        <f t="shared" ca="1" si="20"/>
        <v>0</v>
      </c>
      <c r="AJ40" s="446">
        <f t="shared" ca="1" si="21"/>
        <v>0</v>
      </c>
      <c r="AK40" s="445">
        <f t="shared" ca="1" si="22"/>
        <v>0</v>
      </c>
      <c r="AL40" s="442">
        <f t="shared" ca="1" si="22"/>
        <v>0</v>
      </c>
      <c r="AM40" s="446">
        <f t="shared" ca="1" si="22"/>
        <v>0</v>
      </c>
    </row>
    <row r="41" spans="1:39" s="82" customFormat="1" ht="12.9" customHeight="1" x14ac:dyDescent="0.3">
      <c r="A41" s="19"/>
      <c r="B41" s="19"/>
      <c r="C41" s="104"/>
      <c r="D41" s="441"/>
      <c r="E41" s="442" t="str">
        <f t="shared" ca="1" si="6"/>
        <v>United Arab Emirates</v>
      </c>
      <c r="F41" s="442" t="str">
        <f t="shared" ca="1" si="6"/>
        <v>ae</v>
      </c>
      <c r="G41" s="442" t="str">
        <f t="shared" ca="1" si="6"/>
        <v>e9m3</v>
      </c>
      <c r="H41" s="175"/>
      <c r="I41" s="175"/>
      <c r="J41" s="449">
        <f t="shared" ca="1" si="7"/>
        <v>62</v>
      </c>
      <c r="K41" s="442">
        <f t="shared" ca="1" si="7"/>
        <v>63.316146170677349</v>
      </c>
      <c r="L41" s="448">
        <f t="shared" ca="1" si="7"/>
        <v>55.097000000000001</v>
      </c>
      <c r="M41" s="445">
        <f t="shared" ca="1" si="23"/>
        <v>117561.67199999999</v>
      </c>
      <c r="N41" s="445">
        <f t="shared" ca="1" si="24"/>
        <v>121458.74399999999</v>
      </c>
      <c r="O41" s="445">
        <f t="shared" ca="1" si="25"/>
        <v>126221.83199999999</v>
      </c>
      <c r="P41" s="445">
        <f t="shared" ca="1" si="8"/>
        <v>10737.05117759592</v>
      </c>
      <c r="Q41" s="442">
        <f t="shared" ca="1" si="9"/>
        <v>27576.639726627363</v>
      </c>
      <c r="R41" s="446">
        <f t="shared" ca="1" si="10"/>
        <v>46538.218028392381</v>
      </c>
      <c r="S41" s="445">
        <f t="shared" ca="1" si="11"/>
        <v>128298.72317759591</v>
      </c>
      <c r="T41" s="442">
        <f t="shared" ca="1" si="12"/>
        <v>149035.38372662736</v>
      </c>
      <c r="U41" s="446">
        <f t="shared" ca="1" si="12"/>
        <v>172760.05002839238</v>
      </c>
      <c r="V41" s="445">
        <f t="shared" ca="1" si="26"/>
        <v>120057.29045840686</v>
      </c>
      <c r="W41" s="445">
        <f t="shared" ca="1" si="27"/>
        <v>124037.09014211097</v>
      </c>
      <c r="X41" s="445">
        <f t="shared" ca="1" si="28"/>
        <v>128901.28975552709</v>
      </c>
      <c r="Y41" s="445">
        <f t="shared" ca="1" si="13"/>
        <v>10964.979061333979</v>
      </c>
      <c r="Z41" s="442">
        <f t="shared" ca="1" si="14"/>
        <v>28162.041158503973</v>
      </c>
      <c r="AA41" s="446">
        <f t="shared" ca="1" si="15"/>
        <v>47526.138954976523</v>
      </c>
      <c r="AB41" s="445">
        <f t="shared" ca="1" si="29"/>
        <v>131022.26951974083</v>
      </c>
      <c r="AC41" s="442">
        <f t="shared" ca="1" si="29"/>
        <v>152199.13130061494</v>
      </c>
      <c r="AD41" s="446">
        <f t="shared" ca="1" si="29"/>
        <v>176427.42871050362</v>
      </c>
      <c r="AE41" s="445">
        <f t="shared" ca="1" si="16"/>
        <v>107703.61559999999</v>
      </c>
      <c r="AF41" s="445">
        <f t="shared" ca="1" si="17"/>
        <v>111273.90120000001</v>
      </c>
      <c r="AG41" s="445">
        <f t="shared" ca="1" si="18"/>
        <v>115637.5836</v>
      </c>
      <c r="AH41" s="445">
        <f t="shared" ca="1" si="19"/>
        <v>9541.6017537419739</v>
      </c>
      <c r="AI41" s="442">
        <f t="shared" ca="1" si="20"/>
        <v>24506.292242225612</v>
      </c>
      <c r="AJ41" s="446">
        <f t="shared" ca="1" si="21"/>
        <v>41356.712882424763</v>
      </c>
      <c r="AK41" s="445">
        <f t="shared" ca="1" si="22"/>
        <v>117245.21735374196</v>
      </c>
      <c r="AL41" s="442">
        <f t="shared" ca="1" si="22"/>
        <v>135780.19344222563</v>
      </c>
      <c r="AM41" s="446">
        <f t="shared" ca="1" si="22"/>
        <v>156994.29648242478</v>
      </c>
    </row>
    <row r="42" spans="1:39" s="82" customFormat="1" ht="12.9" customHeight="1" x14ac:dyDescent="0.3">
      <c r="A42" s="19"/>
      <c r="B42" s="19"/>
      <c r="C42" s="104"/>
      <c r="D42" s="441"/>
      <c r="E42" s="442" t="str">
        <f t="shared" ca="1" si="6"/>
        <v>Antigua and Barbuda</v>
      </c>
      <c r="F42" s="442" t="str">
        <f t="shared" ca="1" si="6"/>
        <v>ag</v>
      </c>
      <c r="G42" s="442" t="str">
        <f t="shared" ca="1" si="6"/>
        <v>e9m3</v>
      </c>
      <c r="H42" s="175"/>
      <c r="I42" s="175"/>
      <c r="J42" s="442">
        <f t="shared" ca="1" si="7"/>
        <v>0</v>
      </c>
      <c r="K42" s="442">
        <f t="shared" ca="1" si="7"/>
        <v>0</v>
      </c>
      <c r="L42" s="448">
        <f t="shared" ca="1" si="7"/>
        <v>0</v>
      </c>
      <c r="M42" s="445">
        <f t="shared" ca="1" si="23"/>
        <v>0</v>
      </c>
      <c r="N42" s="445">
        <f t="shared" ca="1" si="24"/>
        <v>0</v>
      </c>
      <c r="O42" s="445">
        <f t="shared" ca="1" si="25"/>
        <v>0</v>
      </c>
      <c r="P42" s="445">
        <f t="shared" ca="1" si="8"/>
        <v>0</v>
      </c>
      <c r="Q42" s="442">
        <f t="shared" ca="1" si="9"/>
        <v>0</v>
      </c>
      <c r="R42" s="446">
        <f t="shared" ca="1" si="10"/>
        <v>0</v>
      </c>
      <c r="S42" s="445">
        <f t="shared" ca="1" si="11"/>
        <v>0</v>
      </c>
      <c r="T42" s="442">
        <f t="shared" ca="1" si="12"/>
        <v>0</v>
      </c>
      <c r="U42" s="446">
        <f t="shared" ca="1" si="12"/>
        <v>0</v>
      </c>
      <c r="V42" s="445">
        <f t="shared" ca="1" si="26"/>
        <v>0</v>
      </c>
      <c r="W42" s="445">
        <f t="shared" ca="1" si="27"/>
        <v>0</v>
      </c>
      <c r="X42" s="445">
        <f t="shared" ca="1" si="28"/>
        <v>0</v>
      </c>
      <c r="Y42" s="445">
        <f t="shared" ca="1" si="13"/>
        <v>0</v>
      </c>
      <c r="Z42" s="442">
        <f t="shared" ca="1" si="14"/>
        <v>0</v>
      </c>
      <c r="AA42" s="446">
        <f t="shared" ca="1" si="15"/>
        <v>0</v>
      </c>
      <c r="AB42" s="445">
        <f t="shared" ca="1" si="29"/>
        <v>0</v>
      </c>
      <c r="AC42" s="442">
        <f t="shared" ca="1" si="29"/>
        <v>0</v>
      </c>
      <c r="AD42" s="446">
        <f t="shared" ca="1" si="29"/>
        <v>0</v>
      </c>
      <c r="AE42" s="445">
        <f t="shared" ca="1" si="16"/>
        <v>0</v>
      </c>
      <c r="AF42" s="445">
        <f t="shared" ca="1" si="17"/>
        <v>0</v>
      </c>
      <c r="AG42" s="445">
        <f t="shared" ca="1" si="18"/>
        <v>0</v>
      </c>
      <c r="AH42" s="445">
        <f t="shared" ca="1" si="19"/>
        <v>0</v>
      </c>
      <c r="AI42" s="442">
        <f t="shared" ca="1" si="20"/>
        <v>0</v>
      </c>
      <c r="AJ42" s="446">
        <f t="shared" ca="1" si="21"/>
        <v>0</v>
      </c>
      <c r="AK42" s="445">
        <f t="shared" ca="1" si="22"/>
        <v>0</v>
      </c>
      <c r="AL42" s="442">
        <f t="shared" ca="1" si="22"/>
        <v>0</v>
      </c>
      <c r="AM42" s="446">
        <f t="shared" ca="1" si="22"/>
        <v>0</v>
      </c>
    </row>
    <row r="43" spans="1:39" s="82" customFormat="1" ht="12.9" customHeight="1" x14ac:dyDescent="0.3">
      <c r="A43" s="19"/>
      <c r="B43" s="19"/>
      <c r="C43" s="104"/>
      <c r="D43" s="441"/>
      <c r="E43" s="442" t="str">
        <f t="shared" ca="1" si="6"/>
        <v>Anguilla</v>
      </c>
      <c r="F43" s="442" t="str">
        <f t="shared" ca="1" si="6"/>
        <v>ai</v>
      </c>
      <c r="G43" s="442" t="str">
        <f t="shared" ca="1" si="6"/>
        <v>e9m3</v>
      </c>
      <c r="H43" s="175"/>
      <c r="I43" s="175"/>
      <c r="J43" s="442">
        <f t="shared" ca="1" si="7"/>
        <v>0</v>
      </c>
      <c r="K43" s="442">
        <f t="shared" ca="1" si="7"/>
        <v>0</v>
      </c>
      <c r="L43" s="448">
        <f t="shared" ca="1" si="7"/>
        <v>0</v>
      </c>
      <c r="M43" s="445">
        <f t="shared" ca="1" si="23"/>
        <v>0</v>
      </c>
      <c r="N43" s="445">
        <f t="shared" ca="1" si="24"/>
        <v>0</v>
      </c>
      <c r="O43" s="445">
        <f t="shared" ca="1" si="25"/>
        <v>0</v>
      </c>
      <c r="P43" s="445">
        <f t="shared" ca="1" si="8"/>
        <v>0</v>
      </c>
      <c r="Q43" s="442">
        <f t="shared" ca="1" si="9"/>
        <v>0</v>
      </c>
      <c r="R43" s="446">
        <f t="shared" ca="1" si="10"/>
        <v>0</v>
      </c>
      <c r="S43" s="445">
        <f t="shared" ca="1" si="11"/>
        <v>0</v>
      </c>
      <c r="T43" s="442">
        <f t="shared" ca="1" si="12"/>
        <v>0</v>
      </c>
      <c r="U43" s="446">
        <f t="shared" ca="1" si="12"/>
        <v>0</v>
      </c>
      <c r="V43" s="445">
        <f t="shared" ca="1" si="26"/>
        <v>0</v>
      </c>
      <c r="W43" s="445">
        <f t="shared" ca="1" si="27"/>
        <v>0</v>
      </c>
      <c r="X43" s="445">
        <f t="shared" ca="1" si="28"/>
        <v>0</v>
      </c>
      <c r="Y43" s="445">
        <f t="shared" ca="1" si="13"/>
        <v>0</v>
      </c>
      <c r="Z43" s="442">
        <f t="shared" ca="1" si="14"/>
        <v>0</v>
      </c>
      <c r="AA43" s="446">
        <f t="shared" ca="1" si="15"/>
        <v>0</v>
      </c>
      <c r="AB43" s="445">
        <f t="shared" ca="1" si="29"/>
        <v>0</v>
      </c>
      <c r="AC43" s="442">
        <f t="shared" ca="1" si="29"/>
        <v>0</v>
      </c>
      <c r="AD43" s="446">
        <f t="shared" ca="1" si="29"/>
        <v>0</v>
      </c>
      <c r="AE43" s="445">
        <f t="shared" ca="1" si="16"/>
        <v>0</v>
      </c>
      <c r="AF43" s="445">
        <f t="shared" ca="1" si="17"/>
        <v>0</v>
      </c>
      <c r="AG43" s="445">
        <f t="shared" ca="1" si="18"/>
        <v>0</v>
      </c>
      <c r="AH43" s="445">
        <f t="shared" ca="1" si="19"/>
        <v>0</v>
      </c>
      <c r="AI43" s="442">
        <f t="shared" ca="1" si="20"/>
        <v>0</v>
      </c>
      <c r="AJ43" s="446">
        <f t="shared" ca="1" si="21"/>
        <v>0</v>
      </c>
      <c r="AK43" s="445">
        <f t="shared" ca="1" si="22"/>
        <v>0</v>
      </c>
      <c r="AL43" s="442">
        <f t="shared" ca="1" si="22"/>
        <v>0</v>
      </c>
      <c r="AM43" s="446">
        <f t="shared" ca="1" si="22"/>
        <v>0</v>
      </c>
    </row>
    <row r="44" spans="1:39" s="82" customFormat="1" ht="12.9" customHeight="1" x14ac:dyDescent="0.3">
      <c r="A44" s="19"/>
      <c r="B44" s="19"/>
      <c r="C44" s="104"/>
      <c r="D44" s="441"/>
      <c r="E44" s="450" t="str">
        <f t="shared" ca="1" si="6"/>
        <v>Albania</v>
      </c>
      <c r="F44" s="450" t="str">
        <f t="shared" ca="1" si="6"/>
        <v>al</v>
      </c>
      <c r="G44" s="450" t="str">
        <f t="shared" ca="1" si="6"/>
        <v>e9m3</v>
      </c>
      <c r="H44" s="175"/>
      <c r="I44" s="175"/>
      <c r="J44" s="442">
        <f t="shared" ca="1" si="7"/>
        <v>0</v>
      </c>
      <c r="K44" s="442">
        <f t="shared" ca="1" si="7"/>
        <v>4.5196965404889301E-2</v>
      </c>
      <c r="L44" s="448">
        <f t="shared" ca="1" si="7"/>
        <v>0</v>
      </c>
      <c r="M44" s="445">
        <f t="shared" ca="1" si="23"/>
        <v>0</v>
      </c>
      <c r="N44" s="445">
        <f t="shared" ca="1" si="24"/>
        <v>0</v>
      </c>
      <c r="O44" s="445">
        <f t="shared" ca="1" si="25"/>
        <v>0</v>
      </c>
      <c r="P44" s="445">
        <f t="shared" ca="1" si="8"/>
        <v>0</v>
      </c>
      <c r="Q44" s="442">
        <f t="shared" ca="1" si="9"/>
        <v>0</v>
      </c>
      <c r="R44" s="446">
        <f t="shared" ca="1" si="10"/>
        <v>0</v>
      </c>
      <c r="S44" s="445">
        <f t="shared" ca="1" si="11"/>
        <v>0</v>
      </c>
      <c r="T44" s="442">
        <f t="shared" ca="1" si="12"/>
        <v>0</v>
      </c>
      <c r="U44" s="446">
        <f t="shared" ca="1" si="12"/>
        <v>0</v>
      </c>
      <c r="V44" s="445">
        <f t="shared" ca="1" si="26"/>
        <v>85.700497134273263</v>
      </c>
      <c r="W44" s="445">
        <f t="shared" ca="1" si="27"/>
        <v>88.541397591763001</v>
      </c>
      <c r="X44" s="445">
        <f t="shared" ca="1" si="28"/>
        <v>92.013609262028211</v>
      </c>
      <c r="Y44" s="445">
        <f t="shared" ca="1" si="13"/>
        <v>7.827131139102077</v>
      </c>
      <c r="Z44" s="442">
        <f t="shared" ca="1" si="14"/>
        <v>20.102910188830212</v>
      </c>
      <c r="AA44" s="446">
        <f t="shared" ca="1" si="15"/>
        <v>33.9255843586201</v>
      </c>
      <c r="AB44" s="445">
        <f t="shared" ca="1" si="29"/>
        <v>93.527628273375342</v>
      </c>
      <c r="AC44" s="442">
        <f t="shared" ca="1" si="29"/>
        <v>108.64430778059321</v>
      </c>
      <c r="AD44" s="446">
        <f t="shared" ca="1" si="29"/>
        <v>125.93919362064831</v>
      </c>
      <c r="AE44" s="445">
        <f t="shared" ca="1" si="16"/>
        <v>0</v>
      </c>
      <c r="AF44" s="445">
        <f t="shared" ca="1" si="17"/>
        <v>0</v>
      </c>
      <c r="AG44" s="445">
        <f t="shared" ca="1" si="18"/>
        <v>0</v>
      </c>
      <c r="AH44" s="445">
        <f t="shared" ca="1" si="19"/>
        <v>0</v>
      </c>
      <c r="AI44" s="442">
        <f t="shared" ca="1" si="20"/>
        <v>0</v>
      </c>
      <c r="AJ44" s="446">
        <f t="shared" ca="1" si="21"/>
        <v>0</v>
      </c>
      <c r="AK44" s="445">
        <f t="shared" ca="1" si="22"/>
        <v>0</v>
      </c>
      <c r="AL44" s="442">
        <f t="shared" ca="1" si="22"/>
        <v>0</v>
      </c>
      <c r="AM44" s="446">
        <f t="shared" ca="1" si="22"/>
        <v>0</v>
      </c>
    </row>
    <row r="45" spans="1:39" s="82" customFormat="1" ht="12.9" customHeight="1" x14ac:dyDescent="0.3">
      <c r="A45" s="19"/>
      <c r="B45" s="19"/>
      <c r="C45" s="104"/>
      <c r="D45" s="441"/>
      <c r="E45" s="450" t="str">
        <f t="shared" ca="1" si="6"/>
        <v>Armenia</v>
      </c>
      <c r="F45" s="450" t="str">
        <f t="shared" ca="1" si="6"/>
        <v>am</v>
      </c>
      <c r="G45" s="450" t="str">
        <f t="shared" ca="1" si="6"/>
        <v>e9m3</v>
      </c>
      <c r="H45" s="175"/>
      <c r="I45" s="175"/>
      <c r="J45" s="442">
        <f t="shared" ca="1" si="7"/>
        <v>0</v>
      </c>
      <c r="K45" s="442">
        <f t="shared" ca="1" si="7"/>
        <v>0</v>
      </c>
      <c r="L45" s="448">
        <f t="shared" ca="1" si="7"/>
        <v>0</v>
      </c>
      <c r="M45" s="445">
        <f t="shared" ca="1" si="23"/>
        <v>0</v>
      </c>
      <c r="N45" s="445">
        <f t="shared" ca="1" si="24"/>
        <v>0</v>
      </c>
      <c r="O45" s="445">
        <f t="shared" ca="1" si="25"/>
        <v>0</v>
      </c>
      <c r="P45" s="445">
        <f t="shared" ca="1" si="8"/>
        <v>0</v>
      </c>
      <c r="Q45" s="442">
        <f t="shared" ca="1" si="9"/>
        <v>0</v>
      </c>
      <c r="R45" s="446">
        <f t="shared" ca="1" si="10"/>
        <v>0</v>
      </c>
      <c r="S45" s="445">
        <f t="shared" ca="1" si="11"/>
        <v>0</v>
      </c>
      <c r="T45" s="442">
        <f t="shared" ca="1" si="12"/>
        <v>0</v>
      </c>
      <c r="U45" s="446">
        <f t="shared" ca="1" si="12"/>
        <v>0</v>
      </c>
      <c r="V45" s="445">
        <f t="shared" ca="1" si="26"/>
        <v>0</v>
      </c>
      <c r="W45" s="445">
        <f t="shared" ca="1" si="27"/>
        <v>0</v>
      </c>
      <c r="X45" s="445">
        <f t="shared" ca="1" si="28"/>
        <v>0</v>
      </c>
      <c r="Y45" s="445">
        <f t="shared" ca="1" si="13"/>
        <v>0</v>
      </c>
      <c r="Z45" s="442">
        <f t="shared" ca="1" si="14"/>
        <v>0</v>
      </c>
      <c r="AA45" s="446">
        <f t="shared" ca="1" si="15"/>
        <v>0</v>
      </c>
      <c r="AB45" s="445">
        <f t="shared" ca="1" si="29"/>
        <v>0</v>
      </c>
      <c r="AC45" s="442">
        <f t="shared" ca="1" si="29"/>
        <v>0</v>
      </c>
      <c r="AD45" s="446">
        <f t="shared" ca="1" si="29"/>
        <v>0</v>
      </c>
      <c r="AE45" s="445">
        <f t="shared" ca="1" si="16"/>
        <v>0</v>
      </c>
      <c r="AF45" s="445">
        <f t="shared" ca="1" si="17"/>
        <v>0</v>
      </c>
      <c r="AG45" s="445">
        <f t="shared" ca="1" si="18"/>
        <v>0</v>
      </c>
      <c r="AH45" s="445">
        <f t="shared" ca="1" si="19"/>
        <v>0</v>
      </c>
      <c r="AI45" s="442">
        <f t="shared" ca="1" si="20"/>
        <v>0</v>
      </c>
      <c r="AJ45" s="446">
        <f t="shared" ca="1" si="21"/>
        <v>0</v>
      </c>
      <c r="AK45" s="445">
        <f t="shared" ca="1" si="22"/>
        <v>0</v>
      </c>
      <c r="AL45" s="442">
        <f t="shared" ca="1" si="22"/>
        <v>0</v>
      </c>
      <c r="AM45" s="446">
        <f t="shared" ca="1" si="22"/>
        <v>0</v>
      </c>
    </row>
    <row r="46" spans="1:39" s="82" customFormat="1" ht="12.9" customHeight="1" x14ac:dyDescent="0.3">
      <c r="A46" s="19"/>
      <c r="B46" s="19"/>
      <c r="C46" s="104"/>
      <c r="D46" s="441"/>
      <c r="E46" s="450" t="str">
        <f t="shared" ca="1" si="6"/>
        <v>Angola</v>
      </c>
      <c r="F46" s="450" t="str">
        <f t="shared" ca="1" si="6"/>
        <v>ao</v>
      </c>
      <c r="G46" s="450" t="str">
        <f t="shared" ca="1" si="6"/>
        <v>e9m3</v>
      </c>
      <c r="H46" s="175"/>
      <c r="I46" s="175"/>
      <c r="J46" s="442">
        <f t="shared" ca="1" si="7"/>
        <v>0</v>
      </c>
      <c r="K46" s="442">
        <f t="shared" ca="1" si="7"/>
        <v>6.7677158232599997</v>
      </c>
      <c r="L46" s="448">
        <f t="shared" ca="1" si="7"/>
        <v>10.545999999999999</v>
      </c>
      <c r="M46" s="445">
        <f t="shared" ca="1" si="23"/>
        <v>0</v>
      </c>
      <c r="N46" s="445">
        <f t="shared" ca="1" si="24"/>
        <v>0</v>
      </c>
      <c r="O46" s="445">
        <f t="shared" ca="1" si="25"/>
        <v>0</v>
      </c>
      <c r="P46" s="445">
        <f t="shared" ca="1" si="8"/>
        <v>0</v>
      </c>
      <c r="Q46" s="442">
        <f t="shared" ca="1" si="9"/>
        <v>0</v>
      </c>
      <c r="R46" s="446">
        <f t="shared" ca="1" si="10"/>
        <v>0</v>
      </c>
      <c r="S46" s="445">
        <f t="shared" ca="1" si="11"/>
        <v>0</v>
      </c>
      <c r="T46" s="442">
        <f t="shared" ca="1" si="12"/>
        <v>0</v>
      </c>
      <c r="U46" s="446">
        <f t="shared" ca="1" si="12"/>
        <v>0</v>
      </c>
      <c r="V46" s="445">
        <f t="shared" ca="1" si="26"/>
        <v>12832.644964569387</v>
      </c>
      <c r="W46" s="445">
        <f t="shared" ca="1" si="27"/>
        <v>13258.036510356218</v>
      </c>
      <c r="X46" s="445">
        <f t="shared" ca="1" si="28"/>
        <v>13777.959510762343</v>
      </c>
      <c r="Y46" s="445">
        <f t="shared" ca="1" si="13"/>
        <v>1172.0211475769083</v>
      </c>
      <c r="Z46" s="442">
        <f t="shared" ca="1" si="14"/>
        <v>3010.1751779070373</v>
      </c>
      <c r="AA46" s="446">
        <f t="shared" ca="1" si="15"/>
        <v>5079.9586215657246</v>
      </c>
      <c r="AB46" s="445">
        <f t="shared" ca="1" si="29"/>
        <v>14004.666112146295</v>
      </c>
      <c r="AC46" s="442">
        <f t="shared" ca="1" si="29"/>
        <v>16268.211688263254</v>
      </c>
      <c r="AD46" s="446">
        <f t="shared" ca="1" si="29"/>
        <v>18857.918132328068</v>
      </c>
      <c r="AE46" s="445">
        <f t="shared" ca="1" si="16"/>
        <v>20615.320799999998</v>
      </c>
      <c r="AF46" s="445">
        <f t="shared" ca="1" si="17"/>
        <v>21298.701599999997</v>
      </c>
      <c r="AG46" s="445">
        <f t="shared" ca="1" si="18"/>
        <v>22133.944799999997</v>
      </c>
      <c r="AH46" s="445">
        <f t="shared" ca="1" si="19"/>
        <v>1826.337769660106</v>
      </c>
      <c r="AI46" s="442">
        <f t="shared" ca="1" si="20"/>
        <v>4690.6974605969708</v>
      </c>
      <c r="AJ46" s="446">
        <f t="shared" ca="1" si="21"/>
        <v>7916.0007633455816</v>
      </c>
      <c r="AK46" s="445">
        <f t="shared" ca="1" si="22"/>
        <v>22441.658569660103</v>
      </c>
      <c r="AL46" s="442">
        <f t="shared" ca="1" si="22"/>
        <v>25989.399060596967</v>
      </c>
      <c r="AM46" s="446">
        <f t="shared" ca="1" si="22"/>
        <v>30049.94556334558</v>
      </c>
    </row>
    <row r="47" spans="1:39" s="372" customFormat="1" ht="12.9" customHeight="1" x14ac:dyDescent="0.3">
      <c r="A47" s="367"/>
      <c r="B47" s="367"/>
      <c r="C47" s="368"/>
      <c r="D47" s="369"/>
      <c r="E47" s="451" t="str">
        <f t="shared" ca="1" si="6"/>
        <v>Antarctica</v>
      </c>
      <c r="F47" s="452" t="str">
        <f t="shared" ca="1" si="6"/>
        <v>aq</v>
      </c>
      <c r="G47" s="451" t="str">
        <f t="shared" ca="1" si="6"/>
        <v>e9m3</v>
      </c>
      <c r="H47" s="175"/>
      <c r="I47" s="175"/>
      <c r="J47" s="442">
        <f t="shared" ca="1" si="7"/>
        <v>0</v>
      </c>
      <c r="K47" s="442">
        <f t="shared" ca="1" si="7"/>
        <v>0</v>
      </c>
      <c r="L47" s="448">
        <f t="shared" ca="1" si="7"/>
        <v>0</v>
      </c>
      <c r="M47" s="445">
        <f t="shared" ca="1" si="23"/>
        <v>0</v>
      </c>
      <c r="N47" s="445">
        <f t="shared" ca="1" si="24"/>
        <v>0</v>
      </c>
      <c r="O47" s="445">
        <f t="shared" ca="1" si="25"/>
        <v>0</v>
      </c>
      <c r="P47" s="445">
        <f t="shared" ca="1" si="8"/>
        <v>0</v>
      </c>
      <c r="Q47" s="442">
        <f t="shared" ca="1" si="9"/>
        <v>0</v>
      </c>
      <c r="R47" s="446">
        <f t="shared" ca="1" si="10"/>
        <v>0</v>
      </c>
      <c r="S47" s="445">
        <f t="shared" ca="1" si="11"/>
        <v>0</v>
      </c>
      <c r="T47" s="442">
        <f t="shared" ca="1" si="12"/>
        <v>0</v>
      </c>
      <c r="U47" s="446">
        <f t="shared" ca="1" si="12"/>
        <v>0</v>
      </c>
      <c r="V47" s="445">
        <f t="shared" ca="1" si="26"/>
        <v>0</v>
      </c>
      <c r="W47" s="445">
        <f t="shared" ca="1" si="27"/>
        <v>0</v>
      </c>
      <c r="X47" s="445">
        <f t="shared" ca="1" si="28"/>
        <v>0</v>
      </c>
      <c r="Y47" s="445">
        <f t="shared" ca="1" si="13"/>
        <v>0</v>
      </c>
      <c r="Z47" s="442">
        <f t="shared" ca="1" si="14"/>
        <v>0</v>
      </c>
      <c r="AA47" s="446">
        <f t="shared" ca="1" si="15"/>
        <v>0</v>
      </c>
      <c r="AB47" s="445">
        <f t="shared" ca="1" si="29"/>
        <v>0</v>
      </c>
      <c r="AC47" s="442">
        <f t="shared" ca="1" si="29"/>
        <v>0</v>
      </c>
      <c r="AD47" s="446">
        <f t="shared" ca="1" si="29"/>
        <v>0</v>
      </c>
      <c r="AE47" s="445">
        <f t="shared" ca="1" si="16"/>
        <v>0</v>
      </c>
      <c r="AF47" s="445">
        <f t="shared" ca="1" si="17"/>
        <v>0</v>
      </c>
      <c r="AG47" s="445">
        <f t="shared" ca="1" si="18"/>
        <v>0</v>
      </c>
      <c r="AH47" s="445">
        <f t="shared" ca="1" si="19"/>
        <v>0</v>
      </c>
      <c r="AI47" s="442">
        <f t="shared" ca="1" si="20"/>
        <v>0</v>
      </c>
      <c r="AJ47" s="446">
        <f t="shared" ca="1" si="21"/>
        <v>0</v>
      </c>
      <c r="AK47" s="445">
        <f t="shared" ca="1" si="22"/>
        <v>0</v>
      </c>
      <c r="AL47" s="442">
        <f t="shared" ca="1" si="22"/>
        <v>0</v>
      </c>
      <c r="AM47" s="446">
        <f t="shared" ca="1" si="22"/>
        <v>0</v>
      </c>
    </row>
    <row r="48" spans="1:39" s="372" customFormat="1" ht="12.9" customHeight="1" x14ac:dyDescent="0.3">
      <c r="A48" s="367"/>
      <c r="B48" s="367"/>
      <c r="C48" s="368"/>
      <c r="D48" s="369"/>
      <c r="E48" s="451" t="str">
        <f t="shared" ca="1" si="6"/>
        <v>Argentina</v>
      </c>
      <c r="F48" s="451" t="str">
        <f t="shared" ca="1" si="6"/>
        <v>ar</v>
      </c>
      <c r="G48" s="451" t="str">
        <f t="shared" ca="1" si="6"/>
        <v>e9m3</v>
      </c>
      <c r="H48" s="175"/>
      <c r="I48" s="175"/>
      <c r="J48" s="442">
        <f t="shared" ca="1" si="7"/>
        <v>41</v>
      </c>
      <c r="K48" s="442">
        <f t="shared" ca="1" si="7"/>
        <v>45.454216228322402</v>
      </c>
      <c r="L48" s="448">
        <f t="shared" ca="1" si="7"/>
        <v>42.889000000000003</v>
      </c>
      <c r="M48" s="445">
        <f t="shared" ca="1" si="23"/>
        <v>77742.396000000008</v>
      </c>
      <c r="N48" s="445">
        <f t="shared" ca="1" si="24"/>
        <v>80319.491999999998</v>
      </c>
      <c r="O48" s="445">
        <f t="shared" ca="1" si="25"/>
        <v>83469.275999999998</v>
      </c>
      <c r="P48" s="445">
        <f t="shared" ca="1" si="8"/>
        <v>7100.3080367973025</v>
      </c>
      <c r="Q48" s="442">
        <f t="shared" ca="1" si="9"/>
        <v>18236.164980511647</v>
      </c>
      <c r="R48" s="446">
        <f t="shared" ca="1" si="10"/>
        <v>30775.273212323995</v>
      </c>
      <c r="S48" s="445">
        <f t="shared" ca="1" si="11"/>
        <v>84842.70403679731</v>
      </c>
      <c r="T48" s="442">
        <f t="shared" ca="1" si="12"/>
        <v>98555.656980511645</v>
      </c>
      <c r="U48" s="446">
        <f t="shared" ca="1" si="12"/>
        <v>114244.549212324</v>
      </c>
      <c r="V48" s="445">
        <f t="shared" ca="1" si="26"/>
        <v>86188.284826630901</v>
      </c>
      <c r="W48" s="445">
        <f t="shared" ca="1" si="27"/>
        <v>89045.355041878342</v>
      </c>
      <c r="X48" s="445">
        <f t="shared" ca="1" si="28"/>
        <v>92537.329749402968</v>
      </c>
      <c r="Y48" s="445">
        <f t="shared" ca="1" si="13"/>
        <v>7871.6813851775596</v>
      </c>
      <c r="Z48" s="442">
        <f t="shared" ca="1" si="14"/>
        <v>20217.331370720418</v>
      </c>
      <c r="AA48" s="446">
        <f t="shared" ca="1" si="15"/>
        <v>34118.681050699342</v>
      </c>
      <c r="AB48" s="445">
        <f t="shared" ca="1" si="29"/>
        <v>94059.966211808467</v>
      </c>
      <c r="AC48" s="442">
        <f t="shared" ca="1" si="29"/>
        <v>109262.68641259876</v>
      </c>
      <c r="AD48" s="446">
        <f t="shared" ca="1" si="29"/>
        <v>126656.01080010232</v>
      </c>
      <c r="AE48" s="445">
        <f t="shared" ca="1" si="16"/>
        <v>83839.417199999996</v>
      </c>
      <c r="AF48" s="445">
        <f t="shared" ca="1" si="17"/>
        <v>86618.624400000015</v>
      </c>
      <c r="AG48" s="445">
        <f t="shared" ca="1" si="18"/>
        <v>90015.433199999999</v>
      </c>
      <c r="AH48" s="445">
        <f t="shared" ca="1" si="19"/>
        <v>7427.4417412243783</v>
      </c>
      <c r="AI48" s="442">
        <f t="shared" ca="1" si="20"/>
        <v>19076.36292315034</v>
      </c>
      <c r="AJ48" s="446">
        <f t="shared" ca="1" si="21"/>
        <v>32193.187629350337</v>
      </c>
      <c r="AK48" s="445">
        <f t="shared" ca="1" si="22"/>
        <v>91266.858941224375</v>
      </c>
      <c r="AL48" s="442">
        <f t="shared" ca="1" si="22"/>
        <v>105694.98732315036</v>
      </c>
      <c r="AM48" s="446">
        <f t="shared" ca="1" si="22"/>
        <v>122208.62082935034</v>
      </c>
    </row>
    <row r="49" spans="1:39" s="82" customFormat="1" ht="12.9" customHeight="1" x14ac:dyDescent="0.3">
      <c r="A49" s="19"/>
      <c r="B49" s="19"/>
      <c r="C49" s="104"/>
      <c r="D49" s="453"/>
      <c r="E49" s="454" t="str">
        <f t="shared" ca="1" si="6"/>
        <v>American Samoa</v>
      </c>
      <c r="F49" s="451" t="str">
        <f t="shared" ca="1" si="6"/>
        <v>as</v>
      </c>
      <c r="G49" s="454" t="str">
        <f t="shared" ca="1" si="6"/>
        <v>e9m3</v>
      </c>
      <c r="H49" s="175"/>
      <c r="I49" s="175"/>
      <c r="J49" s="442">
        <f t="shared" ca="1" si="7"/>
        <v>0</v>
      </c>
      <c r="K49" s="442">
        <f t="shared" ca="1" si="7"/>
        <v>0</v>
      </c>
      <c r="L49" s="448">
        <f t="shared" ca="1" si="7"/>
        <v>0</v>
      </c>
      <c r="M49" s="445">
        <f t="shared" ca="1" si="23"/>
        <v>0</v>
      </c>
      <c r="N49" s="445">
        <f t="shared" ca="1" si="24"/>
        <v>0</v>
      </c>
      <c r="O49" s="445">
        <f t="shared" ca="1" si="25"/>
        <v>0</v>
      </c>
      <c r="P49" s="445">
        <f t="shared" ca="1" si="8"/>
        <v>0</v>
      </c>
      <c r="Q49" s="442">
        <f t="shared" ca="1" si="9"/>
        <v>0</v>
      </c>
      <c r="R49" s="446">
        <f t="shared" ca="1" si="10"/>
        <v>0</v>
      </c>
      <c r="S49" s="445">
        <f t="shared" ca="1" si="11"/>
        <v>0</v>
      </c>
      <c r="T49" s="442">
        <f t="shared" ca="1" si="12"/>
        <v>0</v>
      </c>
      <c r="U49" s="446">
        <f t="shared" ca="1" si="12"/>
        <v>0</v>
      </c>
      <c r="V49" s="445">
        <f t="shared" ca="1" si="26"/>
        <v>0</v>
      </c>
      <c r="W49" s="445">
        <f t="shared" ca="1" si="27"/>
        <v>0</v>
      </c>
      <c r="X49" s="445">
        <f t="shared" ca="1" si="28"/>
        <v>0</v>
      </c>
      <c r="Y49" s="445">
        <f t="shared" ca="1" si="13"/>
        <v>0</v>
      </c>
      <c r="Z49" s="442">
        <f t="shared" ca="1" si="14"/>
        <v>0</v>
      </c>
      <c r="AA49" s="446">
        <f t="shared" ca="1" si="15"/>
        <v>0</v>
      </c>
      <c r="AB49" s="445">
        <f t="shared" ca="1" si="29"/>
        <v>0</v>
      </c>
      <c r="AC49" s="442">
        <f t="shared" ca="1" si="29"/>
        <v>0</v>
      </c>
      <c r="AD49" s="446">
        <f t="shared" ca="1" si="29"/>
        <v>0</v>
      </c>
      <c r="AE49" s="445">
        <f t="shared" ca="1" si="16"/>
        <v>0</v>
      </c>
      <c r="AF49" s="445">
        <f t="shared" ca="1" si="17"/>
        <v>0</v>
      </c>
      <c r="AG49" s="445">
        <f t="shared" ca="1" si="18"/>
        <v>0</v>
      </c>
      <c r="AH49" s="445">
        <f t="shared" ca="1" si="19"/>
        <v>0</v>
      </c>
      <c r="AI49" s="442">
        <f t="shared" ca="1" si="20"/>
        <v>0</v>
      </c>
      <c r="AJ49" s="446">
        <f t="shared" ca="1" si="21"/>
        <v>0</v>
      </c>
      <c r="AK49" s="445">
        <f t="shared" ca="1" si="22"/>
        <v>0</v>
      </c>
      <c r="AL49" s="442">
        <f t="shared" ca="1" si="22"/>
        <v>0</v>
      </c>
      <c r="AM49" s="446">
        <f t="shared" ca="1" si="22"/>
        <v>0</v>
      </c>
    </row>
    <row r="50" spans="1:39" s="82" customFormat="1" ht="12.9" customHeight="1" x14ac:dyDescent="0.3">
      <c r="A50" s="19"/>
      <c r="B50" s="19"/>
      <c r="C50" s="104"/>
      <c r="D50" s="453"/>
      <c r="E50" s="454" t="str">
        <f t="shared" ca="1" si="6"/>
        <v>Austria</v>
      </c>
      <c r="F50" s="454" t="str">
        <f t="shared" ca="1" si="6"/>
        <v>at</v>
      </c>
      <c r="G50" s="454" t="str">
        <f t="shared" ca="1" si="6"/>
        <v>e9m3</v>
      </c>
      <c r="H50" s="175"/>
      <c r="I50" s="175"/>
      <c r="J50" s="442">
        <f t="shared" ca="1" si="7"/>
        <v>0</v>
      </c>
      <c r="K50" s="442">
        <f t="shared" ca="1" si="7"/>
        <v>0.92451675834499958</v>
      </c>
      <c r="L50" s="448">
        <f t="shared" ca="1" si="7"/>
        <v>0</v>
      </c>
      <c r="M50" s="445">
        <f t="shared" ca="1" si="23"/>
        <v>0</v>
      </c>
      <c r="N50" s="445">
        <f t="shared" ca="1" si="24"/>
        <v>0</v>
      </c>
      <c r="O50" s="445">
        <f t="shared" ca="1" si="25"/>
        <v>0</v>
      </c>
      <c r="P50" s="445">
        <f t="shared" ca="1" si="8"/>
        <v>0</v>
      </c>
      <c r="Q50" s="442">
        <f t="shared" ca="1" si="9"/>
        <v>0</v>
      </c>
      <c r="R50" s="446">
        <f t="shared" ca="1" si="10"/>
        <v>0</v>
      </c>
      <c r="S50" s="445">
        <f t="shared" ca="1" si="11"/>
        <v>0</v>
      </c>
      <c r="T50" s="442">
        <f t="shared" ca="1" si="12"/>
        <v>0</v>
      </c>
      <c r="U50" s="446">
        <f t="shared" ca="1" si="12"/>
        <v>0</v>
      </c>
      <c r="V50" s="445">
        <f t="shared" ca="1" si="26"/>
        <v>1753.0279984364211</v>
      </c>
      <c r="W50" s="445">
        <f t="shared" ca="1" si="27"/>
        <v>1811.1394237989546</v>
      </c>
      <c r="X50" s="445">
        <f t="shared" ca="1" si="28"/>
        <v>1882.1644992420504</v>
      </c>
      <c r="Y50" s="445">
        <f t="shared" ca="1" si="13"/>
        <v>160.10618949831195</v>
      </c>
      <c r="Z50" s="442">
        <f t="shared" ca="1" si="14"/>
        <v>411.21073493724947</v>
      </c>
      <c r="AA50" s="446">
        <f t="shared" ca="1" si="15"/>
        <v>693.95745920584102</v>
      </c>
      <c r="AB50" s="445">
        <f t="shared" ca="1" si="29"/>
        <v>1913.1341879347331</v>
      </c>
      <c r="AC50" s="442">
        <f t="shared" ca="1" si="29"/>
        <v>2222.3501587362039</v>
      </c>
      <c r="AD50" s="446">
        <f t="shared" ca="1" si="29"/>
        <v>2576.1219584478913</v>
      </c>
      <c r="AE50" s="445">
        <f t="shared" ca="1" si="16"/>
        <v>0</v>
      </c>
      <c r="AF50" s="445">
        <f t="shared" ca="1" si="17"/>
        <v>0</v>
      </c>
      <c r="AG50" s="445">
        <f t="shared" ca="1" si="18"/>
        <v>0</v>
      </c>
      <c r="AH50" s="445">
        <f t="shared" ca="1" si="19"/>
        <v>0</v>
      </c>
      <c r="AI50" s="442">
        <f t="shared" ca="1" si="20"/>
        <v>0</v>
      </c>
      <c r="AJ50" s="446">
        <f t="shared" ca="1" si="21"/>
        <v>0</v>
      </c>
      <c r="AK50" s="445">
        <f t="shared" ca="1" si="22"/>
        <v>0</v>
      </c>
      <c r="AL50" s="442">
        <f t="shared" ca="1" si="22"/>
        <v>0</v>
      </c>
      <c r="AM50" s="446">
        <f t="shared" ca="1" si="22"/>
        <v>0</v>
      </c>
    </row>
    <row r="51" spans="1:39" s="82" customFormat="1" ht="12.9" customHeight="1" x14ac:dyDescent="0.3">
      <c r="A51" s="19"/>
      <c r="B51" s="19"/>
      <c r="C51" s="104"/>
      <c r="D51" s="453"/>
      <c r="E51" s="454" t="str">
        <f t="shared" ca="1" si="6"/>
        <v>Australia</v>
      </c>
      <c r="F51" s="454" t="str">
        <f t="shared" ca="1" si="6"/>
        <v>au</v>
      </c>
      <c r="G51" s="454" t="str">
        <f t="shared" ca="1" si="6"/>
        <v>e9m3</v>
      </c>
      <c r="H51" s="175"/>
      <c r="I51" s="175"/>
      <c r="J51" s="442">
        <f t="shared" ca="1" si="7"/>
        <v>153</v>
      </c>
      <c r="K51" s="442">
        <f t="shared" ca="1" si="7"/>
        <v>145.95635510295961</v>
      </c>
      <c r="L51" s="448">
        <f t="shared" ca="1" si="7"/>
        <v>151.92400000000001</v>
      </c>
      <c r="M51" s="445">
        <f t="shared" ca="1" si="23"/>
        <v>290111.86799999996</v>
      </c>
      <c r="N51" s="445">
        <f t="shared" ca="1" si="24"/>
        <v>299728.83599999995</v>
      </c>
      <c r="O51" s="445">
        <f t="shared" ca="1" si="25"/>
        <v>311482.90799999994</v>
      </c>
      <c r="P51" s="445">
        <f t="shared" ca="1" si="8"/>
        <v>26496.271454389935</v>
      </c>
      <c r="Q51" s="442">
        <f t="shared" ca="1" si="9"/>
        <v>68052.030293128832</v>
      </c>
      <c r="R51" s="446">
        <f t="shared" ca="1" si="10"/>
        <v>114844.3122313554</v>
      </c>
      <c r="S51" s="445">
        <f t="shared" ca="1" si="11"/>
        <v>316608.13945438992</v>
      </c>
      <c r="T51" s="442">
        <f t="shared" ca="1" si="12"/>
        <v>367780.86629312881</v>
      </c>
      <c r="U51" s="446">
        <f t="shared" ca="1" si="12"/>
        <v>426327.22023135534</v>
      </c>
      <c r="V51" s="445">
        <f t="shared" ca="1" si="26"/>
        <v>276756.01846660749</v>
      </c>
      <c r="W51" s="445">
        <f t="shared" ca="1" si="27"/>
        <v>285930.25112295913</v>
      </c>
      <c r="X51" s="445">
        <f t="shared" ca="1" si="28"/>
        <v>297143.20214738883</v>
      </c>
      <c r="Y51" s="445">
        <f t="shared" ca="1" si="13"/>
        <v>25276.465394126462</v>
      </c>
      <c r="Z51" s="442">
        <f t="shared" ca="1" si="14"/>
        <v>64919.126136871069</v>
      </c>
      <c r="AA51" s="446">
        <f t="shared" ca="1" si="15"/>
        <v>109557.23671630638</v>
      </c>
      <c r="AB51" s="445">
        <f t="shared" ca="1" si="29"/>
        <v>302032.48386073398</v>
      </c>
      <c r="AC51" s="442">
        <f t="shared" ca="1" si="29"/>
        <v>350849.37725983019</v>
      </c>
      <c r="AD51" s="446">
        <f t="shared" ca="1" si="29"/>
        <v>406700.43886369519</v>
      </c>
      <c r="AE51" s="445">
        <f t="shared" ca="1" si="16"/>
        <v>296981.03519999998</v>
      </c>
      <c r="AF51" s="445">
        <f t="shared" ca="1" si="17"/>
        <v>306825.71040000004</v>
      </c>
      <c r="AG51" s="445">
        <f t="shared" ca="1" si="18"/>
        <v>318858.09119999997</v>
      </c>
      <c r="AH51" s="445">
        <f t="shared" ca="1" si="19"/>
        <v>26309.931662985204</v>
      </c>
      <c r="AI51" s="442">
        <f t="shared" ca="1" si="20"/>
        <v>67573.44215851833</v>
      </c>
      <c r="AJ51" s="446">
        <f t="shared" ca="1" si="21"/>
        <v>114036.64896363685</v>
      </c>
      <c r="AK51" s="445">
        <f t="shared" ca="1" si="22"/>
        <v>323290.96686298517</v>
      </c>
      <c r="AL51" s="442">
        <f t="shared" ca="1" si="22"/>
        <v>374399.15255851834</v>
      </c>
      <c r="AM51" s="446">
        <f t="shared" ca="1" si="22"/>
        <v>432894.7401636368</v>
      </c>
    </row>
    <row r="52" spans="1:39" s="82" customFormat="1" ht="12.9" customHeight="1" x14ac:dyDescent="0.3">
      <c r="A52" s="19"/>
      <c r="B52" s="19"/>
      <c r="C52" s="104"/>
      <c r="D52" s="453"/>
      <c r="E52" s="454" t="str">
        <f t="shared" ca="1" si="6"/>
        <v>Aruba</v>
      </c>
      <c r="F52" s="454" t="str">
        <f t="shared" ca="1" si="6"/>
        <v>aw</v>
      </c>
      <c r="G52" s="454" t="str">
        <f t="shared" ca="1" si="6"/>
        <v>e9m3</v>
      </c>
      <c r="H52" s="175"/>
      <c r="I52" s="175"/>
      <c r="J52" s="442">
        <f t="shared" ca="1" si="7"/>
        <v>0</v>
      </c>
      <c r="K52" s="442">
        <f t="shared" ca="1" si="7"/>
        <v>0</v>
      </c>
      <c r="L52" s="448">
        <f t="shared" ca="1" si="7"/>
        <v>0</v>
      </c>
      <c r="M52" s="445">
        <f t="shared" ca="1" si="23"/>
        <v>0</v>
      </c>
      <c r="N52" s="445">
        <f t="shared" ca="1" si="24"/>
        <v>0</v>
      </c>
      <c r="O52" s="445">
        <f t="shared" ca="1" si="25"/>
        <v>0</v>
      </c>
      <c r="P52" s="445">
        <f t="shared" ca="1" si="8"/>
        <v>0</v>
      </c>
      <c r="Q52" s="442">
        <f t="shared" ca="1" si="9"/>
        <v>0</v>
      </c>
      <c r="R52" s="446">
        <f t="shared" ca="1" si="10"/>
        <v>0</v>
      </c>
      <c r="S52" s="445">
        <f t="shared" ca="1" si="11"/>
        <v>0</v>
      </c>
      <c r="T52" s="442">
        <f t="shared" ca="1" si="12"/>
        <v>0</v>
      </c>
      <c r="U52" s="446">
        <f t="shared" ca="1" si="12"/>
        <v>0</v>
      </c>
      <c r="V52" s="445">
        <f t="shared" ca="1" si="26"/>
        <v>0</v>
      </c>
      <c r="W52" s="445">
        <f t="shared" ca="1" si="27"/>
        <v>0</v>
      </c>
      <c r="X52" s="445">
        <f t="shared" ca="1" si="28"/>
        <v>0</v>
      </c>
      <c r="Y52" s="445">
        <f t="shared" ca="1" si="13"/>
        <v>0</v>
      </c>
      <c r="Z52" s="442">
        <f t="shared" ca="1" si="14"/>
        <v>0</v>
      </c>
      <c r="AA52" s="446">
        <f t="shared" ca="1" si="15"/>
        <v>0</v>
      </c>
      <c r="AB52" s="445">
        <f t="shared" ca="1" si="29"/>
        <v>0</v>
      </c>
      <c r="AC52" s="442">
        <f t="shared" ca="1" si="29"/>
        <v>0</v>
      </c>
      <c r="AD52" s="446">
        <f t="shared" ca="1" si="29"/>
        <v>0</v>
      </c>
      <c r="AE52" s="445">
        <f t="shared" ca="1" si="16"/>
        <v>0</v>
      </c>
      <c r="AF52" s="445">
        <f t="shared" ca="1" si="17"/>
        <v>0</v>
      </c>
      <c r="AG52" s="445">
        <f t="shared" ca="1" si="18"/>
        <v>0</v>
      </c>
      <c r="AH52" s="445">
        <f t="shared" ca="1" si="19"/>
        <v>0</v>
      </c>
      <c r="AI52" s="442">
        <f t="shared" ca="1" si="20"/>
        <v>0</v>
      </c>
      <c r="AJ52" s="446">
        <f t="shared" ca="1" si="21"/>
        <v>0</v>
      </c>
      <c r="AK52" s="445">
        <f t="shared" ca="1" si="22"/>
        <v>0</v>
      </c>
      <c r="AL52" s="442">
        <f t="shared" ca="1" si="22"/>
        <v>0</v>
      </c>
      <c r="AM52" s="446">
        <f t="shared" ca="1" si="22"/>
        <v>0</v>
      </c>
    </row>
    <row r="53" spans="1:39" s="82" customFormat="1" ht="12.9" customHeight="1" x14ac:dyDescent="0.3">
      <c r="A53" s="19"/>
      <c r="B53" s="19"/>
      <c r="C53" s="104"/>
      <c r="D53" s="453"/>
      <c r="E53" s="454" t="str">
        <f t="shared" ca="1" si="6"/>
        <v>Ã…land Islands</v>
      </c>
      <c r="F53" s="454" t="str">
        <f t="shared" ca="1" si="6"/>
        <v>ax</v>
      </c>
      <c r="G53" s="454" t="str">
        <f t="shared" ca="1" si="6"/>
        <v>e9m3</v>
      </c>
      <c r="H53" s="175"/>
      <c r="I53" s="175"/>
      <c r="J53" s="442">
        <f t="shared" ca="1" si="7"/>
        <v>0</v>
      </c>
      <c r="K53" s="442">
        <f t="shared" ca="1" si="7"/>
        <v>0</v>
      </c>
      <c r="L53" s="448">
        <f t="shared" ca="1" si="7"/>
        <v>0</v>
      </c>
      <c r="M53" s="445">
        <f t="shared" ca="1" si="23"/>
        <v>0</v>
      </c>
      <c r="N53" s="445">
        <f t="shared" ca="1" si="24"/>
        <v>0</v>
      </c>
      <c r="O53" s="445">
        <f t="shared" ca="1" si="25"/>
        <v>0</v>
      </c>
      <c r="P53" s="445">
        <f t="shared" ca="1" si="8"/>
        <v>0</v>
      </c>
      <c r="Q53" s="442">
        <f t="shared" ca="1" si="9"/>
        <v>0</v>
      </c>
      <c r="R53" s="446">
        <f t="shared" ca="1" si="10"/>
        <v>0</v>
      </c>
      <c r="S53" s="445">
        <f t="shared" ca="1" si="11"/>
        <v>0</v>
      </c>
      <c r="T53" s="442">
        <f t="shared" ca="1" si="12"/>
        <v>0</v>
      </c>
      <c r="U53" s="446">
        <f t="shared" ca="1" si="12"/>
        <v>0</v>
      </c>
      <c r="V53" s="445">
        <f t="shared" ca="1" si="26"/>
        <v>0</v>
      </c>
      <c r="W53" s="445">
        <f t="shared" ca="1" si="27"/>
        <v>0</v>
      </c>
      <c r="X53" s="445">
        <f t="shared" ca="1" si="28"/>
        <v>0</v>
      </c>
      <c r="Y53" s="445">
        <f t="shared" ca="1" si="13"/>
        <v>0</v>
      </c>
      <c r="Z53" s="442">
        <f t="shared" ca="1" si="14"/>
        <v>0</v>
      </c>
      <c r="AA53" s="446">
        <f t="shared" ca="1" si="15"/>
        <v>0</v>
      </c>
      <c r="AB53" s="445">
        <f t="shared" ca="1" si="29"/>
        <v>0</v>
      </c>
      <c r="AC53" s="442">
        <f t="shared" ca="1" si="29"/>
        <v>0</v>
      </c>
      <c r="AD53" s="446">
        <f t="shared" ca="1" si="29"/>
        <v>0</v>
      </c>
      <c r="AE53" s="445">
        <f t="shared" ca="1" si="16"/>
        <v>0</v>
      </c>
      <c r="AF53" s="445">
        <f t="shared" ca="1" si="17"/>
        <v>0</v>
      </c>
      <c r="AG53" s="445">
        <f t="shared" ca="1" si="18"/>
        <v>0</v>
      </c>
      <c r="AH53" s="445">
        <f t="shared" ca="1" si="19"/>
        <v>0</v>
      </c>
      <c r="AI53" s="442">
        <f t="shared" ca="1" si="20"/>
        <v>0</v>
      </c>
      <c r="AJ53" s="446">
        <f t="shared" ca="1" si="21"/>
        <v>0</v>
      </c>
      <c r="AK53" s="445">
        <f t="shared" ca="1" si="22"/>
        <v>0</v>
      </c>
      <c r="AL53" s="442">
        <f t="shared" ca="1" si="22"/>
        <v>0</v>
      </c>
      <c r="AM53" s="446">
        <f t="shared" ca="1" si="22"/>
        <v>0</v>
      </c>
    </row>
    <row r="54" spans="1:39" s="82" customFormat="1" ht="12.9" customHeight="1" x14ac:dyDescent="0.3">
      <c r="A54" s="19"/>
      <c r="B54" s="19"/>
      <c r="C54" s="104"/>
      <c r="D54" s="453"/>
      <c r="E54" s="454" t="str">
        <f t="shared" ca="1" si="6"/>
        <v>Azerbaijan</v>
      </c>
      <c r="F54" s="454" t="str">
        <f t="shared" ca="1" si="6"/>
        <v>az</v>
      </c>
      <c r="G54" s="454" t="str">
        <f t="shared" ca="1" si="6"/>
        <v>e9m3</v>
      </c>
      <c r="H54" s="175"/>
      <c r="I54" s="175"/>
      <c r="J54" s="442">
        <f t="shared" ca="1" si="7"/>
        <v>24</v>
      </c>
      <c r="K54" s="442">
        <f t="shared" ca="1" si="7"/>
        <v>23.075128503992008</v>
      </c>
      <c r="L54" s="448">
        <f t="shared" ca="1" si="7"/>
        <v>20.811</v>
      </c>
      <c r="M54" s="445">
        <f t="shared" ca="1" si="23"/>
        <v>45507.743999999999</v>
      </c>
      <c r="N54" s="445">
        <f t="shared" ca="1" si="24"/>
        <v>47016.288</v>
      </c>
      <c r="O54" s="445">
        <f t="shared" ca="1" si="25"/>
        <v>48860.063999999998</v>
      </c>
      <c r="P54" s="445">
        <f t="shared" ca="1" si="8"/>
        <v>4156.2778751984215</v>
      </c>
      <c r="Q54" s="442">
        <f t="shared" ca="1" si="9"/>
        <v>10674.828281275109</v>
      </c>
      <c r="R54" s="446">
        <f t="shared" ca="1" si="10"/>
        <v>18014.794075506732</v>
      </c>
      <c r="S54" s="445">
        <f t="shared" ca="1" si="11"/>
        <v>49664.021875198421</v>
      </c>
      <c r="T54" s="442">
        <f t="shared" ca="1" si="12"/>
        <v>57691.116281275114</v>
      </c>
      <c r="U54" s="446">
        <f t="shared" ca="1" si="12"/>
        <v>66874.858075506723</v>
      </c>
      <c r="V54" s="445">
        <f t="shared" ca="1" si="26"/>
        <v>43754.04336361547</v>
      </c>
      <c r="W54" s="445">
        <f t="shared" ca="1" si="27"/>
        <v>45204.453640862397</v>
      </c>
      <c r="X54" s="445">
        <f t="shared" ca="1" si="28"/>
        <v>46977.177313053071</v>
      </c>
      <c r="Y54" s="445">
        <f t="shared" ca="1" si="13"/>
        <v>3996.1102528542679</v>
      </c>
      <c r="Z54" s="442">
        <f t="shared" ca="1" si="14"/>
        <v>10263.459764519637</v>
      </c>
      <c r="AA54" s="446">
        <f t="shared" ca="1" si="15"/>
        <v>17320.57034438632</v>
      </c>
      <c r="AB54" s="445">
        <f t="shared" ca="1" si="29"/>
        <v>47750.153616469739</v>
      </c>
      <c r="AC54" s="442">
        <f t="shared" ca="1" si="29"/>
        <v>55467.913405382031</v>
      </c>
      <c r="AD54" s="446">
        <f t="shared" ca="1" si="29"/>
        <v>64297.747657439395</v>
      </c>
      <c r="AE54" s="445">
        <f t="shared" ca="1" si="16"/>
        <v>40681.342799999999</v>
      </c>
      <c r="AF54" s="445">
        <f t="shared" ca="1" si="17"/>
        <v>42029.895600000003</v>
      </c>
      <c r="AG54" s="445">
        <f t="shared" ca="1" si="18"/>
        <v>43678.126799999998</v>
      </c>
      <c r="AH54" s="445">
        <f t="shared" ca="1" si="19"/>
        <v>3604.0124525314304</v>
      </c>
      <c r="AI54" s="442">
        <f t="shared" ca="1" si="20"/>
        <v>9256.4104734006796</v>
      </c>
      <c r="AJ54" s="446">
        <f t="shared" ca="1" si="21"/>
        <v>15621.078312723772</v>
      </c>
      <c r="AK54" s="445">
        <f t="shared" ca="1" si="22"/>
        <v>44285.35525253143</v>
      </c>
      <c r="AL54" s="442">
        <f t="shared" ca="1" si="22"/>
        <v>51286.306073400687</v>
      </c>
      <c r="AM54" s="446">
        <f t="shared" ca="1" si="22"/>
        <v>59299.205112723772</v>
      </c>
    </row>
    <row r="55" spans="1:39" s="82" customFormat="1" ht="12.9" customHeight="1" x14ac:dyDescent="0.3">
      <c r="A55" s="19"/>
      <c r="B55" s="19"/>
      <c r="C55" s="104"/>
      <c r="D55" s="453"/>
      <c r="E55" s="454" t="str">
        <f t="shared" ca="1" si="6"/>
        <v>Bosnia and Herzegovina</v>
      </c>
      <c r="F55" s="454" t="str">
        <f t="shared" ca="1" si="6"/>
        <v>ba</v>
      </c>
      <c r="G55" s="454" t="str">
        <f t="shared" ca="1" si="6"/>
        <v>e9m3</v>
      </c>
      <c r="H55" s="175"/>
      <c r="I55" s="175"/>
      <c r="J55" s="442">
        <f t="shared" ca="1" si="7"/>
        <v>0</v>
      </c>
      <c r="K55" s="442">
        <f t="shared" ca="1" si="7"/>
        <v>0</v>
      </c>
      <c r="L55" s="448">
        <f t="shared" ca="1" si="7"/>
        <v>0</v>
      </c>
      <c r="M55" s="445">
        <f t="shared" ca="1" si="23"/>
        <v>0</v>
      </c>
      <c r="N55" s="445">
        <f t="shared" ca="1" si="24"/>
        <v>0</v>
      </c>
      <c r="O55" s="445">
        <f t="shared" ca="1" si="25"/>
        <v>0</v>
      </c>
      <c r="P55" s="445">
        <f t="shared" ca="1" si="8"/>
        <v>0</v>
      </c>
      <c r="Q55" s="442">
        <f t="shared" ca="1" si="9"/>
        <v>0</v>
      </c>
      <c r="R55" s="446">
        <f t="shared" ca="1" si="10"/>
        <v>0</v>
      </c>
      <c r="S55" s="445">
        <f t="shared" ca="1" si="11"/>
        <v>0</v>
      </c>
      <c r="T55" s="442">
        <f t="shared" ca="1" si="12"/>
        <v>0</v>
      </c>
      <c r="U55" s="446">
        <f t="shared" ca="1" si="12"/>
        <v>0</v>
      </c>
      <c r="V55" s="445">
        <f t="shared" ca="1" si="26"/>
        <v>0</v>
      </c>
      <c r="W55" s="445">
        <f t="shared" ca="1" si="27"/>
        <v>0</v>
      </c>
      <c r="X55" s="445">
        <f t="shared" ca="1" si="28"/>
        <v>0</v>
      </c>
      <c r="Y55" s="445">
        <f t="shared" ca="1" si="13"/>
        <v>0</v>
      </c>
      <c r="Z55" s="442">
        <f t="shared" ca="1" si="14"/>
        <v>0</v>
      </c>
      <c r="AA55" s="446">
        <f t="shared" ca="1" si="15"/>
        <v>0</v>
      </c>
      <c r="AB55" s="445">
        <f t="shared" ref="AB55:AD118" ca="1" si="30">V55+Y55</f>
        <v>0</v>
      </c>
      <c r="AC55" s="442">
        <f t="shared" ca="1" si="30"/>
        <v>0</v>
      </c>
      <c r="AD55" s="446">
        <f t="shared" ca="1" si="30"/>
        <v>0</v>
      </c>
      <c r="AE55" s="445">
        <f t="shared" ca="1" si="16"/>
        <v>0</v>
      </c>
      <c r="AF55" s="445">
        <f t="shared" ca="1" si="17"/>
        <v>0</v>
      </c>
      <c r="AG55" s="445">
        <f t="shared" ca="1" si="18"/>
        <v>0</v>
      </c>
      <c r="AH55" s="445">
        <f t="shared" ca="1" si="19"/>
        <v>0</v>
      </c>
      <c r="AI55" s="442">
        <f t="shared" ca="1" si="20"/>
        <v>0</v>
      </c>
      <c r="AJ55" s="446">
        <f t="shared" ca="1" si="21"/>
        <v>0</v>
      </c>
      <c r="AK55" s="445">
        <f t="shared" ref="AK55:AM118" ca="1" si="31">AE55+AH55</f>
        <v>0</v>
      </c>
      <c r="AL55" s="442">
        <f t="shared" ca="1" si="31"/>
        <v>0</v>
      </c>
      <c r="AM55" s="446">
        <f t="shared" ca="1" si="31"/>
        <v>0</v>
      </c>
    </row>
    <row r="56" spans="1:39" s="82" customFormat="1" ht="12.9" customHeight="1" x14ac:dyDescent="0.3">
      <c r="A56" s="19"/>
      <c r="B56" s="19"/>
      <c r="C56" s="104"/>
      <c r="D56" s="453"/>
      <c r="E56" s="454" t="str">
        <f t="shared" ca="1" si="6"/>
        <v>Barbados</v>
      </c>
      <c r="F56" s="454" t="str">
        <f t="shared" ca="1" si="6"/>
        <v>bb</v>
      </c>
      <c r="G56" s="454" t="str">
        <f t="shared" ca="1" si="6"/>
        <v>e9m3</v>
      </c>
      <c r="H56" s="175"/>
      <c r="I56" s="175"/>
      <c r="J56" s="442">
        <f t="shared" ca="1" si="7"/>
        <v>0</v>
      </c>
      <c r="K56" s="442">
        <f t="shared" ca="1" si="7"/>
        <v>0</v>
      </c>
      <c r="L56" s="448">
        <f t="shared" ca="1" si="7"/>
        <v>0</v>
      </c>
      <c r="M56" s="445">
        <f t="shared" ca="1" si="23"/>
        <v>0</v>
      </c>
      <c r="N56" s="445">
        <f t="shared" ca="1" si="24"/>
        <v>0</v>
      </c>
      <c r="O56" s="445">
        <f t="shared" ca="1" si="25"/>
        <v>0</v>
      </c>
      <c r="P56" s="445">
        <f t="shared" ca="1" si="8"/>
        <v>0</v>
      </c>
      <c r="Q56" s="442">
        <f t="shared" ca="1" si="9"/>
        <v>0</v>
      </c>
      <c r="R56" s="446">
        <f t="shared" ca="1" si="10"/>
        <v>0</v>
      </c>
      <c r="S56" s="445">
        <f t="shared" ca="1" si="11"/>
        <v>0</v>
      </c>
      <c r="T56" s="442">
        <f t="shared" ca="1" si="12"/>
        <v>0</v>
      </c>
      <c r="U56" s="446">
        <f t="shared" ca="1" si="12"/>
        <v>0</v>
      </c>
      <c r="V56" s="445">
        <f t="shared" ca="1" si="26"/>
        <v>0</v>
      </c>
      <c r="W56" s="445">
        <f t="shared" ca="1" si="27"/>
        <v>0</v>
      </c>
      <c r="X56" s="445">
        <f t="shared" ca="1" si="28"/>
        <v>0</v>
      </c>
      <c r="Y56" s="445">
        <f t="shared" ca="1" si="13"/>
        <v>0</v>
      </c>
      <c r="Z56" s="442">
        <f t="shared" ca="1" si="14"/>
        <v>0</v>
      </c>
      <c r="AA56" s="446">
        <f t="shared" ca="1" si="15"/>
        <v>0</v>
      </c>
      <c r="AB56" s="445">
        <f t="shared" ca="1" si="30"/>
        <v>0</v>
      </c>
      <c r="AC56" s="442">
        <f t="shared" ca="1" si="30"/>
        <v>0</v>
      </c>
      <c r="AD56" s="446">
        <f t="shared" ca="1" si="30"/>
        <v>0</v>
      </c>
      <c r="AE56" s="445">
        <f t="shared" ca="1" si="16"/>
        <v>0</v>
      </c>
      <c r="AF56" s="445">
        <f t="shared" ca="1" si="17"/>
        <v>0</v>
      </c>
      <c r="AG56" s="445">
        <f t="shared" ca="1" si="18"/>
        <v>0</v>
      </c>
      <c r="AH56" s="445">
        <f t="shared" ca="1" si="19"/>
        <v>0</v>
      </c>
      <c r="AI56" s="442">
        <f t="shared" ca="1" si="20"/>
        <v>0</v>
      </c>
      <c r="AJ56" s="446">
        <f t="shared" ca="1" si="21"/>
        <v>0</v>
      </c>
      <c r="AK56" s="445">
        <f t="shared" ca="1" si="31"/>
        <v>0</v>
      </c>
      <c r="AL56" s="442">
        <f t="shared" ca="1" si="31"/>
        <v>0</v>
      </c>
      <c r="AM56" s="446">
        <f t="shared" ca="1" si="31"/>
        <v>0</v>
      </c>
    </row>
    <row r="57" spans="1:39" s="82" customFormat="1" ht="12.9" customHeight="1" x14ac:dyDescent="0.3">
      <c r="A57" s="19"/>
      <c r="B57" s="19"/>
      <c r="C57" s="104"/>
      <c r="D57" s="453"/>
      <c r="E57" s="454" t="str">
        <f t="shared" ca="1" si="6"/>
        <v>Bangladesh</v>
      </c>
      <c r="F57" s="454" t="str">
        <f t="shared" ca="1" si="6"/>
        <v>bd</v>
      </c>
      <c r="G57" s="454" t="str">
        <f t="shared" ca="1" si="6"/>
        <v>e9m3</v>
      </c>
      <c r="H57" s="175"/>
      <c r="I57" s="175"/>
      <c r="J57" s="442">
        <f t="shared" ca="1" si="7"/>
        <v>28</v>
      </c>
      <c r="K57" s="442">
        <f t="shared" ca="1" si="7"/>
        <v>0</v>
      </c>
      <c r="L57" s="448">
        <f t="shared" ca="1" si="7"/>
        <v>28.128</v>
      </c>
      <c r="M57" s="445">
        <f t="shared" ca="1" si="23"/>
        <v>53092.367999999995</v>
      </c>
      <c r="N57" s="445">
        <f t="shared" ca="1" si="24"/>
        <v>54852.336000000003</v>
      </c>
      <c r="O57" s="445">
        <f t="shared" ca="1" si="25"/>
        <v>57003.407999999996</v>
      </c>
      <c r="P57" s="445">
        <f t="shared" ca="1" si="8"/>
        <v>4848.9908543981574</v>
      </c>
      <c r="Q57" s="442">
        <f t="shared" ca="1" si="9"/>
        <v>12453.966328154293</v>
      </c>
      <c r="R57" s="446">
        <f t="shared" ca="1" si="10"/>
        <v>21017.259754757848</v>
      </c>
      <c r="S57" s="445">
        <f t="shared" ca="1" si="11"/>
        <v>57941.358854398153</v>
      </c>
      <c r="T57" s="442">
        <f t="shared" ca="1" si="12"/>
        <v>67306.302328154299</v>
      </c>
      <c r="U57" s="446">
        <f t="shared" ca="1" si="12"/>
        <v>78020.667754757844</v>
      </c>
      <c r="V57" s="445">
        <f t="shared" ca="1" si="26"/>
        <v>0</v>
      </c>
      <c r="W57" s="445">
        <f t="shared" ca="1" si="27"/>
        <v>0</v>
      </c>
      <c r="X57" s="445">
        <f t="shared" ca="1" si="28"/>
        <v>0</v>
      </c>
      <c r="Y57" s="445">
        <f t="shared" ca="1" si="13"/>
        <v>0</v>
      </c>
      <c r="Z57" s="442">
        <f t="shared" ca="1" si="14"/>
        <v>0</v>
      </c>
      <c r="AA57" s="446">
        <f t="shared" ca="1" si="15"/>
        <v>0</v>
      </c>
      <c r="AB57" s="445">
        <f t="shared" ca="1" si="30"/>
        <v>0</v>
      </c>
      <c r="AC57" s="442">
        <f t="shared" ca="1" si="30"/>
        <v>0</v>
      </c>
      <c r="AD57" s="446">
        <f t="shared" ca="1" si="30"/>
        <v>0</v>
      </c>
      <c r="AE57" s="445">
        <f t="shared" ca="1" si="16"/>
        <v>54984.614399999991</v>
      </c>
      <c r="AF57" s="445">
        <f t="shared" ca="1" si="17"/>
        <v>56807.308799999999</v>
      </c>
      <c r="AG57" s="445">
        <f t="shared" ca="1" si="18"/>
        <v>59035.046399999992</v>
      </c>
      <c r="AH57" s="445">
        <f t="shared" ca="1" si="19"/>
        <v>4871.157669732549</v>
      </c>
      <c r="AI57" s="442">
        <f t="shared" ca="1" si="20"/>
        <v>12510.898745654427</v>
      </c>
      <c r="AJ57" s="446">
        <f t="shared" ca="1" si="21"/>
        <v>21113.338656493888</v>
      </c>
      <c r="AK57" s="445">
        <f t="shared" ca="1" si="31"/>
        <v>59855.772069732542</v>
      </c>
      <c r="AL57" s="442">
        <f t="shared" ca="1" si="31"/>
        <v>69318.207545654426</v>
      </c>
      <c r="AM57" s="446">
        <f t="shared" ca="1" si="31"/>
        <v>80148.385056493877</v>
      </c>
    </row>
    <row r="58" spans="1:39" s="82" customFormat="1" ht="12.9" customHeight="1" x14ac:dyDescent="0.3">
      <c r="A58" s="19"/>
      <c r="B58" s="19"/>
      <c r="C58" s="104"/>
      <c r="D58" s="453"/>
      <c r="E58" s="454" t="str">
        <f t="shared" ca="1" si="6"/>
        <v>Belgium</v>
      </c>
      <c r="F58" s="454" t="str">
        <f t="shared" ca="1" si="6"/>
        <v>be</v>
      </c>
      <c r="G58" s="454" t="str">
        <f t="shared" ca="1" si="6"/>
        <v>e9m3</v>
      </c>
      <c r="H58" s="175"/>
      <c r="I58" s="175"/>
      <c r="J58" s="442">
        <f t="shared" ca="1" si="7"/>
        <v>0</v>
      </c>
      <c r="K58" s="442">
        <f t="shared" ca="1" si="7"/>
        <v>0</v>
      </c>
      <c r="L58" s="448">
        <f t="shared" ca="1" si="7"/>
        <v>0</v>
      </c>
      <c r="M58" s="445">
        <f t="shared" ca="1" si="23"/>
        <v>0</v>
      </c>
      <c r="N58" s="445">
        <f t="shared" ca="1" si="24"/>
        <v>0</v>
      </c>
      <c r="O58" s="445">
        <f t="shared" ca="1" si="25"/>
        <v>0</v>
      </c>
      <c r="P58" s="445">
        <f t="shared" ca="1" si="8"/>
        <v>0</v>
      </c>
      <c r="Q58" s="442">
        <f t="shared" ca="1" si="9"/>
        <v>0</v>
      </c>
      <c r="R58" s="446">
        <f t="shared" ca="1" si="10"/>
        <v>0</v>
      </c>
      <c r="S58" s="445">
        <f t="shared" ca="1" si="11"/>
        <v>0</v>
      </c>
      <c r="T58" s="442">
        <f t="shared" ca="1" si="12"/>
        <v>0</v>
      </c>
      <c r="U58" s="446">
        <f t="shared" ca="1" si="12"/>
        <v>0</v>
      </c>
      <c r="V58" s="445">
        <f t="shared" ca="1" si="26"/>
        <v>0</v>
      </c>
      <c r="W58" s="445">
        <f t="shared" ca="1" si="27"/>
        <v>0</v>
      </c>
      <c r="X58" s="445">
        <f t="shared" ca="1" si="28"/>
        <v>0</v>
      </c>
      <c r="Y58" s="445">
        <f t="shared" ca="1" si="13"/>
        <v>0</v>
      </c>
      <c r="Z58" s="442">
        <f t="shared" ca="1" si="14"/>
        <v>0</v>
      </c>
      <c r="AA58" s="446">
        <f t="shared" ca="1" si="15"/>
        <v>0</v>
      </c>
      <c r="AB58" s="445">
        <f t="shared" ca="1" si="30"/>
        <v>0</v>
      </c>
      <c r="AC58" s="442">
        <f t="shared" ca="1" si="30"/>
        <v>0</v>
      </c>
      <c r="AD58" s="446">
        <f t="shared" ca="1" si="30"/>
        <v>0</v>
      </c>
      <c r="AE58" s="445">
        <f t="shared" ca="1" si="16"/>
        <v>0</v>
      </c>
      <c r="AF58" s="445">
        <f t="shared" ca="1" si="17"/>
        <v>0</v>
      </c>
      <c r="AG58" s="445">
        <f t="shared" ca="1" si="18"/>
        <v>0</v>
      </c>
      <c r="AH58" s="445">
        <f t="shared" ca="1" si="19"/>
        <v>0</v>
      </c>
      <c r="AI58" s="442">
        <f t="shared" ca="1" si="20"/>
        <v>0</v>
      </c>
      <c r="AJ58" s="446">
        <f t="shared" ca="1" si="21"/>
        <v>0</v>
      </c>
      <c r="AK58" s="445">
        <f t="shared" ca="1" si="31"/>
        <v>0</v>
      </c>
      <c r="AL58" s="442">
        <f t="shared" ca="1" si="31"/>
        <v>0</v>
      </c>
      <c r="AM58" s="446">
        <f t="shared" ca="1" si="31"/>
        <v>0</v>
      </c>
    </row>
    <row r="59" spans="1:39" s="82" customFormat="1" ht="12.9" customHeight="1" x14ac:dyDescent="0.3">
      <c r="A59" s="19"/>
      <c r="B59" s="19"/>
      <c r="C59" s="104"/>
      <c r="D59" s="453"/>
      <c r="E59" s="454" t="str">
        <f t="shared" ref="E59:G78" ca="1" si="32">INDIRECT((ADDRESS(ROW(),COLUMN(),,,$F$290)))</f>
        <v>Burkina Faso</v>
      </c>
      <c r="F59" s="454" t="str">
        <f t="shared" ca="1" si="32"/>
        <v>bf</v>
      </c>
      <c r="G59" s="454" t="str">
        <f t="shared" ca="1" si="32"/>
        <v>e9m3</v>
      </c>
      <c r="H59" s="175"/>
      <c r="I59" s="175"/>
      <c r="J59" s="442">
        <f t="shared" ref="J59:L78" ca="1" si="33">INDIRECT((ADDRESS(ROW(),COLUMN(),,,$F$290)))</f>
        <v>0</v>
      </c>
      <c r="K59" s="442">
        <f t="shared" ca="1" si="33"/>
        <v>0</v>
      </c>
      <c r="L59" s="448">
        <f t="shared" ca="1" si="33"/>
        <v>0</v>
      </c>
      <c r="M59" s="445">
        <f t="shared" ca="1" si="23"/>
        <v>0</v>
      </c>
      <c r="N59" s="445">
        <f t="shared" ca="1" si="24"/>
        <v>0</v>
      </c>
      <c r="O59" s="445">
        <f t="shared" ca="1" si="25"/>
        <v>0</v>
      </c>
      <c r="P59" s="445">
        <f t="shared" ca="1" si="8"/>
        <v>0</v>
      </c>
      <c r="Q59" s="442">
        <f t="shared" ca="1" si="9"/>
        <v>0</v>
      </c>
      <c r="R59" s="446">
        <f t="shared" ca="1" si="10"/>
        <v>0</v>
      </c>
      <c r="S59" s="445">
        <f t="shared" ca="1" si="11"/>
        <v>0</v>
      </c>
      <c r="T59" s="442">
        <f t="shared" ca="1" si="12"/>
        <v>0</v>
      </c>
      <c r="U59" s="446">
        <f t="shared" ca="1" si="12"/>
        <v>0</v>
      </c>
      <c r="V59" s="445">
        <f t="shared" ca="1" si="26"/>
        <v>0</v>
      </c>
      <c r="W59" s="445">
        <f t="shared" ca="1" si="27"/>
        <v>0</v>
      </c>
      <c r="X59" s="445">
        <f t="shared" ca="1" si="28"/>
        <v>0</v>
      </c>
      <c r="Y59" s="445">
        <f t="shared" ca="1" si="13"/>
        <v>0</v>
      </c>
      <c r="Z59" s="442">
        <f t="shared" ca="1" si="14"/>
        <v>0</v>
      </c>
      <c r="AA59" s="446">
        <f t="shared" ca="1" si="15"/>
        <v>0</v>
      </c>
      <c r="AB59" s="445">
        <f t="shared" ca="1" si="30"/>
        <v>0</v>
      </c>
      <c r="AC59" s="442">
        <f t="shared" ca="1" si="30"/>
        <v>0</v>
      </c>
      <c r="AD59" s="446">
        <f t="shared" ca="1" si="30"/>
        <v>0</v>
      </c>
      <c r="AE59" s="445">
        <f t="shared" ca="1" si="16"/>
        <v>0</v>
      </c>
      <c r="AF59" s="445">
        <f t="shared" ca="1" si="17"/>
        <v>0</v>
      </c>
      <c r="AG59" s="445">
        <f t="shared" ca="1" si="18"/>
        <v>0</v>
      </c>
      <c r="AH59" s="445">
        <f t="shared" ca="1" si="19"/>
        <v>0</v>
      </c>
      <c r="AI59" s="442">
        <f t="shared" ca="1" si="20"/>
        <v>0</v>
      </c>
      <c r="AJ59" s="446">
        <f t="shared" ca="1" si="21"/>
        <v>0</v>
      </c>
      <c r="AK59" s="445">
        <f t="shared" ca="1" si="31"/>
        <v>0</v>
      </c>
      <c r="AL59" s="442">
        <f t="shared" ca="1" si="31"/>
        <v>0</v>
      </c>
      <c r="AM59" s="446">
        <f t="shared" ca="1" si="31"/>
        <v>0</v>
      </c>
    </row>
    <row r="60" spans="1:39" s="82" customFormat="1" ht="12.9" customHeight="1" x14ac:dyDescent="0.3">
      <c r="A60" s="19"/>
      <c r="B60" s="19"/>
      <c r="C60" s="104"/>
      <c r="D60" s="453"/>
      <c r="E60" s="454" t="str">
        <f t="shared" ca="1" si="32"/>
        <v>Bulgaria</v>
      </c>
      <c r="F60" s="454" t="str">
        <f t="shared" ca="1" si="32"/>
        <v>bg</v>
      </c>
      <c r="G60" s="454" t="str">
        <f t="shared" ca="1" si="32"/>
        <v>e9m3</v>
      </c>
      <c r="H60" s="175"/>
      <c r="I60" s="175"/>
      <c r="J60" s="442">
        <f t="shared" ca="1" si="33"/>
        <v>0</v>
      </c>
      <c r="K60" s="442">
        <f t="shared" ca="1" si="33"/>
        <v>0</v>
      </c>
      <c r="L60" s="448">
        <f t="shared" ca="1" si="33"/>
        <v>0</v>
      </c>
      <c r="M60" s="445">
        <f t="shared" ca="1" si="23"/>
        <v>0</v>
      </c>
      <c r="N60" s="445">
        <f t="shared" ca="1" si="24"/>
        <v>0</v>
      </c>
      <c r="O60" s="445">
        <f t="shared" ca="1" si="25"/>
        <v>0</v>
      </c>
      <c r="P60" s="445">
        <f t="shared" ca="1" si="8"/>
        <v>0</v>
      </c>
      <c r="Q60" s="442">
        <f t="shared" ca="1" si="9"/>
        <v>0</v>
      </c>
      <c r="R60" s="446">
        <f t="shared" ca="1" si="10"/>
        <v>0</v>
      </c>
      <c r="S60" s="445">
        <f t="shared" ca="1" si="11"/>
        <v>0</v>
      </c>
      <c r="T60" s="442">
        <f t="shared" ca="1" si="12"/>
        <v>0</v>
      </c>
      <c r="U60" s="446">
        <f t="shared" ca="1" si="12"/>
        <v>0</v>
      </c>
      <c r="V60" s="445">
        <f t="shared" ca="1" si="26"/>
        <v>0</v>
      </c>
      <c r="W60" s="445">
        <f t="shared" ca="1" si="27"/>
        <v>0</v>
      </c>
      <c r="X60" s="445">
        <f t="shared" ca="1" si="28"/>
        <v>0</v>
      </c>
      <c r="Y60" s="445">
        <f t="shared" ca="1" si="13"/>
        <v>0</v>
      </c>
      <c r="Z60" s="442">
        <f t="shared" ca="1" si="14"/>
        <v>0</v>
      </c>
      <c r="AA60" s="446">
        <f t="shared" ca="1" si="15"/>
        <v>0</v>
      </c>
      <c r="AB60" s="445">
        <f t="shared" ca="1" si="30"/>
        <v>0</v>
      </c>
      <c r="AC60" s="442">
        <f t="shared" ca="1" si="30"/>
        <v>0</v>
      </c>
      <c r="AD60" s="446">
        <f t="shared" ca="1" si="30"/>
        <v>0</v>
      </c>
      <c r="AE60" s="445">
        <f t="shared" ca="1" si="16"/>
        <v>0</v>
      </c>
      <c r="AF60" s="445">
        <f t="shared" ca="1" si="17"/>
        <v>0</v>
      </c>
      <c r="AG60" s="445">
        <f t="shared" ca="1" si="18"/>
        <v>0</v>
      </c>
      <c r="AH60" s="445">
        <f t="shared" ca="1" si="19"/>
        <v>0</v>
      </c>
      <c r="AI60" s="442">
        <f t="shared" ca="1" si="20"/>
        <v>0</v>
      </c>
      <c r="AJ60" s="446">
        <f t="shared" ca="1" si="21"/>
        <v>0</v>
      </c>
      <c r="AK60" s="445">
        <f t="shared" ca="1" si="31"/>
        <v>0</v>
      </c>
      <c r="AL60" s="442">
        <f t="shared" ca="1" si="31"/>
        <v>0</v>
      </c>
      <c r="AM60" s="446">
        <f t="shared" ca="1" si="31"/>
        <v>0</v>
      </c>
    </row>
    <row r="61" spans="1:39" s="82" customFormat="1" ht="12.9" customHeight="1" x14ac:dyDescent="0.3">
      <c r="A61" s="19"/>
      <c r="B61" s="19"/>
      <c r="C61" s="104"/>
      <c r="D61" s="453"/>
      <c r="E61" s="454" t="str">
        <f t="shared" ca="1" si="32"/>
        <v>Bahrain</v>
      </c>
      <c r="F61" s="454" t="str">
        <f t="shared" ca="1" si="32"/>
        <v>bh</v>
      </c>
      <c r="G61" s="454" t="str">
        <f t="shared" ca="1" si="32"/>
        <v>e9m3</v>
      </c>
      <c r="H61" s="175"/>
      <c r="I61" s="175"/>
      <c r="J61" s="442">
        <f t="shared" ca="1" si="33"/>
        <v>16</v>
      </c>
      <c r="K61" s="442">
        <f t="shared" ca="1" si="33"/>
        <v>18.271884629357039</v>
      </c>
      <c r="L61" s="448">
        <f t="shared" ca="1" si="33"/>
        <v>0</v>
      </c>
      <c r="M61" s="445">
        <f t="shared" ca="1" si="23"/>
        <v>30338.495999999999</v>
      </c>
      <c r="N61" s="445">
        <f t="shared" ca="1" si="24"/>
        <v>31344.192000000003</v>
      </c>
      <c r="O61" s="445">
        <f t="shared" ca="1" si="25"/>
        <v>32573.375999999997</v>
      </c>
      <c r="P61" s="445">
        <f t="shared" ca="1" si="8"/>
        <v>2770.8519167989471</v>
      </c>
      <c r="Q61" s="442">
        <f t="shared" ca="1" si="9"/>
        <v>7116.5521875167397</v>
      </c>
      <c r="R61" s="446">
        <f t="shared" ca="1" si="10"/>
        <v>12009.862717004486</v>
      </c>
      <c r="S61" s="445">
        <f t="shared" ca="1" si="11"/>
        <v>33109.347916798943</v>
      </c>
      <c r="T61" s="442">
        <f t="shared" ca="1" si="12"/>
        <v>38460.744187516742</v>
      </c>
      <c r="U61" s="446">
        <f t="shared" ca="1" si="12"/>
        <v>44583.238717004482</v>
      </c>
      <c r="V61" s="445">
        <f t="shared" ca="1" si="26"/>
        <v>34646.343671263123</v>
      </c>
      <c r="W61" s="445">
        <f t="shared" ca="1" si="27"/>
        <v>35794.841251525992</v>
      </c>
      <c r="X61" s="445">
        <f t="shared" ca="1" si="28"/>
        <v>37198.560516291713</v>
      </c>
      <c r="Y61" s="445">
        <f t="shared" ca="1" si="13"/>
        <v>3164.2929092989484</v>
      </c>
      <c r="Z61" s="442">
        <f t="shared" ca="1" si="14"/>
        <v>8127.0512830690204</v>
      </c>
      <c r="AA61" s="446">
        <f t="shared" ca="1" si="15"/>
        <v>13715.176623720152</v>
      </c>
      <c r="AB61" s="445">
        <f t="shared" ca="1" si="30"/>
        <v>37810.636580562074</v>
      </c>
      <c r="AC61" s="442">
        <f t="shared" ca="1" si="30"/>
        <v>43921.892534595012</v>
      </c>
      <c r="AD61" s="446">
        <f t="shared" ca="1" si="30"/>
        <v>50913.737140011865</v>
      </c>
      <c r="AE61" s="445">
        <f t="shared" ca="1" si="16"/>
        <v>0</v>
      </c>
      <c r="AF61" s="445">
        <f t="shared" ca="1" si="17"/>
        <v>0</v>
      </c>
      <c r="AG61" s="445">
        <f t="shared" ca="1" si="18"/>
        <v>0</v>
      </c>
      <c r="AH61" s="445">
        <f t="shared" ca="1" si="19"/>
        <v>0</v>
      </c>
      <c r="AI61" s="442">
        <f t="shared" ca="1" si="20"/>
        <v>0</v>
      </c>
      <c r="AJ61" s="446">
        <f t="shared" ca="1" si="21"/>
        <v>0</v>
      </c>
      <c r="AK61" s="445">
        <f t="shared" ca="1" si="31"/>
        <v>0</v>
      </c>
      <c r="AL61" s="442">
        <f t="shared" ca="1" si="31"/>
        <v>0</v>
      </c>
      <c r="AM61" s="446">
        <f t="shared" ca="1" si="31"/>
        <v>0</v>
      </c>
    </row>
    <row r="62" spans="1:39" s="82" customFormat="1" ht="12.9" customHeight="1" x14ac:dyDescent="0.3">
      <c r="A62" s="19"/>
      <c r="B62" s="19"/>
      <c r="C62" s="104"/>
      <c r="D62" s="453"/>
      <c r="E62" s="454" t="str">
        <f t="shared" ca="1" si="32"/>
        <v>Burundi</v>
      </c>
      <c r="F62" s="454" t="str">
        <f t="shared" ca="1" si="32"/>
        <v>bi</v>
      </c>
      <c r="G62" s="454" t="str">
        <f t="shared" ca="1" si="32"/>
        <v>e9m3</v>
      </c>
      <c r="H62" s="175"/>
      <c r="I62" s="175"/>
      <c r="J62" s="442">
        <f t="shared" ca="1" si="33"/>
        <v>0</v>
      </c>
      <c r="K62" s="442">
        <f t="shared" ca="1" si="33"/>
        <v>0</v>
      </c>
      <c r="L62" s="448">
        <f t="shared" ca="1" si="33"/>
        <v>0</v>
      </c>
      <c r="M62" s="445">
        <f t="shared" ca="1" si="23"/>
        <v>0</v>
      </c>
      <c r="N62" s="445">
        <f t="shared" ca="1" si="24"/>
        <v>0</v>
      </c>
      <c r="O62" s="445">
        <f t="shared" ca="1" si="25"/>
        <v>0</v>
      </c>
      <c r="P62" s="445">
        <f t="shared" ca="1" si="8"/>
        <v>0</v>
      </c>
      <c r="Q62" s="442">
        <f t="shared" ca="1" si="9"/>
        <v>0</v>
      </c>
      <c r="R62" s="446">
        <f t="shared" ca="1" si="10"/>
        <v>0</v>
      </c>
      <c r="S62" s="445">
        <f t="shared" ca="1" si="11"/>
        <v>0</v>
      </c>
      <c r="T62" s="442">
        <f t="shared" ca="1" si="12"/>
        <v>0</v>
      </c>
      <c r="U62" s="446">
        <f t="shared" ca="1" si="12"/>
        <v>0</v>
      </c>
      <c r="V62" s="445">
        <f t="shared" ca="1" si="26"/>
        <v>0</v>
      </c>
      <c r="W62" s="445">
        <f t="shared" ca="1" si="27"/>
        <v>0</v>
      </c>
      <c r="X62" s="445">
        <f t="shared" ca="1" si="28"/>
        <v>0</v>
      </c>
      <c r="Y62" s="445">
        <f t="shared" ca="1" si="13"/>
        <v>0</v>
      </c>
      <c r="Z62" s="442">
        <f t="shared" ca="1" si="14"/>
        <v>0</v>
      </c>
      <c r="AA62" s="446">
        <f t="shared" ca="1" si="15"/>
        <v>0</v>
      </c>
      <c r="AB62" s="445">
        <f t="shared" ca="1" si="30"/>
        <v>0</v>
      </c>
      <c r="AC62" s="442">
        <f t="shared" ca="1" si="30"/>
        <v>0</v>
      </c>
      <c r="AD62" s="446">
        <f t="shared" ca="1" si="30"/>
        <v>0</v>
      </c>
      <c r="AE62" s="445">
        <f t="shared" ca="1" si="16"/>
        <v>0</v>
      </c>
      <c r="AF62" s="445">
        <f t="shared" ca="1" si="17"/>
        <v>0</v>
      </c>
      <c r="AG62" s="445">
        <f t="shared" ca="1" si="18"/>
        <v>0</v>
      </c>
      <c r="AH62" s="445">
        <f t="shared" ca="1" si="19"/>
        <v>0</v>
      </c>
      <c r="AI62" s="442">
        <f t="shared" ca="1" si="20"/>
        <v>0</v>
      </c>
      <c r="AJ62" s="446">
        <f t="shared" ca="1" si="21"/>
        <v>0</v>
      </c>
      <c r="AK62" s="445">
        <f t="shared" ca="1" si="31"/>
        <v>0</v>
      </c>
      <c r="AL62" s="442">
        <f t="shared" ca="1" si="31"/>
        <v>0</v>
      </c>
      <c r="AM62" s="446">
        <f t="shared" ca="1" si="31"/>
        <v>0</v>
      </c>
    </row>
    <row r="63" spans="1:39" s="82" customFormat="1" ht="12.9" customHeight="1" x14ac:dyDescent="0.3">
      <c r="A63" s="19"/>
      <c r="B63" s="19"/>
      <c r="C63" s="104"/>
      <c r="D63" s="453"/>
      <c r="E63" s="454" t="str">
        <f t="shared" ca="1" si="32"/>
        <v>Benin</v>
      </c>
      <c r="F63" s="454" t="str">
        <f t="shared" ca="1" si="32"/>
        <v>bj</v>
      </c>
      <c r="G63" s="454" t="str">
        <f t="shared" ca="1" si="32"/>
        <v>e9m3</v>
      </c>
      <c r="H63" s="175"/>
      <c r="I63" s="175"/>
      <c r="J63" s="442">
        <f t="shared" ca="1" si="33"/>
        <v>0</v>
      </c>
      <c r="K63" s="442">
        <f t="shared" ca="1" si="33"/>
        <v>0</v>
      </c>
      <c r="L63" s="448">
        <f t="shared" ca="1" si="33"/>
        <v>0</v>
      </c>
      <c r="M63" s="445">
        <f t="shared" ca="1" si="23"/>
        <v>0</v>
      </c>
      <c r="N63" s="445">
        <f t="shared" ca="1" si="24"/>
        <v>0</v>
      </c>
      <c r="O63" s="445">
        <f t="shared" ca="1" si="25"/>
        <v>0</v>
      </c>
      <c r="P63" s="445">
        <f t="shared" ca="1" si="8"/>
        <v>0</v>
      </c>
      <c r="Q63" s="442">
        <f t="shared" ca="1" si="9"/>
        <v>0</v>
      </c>
      <c r="R63" s="446">
        <f t="shared" ca="1" si="10"/>
        <v>0</v>
      </c>
      <c r="S63" s="445">
        <f t="shared" ca="1" si="11"/>
        <v>0</v>
      </c>
      <c r="T63" s="442">
        <f t="shared" ca="1" si="12"/>
        <v>0</v>
      </c>
      <c r="U63" s="446">
        <f t="shared" ca="1" si="12"/>
        <v>0</v>
      </c>
      <c r="V63" s="445">
        <f t="shared" ca="1" si="26"/>
        <v>0</v>
      </c>
      <c r="W63" s="445">
        <f t="shared" ca="1" si="27"/>
        <v>0</v>
      </c>
      <c r="X63" s="445">
        <f t="shared" ca="1" si="28"/>
        <v>0</v>
      </c>
      <c r="Y63" s="445">
        <f t="shared" ca="1" si="13"/>
        <v>0</v>
      </c>
      <c r="Z63" s="442">
        <f t="shared" ca="1" si="14"/>
        <v>0</v>
      </c>
      <c r="AA63" s="446">
        <f t="shared" ca="1" si="15"/>
        <v>0</v>
      </c>
      <c r="AB63" s="445">
        <f t="shared" ca="1" si="30"/>
        <v>0</v>
      </c>
      <c r="AC63" s="442">
        <f t="shared" ca="1" si="30"/>
        <v>0</v>
      </c>
      <c r="AD63" s="446">
        <f t="shared" ca="1" si="30"/>
        <v>0</v>
      </c>
      <c r="AE63" s="445">
        <f t="shared" ca="1" si="16"/>
        <v>0</v>
      </c>
      <c r="AF63" s="445">
        <f t="shared" ca="1" si="17"/>
        <v>0</v>
      </c>
      <c r="AG63" s="445">
        <f t="shared" ca="1" si="18"/>
        <v>0</v>
      </c>
      <c r="AH63" s="445">
        <f t="shared" ca="1" si="19"/>
        <v>0</v>
      </c>
      <c r="AI63" s="442">
        <f t="shared" ca="1" si="20"/>
        <v>0</v>
      </c>
      <c r="AJ63" s="446">
        <f t="shared" ca="1" si="21"/>
        <v>0</v>
      </c>
      <c r="AK63" s="445">
        <f t="shared" ca="1" si="31"/>
        <v>0</v>
      </c>
      <c r="AL63" s="442">
        <f t="shared" ca="1" si="31"/>
        <v>0</v>
      </c>
      <c r="AM63" s="446">
        <f t="shared" ca="1" si="31"/>
        <v>0</v>
      </c>
    </row>
    <row r="64" spans="1:39" s="82" customFormat="1" ht="12.9" customHeight="1" x14ac:dyDescent="0.3">
      <c r="A64" s="19"/>
      <c r="B64" s="19"/>
      <c r="C64" s="104"/>
      <c r="D64" s="453"/>
      <c r="E64" s="454" t="str">
        <f t="shared" ca="1" si="32"/>
        <v>Saint BarthÃ©lemy</v>
      </c>
      <c r="F64" s="454" t="str">
        <f t="shared" ca="1" si="32"/>
        <v>bl</v>
      </c>
      <c r="G64" s="454" t="str">
        <f t="shared" ca="1" si="32"/>
        <v>e9m3</v>
      </c>
      <c r="H64" s="175"/>
      <c r="I64" s="175"/>
      <c r="J64" s="442">
        <f t="shared" ca="1" si="33"/>
        <v>0</v>
      </c>
      <c r="K64" s="442">
        <f t="shared" ca="1" si="33"/>
        <v>0</v>
      </c>
      <c r="L64" s="448">
        <f t="shared" ca="1" si="33"/>
        <v>0</v>
      </c>
      <c r="M64" s="445">
        <f t="shared" ca="1" si="23"/>
        <v>0</v>
      </c>
      <c r="N64" s="445">
        <f t="shared" ca="1" si="24"/>
        <v>0</v>
      </c>
      <c r="O64" s="445">
        <f t="shared" ca="1" si="25"/>
        <v>0</v>
      </c>
      <c r="P64" s="445">
        <f t="shared" ca="1" si="8"/>
        <v>0</v>
      </c>
      <c r="Q64" s="442">
        <f t="shared" ca="1" si="9"/>
        <v>0</v>
      </c>
      <c r="R64" s="446">
        <f t="shared" ca="1" si="10"/>
        <v>0</v>
      </c>
      <c r="S64" s="445">
        <f t="shared" ca="1" si="11"/>
        <v>0</v>
      </c>
      <c r="T64" s="442">
        <f t="shared" ca="1" si="12"/>
        <v>0</v>
      </c>
      <c r="U64" s="446">
        <f t="shared" ca="1" si="12"/>
        <v>0</v>
      </c>
      <c r="V64" s="445">
        <f t="shared" ca="1" si="26"/>
        <v>0</v>
      </c>
      <c r="W64" s="445">
        <f t="shared" ca="1" si="27"/>
        <v>0</v>
      </c>
      <c r="X64" s="445">
        <f t="shared" ca="1" si="28"/>
        <v>0</v>
      </c>
      <c r="Y64" s="445">
        <f t="shared" ca="1" si="13"/>
        <v>0</v>
      </c>
      <c r="Z64" s="442">
        <f t="shared" ca="1" si="14"/>
        <v>0</v>
      </c>
      <c r="AA64" s="446">
        <f t="shared" ca="1" si="15"/>
        <v>0</v>
      </c>
      <c r="AB64" s="445">
        <f t="shared" ca="1" si="30"/>
        <v>0</v>
      </c>
      <c r="AC64" s="442">
        <f t="shared" ca="1" si="30"/>
        <v>0</v>
      </c>
      <c r="AD64" s="446">
        <f t="shared" ca="1" si="30"/>
        <v>0</v>
      </c>
      <c r="AE64" s="445">
        <f t="shared" ca="1" si="16"/>
        <v>0</v>
      </c>
      <c r="AF64" s="445">
        <f t="shared" ca="1" si="17"/>
        <v>0</v>
      </c>
      <c r="AG64" s="445">
        <f t="shared" ca="1" si="18"/>
        <v>0</v>
      </c>
      <c r="AH64" s="445">
        <f t="shared" ca="1" si="19"/>
        <v>0</v>
      </c>
      <c r="AI64" s="442">
        <f t="shared" ca="1" si="20"/>
        <v>0</v>
      </c>
      <c r="AJ64" s="446">
        <f t="shared" ca="1" si="21"/>
        <v>0</v>
      </c>
      <c r="AK64" s="445">
        <f t="shared" ca="1" si="31"/>
        <v>0</v>
      </c>
      <c r="AL64" s="442">
        <f t="shared" ca="1" si="31"/>
        <v>0</v>
      </c>
      <c r="AM64" s="446">
        <f t="shared" ca="1" si="31"/>
        <v>0</v>
      </c>
    </row>
    <row r="65" spans="1:39" s="82" customFormat="1" ht="12.9" customHeight="1" x14ac:dyDescent="0.3">
      <c r="A65" s="19"/>
      <c r="B65" s="19"/>
      <c r="C65" s="104"/>
      <c r="D65" s="453"/>
      <c r="E65" s="454" t="str">
        <f t="shared" ca="1" si="32"/>
        <v>Bermuda</v>
      </c>
      <c r="F65" s="454" t="str">
        <f t="shared" ca="1" si="32"/>
        <v>bm</v>
      </c>
      <c r="G65" s="454" t="str">
        <f t="shared" ca="1" si="32"/>
        <v>e9m3</v>
      </c>
      <c r="H65" s="175"/>
      <c r="I65" s="175"/>
      <c r="J65" s="442">
        <f t="shared" ca="1" si="33"/>
        <v>0</v>
      </c>
      <c r="K65" s="442">
        <f t="shared" ca="1" si="33"/>
        <v>0</v>
      </c>
      <c r="L65" s="448">
        <f t="shared" ca="1" si="33"/>
        <v>0</v>
      </c>
      <c r="M65" s="445">
        <f t="shared" ca="1" si="23"/>
        <v>0</v>
      </c>
      <c r="N65" s="445">
        <f t="shared" ca="1" si="24"/>
        <v>0</v>
      </c>
      <c r="O65" s="445">
        <f t="shared" ca="1" si="25"/>
        <v>0</v>
      </c>
      <c r="P65" s="445">
        <f t="shared" ca="1" si="8"/>
        <v>0</v>
      </c>
      <c r="Q65" s="442">
        <f t="shared" ca="1" si="9"/>
        <v>0</v>
      </c>
      <c r="R65" s="446">
        <f t="shared" ca="1" si="10"/>
        <v>0</v>
      </c>
      <c r="S65" s="445">
        <f t="shared" ca="1" si="11"/>
        <v>0</v>
      </c>
      <c r="T65" s="442">
        <f t="shared" ca="1" si="12"/>
        <v>0</v>
      </c>
      <c r="U65" s="446">
        <f t="shared" ca="1" si="12"/>
        <v>0</v>
      </c>
      <c r="V65" s="445">
        <f t="shared" ca="1" si="26"/>
        <v>0</v>
      </c>
      <c r="W65" s="445">
        <f t="shared" ca="1" si="27"/>
        <v>0</v>
      </c>
      <c r="X65" s="445">
        <f t="shared" ca="1" si="28"/>
        <v>0</v>
      </c>
      <c r="Y65" s="445">
        <f t="shared" ca="1" si="13"/>
        <v>0</v>
      </c>
      <c r="Z65" s="442">
        <f t="shared" ca="1" si="14"/>
        <v>0</v>
      </c>
      <c r="AA65" s="446">
        <f t="shared" ca="1" si="15"/>
        <v>0</v>
      </c>
      <c r="AB65" s="445">
        <f t="shared" ca="1" si="30"/>
        <v>0</v>
      </c>
      <c r="AC65" s="442">
        <f t="shared" ca="1" si="30"/>
        <v>0</v>
      </c>
      <c r="AD65" s="446">
        <f t="shared" ca="1" si="30"/>
        <v>0</v>
      </c>
      <c r="AE65" s="445">
        <f t="shared" ca="1" si="16"/>
        <v>0</v>
      </c>
      <c r="AF65" s="445">
        <f t="shared" ca="1" si="17"/>
        <v>0</v>
      </c>
      <c r="AG65" s="445">
        <f t="shared" ca="1" si="18"/>
        <v>0</v>
      </c>
      <c r="AH65" s="445">
        <f t="shared" ca="1" si="19"/>
        <v>0</v>
      </c>
      <c r="AI65" s="442">
        <f t="shared" ca="1" si="20"/>
        <v>0</v>
      </c>
      <c r="AJ65" s="446">
        <f t="shared" ca="1" si="21"/>
        <v>0</v>
      </c>
      <c r="AK65" s="445">
        <f t="shared" ca="1" si="31"/>
        <v>0</v>
      </c>
      <c r="AL65" s="442">
        <f t="shared" ca="1" si="31"/>
        <v>0</v>
      </c>
      <c r="AM65" s="446">
        <f t="shared" ca="1" si="31"/>
        <v>0</v>
      </c>
    </row>
    <row r="66" spans="1:39" s="82" customFormat="1" ht="12.9" customHeight="1" x14ac:dyDescent="0.3">
      <c r="A66" s="19"/>
      <c r="B66" s="19"/>
      <c r="C66" s="104"/>
      <c r="D66" s="453"/>
      <c r="E66" s="454" t="str">
        <f t="shared" ca="1" si="32"/>
        <v>Brunei</v>
      </c>
      <c r="F66" s="454" t="str">
        <f t="shared" ca="1" si="32"/>
        <v>bn</v>
      </c>
      <c r="G66" s="454" t="str">
        <f t="shared" ca="1" si="32"/>
        <v>e9m3</v>
      </c>
      <c r="H66" s="175"/>
      <c r="I66" s="175"/>
      <c r="J66" s="442">
        <f t="shared" ca="1" si="33"/>
        <v>12</v>
      </c>
      <c r="K66" s="442">
        <f t="shared" ca="1" si="33"/>
        <v>0</v>
      </c>
      <c r="L66" s="448">
        <f t="shared" ca="1" si="33"/>
        <v>11.775</v>
      </c>
      <c r="M66" s="445">
        <f t="shared" ca="1" si="23"/>
        <v>22753.871999999999</v>
      </c>
      <c r="N66" s="445">
        <f t="shared" ca="1" si="24"/>
        <v>23508.144</v>
      </c>
      <c r="O66" s="445">
        <f t="shared" ca="1" si="25"/>
        <v>24430.031999999999</v>
      </c>
      <c r="P66" s="445">
        <f t="shared" ca="1" si="8"/>
        <v>2078.1389375992107</v>
      </c>
      <c r="Q66" s="442">
        <f t="shared" ca="1" si="9"/>
        <v>5337.4141406375547</v>
      </c>
      <c r="R66" s="446">
        <f t="shared" ca="1" si="10"/>
        <v>9007.397037753366</v>
      </c>
      <c r="S66" s="445">
        <f t="shared" ca="1" si="11"/>
        <v>24832.010937599211</v>
      </c>
      <c r="T66" s="442">
        <f t="shared" ca="1" si="12"/>
        <v>28845.558140637557</v>
      </c>
      <c r="U66" s="446">
        <f t="shared" ca="1" si="12"/>
        <v>33437.429037753362</v>
      </c>
      <c r="V66" s="445">
        <f t="shared" ca="1" si="26"/>
        <v>0</v>
      </c>
      <c r="W66" s="445">
        <f t="shared" ca="1" si="27"/>
        <v>0</v>
      </c>
      <c r="X66" s="445">
        <f t="shared" ca="1" si="28"/>
        <v>0</v>
      </c>
      <c r="Y66" s="445">
        <f t="shared" ca="1" si="13"/>
        <v>0</v>
      </c>
      <c r="Z66" s="442">
        <f t="shared" ca="1" si="14"/>
        <v>0</v>
      </c>
      <c r="AA66" s="446">
        <f t="shared" ca="1" si="15"/>
        <v>0</v>
      </c>
      <c r="AB66" s="445">
        <f t="shared" ca="1" si="30"/>
        <v>0</v>
      </c>
      <c r="AC66" s="442">
        <f t="shared" ca="1" si="30"/>
        <v>0</v>
      </c>
      <c r="AD66" s="446">
        <f t="shared" ca="1" si="30"/>
        <v>0</v>
      </c>
      <c r="AE66" s="445">
        <f t="shared" ca="1" si="16"/>
        <v>23017.77</v>
      </c>
      <c r="AF66" s="445">
        <f t="shared" ca="1" si="17"/>
        <v>23780.79</v>
      </c>
      <c r="AG66" s="445">
        <f t="shared" ca="1" si="18"/>
        <v>24713.37</v>
      </c>
      <c r="AH66" s="445">
        <f t="shared" ca="1" si="19"/>
        <v>2039.1738325192255</v>
      </c>
      <c r="AI66" s="442">
        <f t="shared" ca="1" si="20"/>
        <v>5237.3376255006015</v>
      </c>
      <c r="AJ66" s="446">
        <f t="shared" ca="1" si="21"/>
        <v>8838.5083432954907</v>
      </c>
      <c r="AK66" s="445">
        <f t="shared" ca="1" si="31"/>
        <v>25056.943832519224</v>
      </c>
      <c r="AL66" s="442">
        <f t="shared" ca="1" si="31"/>
        <v>29018.127625500601</v>
      </c>
      <c r="AM66" s="446">
        <f t="shared" ca="1" si="31"/>
        <v>33551.878343295488</v>
      </c>
    </row>
    <row r="67" spans="1:39" s="82" customFormat="1" ht="12.9" customHeight="1" x14ac:dyDescent="0.3">
      <c r="A67" s="19"/>
      <c r="B67" s="19"/>
      <c r="C67" s="104"/>
      <c r="D67" s="453"/>
      <c r="E67" s="454" t="str">
        <f t="shared" ca="1" si="32"/>
        <v>Bolivia</v>
      </c>
      <c r="F67" s="454" t="str">
        <f t="shared" ca="1" si="32"/>
        <v>bo</v>
      </c>
      <c r="G67" s="454" t="str">
        <f t="shared" ca="1" si="32"/>
        <v>e9m3</v>
      </c>
      <c r="H67" s="175"/>
      <c r="I67" s="175"/>
      <c r="J67" s="442">
        <f t="shared" ca="1" si="33"/>
        <v>14</v>
      </c>
      <c r="K67" s="442">
        <f t="shared" ca="1" si="33"/>
        <v>15.328448489070512</v>
      </c>
      <c r="L67" s="448">
        <f t="shared" ca="1" si="33"/>
        <v>17.058</v>
      </c>
      <c r="M67" s="445">
        <f t="shared" ca="1" si="23"/>
        <v>26546.183999999997</v>
      </c>
      <c r="N67" s="445">
        <f t="shared" ca="1" si="24"/>
        <v>27426.168000000001</v>
      </c>
      <c r="O67" s="445">
        <f t="shared" ca="1" si="25"/>
        <v>28501.703999999998</v>
      </c>
      <c r="P67" s="445">
        <f t="shared" ca="1" si="8"/>
        <v>2424.4954271990787</v>
      </c>
      <c r="Q67" s="442">
        <f t="shared" ca="1" si="9"/>
        <v>6226.9831640771463</v>
      </c>
      <c r="R67" s="446">
        <f t="shared" ca="1" si="10"/>
        <v>10508.629877378924</v>
      </c>
      <c r="S67" s="445">
        <f t="shared" ca="1" si="11"/>
        <v>28970.679427199077</v>
      </c>
      <c r="T67" s="442">
        <f t="shared" ca="1" si="12"/>
        <v>33653.15116407715</v>
      </c>
      <c r="U67" s="446">
        <f t="shared" ca="1" si="12"/>
        <v>39010.333877378922</v>
      </c>
      <c r="V67" s="445">
        <f t="shared" ca="1" si="26"/>
        <v>29065.129573241982</v>
      </c>
      <c r="W67" s="445">
        <f t="shared" ca="1" si="27"/>
        <v>30028.614531471001</v>
      </c>
      <c r="X67" s="445">
        <f t="shared" ca="1" si="28"/>
        <v>31206.207258195351</v>
      </c>
      <c r="Y67" s="445">
        <f t="shared" ca="1" si="13"/>
        <v>2654.5538048434346</v>
      </c>
      <c r="Z67" s="442">
        <f t="shared" ca="1" si="14"/>
        <v>6817.8564766332756</v>
      </c>
      <c r="AA67" s="446">
        <f t="shared" ca="1" si="15"/>
        <v>11505.785126150731</v>
      </c>
      <c r="AB67" s="445">
        <f t="shared" ca="1" si="30"/>
        <v>31719.683378085418</v>
      </c>
      <c r="AC67" s="442">
        <f t="shared" ca="1" si="30"/>
        <v>36846.471008104279</v>
      </c>
      <c r="AD67" s="446">
        <f t="shared" ca="1" si="30"/>
        <v>42711.992384346086</v>
      </c>
      <c r="AE67" s="445">
        <f t="shared" ca="1" si="16"/>
        <v>33344.9784</v>
      </c>
      <c r="AF67" s="445">
        <f t="shared" ca="1" si="17"/>
        <v>34450.336799999997</v>
      </c>
      <c r="AG67" s="445">
        <f t="shared" ca="1" si="18"/>
        <v>35801.330399999999</v>
      </c>
      <c r="AH67" s="445">
        <f t="shared" ca="1" si="19"/>
        <v>2954.0744997972779</v>
      </c>
      <c r="AI67" s="442">
        <f t="shared" ca="1" si="20"/>
        <v>7587.1342009162845</v>
      </c>
      <c r="AJ67" s="446">
        <f t="shared" ca="1" si="21"/>
        <v>12804.014889166408</v>
      </c>
      <c r="AK67" s="445">
        <f t="shared" ca="1" si="31"/>
        <v>36299.05289979728</v>
      </c>
      <c r="AL67" s="442">
        <f t="shared" ca="1" si="31"/>
        <v>42037.471000916281</v>
      </c>
      <c r="AM67" s="446">
        <f t="shared" ca="1" si="31"/>
        <v>48605.345289166406</v>
      </c>
    </row>
    <row r="68" spans="1:39" s="82" customFormat="1" ht="12.9" customHeight="1" x14ac:dyDescent="0.3">
      <c r="A68" s="19"/>
      <c r="B68" s="19"/>
      <c r="C68" s="104"/>
      <c r="D68" s="453"/>
      <c r="E68" s="454" t="str">
        <f t="shared" ca="1" si="32"/>
        <v>Bonaire, Sint Eustatius and Saba</v>
      </c>
      <c r="F68" s="454" t="str">
        <f t="shared" ca="1" si="32"/>
        <v>bq</v>
      </c>
      <c r="G68" s="454" t="str">
        <f t="shared" ca="1" si="32"/>
        <v>e9m3</v>
      </c>
      <c r="H68" s="175"/>
      <c r="I68" s="175"/>
      <c r="J68" s="442">
        <f t="shared" ca="1" si="33"/>
        <v>0</v>
      </c>
      <c r="K68" s="442">
        <f t="shared" ca="1" si="33"/>
        <v>0</v>
      </c>
      <c r="L68" s="448">
        <f t="shared" ca="1" si="33"/>
        <v>0</v>
      </c>
      <c r="M68" s="445">
        <f t="shared" ca="1" si="23"/>
        <v>0</v>
      </c>
      <c r="N68" s="445">
        <f t="shared" ca="1" si="24"/>
        <v>0</v>
      </c>
      <c r="O68" s="445">
        <f t="shared" ca="1" si="25"/>
        <v>0</v>
      </c>
      <c r="P68" s="445">
        <f t="shared" ca="1" si="8"/>
        <v>0</v>
      </c>
      <c r="Q68" s="442">
        <f t="shared" ca="1" si="9"/>
        <v>0</v>
      </c>
      <c r="R68" s="446">
        <f t="shared" ca="1" si="10"/>
        <v>0</v>
      </c>
      <c r="S68" s="445">
        <f t="shared" ca="1" si="11"/>
        <v>0</v>
      </c>
      <c r="T68" s="442">
        <f t="shared" ca="1" si="12"/>
        <v>0</v>
      </c>
      <c r="U68" s="446">
        <f t="shared" ca="1" si="12"/>
        <v>0</v>
      </c>
      <c r="V68" s="445">
        <f t="shared" ca="1" si="26"/>
        <v>0</v>
      </c>
      <c r="W68" s="445">
        <f t="shared" ca="1" si="27"/>
        <v>0</v>
      </c>
      <c r="X68" s="445">
        <f t="shared" ca="1" si="28"/>
        <v>0</v>
      </c>
      <c r="Y68" s="445">
        <f t="shared" ca="1" si="13"/>
        <v>0</v>
      </c>
      <c r="Z68" s="442">
        <f t="shared" ca="1" si="14"/>
        <v>0</v>
      </c>
      <c r="AA68" s="446">
        <f t="shared" ca="1" si="15"/>
        <v>0</v>
      </c>
      <c r="AB68" s="445">
        <f t="shared" ca="1" si="30"/>
        <v>0</v>
      </c>
      <c r="AC68" s="442">
        <f t="shared" ca="1" si="30"/>
        <v>0</v>
      </c>
      <c r="AD68" s="446">
        <f t="shared" ca="1" si="30"/>
        <v>0</v>
      </c>
      <c r="AE68" s="445">
        <f t="shared" ca="1" si="16"/>
        <v>0</v>
      </c>
      <c r="AF68" s="445">
        <f t="shared" ca="1" si="17"/>
        <v>0</v>
      </c>
      <c r="AG68" s="445">
        <f t="shared" ca="1" si="18"/>
        <v>0</v>
      </c>
      <c r="AH68" s="445">
        <f t="shared" ca="1" si="19"/>
        <v>0</v>
      </c>
      <c r="AI68" s="442">
        <f t="shared" ca="1" si="20"/>
        <v>0</v>
      </c>
      <c r="AJ68" s="446">
        <f t="shared" ca="1" si="21"/>
        <v>0</v>
      </c>
      <c r="AK68" s="445">
        <f t="shared" ca="1" si="31"/>
        <v>0</v>
      </c>
      <c r="AL68" s="442">
        <f t="shared" ca="1" si="31"/>
        <v>0</v>
      </c>
      <c r="AM68" s="446">
        <f t="shared" ca="1" si="31"/>
        <v>0</v>
      </c>
    </row>
    <row r="69" spans="1:39" s="82" customFormat="1" ht="12.9" customHeight="1" x14ac:dyDescent="0.3">
      <c r="A69" s="19"/>
      <c r="B69" s="19"/>
      <c r="C69" s="104"/>
      <c r="D69" s="453"/>
      <c r="E69" s="454" t="str">
        <f t="shared" ca="1" si="32"/>
        <v>Brazil</v>
      </c>
      <c r="F69" s="454" t="str">
        <f t="shared" ca="1" si="32"/>
        <v>br</v>
      </c>
      <c r="G69" s="454" t="str">
        <f t="shared" ca="1" si="32"/>
        <v>e9m3</v>
      </c>
      <c r="H69" s="175"/>
      <c r="I69" s="175"/>
      <c r="J69" s="442">
        <f t="shared" ca="1" si="33"/>
        <v>25</v>
      </c>
      <c r="K69" s="442">
        <f t="shared" ca="1" si="33"/>
        <v>25.396026988202223</v>
      </c>
      <c r="L69" s="448">
        <f t="shared" ca="1" si="33"/>
        <v>23.754000000000001</v>
      </c>
      <c r="M69" s="445">
        <f t="shared" ca="1" si="23"/>
        <v>47403.9</v>
      </c>
      <c r="N69" s="445">
        <f t="shared" ca="1" si="24"/>
        <v>48975.299999999996</v>
      </c>
      <c r="O69" s="445">
        <f t="shared" ca="1" si="25"/>
        <v>50895.9</v>
      </c>
      <c r="P69" s="445">
        <f t="shared" ca="1" si="8"/>
        <v>4329.4561199983546</v>
      </c>
      <c r="Q69" s="442">
        <f t="shared" ca="1" si="9"/>
        <v>11119.612792994905</v>
      </c>
      <c r="R69" s="446">
        <f t="shared" ca="1" si="10"/>
        <v>18765.410495319509</v>
      </c>
      <c r="S69" s="445">
        <f t="shared" ca="1" si="11"/>
        <v>51733.356119998352</v>
      </c>
      <c r="T69" s="442">
        <f t="shared" ca="1" si="12"/>
        <v>60094.912792994903</v>
      </c>
      <c r="U69" s="446">
        <f t="shared" ca="1" si="12"/>
        <v>69661.310495319514</v>
      </c>
      <c r="V69" s="445">
        <f t="shared" ca="1" si="26"/>
        <v>48154.828949841569</v>
      </c>
      <c r="W69" s="445">
        <f t="shared" ca="1" si="27"/>
        <v>49751.121622212013</v>
      </c>
      <c r="X69" s="445">
        <f t="shared" ca="1" si="28"/>
        <v>51702.14599955365</v>
      </c>
      <c r="Y69" s="445">
        <f t="shared" ca="1" si="13"/>
        <v>4398.0393787086205</v>
      </c>
      <c r="Z69" s="442">
        <f t="shared" ca="1" si="14"/>
        <v>11295.759463570294</v>
      </c>
      <c r="AA69" s="446">
        <f t="shared" ca="1" si="15"/>
        <v>19062.674855353103</v>
      </c>
      <c r="AB69" s="445">
        <f t="shared" ca="1" si="30"/>
        <v>52552.86832855019</v>
      </c>
      <c r="AC69" s="442">
        <f t="shared" ca="1" si="30"/>
        <v>61046.881085782305</v>
      </c>
      <c r="AD69" s="446">
        <f t="shared" ca="1" si="30"/>
        <v>70764.820854906749</v>
      </c>
      <c r="AE69" s="445">
        <f t="shared" ca="1" si="16"/>
        <v>46434.319199999998</v>
      </c>
      <c r="AF69" s="445">
        <f t="shared" ca="1" si="17"/>
        <v>47973.578399999999</v>
      </c>
      <c r="AG69" s="445">
        <f t="shared" ca="1" si="18"/>
        <v>49854.895199999999</v>
      </c>
      <c r="AH69" s="445">
        <f t="shared" ca="1" si="19"/>
        <v>4113.6760269776378</v>
      </c>
      <c r="AI69" s="442">
        <f t="shared" ca="1" si="20"/>
        <v>10565.41129139204</v>
      </c>
      <c r="AJ69" s="446">
        <f t="shared" ca="1" si="21"/>
        <v>17830.142436232789</v>
      </c>
      <c r="AK69" s="445">
        <f t="shared" ca="1" si="31"/>
        <v>50547.995226977633</v>
      </c>
      <c r="AL69" s="442">
        <f t="shared" ca="1" si="31"/>
        <v>58538.989691392038</v>
      </c>
      <c r="AM69" s="446">
        <f t="shared" ca="1" si="31"/>
        <v>67685.037636232795</v>
      </c>
    </row>
    <row r="70" spans="1:39" s="82" customFormat="1" ht="12.9" customHeight="1" x14ac:dyDescent="0.3">
      <c r="A70" s="19"/>
      <c r="B70" s="19"/>
      <c r="C70" s="104"/>
      <c r="D70" s="453"/>
      <c r="E70" s="454" t="str">
        <f t="shared" ca="1" si="32"/>
        <v>Bahamas</v>
      </c>
      <c r="F70" s="454" t="str">
        <f t="shared" ca="1" si="32"/>
        <v>bs</v>
      </c>
      <c r="G70" s="454" t="str">
        <f t="shared" ca="1" si="32"/>
        <v>e9m3</v>
      </c>
      <c r="H70" s="175"/>
      <c r="I70" s="175"/>
      <c r="J70" s="442">
        <f t="shared" ca="1" si="33"/>
        <v>0</v>
      </c>
      <c r="K70" s="442">
        <f t="shared" ca="1" si="33"/>
        <v>0</v>
      </c>
      <c r="L70" s="448">
        <f t="shared" ca="1" si="33"/>
        <v>0</v>
      </c>
      <c r="M70" s="445">
        <f t="shared" ca="1" si="23"/>
        <v>0</v>
      </c>
      <c r="N70" s="445">
        <f t="shared" ca="1" si="24"/>
        <v>0</v>
      </c>
      <c r="O70" s="445">
        <f t="shared" ca="1" si="25"/>
        <v>0</v>
      </c>
      <c r="P70" s="445">
        <f t="shared" ca="1" si="8"/>
        <v>0</v>
      </c>
      <c r="Q70" s="442">
        <f t="shared" ca="1" si="9"/>
        <v>0</v>
      </c>
      <c r="R70" s="446">
        <f t="shared" ca="1" si="10"/>
        <v>0</v>
      </c>
      <c r="S70" s="445">
        <f t="shared" ca="1" si="11"/>
        <v>0</v>
      </c>
      <c r="T70" s="442">
        <f t="shared" ca="1" si="12"/>
        <v>0</v>
      </c>
      <c r="U70" s="446">
        <f t="shared" ca="1" si="12"/>
        <v>0</v>
      </c>
      <c r="V70" s="445">
        <f t="shared" ca="1" si="26"/>
        <v>0</v>
      </c>
      <c r="W70" s="445">
        <f t="shared" ca="1" si="27"/>
        <v>0</v>
      </c>
      <c r="X70" s="445">
        <f t="shared" ca="1" si="28"/>
        <v>0</v>
      </c>
      <c r="Y70" s="445">
        <f t="shared" ca="1" si="13"/>
        <v>0</v>
      </c>
      <c r="Z70" s="442">
        <f t="shared" ca="1" si="14"/>
        <v>0</v>
      </c>
      <c r="AA70" s="446">
        <f t="shared" ca="1" si="15"/>
        <v>0</v>
      </c>
      <c r="AB70" s="445">
        <f t="shared" ca="1" si="30"/>
        <v>0</v>
      </c>
      <c r="AC70" s="442">
        <f t="shared" ca="1" si="30"/>
        <v>0</v>
      </c>
      <c r="AD70" s="446">
        <f t="shared" ca="1" si="30"/>
        <v>0</v>
      </c>
      <c r="AE70" s="445">
        <f t="shared" ca="1" si="16"/>
        <v>0</v>
      </c>
      <c r="AF70" s="445">
        <f t="shared" ca="1" si="17"/>
        <v>0</v>
      </c>
      <c r="AG70" s="445">
        <f t="shared" ca="1" si="18"/>
        <v>0</v>
      </c>
      <c r="AH70" s="445">
        <f t="shared" ca="1" si="19"/>
        <v>0</v>
      </c>
      <c r="AI70" s="442">
        <f t="shared" ca="1" si="20"/>
        <v>0</v>
      </c>
      <c r="AJ70" s="446">
        <f t="shared" ca="1" si="21"/>
        <v>0</v>
      </c>
      <c r="AK70" s="445">
        <f t="shared" ca="1" si="31"/>
        <v>0</v>
      </c>
      <c r="AL70" s="442">
        <f t="shared" ca="1" si="31"/>
        <v>0</v>
      </c>
      <c r="AM70" s="446">
        <f t="shared" ca="1" si="31"/>
        <v>0</v>
      </c>
    </row>
    <row r="71" spans="1:39" s="82" customFormat="1" ht="12.9" customHeight="1" x14ac:dyDescent="0.3">
      <c r="A71" s="19"/>
      <c r="B71" s="19"/>
      <c r="C71" s="104"/>
      <c r="D71" s="453"/>
      <c r="E71" s="454" t="str">
        <f t="shared" ca="1" si="32"/>
        <v>Bhutan</v>
      </c>
      <c r="F71" s="454" t="str">
        <f t="shared" ca="1" si="32"/>
        <v>bt</v>
      </c>
      <c r="G71" s="454" t="str">
        <f t="shared" ca="1" si="32"/>
        <v>e9m3</v>
      </c>
      <c r="H71" s="175"/>
      <c r="I71" s="175"/>
      <c r="J71" s="442">
        <f t="shared" ca="1" si="33"/>
        <v>0</v>
      </c>
      <c r="K71" s="442">
        <f t="shared" ca="1" si="33"/>
        <v>0</v>
      </c>
      <c r="L71" s="448">
        <f t="shared" ca="1" si="33"/>
        <v>0</v>
      </c>
      <c r="M71" s="445">
        <f t="shared" ca="1" si="23"/>
        <v>0</v>
      </c>
      <c r="N71" s="445">
        <f t="shared" ca="1" si="24"/>
        <v>0</v>
      </c>
      <c r="O71" s="445">
        <f t="shared" ca="1" si="25"/>
        <v>0</v>
      </c>
      <c r="P71" s="445">
        <f t="shared" ca="1" si="8"/>
        <v>0</v>
      </c>
      <c r="Q71" s="442">
        <f t="shared" ca="1" si="9"/>
        <v>0</v>
      </c>
      <c r="R71" s="446">
        <f t="shared" ca="1" si="10"/>
        <v>0</v>
      </c>
      <c r="S71" s="445">
        <f t="shared" ref="S71:S103" ca="1" si="34">M71+P71</f>
        <v>0</v>
      </c>
      <c r="T71" s="442">
        <f t="shared" ca="1" si="12"/>
        <v>0</v>
      </c>
      <c r="U71" s="446">
        <f t="shared" ca="1" si="12"/>
        <v>0</v>
      </c>
      <c r="V71" s="445">
        <f t="shared" ca="1" si="26"/>
        <v>0</v>
      </c>
      <c r="W71" s="445">
        <f t="shared" ca="1" si="27"/>
        <v>0</v>
      </c>
      <c r="X71" s="445">
        <f t="shared" ca="1" si="28"/>
        <v>0</v>
      </c>
      <c r="Y71" s="445">
        <f t="shared" ca="1" si="13"/>
        <v>0</v>
      </c>
      <c r="Z71" s="442">
        <f t="shared" ca="1" si="14"/>
        <v>0</v>
      </c>
      <c r="AA71" s="446">
        <f t="shared" ca="1" si="15"/>
        <v>0</v>
      </c>
      <c r="AB71" s="445">
        <f t="shared" ca="1" si="30"/>
        <v>0</v>
      </c>
      <c r="AC71" s="442">
        <f t="shared" ca="1" si="30"/>
        <v>0</v>
      </c>
      <c r="AD71" s="446">
        <f t="shared" ca="1" si="30"/>
        <v>0</v>
      </c>
      <c r="AE71" s="445">
        <f t="shared" ca="1" si="16"/>
        <v>0</v>
      </c>
      <c r="AF71" s="445">
        <f t="shared" ca="1" si="17"/>
        <v>0</v>
      </c>
      <c r="AG71" s="445">
        <f t="shared" ca="1" si="18"/>
        <v>0</v>
      </c>
      <c r="AH71" s="445">
        <f t="shared" ca="1" si="19"/>
        <v>0</v>
      </c>
      <c r="AI71" s="442">
        <f t="shared" ca="1" si="20"/>
        <v>0</v>
      </c>
      <c r="AJ71" s="446">
        <f t="shared" ca="1" si="21"/>
        <v>0</v>
      </c>
      <c r="AK71" s="445">
        <f t="shared" ca="1" si="31"/>
        <v>0</v>
      </c>
      <c r="AL71" s="442">
        <f t="shared" ca="1" si="31"/>
        <v>0</v>
      </c>
      <c r="AM71" s="446">
        <f t="shared" ca="1" si="31"/>
        <v>0</v>
      </c>
    </row>
    <row r="72" spans="1:39" s="82" customFormat="1" ht="12.9" customHeight="1" x14ac:dyDescent="0.3">
      <c r="A72" s="19"/>
      <c r="B72" s="19"/>
      <c r="C72" s="104"/>
      <c r="D72" s="453"/>
      <c r="E72" s="454" t="str">
        <f t="shared" ca="1" si="32"/>
        <v>Bouvet Island</v>
      </c>
      <c r="F72" s="454" t="str">
        <f t="shared" ca="1" si="32"/>
        <v>bv</v>
      </c>
      <c r="G72" s="454" t="str">
        <f t="shared" ca="1" si="32"/>
        <v>e9m3</v>
      </c>
      <c r="H72" s="175"/>
      <c r="I72" s="175"/>
      <c r="J72" s="442">
        <f t="shared" ca="1" si="33"/>
        <v>0</v>
      </c>
      <c r="K72" s="442">
        <f t="shared" ca="1" si="33"/>
        <v>0</v>
      </c>
      <c r="L72" s="448">
        <f t="shared" ca="1" si="33"/>
        <v>0</v>
      </c>
      <c r="M72" s="445">
        <f t="shared" ca="1" si="23"/>
        <v>0</v>
      </c>
      <c r="N72" s="445">
        <f t="shared" ca="1" si="24"/>
        <v>0</v>
      </c>
      <c r="O72" s="445">
        <f t="shared" ca="1" si="25"/>
        <v>0</v>
      </c>
      <c r="P72" s="445">
        <f t="shared" ca="1" si="8"/>
        <v>0</v>
      </c>
      <c r="Q72" s="442">
        <f t="shared" ca="1" si="9"/>
        <v>0</v>
      </c>
      <c r="R72" s="446">
        <f t="shared" ca="1" si="10"/>
        <v>0</v>
      </c>
      <c r="S72" s="445">
        <f t="shared" ca="1" si="34"/>
        <v>0</v>
      </c>
      <c r="T72" s="442">
        <f t="shared" ca="1" si="12"/>
        <v>0</v>
      </c>
      <c r="U72" s="446">
        <f t="shared" ca="1" si="12"/>
        <v>0</v>
      </c>
      <c r="V72" s="445">
        <f t="shared" ca="1" si="26"/>
        <v>0</v>
      </c>
      <c r="W72" s="445">
        <f t="shared" ca="1" si="27"/>
        <v>0</v>
      </c>
      <c r="X72" s="445">
        <f t="shared" ca="1" si="28"/>
        <v>0</v>
      </c>
      <c r="Y72" s="445">
        <f t="shared" ca="1" si="13"/>
        <v>0</v>
      </c>
      <c r="Z72" s="442">
        <f t="shared" ca="1" si="14"/>
        <v>0</v>
      </c>
      <c r="AA72" s="446">
        <f t="shared" ca="1" si="15"/>
        <v>0</v>
      </c>
      <c r="AB72" s="445">
        <f t="shared" ca="1" si="30"/>
        <v>0</v>
      </c>
      <c r="AC72" s="442">
        <f t="shared" ca="1" si="30"/>
        <v>0</v>
      </c>
      <c r="AD72" s="446">
        <f t="shared" ca="1" si="30"/>
        <v>0</v>
      </c>
      <c r="AE72" s="445">
        <f t="shared" ca="1" si="16"/>
        <v>0</v>
      </c>
      <c r="AF72" s="445">
        <f t="shared" ca="1" si="17"/>
        <v>0</v>
      </c>
      <c r="AG72" s="445">
        <f t="shared" ca="1" si="18"/>
        <v>0</v>
      </c>
      <c r="AH72" s="445">
        <f t="shared" ca="1" si="19"/>
        <v>0</v>
      </c>
      <c r="AI72" s="442">
        <f t="shared" ca="1" si="20"/>
        <v>0</v>
      </c>
      <c r="AJ72" s="446">
        <f t="shared" ca="1" si="21"/>
        <v>0</v>
      </c>
      <c r="AK72" s="445">
        <f t="shared" ca="1" si="31"/>
        <v>0</v>
      </c>
      <c r="AL72" s="442">
        <f t="shared" ca="1" si="31"/>
        <v>0</v>
      </c>
      <c r="AM72" s="446">
        <f t="shared" ca="1" si="31"/>
        <v>0</v>
      </c>
    </row>
    <row r="73" spans="1:39" s="82" customFormat="1" ht="12.9" customHeight="1" x14ac:dyDescent="0.3">
      <c r="A73" s="19"/>
      <c r="B73" s="19"/>
      <c r="C73" s="104"/>
      <c r="D73" s="453"/>
      <c r="E73" s="454" t="str">
        <f t="shared" ca="1" si="32"/>
        <v>Botswana</v>
      </c>
      <c r="F73" s="454" t="str">
        <f t="shared" ca="1" si="32"/>
        <v>bw</v>
      </c>
      <c r="G73" s="454" t="str">
        <f t="shared" ca="1" si="32"/>
        <v>e9m3</v>
      </c>
      <c r="H73" s="175"/>
      <c r="I73" s="175"/>
      <c r="J73" s="442">
        <f t="shared" ca="1" si="33"/>
        <v>0</v>
      </c>
      <c r="K73" s="442">
        <f t="shared" ca="1" si="33"/>
        <v>0</v>
      </c>
      <c r="L73" s="448">
        <f t="shared" ca="1" si="33"/>
        <v>0</v>
      </c>
      <c r="M73" s="445">
        <f t="shared" ca="1" si="23"/>
        <v>0</v>
      </c>
      <c r="N73" s="445">
        <f t="shared" ca="1" si="24"/>
        <v>0</v>
      </c>
      <c r="O73" s="445">
        <f t="shared" ca="1" si="25"/>
        <v>0</v>
      </c>
      <c r="P73" s="445">
        <f t="shared" ca="1" si="8"/>
        <v>0</v>
      </c>
      <c r="Q73" s="442">
        <f t="shared" ca="1" si="9"/>
        <v>0</v>
      </c>
      <c r="R73" s="446">
        <f t="shared" ca="1" si="10"/>
        <v>0</v>
      </c>
      <c r="S73" s="445">
        <f t="shared" ca="1" si="34"/>
        <v>0</v>
      </c>
      <c r="T73" s="442">
        <f t="shared" ca="1" si="12"/>
        <v>0</v>
      </c>
      <c r="U73" s="446">
        <f t="shared" ca="1" si="12"/>
        <v>0</v>
      </c>
      <c r="V73" s="445">
        <f t="shared" ca="1" si="26"/>
        <v>0</v>
      </c>
      <c r="W73" s="445">
        <f t="shared" ca="1" si="27"/>
        <v>0</v>
      </c>
      <c r="X73" s="445">
        <f t="shared" ca="1" si="28"/>
        <v>0</v>
      </c>
      <c r="Y73" s="445">
        <f t="shared" ca="1" si="13"/>
        <v>0</v>
      </c>
      <c r="Z73" s="442">
        <f t="shared" ca="1" si="14"/>
        <v>0</v>
      </c>
      <c r="AA73" s="446">
        <f t="shared" ca="1" si="15"/>
        <v>0</v>
      </c>
      <c r="AB73" s="445">
        <f t="shared" ca="1" si="30"/>
        <v>0</v>
      </c>
      <c r="AC73" s="442">
        <f t="shared" ca="1" si="30"/>
        <v>0</v>
      </c>
      <c r="AD73" s="446">
        <f t="shared" ca="1" si="30"/>
        <v>0</v>
      </c>
      <c r="AE73" s="445">
        <f t="shared" ca="1" si="16"/>
        <v>0</v>
      </c>
      <c r="AF73" s="445">
        <f t="shared" ca="1" si="17"/>
        <v>0</v>
      </c>
      <c r="AG73" s="445">
        <f t="shared" ca="1" si="18"/>
        <v>0</v>
      </c>
      <c r="AH73" s="445">
        <f t="shared" ca="1" si="19"/>
        <v>0</v>
      </c>
      <c r="AI73" s="442">
        <f t="shared" ca="1" si="20"/>
        <v>0</v>
      </c>
      <c r="AJ73" s="446">
        <f t="shared" ca="1" si="21"/>
        <v>0</v>
      </c>
      <c r="AK73" s="445">
        <f t="shared" ca="1" si="31"/>
        <v>0</v>
      </c>
      <c r="AL73" s="442">
        <f t="shared" ca="1" si="31"/>
        <v>0</v>
      </c>
      <c r="AM73" s="446">
        <f t="shared" ca="1" si="31"/>
        <v>0</v>
      </c>
    </row>
    <row r="74" spans="1:39" s="82" customFormat="1" ht="12.9" customHeight="1" x14ac:dyDescent="0.3">
      <c r="A74" s="19"/>
      <c r="B74" s="19"/>
      <c r="C74" s="104"/>
      <c r="D74" s="453"/>
      <c r="E74" s="454" t="str">
        <f t="shared" ca="1" si="32"/>
        <v>Belarus</v>
      </c>
      <c r="F74" s="454" t="str">
        <f t="shared" ca="1" si="32"/>
        <v>by</v>
      </c>
      <c r="G74" s="454" t="str">
        <f t="shared" ca="1" si="32"/>
        <v>e9m3</v>
      </c>
      <c r="H74" s="175"/>
      <c r="I74" s="175"/>
      <c r="J74" s="442">
        <f t="shared" ca="1" si="33"/>
        <v>0</v>
      </c>
      <c r="K74" s="442">
        <f t="shared" ca="1" si="33"/>
        <v>6.8952840820155015E-2</v>
      </c>
      <c r="L74" s="448">
        <f t="shared" ca="1" si="33"/>
        <v>0</v>
      </c>
      <c r="M74" s="445">
        <f t="shared" ca="1" si="23"/>
        <v>0</v>
      </c>
      <c r="N74" s="445">
        <f t="shared" ca="1" si="24"/>
        <v>0</v>
      </c>
      <c r="O74" s="445">
        <f t="shared" ca="1" si="25"/>
        <v>0</v>
      </c>
      <c r="P74" s="445">
        <f t="shared" ca="1" si="8"/>
        <v>0</v>
      </c>
      <c r="Q74" s="442">
        <f t="shared" ca="1" si="9"/>
        <v>0</v>
      </c>
      <c r="R74" s="446">
        <f t="shared" ca="1" si="10"/>
        <v>0</v>
      </c>
      <c r="S74" s="445">
        <f t="shared" ca="1" si="34"/>
        <v>0</v>
      </c>
      <c r="T74" s="442">
        <f t="shared" ca="1" si="12"/>
        <v>0</v>
      </c>
      <c r="U74" s="446">
        <f t="shared" ca="1" si="12"/>
        <v>0</v>
      </c>
      <c r="V74" s="445">
        <f t="shared" ca="1" si="26"/>
        <v>130.74534283818181</v>
      </c>
      <c r="W74" s="445">
        <f t="shared" ca="1" si="27"/>
        <v>135.07944260077352</v>
      </c>
      <c r="X74" s="445">
        <f t="shared" ca="1" si="28"/>
        <v>140.3766756439411</v>
      </c>
      <c r="Y74" s="445">
        <f t="shared" ca="1" si="13"/>
        <v>11.941131947203701</v>
      </c>
      <c r="Z74" s="442">
        <f t="shared" ca="1" si="14"/>
        <v>30.669155635885485</v>
      </c>
      <c r="AA74" s="446">
        <f t="shared" ca="1" si="15"/>
        <v>51.757134512345303</v>
      </c>
      <c r="AB74" s="445">
        <f t="shared" ca="1" si="30"/>
        <v>142.68647478538551</v>
      </c>
      <c r="AC74" s="442">
        <f t="shared" ca="1" si="30"/>
        <v>165.74859823665901</v>
      </c>
      <c r="AD74" s="446">
        <f t="shared" ca="1" si="30"/>
        <v>192.13381015628642</v>
      </c>
      <c r="AE74" s="445">
        <f t="shared" ca="1" si="16"/>
        <v>0</v>
      </c>
      <c r="AF74" s="445">
        <f t="shared" ca="1" si="17"/>
        <v>0</v>
      </c>
      <c r="AG74" s="445">
        <f t="shared" ca="1" si="18"/>
        <v>0</v>
      </c>
      <c r="AH74" s="445">
        <f t="shared" ca="1" si="19"/>
        <v>0</v>
      </c>
      <c r="AI74" s="442">
        <f t="shared" ca="1" si="20"/>
        <v>0</v>
      </c>
      <c r="AJ74" s="446">
        <f t="shared" ca="1" si="21"/>
        <v>0</v>
      </c>
      <c r="AK74" s="445">
        <f t="shared" ca="1" si="31"/>
        <v>0</v>
      </c>
      <c r="AL74" s="442">
        <f t="shared" ca="1" si="31"/>
        <v>0</v>
      </c>
      <c r="AM74" s="446">
        <f t="shared" ca="1" si="31"/>
        <v>0</v>
      </c>
    </row>
    <row r="75" spans="1:39" s="82" customFormat="1" ht="12.9" customHeight="1" x14ac:dyDescent="0.3">
      <c r="A75" s="19"/>
      <c r="B75" s="19"/>
      <c r="C75" s="104"/>
      <c r="D75" s="453"/>
      <c r="E75" s="454" t="str">
        <f t="shared" ca="1" si="32"/>
        <v>Belize</v>
      </c>
      <c r="F75" s="454" t="str">
        <f t="shared" ca="1" si="32"/>
        <v>bz</v>
      </c>
      <c r="G75" s="454" t="str">
        <f t="shared" ca="1" si="32"/>
        <v>e9m3</v>
      </c>
      <c r="H75" s="175"/>
      <c r="I75" s="175"/>
      <c r="J75" s="442">
        <f t="shared" ca="1" si="33"/>
        <v>0</v>
      </c>
      <c r="K75" s="442">
        <f t="shared" ca="1" si="33"/>
        <v>0</v>
      </c>
      <c r="L75" s="448">
        <f t="shared" ca="1" si="33"/>
        <v>0</v>
      </c>
      <c r="M75" s="445">
        <f t="shared" ca="1" si="23"/>
        <v>0</v>
      </c>
      <c r="N75" s="445">
        <f t="shared" ca="1" si="24"/>
        <v>0</v>
      </c>
      <c r="O75" s="445">
        <f t="shared" ca="1" si="25"/>
        <v>0</v>
      </c>
      <c r="P75" s="445">
        <f t="shared" ca="1" si="8"/>
        <v>0</v>
      </c>
      <c r="Q75" s="442">
        <f t="shared" ca="1" si="9"/>
        <v>0</v>
      </c>
      <c r="R75" s="446">
        <f t="shared" ca="1" si="10"/>
        <v>0</v>
      </c>
      <c r="S75" s="445">
        <f t="shared" ca="1" si="34"/>
        <v>0</v>
      </c>
      <c r="T75" s="442">
        <f t="shared" ca="1" si="12"/>
        <v>0</v>
      </c>
      <c r="U75" s="446">
        <f t="shared" ca="1" si="12"/>
        <v>0</v>
      </c>
      <c r="V75" s="445">
        <f t="shared" ca="1" si="26"/>
        <v>0</v>
      </c>
      <c r="W75" s="445">
        <f t="shared" ca="1" si="27"/>
        <v>0</v>
      </c>
      <c r="X75" s="445">
        <f t="shared" ca="1" si="28"/>
        <v>0</v>
      </c>
      <c r="Y75" s="445">
        <f t="shared" ca="1" si="13"/>
        <v>0</v>
      </c>
      <c r="Z75" s="442">
        <f t="shared" ca="1" si="14"/>
        <v>0</v>
      </c>
      <c r="AA75" s="446">
        <f t="shared" ca="1" si="15"/>
        <v>0</v>
      </c>
      <c r="AB75" s="445">
        <f t="shared" ca="1" si="30"/>
        <v>0</v>
      </c>
      <c r="AC75" s="442">
        <f t="shared" ca="1" si="30"/>
        <v>0</v>
      </c>
      <c r="AD75" s="446">
        <f t="shared" ca="1" si="30"/>
        <v>0</v>
      </c>
      <c r="AE75" s="445">
        <f t="shared" ca="1" si="16"/>
        <v>0</v>
      </c>
      <c r="AF75" s="445">
        <f t="shared" ca="1" si="17"/>
        <v>0</v>
      </c>
      <c r="AG75" s="445">
        <f t="shared" ca="1" si="18"/>
        <v>0</v>
      </c>
      <c r="AH75" s="445">
        <f t="shared" ca="1" si="19"/>
        <v>0</v>
      </c>
      <c r="AI75" s="442">
        <f t="shared" ca="1" si="20"/>
        <v>0</v>
      </c>
      <c r="AJ75" s="446">
        <f t="shared" ca="1" si="21"/>
        <v>0</v>
      </c>
      <c r="AK75" s="445">
        <f t="shared" ca="1" si="31"/>
        <v>0</v>
      </c>
      <c r="AL75" s="442">
        <f t="shared" ca="1" si="31"/>
        <v>0</v>
      </c>
      <c r="AM75" s="446">
        <f t="shared" ca="1" si="31"/>
        <v>0</v>
      </c>
    </row>
    <row r="76" spans="1:39" s="82" customFormat="1" ht="12.9" customHeight="1" x14ac:dyDescent="0.3">
      <c r="A76" s="19"/>
      <c r="B76" s="19"/>
      <c r="C76" s="104"/>
      <c r="D76" s="453"/>
      <c r="E76" s="454" t="str">
        <f t="shared" ca="1" si="32"/>
        <v>Canada</v>
      </c>
      <c r="F76" s="454" t="str">
        <f t="shared" ca="1" si="32"/>
        <v>ca</v>
      </c>
      <c r="G76" s="454" t="str">
        <f t="shared" ca="1" si="32"/>
        <v>e9m3</v>
      </c>
      <c r="H76" s="175"/>
      <c r="I76" s="175"/>
      <c r="J76" s="442">
        <f t="shared" ca="1" si="33"/>
        <v>173</v>
      </c>
      <c r="K76" s="442">
        <f t="shared" ca="1" si="33"/>
        <v>178.72381943709914</v>
      </c>
      <c r="L76" s="448">
        <f t="shared" ca="1" si="33"/>
        <v>190.464</v>
      </c>
      <c r="M76" s="445">
        <f t="shared" ca="1" si="23"/>
        <v>328034.98799999995</v>
      </c>
      <c r="N76" s="445">
        <f t="shared" ca="1" si="24"/>
        <v>338909.076</v>
      </c>
      <c r="O76" s="445">
        <f t="shared" ca="1" si="25"/>
        <v>352199.62799999997</v>
      </c>
      <c r="P76" s="445">
        <f t="shared" ca="1" si="8"/>
        <v>29959.836350388618</v>
      </c>
      <c r="Q76" s="442">
        <f t="shared" ca="1" si="9"/>
        <v>76947.720527524754</v>
      </c>
      <c r="R76" s="446">
        <f t="shared" ca="1" si="10"/>
        <v>129856.64062761101</v>
      </c>
      <c r="S76" s="445">
        <f t="shared" ca="1" si="34"/>
        <v>357994.82435038855</v>
      </c>
      <c r="T76" s="442">
        <f t="shared" ca="1" si="12"/>
        <v>415856.79652752477</v>
      </c>
      <c r="U76" s="446">
        <f t="shared" ca="1" si="12"/>
        <v>482056.26862761099</v>
      </c>
      <c r="V76" s="445">
        <f t="shared" ca="1" si="26"/>
        <v>338888.24256857211</v>
      </c>
      <c r="W76" s="445">
        <f t="shared" ca="1" si="27"/>
        <v>350122.10696311045</v>
      </c>
      <c r="X76" s="445">
        <f t="shared" ca="1" si="28"/>
        <v>363852.38566754613</v>
      </c>
      <c r="Y76" s="445">
        <f t="shared" ca="1" si="13"/>
        <v>30951.07735405719</v>
      </c>
      <c r="Z76" s="442">
        <f t="shared" ca="1" si="14"/>
        <v>79493.586761027153</v>
      </c>
      <c r="AA76" s="446">
        <f t="shared" ca="1" si="15"/>
        <v>134153.03348114114</v>
      </c>
      <c r="AB76" s="445">
        <f t="shared" ca="1" si="30"/>
        <v>369839.31992262928</v>
      </c>
      <c r="AC76" s="442">
        <f t="shared" ca="1" si="30"/>
        <v>429615.69372413761</v>
      </c>
      <c r="AD76" s="446">
        <f t="shared" ca="1" si="30"/>
        <v>498005.41914868727</v>
      </c>
      <c r="AE76" s="445">
        <f t="shared" ca="1" si="16"/>
        <v>372319.02719999995</v>
      </c>
      <c r="AF76" s="445">
        <f t="shared" ca="1" si="17"/>
        <v>384661.0944</v>
      </c>
      <c r="AG76" s="445">
        <f t="shared" ca="1" si="18"/>
        <v>399745.84319999994</v>
      </c>
      <c r="AH76" s="445">
        <f t="shared" ca="1" si="19"/>
        <v>32984.221217574668</v>
      </c>
      <c r="AI76" s="442">
        <f t="shared" ca="1" si="20"/>
        <v>84715.437240199273</v>
      </c>
      <c r="AJ76" s="446">
        <f t="shared" ca="1" si="21"/>
        <v>142965.40578322142</v>
      </c>
      <c r="AK76" s="445">
        <f t="shared" ca="1" si="31"/>
        <v>405303.24841757462</v>
      </c>
      <c r="AL76" s="442">
        <f t="shared" ca="1" si="31"/>
        <v>469376.53164019925</v>
      </c>
      <c r="AM76" s="446">
        <f t="shared" ca="1" si="31"/>
        <v>542711.24898322136</v>
      </c>
    </row>
    <row r="77" spans="1:39" s="82" customFormat="1" ht="12.9" customHeight="1" x14ac:dyDescent="0.3">
      <c r="A77" s="19"/>
      <c r="B77" s="19"/>
      <c r="C77" s="104"/>
      <c r="D77" s="453"/>
      <c r="E77" s="454" t="str">
        <f t="shared" ca="1" si="32"/>
        <v>Cocos (Keeling) Islands</v>
      </c>
      <c r="F77" s="454" t="str">
        <f t="shared" ca="1" si="32"/>
        <v>cc</v>
      </c>
      <c r="G77" s="454" t="str">
        <f t="shared" ca="1" si="32"/>
        <v>e9m3</v>
      </c>
      <c r="H77" s="175"/>
      <c r="I77" s="175"/>
      <c r="J77" s="442">
        <f t="shared" ca="1" si="33"/>
        <v>0</v>
      </c>
      <c r="K77" s="442">
        <f t="shared" ca="1" si="33"/>
        <v>0</v>
      </c>
      <c r="L77" s="448">
        <f t="shared" ca="1" si="33"/>
        <v>0</v>
      </c>
      <c r="M77" s="445">
        <f t="shared" ca="1" si="23"/>
        <v>0</v>
      </c>
      <c r="N77" s="445">
        <f t="shared" ca="1" si="24"/>
        <v>0</v>
      </c>
      <c r="O77" s="445">
        <f t="shared" ca="1" si="25"/>
        <v>0</v>
      </c>
      <c r="P77" s="445">
        <f t="shared" ca="1" si="8"/>
        <v>0</v>
      </c>
      <c r="Q77" s="442">
        <f t="shared" ca="1" si="9"/>
        <v>0</v>
      </c>
      <c r="R77" s="446">
        <f t="shared" ca="1" si="10"/>
        <v>0</v>
      </c>
      <c r="S77" s="445">
        <f t="shared" ca="1" si="34"/>
        <v>0</v>
      </c>
      <c r="T77" s="442">
        <f t="shared" ca="1" si="12"/>
        <v>0</v>
      </c>
      <c r="U77" s="446">
        <f t="shared" ca="1" si="12"/>
        <v>0</v>
      </c>
      <c r="V77" s="445">
        <f t="shared" ca="1" si="26"/>
        <v>0</v>
      </c>
      <c r="W77" s="445">
        <f t="shared" ca="1" si="27"/>
        <v>0</v>
      </c>
      <c r="X77" s="445">
        <f t="shared" ca="1" si="28"/>
        <v>0</v>
      </c>
      <c r="Y77" s="445">
        <f t="shared" ca="1" si="13"/>
        <v>0</v>
      </c>
      <c r="Z77" s="442">
        <f t="shared" ca="1" si="14"/>
        <v>0</v>
      </c>
      <c r="AA77" s="446">
        <f t="shared" ca="1" si="15"/>
        <v>0</v>
      </c>
      <c r="AB77" s="445">
        <f t="shared" ca="1" si="30"/>
        <v>0</v>
      </c>
      <c r="AC77" s="442">
        <f t="shared" ca="1" si="30"/>
        <v>0</v>
      </c>
      <c r="AD77" s="446">
        <f t="shared" ca="1" si="30"/>
        <v>0</v>
      </c>
      <c r="AE77" s="445">
        <f t="shared" ca="1" si="16"/>
        <v>0</v>
      </c>
      <c r="AF77" s="445">
        <f t="shared" ca="1" si="17"/>
        <v>0</v>
      </c>
      <c r="AG77" s="445">
        <f t="shared" ca="1" si="18"/>
        <v>0</v>
      </c>
      <c r="AH77" s="445">
        <f t="shared" ca="1" si="19"/>
        <v>0</v>
      </c>
      <c r="AI77" s="442">
        <f t="shared" ca="1" si="20"/>
        <v>0</v>
      </c>
      <c r="AJ77" s="446">
        <f t="shared" ca="1" si="21"/>
        <v>0</v>
      </c>
      <c r="AK77" s="445">
        <f t="shared" ca="1" si="31"/>
        <v>0</v>
      </c>
      <c r="AL77" s="442">
        <f t="shared" ca="1" si="31"/>
        <v>0</v>
      </c>
      <c r="AM77" s="446">
        <f t="shared" ca="1" si="31"/>
        <v>0</v>
      </c>
    </row>
    <row r="78" spans="1:39" s="82" customFormat="1" ht="12.9" customHeight="1" x14ac:dyDescent="0.3">
      <c r="A78" s="19"/>
      <c r="B78" s="19"/>
      <c r="C78" s="104"/>
      <c r="D78" s="453"/>
      <c r="E78" s="454" t="str">
        <f t="shared" ca="1" si="32"/>
        <v>DR Congo</v>
      </c>
      <c r="F78" s="454" t="str">
        <f t="shared" ca="1" si="32"/>
        <v>cd</v>
      </c>
      <c r="G78" s="454" t="str">
        <f t="shared" ca="1" si="32"/>
        <v>e9m3</v>
      </c>
      <c r="H78" s="175"/>
      <c r="I78" s="175"/>
      <c r="J78" s="442">
        <f t="shared" ca="1" si="33"/>
        <v>0</v>
      </c>
      <c r="K78" s="442">
        <f t="shared" ca="1" si="33"/>
        <v>0</v>
      </c>
      <c r="L78" s="448">
        <f t="shared" ca="1" si="33"/>
        <v>0</v>
      </c>
      <c r="M78" s="445">
        <f t="shared" ca="1" si="23"/>
        <v>0</v>
      </c>
      <c r="N78" s="445">
        <f t="shared" ca="1" si="24"/>
        <v>0</v>
      </c>
      <c r="O78" s="445">
        <f t="shared" ca="1" si="25"/>
        <v>0</v>
      </c>
      <c r="P78" s="445">
        <f t="shared" ca="1" si="8"/>
        <v>0</v>
      </c>
      <c r="Q78" s="442">
        <f t="shared" ca="1" si="9"/>
        <v>0</v>
      </c>
      <c r="R78" s="446">
        <f t="shared" ca="1" si="10"/>
        <v>0</v>
      </c>
      <c r="S78" s="445">
        <f t="shared" ca="1" si="34"/>
        <v>0</v>
      </c>
      <c r="T78" s="442">
        <f t="shared" ca="1" si="12"/>
        <v>0</v>
      </c>
      <c r="U78" s="446">
        <f t="shared" ca="1" si="12"/>
        <v>0</v>
      </c>
      <c r="V78" s="445">
        <f t="shared" ca="1" si="26"/>
        <v>0</v>
      </c>
      <c r="W78" s="445">
        <f t="shared" ca="1" si="27"/>
        <v>0</v>
      </c>
      <c r="X78" s="445">
        <f t="shared" ca="1" si="28"/>
        <v>0</v>
      </c>
      <c r="Y78" s="445">
        <f t="shared" ca="1" si="13"/>
        <v>0</v>
      </c>
      <c r="Z78" s="442">
        <f t="shared" ca="1" si="14"/>
        <v>0</v>
      </c>
      <c r="AA78" s="446">
        <f t="shared" ca="1" si="15"/>
        <v>0</v>
      </c>
      <c r="AB78" s="445">
        <f t="shared" ca="1" si="30"/>
        <v>0</v>
      </c>
      <c r="AC78" s="442">
        <f t="shared" ca="1" si="30"/>
        <v>0</v>
      </c>
      <c r="AD78" s="446">
        <f t="shared" ca="1" si="30"/>
        <v>0</v>
      </c>
      <c r="AE78" s="445">
        <f t="shared" ca="1" si="16"/>
        <v>0</v>
      </c>
      <c r="AF78" s="445">
        <f t="shared" ca="1" si="17"/>
        <v>0</v>
      </c>
      <c r="AG78" s="445">
        <f t="shared" ca="1" si="18"/>
        <v>0</v>
      </c>
      <c r="AH78" s="445">
        <f t="shared" ca="1" si="19"/>
        <v>0</v>
      </c>
      <c r="AI78" s="442">
        <f t="shared" ca="1" si="20"/>
        <v>0</v>
      </c>
      <c r="AJ78" s="446">
        <f t="shared" ca="1" si="21"/>
        <v>0</v>
      </c>
      <c r="AK78" s="445">
        <f t="shared" ca="1" si="31"/>
        <v>0</v>
      </c>
      <c r="AL78" s="442">
        <f t="shared" ca="1" si="31"/>
        <v>0</v>
      </c>
      <c r="AM78" s="446">
        <f t="shared" ca="1" si="31"/>
        <v>0</v>
      </c>
    </row>
    <row r="79" spans="1:39" s="82" customFormat="1" ht="12.9" customHeight="1" x14ac:dyDescent="0.3">
      <c r="A79" s="19"/>
      <c r="B79" s="19"/>
      <c r="C79" s="104"/>
      <c r="D79" s="453"/>
      <c r="E79" s="454" t="str">
        <f t="shared" ref="E79:G98" ca="1" si="35">INDIRECT((ADDRESS(ROW(),COLUMN(),,,$F$290)))</f>
        <v>Central African Republic</v>
      </c>
      <c r="F79" s="454" t="str">
        <f t="shared" ca="1" si="35"/>
        <v>cf</v>
      </c>
      <c r="G79" s="454" t="str">
        <f t="shared" ca="1" si="35"/>
        <v>e9m3</v>
      </c>
      <c r="H79" s="175"/>
      <c r="I79" s="175"/>
      <c r="J79" s="442">
        <f t="shared" ref="J79:L98" ca="1" si="36">INDIRECT((ADDRESS(ROW(),COLUMN(),,,$F$290)))</f>
        <v>0</v>
      </c>
      <c r="K79" s="442">
        <f t="shared" ca="1" si="36"/>
        <v>0</v>
      </c>
      <c r="L79" s="448">
        <f t="shared" ca="1" si="36"/>
        <v>0</v>
      </c>
      <c r="M79" s="445">
        <f t="shared" ca="1" si="23"/>
        <v>0</v>
      </c>
      <c r="N79" s="445">
        <f t="shared" ca="1" si="24"/>
        <v>0</v>
      </c>
      <c r="O79" s="445">
        <f t="shared" ca="1" si="25"/>
        <v>0</v>
      </c>
      <c r="P79" s="445">
        <f t="shared" ca="1" si="8"/>
        <v>0</v>
      </c>
      <c r="Q79" s="442">
        <f t="shared" ca="1" si="9"/>
        <v>0</v>
      </c>
      <c r="R79" s="446">
        <f t="shared" ca="1" si="10"/>
        <v>0</v>
      </c>
      <c r="S79" s="445">
        <f t="shared" ca="1" si="34"/>
        <v>0</v>
      </c>
      <c r="T79" s="442">
        <f t="shared" ca="1" si="12"/>
        <v>0</v>
      </c>
      <c r="U79" s="446">
        <f t="shared" ca="1" si="12"/>
        <v>0</v>
      </c>
      <c r="V79" s="445">
        <f t="shared" ca="1" si="26"/>
        <v>0</v>
      </c>
      <c r="W79" s="445">
        <f t="shared" ca="1" si="27"/>
        <v>0</v>
      </c>
      <c r="X79" s="445">
        <f t="shared" ca="1" si="28"/>
        <v>0</v>
      </c>
      <c r="Y79" s="445">
        <f t="shared" ca="1" si="13"/>
        <v>0</v>
      </c>
      <c r="Z79" s="442">
        <f t="shared" ca="1" si="14"/>
        <v>0</v>
      </c>
      <c r="AA79" s="446">
        <f t="shared" ca="1" si="15"/>
        <v>0</v>
      </c>
      <c r="AB79" s="445">
        <f t="shared" ca="1" si="30"/>
        <v>0</v>
      </c>
      <c r="AC79" s="442">
        <f t="shared" ca="1" si="30"/>
        <v>0</v>
      </c>
      <c r="AD79" s="446">
        <f t="shared" ca="1" si="30"/>
        <v>0</v>
      </c>
      <c r="AE79" s="445">
        <f t="shared" ca="1" si="16"/>
        <v>0</v>
      </c>
      <c r="AF79" s="445">
        <f t="shared" ca="1" si="17"/>
        <v>0</v>
      </c>
      <c r="AG79" s="445">
        <f t="shared" ca="1" si="18"/>
        <v>0</v>
      </c>
      <c r="AH79" s="445">
        <f t="shared" ca="1" si="19"/>
        <v>0</v>
      </c>
      <c r="AI79" s="442">
        <f t="shared" ca="1" si="20"/>
        <v>0</v>
      </c>
      <c r="AJ79" s="446">
        <f t="shared" ca="1" si="21"/>
        <v>0</v>
      </c>
      <c r="AK79" s="445">
        <f t="shared" ca="1" si="31"/>
        <v>0</v>
      </c>
      <c r="AL79" s="442">
        <f t="shared" ca="1" si="31"/>
        <v>0</v>
      </c>
      <c r="AM79" s="446">
        <f t="shared" ca="1" si="31"/>
        <v>0</v>
      </c>
    </row>
    <row r="80" spans="1:39" s="82" customFormat="1" ht="12.9" customHeight="1" x14ac:dyDescent="0.3">
      <c r="A80" s="19"/>
      <c r="B80" s="19"/>
      <c r="C80" s="104"/>
      <c r="D80" s="453"/>
      <c r="E80" s="454" t="str">
        <f t="shared" ca="1" si="35"/>
        <v>Congo Brazzaville</v>
      </c>
      <c r="F80" s="454" t="str">
        <f t="shared" ca="1" si="35"/>
        <v>cg</v>
      </c>
      <c r="G80" s="454" t="str">
        <f t="shared" ca="1" si="35"/>
        <v>e9m3</v>
      </c>
      <c r="H80" s="175"/>
      <c r="I80" s="175"/>
      <c r="J80" s="442">
        <f t="shared" ca="1" si="36"/>
        <v>0</v>
      </c>
      <c r="K80" s="442">
        <f t="shared" ca="1" si="36"/>
        <v>0</v>
      </c>
      <c r="L80" s="448">
        <f t="shared" ca="1" si="36"/>
        <v>0.57999999999999996</v>
      </c>
      <c r="M80" s="445">
        <f t="shared" ca="1" si="23"/>
        <v>0</v>
      </c>
      <c r="N80" s="445">
        <f t="shared" ca="1" si="24"/>
        <v>0</v>
      </c>
      <c r="O80" s="445">
        <f t="shared" ca="1" si="25"/>
        <v>0</v>
      </c>
      <c r="P80" s="445">
        <f t="shared" ca="1" si="8"/>
        <v>0</v>
      </c>
      <c r="Q80" s="442">
        <f t="shared" ca="1" si="9"/>
        <v>0</v>
      </c>
      <c r="R80" s="446">
        <f t="shared" ca="1" si="10"/>
        <v>0</v>
      </c>
      <c r="S80" s="445">
        <f t="shared" ca="1" si="34"/>
        <v>0</v>
      </c>
      <c r="T80" s="442">
        <f t="shared" ca="1" si="12"/>
        <v>0</v>
      </c>
      <c r="U80" s="446">
        <f t="shared" ca="1" si="12"/>
        <v>0</v>
      </c>
      <c r="V80" s="445">
        <f t="shared" ca="1" si="26"/>
        <v>0</v>
      </c>
      <c r="W80" s="445">
        <f t="shared" ca="1" si="27"/>
        <v>0</v>
      </c>
      <c r="X80" s="445">
        <f t="shared" ca="1" si="28"/>
        <v>0</v>
      </c>
      <c r="Y80" s="445">
        <f t="shared" ca="1" si="13"/>
        <v>0</v>
      </c>
      <c r="Z80" s="442">
        <f t="shared" ca="1" si="14"/>
        <v>0</v>
      </c>
      <c r="AA80" s="446">
        <f t="shared" ca="1" si="15"/>
        <v>0</v>
      </c>
      <c r="AB80" s="445">
        <f t="shared" ca="1" si="30"/>
        <v>0</v>
      </c>
      <c r="AC80" s="442">
        <f t="shared" ca="1" si="30"/>
        <v>0</v>
      </c>
      <c r="AD80" s="446">
        <f t="shared" ca="1" si="30"/>
        <v>0</v>
      </c>
      <c r="AE80" s="445">
        <f t="shared" ca="1" si="16"/>
        <v>1133.7839999999999</v>
      </c>
      <c r="AF80" s="445">
        <f t="shared" ca="1" si="17"/>
        <v>1171.3679999999999</v>
      </c>
      <c r="AG80" s="445">
        <f t="shared" ca="1" si="18"/>
        <v>1217.3039999999999</v>
      </c>
      <c r="AH80" s="445">
        <f t="shared" ca="1" si="19"/>
        <v>100.44338198396184</v>
      </c>
      <c r="AI80" s="442">
        <f t="shared" ca="1" si="20"/>
        <v>257.97501679748183</v>
      </c>
      <c r="AJ80" s="446">
        <f t="shared" ca="1" si="21"/>
        <v>435.35752349141262</v>
      </c>
      <c r="AK80" s="445">
        <f t="shared" ca="1" si="31"/>
        <v>1234.2273819839618</v>
      </c>
      <c r="AL80" s="442">
        <f t="shared" ca="1" si="31"/>
        <v>1429.3430167974818</v>
      </c>
      <c r="AM80" s="446">
        <f t="shared" ca="1" si="31"/>
        <v>1652.6615234914125</v>
      </c>
    </row>
    <row r="81" spans="1:39" s="82" customFormat="1" ht="12.9" customHeight="1" x14ac:dyDescent="0.3">
      <c r="A81" s="19"/>
      <c r="B81" s="19"/>
      <c r="C81" s="104"/>
      <c r="D81" s="453"/>
      <c r="E81" s="454" t="str">
        <f t="shared" ca="1" si="35"/>
        <v>Switzerland</v>
      </c>
      <c r="F81" s="454" t="str">
        <f t="shared" ca="1" si="35"/>
        <v>ch</v>
      </c>
      <c r="G81" s="454" t="str">
        <f t="shared" ca="1" si="35"/>
        <v>e9m3</v>
      </c>
      <c r="H81" s="175"/>
      <c r="I81" s="175"/>
      <c r="J81" s="442">
        <f t="shared" ca="1" si="36"/>
        <v>0</v>
      </c>
      <c r="K81" s="442">
        <f t="shared" ca="1" si="36"/>
        <v>0</v>
      </c>
      <c r="L81" s="448">
        <f t="shared" ca="1" si="36"/>
        <v>0</v>
      </c>
      <c r="M81" s="445">
        <f t="shared" ca="1" si="23"/>
        <v>0</v>
      </c>
      <c r="N81" s="445">
        <f t="shared" ca="1" si="24"/>
        <v>0</v>
      </c>
      <c r="O81" s="445">
        <f t="shared" ca="1" si="25"/>
        <v>0</v>
      </c>
      <c r="P81" s="445">
        <f t="shared" ca="1" si="8"/>
        <v>0</v>
      </c>
      <c r="Q81" s="442">
        <f t="shared" ca="1" si="9"/>
        <v>0</v>
      </c>
      <c r="R81" s="446">
        <f t="shared" ca="1" si="10"/>
        <v>0</v>
      </c>
      <c r="S81" s="445">
        <f t="shared" ca="1" si="34"/>
        <v>0</v>
      </c>
      <c r="T81" s="442">
        <f t="shared" ca="1" si="12"/>
        <v>0</v>
      </c>
      <c r="U81" s="446">
        <f t="shared" ca="1" si="12"/>
        <v>0</v>
      </c>
      <c r="V81" s="445">
        <f t="shared" ca="1" si="26"/>
        <v>0</v>
      </c>
      <c r="W81" s="445">
        <f t="shared" ca="1" si="27"/>
        <v>0</v>
      </c>
      <c r="X81" s="445">
        <f t="shared" ca="1" si="28"/>
        <v>0</v>
      </c>
      <c r="Y81" s="445">
        <f t="shared" ca="1" si="13"/>
        <v>0</v>
      </c>
      <c r="Z81" s="442">
        <f t="shared" ca="1" si="14"/>
        <v>0</v>
      </c>
      <c r="AA81" s="446">
        <f t="shared" ca="1" si="15"/>
        <v>0</v>
      </c>
      <c r="AB81" s="445">
        <f t="shared" ca="1" si="30"/>
        <v>0</v>
      </c>
      <c r="AC81" s="442">
        <f t="shared" ca="1" si="30"/>
        <v>0</v>
      </c>
      <c r="AD81" s="446">
        <f t="shared" ca="1" si="30"/>
        <v>0</v>
      </c>
      <c r="AE81" s="445">
        <f t="shared" ca="1" si="16"/>
        <v>0</v>
      </c>
      <c r="AF81" s="445">
        <f t="shared" ca="1" si="17"/>
        <v>0</v>
      </c>
      <c r="AG81" s="445">
        <f t="shared" ca="1" si="18"/>
        <v>0</v>
      </c>
      <c r="AH81" s="445">
        <f t="shared" ca="1" si="19"/>
        <v>0</v>
      </c>
      <c r="AI81" s="442">
        <f t="shared" ca="1" si="20"/>
        <v>0</v>
      </c>
      <c r="AJ81" s="446">
        <f t="shared" ca="1" si="21"/>
        <v>0</v>
      </c>
      <c r="AK81" s="445">
        <f t="shared" ca="1" si="31"/>
        <v>0</v>
      </c>
      <c r="AL81" s="442">
        <f t="shared" ca="1" si="31"/>
        <v>0</v>
      </c>
      <c r="AM81" s="446">
        <f t="shared" ca="1" si="31"/>
        <v>0</v>
      </c>
    </row>
    <row r="82" spans="1:39" s="82" customFormat="1" ht="12.9" customHeight="1" x14ac:dyDescent="0.3">
      <c r="A82" s="19"/>
      <c r="B82" s="19"/>
      <c r="C82" s="104"/>
      <c r="D82" s="453"/>
      <c r="E82" s="454" t="str">
        <f t="shared" ca="1" si="35"/>
        <v>Cote d'Ivoire</v>
      </c>
      <c r="F82" s="454" t="str">
        <f t="shared" ca="1" si="35"/>
        <v>ci</v>
      </c>
      <c r="G82" s="454" t="str">
        <f t="shared" ca="1" si="35"/>
        <v>e9m3</v>
      </c>
      <c r="H82" s="175"/>
      <c r="I82" s="175"/>
      <c r="J82" s="442">
        <f t="shared" ca="1" si="36"/>
        <v>0</v>
      </c>
      <c r="K82" s="442">
        <f t="shared" ca="1" si="36"/>
        <v>0</v>
      </c>
      <c r="L82" s="448">
        <f t="shared" ca="1" si="36"/>
        <v>0</v>
      </c>
      <c r="M82" s="445">
        <f t="shared" ca="1" si="23"/>
        <v>0</v>
      </c>
      <c r="N82" s="445">
        <f t="shared" ca="1" si="24"/>
        <v>0</v>
      </c>
      <c r="O82" s="445">
        <f t="shared" ca="1" si="25"/>
        <v>0</v>
      </c>
      <c r="P82" s="445">
        <f t="shared" ca="1" si="8"/>
        <v>0</v>
      </c>
      <c r="Q82" s="442">
        <f t="shared" ca="1" si="9"/>
        <v>0</v>
      </c>
      <c r="R82" s="446">
        <f t="shared" ca="1" si="10"/>
        <v>0</v>
      </c>
      <c r="S82" s="445">
        <f t="shared" ca="1" si="34"/>
        <v>0</v>
      </c>
      <c r="T82" s="442">
        <f t="shared" ca="1" si="12"/>
        <v>0</v>
      </c>
      <c r="U82" s="446">
        <f t="shared" ca="1" si="12"/>
        <v>0</v>
      </c>
      <c r="V82" s="445">
        <f t="shared" ca="1" si="26"/>
        <v>0</v>
      </c>
      <c r="W82" s="445">
        <f t="shared" ca="1" si="27"/>
        <v>0</v>
      </c>
      <c r="X82" s="445">
        <f t="shared" ca="1" si="28"/>
        <v>0</v>
      </c>
      <c r="Y82" s="445">
        <f t="shared" ca="1" si="13"/>
        <v>0</v>
      </c>
      <c r="Z82" s="442">
        <f t="shared" ca="1" si="14"/>
        <v>0</v>
      </c>
      <c r="AA82" s="446">
        <f t="shared" ca="1" si="15"/>
        <v>0</v>
      </c>
      <c r="AB82" s="445">
        <f t="shared" ca="1" si="30"/>
        <v>0</v>
      </c>
      <c r="AC82" s="442">
        <f t="shared" ca="1" si="30"/>
        <v>0</v>
      </c>
      <c r="AD82" s="446">
        <f t="shared" ca="1" si="30"/>
        <v>0</v>
      </c>
      <c r="AE82" s="445">
        <f t="shared" ca="1" si="16"/>
        <v>0</v>
      </c>
      <c r="AF82" s="445">
        <f t="shared" ca="1" si="17"/>
        <v>0</v>
      </c>
      <c r="AG82" s="445">
        <f t="shared" ca="1" si="18"/>
        <v>0</v>
      </c>
      <c r="AH82" s="445">
        <f t="shared" ca="1" si="19"/>
        <v>0</v>
      </c>
      <c r="AI82" s="442">
        <f t="shared" ca="1" si="20"/>
        <v>0</v>
      </c>
      <c r="AJ82" s="446">
        <f t="shared" ca="1" si="21"/>
        <v>0</v>
      </c>
      <c r="AK82" s="445">
        <f t="shared" ca="1" si="31"/>
        <v>0</v>
      </c>
      <c r="AL82" s="442">
        <f t="shared" ca="1" si="31"/>
        <v>0</v>
      </c>
      <c r="AM82" s="446">
        <f t="shared" ca="1" si="31"/>
        <v>0</v>
      </c>
    </row>
    <row r="83" spans="1:39" s="82" customFormat="1" ht="12.9" customHeight="1" x14ac:dyDescent="0.3">
      <c r="A83" s="19"/>
      <c r="B83" s="19"/>
      <c r="C83" s="104"/>
      <c r="D83" s="453"/>
      <c r="E83" s="454" t="str">
        <f t="shared" ca="1" si="35"/>
        <v>Cook Islands</v>
      </c>
      <c r="F83" s="454" t="str">
        <f t="shared" ca="1" si="35"/>
        <v>ck</v>
      </c>
      <c r="G83" s="454" t="str">
        <f t="shared" ca="1" si="35"/>
        <v>e9m3</v>
      </c>
      <c r="H83" s="175"/>
      <c r="I83" s="175"/>
      <c r="J83" s="442">
        <f t="shared" ca="1" si="36"/>
        <v>0</v>
      </c>
      <c r="K83" s="442">
        <f t="shared" ca="1" si="36"/>
        <v>0</v>
      </c>
      <c r="L83" s="448">
        <f t="shared" ca="1" si="36"/>
        <v>0</v>
      </c>
      <c r="M83" s="445">
        <f t="shared" ca="1" si="23"/>
        <v>0</v>
      </c>
      <c r="N83" s="445">
        <f t="shared" ca="1" si="24"/>
        <v>0</v>
      </c>
      <c r="O83" s="445">
        <f t="shared" ca="1" si="25"/>
        <v>0</v>
      </c>
      <c r="P83" s="445">
        <f t="shared" ca="1" si="8"/>
        <v>0</v>
      </c>
      <c r="Q83" s="442">
        <f t="shared" ca="1" si="9"/>
        <v>0</v>
      </c>
      <c r="R83" s="446">
        <f t="shared" ca="1" si="10"/>
        <v>0</v>
      </c>
      <c r="S83" s="445">
        <f t="shared" ca="1" si="34"/>
        <v>0</v>
      </c>
      <c r="T83" s="442">
        <f t="shared" ca="1" si="12"/>
        <v>0</v>
      </c>
      <c r="U83" s="446">
        <f t="shared" ca="1" si="12"/>
        <v>0</v>
      </c>
      <c r="V83" s="445">
        <f t="shared" ca="1" si="26"/>
        <v>0</v>
      </c>
      <c r="W83" s="445">
        <f t="shared" ca="1" si="27"/>
        <v>0</v>
      </c>
      <c r="X83" s="445">
        <f t="shared" ca="1" si="28"/>
        <v>0</v>
      </c>
      <c r="Y83" s="445">
        <f t="shared" ca="1" si="13"/>
        <v>0</v>
      </c>
      <c r="Z83" s="442">
        <f t="shared" ca="1" si="14"/>
        <v>0</v>
      </c>
      <c r="AA83" s="446">
        <f t="shared" ca="1" si="15"/>
        <v>0</v>
      </c>
      <c r="AB83" s="445">
        <f t="shared" ca="1" si="30"/>
        <v>0</v>
      </c>
      <c r="AC83" s="442">
        <f t="shared" ca="1" si="30"/>
        <v>0</v>
      </c>
      <c r="AD83" s="446">
        <f t="shared" ca="1" si="30"/>
        <v>0</v>
      </c>
      <c r="AE83" s="445">
        <f t="shared" ca="1" si="16"/>
        <v>0</v>
      </c>
      <c r="AF83" s="445">
        <f t="shared" ca="1" si="17"/>
        <v>0</v>
      </c>
      <c r="AG83" s="445">
        <f t="shared" ca="1" si="18"/>
        <v>0</v>
      </c>
      <c r="AH83" s="445">
        <f t="shared" ca="1" si="19"/>
        <v>0</v>
      </c>
      <c r="AI83" s="442">
        <f t="shared" ca="1" si="20"/>
        <v>0</v>
      </c>
      <c r="AJ83" s="446">
        <f t="shared" ca="1" si="21"/>
        <v>0</v>
      </c>
      <c r="AK83" s="445">
        <f t="shared" ca="1" si="31"/>
        <v>0</v>
      </c>
      <c r="AL83" s="442">
        <f t="shared" ca="1" si="31"/>
        <v>0</v>
      </c>
      <c r="AM83" s="446">
        <f t="shared" ca="1" si="31"/>
        <v>0</v>
      </c>
    </row>
    <row r="84" spans="1:39" s="82" customFormat="1" ht="12.9" customHeight="1" x14ac:dyDescent="0.3">
      <c r="A84" s="19"/>
      <c r="B84" s="19"/>
      <c r="C84" s="104"/>
      <c r="D84" s="453"/>
      <c r="E84" s="454" t="str">
        <f t="shared" ca="1" si="35"/>
        <v>Chile</v>
      </c>
      <c r="F84" s="454" t="str">
        <f t="shared" ca="1" si="35"/>
        <v>cl</v>
      </c>
      <c r="G84" s="454" t="str">
        <f t="shared" ca="1" si="35"/>
        <v>e9m3</v>
      </c>
      <c r="H84" s="175"/>
      <c r="I84" s="175"/>
      <c r="J84" s="442">
        <f t="shared" ca="1" si="36"/>
        <v>0</v>
      </c>
      <c r="K84" s="442">
        <f t="shared" ca="1" si="36"/>
        <v>0</v>
      </c>
      <c r="L84" s="448">
        <f t="shared" ca="1" si="36"/>
        <v>1.75</v>
      </c>
      <c r="M84" s="445">
        <f t="shared" ca="1" si="23"/>
        <v>0</v>
      </c>
      <c r="N84" s="445">
        <f t="shared" ca="1" si="24"/>
        <v>0</v>
      </c>
      <c r="O84" s="445">
        <f t="shared" ca="1" si="25"/>
        <v>0</v>
      </c>
      <c r="P84" s="445">
        <f t="shared" ca="1" si="8"/>
        <v>0</v>
      </c>
      <c r="Q84" s="442">
        <f t="shared" ca="1" si="9"/>
        <v>0</v>
      </c>
      <c r="R84" s="446">
        <f t="shared" ca="1" si="10"/>
        <v>0</v>
      </c>
      <c r="S84" s="445">
        <f t="shared" ca="1" si="34"/>
        <v>0</v>
      </c>
      <c r="T84" s="442">
        <f t="shared" ca="1" si="12"/>
        <v>0</v>
      </c>
      <c r="U84" s="446">
        <f t="shared" ca="1" si="12"/>
        <v>0</v>
      </c>
      <c r="V84" s="445">
        <f t="shared" ca="1" si="26"/>
        <v>0</v>
      </c>
      <c r="W84" s="445">
        <f t="shared" ca="1" si="27"/>
        <v>0</v>
      </c>
      <c r="X84" s="445">
        <f t="shared" ca="1" si="28"/>
        <v>0</v>
      </c>
      <c r="Y84" s="445">
        <f t="shared" ca="1" si="13"/>
        <v>0</v>
      </c>
      <c r="Z84" s="442">
        <f t="shared" ca="1" si="14"/>
        <v>0</v>
      </c>
      <c r="AA84" s="446">
        <f t="shared" ca="1" si="15"/>
        <v>0</v>
      </c>
      <c r="AB84" s="445">
        <f t="shared" ca="1" si="30"/>
        <v>0</v>
      </c>
      <c r="AC84" s="442">
        <f t="shared" ca="1" si="30"/>
        <v>0</v>
      </c>
      <c r="AD84" s="446">
        <f t="shared" ca="1" si="30"/>
        <v>0</v>
      </c>
      <c r="AE84" s="445">
        <f t="shared" ca="1" si="16"/>
        <v>3420.8999999999996</v>
      </c>
      <c r="AF84" s="445">
        <f t="shared" ca="1" si="17"/>
        <v>3534.3</v>
      </c>
      <c r="AG84" s="445">
        <f t="shared" ca="1" si="18"/>
        <v>3672.8999999999996</v>
      </c>
      <c r="AH84" s="445">
        <f t="shared" ca="1" si="19"/>
        <v>303.06192839988483</v>
      </c>
      <c r="AI84" s="442">
        <f t="shared" ca="1" si="20"/>
        <v>778.37289550964329</v>
      </c>
      <c r="AJ84" s="446">
        <f t="shared" ca="1" si="21"/>
        <v>1313.5787346723655</v>
      </c>
      <c r="AK84" s="445">
        <f t="shared" ca="1" si="31"/>
        <v>3723.9619283998845</v>
      </c>
      <c r="AL84" s="442">
        <f t="shared" ca="1" si="31"/>
        <v>4312.6728955096432</v>
      </c>
      <c r="AM84" s="446">
        <f t="shared" ca="1" si="31"/>
        <v>4986.4787346723651</v>
      </c>
    </row>
    <row r="85" spans="1:39" s="82" customFormat="1" ht="12.9" customHeight="1" x14ac:dyDescent="0.3">
      <c r="A85" s="19"/>
      <c r="B85" s="19"/>
      <c r="C85" s="104"/>
      <c r="D85" s="453"/>
      <c r="E85" s="454" t="str">
        <f t="shared" ca="1" si="35"/>
        <v>Cameroon</v>
      </c>
      <c r="F85" s="454" t="str">
        <f t="shared" ca="1" si="35"/>
        <v>cm</v>
      </c>
      <c r="G85" s="454" t="str">
        <f t="shared" ca="1" si="35"/>
        <v>e9m3</v>
      </c>
      <c r="H85" s="175"/>
      <c r="I85" s="175"/>
      <c r="J85" s="442">
        <f t="shared" ca="1" si="36"/>
        <v>0</v>
      </c>
      <c r="K85" s="442">
        <f t="shared" ca="1" si="36"/>
        <v>0</v>
      </c>
      <c r="L85" s="448">
        <f t="shared" ca="1" si="36"/>
        <v>1.6</v>
      </c>
      <c r="M85" s="445">
        <f t="shared" ca="1" si="23"/>
        <v>0</v>
      </c>
      <c r="N85" s="445">
        <f t="shared" ca="1" si="24"/>
        <v>0</v>
      </c>
      <c r="O85" s="445">
        <f t="shared" ca="1" si="25"/>
        <v>0</v>
      </c>
      <c r="P85" s="445">
        <f t="shared" ca="1" si="8"/>
        <v>0</v>
      </c>
      <c r="Q85" s="442">
        <f t="shared" ca="1" si="9"/>
        <v>0</v>
      </c>
      <c r="R85" s="446">
        <f t="shared" ca="1" si="10"/>
        <v>0</v>
      </c>
      <c r="S85" s="445">
        <f t="shared" ca="1" si="34"/>
        <v>0</v>
      </c>
      <c r="T85" s="442">
        <f t="shared" ca="1" si="12"/>
        <v>0</v>
      </c>
      <c r="U85" s="446">
        <f t="shared" ca="1" si="12"/>
        <v>0</v>
      </c>
      <c r="V85" s="445">
        <f t="shared" ca="1" si="26"/>
        <v>0</v>
      </c>
      <c r="W85" s="445">
        <f t="shared" ca="1" si="27"/>
        <v>0</v>
      </c>
      <c r="X85" s="445">
        <f t="shared" ca="1" si="28"/>
        <v>0</v>
      </c>
      <c r="Y85" s="445">
        <f t="shared" ca="1" si="13"/>
        <v>0</v>
      </c>
      <c r="Z85" s="442">
        <f t="shared" ca="1" si="14"/>
        <v>0</v>
      </c>
      <c r="AA85" s="446">
        <f t="shared" ca="1" si="15"/>
        <v>0</v>
      </c>
      <c r="AB85" s="445">
        <f t="shared" ca="1" si="30"/>
        <v>0</v>
      </c>
      <c r="AC85" s="442">
        <f t="shared" ca="1" si="30"/>
        <v>0</v>
      </c>
      <c r="AD85" s="446">
        <f t="shared" ca="1" si="30"/>
        <v>0</v>
      </c>
      <c r="AE85" s="445">
        <f t="shared" ca="1" si="16"/>
        <v>3127.68</v>
      </c>
      <c r="AF85" s="445">
        <f t="shared" ca="1" si="17"/>
        <v>3231.36</v>
      </c>
      <c r="AG85" s="445">
        <f t="shared" ca="1" si="18"/>
        <v>3358.08</v>
      </c>
      <c r="AH85" s="445">
        <f t="shared" ca="1" si="19"/>
        <v>277.08519167989476</v>
      </c>
      <c r="AI85" s="442">
        <f t="shared" ca="1" si="20"/>
        <v>711.65521875167406</v>
      </c>
      <c r="AJ85" s="446">
        <f t="shared" ca="1" si="21"/>
        <v>1200.9862717004487</v>
      </c>
      <c r="AK85" s="445">
        <f t="shared" ca="1" si="31"/>
        <v>3404.7651916798945</v>
      </c>
      <c r="AL85" s="442">
        <f t="shared" ca="1" si="31"/>
        <v>3943.0152187516742</v>
      </c>
      <c r="AM85" s="446">
        <f t="shared" ca="1" si="31"/>
        <v>4559.0662717004489</v>
      </c>
    </row>
    <row r="86" spans="1:39" s="82" customFormat="1" ht="12.9" customHeight="1" x14ac:dyDescent="0.3">
      <c r="A86" s="19"/>
      <c r="B86" s="19"/>
      <c r="C86" s="104"/>
      <c r="D86" s="453"/>
      <c r="E86" s="454" t="str">
        <f t="shared" ca="1" si="35"/>
        <v>China</v>
      </c>
      <c r="F86" s="454" t="str">
        <f t="shared" ca="1" si="35"/>
        <v>cn</v>
      </c>
      <c r="G86" s="454" t="str">
        <f t="shared" ca="1" si="35"/>
        <v>e9m3</v>
      </c>
      <c r="H86" s="175"/>
      <c r="I86" s="175"/>
      <c r="J86" s="442">
        <f t="shared" ca="1" si="36"/>
        <v>177</v>
      </c>
      <c r="K86" s="442">
        <f t="shared" ca="1" si="36"/>
        <v>179.31782211281654</v>
      </c>
      <c r="L86" s="448">
        <f t="shared" ca="1" si="36"/>
        <v>170.251</v>
      </c>
      <c r="M86" s="445">
        <f t="shared" ca="1" si="23"/>
        <v>335619.61199999996</v>
      </c>
      <c r="N86" s="445">
        <f t="shared" ca="1" si="24"/>
        <v>346745.12400000001</v>
      </c>
      <c r="O86" s="445">
        <f t="shared" ca="1" si="25"/>
        <v>360342.97199999995</v>
      </c>
      <c r="P86" s="445">
        <f t="shared" ca="1" si="8"/>
        <v>30652.549329588353</v>
      </c>
      <c r="Q86" s="442">
        <f t="shared" ca="1" si="9"/>
        <v>78726.85857440393</v>
      </c>
      <c r="R86" s="446">
        <f t="shared" ca="1" si="10"/>
        <v>132859.10630686212</v>
      </c>
      <c r="S86" s="445">
        <f t="shared" ca="1" si="34"/>
        <v>366272.16132958833</v>
      </c>
      <c r="T86" s="442">
        <f t="shared" ca="1" si="12"/>
        <v>425471.98257440393</v>
      </c>
      <c r="U86" s="446">
        <f t="shared" ca="1" si="12"/>
        <v>493202.07830686204</v>
      </c>
      <c r="V86" s="445">
        <f t="shared" ca="1" si="26"/>
        <v>340014.56430614967</v>
      </c>
      <c r="W86" s="445">
        <f t="shared" ca="1" si="27"/>
        <v>351285.76533287292</v>
      </c>
      <c r="X86" s="445">
        <f t="shared" ca="1" si="28"/>
        <v>365061.67769886792</v>
      </c>
      <c r="Y86" s="445">
        <f t="shared" ca="1" si="13"/>
        <v>31053.945694844395</v>
      </c>
      <c r="Z86" s="442">
        <f t="shared" ca="1" si="14"/>
        <v>79757.789951106373</v>
      </c>
      <c r="AA86" s="446">
        <f t="shared" ca="1" si="15"/>
        <v>134598.90164294737</v>
      </c>
      <c r="AB86" s="445">
        <f t="shared" ca="1" si="30"/>
        <v>371068.51000099408</v>
      </c>
      <c r="AC86" s="442">
        <f t="shared" ca="1" si="30"/>
        <v>431043.55528397928</v>
      </c>
      <c r="AD86" s="446">
        <f t="shared" ca="1" si="30"/>
        <v>499660.57934181532</v>
      </c>
      <c r="AE86" s="445">
        <f t="shared" ca="1" si="16"/>
        <v>332806.65479999996</v>
      </c>
      <c r="AF86" s="445">
        <f t="shared" ca="1" si="17"/>
        <v>343838.91960000002</v>
      </c>
      <c r="AG86" s="445">
        <f t="shared" ca="1" si="18"/>
        <v>357322.79879999999</v>
      </c>
      <c r="AH86" s="445">
        <f t="shared" ca="1" si="19"/>
        <v>29483.769355433597</v>
      </c>
      <c r="AI86" s="442">
        <f t="shared" ca="1" si="20"/>
        <v>75725.007904807033</v>
      </c>
      <c r="AJ86" s="446">
        <f t="shared" ca="1" si="21"/>
        <v>127793.19608954567</v>
      </c>
      <c r="AK86" s="445">
        <f t="shared" ca="1" si="31"/>
        <v>362290.42415543355</v>
      </c>
      <c r="AL86" s="442">
        <f t="shared" ca="1" si="31"/>
        <v>419563.92750480707</v>
      </c>
      <c r="AM86" s="446">
        <f t="shared" ca="1" si="31"/>
        <v>485115.99488954566</v>
      </c>
    </row>
    <row r="87" spans="1:39" s="82" customFormat="1" ht="12.9" customHeight="1" x14ac:dyDescent="0.3">
      <c r="A87" s="19"/>
      <c r="B87" s="19"/>
      <c r="C87" s="104"/>
      <c r="D87" s="453"/>
      <c r="E87" s="454" t="str">
        <f t="shared" ca="1" si="35"/>
        <v>Colombia</v>
      </c>
      <c r="F87" s="454" t="str">
        <f t="shared" ca="1" si="35"/>
        <v>co</v>
      </c>
      <c r="G87" s="454" t="str">
        <f t="shared" ca="1" si="35"/>
        <v>e9m3</v>
      </c>
      <c r="H87" s="175"/>
      <c r="I87" s="175"/>
      <c r="J87" s="442">
        <f t="shared" ca="1" si="36"/>
        <v>13</v>
      </c>
      <c r="K87" s="442">
        <f t="shared" ca="1" si="36"/>
        <v>0</v>
      </c>
      <c r="L87" s="448">
        <f t="shared" ca="1" si="36"/>
        <v>9.7949999999999999</v>
      </c>
      <c r="M87" s="445">
        <f t="shared" ca="1" si="23"/>
        <v>24650.027999999998</v>
      </c>
      <c r="N87" s="445">
        <f t="shared" ca="1" si="24"/>
        <v>25467.155999999999</v>
      </c>
      <c r="O87" s="445">
        <f t="shared" ca="1" si="25"/>
        <v>26465.867999999999</v>
      </c>
      <c r="P87" s="445">
        <f t="shared" ca="1" si="8"/>
        <v>2251.3171823991447</v>
      </c>
      <c r="Q87" s="442">
        <f t="shared" ca="1" si="9"/>
        <v>5782.1986523573505</v>
      </c>
      <c r="R87" s="446">
        <f t="shared" ca="1" si="10"/>
        <v>9758.013457566145</v>
      </c>
      <c r="S87" s="445">
        <f t="shared" ca="1" si="34"/>
        <v>26901.345182399142</v>
      </c>
      <c r="T87" s="442">
        <f t="shared" ca="1" si="12"/>
        <v>31249.35465235735</v>
      </c>
      <c r="U87" s="446">
        <f t="shared" ca="1" si="12"/>
        <v>36223.881457566145</v>
      </c>
      <c r="V87" s="445">
        <f t="shared" ca="1" si="26"/>
        <v>0</v>
      </c>
      <c r="W87" s="445">
        <f t="shared" ca="1" si="27"/>
        <v>0</v>
      </c>
      <c r="X87" s="445">
        <f t="shared" ca="1" si="28"/>
        <v>0</v>
      </c>
      <c r="Y87" s="445">
        <f t="shared" ca="1" si="13"/>
        <v>0</v>
      </c>
      <c r="Z87" s="442">
        <f t="shared" ca="1" si="14"/>
        <v>0</v>
      </c>
      <c r="AA87" s="446">
        <f t="shared" ca="1" si="15"/>
        <v>0</v>
      </c>
      <c r="AB87" s="445">
        <f t="shared" ca="1" si="30"/>
        <v>0</v>
      </c>
      <c r="AC87" s="442">
        <f t="shared" ca="1" si="30"/>
        <v>0</v>
      </c>
      <c r="AD87" s="446">
        <f t="shared" ca="1" si="30"/>
        <v>0</v>
      </c>
      <c r="AE87" s="445">
        <f t="shared" ca="1" si="16"/>
        <v>19147.266</v>
      </c>
      <c r="AF87" s="445">
        <f t="shared" ca="1" si="17"/>
        <v>19781.982</v>
      </c>
      <c r="AG87" s="445">
        <f t="shared" ca="1" si="18"/>
        <v>20557.745999999999</v>
      </c>
      <c r="AH87" s="445">
        <f t="shared" ca="1" si="19"/>
        <v>1696.2809078153555</v>
      </c>
      <c r="AI87" s="442">
        <f t="shared" ca="1" si="20"/>
        <v>4356.6642922954043</v>
      </c>
      <c r="AJ87" s="446">
        <f t="shared" ca="1" si="21"/>
        <v>7352.2878320661839</v>
      </c>
      <c r="AK87" s="445">
        <f t="shared" ca="1" si="31"/>
        <v>20843.546907815355</v>
      </c>
      <c r="AL87" s="442">
        <f t="shared" ca="1" si="31"/>
        <v>24138.646292295405</v>
      </c>
      <c r="AM87" s="446">
        <f t="shared" ca="1" si="31"/>
        <v>27910.033832066183</v>
      </c>
    </row>
    <row r="88" spans="1:39" s="82" customFormat="1" ht="12.9" customHeight="1" x14ac:dyDescent="0.3">
      <c r="A88" s="19"/>
      <c r="B88" s="19"/>
      <c r="C88" s="104"/>
      <c r="D88" s="453"/>
      <c r="E88" s="454" t="str">
        <f t="shared" ca="1" si="35"/>
        <v>Costa Rica</v>
      </c>
      <c r="F88" s="454" t="str">
        <f t="shared" ca="1" si="35"/>
        <v>cr</v>
      </c>
      <c r="G88" s="454" t="str">
        <f t="shared" ca="1" si="35"/>
        <v>e9m3</v>
      </c>
      <c r="H88" s="175"/>
      <c r="I88" s="175"/>
      <c r="J88" s="442">
        <f t="shared" ca="1" si="36"/>
        <v>0</v>
      </c>
      <c r="K88" s="442">
        <f t="shared" ca="1" si="36"/>
        <v>1.3787757433500001</v>
      </c>
      <c r="L88" s="448">
        <f t="shared" ca="1" si="36"/>
        <v>0</v>
      </c>
      <c r="M88" s="445">
        <f t="shared" ca="1" si="23"/>
        <v>0</v>
      </c>
      <c r="N88" s="445">
        <f t="shared" ca="1" si="24"/>
        <v>0</v>
      </c>
      <c r="O88" s="445">
        <f t="shared" ca="1" si="25"/>
        <v>0</v>
      </c>
      <c r="P88" s="445">
        <f t="shared" ca="1" si="8"/>
        <v>0</v>
      </c>
      <c r="Q88" s="442">
        <f t="shared" ca="1" si="9"/>
        <v>0</v>
      </c>
      <c r="R88" s="446">
        <f t="shared" ca="1" si="10"/>
        <v>0</v>
      </c>
      <c r="S88" s="445">
        <f t="shared" ca="1" si="34"/>
        <v>0</v>
      </c>
      <c r="T88" s="442">
        <f t="shared" ca="1" si="12"/>
        <v>0</v>
      </c>
      <c r="U88" s="446">
        <f t="shared" ca="1" si="12"/>
        <v>0</v>
      </c>
      <c r="V88" s="445">
        <f t="shared" ca="1" si="26"/>
        <v>2614.3738984075626</v>
      </c>
      <c r="W88" s="445">
        <f t="shared" ca="1" si="27"/>
        <v>2701.0382265315702</v>
      </c>
      <c r="X88" s="445">
        <f t="shared" ca="1" si="28"/>
        <v>2806.9612942386907</v>
      </c>
      <c r="Y88" s="445">
        <f t="shared" ca="1" si="13"/>
        <v>238.77396320607755</v>
      </c>
      <c r="Z88" s="442">
        <f t="shared" ca="1" si="14"/>
        <v>613.25809577702887</v>
      </c>
      <c r="AA88" s="446">
        <f t="shared" ca="1" si="15"/>
        <v>1034.9317121980821</v>
      </c>
      <c r="AB88" s="445">
        <f t="shared" ca="1" si="30"/>
        <v>2853.1478616136401</v>
      </c>
      <c r="AC88" s="442">
        <f t="shared" ca="1" si="30"/>
        <v>3314.296322308599</v>
      </c>
      <c r="AD88" s="446">
        <f t="shared" ca="1" si="30"/>
        <v>3841.8930064367728</v>
      </c>
      <c r="AE88" s="445">
        <f t="shared" ca="1" si="16"/>
        <v>0</v>
      </c>
      <c r="AF88" s="445">
        <f t="shared" ca="1" si="17"/>
        <v>0</v>
      </c>
      <c r="AG88" s="445">
        <f t="shared" ca="1" si="18"/>
        <v>0</v>
      </c>
      <c r="AH88" s="445">
        <f t="shared" ca="1" si="19"/>
        <v>0</v>
      </c>
      <c r="AI88" s="442">
        <f t="shared" ca="1" si="20"/>
        <v>0</v>
      </c>
      <c r="AJ88" s="446">
        <f t="shared" ca="1" si="21"/>
        <v>0</v>
      </c>
      <c r="AK88" s="445">
        <f t="shared" ca="1" si="31"/>
        <v>0</v>
      </c>
      <c r="AL88" s="442">
        <f t="shared" ca="1" si="31"/>
        <v>0</v>
      </c>
      <c r="AM88" s="446">
        <f t="shared" ca="1" si="31"/>
        <v>0</v>
      </c>
    </row>
    <row r="89" spans="1:39" s="82" customFormat="1" ht="12.9" customHeight="1" x14ac:dyDescent="0.3">
      <c r="A89" s="19"/>
      <c r="B89" s="19"/>
      <c r="C89" s="104"/>
      <c r="D89" s="453"/>
      <c r="E89" s="454" t="str">
        <f t="shared" ca="1" si="35"/>
        <v>Cuba</v>
      </c>
      <c r="F89" s="454" t="str">
        <f t="shared" ca="1" si="35"/>
        <v>cu</v>
      </c>
      <c r="G89" s="454" t="str">
        <f t="shared" ca="1" si="35"/>
        <v>e9m3</v>
      </c>
      <c r="H89" s="175"/>
      <c r="I89" s="175"/>
      <c r="J89" s="442">
        <f t="shared" ca="1" si="36"/>
        <v>0</v>
      </c>
      <c r="K89" s="442">
        <f t="shared" ca="1" si="36"/>
        <v>0</v>
      </c>
      <c r="L89" s="448">
        <f t="shared" ca="1" si="36"/>
        <v>0</v>
      </c>
      <c r="M89" s="445">
        <f t="shared" ca="1" si="23"/>
        <v>0</v>
      </c>
      <c r="N89" s="445">
        <f t="shared" ca="1" si="24"/>
        <v>0</v>
      </c>
      <c r="O89" s="445">
        <f t="shared" ca="1" si="25"/>
        <v>0</v>
      </c>
      <c r="P89" s="445">
        <f t="shared" ca="1" si="8"/>
        <v>0</v>
      </c>
      <c r="Q89" s="442">
        <f t="shared" ca="1" si="9"/>
        <v>0</v>
      </c>
      <c r="R89" s="446">
        <f t="shared" ca="1" si="10"/>
        <v>0</v>
      </c>
      <c r="S89" s="445">
        <f t="shared" ca="1" si="34"/>
        <v>0</v>
      </c>
      <c r="T89" s="442">
        <f t="shared" ca="1" si="12"/>
        <v>0</v>
      </c>
      <c r="U89" s="446">
        <f t="shared" ca="1" si="12"/>
        <v>0</v>
      </c>
      <c r="V89" s="445">
        <f t="shared" ca="1" si="26"/>
        <v>0</v>
      </c>
      <c r="W89" s="445">
        <f t="shared" ca="1" si="27"/>
        <v>0</v>
      </c>
      <c r="X89" s="445">
        <f t="shared" ca="1" si="28"/>
        <v>0</v>
      </c>
      <c r="Y89" s="445">
        <f t="shared" ca="1" si="13"/>
        <v>0</v>
      </c>
      <c r="Z89" s="442">
        <f t="shared" ca="1" si="14"/>
        <v>0</v>
      </c>
      <c r="AA89" s="446">
        <f t="shared" ca="1" si="15"/>
        <v>0</v>
      </c>
      <c r="AB89" s="445">
        <f t="shared" ca="1" si="30"/>
        <v>0</v>
      </c>
      <c r="AC89" s="442">
        <f t="shared" ca="1" si="30"/>
        <v>0</v>
      </c>
      <c r="AD89" s="446">
        <f t="shared" ca="1" si="30"/>
        <v>0</v>
      </c>
      <c r="AE89" s="445">
        <f t="shared" ca="1" si="16"/>
        <v>0</v>
      </c>
      <c r="AF89" s="445">
        <f t="shared" ca="1" si="17"/>
        <v>0</v>
      </c>
      <c r="AG89" s="445">
        <f t="shared" ca="1" si="18"/>
        <v>0</v>
      </c>
      <c r="AH89" s="445">
        <f t="shared" ca="1" si="19"/>
        <v>0</v>
      </c>
      <c r="AI89" s="442">
        <f t="shared" ca="1" si="20"/>
        <v>0</v>
      </c>
      <c r="AJ89" s="446">
        <f t="shared" ca="1" si="21"/>
        <v>0</v>
      </c>
      <c r="AK89" s="445">
        <f t="shared" ca="1" si="31"/>
        <v>0</v>
      </c>
      <c r="AL89" s="442">
        <f t="shared" ca="1" si="31"/>
        <v>0</v>
      </c>
      <c r="AM89" s="446">
        <f t="shared" ca="1" si="31"/>
        <v>0</v>
      </c>
    </row>
    <row r="90" spans="1:39" s="82" customFormat="1" ht="12.9" customHeight="1" x14ac:dyDescent="0.3">
      <c r="A90" s="19"/>
      <c r="B90" s="19"/>
      <c r="C90" s="104"/>
      <c r="D90" s="453"/>
      <c r="E90" s="454" t="str">
        <f t="shared" ca="1" si="35"/>
        <v>Cabo Verde</v>
      </c>
      <c r="F90" s="454" t="str">
        <f t="shared" ca="1" si="35"/>
        <v>cv</v>
      </c>
      <c r="G90" s="454" t="str">
        <f t="shared" ca="1" si="35"/>
        <v>e9m3</v>
      </c>
      <c r="H90" s="175"/>
      <c r="I90" s="175"/>
      <c r="J90" s="442">
        <f t="shared" ca="1" si="36"/>
        <v>0</v>
      </c>
      <c r="K90" s="442">
        <f t="shared" ca="1" si="36"/>
        <v>0</v>
      </c>
      <c r="L90" s="448">
        <f t="shared" ca="1" si="36"/>
        <v>0</v>
      </c>
      <c r="M90" s="445">
        <f t="shared" ca="1" si="23"/>
        <v>0</v>
      </c>
      <c r="N90" s="445">
        <f t="shared" ca="1" si="24"/>
        <v>0</v>
      </c>
      <c r="O90" s="445">
        <f t="shared" ca="1" si="25"/>
        <v>0</v>
      </c>
      <c r="P90" s="445">
        <f t="shared" ca="1" si="8"/>
        <v>0</v>
      </c>
      <c r="Q90" s="442">
        <f t="shared" ca="1" si="9"/>
        <v>0</v>
      </c>
      <c r="R90" s="446">
        <f t="shared" ca="1" si="10"/>
        <v>0</v>
      </c>
      <c r="S90" s="445">
        <f t="shared" ca="1" si="34"/>
        <v>0</v>
      </c>
      <c r="T90" s="442">
        <f t="shared" ca="1" si="12"/>
        <v>0</v>
      </c>
      <c r="U90" s="446">
        <f t="shared" ca="1" si="12"/>
        <v>0</v>
      </c>
      <c r="V90" s="445">
        <f t="shared" ca="1" si="26"/>
        <v>0</v>
      </c>
      <c r="W90" s="445">
        <f t="shared" ca="1" si="27"/>
        <v>0</v>
      </c>
      <c r="X90" s="445">
        <f t="shared" ca="1" si="28"/>
        <v>0</v>
      </c>
      <c r="Y90" s="445">
        <f t="shared" ca="1" si="13"/>
        <v>0</v>
      </c>
      <c r="Z90" s="442">
        <f t="shared" ca="1" si="14"/>
        <v>0</v>
      </c>
      <c r="AA90" s="446">
        <f t="shared" ca="1" si="15"/>
        <v>0</v>
      </c>
      <c r="AB90" s="445">
        <f t="shared" ca="1" si="30"/>
        <v>0</v>
      </c>
      <c r="AC90" s="442">
        <f t="shared" ca="1" si="30"/>
        <v>0</v>
      </c>
      <c r="AD90" s="446">
        <f t="shared" ca="1" si="30"/>
        <v>0</v>
      </c>
      <c r="AE90" s="445">
        <f t="shared" ca="1" si="16"/>
        <v>0</v>
      </c>
      <c r="AF90" s="445">
        <f t="shared" ca="1" si="17"/>
        <v>0</v>
      </c>
      <c r="AG90" s="445">
        <f t="shared" ca="1" si="18"/>
        <v>0</v>
      </c>
      <c r="AH90" s="445">
        <f t="shared" ca="1" si="19"/>
        <v>0</v>
      </c>
      <c r="AI90" s="442">
        <f t="shared" ca="1" si="20"/>
        <v>0</v>
      </c>
      <c r="AJ90" s="446">
        <f t="shared" ca="1" si="21"/>
        <v>0</v>
      </c>
      <c r="AK90" s="445">
        <f t="shared" ca="1" si="31"/>
        <v>0</v>
      </c>
      <c r="AL90" s="442">
        <f t="shared" ca="1" si="31"/>
        <v>0</v>
      </c>
      <c r="AM90" s="446">
        <f t="shared" ca="1" si="31"/>
        <v>0</v>
      </c>
    </row>
    <row r="91" spans="1:39" s="82" customFormat="1" ht="12.9" customHeight="1" x14ac:dyDescent="0.3">
      <c r="A91" s="19"/>
      <c r="B91" s="19"/>
      <c r="C91" s="104"/>
      <c r="D91" s="453"/>
      <c r="E91" s="454" t="str">
        <f t="shared" ca="1" si="35"/>
        <v>CuraÃ§ao</v>
      </c>
      <c r="F91" s="454" t="str">
        <f t="shared" ca="1" si="35"/>
        <v>cw</v>
      </c>
      <c r="G91" s="454" t="str">
        <f t="shared" ca="1" si="35"/>
        <v>e9m3</v>
      </c>
      <c r="H91" s="175"/>
      <c r="I91" s="175"/>
      <c r="J91" s="442">
        <f t="shared" ca="1" si="36"/>
        <v>0</v>
      </c>
      <c r="K91" s="442">
        <f t="shared" ca="1" si="36"/>
        <v>0</v>
      </c>
      <c r="L91" s="448">
        <f t="shared" ca="1" si="36"/>
        <v>0</v>
      </c>
      <c r="M91" s="445">
        <f t="shared" ca="1" si="23"/>
        <v>0</v>
      </c>
      <c r="N91" s="445">
        <f t="shared" ca="1" si="24"/>
        <v>0</v>
      </c>
      <c r="O91" s="445">
        <f t="shared" ca="1" si="25"/>
        <v>0</v>
      </c>
      <c r="P91" s="445">
        <f t="shared" ca="1" si="8"/>
        <v>0</v>
      </c>
      <c r="Q91" s="442">
        <f t="shared" ca="1" si="9"/>
        <v>0</v>
      </c>
      <c r="R91" s="446">
        <f t="shared" ca="1" si="10"/>
        <v>0</v>
      </c>
      <c r="S91" s="445">
        <f t="shared" ca="1" si="34"/>
        <v>0</v>
      </c>
      <c r="T91" s="442">
        <f t="shared" ca="1" si="12"/>
        <v>0</v>
      </c>
      <c r="U91" s="446">
        <f t="shared" ca="1" si="12"/>
        <v>0</v>
      </c>
      <c r="V91" s="445">
        <f t="shared" ca="1" si="26"/>
        <v>0</v>
      </c>
      <c r="W91" s="445">
        <f t="shared" ca="1" si="27"/>
        <v>0</v>
      </c>
      <c r="X91" s="445">
        <f t="shared" ca="1" si="28"/>
        <v>0</v>
      </c>
      <c r="Y91" s="445">
        <f t="shared" ca="1" si="13"/>
        <v>0</v>
      </c>
      <c r="Z91" s="442">
        <f t="shared" ca="1" si="14"/>
        <v>0</v>
      </c>
      <c r="AA91" s="446">
        <f t="shared" ca="1" si="15"/>
        <v>0</v>
      </c>
      <c r="AB91" s="445">
        <f t="shared" ca="1" si="30"/>
        <v>0</v>
      </c>
      <c r="AC91" s="442">
        <f t="shared" ca="1" si="30"/>
        <v>0</v>
      </c>
      <c r="AD91" s="446">
        <f t="shared" ca="1" si="30"/>
        <v>0</v>
      </c>
      <c r="AE91" s="445">
        <f t="shared" ca="1" si="16"/>
        <v>0</v>
      </c>
      <c r="AF91" s="445">
        <f t="shared" ca="1" si="17"/>
        <v>0</v>
      </c>
      <c r="AG91" s="445">
        <f t="shared" ca="1" si="18"/>
        <v>0</v>
      </c>
      <c r="AH91" s="445">
        <f t="shared" ca="1" si="19"/>
        <v>0</v>
      </c>
      <c r="AI91" s="442">
        <f t="shared" ca="1" si="20"/>
        <v>0</v>
      </c>
      <c r="AJ91" s="446">
        <f t="shared" ca="1" si="21"/>
        <v>0</v>
      </c>
      <c r="AK91" s="445">
        <f t="shared" ca="1" si="31"/>
        <v>0</v>
      </c>
      <c r="AL91" s="442">
        <f t="shared" ca="1" si="31"/>
        <v>0</v>
      </c>
      <c r="AM91" s="446">
        <f t="shared" ca="1" si="31"/>
        <v>0</v>
      </c>
    </row>
    <row r="92" spans="1:39" s="82" customFormat="1" ht="12.9" customHeight="1" x14ac:dyDescent="0.3">
      <c r="A92" s="19"/>
      <c r="B92" s="19"/>
      <c r="C92" s="104"/>
      <c r="D92" s="453"/>
      <c r="E92" s="454" t="str">
        <f t="shared" ca="1" si="35"/>
        <v>Christmas Island</v>
      </c>
      <c r="F92" s="454" t="str">
        <f t="shared" ca="1" si="35"/>
        <v>cx</v>
      </c>
      <c r="G92" s="454" t="str">
        <f t="shared" ca="1" si="35"/>
        <v>e9m3</v>
      </c>
      <c r="H92" s="175"/>
      <c r="I92" s="175"/>
      <c r="J92" s="442">
        <f t="shared" ca="1" si="36"/>
        <v>0</v>
      </c>
      <c r="K92" s="442">
        <f t="shared" ca="1" si="36"/>
        <v>0</v>
      </c>
      <c r="L92" s="448">
        <f t="shared" ca="1" si="36"/>
        <v>0</v>
      </c>
      <c r="M92" s="445">
        <f t="shared" ca="1" si="23"/>
        <v>0</v>
      </c>
      <c r="N92" s="445">
        <f t="shared" ca="1" si="24"/>
        <v>0</v>
      </c>
      <c r="O92" s="445">
        <f t="shared" ca="1" si="25"/>
        <v>0</v>
      </c>
      <c r="P92" s="445">
        <f t="shared" ca="1" si="8"/>
        <v>0</v>
      </c>
      <c r="Q92" s="442">
        <f t="shared" ca="1" si="9"/>
        <v>0</v>
      </c>
      <c r="R92" s="446">
        <f t="shared" ca="1" si="10"/>
        <v>0</v>
      </c>
      <c r="S92" s="445">
        <f t="shared" ca="1" si="34"/>
        <v>0</v>
      </c>
      <c r="T92" s="442">
        <f t="shared" ca="1" si="12"/>
        <v>0</v>
      </c>
      <c r="U92" s="446">
        <f t="shared" ca="1" si="12"/>
        <v>0</v>
      </c>
      <c r="V92" s="445">
        <f t="shared" ca="1" si="26"/>
        <v>0</v>
      </c>
      <c r="W92" s="445">
        <f t="shared" ca="1" si="27"/>
        <v>0</v>
      </c>
      <c r="X92" s="445">
        <f t="shared" ca="1" si="28"/>
        <v>0</v>
      </c>
      <c r="Y92" s="445">
        <f t="shared" ca="1" si="13"/>
        <v>0</v>
      </c>
      <c r="Z92" s="442">
        <f t="shared" ca="1" si="14"/>
        <v>0</v>
      </c>
      <c r="AA92" s="446">
        <f t="shared" ca="1" si="15"/>
        <v>0</v>
      </c>
      <c r="AB92" s="445">
        <f t="shared" ca="1" si="30"/>
        <v>0</v>
      </c>
      <c r="AC92" s="442">
        <f t="shared" ca="1" si="30"/>
        <v>0</v>
      </c>
      <c r="AD92" s="446">
        <f t="shared" ca="1" si="30"/>
        <v>0</v>
      </c>
      <c r="AE92" s="445">
        <f t="shared" ca="1" si="16"/>
        <v>0</v>
      </c>
      <c r="AF92" s="445">
        <f t="shared" ca="1" si="17"/>
        <v>0</v>
      </c>
      <c r="AG92" s="445">
        <f t="shared" ca="1" si="18"/>
        <v>0</v>
      </c>
      <c r="AH92" s="445">
        <f t="shared" ca="1" si="19"/>
        <v>0</v>
      </c>
      <c r="AI92" s="442">
        <f t="shared" ca="1" si="20"/>
        <v>0</v>
      </c>
      <c r="AJ92" s="446">
        <f t="shared" ca="1" si="21"/>
        <v>0</v>
      </c>
      <c r="AK92" s="445">
        <f t="shared" ca="1" si="31"/>
        <v>0</v>
      </c>
      <c r="AL92" s="442">
        <f t="shared" ca="1" si="31"/>
        <v>0</v>
      </c>
      <c r="AM92" s="446">
        <f t="shared" ca="1" si="31"/>
        <v>0</v>
      </c>
    </row>
    <row r="93" spans="1:39" s="82" customFormat="1" ht="12.9" customHeight="1" x14ac:dyDescent="0.3">
      <c r="A93" s="19"/>
      <c r="B93" s="19"/>
      <c r="C93" s="104"/>
      <c r="D93" s="453"/>
      <c r="E93" s="454" t="str">
        <f t="shared" ca="1" si="35"/>
        <v>Cyprus</v>
      </c>
      <c r="F93" s="454" t="str">
        <f t="shared" ca="1" si="35"/>
        <v>cy</v>
      </c>
      <c r="G93" s="454" t="str">
        <f t="shared" ca="1" si="35"/>
        <v>e9m3</v>
      </c>
      <c r="H93" s="175"/>
      <c r="I93" s="175"/>
      <c r="J93" s="442">
        <f t="shared" ca="1" si="36"/>
        <v>0</v>
      </c>
      <c r="K93" s="442">
        <f t="shared" ca="1" si="36"/>
        <v>0</v>
      </c>
      <c r="L93" s="448">
        <f t="shared" ca="1" si="36"/>
        <v>0</v>
      </c>
      <c r="M93" s="445">
        <f t="shared" ca="1" si="23"/>
        <v>0</v>
      </c>
      <c r="N93" s="445">
        <f t="shared" ca="1" si="24"/>
        <v>0</v>
      </c>
      <c r="O93" s="445">
        <f t="shared" ca="1" si="25"/>
        <v>0</v>
      </c>
      <c r="P93" s="445">
        <f t="shared" ca="1" si="8"/>
        <v>0</v>
      </c>
      <c r="Q93" s="442">
        <f t="shared" ca="1" si="9"/>
        <v>0</v>
      </c>
      <c r="R93" s="446">
        <f t="shared" ca="1" si="10"/>
        <v>0</v>
      </c>
      <c r="S93" s="445">
        <f t="shared" ca="1" si="34"/>
        <v>0</v>
      </c>
      <c r="T93" s="442">
        <f t="shared" ca="1" si="12"/>
        <v>0</v>
      </c>
      <c r="U93" s="446">
        <f t="shared" ca="1" si="12"/>
        <v>0</v>
      </c>
      <c r="V93" s="445">
        <f t="shared" ca="1" si="26"/>
        <v>0</v>
      </c>
      <c r="W93" s="445">
        <f t="shared" ca="1" si="27"/>
        <v>0</v>
      </c>
      <c r="X93" s="445">
        <f t="shared" ca="1" si="28"/>
        <v>0</v>
      </c>
      <c r="Y93" s="445">
        <f t="shared" ca="1" si="13"/>
        <v>0</v>
      </c>
      <c r="Z93" s="442">
        <f t="shared" ca="1" si="14"/>
        <v>0</v>
      </c>
      <c r="AA93" s="446">
        <f t="shared" ca="1" si="15"/>
        <v>0</v>
      </c>
      <c r="AB93" s="445">
        <f t="shared" ca="1" si="30"/>
        <v>0</v>
      </c>
      <c r="AC93" s="442">
        <f t="shared" ca="1" si="30"/>
        <v>0</v>
      </c>
      <c r="AD93" s="446">
        <f t="shared" ca="1" si="30"/>
        <v>0</v>
      </c>
      <c r="AE93" s="445">
        <f t="shared" ca="1" si="16"/>
        <v>0</v>
      </c>
      <c r="AF93" s="445">
        <f t="shared" ca="1" si="17"/>
        <v>0</v>
      </c>
      <c r="AG93" s="445">
        <f t="shared" ca="1" si="18"/>
        <v>0</v>
      </c>
      <c r="AH93" s="445">
        <f t="shared" ca="1" si="19"/>
        <v>0</v>
      </c>
      <c r="AI93" s="442">
        <f t="shared" ca="1" si="20"/>
        <v>0</v>
      </c>
      <c r="AJ93" s="446">
        <f t="shared" ca="1" si="21"/>
        <v>0</v>
      </c>
      <c r="AK93" s="445">
        <f t="shared" ca="1" si="31"/>
        <v>0</v>
      </c>
      <c r="AL93" s="442">
        <f t="shared" ca="1" si="31"/>
        <v>0</v>
      </c>
      <c r="AM93" s="446">
        <f t="shared" ca="1" si="31"/>
        <v>0</v>
      </c>
    </row>
    <row r="94" spans="1:39" s="82" customFormat="1" ht="12.9" customHeight="1" x14ac:dyDescent="0.3">
      <c r="A94" s="19"/>
      <c r="B94" s="19"/>
      <c r="C94" s="104"/>
      <c r="D94" s="453"/>
      <c r="E94" s="454" t="str">
        <f t="shared" ca="1" si="35"/>
        <v>Czechia</v>
      </c>
      <c r="F94" s="454" t="str">
        <f t="shared" ca="1" si="35"/>
        <v>cz</v>
      </c>
      <c r="G94" s="454" t="str">
        <f t="shared" ca="1" si="35"/>
        <v>e9m3</v>
      </c>
      <c r="H94" s="175"/>
      <c r="I94" s="175"/>
      <c r="J94" s="442">
        <f t="shared" ca="1" si="36"/>
        <v>0</v>
      </c>
      <c r="K94" s="442">
        <f t="shared" ca="1" si="36"/>
        <v>0.2090873425734705</v>
      </c>
      <c r="L94" s="448">
        <f t="shared" ca="1" si="36"/>
        <v>0</v>
      </c>
      <c r="M94" s="445">
        <f t="shared" ca="1" si="23"/>
        <v>0</v>
      </c>
      <c r="N94" s="445">
        <f t="shared" ca="1" si="24"/>
        <v>0</v>
      </c>
      <c r="O94" s="445">
        <f t="shared" ca="1" si="25"/>
        <v>0</v>
      </c>
      <c r="P94" s="445">
        <f t="shared" ca="1" si="8"/>
        <v>0</v>
      </c>
      <c r="Q94" s="442">
        <f t="shared" ca="1" si="9"/>
        <v>0</v>
      </c>
      <c r="R94" s="446">
        <f t="shared" ca="1" si="10"/>
        <v>0</v>
      </c>
      <c r="S94" s="445">
        <f t="shared" ca="1" si="34"/>
        <v>0</v>
      </c>
      <c r="T94" s="442">
        <f t="shared" ca="1" si="12"/>
        <v>0</v>
      </c>
      <c r="U94" s="446">
        <f t="shared" ca="1" si="12"/>
        <v>0</v>
      </c>
      <c r="V94" s="445">
        <f t="shared" ca="1" si="26"/>
        <v>396.46221914474148</v>
      </c>
      <c r="W94" s="445">
        <f t="shared" ca="1" si="27"/>
        <v>409.6046131495396</v>
      </c>
      <c r="X94" s="445">
        <f t="shared" ca="1" si="28"/>
        <v>425.66753915540386</v>
      </c>
      <c r="Y94" s="445">
        <f t="shared" ca="1" si="13"/>
        <v>36.209378996756179</v>
      </c>
      <c r="Z94" s="442">
        <f t="shared" ca="1" si="14"/>
        <v>92.99881157333084</v>
      </c>
      <c r="AA94" s="446">
        <f t="shared" ca="1" si="15"/>
        <v>156.94439251066677</v>
      </c>
      <c r="AB94" s="445">
        <f t="shared" ca="1" si="30"/>
        <v>432.67159814149767</v>
      </c>
      <c r="AC94" s="442">
        <f t="shared" ca="1" si="30"/>
        <v>502.60342472287044</v>
      </c>
      <c r="AD94" s="446">
        <f t="shared" ca="1" si="30"/>
        <v>582.61193166607063</v>
      </c>
      <c r="AE94" s="445">
        <f t="shared" ca="1" si="16"/>
        <v>0</v>
      </c>
      <c r="AF94" s="445">
        <f t="shared" ca="1" si="17"/>
        <v>0</v>
      </c>
      <c r="AG94" s="445">
        <f t="shared" ca="1" si="18"/>
        <v>0</v>
      </c>
      <c r="AH94" s="445">
        <f t="shared" ca="1" si="19"/>
        <v>0</v>
      </c>
      <c r="AI94" s="442">
        <f t="shared" ca="1" si="20"/>
        <v>0</v>
      </c>
      <c r="AJ94" s="446">
        <f t="shared" ca="1" si="21"/>
        <v>0</v>
      </c>
      <c r="AK94" s="445">
        <f t="shared" ca="1" si="31"/>
        <v>0</v>
      </c>
      <c r="AL94" s="442">
        <f t="shared" ca="1" si="31"/>
        <v>0</v>
      </c>
      <c r="AM94" s="446">
        <f t="shared" ca="1" si="31"/>
        <v>0</v>
      </c>
    </row>
    <row r="95" spans="1:39" s="82" customFormat="1" ht="12.9" customHeight="1" x14ac:dyDescent="0.3">
      <c r="A95" s="19"/>
      <c r="B95" s="19"/>
      <c r="C95" s="104"/>
      <c r="D95" s="453"/>
      <c r="E95" s="454" t="str">
        <f t="shared" ca="1" si="35"/>
        <v>Germany</v>
      </c>
      <c r="F95" s="454" t="str">
        <f t="shared" ca="1" si="35"/>
        <v>de</v>
      </c>
      <c r="G95" s="454" t="str">
        <f t="shared" ca="1" si="35"/>
        <v>e9m3</v>
      </c>
      <c r="H95" s="175"/>
      <c r="I95" s="175"/>
      <c r="J95" s="442">
        <f t="shared" ca="1" si="36"/>
        <v>5</v>
      </c>
      <c r="K95" s="442">
        <f t="shared" ca="1" si="36"/>
        <v>0</v>
      </c>
      <c r="L95" s="448">
        <f t="shared" ca="1" si="36"/>
        <v>5.7409999999999997</v>
      </c>
      <c r="M95" s="445">
        <f t="shared" ca="1" si="23"/>
        <v>9480.7799999999988</v>
      </c>
      <c r="N95" s="445">
        <f t="shared" ca="1" si="24"/>
        <v>9795.06</v>
      </c>
      <c r="O95" s="445">
        <f t="shared" ca="1" si="25"/>
        <v>10179.18</v>
      </c>
      <c r="P95" s="445">
        <f t="shared" ca="1" si="8"/>
        <v>865.89122399967096</v>
      </c>
      <c r="Q95" s="442">
        <f t="shared" ca="1" si="9"/>
        <v>2223.9225585989811</v>
      </c>
      <c r="R95" s="446">
        <f t="shared" ca="1" si="10"/>
        <v>3753.0820990639018</v>
      </c>
      <c r="S95" s="445">
        <f t="shared" ca="1" si="34"/>
        <v>10346.67122399967</v>
      </c>
      <c r="T95" s="442">
        <f t="shared" ca="1" si="12"/>
        <v>12018.98255859898</v>
      </c>
      <c r="U95" s="446">
        <f t="shared" ca="1" si="12"/>
        <v>13932.262099063902</v>
      </c>
      <c r="V95" s="445">
        <f t="shared" ca="1" si="26"/>
        <v>0</v>
      </c>
      <c r="W95" s="445">
        <f t="shared" ca="1" si="27"/>
        <v>0</v>
      </c>
      <c r="X95" s="445">
        <f t="shared" ca="1" si="28"/>
        <v>0</v>
      </c>
      <c r="Y95" s="445">
        <f t="shared" ca="1" si="13"/>
        <v>0</v>
      </c>
      <c r="Z95" s="442">
        <f t="shared" ca="1" si="14"/>
        <v>0</v>
      </c>
      <c r="AA95" s="446">
        <f t="shared" ca="1" si="15"/>
        <v>0</v>
      </c>
      <c r="AB95" s="445">
        <f t="shared" ca="1" si="30"/>
        <v>0</v>
      </c>
      <c r="AC95" s="442">
        <f t="shared" ca="1" si="30"/>
        <v>0</v>
      </c>
      <c r="AD95" s="446">
        <f t="shared" ca="1" si="30"/>
        <v>0</v>
      </c>
      <c r="AE95" s="445">
        <f t="shared" ca="1" si="16"/>
        <v>11222.506799999999</v>
      </c>
      <c r="AF95" s="445">
        <f t="shared" ca="1" si="17"/>
        <v>11594.5236</v>
      </c>
      <c r="AG95" s="445">
        <f t="shared" ca="1" si="18"/>
        <v>12049.210799999999</v>
      </c>
      <c r="AH95" s="445">
        <f t="shared" ca="1" si="19"/>
        <v>994.21630339642218</v>
      </c>
      <c r="AI95" s="442">
        <f t="shared" ca="1" si="20"/>
        <v>2553.5078817833496</v>
      </c>
      <c r="AJ95" s="446">
        <f t="shared" ca="1" si="21"/>
        <v>4309.2888661451716</v>
      </c>
      <c r="AK95" s="445">
        <f t="shared" ca="1" si="31"/>
        <v>12216.723103396422</v>
      </c>
      <c r="AL95" s="442">
        <f t="shared" ca="1" si="31"/>
        <v>14148.03148178335</v>
      </c>
      <c r="AM95" s="446">
        <f t="shared" ca="1" si="31"/>
        <v>16358.49966614517</v>
      </c>
    </row>
    <row r="96" spans="1:39" s="82" customFormat="1" ht="12.9" customHeight="1" x14ac:dyDescent="0.3">
      <c r="A96" s="19"/>
      <c r="B96" s="19"/>
      <c r="C96" s="104"/>
      <c r="D96" s="453"/>
      <c r="E96" s="454" t="str">
        <f t="shared" ca="1" si="35"/>
        <v>Djibouti</v>
      </c>
      <c r="F96" s="454" t="str">
        <f t="shared" ca="1" si="35"/>
        <v>dj</v>
      </c>
      <c r="G96" s="454" t="str">
        <f t="shared" ca="1" si="35"/>
        <v>e9m3</v>
      </c>
      <c r="H96" s="175"/>
      <c r="I96" s="175"/>
      <c r="J96" s="442">
        <f t="shared" ca="1" si="36"/>
        <v>0</v>
      </c>
      <c r="K96" s="442">
        <f t="shared" ca="1" si="36"/>
        <v>0</v>
      </c>
      <c r="L96" s="448">
        <f t="shared" ca="1" si="36"/>
        <v>0</v>
      </c>
      <c r="M96" s="445">
        <f t="shared" ca="1" si="23"/>
        <v>0</v>
      </c>
      <c r="N96" s="445">
        <f t="shared" ca="1" si="24"/>
        <v>0</v>
      </c>
      <c r="O96" s="445">
        <f t="shared" ca="1" si="25"/>
        <v>0</v>
      </c>
      <c r="P96" s="445">
        <f t="shared" ca="1" si="8"/>
        <v>0</v>
      </c>
      <c r="Q96" s="442">
        <f t="shared" ca="1" si="9"/>
        <v>0</v>
      </c>
      <c r="R96" s="446">
        <f t="shared" ca="1" si="10"/>
        <v>0</v>
      </c>
      <c r="S96" s="445">
        <f t="shared" ca="1" si="34"/>
        <v>0</v>
      </c>
      <c r="T96" s="442">
        <f t="shared" ca="1" si="12"/>
        <v>0</v>
      </c>
      <c r="U96" s="446">
        <f t="shared" ca="1" si="12"/>
        <v>0</v>
      </c>
      <c r="V96" s="445">
        <f t="shared" ca="1" si="26"/>
        <v>0</v>
      </c>
      <c r="W96" s="445">
        <f t="shared" ca="1" si="27"/>
        <v>0</v>
      </c>
      <c r="X96" s="445">
        <f t="shared" ca="1" si="28"/>
        <v>0</v>
      </c>
      <c r="Y96" s="445">
        <f t="shared" ca="1" si="13"/>
        <v>0</v>
      </c>
      <c r="Z96" s="442">
        <f t="shared" ca="1" si="14"/>
        <v>0</v>
      </c>
      <c r="AA96" s="446">
        <f t="shared" ca="1" si="15"/>
        <v>0</v>
      </c>
      <c r="AB96" s="445">
        <f t="shared" ca="1" si="30"/>
        <v>0</v>
      </c>
      <c r="AC96" s="442">
        <f t="shared" ca="1" si="30"/>
        <v>0</v>
      </c>
      <c r="AD96" s="446">
        <f t="shared" ca="1" si="30"/>
        <v>0</v>
      </c>
      <c r="AE96" s="445">
        <f t="shared" ca="1" si="16"/>
        <v>0</v>
      </c>
      <c r="AF96" s="445">
        <f t="shared" ca="1" si="17"/>
        <v>0</v>
      </c>
      <c r="AG96" s="445">
        <f t="shared" ca="1" si="18"/>
        <v>0</v>
      </c>
      <c r="AH96" s="445">
        <f t="shared" ca="1" si="19"/>
        <v>0</v>
      </c>
      <c r="AI96" s="442">
        <f t="shared" ca="1" si="20"/>
        <v>0</v>
      </c>
      <c r="AJ96" s="446">
        <f t="shared" ca="1" si="21"/>
        <v>0</v>
      </c>
      <c r="AK96" s="445">
        <f t="shared" ca="1" si="31"/>
        <v>0</v>
      </c>
      <c r="AL96" s="442">
        <f t="shared" ca="1" si="31"/>
        <v>0</v>
      </c>
      <c r="AM96" s="446">
        <f t="shared" ca="1" si="31"/>
        <v>0</v>
      </c>
    </row>
    <row r="97" spans="1:39" s="82" customFormat="1" ht="12.9" customHeight="1" x14ac:dyDescent="0.3">
      <c r="A97" s="19"/>
      <c r="B97" s="19"/>
      <c r="C97" s="104"/>
      <c r="D97" s="453"/>
      <c r="E97" s="454" t="str">
        <f t="shared" ca="1" si="35"/>
        <v>Denmark</v>
      </c>
      <c r="F97" s="454" t="str">
        <f t="shared" ca="1" si="35"/>
        <v>dk</v>
      </c>
      <c r="G97" s="454" t="str">
        <f t="shared" ca="1" si="35"/>
        <v>e9m3</v>
      </c>
      <c r="H97" s="175"/>
      <c r="I97" s="175"/>
      <c r="J97" s="442">
        <f t="shared" ca="1" si="36"/>
        <v>3.2025999999999999</v>
      </c>
      <c r="K97" s="442">
        <f t="shared" ca="1" si="36"/>
        <v>0</v>
      </c>
      <c r="L97" s="448">
        <f t="shared" ca="1" si="36"/>
        <v>3.133</v>
      </c>
      <c r="M97" s="445">
        <f t="shared" ca="1" si="23"/>
        <v>6072.6292055999993</v>
      </c>
      <c r="N97" s="445">
        <f t="shared" ca="1" si="24"/>
        <v>6273.9318311999996</v>
      </c>
      <c r="O97" s="445">
        <f t="shared" ca="1" si="25"/>
        <v>6519.9683735999997</v>
      </c>
      <c r="P97" s="445">
        <f t="shared" ca="1" si="8"/>
        <v>554.62064679626928</v>
      </c>
      <c r="Q97" s="442">
        <f t="shared" ca="1" si="9"/>
        <v>1424.4668772338193</v>
      </c>
      <c r="R97" s="446">
        <f t="shared" ca="1" si="10"/>
        <v>2403.9241460924104</v>
      </c>
      <c r="S97" s="445">
        <f t="shared" ca="1" si="34"/>
        <v>6627.2498523962686</v>
      </c>
      <c r="T97" s="442">
        <f t="shared" ca="1" si="12"/>
        <v>7698.3987084338187</v>
      </c>
      <c r="U97" s="446">
        <f t="shared" ca="1" si="12"/>
        <v>8923.8925196924101</v>
      </c>
      <c r="V97" s="445">
        <f t="shared" ca="1" si="26"/>
        <v>0</v>
      </c>
      <c r="W97" s="445">
        <f t="shared" ca="1" si="27"/>
        <v>0</v>
      </c>
      <c r="X97" s="445">
        <f t="shared" ca="1" si="28"/>
        <v>0</v>
      </c>
      <c r="Y97" s="445">
        <f t="shared" ca="1" si="13"/>
        <v>0</v>
      </c>
      <c r="Z97" s="442">
        <f t="shared" ca="1" si="14"/>
        <v>0</v>
      </c>
      <c r="AA97" s="446">
        <f t="shared" ca="1" si="15"/>
        <v>0</v>
      </c>
      <c r="AB97" s="445">
        <f t="shared" ca="1" si="30"/>
        <v>0</v>
      </c>
      <c r="AC97" s="442">
        <f t="shared" ca="1" si="30"/>
        <v>0</v>
      </c>
      <c r="AD97" s="446">
        <f t="shared" ca="1" si="30"/>
        <v>0</v>
      </c>
      <c r="AE97" s="445">
        <f t="shared" ca="1" si="16"/>
        <v>6124.3883999999998</v>
      </c>
      <c r="AF97" s="445">
        <f t="shared" ca="1" si="17"/>
        <v>6327.4067999999997</v>
      </c>
      <c r="AG97" s="445">
        <f t="shared" ca="1" si="18"/>
        <v>6575.5403999999999</v>
      </c>
      <c r="AH97" s="445">
        <f t="shared" ca="1" si="19"/>
        <v>542.56744095819386</v>
      </c>
      <c r="AI97" s="442">
        <f t="shared" ca="1" si="20"/>
        <v>1393.5098752181216</v>
      </c>
      <c r="AJ97" s="446">
        <f t="shared" ca="1" si="21"/>
        <v>2351.6812432734409</v>
      </c>
      <c r="AK97" s="445">
        <f t="shared" ca="1" si="31"/>
        <v>6666.9558409581932</v>
      </c>
      <c r="AL97" s="442">
        <f t="shared" ca="1" si="31"/>
        <v>7720.9166752181209</v>
      </c>
      <c r="AM97" s="446">
        <f t="shared" ca="1" si="31"/>
        <v>8927.2216432734403</v>
      </c>
    </row>
    <row r="98" spans="1:39" s="82" customFormat="1" ht="12.9" customHeight="1" x14ac:dyDescent="0.3">
      <c r="A98" s="19"/>
      <c r="B98" s="19"/>
      <c r="C98" s="104"/>
      <c r="D98" s="453"/>
      <c r="E98" s="454" t="str">
        <f t="shared" ca="1" si="35"/>
        <v>Dominica</v>
      </c>
      <c r="F98" s="454" t="str">
        <f t="shared" ca="1" si="35"/>
        <v>dm</v>
      </c>
      <c r="G98" s="454" t="str">
        <f t="shared" ca="1" si="35"/>
        <v>e9m3</v>
      </c>
      <c r="H98" s="175"/>
      <c r="I98" s="175"/>
      <c r="J98" s="442">
        <f t="shared" ca="1" si="36"/>
        <v>0</v>
      </c>
      <c r="K98" s="442">
        <f t="shared" ca="1" si="36"/>
        <v>0</v>
      </c>
      <c r="L98" s="448">
        <f t="shared" ca="1" si="36"/>
        <v>0</v>
      </c>
      <c r="M98" s="445">
        <f t="shared" ca="1" si="23"/>
        <v>0</v>
      </c>
      <c r="N98" s="445">
        <f t="shared" ca="1" si="24"/>
        <v>0</v>
      </c>
      <c r="O98" s="445">
        <f t="shared" ca="1" si="25"/>
        <v>0</v>
      </c>
      <c r="P98" s="445">
        <f t="shared" ca="1" si="8"/>
        <v>0</v>
      </c>
      <c r="Q98" s="442">
        <f t="shared" ca="1" si="9"/>
        <v>0</v>
      </c>
      <c r="R98" s="446">
        <f t="shared" ca="1" si="10"/>
        <v>0</v>
      </c>
      <c r="S98" s="445">
        <f t="shared" ca="1" si="34"/>
        <v>0</v>
      </c>
      <c r="T98" s="442">
        <f t="shared" ca="1" si="12"/>
        <v>0</v>
      </c>
      <c r="U98" s="446">
        <f t="shared" ca="1" si="12"/>
        <v>0</v>
      </c>
      <c r="V98" s="445">
        <f t="shared" ca="1" si="26"/>
        <v>0</v>
      </c>
      <c r="W98" s="445">
        <f t="shared" ca="1" si="27"/>
        <v>0</v>
      </c>
      <c r="X98" s="445">
        <f t="shared" ca="1" si="28"/>
        <v>0</v>
      </c>
      <c r="Y98" s="445">
        <f t="shared" ca="1" si="13"/>
        <v>0</v>
      </c>
      <c r="Z98" s="442">
        <f t="shared" ca="1" si="14"/>
        <v>0</v>
      </c>
      <c r="AA98" s="446">
        <f t="shared" ca="1" si="15"/>
        <v>0</v>
      </c>
      <c r="AB98" s="445">
        <f t="shared" ca="1" si="30"/>
        <v>0</v>
      </c>
      <c r="AC98" s="442">
        <f t="shared" ca="1" si="30"/>
        <v>0</v>
      </c>
      <c r="AD98" s="446">
        <f t="shared" ca="1" si="30"/>
        <v>0</v>
      </c>
      <c r="AE98" s="445">
        <f t="shared" ca="1" si="16"/>
        <v>0</v>
      </c>
      <c r="AF98" s="445">
        <f t="shared" ca="1" si="17"/>
        <v>0</v>
      </c>
      <c r="AG98" s="445">
        <f t="shared" ca="1" si="18"/>
        <v>0</v>
      </c>
      <c r="AH98" s="445">
        <f t="shared" ca="1" si="19"/>
        <v>0</v>
      </c>
      <c r="AI98" s="442">
        <f t="shared" ca="1" si="20"/>
        <v>0</v>
      </c>
      <c r="AJ98" s="446">
        <f t="shared" ca="1" si="21"/>
        <v>0</v>
      </c>
      <c r="AK98" s="445">
        <f t="shared" ca="1" si="31"/>
        <v>0</v>
      </c>
      <c r="AL98" s="442">
        <f t="shared" ca="1" si="31"/>
        <v>0</v>
      </c>
      <c r="AM98" s="446">
        <f t="shared" ca="1" si="31"/>
        <v>0</v>
      </c>
    </row>
    <row r="99" spans="1:39" s="82" customFormat="1" ht="12.9" customHeight="1" x14ac:dyDescent="0.3">
      <c r="A99" s="19"/>
      <c r="B99" s="19"/>
      <c r="C99" s="104"/>
      <c r="D99" s="453"/>
      <c r="E99" s="454" t="str">
        <f t="shared" ref="E99:G118" ca="1" si="37">INDIRECT((ADDRESS(ROW(),COLUMN(),,,$F$290)))</f>
        <v>Dominican Republic</v>
      </c>
      <c r="F99" s="454" t="str">
        <f t="shared" ca="1" si="37"/>
        <v>do</v>
      </c>
      <c r="G99" s="454" t="str">
        <f t="shared" ca="1" si="37"/>
        <v>e9m3</v>
      </c>
      <c r="H99" s="175"/>
      <c r="I99" s="175"/>
      <c r="J99" s="442">
        <f t="shared" ref="J99:L118" ca="1" si="38">INDIRECT((ADDRESS(ROW(),COLUMN(),,,$F$290)))</f>
        <v>0</v>
      </c>
      <c r="K99" s="442">
        <f t="shared" ca="1" si="38"/>
        <v>0</v>
      </c>
      <c r="L99" s="448">
        <f t="shared" ca="1" si="38"/>
        <v>0</v>
      </c>
      <c r="M99" s="445">
        <f t="shared" ca="1" si="23"/>
        <v>0</v>
      </c>
      <c r="N99" s="445">
        <f t="shared" ca="1" si="24"/>
        <v>0</v>
      </c>
      <c r="O99" s="445">
        <f t="shared" ca="1" si="25"/>
        <v>0</v>
      </c>
      <c r="P99" s="445">
        <f t="shared" ca="1" si="8"/>
        <v>0</v>
      </c>
      <c r="Q99" s="442">
        <f t="shared" ca="1" si="9"/>
        <v>0</v>
      </c>
      <c r="R99" s="446">
        <f t="shared" ca="1" si="10"/>
        <v>0</v>
      </c>
      <c r="S99" s="445">
        <f t="shared" ca="1" si="34"/>
        <v>0</v>
      </c>
      <c r="T99" s="442">
        <f t="shared" ca="1" si="12"/>
        <v>0</v>
      </c>
      <c r="U99" s="446">
        <f t="shared" ca="1" si="12"/>
        <v>0</v>
      </c>
      <c r="V99" s="445">
        <f t="shared" ca="1" si="26"/>
        <v>0</v>
      </c>
      <c r="W99" s="445">
        <f t="shared" ca="1" si="27"/>
        <v>0</v>
      </c>
      <c r="X99" s="445">
        <f t="shared" ca="1" si="28"/>
        <v>0</v>
      </c>
      <c r="Y99" s="445">
        <f t="shared" ca="1" si="13"/>
        <v>0</v>
      </c>
      <c r="Z99" s="442">
        <f t="shared" ca="1" si="14"/>
        <v>0</v>
      </c>
      <c r="AA99" s="446">
        <f t="shared" ca="1" si="15"/>
        <v>0</v>
      </c>
      <c r="AB99" s="445">
        <f t="shared" ca="1" si="30"/>
        <v>0</v>
      </c>
      <c r="AC99" s="442">
        <f t="shared" ca="1" si="30"/>
        <v>0</v>
      </c>
      <c r="AD99" s="446">
        <f t="shared" ca="1" si="30"/>
        <v>0</v>
      </c>
      <c r="AE99" s="445">
        <f t="shared" ca="1" si="16"/>
        <v>0</v>
      </c>
      <c r="AF99" s="445">
        <f t="shared" ca="1" si="17"/>
        <v>0</v>
      </c>
      <c r="AG99" s="445">
        <f t="shared" ca="1" si="18"/>
        <v>0</v>
      </c>
      <c r="AH99" s="445">
        <f t="shared" ca="1" si="19"/>
        <v>0</v>
      </c>
      <c r="AI99" s="442">
        <f t="shared" ca="1" si="20"/>
        <v>0</v>
      </c>
      <c r="AJ99" s="446">
        <f t="shared" ca="1" si="21"/>
        <v>0</v>
      </c>
      <c r="AK99" s="445">
        <f t="shared" ca="1" si="31"/>
        <v>0</v>
      </c>
      <c r="AL99" s="442">
        <f t="shared" ca="1" si="31"/>
        <v>0</v>
      </c>
      <c r="AM99" s="446">
        <f t="shared" ca="1" si="31"/>
        <v>0</v>
      </c>
    </row>
    <row r="100" spans="1:39" s="82" customFormat="1" ht="12.9" customHeight="1" x14ac:dyDescent="0.3">
      <c r="A100" s="19"/>
      <c r="B100" s="19"/>
      <c r="C100" s="104"/>
      <c r="D100" s="453"/>
      <c r="E100" s="454" t="str">
        <f t="shared" ca="1" si="37"/>
        <v>Algeria</v>
      </c>
      <c r="F100" s="454" t="str">
        <f t="shared" ca="1" si="37"/>
        <v>dz</v>
      </c>
      <c r="G100" s="454" t="str">
        <f t="shared" ca="1" si="37"/>
        <v>e9m3</v>
      </c>
      <c r="H100" s="175"/>
      <c r="I100" s="175"/>
      <c r="J100" s="442">
        <f t="shared" ca="1" si="38"/>
        <v>86</v>
      </c>
      <c r="K100" s="442">
        <f t="shared" ca="1" si="38"/>
        <v>87.854124063135302</v>
      </c>
      <c r="L100" s="448">
        <f t="shared" ca="1" si="38"/>
        <v>89.582999999999998</v>
      </c>
      <c r="M100" s="445">
        <f t="shared" ca="1" si="23"/>
        <v>163069.416</v>
      </c>
      <c r="N100" s="445">
        <f t="shared" ca="1" si="24"/>
        <v>168475.03200000001</v>
      </c>
      <c r="O100" s="445">
        <f t="shared" ca="1" si="25"/>
        <v>175081.89599999998</v>
      </c>
      <c r="P100" s="445">
        <f t="shared" ca="1" si="8"/>
        <v>14893.329052794341</v>
      </c>
      <c r="Q100" s="442">
        <f t="shared" ca="1" si="9"/>
        <v>38251.468007902477</v>
      </c>
      <c r="R100" s="446">
        <f t="shared" ca="1" si="10"/>
        <v>64553.012103899113</v>
      </c>
      <c r="S100" s="445">
        <f t="shared" ca="1" si="34"/>
        <v>177962.74505279434</v>
      </c>
      <c r="T100" s="442">
        <f t="shared" ca="1" si="12"/>
        <v>206726.50000790248</v>
      </c>
      <c r="U100" s="446">
        <f t="shared" ca="1" si="12"/>
        <v>239634.9081038991</v>
      </c>
      <c r="V100" s="445">
        <f t="shared" ca="1" si="26"/>
        <v>166585.12446705834</v>
      </c>
      <c r="W100" s="445">
        <f t="shared" ca="1" si="27"/>
        <v>172107.28328917079</v>
      </c>
      <c r="X100" s="445">
        <f t="shared" ca="1" si="28"/>
        <v>178856.58851619711</v>
      </c>
      <c r="Y100" s="445">
        <f t="shared" ca="1" si="13"/>
        <v>15214.423003689435</v>
      </c>
      <c r="Z100" s="442">
        <f t="shared" ca="1" si="14"/>
        <v>39076.153673992034</v>
      </c>
      <c r="AA100" s="446">
        <f t="shared" ca="1" si="15"/>
        <v>65944.748070058457</v>
      </c>
      <c r="AB100" s="445">
        <f t="shared" ca="1" si="30"/>
        <v>181799.54747074778</v>
      </c>
      <c r="AC100" s="442">
        <f t="shared" ca="1" si="30"/>
        <v>211183.43696316282</v>
      </c>
      <c r="AD100" s="446">
        <f t="shared" ca="1" si="30"/>
        <v>244801.33658625558</v>
      </c>
      <c r="AE100" s="445">
        <f t="shared" ca="1" si="16"/>
        <v>175116.84839999999</v>
      </c>
      <c r="AF100" s="445">
        <f t="shared" ca="1" si="17"/>
        <v>180921.82679999998</v>
      </c>
      <c r="AG100" s="445">
        <f t="shared" ca="1" si="18"/>
        <v>188016.80039999998</v>
      </c>
      <c r="AH100" s="445">
        <f t="shared" ca="1" si="19"/>
        <v>15513.826703912506</v>
      </c>
      <c r="AI100" s="442">
        <f t="shared" ca="1" si="20"/>
        <v>39845.130913394503</v>
      </c>
      <c r="AJ100" s="446">
        <f t="shared" ca="1" si="21"/>
        <v>67242.470736088304</v>
      </c>
      <c r="AK100" s="445">
        <f t="shared" ca="1" si="31"/>
        <v>190630.67510391248</v>
      </c>
      <c r="AL100" s="442">
        <f t="shared" ca="1" si="31"/>
        <v>220766.95771339448</v>
      </c>
      <c r="AM100" s="446">
        <f t="shared" ca="1" si="31"/>
        <v>255259.2711360883</v>
      </c>
    </row>
    <row r="101" spans="1:39" s="82" customFormat="1" ht="12.9" customHeight="1" x14ac:dyDescent="0.3">
      <c r="A101" s="19"/>
      <c r="B101" s="19"/>
      <c r="C101" s="104"/>
      <c r="D101" s="453"/>
      <c r="E101" s="454" t="str">
        <f t="shared" ca="1" si="37"/>
        <v>Ecuador</v>
      </c>
      <c r="F101" s="454" t="str">
        <f t="shared" ca="1" si="37"/>
        <v>ec</v>
      </c>
      <c r="G101" s="454" t="str">
        <f t="shared" ca="1" si="37"/>
        <v>e9m3</v>
      </c>
      <c r="H101" s="175"/>
      <c r="I101" s="175"/>
      <c r="J101" s="442">
        <f t="shared" ca="1" si="38"/>
        <v>0</v>
      </c>
      <c r="K101" s="442">
        <f t="shared" ca="1" si="38"/>
        <v>0</v>
      </c>
      <c r="L101" s="448">
        <f t="shared" ca="1" si="38"/>
        <v>0.313</v>
      </c>
      <c r="M101" s="445">
        <f t="shared" ca="1" si="23"/>
        <v>0</v>
      </c>
      <c r="N101" s="445">
        <f t="shared" ca="1" si="24"/>
        <v>0</v>
      </c>
      <c r="O101" s="445">
        <f t="shared" ca="1" si="25"/>
        <v>0</v>
      </c>
      <c r="P101" s="445">
        <f t="shared" ca="1" si="8"/>
        <v>0</v>
      </c>
      <c r="Q101" s="442">
        <f t="shared" ca="1" si="9"/>
        <v>0</v>
      </c>
      <c r="R101" s="446">
        <f t="shared" ca="1" si="10"/>
        <v>0</v>
      </c>
      <c r="S101" s="445">
        <f t="shared" ca="1" si="34"/>
        <v>0</v>
      </c>
      <c r="T101" s="442">
        <f t="shared" ca="1" si="12"/>
        <v>0</v>
      </c>
      <c r="U101" s="446">
        <f t="shared" ca="1" si="12"/>
        <v>0</v>
      </c>
      <c r="V101" s="445">
        <f t="shared" ca="1" si="26"/>
        <v>0</v>
      </c>
      <c r="W101" s="445">
        <f t="shared" ca="1" si="27"/>
        <v>0</v>
      </c>
      <c r="X101" s="445">
        <f t="shared" ca="1" si="28"/>
        <v>0</v>
      </c>
      <c r="Y101" s="445">
        <f t="shared" ca="1" si="13"/>
        <v>0</v>
      </c>
      <c r="Z101" s="442">
        <f t="shared" ca="1" si="14"/>
        <v>0</v>
      </c>
      <c r="AA101" s="446">
        <f t="shared" ca="1" si="15"/>
        <v>0</v>
      </c>
      <c r="AB101" s="445">
        <f t="shared" ca="1" si="30"/>
        <v>0</v>
      </c>
      <c r="AC101" s="442">
        <f t="shared" ca="1" si="30"/>
        <v>0</v>
      </c>
      <c r="AD101" s="446">
        <f t="shared" ca="1" si="30"/>
        <v>0</v>
      </c>
      <c r="AE101" s="445">
        <f t="shared" ca="1" si="16"/>
        <v>611.85239999999999</v>
      </c>
      <c r="AF101" s="445">
        <f t="shared" ca="1" si="17"/>
        <v>632.13480000000004</v>
      </c>
      <c r="AG101" s="445">
        <f t="shared" ca="1" si="18"/>
        <v>656.92439999999999</v>
      </c>
      <c r="AH101" s="445">
        <f t="shared" ca="1" si="19"/>
        <v>54.204790622379406</v>
      </c>
      <c r="AI101" s="442">
        <f t="shared" ca="1" si="20"/>
        <v>139.21755216829624</v>
      </c>
      <c r="AJ101" s="446">
        <f t="shared" ca="1" si="21"/>
        <v>234.94293940140028</v>
      </c>
      <c r="AK101" s="445">
        <f t="shared" ca="1" si="31"/>
        <v>666.05719062237938</v>
      </c>
      <c r="AL101" s="442">
        <f t="shared" ca="1" si="31"/>
        <v>771.35235216829631</v>
      </c>
      <c r="AM101" s="446">
        <f t="shared" ca="1" si="31"/>
        <v>891.86733940140027</v>
      </c>
    </row>
    <row r="102" spans="1:39" s="82" customFormat="1" ht="12.9" customHeight="1" x14ac:dyDescent="0.3">
      <c r="A102" s="19"/>
      <c r="B102" s="19"/>
      <c r="C102" s="104"/>
      <c r="D102" s="453"/>
      <c r="E102" s="454" t="str">
        <f t="shared" ca="1" si="37"/>
        <v>Estonia</v>
      </c>
      <c r="F102" s="454" t="str">
        <f t="shared" ca="1" si="37"/>
        <v>ee</v>
      </c>
      <c r="G102" s="454" t="str">
        <f t="shared" ca="1" si="37"/>
        <v>e9m3</v>
      </c>
      <c r="H102" s="175"/>
      <c r="I102" s="175"/>
      <c r="J102" s="442">
        <f t="shared" ca="1" si="38"/>
        <v>0</v>
      </c>
      <c r="K102" s="442">
        <f t="shared" ca="1" si="38"/>
        <v>0</v>
      </c>
      <c r="L102" s="448">
        <f t="shared" ca="1" si="38"/>
        <v>0</v>
      </c>
      <c r="M102" s="445">
        <f t="shared" ca="1" si="23"/>
        <v>0</v>
      </c>
      <c r="N102" s="445">
        <f t="shared" ca="1" si="24"/>
        <v>0</v>
      </c>
      <c r="O102" s="445">
        <f t="shared" ca="1" si="25"/>
        <v>0</v>
      </c>
      <c r="P102" s="445">
        <f t="shared" ca="1" si="8"/>
        <v>0</v>
      </c>
      <c r="Q102" s="442">
        <f t="shared" ca="1" si="9"/>
        <v>0</v>
      </c>
      <c r="R102" s="446">
        <f t="shared" ca="1" si="10"/>
        <v>0</v>
      </c>
      <c r="S102" s="445">
        <f t="shared" ca="1" si="34"/>
        <v>0</v>
      </c>
      <c r="T102" s="442">
        <f t="shared" ca="1" si="12"/>
        <v>0</v>
      </c>
      <c r="U102" s="446">
        <f t="shared" ca="1" si="12"/>
        <v>0</v>
      </c>
      <c r="V102" s="445">
        <f t="shared" ca="1" si="26"/>
        <v>0</v>
      </c>
      <c r="W102" s="445">
        <f t="shared" ca="1" si="27"/>
        <v>0</v>
      </c>
      <c r="X102" s="445">
        <f t="shared" ca="1" si="28"/>
        <v>0</v>
      </c>
      <c r="Y102" s="445">
        <f t="shared" ca="1" si="13"/>
        <v>0</v>
      </c>
      <c r="Z102" s="442">
        <f t="shared" ca="1" si="14"/>
        <v>0</v>
      </c>
      <c r="AA102" s="446">
        <f t="shared" ca="1" si="15"/>
        <v>0</v>
      </c>
      <c r="AB102" s="445">
        <f t="shared" ca="1" si="30"/>
        <v>0</v>
      </c>
      <c r="AC102" s="442">
        <f t="shared" ca="1" si="30"/>
        <v>0</v>
      </c>
      <c r="AD102" s="446">
        <f t="shared" ca="1" si="30"/>
        <v>0</v>
      </c>
      <c r="AE102" s="445">
        <f t="shared" ca="1" si="16"/>
        <v>0</v>
      </c>
      <c r="AF102" s="445">
        <f t="shared" ca="1" si="17"/>
        <v>0</v>
      </c>
      <c r="AG102" s="445">
        <f t="shared" ca="1" si="18"/>
        <v>0</v>
      </c>
      <c r="AH102" s="445">
        <f t="shared" ca="1" si="19"/>
        <v>0</v>
      </c>
      <c r="AI102" s="442">
        <f t="shared" ca="1" si="20"/>
        <v>0</v>
      </c>
      <c r="AJ102" s="446">
        <f t="shared" ca="1" si="21"/>
        <v>0</v>
      </c>
      <c r="AK102" s="445">
        <f t="shared" ca="1" si="31"/>
        <v>0</v>
      </c>
      <c r="AL102" s="442">
        <f t="shared" ca="1" si="31"/>
        <v>0</v>
      </c>
      <c r="AM102" s="446">
        <f t="shared" ca="1" si="31"/>
        <v>0</v>
      </c>
    </row>
    <row r="103" spans="1:39" s="82" customFormat="1" ht="12.9" customHeight="1" x14ac:dyDescent="0.3">
      <c r="A103" s="19"/>
      <c r="B103" s="19"/>
      <c r="C103" s="104"/>
      <c r="D103" s="453"/>
      <c r="E103" s="454" t="str">
        <f t="shared" ca="1" si="37"/>
        <v>Egypt</v>
      </c>
      <c r="F103" s="454" t="str">
        <f t="shared" ca="1" si="37"/>
        <v>eg</v>
      </c>
      <c r="G103" s="454" t="str">
        <f t="shared" ca="1" si="37"/>
        <v>e9m3</v>
      </c>
      <c r="H103" s="175"/>
      <c r="I103" s="175"/>
      <c r="J103" s="442">
        <f t="shared" ca="1" si="38"/>
        <v>64</v>
      </c>
      <c r="K103" s="442">
        <f t="shared" ca="1" si="38"/>
        <v>64.293060335666254</v>
      </c>
      <c r="L103" s="448">
        <f t="shared" ca="1" si="38"/>
        <v>68.866</v>
      </c>
      <c r="M103" s="445">
        <f t="shared" ca="1" si="23"/>
        <v>121353.984</v>
      </c>
      <c r="N103" s="445">
        <f t="shared" ca="1" si="24"/>
        <v>125376.76800000001</v>
      </c>
      <c r="O103" s="445">
        <f t="shared" ca="1" si="25"/>
        <v>130293.50399999999</v>
      </c>
      <c r="P103" s="445">
        <f t="shared" ref="P103:P166" ca="1" si="39">$J103*$F$5*$F$22</f>
        <v>11083.407667195788</v>
      </c>
      <c r="Q103" s="442">
        <f t="shared" ref="Q103:Q166" ca="1" si="40">$J103*$F$5*$F$23</f>
        <v>28466.208750066959</v>
      </c>
      <c r="R103" s="446">
        <f t="shared" ref="R103:R166" ca="1" si="41">$J103*$F$5*$F$24</f>
        <v>48039.450868017942</v>
      </c>
      <c r="S103" s="445">
        <f t="shared" ca="1" si="34"/>
        <v>132437.39166719577</v>
      </c>
      <c r="T103" s="442">
        <f ca="1">N103+Q103</f>
        <v>153842.97675006697</v>
      </c>
      <c r="U103" s="446">
        <f ca="1">O103+R103</f>
        <v>178332.95486801793</v>
      </c>
      <c r="V103" s="445">
        <f t="shared" ca="1" si="26"/>
        <v>121909.67211383556</v>
      </c>
      <c r="W103" s="445">
        <f t="shared" ca="1" si="27"/>
        <v>125950.87671429422</v>
      </c>
      <c r="X103" s="445">
        <f t="shared" ca="1" si="28"/>
        <v>130890.12678152145</v>
      </c>
      <c r="Y103" s="445">
        <f t="shared" ref="Y103:Y166" ca="1" si="42">$K103*$F$5*$F$22</f>
        <v>11134.15934174695</v>
      </c>
      <c r="Z103" s="442">
        <f t="shared" ref="Z103:Z166" ca="1" si="43">$K103*$F$5*$F$23</f>
        <v>28596.557448370713</v>
      </c>
      <c r="AA103" s="446">
        <f t="shared" ref="AA103:AA166" ca="1" si="44">$K103*$F$5*$F$24</f>
        <v>48259.426767964884</v>
      </c>
      <c r="AB103" s="445">
        <f t="shared" ca="1" si="30"/>
        <v>133043.83145558252</v>
      </c>
      <c r="AC103" s="442">
        <f t="shared" ca="1" si="30"/>
        <v>154547.43416266493</v>
      </c>
      <c r="AD103" s="446">
        <f t="shared" ca="1" si="30"/>
        <v>179149.55354948633</v>
      </c>
      <c r="AE103" s="445">
        <f t="shared" ref="AE103:AE166" ca="1" si="45">$L103*$F$10*$F$14</f>
        <v>134619.2568</v>
      </c>
      <c r="AF103" s="445">
        <f t="shared" ref="AF103:AF166" ca="1" si="46">$L103*$F$10*$F$15</f>
        <v>139081.77359999999</v>
      </c>
      <c r="AG103" s="445">
        <f t="shared" ref="AG103:AG166" ca="1" si="47">$L103*$F$10*$F$16</f>
        <v>144535.9608</v>
      </c>
      <c r="AH103" s="445">
        <f t="shared" ref="AH103:AH166" ca="1" si="48">$L103*$F$5*$F$22</f>
        <v>11926.093006392268</v>
      </c>
      <c r="AI103" s="442">
        <f t="shared" ref="AI103:AI166" ca="1" si="49">$L103*$F$5*$F$23</f>
        <v>30630.530184095485</v>
      </c>
      <c r="AJ103" s="446">
        <f t="shared" ref="AJ103:AJ166" ca="1" si="50">$L103*$F$5*$F$24</f>
        <v>51691.950366826932</v>
      </c>
      <c r="AK103" s="445">
        <f t="shared" ca="1" si="31"/>
        <v>146545.34980639227</v>
      </c>
      <c r="AL103" s="442">
        <f t="shared" ca="1" si="31"/>
        <v>169712.30378409548</v>
      </c>
      <c r="AM103" s="446">
        <f t="shared" ca="1" si="31"/>
        <v>196227.91116682693</v>
      </c>
    </row>
    <row r="104" spans="1:39" s="82" customFormat="1" ht="12.9" customHeight="1" x14ac:dyDescent="0.3">
      <c r="A104" s="19"/>
      <c r="B104" s="19"/>
      <c r="C104" s="104"/>
      <c r="D104" s="453"/>
      <c r="E104" s="454" t="str">
        <f t="shared" ca="1" si="37"/>
        <v>Western Sahara</v>
      </c>
      <c r="F104" s="454" t="str">
        <f t="shared" ca="1" si="37"/>
        <v>eh</v>
      </c>
      <c r="G104" s="454" t="str">
        <f t="shared" ca="1" si="37"/>
        <v>e9m3</v>
      </c>
      <c r="H104" s="175"/>
      <c r="I104" s="175"/>
      <c r="J104" s="442">
        <f t="shared" ca="1" si="38"/>
        <v>0</v>
      </c>
      <c r="K104" s="442">
        <f t="shared" ca="1" si="38"/>
        <v>0</v>
      </c>
      <c r="L104" s="448">
        <f t="shared" ca="1" si="38"/>
        <v>0</v>
      </c>
      <c r="M104" s="445">
        <f t="shared" ref="M104:M167" ca="1" si="51">$J104*$F$10*$F$14*(1-$F$13)</f>
        <v>0</v>
      </c>
      <c r="N104" s="445">
        <f t="shared" ref="N104:N167" ca="1" si="52">$J104*$F$10*$F$15*(1-$F$13)</f>
        <v>0</v>
      </c>
      <c r="O104" s="445">
        <f t="shared" ref="O104:O167" ca="1" si="53">$J104*$F$10*$F$16*(1-$F$13)</f>
        <v>0</v>
      </c>
      <c r="P104" s="445">
        <f t="shared" ca="1" si="39"/>
        <v>0</v>
      </c>
      <c r="Q104" s="442">
        <f t="shared" ca="1" si="40"/>
        <v>0</v>
      </c>
      <c r="R104" s="446">
        <f t="shared" ca="1" si="41"/>
        <v>0</v>
      </c>
      <c r="S104" s="445">
        <f t="shared" ref="S104:U167" ca="1" si="54">M104+P104</f>
        <v>0</v>
      </c>
      <c r="T104" s="442">
        <f t="shared" ca="1" si="54"/>
        <v>0</v>
      </c>
      <c r="U104" s="446">
        <f t="shared" ca="1" si="54"/>
        <v>0</v>
      </c>
      <c r="V104" s="445">
        <f t="shared" ref="V104:V167" ca="1" si="55">$K104*$F$10*$F$14*(1-$F$13)</f>
        <v>0</v>
      </c>
      <c r="W104" s="445">
        <f t="shared" ref="W104:W167" ca="1" si="56">$K104*$F$10*$F$15*(1-$F$13)</f>
        <v>0</v>
      </c>
      <c r="X104" s="445">
        <f t="shared" ref="X104:X167" ca="1" si="57">$K104*$F$10*$F$16*(1-$F$13)</f>
        <v>0</v>
      </c>
      <c r="Y104" s="445">
        <f t="shared" ca="1" si="42"/>
        <v>0</v>
      </c>
      <c r="Z104" s="442">
        <f t="shared" ca="1" si="43"/>
        <v>0</v>
      </c>
      <c r="AA104" s="446">
        <f t="shared" ca="1" si="44"/>
        <v>0</v>
      </c>
      <c r="AB104" s="445">
        <f t="shared" ca="1" si="30"/>
        <v>0</v>
      </c>
      <c r="AC104" s="442">
        <f t="shared" ca="1" si="30"/>
        <v>0</v>
      </c>
      <c r="AD104" s="446">
        <f t="shared" ca="1" si="30"/>
        <v>0</v>
      </c>
      <c r="AE104" s="445">
        <f t="shared" ca="1" si="45"/>
        <v>0</v>
      </c>
      <c r="AF104" s="445">
        <f t="shared" ca="1" si="46"/>
        <v>0</v>
      </c>
      <c r="AG104" s="445">
        <f t="shared" ca="1" si="47"/>
        <v>0</v>
      </c>
      <c r="AH104" s="445">
        <f t="shared" ca="1" si="48"/>
        <v>0</v>
      </c>
      <c r="AI104" s="442">
        <f t="shared" ca="1" si="49"/>
        <v>0</v>
      </c>
      <c r="AJ104" s="446">
        <f t="shared" ca="1" si="50"/>
        <v>0</v>
      </c>
      <c r="AK104" s="445">
        <f t="shared" ca="1" si="31"/>
        <v>0</v>
      </c>
      <c r="AL104" s="442">
        <f t="shared" ca="1" si="31"/>
        <v>0</v>
      </c>
      <c r="AM104" s="446">
        <f t="shared" ca="1" si="31"/>
        <v>0</v>
      </c>
    </row>
    <row r="105" spans="1:39" s="82" customFormat="1" ht="12.9" customHeight="1" x14ac:dyDescent="0.3">
      <c r="A105" s="19"/>
      <c r="B105" s="19"/>
      <c r="C105" s="104"/>
      <c r="D105" s="453"/>
      <c r="E105" s="454" t="str">
        <f t="shared" ca="1" si="37"/>
        <v>Eritrea</v>
      </c>
      <c r="F105" s="454" t="str">
        <f t="shared" ca="1" si="37"/>
        <v>er</v>
      </c>
      <c r="G105" s="454" t="str">
        <f t="shared" ca="1" si="37"/>
        <v>e9m3</v>
      </c>
      <c r="H105" s="175"/>
      <c r="I105" s="175"/>
      <c r="J105" s="442">
        <f t="shared" ca="1" si="38"/>
        <v>0</v>
      </c>
      <c r="K105" s="442">
        <f t="shared" ca="1" si="38"/>
        <v>0</v>
      </c>
      <c r="L105" s="448">
        <f t="shared" ca="1" si="38"/>
        <v>0</v>
      </c>
      <c r="M105" s="445">
        <f t="shared" ca="1" si="51"/>
        <v>0</v>
      </c>
      <c r="N105" s="445">
        <f t="shared" ca="1" si="52"/>
        <v>0</v>
      </c>
      <c r="O105" s="445">
        <f t="shared" ca="1" si="53"/>
        <v>0</v>
      </c>
      <c r="P105" s="445">
        <f t="shared" ca="1" si="39"/>
        <v>0</v>
      </c>
      <c r="Q105" s="442">
        <f t="shared" ca="1" si="40"/>
        <v>0</v>
      </c>
      <c r="R105" s="446">
        <f t="shared" ca="1" si="41"/>
        <v>0</v>
      </c>
      <c r="S105" s="445">
        <f t="shared" ca="1" si="54"/>
        <v>0</v>
      </c>
      <c r="T105" s="442">
        <f t="shared" ca="1" si="54"/>
        <v>0</v>
      </c>
      <c r="U105" s="446">
        <f t="shared" ca="1" si="54"/>
        <v>0</v>
      </c>
      <c r="V105" s="445">
        <f t="shared" ca="1" si="55"/>
        <v>0</v>
      </c>
      <c r="W105" s="445">
        <f t="shared" ca="1" si="56"/>
        <v>0</v>
      </c>
      <c r="X105" s="445">
        <f t="shared" ca="1" si="57"/>
        <v>0</v>
      </c>
      <c r="Y105" s="445">
        <f t="shared" ca="1" si="42"/>
        <v>0</v>
      </c>
      <c r="Z105" s="442">
        <f t="shared" ca="1" si="43"/>
        <v>0</v>
      </c>
      <c r="AA105" s="446">
        <f t="shared" ca="1" si="44"/>
        <v>0</v>
      </c>
      <c r="AB105" s="445">
        <f t="shared" ca="1" si="30"/>
        <v>0</v>
      </c>
      <c r="AC105" s="442">
        <f t="shared" ca="1" si="30"/>
        <v>0</v>
      </c>
      <c r="AD105" s="446">
        <f t="shared" ca="1" si="30"/>
        <v>0</v>
      </c>
      <c r="AE105" s="445">
        <f t="shared" ca="1" si="45"/>
        <v>0</v>
      </c>
      <c r="AF105" s="445">
        <f t="shared" ca="1" si="46"/>
        <v>0</v>
      </c>
      <c r="AG105" s="445">
        <f t="shared" ca="1" si="47"/>
        <v>0</v>
      </c>
      <c r="AH105" s="445">
        <f t="shared" ca="1" si="48"/>
        <v>0</v>
      </c>
      <c r="AI105" s="442">
        <f t="shared" ca="1" si="49"/>
        <v>0</v>
      </c>
      <c r="AJ105" s="446">
        <f t="shared" ca="1" si="50"/>
        <v>0</v>
      </c>
      <c r="AK105" s="445">
        <f t="shared" ca="1" si="31"/>
        <v>0</v>
      </c>
      <c r="AL105" s="442">
        <f t="shared" ca="1" si="31"/>
        <v>0</v>
      </c>
      <c r="AM105" s="446">
        <f t="shared" ca="1" si="31"/>
        <v>0</v>
      </c>
    </row>
    <row r="106" spans="1:39" s="82" customFormat="1" ht="12.9" customHeight="1" x14ac:dyDescent="0.3">
      <c r="A106" s="19"/>
      <c r="B106" s="19"/>
      <c r="C106" s="104"/>
      <c r="D106" s="453"/>
      <c r="E106" s="454" t="str">
        <f t="shared" ca="1" si="37"/>
        <v>Spain</v>
      </c>
      <c r="F106" s="454" t="str">
        <f t="shared" ca="1" si="37"/>
        <v>es</v>
      </c>
      <c r="G106" s="454" t="str">
        <f t="shared" ca="1" si="37"/>
        <v>e9m3</v>
      </c>
      <c r="H106" s="175"/>
      <c r="I106" s="175"/>
      <c r="J106" s="442">
        <f t="shared" ca="1" si="38"/>
        <v>0</v>
      </c>
      <c r="K106" s="442">
        <f t="shared" ca="1" si="38"/>
        <v>0</v>
      </c>
      <c r="L106" s="448">
        <f t="shared" ca="1" si="38"/>
        <v>0</v>
      </c>
      <c r="M106" s="445">
        <f t="shared" ca="1" si="51"/>
        <v>0</v>
      </c>
      <c r="N106" s="445">
        <f t="shared" ca="1" si="52"/>
        <v>0</v>
      </c>
      <c r="O106" s="445">
        <f t="shared" ca="1" si="53"/>
        <v>0</v>
      </c>
      <c r="P106" s="445">
        <f t="shared" ca="1" si="39"/>
        <v>0</v>
      </c>
      <c r="Q106" s="442">
        <f t="shared" ca="1" si="40"/>
        <v>0</v>
      </c>
      <c r="R106" s="446">
        <f t="shared" ca="1" si="41"/>
        <v>0</v>
      </c>
      <c r="S106" s="445">
        <f t="shared" ca="1" si="54"/>
        <v>0</v>
      </c>
      <c r="T106" s="442">
        <f t="shared" ca="1" si="54"/>
        <v>0</v>
      </c>
      <c r="U106" s="446">
        <f t="shared" ca="1" si="54"/>
        <v>0</v>
      </c>
      <c r="V106" s="445">
        <f t="shared" ca="1" si="55"/>
        <v>0</v>
      </c>
      <c r="W106" s="445">
        <f t="shared" ca="1" si="56"/>
        <v>0</v>
      </c>
      <c r="X106" s="445">
        <f t="shared" ca="1" si="57"/>
        <v>0</v>
      </c>
      <c r="Y106" s="445">
        <f t="shared" ca="1" si="42"/>
        <v>0</v>
      </c>
      <c r="Z106" s="442">
        <f t="shared" ca="1" si="43"/>
        <v>0</v>
      </c>
      <c r="AA106" s="446">
        <f t="shared" ca="1" si="44"/>
        <v>0</v>
      </c>
      <c r="AB106" s="445">
        <f t="shared" ca="1" si="30"/>
        <v>0</v>
      </c>
      <c r="AC106" s="442">
        <f t="shared" ca="1" si="30"/>
        <v>0</v>
      </c>
      <c r="AD106" s="446">
        <f t="shared" ca="1" si="30"/>
        <v>0</v>
      </c>
      <c r="AE106" s="445">
        <f t="shared" ca="1" si="45"/>
        <v>0</v>
      </c>
      <c r="AF106" s="445">
        <f t="shared" ca="1" si="46"/>
        <v>0</v>
      </c>
      <c r="AG106" s="445">
        <f t="shared" ca="1" si="47"/>
        <v>0</v>
      </c>
      <c r="AH106" s="445">
        <f t="shared" ca="1" si="48"/>
        <v>0</v>
      </c>
      <c r="AI106" s="442">
        <f t="shared" ca="1" si="49"/>
        <v>0</v>
      </c>
      <c r="AJ106" s="446">
        <f t="shared" ca="1" si="50"/>
        <v>0</v>
      </c>
      <c r="AK106" s="445">
        <f t="shared" ca="1" si="31"/>
        <v>0</v>
      </c>
      <c r="AL106" s="442">
        <f t="shared" ca="1" si="31"/>
        <v>0</v>
      </c>
      <c r="AM106" s="446">
        <f t="shared" ca="1" si="31"/>
        <v>0</v>
      </c>
    </row>
    <row r="107" spans="1:39" s="82" customFormat="1" ht="12.9" customHeight="1" x14ac:dyDescent="0.3">
      <c r="A107" s="19"/>
      <c r="B107" s="19"/>
      <c r="C107" s="104"/>
      <c r="D107" s="453"/>
      <c r="E107" s="454" t="str">
        <f t="shared" ca="1" si="37"/>
        <v>Ethiopia</v>
      </c>
      <c r="F107" s="454" t="str">
        <f t="shared" ca="1" si="37"/>
        <v>et</v>
      </c>
      <c r="G107" s="454" t="str">
        <f t="shared" ca="1" si="37"/>
        <v>e9m3</v>
      </c>
      <c r="H107" s="175"/>
      <c r="I107" s="175"/>
      <c r="J107" s="442">
        <f t="shared" ca="1" si="38"/>
        <v>0</v>
      </c>
      <c r="K107" s="442">
        <f t="shared" ca="1" si="38"/>
        <v>0</v>
      </c>
      <c r="L107" s="448">
        <f t="shared" ca="1" si="38"/>
        <v>0</v>
      </c>
      <c r="M107" s="445">
        <f t="shared" ca="1" si="51"/>
        <v>0</v>
      </c>
      <c r="N107" s="445">
        <f t="shared" ca="1" si="52"/>
        <v>0</v>
      </c>
      <c r="O107" s="445">
        <f t="shared" ca="1" si="53"/>
        <v>0</v>
      </c>
      <c r="P107" s="445">
        <f t="shared" ca="1" si="39"/>
        <v>0</v>
      </c>
      <c r="Q107" s="442">
        <f t="shared" ca="1" si="40"/>
        <v>0</v>
      </c>
      <c r="R107" s="446">
        <f t="shared" ca="1" si="41"/>
        <v>0</v>
      </c>
      <c r="S107" s="445">
        <f t="shared" ca="1" si="54"/>
        <v>0</v>
      </c>
      <c r="T107" s="442">
        <f t="shared" ca="1" si="54"/>
        <v>0</v>
      </c>
      <c r="U107" s="446">
        <f t="shared" ca="1" si="54"/>
        <v>0</v>
      </c>
      <c r="V107" s="445">
        <f t="shared" ca="1" si="55"/>
        <v>0</v>
      </c>
      <c r="W107" s="445">
        <f t="shared" ca="1" si="56"/>
        <v>0</v>
      </c>
      <c r="X107" s="445">
        <f t="shared" ca="1" si="57"/>
        <v>0</v>
      </c>
      <c r="Y107" s="445">
        <f t="shared" ca="1" si="42"/>
        <v>0</v>
      </c>
      <c r="Z107" s="442">
        <f t="shared" ca="1" si="43"/>
        <v>0</v>
      </c>
      <c r="AA107" s="446">
        <f t="shared" ca="1" si="44"/>
        <v>0</v>
      </c>
      <c r="AB107" s="445">
        <f t="shared" ca="1" si="30"/>
        <v>0</v>
      </c>
      <c r="AC107" s="442">
        <f t="shared" ca="1" si="30"/>
        <v>0</v>
      </c>
      <c r="AD107" s="446">
        <f t="shared" ca="1" si="30"/>
        <v>0</v>
      </c>
      <c r="AE107" s="445">
        <f t="shared" ca="1" si="45"/>
        <v>0</v>
      </c>
      <c r="AF107" s="445">
        <f t="shared" ca="1" si="46"/>
        <v>0</v>
      </c>
      <c r="AG107" s="445">
        <f t="shared" ca="1" si="47"/>
        <v>0</v>
      </c>
      <c r="AH107" s="445">
        <f t="shared" ca="1" si="48"/>
        <v>0</v>
      </c>
      <c r="AI107" s="442">
        <f t="shared" ca="1" si="49"/>
        <v>0</v>
      </c>
      <c r="AJ107" s="446">
        <f t="shared" ca="1" si="50"/>
        <v>0</v>
      </c>
      <c r="AK107" s="445">
        <f t="shared" ca="1" si="31"/>
        <v>0</v>
      </c>
      <c r="AL107" s="442">
        <f t="shared" ca="1" si="31"/>
        <v>0</v>
      </c>
      <c r="AM107" s="446">
        <f t="shared" ca="1" si="31"/>
        <v>0</v>
      </c>
    </row>
    <row r="108" spans="1:39" s="82" customFormat="1" ht="12.9" customHeight="1" x14ac:dyDescent="0.3">
      <c r="A108" s="19"/>
      <c r="B108" s="19"/>
      <c r="C108" s="104"/>
      <c r="D108" s="453"/>
      <c r="E108" s="454" t="str">
        <f t="shared" ca="1" si="37"/>
        <v>Finland</v>
      </c>
      <c r="F108" s="454" t="str">
        <f t="shared" ca="1" si="37"/>
        <v>fi</v>
      </c>
      <c r="G108" s="454" t="str">
        <f t="shared" ca="1" si="37"/>
        <v>e9m3</v>
      </c>
      <c r="H108" s="175"/>
      <c r="I108" s="175"/>
      <c r="J108" s="442">
        <f t="shared" ca="1" si="38"/>
        <v>0</v>
      </c>
      <c r="K108" s="442">
        <f t="shared" ca="1" si="38"/>
        <v>0</v>
      </c>
      <c r="L108" s="448">
        <f t="shared" ca="1" si="38"/>
        <v>0</v>
      </c>
      <c r="M108" s="445">
        <f t="shared" ca="1" si="51"/>
        <v>0</v>
      </c>
      <c r="N108" s="445">
        <f t="shared" ca="1" si="52"/>
        <v>0</v>
      </c>
      <c r="O108" s="445">
        <f t="shared" ca="1" si="53"/>
        <v>0</v>
      </c>
      <c r="P108" s="445">
        <f t="shared" ca="1" si="39"/>
        <v>0</v>
      </c>
      <c r="Q108" s="442">
        <f t="shared" ca="1" si="40"/>
        <v>0</v>
      </c>
      <c r="R108" s="446">
        <f t="shared" ca="1" si="41"/>
        <v>0</v>
      </c>
      <c r="S108" s="445">
        <f t="shared" ca="1" si="54"/>
        <v>0</v>
      </c>
      <c r="T108" s="442">
        <f t="shared" ca="1" si="54"/>
        <v>0</v>
      </c>
      <c r="U108" s="446">
        <f t="shared" ca="1" si="54"/>
        <v>0</v>
      </c>
      <c r="V108" s="445">
        <f t="shared" ca="1" si="55"/>
        <v>0</v>
      </c>
      <c r="W108" s="445">
        <f t="shared" ca="1" si="56"/>
        <v>0</v>
      </c>
      <c r="X108" s="445">
        <f t="shared" ca="1" si="57"/>
        <v>0</v>
      </c>
      <c r="Y108" s="445">
        <f t="shared" ca="1" si="42"/>
        <v>0</v>
      </c>
      <c r="Z108" s="442">
        <f t="shared" ca="1" si="43"/>
        <v>0</v>
      </c>
      <c r="AA108" s="446">
        <f t="shared" ca="1" si="44"/>
        <v>0</v>
      </c>
      <c r="AB108" s="445">
        <f t="shared" ca="1" si="30"/>
        <v>0</v>
      </c>
      <c r="AC108" s="442">
        <f t="shared" ca="1" si="30"/>
        <v>0</v>
      </c>
      <c r="AD108" s="446">
        <f t="shared" ca="1" si="30"/>
        <v>0</v>
      </c>
      <c r="AE108" s="445">
        <f t="shared" ca="1" si="45"/>
        <v>0</v>
      </c>
      <c r="AF108" s="445">
        <f t="shared" ca="1" si="46"/>
        <v>0</v>
      </c>
      <c r="AG108" s="445">
        <f t="shared" ca="1" si="47"/>
        <v>0</v>
      </c>
      <c r="AH108" s="445">
        <f t="shared" ca="1" si="48"/>
        <v>0</v>
      </c>
      <c r="AI108" s="442">
        <f t="shared" ca="1" si="49"/>
        <v>0</v>
      </c>
      <c r="AJ108" s="446">
        <f t="shared" ca="1" si="50"/>
        <v>0</v>
      </c>
      <c r="AK108" s="445">
        <f t="shared" ca="1" si="31"/>
        <v>0</v>
      </c>
      <c r="AL108" s="442">
        <f t="shared" ca="1" si="31"/>
        <v>0</v>
      </c>
      <c r="AM108" s="446">
        <f t="shared" ca="1" si="31"/>
        <v>0</v>
      </c>
    </row>
    <row r="109" spans="1:39" s="82" customFormat="1" ht="12.9" customHeight="1" x14ac:dyDescent="0.3">
      <c r="A109" s="19"/>
      <c r="B109" s="19"/>
      <c r="C109" s="104"/>
      <c r="D109" s="453"/>
      <c r="E109" s="454" t="str">
        <f t="shared" ca="1" si="37"/>
        <v>Fiji</v>
      </c>
      <c r="F109" s="454" t="str">
        <f t="shared" ca="1" si="37"/>
        <v>fj</v>
      </c>
      <c r="G109" s="454" t="str">
        <f t="shared" ca="1" si="37"/>
        <v>e9m3</v>
      </c>
      <c r="H109" s="175"/>
      <c r="I109" s="175"/>
      <c r="J109" s="442">
        <f t="shared" ca="1" si="38"/>
        <v>0</v>
      </c>
      <c r="K109" s="442">
        <f t="shared" ca="1" si="38"/>
        <v>0</v>
      </c>
      <c r="L109" s="448">
        <f t="shared" ca="1" si="38"/>
        <v>0</v>
      </c>
      <c r="M109" s="445">
        <f t="shared" ca="1" si="51"/>
        <v>0</v>
      </c>
      <c r="N109" s="445">
        <f t="shared" ca="1" si="52"/>
        <v>0</v>
      </c>
      <c r="O109" s="445">
        <f t="shared" ca="1" si="53"/>
        <v>0</v>
      </c>
      <c r="P109" s="445">
        <f t="shared" ca="1" si="39"/>
        <v>0</v>
      </c>
      <c r="Q109" s="442">
        <f t="shared" ca="1" si="40"/>
        <v>0</v>
      </c>
      <c r="R109" s="446">
        <f t="shared" ca="1" si="41"/>
        <v>0</v>
      </c>
      <c r="S109" s="445">
        <f t="shared" ca="1" si="54"/>
        <v>0</v>
      </c>
      <c r="T109" s="442">
        <f t="shared" ca="1" si="54"/>
        <v>0</v>
      </c>
      <c r="U109" s="446">
        <f t="shared" ca="1" si="54"/>
        <v>0</v>
      </c>
      <c r="V109" s="445">
        <f t="shared" ca="1" si="55"/>
        <v>0</v>
      </c>
      <c r="W109" s="445">
        <f t="shared" ca="1" si="56"/>
        <v>0</v>
      </c>
      <c r="X109" s="445">
        <f t="shared" ca="1" si="57"/>
        <v>0</v>
      </c>
      <c r="Y109" s="445">
        <f t="shared" ca="1" si="42"/>
        <v>0</v>
      </c>
      <c r="Z109" s="442">
        <f t="shared" ca="1" si="43"/>
        <v>0</v>
      </c>
      <c r="AA109" s="446">
        <f t="shared" ca="1" si="44"/>
        <v>0</v>
      </c>
      <c r="AB109" s="445">
        <f t="shared" ca="1" si="30"/>
        <v>0</v>
      </c>
      <c r="AC109" s="442">
        <f t="shared" ca="1" si="30"/>
        <v>0</v>
      </c>
      <c r="AD109" s="446">
        <f t="shared" ca="1" si="30"/>
        <v>0</v>
      </c>
      <c r="AE109" s="445">
        <f t="shared" ca="1" si="45"/>
        <v>0</v>
      </c>
      <c r="AF109" s="445">
        <f t="shared" ca="1" si="46"/>
        <v>0</v>
      </c>
      <c r="AG109" s="445">
        <f t="shared" ca="1" si="47"/>
        <v>0</v>
      </c>
      <c r="AH109" s="445">
        <f t="shared" ca="1" si="48"/>
        <v>0</v>
      </c>
      <c r="AI109" s="442">
        <f t="shared" ca="1" si="49"/>
        <v>0</v>
      </c>
      <c r="AJ109" s="446">
        <f t="shared" ca="1" si="50"/>
        <v>0</v>
      </c>
      <c r="AK109" s="445">
        <f t="shared" ca="1" si="31"/>
        <v>0</v>
      </c>
      <c r="AL109" s="442">
        <f t="shared" ca="1" si="31"/>
        <v>0</v>
      </c>
      <c r="AM109" s="446">
        <f t="shared" ca="1" si="31"/>
        <v>0</v>
      </c>
    </row>
    <row r="110" spans="1:39" s="82" customFormat="1" ht="12.9" customHeight="1" x14ac:dyDescent="0.3">
      <c r="A110" s="19"/>
      <c r="B110" s="19"/>
      <c r="C110" s="104"/>
      <c r="D110" s="453"/>
      <c r="E110" s="454" t="str">
        <f t="shared" ca="1" si="37"/>
        <v>Falkland Islands (Malvinas)</v>
      </c>
      <c r="F110" s="454" t="str">
        <f t="shared" ca="1" si="37"/>
        <v>fk</v>
      </c>
      <c r="G110" s="454" t="str">
        <f t="shared" ca="1" si="37"/>
        <v>e9m3</v>
      </c>
      <c r="H110" s="175"/>
      <c r="I110" s="175"/>
      <c r="J110" s="442">
        <f t="shared" ca="1" si="38"/>
        <v>0</v>
      </c>
      <c r="K110" s="442">
        <f t="shared" ca="1" si="38"/>
        <v>0</v>
      </c>
      <c r="L110" s="448">
        <f t="shared" ca="1" si="38"/>
        <v>0</v>
      </c>
      <c r="M110" s="445">
        <f t="shared" ca="1" si="51"/>
        <v>0</v>
      </c>
      <c r="N110" s="445">
        <f t="shared" ca="1" si="52"/>
        <v>0</v>
      </c>
      <c r="O110" s="445">
        <f t="shared" ca="1" si="53"/>
        <v>0</v>
      </c>
      <c r="P110" s="445">
        <f t="shared" ca="1" si="39"/>
        <v>0</v>
      </c>
      <c r="Q110" s="442">
        <f t="shared" ca="1" si="40"/>
        <v>0</v>
      </c>
      <c r="R110" s="446">
        <f t="shared" ca="1" si="41"/>
        <v>0</v>
      </c>
      <c r="S110" s="445">
        <f t="shared" ca="1" si="54"/>
        <v>0</v>
      </c>
      <c r="T110" s="442">
        <f t="shared" ca="1" si="54"/>
        <v>0</v>
      </c>
      <c r="U110" s="446">
        <f t="shared" ca="1" si="54"/>
        <v>0</v>
      </c>
      <c r="V110" s="445">
        <f t="shared" ca="1" si="55"/>
        <v>0</v>
      </c>
      <c r="W110" s="445">
        <f t="shared" ca="1" si="56"/>
        <v>0</v>
      </c>
      <c r="X110" s="445">
        <f t="shared" ca="1" si="57"/>
        <v>0</v>
      </c>
      <c r="Y110" s="445">
        <f t="shared" ca="1" si="42"/>
        <v>0</v>
      </c>
      <c r="Z110" s="442">
        <f t="shared" ca="1" si="43"/>
        <v>0</v>
      </c>
      <c r="AA110" s="446">
        <f t="shared" ca="1" si="44"/>
        <v>0</v>
      </c>
      <c r="AB110" s="445">
        <f t="shared" ca="1" si="30"/>
        <v>0</v>
      </c>
      <c r="AC110" s="442">
        <f t="shared" ca="1" si="30"/>
        <v>0</v>
      </c>
      <c r="AD110" s="446">
        <f t="shared" ca="1" si="30"/>
        <v>0</v>
      </c>
      <c r="AE110" s="445">
        <f t="shared" ca="1" si="45"/>
        <v>0</v>
      </c>
      <c r="AF110" s="445">
        <f t="shared" ca="1" si="46"/>
        <v>0</v>
      </c>
      <c r="AG110" s="445">
        <f t="shared" ca="1" si="47"/>
        <v>0</v>
      </c>
      <c r="AH110" s="445">
        <f t="shared" ca="1" si="48"/>
        <v>0</v>
      </c>
      <c r="AI110" s="442">
        <f t="shared" ca="1" si="49"/>
        <v>0</v>
      </c>
      <c r="AJ110" s="446">
        <f t="shared" ca="1" si="50"/>
        <v>0</v>
      </c>
      <c r="AK110" s="445">
        <f t="shared" ca="1" si="31"/>
        <v>0</v>
      </c>
      <c r="AL110" s="442">
        <f t="shared" ca="1" si="31"/>
        <v>0</v>
      </c>
      <c r="AM110" s="446">
        <f t="shared" ca="1" si="31"/>
        <v>0</v>
      </c>
    </row>
    <row r="111" spans="1:39" s="82" customFormat="1" ht="12.9" customHeight="1" x14ac:dyDescent="0.3">
      <c r="A111" s="19"/>
      <c r="B111" s="19"/>
      <c r="C111" s="104"/>
      <c r="D111" s="453"/>
      <c r="E111" s="454" t="str">
        <f t="shared" ca="1" si="37"/>
        <v>Micronesia (Federated States of)</v>
      </c>
      <c r="F111" s="454" t="str">
        <f t="shared" ca="1" si="37"/>
        <v>fm</v>
      </c>
      <c r="G111" s="454" t="str">
        <f t="shared" ca="1" si="37"/>
        <v>e9m3</v>
      </c>
      <c r="H111" s="175"/>
      <c r="I111" s="175"/>
      <c r="J111" s="442">
        <f t="shared" ca="1" si="38"/>
        <v>0</v>
      </c>
      <c r="K111" s="442">
        <f t="shared" ca="1" si="38"/>
        <v>0</v>
      </c>
      <c r="L111" s="448">
        <f t="shared" ca="1" si="38"/>
        <v>0</v>
      </c>
      <c r="M111" s="445">
        <f t="shared" ca="1" si="51"/>
        <v>0</v>
      </c>
      <c r="N111" s="445">
        <f t="shared" ca="1" si="52"/>
        <v>0</v>
      </c>
      <c r="O111" s="445">
        <f t="shared" ca="1" si="53"/>
        <v>0</v>
      </c>
      <c r="P111" s="445">
        <f t="shared" ca="1" si="39"/>
        <v>0</v>
      </c>
      <c r="Q111" s="442">
        <f t="shared" ca="1" si="40"/>
        <v>0</v>
      </c>
      <c r="R111" s="446">
        <f t="shared" ca="1" si="41"/>
        <v>0</v>
      </c>
      <c r="S111" s="445">
        <f t="shared" ca="1" si="54"/>
        <v>0</v>
      </c>
      <c r="T111" s="442">
        <f t="shared" ca="1" si="54"/>
        <v>0</v>
      </c>
      <c r="U111" s="446">
        <f t="shared" ca="1" si="54"/>
        <v>0</v>
      </c>
      <c r="V111" s="445">
        <f t="shared" ca="1" si="55"/>
        <v>0</v>
      </c>
      <c r="W111" s="445">
        <f t="shared" ca="1" si="56"/>
        <v>0</v>
      </c>
      <c r="X111" s="445">
        <f t="shared" ca="1" si="57"/>
        <v>0</v>
      </c>
      <c r="Y111" s="445">
        <f t="shared" ca="1" si="42"/>
        <v>0</v>
      </c>
      <c r="Z111" s="442">
        <f t="shared" ca="1" si="43"/>
        <v>0</v>
      </c>
      <c r="AA111" s="446">
        <f t="shared" ca="1" si="44"/>
        <v>0</v>
      </c>
      <c r="AB111" s="445">
        <f t="shared" ca="1" si="30"/>
        <v>0</v>
      </c>
      <c r="AC111" s="442">
        <f t="shared" ca="1" si="30"/>
        <v>0</v>
      </c>
      <c r="AD111" s="446">
        <f t="shared" ca="1" si="30"/>
        <v>0</v>
      </c>
      <c r="AE111" s="445">
        <f t="shared" ca="1" si="45"/>
        <v>0</v>
      </c>
      <c r="AF111" s="445">
        <f t="shared" ca="1" si="46"/>
        <v>0</v>
      </c>
      <c r="AG111" s="445">
        <f t="shared" ca="1" si="47"/>
        <v>0</v>
      </c>
      <c r="AH111" s="445">
        <f t="shared" ca="1" si="48"/>
        <v>0</v>
      </c>
      <c r="AI111" s="442">
        <f t="shared" ca="1" si="49"/>
        <v>0</v>
      </c>
      <c r="AJ111" s="446">
        <f t="shared" ca="1" si="50"/>
        <v>0</v>
      </c>
      <c r="AK111" s="445">
        <f t="shared" ca="1" si="31"/>
        <v>0</v>
      </c>
      <c r="AL111" s="442">
        <f t="shared" ca="1" si="31"/>
        <v>0</v>
      </c>
      <c r="AM111" s="446">
        <f t="shared" ca="1" si="31"/>
        <v>0</v>
      </c>
    </row>
    <row r="112" spans="1:39" s="82" customFormat="1" ht="12.9" customHeight="1" x14ac:dyDescent="0.3">
      <c r="A112" s="19"/>
      <c r="B112" s="19"/>
      <c r="C112" s="104"/>
      <c r="D112" s="453"/>
      <c r="E112" s="454" t="str">
        <f t="shared" ca="1" si="37"/>
        <v>Faroe Islands</v>
      </c>
      <c r="F112" s="454" t="str">
        <f t="shared" ca="1" si="37"/>
        <v>fo</v>
      </c>
      <c r="G112" s="454" t="str">
        <f t="shared" ca="1" si="37"/>
        <v>e9m3</v>
      </c>
      <c r="H112" s="175"/>
      <c r="I112" s="175"/>
      <c r="J112" s="442">
        <f t="shared" ca="1" si="38"/>
        <v>0</v>
      </c>
      <c r="K112" s="442">
        <f t="shared" ca="1" si="38"/>
        <v>0</v>
      </c>
      <c r="L112" s="448">
        <f t="shared" ca="1" si="38"/>
        <v>0</v>
      </c>
      <c r="M112" s="445">
        <f t="shared" ca="1" si="51"/>
        <v>0</v>
      </c>
      <c r="N112" s="445">
        <f t="shared" ca="1" si="52"/>
        <v>0</v>
      </c>
      <c r="O112" s="445">
        <f t="shared" ca="1" si="53"/>
        <v>0</v>
      </c>
      <c r="P112" s="445">
        <f t="shared" ca="1" si="39"/>
        <v>0</v>
      </c>
      <c r="Q112" s="442">
        <f t="shared" ca="1" si="40"/>
        <v>0</v>
      </c>
      <c r="R112" s="446">
        <f t="shared" ca="1" si="41"/>
        <v>0</v>
      </c>
      <c r="S112" s="445">
        <f t="shared" ca="1" si="54"/>
        <v>0</v>
      </c>
      <c r="T112" s="442">
        <f t="shared" ca="1" si="54"/>
        <v>0</v>
      </c>
      <c r="U112" s="446">
        <f t="shared" ca="1" si="54"/>
        <v>0</v>
      </c>
      <c r="V112" s="445">
        <f t="shared" ca="1" si="55"/>
        <v>0</v>
      </c>
      <c r="W112" s="445">
        <f t="shared" ca="1" si="56"/>
        <v>0</v>
      </c>
      <c r="X112" s="445">
        <f t="shared" ca="1" si="57"/>
        <v>0</v>
      </c>
      <c r="Y112" s="445">
        <f t="shared" ca="1" si="42"/>
        <v>0</v>
      </c>
      <c r="Z112" s="442">
        <f t="shared" ca="1" si="43"/>
        <v>0</v>
      </c>
      <c r="AA112" s="446">
        <f t="shared" ca="1" si="44"/>
        <v>0</v>
      </c>
      <c r="AB112" s="445">
        <f t="shared" ca="1" si="30"/>
        <v>0</v>
      </c>
      <c r="AC112" s="442">
        <f t="shared" ca="1" si="30"/>
        <v>0</v>
      </c>
      <c r="AD112" s="446">
        <f t="shared" ca="1" si="30"/>
        <v>0</v>
      </c>
      <c r="AE112" s="445">
        <f t="shared" ca="1" si="45"/>
        <v>0</v>
      </c>
      <c r="AF112" s="445">
        <f t="shared" ca="1" si="46"/>
        <v>0</v>
      </c>
      <c r="AG112" s="445">
        <f t="shared" ca="1" si="47"/>
        <v>0</v>
      </c>
      <c r="AH112" s="445">
        <f t="shared" ca="1" si="48"/>
        <v>0</v>
      </c>
      <c r="AI112" s="442">
        <f t="shared" ca="1" si="49"/>
        <v>0</v>
      </c>
      <c r="AJ112" s="446">
        <f t="shared" ca="1" si="50"/>
        <v>0</v>
      </c>
      <c r="AK112" s="445">
        <f t="shared" ca="1" si="31"/>
        <v>0</v>
      </c>
      <c r="AL112" s="442">
        <f t="shared" ca="1" si="31"/>
        <v>0</v>
      </c>
      <c r="AM112" s="446">
        <f t="shared" ca="1" si="31"/>
        <v>0</v>
      </c>
    </row>
    <row r="113" spans="1:39" s="82" customFormat="1" ht="12.9" customHeight="1" x14ac:dyDescent="0.3">
      <c r="A113" s="19"/>
      <c r="B113" s="19"/>
      <c r="C113" s="104"/>
      <c r="D113" s="453"/>
      <c r="E113" s="454" t="str">
        <f t="shared" ca="1" si="37"/>
        <v>France</v>
      </c>
      <c r="F113" s="454" t="str">
        <f t="shared" ca="1" si="37"/>
        <v>fr</v>
      </c>
      <c r="G113" s="454" t="str">
        <f t="shared" ca="1" si="37"/>
        <v>e9m3</v>
      </c>
      <c r="H113" s="175"/>
      <c r="I113" s="175"/>
      <c r="J113" s="442">
        <f t="shared" ca="1" si="38"/>
        <v>0</v>
      </c>
      <c r="K113" s="442">
        <f t="shared" ca="1" si="38"/>
        <v>0</v>
      </c>
      <c r="L113" s="448">
        <f t="shared" ca="1" si="38"/>
        <v>0</v>
      </c>
      <c r="M113" s="445">
        <f t="shared" ca="1" si="51"/>
        <v>0</v>
      </c>
      <c r="N113" s="445">
        <f t="shared" ca="1" si="52"/>
        <v>0</v>
      </c>
      <c r="O113" s="445">
        <f t="shared" ca="1" si="53"/>
        <v>0</v>
      </c>
      <c r="P113" s="445">
        <f t="shared" ca="1" si="39"/>
        <v>0</v>
      </c>
      <c r="Q113" s="442">
        <f t="shared" ca="1" si="40"/>
        <v>0</v>
      </c>
      <c r="R113" s="446">
        <f t="shared" ca="1" si="41"/>
        <v>0</v>
      </c>
      <c r="S113" s="445">
        <f t="shared" ca="1" si="54"/>
        <v>0</v>
      </c>
      <c r="T113" s="442">
        <f t="shared" ca="1" si="54"/>
        <v>0</v>
      </c>
      <c r="U113" s="446">
        <f t="shared" ca="1" si="54"/>
        <v>0</v>
      </c>
      <c r="V113" s="445">
        <f t="shared" ca="1" si="55"/>
        <v>0</v>
      </c>
      <c r="W113" s="445">
        <f t="shared" ca="1" si="56"/>
        <v>0</v>
      </c>
      <c r="X113" s="445">
        <f t="shared" ca="1" si="57"/>
        <v>0</v>
      </c>
      <c r="Y113" s="445">
        <f t="shared" ca="1" si="42"/>
        <v>0</v>
      </c>
      <c r="Z113" s="442">
        <f t="shared" ca="1" si="43"/>
        <v>0</v>
      </c>
      <c r="AA113" s="446">
        <f t="shared" ca="1" si="44"/>
        <v>0</v>
      </c>
      <c r="AB113" s="445">
        <f t="shared" ca="1" si="30"/>
        <v>0</v>
      </c>
      <c r="AC113" s="442">
        <f t="shared" ca="1" si="30"/>
        <v>0</v>
      </c>
      <c r="AD113" s="446">
        <f t="shared" ca="1" si="30"/>
        <v>0</v>
      </c>
      <c r="AE113" s="445">
        <f t="shared" ca="1" si="45"/>
        <v>0</v>
      </c>
      <c r="AF113" s="445">
        <f t="shared" ca="1" si="46"/>
        <v>0</v>
      </c>
      <c r="AG113" s="445">
        <f t="shared" ca="1" si="47"/>
        <v>0</v>
      </c>
      <c r="AH113" s="445">
        <f t="shared" ca="1" si="48"/>
        <v>0</v>
      </c>
      <c r="AI113" s="442">
        <f t="shared" ca="1" si="49"/>
        <v>0</v>
      </c>
      <c r="AJ113" s="446">
        <f t="shared" ca="1" si="50"/>
        <v>0</v>
      </c>
      <c r="AK113" s="445">
        <f t="shared" ca="1" si="31"/>
        <v>0</v>
      </c>
      <c r="AL113" s="442">
        <f t="shared" ca="1" si="31"/>
        <v>0</v>
      </c>
      <c r="AM113" s="446">
        <f t="shared" ca="1" si="31"/>
        <v>0</v>
      </c>
    </row>
    <row r="114" spans="1:39" s="82" customFormat="1" ht="12.9" customHeight="1" x14ac:dyDescent="0.3">
      <c r="A114" s="19"/>
      <c r="B114" s="19"/>
      <c r="C114" s="104"/>
      <c r="D114" s="453"/>
      <c r="E114" s="454" t="str">
        <f t="shared" ca="1" si="37"/>
        <v>Gabon</v>
      </c>
      <c r="F114" s="454" t="str">
        <f t="shared" ca="1" si="37"/>
        <v>ga</v>
      </c>
      <c r="G114" s="454" t="str">
        <f t="shared" ca="1" si="37"/>
        <v>e9m3</v>
      </c>
      <c r="H114" s="175"/>
      <c r="I114" s="175"/>
      <c r="J114" s="442">
        <f t="shared" ca="1" si="38"/>
        <v>0</v>
      </c>
      <c r="K114" s="442">
        <f t="shared" ca="1" si="38"/>
        <v>0</v>
      </c>
      <c r="L114" s="448">
        <f t="shared" ca="1" si="38"/>
        <v>0.46400000000000002</v>
      </c>
      <c r="M114" s="445">
        <f t="shared" ca="1" si="51"/>
        <v>0</v>
      </c>
      <c r="N114" s="445">
        <f t="shared" ca="1" si="52"/>
        <v>0</v>
      </c>
      <c r="O114" s="445">
        <f t="shared" ca="1" si="53"/>
        <v>0</v>
      </c>
      <c r="P114" s="445">
        <f t="shared" ca="1" si="39"/>
        <v>0</v>
      </c>
      <c r="Q114" s="442">
        <f t="shared" ca="1" si="40"/>
        <v>0</v>
      </c>
      <c r="R114" s="446">
        <f t="shared" ca="1" si="41"/>
        <v>0</v>
      </c>
      <c r="S114" s="445">
        <f t="shared" ca="1" si="54"/>
        <v>0</v>
      </c>
      <c r="T114" s="442">
        <f t="shared" ca="1" si="54"/>
        <v>0</v>
      </c>
      <c r="U114" s="446">
        <f t="shared" ca="1" si="54"/>
        <v>0</v>
      </c>
      <c r="V114" s="445">
        <f t="shared" ca="1" si="55"/>
        <v>0</v>
      </c>
      <c r="W114" s="445">
        <f t="shared" ca="1" si="56"/>
        <v>0</v>
      </c>
      <c r="X114" s="445">
        <f t="shared" ca="1" si="57"/>
        <v>0</v>
      </c>
      <c r="Y114" s="445">
        <f t="shared" ca="1" si="42"/>
        <v>0</v>
      </c>
      <c r="Z114" s="442">
        <f t="shared" ca="1" si="43"/>
        <v>0</v>
      </c>
      <c r="AA114" s="446">
        <f t="shared" ca="1" si="44"/>
        <v>0</v>
      </c>
      <c r="AB114" s="445">
        <f t="shared" ca="1" si="30"/>
        <v>0</v>
      </c>
      <c r="AC114" s="442">
        <f t="shared" ca="1" si="30"/>
        <v>0</v>
      </c>
      <c r="AD114" s="446">
        <f t="shared" ca="1" si="30"/>
        <v>0</v>
      </c>
      <c r="AE114" s="445">
        <f t="shared" ca="1" si="45"/>
        <v>907.02719999999999</v>
      </c>
      <c r="AF114" s="445">
        <f t="shared" ca="1" si="46"/>
        <v>937.09440000000006</v>
      </c>
      <c r="AG114" s="445">
        <f t="shared" ca="1" si="47"/>
        <v>973.84320000000002</v>
      </c>
      <c r="AH114" s="445">
        <f t="shared" ca="1" si="48"/>
        <v>80.354705587169477</v>
      </c>
      <c r="AI114" s="442">
        <f t="shared" ca="1" si="49"/>
        <v>206.38001343798547</v>
      </c>
      <c r="AJ114" s="446">
        <f t="shared" ca="1" si="50"/>
        <v>348.2860187931301</v>
      </c>
      <c r="AK114" s="445">
        <f t="shared" ca="1" si="31"/>
        <v>987.38190558716951</v>
      </c>
      <c r="AL114" s="442">
        <f t="shared" ca="1" si="31"/>
        <v>1143.4744134379855</v>
      </c>
      <c r="AM114" s="446">
        <f t="shared" ca="1" si="31"/>
        <v>1322.1292187931301</v>
      </c>
    </row>
    <row r="115" spans="1:39" s="82" customFormat="1" ht="12.9" customHeight="1" x14ac:dyDescent="0.3">
      <c r="A115" s="19"/>
      <c r="B115" s="19"/>
      <c r="C115" s="104"/>
      <c r="D115" s="453"/>
      <c r="E115" s="454" t="str">
        <f t="shared" ca="1" si="37"/>
        <v>United Kingdom</v>
      </c>
      <c r="F115" s="454" t="str">
        <f t="shared" ca="1" si="37"/>
        <v>gb</v>
      </c>
      <c r="G115" s="454" t="str">
        <f t="shared" ca="1" si="37"/>
        <v>e9m3</v>
      </c>
      <c r="H115" s="175"/>
      <c r="I115" s="175"/>
      <c r="J115" s="442">
        <f t="shared" ca="1" si="38"/>
        <v>39</v>
      </c>
      <c r="K115" s="442">
        <f t="shared" ca="1" si="38"/>
        <v>0</v>
      </c>
      <c r="L115" s="448">
        <f t="shared" ca="1" si="38"/>
        <v>39.743000000000002</v>
      </c>
      <c r="M115" s="445">
        <f t="shared" ca="1" si="51"/>
        <v>73950.083999999988</v>
      </c>
      <c r="N115" s="445">
        <f t="shared" ca="1" si="52"/>
        <v>76401.468000000008</v>
      </c>
      <c r="O115" s="445">
        <f t="shared" ca="1" si="53"/>
        <v>79397.603999999992</v>
      </c>
      <c r="P115" s="445">
        <f t="shared" ca="1" si="39"/>
        <v>6753.9515471974346</v>
      </c>
      <c r="Q115" s="442">
        <f t="shared" ca="1" si="40"/>
        <v>17346.595957072055</v>
      </c>
      <c r="R115" s="446">
        <f t="shared" ca="1" si="41"/>
        <v>29274.040372698437</v>
      </c>
      <c r="S115" s="445">
        <f t="shared" ca="1" si="54"/>
        <v>80704.035547197418</v>
      </c>
      <c r="T115" s="442">
        <f t="shared" ca="1" si="54"/>
        <v>93748.063957072067</v>
      </c>
      <c r="U115" s="446">
        <f t="shared" ca="1" si="54"/>
        <v>108671.64437269843</v>
      </c>
      <c r="V115" s="445">
        <f t="shared" ca="1" si="55"/>
        <v>0</v>
      </c>
      <c r="W115" s="445">
        <f t="shared" ca="1" si="56"/>
        <v>0</v>
      </c>
      <c r="X115" s="445">
        <f t="shared" ca="1" si="57"/>
        <v>0</v>
      </c>
      <c r="Y115" s="445">
        <f t="shared" ca="1" si="42"/>
        <v>0</v>
      </c>
      <c r="Z115" s="442">
        <f t="shared" ca="1" si="43"/>
        <v>0</v>
      </c>
      <c r="AA115" s="446">
        <f t="shared" ca="1" si="44"/>
        <v>0</v>
      </c>
      <c r="AB115" s="445">
        <f t="shared" ca="1" si="30"/>
        <v>0</v>
      </c>
      <c r="AC115" s="442">
        <f t="shared" ca="1" si="30"/>
        <v>0</v>
      </c>
      <c r="AD115" s="446">
        <f t="shared" ca="1" si="30"/>
        <v>0</v>
      </c>
      <c r="AE115" s="445">
        <f t="shared" ca="1" si="45"/>
        <v>77689.616399999999</v>
      </c>
      <c r="AF115" s="445">
        <f t="shared" ca="1" si="46"/>
        <v>80264.962800000008</v>
      </c>
      <c r="AG115" s="445">
        <f t="shared" ca="1" si="47"/>
        <v>83412.608399999997</v>
      </c>
      <c r="AH115" s="445">
        <f t="shared" ca="1" si="48"/>
        <v>6882.6229830837856</v>
      </c>
      <c r="AI115" s="442">
        <f t="shared" ca="1" si="49"/>
        <v>17677.070849279862</v>
      </c>
      <c r="AJ115" s="446">
        <f t="shared" ca="1" si="50"/>
        <v>29831.748372619335</v>
      </c>
      <c r="AK115" s="445">
        <f t="shared" ca="1" si="31"/>
        <v>84572.239383083783</v>
      </c>
      <c r="AL115" s="442">
        <f t="shared" ca="1" si="31"/>
        <v>97942.033649279867</v>
      </c>
      <c r="AM115" s="446">
        <f t="shared" ca="1" si="31"/>
        <v>113244.35677261933</v>
      </c>
    </row>
    <row r="116" spans="1:39" s="82" customFormat="1" ht="12.9" customHeight="1" x14ac:dyDescent="0.3">
      <c r="A116" s="19"/>
      <c r="B116" s="19"/>
      <c r="C116" s="104"/>
      <c r="D116" s="453"/>
      <c r="E116" s="454" t="str">
        <f t="shared" ca="1" si="37"/>
        <v>Grenada</v>
      </c>
      <c r="F116" s="454" t="str">
        <f t="shared" ca="1" si="37"/>
        <v>gd</v>
      </c>
      <c r="G116" s="454" t="str">
        <f t="shared" ca="1" si="37"/>
        <v>e9m3</v>
      </c>
      <c r="H116" s="175"/>
      <c r="I116" s="175"/>
      <c r="J116" s="442">
        <f t="shared" ca="1" si="38"/>
        <v>0</v>
      </c>
      <c r="K116" s="442">
        <f t="shared" ca="1" si="38"/>
        <v>0</v>
      </c>
      <c r="L116" s="448">
        <f t="shared" ca="1" si="38"/>
        <v>0</v>
      </c>
      <c r="M116" s="445">
        <f t="shared" ca="1" si="51"/>
        <v>0</v>
      </c>
      <c r="N116" s="445">
        <f t="shared" ca="1" si="52"/>
        <v>0</v>
      </c>
      <c r="O116" s="445">
        <f t="shared" ca="1" si="53"/>
        <v>0</v>
      </c>
      <c r="P116" s="445">
        <f t="shared" ca="1" si="39"/>
        <v>0</v>
      </c>
      <c r="Q116" s="442">
        <f t="shared" ca="1" si="40"/>
        <v>0</v>
      </c>
      <c r="R116" s="446">
        <f t="shared" ca="1" si="41"/>
        <v>0</v>
      </c>
      <c r="S116" s="445">
        <f t="shared" ca="1" si="54"/>
        <v>0</v>
      </c>
      <c r="T116" s="442">
        <f t="shared" ca="1" si="54"/>
        <v>0</v>
      </c>
      <c r="U116" s="446">
        <f t="shared" ca="1" si="54"/>
        <v>0</v>
      </c>
      <c r="V116" s="445">
        <f t="shared" ca="1" si="55"/>
        <v>0</v>
      </c>
      <c r="W116" s="445">
        <f t="shared" ca="1" si="56"/>
        <v>0</v>
      </c>
      <c r="X116" s="445">
        <f t="shared" ca="1" si="57"/>
        <v>0</v>
      </c>
      <c r="Y116" s="445">
        <f t="shared" ca="1" si="42"/>
        <v>0</v>
      </c>
      <c r="Z116" s="442">
        <f t="shared" ca="1" si="43"/>
        <v>0</v>
      </c>
      <c r="AA116" s="446">
        <f t="shared" ca="1" si="44"/>
        <v>0</v>
      </c>
      <c r="AB116" s="445">
        <f t="shared" ca="1" si="30"/>
        <v>0</v>
      </c>
      <c r="AC116" s="442">
        <f t="shared" ca="1" si="30"/>
        <v>0</v>
      </c>
      <c r="AD116" s="446">
        <f t="shared" ca="1" si="30"/>
        <v>0</v>
      </c>
      <c r="AE116" s="445">
        <f t="shared" ca="1" si="45"/>
        <v>0</v>
      </c>
      <c r="AF116" s="445">
        <f t="shared" ca="1" si="46"/>
        <v>0</v>
      </c>
      <c r="AG116" s="445">
        <f t="shared" ca="1" si="47"/>
        <v>0</v>
      </c>
      <c r="AH116" s="445">
        <f t="shared" ca="1" si="48"/>
        <v>0</v>
      </c>
      <c r="AI116" s="442">
        <f t="shared" ca="1" si="49"/>
        <v>0</v>
      </c>
      <c r="AJ116" s="446">
        <f t="shared" ca="1" si="50"/>
        <v>0</v>
      </c>
      <c r="AK116" s="445">
        <f t="shared" ca="1" si="31"/>
        <v>0</v>
      </c>
      <c r="AL116" s="442">
        <f t="shared" ca="1" si="31"/>
        <v>0</v>
      </c>
      <c r="AM116" s="446">
        <f t="shared" ca="1" si="31"/>
        <v>0</v>
      </c>
    </row>
    <row r="117" spans="1:39" s="82" customFormat="1" ht="12.9" customHeight="1" x14ac:dyDescent="0.3">
      <c r="A117" s="19"/>
      <c r="B117" s="19"/>
      <c r="C117" s="104"/>
      <c r="D117" s="453"/>
      <c r="E117" s="454" t="str">
        <f t="shared" ca="1" si="37"/>
        <v>Georgia</v>
      </c>
      <c r="F117" s="454" t="str">
        <f t="shared" ca="1" si="37"/>
        <v>ge</v>
      </c>
      <c r="G117" s="454" t="str">
        <f t="shared" ca="1" si="37"/>
        <v>e9m3</v>
      </c>
      <c r="H117" s="175"/>
      <c r="I117" s="175"/>
      <c r="J117" s="442">
        <f t="shared" ca="1" si="38"/>
        <v>0</v>
      </c>
      <c r="K117" s="442">
        <f t="shared" ca="1" si="38"/>
        <v>0</v>
      </c>
      <c r="L117" s="448">
        <f t="shared" ca="1" si="38"/>
        <v>0</v>
      </c>
      <c r="M117" s="445">
        <f t="shared" ca="1" si="51"/>
        <v>0</v>
      </c>
      <c r="N117" s="445">
        <f t="shared" ca="1" si="52"/>
        <v>0</v>
      </c>
      <c r="O117" s="445">
        <f t="shared" ca="1" si="53"/>
        <v>0</v>
      </c>
      <c r="P117" s="445">
        <f t="shared" ca="1" si="39"/>
        <v>0</v>
      </c>
      <c r="Q117" s="442">
        <f t="shared" ca="1" si="40"/>
        <v>0</v>
      </c>
      <c r="R117" s="446">
        <f t="shared" ca="1" si="41"/>
        <v>0</v>
      </c>
      <c r="S117" s="445">
        <f t="shared" ca="1" si="54"/>
        <v>0</v>
      </c>
      <c r="T117" s="442">
        <f t="shared" ca="1" si="54"/>
        <v>0</v>
      </c>
      <c r="U117" s="446">
        <f t="shared" ca="1" si="54"/>
        <v>0</v>
      </c>
      <c r="V117" s="445">
        <f t="shared" ca="1" si="55"/>
        <v>0</v>
      </c>
      <c r="W117" s="445">
        <f t="shared" ca="1" si="56"/>
        <v>0</v>
      </c>
      <c r="X117" s="445">
        <f t="shared" ca="1" si="57"/>
        <v>0</v>
      </c>
      <c r="Y117" s="445">
        <f t="shared" ca="1" si="42"/>
        <v>0</v>
      </c>
      <c r="Z117" s="442">
        <f t="shared" ca="1" si="43"/>
        <v>0</v>
      </c>
      <c r="AA117" s="446">
        <f t="shared" ca="1" si="44"/>
        <v>0</v>
      </c>
      <c r="AB117" s="445">
        <f t="shared" ca="1" si="30"/>
        <v>0</v>
      </c>
      <c r="AC117" s="442">
        <f t="shared" ca="1" si="30"/>
        <v>0</v>
      </c>
      <c r="AD117" s="446">
        <f t="shared" ca="1" si="30"/>
        <v>0</v>
      </c>
      <c r="AE117" s="445">
        <f t="shared" ca="1" si="45"/>
        <v>0</v>
      </c>
      <c r="AF117" s="445">
        <f t="shared" ca="1" si="46"/>
        <v>0</v>
      </c>
      <c r="AG117" s="445">
        <f t="shared" ca="1" si="47"/>
        <v>0</v>
      </c>
      <c r="AH117" s="445">
        <f t="shared" ca="1" si="48"/>
        <v>0</v>
      </c>
      <c r="AI117" s="442">
        <f t="shared" ca="1" si="49"/>
        <v>0</v>
      </c>
      <c r="AJ117" s="446">
        <f t="shared" ca="1" si="50"/>
        <v>0</v>
      </c>
      <c r="AK117" s="445">
        <f t="shared" ca="1" si="31"/>
        <v>0</v>
      </c>
      <c r="AL117" s="442">
        <f t="shared" ca="1" si="31"/>
        <v>0</v>
      </c>
      <c r="AM117" s="446">
        <f t="shared" ca="1" si="31"/>
        <v>0</v>
      </c>
    </row>
    <row r="118" spans="1:39" s="82" customFormat="1" ht="12.9" customHeight="1" x14ac:dyDescent="0.3">
      <c r="A118" s="19"/>
      <c r="B118" s="19"/>
      <c r="C118" s="104"/>
      <c r="D118" s="453"/>
      <c r="E118" s="454" t="str">
        <f t="shared" ca="1" si="37"/>
        <v>French Guiana</v>
      </c>
      <c r="F118" s="454" t="str">
        <f t="shared" ca="1" si="37"/>
        <v>gf</v>
      </c>
      <c r="G118" s="454" t="str">
        <f t="shared" ca="1" si="37"/>
        <v>e9m3</v>
      </c>
      <c r="H118" s="175"/>
      <c r="I118" s="175"/>
      <c r="J118" s="442">
        <f t="shared" ca="1" si="38"/>
        <v>0</v>
      </c>
      <c r="K118" s="442">
        <f t="shared" ca="1" si="38"/>
        <v>0</v>
      </c>
      <c r="L118" s="448">
        <f t="shared" ca="1" si="38"/>
        <v>0</v>
      </c>
      <c r="M118" s="445">
        <f t="shared" ca="1" si="51"/>
        <v>0</v>
      </c>
      <c r="N118" s="445">
        <f t="shared" ca="1" si="52"/>
        <v>0</v>
      </c>
      <c r="O118" s="445">
        <f t="shared" ca="1" si="53"/>
        <v>0</v>
      </c>
      <c r="P118" s="445">
        <f t="shared" ca="1" si="39"/>
        <v>0</v>
      </c>
      <c r="Q118" s="442">
        <f t="shared" ca="1" si="40"/>
        <v>0</v>
      </c>
      <c r="R118" s="446">
        <f t="shared" ca="1" si="41"/>
        <v>0</v>
      </c>
      <c r="S118" s="445">
        <f t="shared" ca="1" si="54"/>
        <v>0</v>
      </c>
      <c r="T118" s="442">
        <f t="shared" ca="1" si="54"/>
        <v>0</v>
      </c>
      <c r="U118" s="446">
        <f t="shared" ca="1" si="54"/>
        <v>0</v>
      </c>
      <c r="V118" s="445">
        <f t="shared" ca="1" si="55"/>
        <v>0</v>
      </c>
      <c r="W118" s="445">
        <f t="shared" ca="1" si="56"/>
        <v>0</v>
      </c>
      <c r="X118" s="445">
        <f t="shared" ca="1" si="57"/>
        <v>0</v>
      </c>
      <c r="Y118" s="445">
        <f t="shared" ca="1" si="42"/>
        <v>0</v>
      </c>
      <c r="Z118" s="442">
        <f t="shared" ca="1" si="43"/>
        <v>0</v>
      </c>
      <c r="AA118" s="446">
        <f t="shared" ca="1" si="44"/>
        <v>0</v>
      </c>
      <c r="AB118" s="445">
        <f t="shared" ca="1" si="30"/>
        <v>0</v>
      </c>
      <c r="AC118" s="442">
        <f t="shared" ca="1" si="30"/>
        <v>0</v>
      </c>
      <c r="AD118" s="446">
        <f t="shared" ca="1" si="30"/>
        <v>0</v>
      </c>
      <c r="AE118" s="445">
        <f t="shared" ca="1" si="45"/>
        <v>0</v>
      </c>
      <c r="AF118" s="445">
        <f t="shared" ca="1" si="46"/>
        <v>0</v>
      </c>
      <c r="AG118" s="445">
        <f t="shared" ca="1" si="47"/>
        <v>0</v>
      </c>
      <c r="AH118" s="445">
        <f t="shared" ca="1" si="48"/>
        <v>0</v>
      </c>
      <c r="AI118" s="442">
        <f t="shared" ca="1" si="49"/>
        <v>0</v>
      </c>
      <c r="AJ118" s="446">
        <f t="shared" ca="1" si="50"/>
        <v>0</v>
      </c>
      <c r="AK118" s="445">
        <f t="shared" ca="1" si="31"/>
        <v>0</v>
      </c>
      <c r="AL118" s="442">
        <f t="shared" ca="1" si="31"/>
        <v>0</v>
      </c>
      <c r="AM118" s="446">
        <f t="shared" ca="1" si="31"/>
        <v>0</v>
      </c>
    </row>
    <row r="119" spans="1:39" s="82" customFormat="1" ht="12.9" customHeight="1" x14ac:dyDescent="0.3">
      <c r="A119" s="19"/>
      <c r="B119" s="19"/>
      <c r="C119" s="104"/>
      <c r="D119" s="453"/>
      <c r="E119" s="454" t="str">
        <f t="shared" ref="E119:G138" ca="1" si="58">INDIRECT((ADDRESS(ROW(),COLUMN(),,,$F$290)))</f>
        <v>Guernsey</v>
      </c>
      <c r="F119" s="454" t="str">
        <f t="shared" ca="1" si="58"/>
        <v>gg</v>
      </c>
      <c r="G119" s="454" t="str">
        <f t="shared" ca="1" si="58"/>
        <v>e9m3</v>
      </c>
      <c r="H119" s="175"/>
      <c r="I119" s="175"/>
      <c r="J119" s="442">
        <f t="shared" ref="J119:L138" ca="1" si="59">INDIRECT((ADDRESS(ROW(),COLUMN(),,,$F$290)))</f>
        <v>0</v>
      </c>
      <c r="K119" s="442">
        <f t="shared" ca="1" si="59"/>
        <v>0</v>
      </c>
      <c r="L119" s="448">
        <f t="shared" ca="1" si="59"/>
        <v>0</v>
      </c>
      <c r="M119" s="445">
        <f t="shared" ca="1" si="51"/>
        <v>0</v>
      </c>
      <c r="N119" s="445">
        <f t="shared" ca="1" si="52"/>
        <v>0</v>
      </c>
      <c r="O119" s="445">
        <f t="shared" ca="1" si="53"/>
        <v>0</v>
      </c>
      <c r="P119" s="445">
        <f t="shared" ca="1" si="39"/>
        <v>0</v>
      </c>
      <c r="Q119" s="442">
        <f t="shared" ca="1" si="40"/>
        <v>0</v>
      </c>
      <c r="R119" s="446">
        <f t="shared" ca="1" si="41"/>
        <v>0</v>
      </c>
      <c r="S119" s="445">
        <f t="shared" ca="1" si="54"/>
        <v>0</v>
      </c>
      <c r="T119" s="442">
        <f t="shared" ca="1" si="54"/>
        <v>0</v>
      </c>
      <c r="U119" s="446">
        <f t="shared" ca="1" si="54"/>
        <v>0</v>
      </c>
      <c r="V119" s="445">
        <f t="shared" ca="1" si="55"/>
        <v>0</v>
      </c>
      <c r="W119" s="445">
        <f t="shared" ca="1" si="56"/>
        <v>0</v>
      </c>
      <c r="X119" s="445">
        <f t="shared" ca="1" si="57"/>
        <v>0</v>
      </c>
      <c r="Y119" s="445">
        <f t="shared" ca="1" si="42"/>
        <v>0</v>
      </c>
      <c r="Z119" s="442">
        <f t="shared" ca="1" si="43"/>
        <v>0</v>
      </c>
      <c r="AA119" s="446">
        <f t="shared" ca="1" si="44"/>
        <v>0</v>
      </c>
      <c r="AB119" s="445">
        <f t="shared" ref="AB119:AD182" ca="1" si="60">V119+Y119</f>
        <v>0</v>
      </c>
      <c r="AC119" s="442">
        <f t="shared" ca="1" si="60"/>
        <v>0</v>
      </c>
      <c r="AD119" s="446">
        <f t="shared" ca="1" si="60"/>
        <v>0</v>
      </c>
      <c r="AE119" s="445">
        <f t="shared" ca="1" si="45"/>
        <v>0</v>
      </c>
      <c r="AF119" s="445">
        <f t="shared" ca="1" si="46"/>
        <v>0</v>
      </c>
      <c r="AG119" s="445">
        <f t="shared" ca="1" si="47"/>
        <v>0</v>
      </c>
      <c r="AH119" s="445">
        <f t="shared" ca="1" si="48"/>
        <v>0</v>
      </c>
      <c r="AI119" s="442">
        <f t="shared" ca="1" si="49"/>
        <v>0</v>
      </c>
      <c r="AJ119" s="446">
        <f t="shared" ca="1" si="50"/>
        <v>0</v>
      </c>
      <c r="AK119" s="445">
        <f t="shared" ref="AK119:AM182" ca="1" si="61">AE119+AH119</f>
        <v>0</v>
      </c>
      <c r="AL119" s="442">
        <f t="shared" ca="1" si="61"/>
        <v>0</v>
      </c>
      <c r="AM119" s="446">
        <f t="shared" ca="1" si="61"/>
        <v>0</v>
      </c>
    </row>
    <row r="120" spans="1:39" s="82" customFormat="1" ht="12.9" customHeight="1" x14ac:dyDescent="0.3">
      <c r="A120" s="19"/>
      <c r="B120" s="19"/>
      <c r="C120" s="104"/>
      <c r="D120" s="453"/>
      <c r="E120" s="454" t="str">
        <f t="shared" ca="1" si="58"/>
        <v>Ghana</v>
      </c>
      <c r="F120" s="454" t="str">
        <f t="shared" ca="1" si="58"/>
        <v>gh</v>
      </c>
      <c r="G120" s="454" t="str">
        <f t="shared" ca="1" si="58"/>
        <v>e9m3</v>
      </c>
      <c r="H120" s="175"/>
      <c r="I120" s="175"/>
      <c r="J120" s="442">
        <f t="shared" ca="1" si="59"/>
        <v>0</v>
      </c>
      <c r="K120" s="442">
        <f t="shared" ca="1" si="59"/>
        <v>0.92451675834499958</v>
      </c>
      <c r="L120" s="448">
        <f t="shared" ca="1" si="59"/>
        <v>0</v>
      </c>
      <c r="M120" s="445">
        <f t="shared" ca="1" si="51"/>
        <v>0</v>
      </c>
      <c r="N120" s="445">
        <f t="shared" ca="1" si="52"/>
        <v>0</v>
      </c>
      <c r="O120" s="445">
        <f t="shared" ca="1" si="53"/>
        <v>0</v>
      </c>
      <c r="P120" s="445">
        <f t="shared" ca="1" si="39"/>
        <v>0</v>
      </c>
      <c r="Q120" s="442">
        <f t="shared" ca="1" si="40"/>
        <v>0</v>
      </c>
      <c r="R120" s="446">
        <f t="shared" ca="1" si="41"/>
        <v>0</v>
      </c>
      <c r="S120" s="445">
        <f t="shared" ca="1" si="54"/>
        <v>0</v>
      </c>
      <c r="T120" s="442">
        <f t="shared" ca="1" si="54"/>
        <v>0</v>
      </c>
      <c r="U120" s="446">
        <f t="shared" ca="1" si="54"/>
        <v>0</v>
      </c>
      <c r="V120" s="445">
        <f t="shared" ca="1" si="55"/>
        <v>1753.0279984364211</v>
      </c>
      <c r="W120" s="445">
        <f t="shared" ca="1" si="56"/>
        <v>1811.1394237989546</v>
      </c>
      <c r="X120" s="445">
        <f t="shared" ca="1" si="57"/>
        <v>1882.1644992420504</v>
      </c>
      <c r="Y120" s="445">
        <f t="shared" ca="1" si="42"/>
        <v>160.10618949831195</v>
      </c>
      <c r="Z120" s="442">
        <f t="shared" ca="1" si="43"/>
        <v>411.21073493724947</v>
      </c>
      <c r="AA120" s="446">
        <f t="shared" ca="1" si="44"/>
        <v>693.95745920584102</v>
      </c>
      <c r="AB120" s="445">
        <f t="shared" ca="1" si="60"/>
        <v>1913.1341879347331</v>
      </c>
      <c r="AC120" s="442">
        <f t="shared" ca="1" si="60"/>
        <v>2222.3501587362039</v>
      </c>
      <c r="AD120" s="446">
        <f t="shared" ca="1" si="60"/>
        <v>2576.1219584478913</v>
      </c>
      <c r="AE120" s="445">
        <f t="shared" ca="1" si="45"/>
        <v>0</v>
      </c>
      <c r="AF120" s="445">
        <f t="shared" ca="1" si="46"/>
        <v>0</v>
      </c>
      <c r="AG120" s="445">
        <f t="shared" ca="1" si="47"/>
        <v>0</v>
      </c>
      <c r="AH120" s="445">
        <f t="shared" ca="1" si="48"/>
        <v>0</v>
      </c>
      <c r="AI120" s="442">
        <f t="shared" ca="1" si="49"/>
        <v>0</v>
      </c>
      <c r="AJ120" s="446">
        <f t="shared" ca="1" si="50"/>
        <v>0</v>
      </c>
      <c r="AK120" s="445">
        <f t="shared" ca="1" si="61"/>
        <v>0</v>
      </c>
      <c r="AL120" s="442">
        <f t="shared" ca="1" si="61"/>
        <v>0</v>
      </c>
      <c r="AM120" s="446">
        <f t="shared" ca="1" si="61"/>
        <v>0</v>
      </c>
    </row>
    <row r="121" spans="1:39" s="82" customFormat="1" ht="12.9" customHeight="1" x14ac:dyDescent="0.3">
      <c r="A121" s="19"/>
      <c r="B121" s="19"/>
      <c r="C121" s="104"/>
      <c r="D121" s="453"/>
      <c r="E121" s="454" t="str">
        <f t="shared" ca="1" si="58"/>
        <v>Gibraltar</v>
      </c>
      <c r="F121" s="454" t="str">
        <f t="shared" ca="1" si="58"/>
        <v>gi</v>
      </c>
      <c r="G121" s="454" t="str">
        <f t="shared" ca="1" si="58"/>
        <v>e9m3</v>
      </c>
      <c r="H121" s="175"/>
      <c r="I121" s="175"/>
      <c r="J121" s="442">
        <f t="shared" ca="1" si="59"/>
        <v>0</v>
      </c>
      <c r="K121" s="442">
        <f t="shared" ca="1" si="59"/>
        <v>0</v>
      </c>
      <c r="L121" s="448">
        <f t="shared" ca="1" si="59"/>
        <v>0</v>
      </c>
      <c r="M121" s="445">
        <f t="shared" ca="1" si="51"/>
        <v>0</v>
      </c>
      <c r="N121" s="445">
        <f t="shared" ca="1" si="52"/>
        <v>0</v>
      </c>
      <c r="O121" s="445">
        <f t="shared" ca="1" si="53"/>
        <v>0</v>
      </c>
      <c r="P121" s="445">
        <f t="shared" ca="1" si="39"/>
        <v>0</v>
      </c>
      <c r="Q121" s="442">
        <f t="shared" ca="1" si="40"/>
        <v>0</v>
      </c>
      <c r="R121" s="446">
        <f t="shared" ca="1" si="41"/>
        <v>0</v>
      </c>
      <c r="S121" s="445">
        <f t="shared" ca="1" si="54"/>
        <v>0</v>
      </c>
      <c r="T121" s="442">
        <f t="shared" ca="1" si="54"/>
        <v>0</v>
      </c>
      <c r="U121" s="446">
        <f t="shared" ca="1" si="54"/>
        <v>0</v>
      </c>
      <c r="V121" s="445">
        <f t="shared" ca="1" si="55"/>
        <v>0</v>
      </c>
      <c r="W121" s="445">
        <f t="shared" ca="1" si="56"/>
        <v>0</v>
      </c>
      <c r="X121" s="445">
        <f t="shared" ca="1" si="57"/>
        <v>0</v>
      </c>
      <c r="Y121" s="445">
        <f t="shared" ca="1" si="42"/>
        <v>0</v>
      </c>
      <c r="Z121" s="442">
        <f t="shared" ca="1" si="43"/>
        <v>0</v>
      </c>
      <c r="AA121" s="446">
        <f t="shared" ca="1" si="44"/>
        <v>0</v>
      </c>
      <c r="AB121" s="445">
        <f t="shared" ca="1" si="60"/>
        <v>0</v>
      </c>
      <c r="AC121" s="442">
        <f t="shared" ca="1" si="60"/>
        <v>0</v>
      </c>
      <c r="AD121" s="446">
        <f t="shared" ca="1" si="60"/>
        <v>0</v>
      </c>
      <c r="AE121" s="445">
        <f t="shared" ca="1" si="45"/>
        <v>0</v>
      </c>
      <c r="AF121" s="445">
        <f t="shared" ca="1" si="46"/>
        <v>0</v>
      </c>
      <c r="AG121" s="445">
        <f t="shared" ca="1" si="47"/>
        <v>0</v>
      </c>
      <c r="AH121" s="445">
        <f t="shared" ca="1" si="48"/>
        <v>0</v>
      </c>
      <c r="AI121" s="442">
        <f t="shared" ca="1" si="49"/>
        <v>0</v>
      </c>
      <c r="AJ121" s="446">
        <f t="shared" ca="1" si="50"/>
        <v>0</v>
      </c>
      <c r="AK121" s="445">
        <f t="shared" ca="1" si="61"/>
        <v>0</v>
      </c>
      <c r="AL121" s="442">
        <f t="shared" ca="1" si="61"/>
        <v>0</v>
      </c>
      <c r="AM121" s="446">
        <f t="shared" ca="1" si="61"/>
        <v>0</v>
      </c>
    </row>
    <row r="122" spans="1:39" s="82" customFormat="1" ht="12.9" customHeight="1" x14ac:dyDescent="0.3">
      <c r="A122" s="19"/>
      <c r="B122" s="19"/>
      <c r="C122" s="104"/>
      <c r="D122" s="453"/>
      <c r="E122" s="454" t="str">
        <f t="shared" ca="1" si="58"/>
        <v>Greenland</v>
      </c>
      <c r="F122" s="454" t="str">
        <f t="shared" ca="1" si="58"/>
        <v>gl</v>
      </c>
      <c r="G122" s="454" t="str">
        <f t="shared" ca="1" si="58"/>
        <v>e9m3</v>
      </c>
      <c r="H122" s="175"/>
      <c r="I122" s="175"/>
      <c r="J122" s="442">
        <f t="shared" ca="1" si="59"/>
        <v>0</v>
      </c>
      <c r="K122" s="442">
        <f t="shared" ca="1" si="59"/>
        <v>0</v>
      </c>
      <c r="L122" s="448">
        <f t="shared" ca="1" si="59"/>
        <v>0</v>
      </c>
      <c r="M122" s="445">
        <f t="shared" ca="1" si="51"/>
        <v>0</v>
      </c>
      <c r="N122" s="445">
        <f t="shared" ca="1" si="52"/>
        <v>0</v>
      </c>
      <c r="O122" s="445">
        <f t="shared" ca="1" si="53"/>
        <v>0</v>
      </c>
      <c r="P122" s="445">
        <f t="shared" ca="1" si="39"/>
        <v>0</v>
      </c>
      <c r="Q122" s="442">
        <f t="shared" ca="1" si="40"/>
        <v>0</v>
      </c>
      <c r="R122" s="446">
        <f t="shared" ca="1" si="41"/>
        <v>0</v>
      </c>
      <c r="S122" s="445">
        <f t="shared" ca="1" si="54"/>
        <v>0</v>
      </c>
      <c r="T122" s="442">
        <f t="shared" ca="1" si="54"/>
        <v>0</v>
      </c>
      <c r="U122" s="446">
        <f t="shared" ca="1" si="54"/>
        <v>0</v>
      </c>
      <c r="V122" s="445">
        <f t="shared" ca="1" si="55"/>
        <v>0</v>
      </c>
      <c r="W122" s="445">
        <f t="shared" ca="1" si="56"/>
        <v>0</v>
      </c>
      <c r="X122" s="445">
        <f t="shared" ca="1" si="57"/>
        <v>0</v>
      </c>
      <c r="Y122" s="445">
        <f t="shared" ca="1" si="42"/>
        <v>0</v>
      </c>
      <c r="Z122" s="442">
        <f t="shared" ca="1" si="43"/>
        <v>0</v>
      </c>
      <c r="AA122" s="446">
        <f t="shared" ca="1" si="44"/>
        <v>0</v>
      </c>
      <c r="AB122" s="445">
        <f t="shared" ca="1" si="60"/>
        <v>0</v>
      </c>
      <c r="AC122" s="442">
        <f t="shared" ca="1" si="60"/>
        <v>0</v>
      </c>
      <c r="AD122" s="446">
        <f t="shared" ca="1" si="60"/>
        <v>0</v>
      </c>
      <c r="AE122" s="445">
        <f t="shared" ca="1" si="45"/>
        <v>0</v>
      </c>
      <c r="AF122" s="445">
        <f t="shared" ca="1" si="46"/>
        <v>0</v>
      </c>
      <c r="AG122" s="445">
        <f t="shared" ca="1" si="47"/>
        <v>0</v>
      </c>
      <c r="AH122" s="445">
        <f t="shared" ca="1" si="48"/>
        <v>0</v>
      </c>
      <c r="AI122" s="442">
        <f t="shared" ca="1" si="49"/>
        <v>0</v>
      </c>
      <c r="AJ122" s="446">
        <f t="shared" ca="1" si="50"/>
        <v>0</v>
      </c>
      <c r="AK122" s="445">
        <f t="shared" ca="1" si="61"/>
        <v>0</v>
      </c>
      <c r="AL122" s="442">
        <f t="shared" ca="1" si="61"/>
        <v>0</v>
      </c>
      <c r="AM122" s="446">
        <f t="shared" ca="1" si="61"/>
        <v>0</v>
      </c>
    </row>
    <row r="123" spans="1:39" s="82" customFormat="1" ht="12.9" customHeight="1" x14ac:dyDescent="0.3">
      <c r="A123" s="19"/>
      <c r="B123" s="19"/>
      <c r="C123" s="104"/>
      <c r="D123" s="453"/>
      <c r="E123" s="454" t="str">
        <f t="shared" ca="1" si="58"/>
        <v>Gambia</v>
      </c>
      <c r="F123" s="454" t="str">
        <f t="shared" ca="1" si="58"/>
        <v>gm</v>
      </c>
      <c r="G123" s="454" t="str">
        <f t="shared" ca="1" si="58"/>
        <v>e9m3</v>
      </c>
      <c r="H123" s="175"/>
      <c r="I123" s="175"/>
      <c r="J123" s="442">
        <f t="shared" ca="1" si="59"/>
        <v>0</v>
      </c>
      <c r="K123" s="442">
        <f t="shared" ca="1" si="59"/>
        <v>0</v>
      </c>
      <c r="L123" s="448">
        <f t="shared" ca="1" si="59"/>
        <v>0</v>
      </c>
      <c r="M123" s="445">
        <f t="shared" ca="1" si="51"/>
        <v>0</v>
      </c>
      <c r="N123" s="445">
        <f t="shared" ca="1" si="52"/>
        <v>0</v>
      </c>
      <c r="O123" s="445">
        <f t="shared" ca="1" si="53"/>
        <v>0</v>
      </c>
      <c r="P123" s="445">
        <f t="shared" ca="1" si="39"/>
        <v>0</v>
      </c>
      <c r="Q123" s="442">
        <f t="shared" ca="1" si="40"/>
        <v>0</v>
      </c>
      <c r="R123" s="446">
        <f t="shared" ca="1" si="41"/>
        <v>0</v>
      </c>
      <c r="S123" s="445">
        <f t="shared" ca="1" si="54"/>
        <v>0</v>
      </c>
      <c r="T123" s="442">
        <f t="shared" ca="1" si="54"/>
        <v>0</v>
      </c>
      <c r="U123" s="446">
        <f t="shared" ca="1" si="54"/>
        <v>0</v>
      </c>
      <c r="V123" s="445">
        <f t="shared" ca="1" si="55"/>
        <v>0</v>
      </c>
      <c r="W123" s="445">
        <f t="shared" ca="1" si="56"/>
        <v>0</v>
      </c>
      <c r="X123" s="445">
        <f t="shared" ca="1" si="57"/>
        <v>0</v>
      </c>
      <c r="Y123" s="445">
        <f t="shared" ca="1" si="42"/>
        <v>0</v>
      </c>
      <c r="Z123" s="442">
        <f t="shared" ca="1" si="43"/>
        <v>0</v>
      </c>
      <c r="AA123" s="446">
        <f t="shared" ca="1" si="44"/>
        <v>0</v>
      </c>
      <c r="AB123" s="445">
        <f t="shared" ca="1" si="60"/>
        <v>0</v>
      </c>
      <c r="AC123" s="442">
        <f t="shared" ca="1" si="60"/>
        <v>0</v>
      </c>
      <c r="AD123" s="446">
        <f t="shared" ca="1" si="60"/>
        <v>0</v>
      </c>
      <c r="AE123" s="445">
        <f t="shared" ca="1" si="45"/>
        <v>0</v>
      </c>
      <c r="AF123" s="445">
        <f t="shared" ca="1" si="46"/>
        <v>0</v>
      </c>
      <c r="AG123" s="445">
        <f t="shared" ca="1" si="47"/>
        <v>0</v>
      </c>
      <c r="AH123" s="445">
        <f t="shared" ca="1" si="48"/>
        <v>0</v>
      </c>
      <c r="AI123" s="442">
        <f t="shared" ca="1" si="49"/>
        <v>0</v>
      </c>
      <c r="AJ123" s="446">
        <f t="shared" ca="1" si="50"/>
        <v>0</v>
      </c>
      <c r="AK123" s="445">
        <f t="shared" ca="1" si="61"/>
        <v>0</v>
      </c>
      <c r="AL123" s="442">
        <f t="shared" ca="1" si="61"/>
        <v>0</v>
      </c>
      <c r="AM123" s="446">
        <f t="shared" ca="1" si="61"/>
        <v>0</v>
      </c>
    </row>
    <row r="124" spans="1:39" s="82" customFormat="1" ht="12.9" customHeight="1" x14ac:dyDescent="0.3">
      <c r="A124" s="19"/>
      <c r="B124" s="19"/>
      <c r="C124" s="104"/>
      <c r="D124" s="453"/>
      <c r="E124" s="454" t="str">
        <f t="shared" ca="1" si="58"/>
        <v>Guinea</v>
      </c>
      <c r="F124" s="454" t="str">
        <f t="shared" ca="1" si="58"/>
        <v>gn</v>
      </c>
      <c r="G124" s="454" t="str">
        <f t="shared" ca="1" si="58"/>
        <v>e9m3</v>
      </c>
      <c r="H124" s="175"/>
      <c r="I124" s="175"/>
      <c r="J124" s="442">
        <f t="shared" ca="1" si="59"/>
        <v>0</v>
      </c>
      <c r="K124" s="442">
        <f t="shared" ca="1" si="59"/>
        <v>0</v>
      </c>
      <c r="L124" s="448">
        <f t="shared" ca="1" si="59"/>
        <v>0</v>
      </c>
      <c r="M124" s="445">
        <f t="shared" ca="1" si="51"/>
        <v>0</v>
      </c>
      <c r="N124" s="445">
        <f t="shared" ca="1" si="52"/>
        <v>0</v>
      </c>
      <c r="O124" s="445">
        <f t="shared" ca="1" si="53"/>
        <v>0</v>
      </c>
      <c r="P124" s="445">
        <f t="shared" ca="1" si="39"/>
        <v>0</v>
      </c>
      <c r="Q124" s="442">
        <f t="shared" ca="1" si="40"/>
        <v>0</v>
      </c>
      <c r="R124" s="446">
        <f t="shared" ca="1" si="41"/>
        <v>0</v>
      </c>
      <c r="S124" s="445">
        <f t="shared" ca="1" si="54"/>
        <v>0</v>
      </c>
      <c r="T124" s="442">
        <f t="shared" ca="1" si="54"/>
        <v>0</v>
      </c>
      <c r="U124" s="446">
        <f t="shared" ca="1" si="54"/>
        <v>0</v>
      </c>
      <c r="V124" s="445">
        <f t="shared" ca="1" si="55"/>
        <v>0</v>
      </c>
      <c r="W124" s="445">
        <f t="shared" ca="1" si="56"/>
        <v>0</v>
      </c>
      <c r="X124" s="445">
        <f t="shared" ca="1" si="57"/>
        <v>0</v>
      </c>
      <c r="Y124" s="445">
        <f t="shared" ca="1" si="42"/>
        <v>0</v>
      </c>
      <c r="Z124" s="442">
        <f t="shared" ca="1" si="43"/>
        <v>0</v>
      </c>
      <c r="AA124" s="446">
        <f t="shared" ca="1" si="44"/>
        <v>0</v>
      </c>
      <c r="AB124" s="445">
        <f t="shared" ca="1" si="60"/>
        <v>0</v>
      </c>
      <c r="AC124" s="442">
        <f t="shared" ca="1" si="60"/>
        <v>0</v>
      </c>
      <c r="AD124" s="446">
        <f t="shared" ca="1" si="60"/>
        <v>0</v>
      </c>
      <c r="AE124" s="445">
        <f t="shared" ca="1" si="45"/>
        <v>0</v>
      </c>
      <c r="AF124" s="445">
        <f t="shared" ca="1" si="46"/>
        <v>0</v>
      </c>
      <c r="AG124" s="445">
        <f t="shared" ca="1" si="47"/>
        <v>0</v>
      </c>
      <c r="AH124" s="445">
        <f t="shared" ca="1" si="48"/>
        <v>0</v>
      </c>
      <c r="AI124" s="442">
        <f t="shared" ca="1" si="49"/>
        <v>0</v>
      </c>
      <c r="AJ124" s="446">
        <f t="shared" ca="1" si="50"/>
        <v>0</v>
      </c>
      <c r="AK124" s="445">
        <f t="shared" ca="1" si="61"/>
        <v>0</v>
      </c>
      <c r="AL124" s="442">
        <f t="shared" ca="1" si="61"/>
        <v>0</v>
      </c>
      <c r="AM124" s="446">
        <f t="shared" ca="1" si="61"/>
        <v>0</v>
      </c>
    </row>
    <row r="125" spans="1:39" s="82" customFormat="1" ht="12.9" customHeight="1" x14ac:dyDescent="0.3">
      <c r="A125" s="19"/>
      <c r="B125" s="19"/>
      <c r="C125" s="104"/>
      <c r="D125" s="453"/>
      <c r="E125" s="454" t="str">
        <f t="shared" ca="1" si="58"/>
        <v>Guadeloupe</v>
      </c>
      <c r="F125" s="454" t="str">
        <f t="shared" ca="1" si="58"/>
        <v>gp</v>
      </c>
      <c r="G125" s="454" t="str">
        <f t="shared" ca="1" si="58"/>
        <v>e9m3</v>
      </c>
      <c r="H125" s="175"/>
      <c r="I125" s="175"/>
      <c r="J125" s="442">
        <f t="shared" ca="1" si="59"/>
        <v>0</v>
      </c>
      <c r="K125" s="442">
        <f t="shared" ca="1" si="59"/>
        <v>0</v>
      </c>
      <c r="L125" s="448">
        <f t="shared" ca="1" si="59"/>
        <v>0</v>
      </c>
      <c r="M125" s="445">
        <f t="shared" ca="1" si="51"/>
        <v>0</v>
      </c>
      <c r="N125" s="445">
        <f t="shared" ca="1" si="52"/>
        <v>0</v>
      </c>
      <c r="O125" s="445">
        <f t="shared" ca="1" si="53"/>
        <v>0</v>
      </c>
      <c r="P125" s="445">
        <f t="shared" ca="1" si="39"/>
        <v>0</v>
      </c>
      <c r="Q125" s="442">
        <f t="shared" ca="1" si="40"/>
        <v>0</v>
      </c>
      <c r="R125" s="446">
        <f t="shared" ca="1" si="41"/>
        <v>0</v>
      </c>
      <c r="S125" s="445">
        <f t="shared" ca="1" si="54"/>
        <v>0</v>
      </c>
      <c r="T125" s="442">
        <f t="shared" ca="1" si="54"/>
        <v>0</v>
      </c>
      <c r="U125" s="446">
        <f t="shared" ca="1" si="54"/>
        <v>0</v>
      </c>
      <c r="V125" s="445">
        <f t="shared" ca="1" si="55"/>
        <v>0</v>
      </c>
      <c r="W125" s="445">
        <f t="shared" ca="1" si="56"/>
        <v>0</v>
      </c>
      <c r="X125" s="445">
        <f t="shared" ca="1" si="57"/>
        <v>0</v>
      </c>
      <c r="Y125" s="445">
        <f t="shared" ca="1" si="42"/>
        <v>0</v>
      </c>
      <c r="Z125" s="442">
        <f t="shared" ca="1" si="43"/>
        <v>0</v>
      </c>
      <c r="AA125" s="446">
        <f t="shared" ca="1" si="44"/>
        <v>0</v>
      </c>
      <c r="AB125" s="445">
        <f t="shared" ca="1" si="60"/>
        <v>0</v>
      </c>
      <c r="AC125" s="442">
        <f t="shared" ca="1" si="60"/>
        <v>0</v>
      </c>
      <c r="AD125" s="446">
        <f t="shared" ca="1" si="60"/>
        <v>0</v>
      </c>
      <c r="AE125" s="445">
        <f t="shared" ca="1" si="45"/>
        <v>0</v>
      </c>
      <c r="AF125" s="445">
        <f t="shared" ca="1" si="46"/>
        <v>0</v>
      </c>
      <c r="AG125" s="445">
        <f t="shared" ca="1" si="47"/>
        <v>0</v>
      </c>
      <c r="AH125" s="445">
        <f t="shared" ca="1" si="48"/>
        <v>0</v>
      </c>
      <c r="AI125" s="442">
        <f t="shared" ca="1" si="49"/>
        <v>0</v>
      </c>
      <c r="AJ125" s="446">
        <f t="shared" ca="1" si="50"/>
        <v>0</v>
      </c>
      <c r="AK125" s="445">
        <f t="shared" ca="1" si="61"/>
        <v>0</v>
      </c>
      <c r="AL125" s="442">
        <f t="shared" ca="1" si="61"/>
        <v>0</v>
      </c>
      <c r="AM125" s="446">
        <f t="shared" ca="1" si="61"/>
        <v>0</v>
      </c>
    </row>
    <row r="126" spans="1:39" s="82" customFormat="1" ht="12.9" customHeight="1" x14ac:dyDescent="0.3">
      <c r="A126" s="19"/>
      <c r="B126" s="19"/>
      <c r="C126" s="104"/>
      <c r="D126" s="453"/>
      <c r="E126" s="454" t="str">
        <f t="shared" ca="1" si="58"/>
        <v>Equatorial Guinea</v>
      </c>
      <c r="F126" s="454" t="str">
        <f t="shared" ca="1" si="58"/>
        <v>gq</v>
      </c>
      <c r="G126" s="454" t="str">
        <f t="shared" ca="1" si="58"/>
        <v>e9m3</v>
      </c>
      <c r="H126" s="175"/>
      <c r="I126" s="175"/>
      <c r="J126" s="442">
        <f t="shared" ca="1" si="59"/>
        <v>0</v>
      </c>
      <c r="K126" s="442">
        <f t="shared" ca="1" si="59"/>
        <v>0.15059583937194346</v>
      </c>
      <c r="L126" s="448">
        <f t="shared" ca="1" si="59"/>
        <v>6.2350000000000003</v>
      </c>
      <c r="M126" s="445">
        <f t="shared" ca="1" si="51"/>
        <v>0</v>
      </c>
      <c r="N126" s="445">
        <f t="shared" ca="1" si="52"/>
        <v>0</v>
      </c>
      <c r="O126" s="445">
        <f t="shared" ca="1" si="53"/>
        <v>0</v>
      </c>
      <c r="P126" s="445">
        <f t="shared" ca="1" si="39"/>
        <v>0</v>
      </c>
      <c r="Q126" s="442">
        <f t="shared" ca="1" si="40"/>
        <v>0</v>
      </c>
      <c r="R126" s="446">
        <f t="shared" ca="1" si="41"/>
        <v>0</v>
      </c>
      <c r="S126" s="445">
        <f t="shared" ca="1" si="54"/>
        <v>0</v>
      </c>
      <c r="T126" s="442">
        <f t="shared" ca="1" si="54"/>
        <v>0</v>
      </c>
      <c r="U126" s="446">
        <f t="shared" ca="1" si="54"/>
        <v>0</v>
      </c>
      <c r="V126" s="445">
        <f t="shared" ca="1" si="55"/>
        <v>285.55320440014685</v>
      </c>
      <c r="W126" s="445">
        <f t="shared" ca="1" si="56"/>
        <v>295.01905647970972</v>
      </c>
      <c r="X126" s="445">
        <f t="shared" ca="1" si="57"/>
        <v>306.58843124361988</v>
      </c>
      <c r="Y126" s="445">
        <f t="shared" ca="1" si="42"/>
        <v>26.079923136605991</v>
      </c>
      <c r="Z126" s="442">
        <f t="shared" ca="1" si="43"/>
        <v>66.982696882082735</v>
      </c>
      <c r="AA126" s="446">
        <f t="shared" ca="1" si="44"/>
        <v>113.03970978806875</v>
      </c>
      <c r="AB126" s="445">
        <f t="shared" ca="1" si="60"/>
        <v>311.63312753675285</v>
      </c>
      <c r="AC126" s="442">
        <f t="shared" ca="1" si="60"/>
        <v>362.00175336179245</v>
      </c>
      <c r="AD126" s="446">
        <f t="shared" ca="1" si="60"/>
        <v>419.62814103168864</v>
      </c>
      <c r="AE126" s="445">
        <f t="shared" ca="1" si="45"/>
        <v>12188.178</v>
      </c>
      <c r="AF126" s="445">
        <f t="shared" ca="1" si="46"/>
        <v>12592.206</v>
      </c>
      <c r="AG126" s="445">
        <f t="shared" ca="1" si="47"/>
        <v>13086.018</v>
      </c>
      <c r="AH126" s="445">
        <f t="shared" ca="1" si="48"/>
        <v>1079.7663563275898</v>
      </c>
      <c r="AI126" s="442">
        <f t="shared" ca="1" si="49"/>
        <v>2773.2314305729296</v>
      </c>
      <c r="AJ126" s="446">
        <f t="shared" ca="1" si="50"/>
        <v>4680.0933775326866</v>
      </c>
      <c r="AK126" s="445">
        <f t="shared" ca="1" si="61"/>
        <v>13267.944356327589</v>
      </c>
      <c r="AL126" s="442">
        <f t="shared" ca="1" si="61"/>
        <v>15365.437430572929</v>
      </c>
      <c r="AM126" s="446">
        <f t="shared" ca="1" si="61"/>
        <v>17766.111377532688</v>
      </c>
    </row>
    <row r="127" spans="1:39" s="82" customFormat="1" ht="12.9" customHeight="1" x14ac:dyDescent="0.3">
      <c r="A127" s="19"/>
      <c r="B127" s="19"/>
      <c r="C127" s="104"/>
      <c r="D127" s="453"/>
      <c r="E127" s="454" t="str">
        <f t="shared" ca="1" si="58"/>
        <v>Greece</v>
      </c>
      <c r="F127" s="454" t="str">
        <f t="shared" ca="1" si="58"/>
        <v>gr</v>
      </c>
      <c r="G127" s="454" t="str">
        <f t="shared" ca="1" si="58"/>
        <v>e9m3</v>
      </c>
      <c r="H127" s="175"/>
      <c r="I127" s="175"/>
      <c r="J127" s="442">
        <f t="shared" ca="1" si="59"/>
        <v>0</v>
      </c>
      <c r="K127" s="442">
        <f t="shared" ca="1" si="59"/>
        <v>0</v>
      </c>
      <c r="L127" s="448">
        <f t="shared" ca="1" si="59"/>
        <v>0</v>
      </c>
      <c r="M127" s="445">
        <f t="shared" ca="1" si="51"/>
        <v>0</v>
      </c>
      <c r="N127" s="445">
        <f t="shared" ca="1" si="52"/>
        <v>0</v>
      </c>
      <c r="O127" s="445">
        <f t="shared" ca="1" si="53"/>
        <v>0</v>
      </c>
      <c r="P127" s="445">
        <f t="shared" ca="1" si="39"/>
        <v>0</v>
      </c>
      <c r="Q127" s="442">
        <f t="shared" ca="1" si="40"/>
        <v>0</v>
      </c>
      <c r="R127" s="446">
        <f t="shared" ca="1" si="41"/>
        <v>0</v>
      </c>
      <c r="S127" s="445">
        <f t="shared" ca="1" si="54"/>
        <v>0</v>
      </c>
      <c r="T127" s="442">
        <f t="shared" ca="1" si="54"/>
        <v>0</v>
      </c>
      <c r="U127" s="446">
        <f t="shared" ca="1" si="54"/>
        <v>0</v>
      </c>
      <c r="V127" s="445">
        <f t="shared" ca="1" si="55"/>
        <v>0</v>
      </c>
      <c r="W127" s="445">
        <f t="shared" ca="1" si="56"/>
        <v>0</v>
      </c>
      <c r="X127" s="445">
        <f t="shared" ca="1" si="57"/>
        <v>0</v>
      </c>
      <c r="Y127" s="445">
        <f t="shared" ca="1" si="42"/>
        <v>0</v>
      </c>
      <c r="Z127" s="442">
        <f t="shared" ca="1" si="43"/>
        <v>0</v>
      </c>
      <c r="AA127" s="446">
        <f t="shared" ca="1" si="44"/>
        <v>0</v>
      </c>
      <c r="AB127" s="445">
        <f t="shared" ca="1" si="60"/>
        <v>0</v>
      </c>
      <c r="AC127" s="442">
        <f t="shared" ca="1" si="60"/>
        <v>0</v>
      </c>
      <c r="AD127" s="446">
        <f t="shared" ca="1" si="60"/>
        <v>0</v>
      </c>
      <c r="AE127" s="445">
        <f t="shared" ca="1" si="45"/>
        <v>0</v>
      </c>
      <c r="AF127" s="445">
        <f t="shared" ca="1" si="46"/>
        <v>0</v>
      </c>
      <c r="AG127" s="445">
        <f t="shared" ca="1" si="47"/>
        <v>0</v>
      </c>
      <c r="AH127" s="445">
        <f t="shared" ca="1" si="48"/>
        <v>0</v>
      </c>
      <c r="AI127" s="442">
        <f t="shared" ca="1" si="49"/>
        <v>0</v>
      </c>
      <c r="AJ127" s="446">
        <f t="shared" ca="1" si="50"/>
        <v>0</v>
      </c>
      <c r="AK127" s="445">
        <f t="shared" ca="1" si="61"/>
        <v>0</v>
      </c>
      <c r="AL127" s="442">
        <f t="shared" ca="1" si="61"/>
        <v>0</v>
      </c>
      <c r="AM127" s="446">
        <f t="shared" ca="1" si="61"/>
        <v>0</v>
      </c>
    </row>
    <row r="128" spans="1:39" s="82" customFormat="1" ht="12.9" customHeight="1" x14ac:dyDescent="0.3">
      <c r="A128" s="19"/>
      <c r="B128" s="19"/>
      <c r="C128" s="104"/>
      <c r="D128" s="453"/>
      <c r="E128" s="454" t="str">
        <f t="shared" ca="1" si="58"/>
        <v>South Georgia and the South Sandwich Islands</v>
      </c>
      <c r="F128" s="454" t="str">
        <f t="shared" ca="1" si="58"/>
        <v>gs</v>
      </c>
      <c r="G128" s="454" t="str">
        <f t="shared" ca="1" si="58"/>
        <v>e9m3</v>
      </c>
      <c r="H128" s="175"/>
      <c r="I128" s="175"/>
      <c r="J128" s="442">
        <f t="shared" ca="1" si="59"/>
        <v>0</v>
      </c>
      <c r="K128" s="442">
        <f t="shared" ca="1" si="59"/>
        <v>0</v>
      </c>
      <c r="L128" s="448">
        <f t="shared" ca="1" si="59"/>
        <v>0</v>
      </c>
      <c r="M128" s="445">
        <f t="shared" ca="1" si="51"/>
        <v>0</v>
      </c>
      <c r="N128" s="445">
        <f t="shared" ca="1" si="52"/>
        <v>0</v>
      </c>
      <c r="O128" s="445">
        <f t="shared" ca="1" si="53"/>
        <v>0</v>
      </c>
      <c r="P128" s="445">
        <f t="shared" ca="1" si="39"/>
        <v>0</v>
      </c>
      <c r="Q128" s="442">
        <f t="shared" ca="1" si="40"/>
        <v>0</v>
      </c>
      <c r="R128" s="446">
        <f t="shared" ca="1" si="41"/>
        <v>0</v>
      </c>
      <c r="S128" s="445">
        <f t="shared" ca="1" si="54"/>
        <v>0</v>
      </c>
      <c r="T128" s="442">
        <f t="shared" ca="1" si="54"/>
        <v>0</v>
      </c>
      <c r="U128" s="446">
        <f t="shared" ca="1" si="54"/>
        <v>0</v>
      </c>
      <c r="V128" s="445">
        <f t="shared" ca="1" si="55"/>
        <v>0</v>
      </c>
      <c r="W128" s="445">
        <f t="shared" ca="1" si="56"/>
        <v>0</v>
      </c>
      <c r="X128" s="445">
        <f t="shared" ca="1" si="57"/>
        <v>0</v>
      </c>
      <c r="Y128" s="445">
        <f t="shared" ca="1" si="42"/>
        <v>0</v>
      </c>
      <c r="Z128" s="442">
        <f t="shared" ca="1" si="43"/>
        <v>0</v>
      </c>
      <c r="AA128" s="446">
        <f t="shared" ca="1" si="44"/>
        <v>0</v>
      </c>
      <c r="AB128" s="445">
        <f t="shared" ca="1" si="60"/>
        <v>0</v>
      </c>
      <c r="AC128" s="442">
        <f t="shared" ca="1" si="60"/>
        <v>0</v>
      </c>
      <c r="AD128" s="446">
        <f t="shared" ca="1" si="60"/>
        <v>0</v>
      </c>
      <c r="AE128" s="445">
        <f t="shared" ca="1" si="45"/>
        <v>0</v>
      </c>
      <c r="AF128" s="445">
        <f t="shared" ca="1" si="46"/>
        <v>0</v>
      </c>
      <c r="AG128" s="445">
        <f t="shared" ca="1" si="47"/>
        <v>0</v>
      </c>
      <c r="AH128" s="445">
        <f t="shared" ca="1" si="48"/>
        <v>0</v>
      </c>
      <c r="AI128" s="442">
        <f t="shared" ca="1" si="49"/>
        <v>0</v>
      </c>
      <c r="AJ128" s="446">
        <f t="shared" ca="1" si="50"/>
        <v>0</v>
      </c>
      <c r="AK128" s="445">
        <f t="shared" ca="1" si="61"/>
        <v>0</v>
      </c>
      <c r="AL128" s="442">
        <f t="shared" ca="1" si="61"/>
        <v>0</v>
      </c>
      <c r="AM128" s="446">
        <f t="shared" ca="1" si="61"/>
        <v>0</v>
      </c>
    </row>
    <row r="129" spans="1:39" s="82" customFormat="1" ht="12.9" customHeight="1" x14ac:dyDescent="0.3">
      <c r="A129" s="19"/>
      <c r="B129" s="19"/>
      <c r="C129" s="104"/>
      <c r="D129" s="453"/>
      <c r="E129" s="454" t="str">
        <f t="shared" ca="1" si="58"/>
        <v>Guatemala</v>
      </c>
      <c r="F129" s="454" t="str">
        <f t="shared" ca="1" si="58"/>
        <v>gt</v>
      </c>
      <c r="G129" s="454" t="str">
        <f t="shared" ca="1" si="58"/>
        <v>e9m3</v>
      </c>
      <c r="H129" s="175"/>
      <c r="I129" s="175"/>
      <c r="J129" s="442">
        <f t="shared" ca="1" si="59"/>
        <v>0</v>
      </c>
      <c r="K129" s="442">
        <f t="shared" ca="1" si="59"/>
        <v>0</v>
      </c>
      <c r="L129" s="448">
        <f t="shared" ca="1" si="59"/>
        <v>0</v>
      </c>
      <c r="M129" s="445">
        <f t="shared" ca="1" si="51"/>
        <v>0</v>
      </c>
      <c r="N129" s="445">
        <f t="shared" ca="1" si="52"/>
        <v>0</v>
      </c>
      <c r="O129" s="445">
        <f t="shared" ca="1" si="53"/>
        <v>0</v>
      </c>
      <c r="P129" s="445">
        <f t="shared" ca="1" si="39"/>
        <v>0</v>
      </c>
      <c r="Q129" s="442">
        <f t="shared" ca="1" si="40"/>
        <v>0</v>
      </c>
      <c r="R129" s="446">
        <f t="shared" ca="1" si="41"/>
        <v>0</v>
      </c>
      <c r="S129" s="445">
        <f t="shared" ca="1" si="54"/>
        <v>0</v>
      </c>
      <c r="T129" s="442">
        <f t="shared" ca="1" si="54"/>
        <v>0</v>
      </c>
      <c r="U129" s="446">
        <f t="shared" ca="1" si="54"/>
        <v>0</v>
      </c>
      <c r="V129" s="445">
        <f t="shared" ca="1" si="55"/>
        <v>0</v>
      </c>
      <c r="W129" s="445">
        <f t="shared" ca="1" si="56"/>
        <v>0</v>
      </c>
      <c r="X129" s="445">
        <f t="shared" ca="1" si="57"/>
        <v>0</v>
      </c>
      <c r="Y129" s="445">
        <f t="shared" ca="1" si="42"/>
        <v>0</v>
      </c>
      <c r="Z129" s="442">
        <f t="shared" ca="1" si="43"/>
        <v>0</v>
      </c>
      <c r="AA129" s="446">
        <f t="shared" ca="1" si="44"/>
        <v>0</v>
      </c>
      <c r="AB129" s="445">
        <f t="shared" ca="1" si="60"/>
        <v>0</v>
      </c>
      <c r="AC129" s="442">
        <f t="shared" ca="1" si="60"/>
        <v>0</v>
      </c>
      <c r="AD129" s="446">
        <f t="shared" ca="1" si="60"/>
        <v>0</v>
      </c>
      <c r="AE129" s="445">
        <f t="shared" ca="1" si="45"/>
        <v>0</v>
      </c>
      <c r="AF129" s="445">
        <f t="shared" ca="1" si="46"/>
        <v>0</v>
      </c>
      <c r="AG129" s="445">
        <f t="shared" ca="1" si="47"/>
        <v>0</v>
      </c>
      <c r="AH129" s="445">
        <f t="shared" ca="1" si="48"/>
        <v>0</v>
      </c>
      <c r="AI129" s="442">
        <f t="shared" ca="1" si="49"/>
        <v>0</v>
      </c>
      <c r="AJ129" s="446">
        <f t="shared" ca="1" si="50"/>
        <v>0</v>
      </c>
      <c r="AK129" s="445">
        <f t="shared" ca="1" si="61"/>
        <v>0</v>
      </c>
      <c r="AL129" s="442">
        <f t="shared" ca="1" si="61"/>
        <v>0</v>
      </c>
      <c r="AM129" s="446">
        <f t="shared" ca="1" si="61"/>
        <v>0</v>
      </c>
    </row>
    <row r="130" spans="1:39" s="82" customFormat="1" ht="12.9" customHeight="1" x14ac:dyDescent="0.3">
      <c r="A130" s="19"/>
      <c r="B130" s="19"/>
      <c r="C130" s="104"/>
      <c r="D130" s="453"/>
      <c r="E130" s="454" t="str">
        <f t="shared" ca="1" si="58"/>
        <v>Guam</v>
      </c>
      <c r="F130" s="454" t="str">
        <f t="shared" ca="1" si="58"/>
        <v>gu</v>
      </c>
      <c r="G130" s="454" t="str">
        <f t="shared" ca="1" si="58"/>
        <v>e9m3</v>
      </c>
      <c r="H130" s="175"/>
      <c r="I130" s="175"/>
      <c r="J130" s="442">
        <f t="shared" ca="1" si="59"/>
        <v>0</v>
      </c>
      <c r="K130" s="442">
        <f t="shared" ca="1" si="59"/>
        <v>0</v>
      </c>
      <c r="L130" s="448">
        <f t="shared" ca="1" si="59"/>
        <v>0</v>
      </c>
      <c r="M130" s="445">
        <f t="shared" ca="1" si="51"/>
        <v>0</v>
      </c>
      <c r="N130" s="445">
        <f t="shared" ca="1" si="52"/>
        <v>0</v>
      </c>
      <c r="O130" s="445">
        <f t="shared" ca="1" si="53"/>
        <v>0</v>
      </c>
      <c r="P130" s="445">
        <f t="shared" ca="1" si="39"/>
        <v>0</v>
      </c>
      <c r="Q130" s="442">
        <f t="shared" ca="1" si="40"/>
        <v>0</v>
      </c>
      <c r="R130" s="446">
        <f t="shared" ca="1" si="41"/>
        <v>0</v>
      </c>
      <c r="S130" s="445">
        <f t="shared" ca="1" si="54"/>
        <v>0</v>
      </c>
      <c r="T130" s="442">
        <f t="shared" ca="1" si="54"/>
        <v>0</v>
      </c>
      <c r="U130" s="446">
        <f t="shared" ca="1" si="54"/>
        <v>0</v>
      </c>
      <c r="V130" s="445">
        <f t="shared" ca="1" si="55"/>
        <v>0</v>
      </c>
      <c r="W130" s="445">
        <f t="shared" ca="1" si="56"/>
        <v>0</v>
      </c>
      <c r="X130" s="445">
        <f t="shared" ca="1" si="57"/>
        <v>0</v>
      </c>
      <c r="Y130" s="445">
        <f t="shared" ca="1" si="42"/>
        <v>0</v>
      </c>
      <c r="Z130" s="442">
        <f t="shared" ca="1" si="43"/>
        <v>0</v>
      </c>
      <c r="AA130" s="446">
        <f t="shared" ca="1" si="44"/>
        <v>0</v>
      </c>
      <c r="AB130" s="445">
        <f t="shared" ca="1" si="60"/>
        <v>0</v>
      </c>
      <c r="AC130" s="442">
        <f t="shared" ca="1" si="60"/>
        <v>0</v>
      </c>
      <c r="AD130" s="446">
        <f t="shared" ca="1" si="60"/>
        <v>0</v>
      </c>
      <c r="AE130" s="445">
        <f t="shared" ca="1" si="45"/>
        <v>0</v>
      </c>
      <c r="AF130" s="445">
        <f t="shared" ca="1" si="46"/>
        <v>0</v>
      </c>
      <c r="AG130" s="445">
        <f t="shared" ca="1" si="47"/>
        <v>0</v>
      </c>
      <c r="AH130" s="445">
        <f t="shared" ca="1" si="48"/>
        <v>0</v>
      </c>
      <c r="AI130" s="442">
        <f t="shared" ca="1" si="49"/>
        <v>0</v>
      </c>
      <c r="AJ130" s="446">
        <f t="shared" ca="1" si="50"/>
        <v>0</v>
      </c>
      <c r="AK130" s="445">
        <f t="shared" ca="1" si="61"/>
        <v>0</v>
      </c>
      <c r="AL130" s="442">
        <f t="shared" ca="1" si="61"/>
        <v>0</v>
      </c>
      <c r="AM130" s="446">
        <f t="shared" ca="1" si="61"/>
        <v>0</v>
      </c>
    </row>
    <row r="131" spans="1:39" s="82" customFormat="1" ht="12.9" customHeight="1" x14ac:dyDescent="0.3">
      <c r="A131" s="19"/>
      <c r="B131" s="19"/>
      <c r="C131" s="104"/>
      <c r="D131" s="453"/>
      <c r="E131" s="454" t="str">
        <f t="shared" ca="1" si="58"/>
        <v>Guinea-Bissau</v>
      </c>
      <c r="F131" s="454" t="str">
        <f t="shared" ca="1" si="58"/>
        <v>gw</v>
      </c>
      <c r="G131" s="454" t="str">
        <f t="shared" ca="1" si="58"/>
        <v>e9m3</v>
      </c>
      <c r="H131" s="175"/>
      <c r="I131" s="175"/>
      <c r="J131" s="442">
        <f t="shared" ca="1" si="59"/>
        <v>0</v>
      </c>
      <c r="K131" s="442">
        <f t="shared" ca="1" si="59"/>
        <v>0</v>
      </c>
      <c r="L131" s="448">
        <f t="shared" ca="1" si="59"/>
        <v>0</v>
      </c>
      <c r="M131" s="445">
        <f t="shared" ca="1" si="51"/>
        <v>0</v>
      </c>
      <c r="N131" s="445">
        <f t="shared" ca="1" si="52"/>
        <v>0</v>
      </c>
      <c r="O131" s="445">
        <f t="shared" ca="1" si="53"/>
        <v>0</v>
      </c>
      <c r="P131" s="445">
        <f t="shared" ca="1" si="39"/>
        <v>0</v>
      </c>
      <c r="Q131" s="442">
        <f t="shared" ca="1" si="40"/>
        <v>0</v>
      </c>
      <c r="R131" s="446">
        <f t="shared" ca="1" si="41"/>
        <v>0</v>
      </c>
      <c r="S131" s="445">
        <f t="shared" ca="1" si="54"/>
        <v>0</v>
      </c>
      <c r="T131" s="442">
        <f t="shared" ca="1" si="54"/>
        <v>0</v>
      </c>
      <c r="U131" s="446">
        <f t="shared" ca="1" si="54"/>
        <v>0</v>
      </c>
      <c r="V131" s="445">
        <f t="shared" ca="1" si="55"/>
        <v>0</v>
      </c>
      <c r="W131" s="445">
        <f t="shared" ca="1" si="56"/>
        <v>0</v>
      </c>
      <c r="X131" s="445">
        <f t="shared" ca="1" si="57"/>
        <v>0</v>
      </c>
      <c r="Y131" s="445">
        <f t="shared" ca="1" si="42"/>
        <v>0</v>
      </c>
      <c r="Z131" s="442">
        <f t="shared" ca="1" si="43"/>
        <v>0</v>
      </c>
      <c r="AA131" s="446">
        <f t="shared" ca="1" si="44"/>
        <v>0</v>
      </c>
      <c r="AB131" s="445">
        <f t="shared" ca="1" si="60"/>
        <v>0</v>
      </c>
      <c r="AC131" s="442">
        <f t="shared" ca="1" si="60"/>
        <v>0</v>
      </c>
      <c r="AD131" s="446">
        <f t="shared" ca="1" si="60"/>
        <v>0</v>
      </c>
      <c r="AE131" s="445">
        <f t="shared" ca="1" si="45"/>
        <v>0</v>
      </c>
      <c r="AF131" s="445">
        <f t="shared" ca="1" si="46"/>
        <v>0</v>
      </c>
      <c r="AG131" s="445">
        <f t="shared" ca="1" si="47"/>
        <v>0</v>
      </c>
      <c r="AH131" s="445">
        <f t="shared" ca="1" si="48"/>
        <v>0</v>
      </c>
      <c r="AI131" s="442">
        <f t="shared" ca="1" si="49"/>
        <v>0</v>
      </c>
      <c r="AJ131" s="446">
        <f t="shared" ca="1" si="50"/>
        <v>0</v>
      </c>
      <c r="AK131" s="445">
        <f t="shared" ca="1" si="61"/>
        <v>0</v>
      </c>
      <c r="AL131" s="442">
        <f t="shared" ca="1" si="61"/>
        <v>0</v>
      </c>
      <c r="AM131" s="446">
        <f t="shared" ca="1" si="61"/>
        <v>0</v>
      </c>
    </row>
    <row r="132" spans="1:39" s="82" customFormat="1" ht="12.9" customHeight="1" x14ac:dyDescent="0.3">
      <c r="A132" s="19"/>
      <c r="B132" s="19"/>
      <c r="C132" s="104"/>
      <c r="D132" s="453"/>
      <c r="E132" s="454" t="str">
        <f t="shared" ca="1" si="58"/>
        <v>Guyana</v>
      </c>
      <c r="F132" s="454" t="str">
        <f t="shared" ca="1" si="58"/>
        <v>gy</v>
      </c>
      <c r="G132" s="454" t="str">
        <f t="shared" ca="1" si="58"/>
        <v>e9m3</v>
      </c>
      <c r="H132" s="175"/>
      <c r="I132" s="175"/>
      <c r="J132" s="442">
        <f t="shared" ca="1" si="59"/>
        <v>0</v>
      </c>
      <c r="K132" s="442">
        <f t="shared" ca="1" si="59"/>
        <v>0</v>
      </c>
      <c r="L132" s="448">
        <f t="shared" ca="1" si="59"/>
        <v>0</v>
      </c>
      <c r="M132" s="445">
        <f t="shared" ca="1" si="51"/>
        <v>0</v>
      </c>
      <c r="N132" s="445">
        <f t="shared" ca="1" si="52"/>
        <v>0</v>
      </c>
      <c r="O132" s="445">
        <f t="shared" ca="1" si="53"/>
        <v>0</v>
      </c>
      <c r="P132" s="445">
        <f t="shared" ca="1" si="39"/>
        <v>0</v>
      </c>
      <c r="Q132" s="442">
        <f t="shared" ca="1" si="40"/>
        <v>0</v>
      </c>
      <c r="R132" s="446">
        <f t="shared" ca="1" si="41"/>
        <v>0</v>
      </c>
      <c r="S132" s="445">
        <f t="shared" ca="1" si="54"/>
        <v>0</v>
      </c>
      <c r="T132" s="442">
        <f t="shared" ca="1" si="54"/>
        <v>0</v>
      </c>
      <c r="U132" s="446">
        <f t="shared" ca="1" si="54"/>
        <v>0</v>
      </c>
      <c r="V132" s="445">
        <f t="shared" ca="1" si="55"/>
        <v>0</v>
      </c>
      <c r="W132" s="445">
        <f t="shared" ca="1" si="56"/>
        <v>0</v>
      </c>
      <c r="X132" s="445">
        <f t="shared" ca="1" si="57"/>
        <v>0</v>
      </c>
      <c r="Y132" s="445">
        <f t="shared" ca="1" si="42"/>
        <v>0</v>
      </c>
      <c r="Z132" s="442">
        <f t="shared" ca="1" si="43"/>
        <v>0</v>
      </c>
      <c r="AA132" s="446">
        <f t="shared" ca="1" si="44"/>
        <v>0</v>
      </c>
      <c r="AB132" s="445">
        <f t="shared" ca="1" si="60"/>
        <v>0</v>
      </c>
      <c r="AC132" s="442">
        <f t="shared" ca="1" si="60"/>
        <v>0</v>
      </c>
      <c r="AD132" s="446">
        <f t="shared" ca="1" si="60"/>
        <v>0</v>
      </c>
      <c r="AE132" s="445">
        <f t="shared" ca="1" si="45"/>
        <v>0</v>
      </c>
      <c r="AF132" s="445">
        <f t="shared" ca="1" si="46"/>
        <v>0</v>
      </c>
      <c r="AG132" s="445">
        <f t="shared" ca="1" si="47"/>
        <v>0</v>
      </c>
      <c r="AH132" s="445">
        <f t="shared" ca="1" si="48"/>
        <v>0</v>
      </c>
      <c r="AI132" s="442">
        <f t="shared" ca="1" si="49"/>
        <v>0</v>
      </c>
      <c r="AJ132" s="446">
        <f t="shared" ca="1" si="50"/>
        <v>0</v>
      </c>
      <c r="AK132" s="445">
        <f t="shared" ca="1" si="61"/>
        <v>0</v>
      </c>
      <c r="AL132" s="442">
        <f t="shared" ca="1" si="61"/>
        <v>0</v>
      </c>
      <c r="AM132" s="446">
        <f t="shared" ca="1" si="61"/>
        <v>0</v>
      </c>
    </row>
    <row r="133" spans="1:39" s="82" customFormat="1" ht="12.9" customHeight="1" x14ac:dyDescent="0.3">
      <c r="A133" s="19"/>
      <c r="B133" s="19"/>
      <c r="C133" s="104"/>
      <c r="D133" s="453"/>
      <c r="E133" s="454" t="str">
        <f t="shared" ca="1" si="58"/>
        <v>Hong Kong</v>
      </c>
      <c r="F133" s="454" t="str">
        <f t="shared" ca="1" si="58"/>
        <v>hk</v>
      </c>
      <c r="G133" s="454" t="str">
        <f t="shared" ca="1" si="58"/>
        <v>e9m3</v>
      </c>
      <c r="H133" s="175"/>
      <c r="I133" s="175"/>
      <c r="J133" s="442">
        <f t="shared" ca="1" si="59"/>
        <v>0</v>
      </c>
      <c r="K133" s="442">
        <f t="shared" ca="1" si="59"/>
        <v>0</v>
      </c>
      <c r="L133" s="448">
        <f t="shared" ca="1" si="59"/>
        <v>0</v>
      </c>
      <c r="M133" s="445">
        <f t="shared" ca="1" si="51"/>
        <v>0</v>
      </c>
      <c r="N133" s="445">
        <f t="shared" ca="1" si="52"/>
        <v>0</v>
      </c>
      <c r="O133" s="445">
        <f t="shared" ca="1" si="53"/>
        <v>0</v>
      </c>
      <c r="P133" s="445">
        <f t="shared" ca="1" si="39"/>
        <v>0</v>
      </c>
      <c r="Q133" s="442">
        <f t="shared" ca="1" si="40"/>
        <v>0</v>
      </c>
      <c r="R133" s="446">
        <f t="shared" ca="1" si="41"/>
        <v>0</v>
      </c>
      <c r="S133" s="445">
        <f t="shared" ca="1" si="54"/>
        <v>0</v>
      </c>
      <c r="T133" s="442">
        <f t="shared" ca="1" si="54"/>
        <v>0</v>
      </c>
      <c r="U133" s="446">
        <f t="shared" ca="1" si="54"/>
        <v>0</v>
      </c>
      <c r="V133" s="445">
        <f t="shared" ca="1" si="55"/>
        <v>0</v>
      </c>
      <c r="W133" s="445">
        <f t="shared" ca="1" si="56"/>
        <v>0</v>
      </c>
      <c r="X133" s="445">
        <f t="shared" ca="1" si="57"/>
        <v>0</v>
      </c>
      <c r="Y133" s="445">
        <f t="shared" ca="1" si="42"/>
        <v>0</v>
      </c>
      <c r="Z133" s="442">
        <f t="shared" ca="1" si="43"/>
        <v>0</v>
      </c>
      <c r="AA133" s="446">
        <f t="shared" ca="1" si="44"/>
        <v>0</v>
      </c>
      <c r="AB133" s="445">
        <f t="shared" ca="1" si="60"/>
        <v>0</v>
      </c>
      <c r="AC133" s="442">
        <f t="shared" ca="1" si="60"/>
        <v>0</v>
      </c>
      <c r="AD133" s="446">
        <f t="shared" ca="1" si="60"/>
        <v>0</v>
      </c>
      <c r="AE133" s="445">
        <f t="shared" ca="1" si="45"/>
        <v>0</v>
      </c>
      <c r="AF133" s="445">
        <f t="shared" ca="1" si="46"/>
        <v>0</v>
      </c>
      <c r="AG133" s="445">
        <f t="shared" ca="1" si="47"/>
        <v>0</v>
      </c>
      <c r="AH133" s="445">
        <f t="shared" ca="1" si="48"/>
        <v>0</v>
      </c>
      <c r="AI133" s="442">
        <f t="shared" ca="1" si="49"/>
        <v>0</v>
      </c>
      <c r="AJ133" s="446">
        <f t="shared" ca="1" si="50"/>
        <v>0</v>
      </c>
      <c r="AK133" s="445">
        <f t="shared" ca="1" si="61"/>
        <v>0</v>
      </c>
      <c r="AL133" s="442">
        <f t="shared" ca="1" si="61"/>
        <v>0</v>
      </c>
      <c r="AM133" s="446">
        <f t="shared" ca="1" si="61"/>
        <v>0</v>
      </c>
    </row>
    <row r="134" spans="1:39" s="82" customFormat="1" ht="12.9" customHeight="1" x14ac:dyDescent="0.3">
      <c r="A134" s="19"/>
      <c r="B134" s="19"/>
      <c r="C134" s="104"/>
      <c r="D134" s="453"/>
      <c r="E134" s="454" t="str">
        <f t="shared" ca="1" si="58"/>
        <v>Heard Island and McDonald Islands</v>
      </c>
      <c r="F134" s="454" t="str">
        <f t="shared" ca="1" si="58"/>
        <v>hm</v>
      </c>
      <c r="G134" s="454" t="str">
        <f t="shared" ca="1" si="58"/>
        <v>e9m3</v>
      </c>
      <c r="H134" s="175"/>
      <c r="I134" s="175"/>
      <c r="J134" s="442">
        <f t="shared" ca="1" si="59"/>
        <v>0</v>
      </c>
      <c r="K134" s="442">
        <f t="shared" ca="1" si="59"/>
        <v>0</v>
      </c>
      <c r="L134" s="448">
        <f t="shared" ca="1" si="59"/>
        <v>0</v>
      </c>
      <c r="M134" s="445">
        <f t="shared" ca="1" si="51"/>
        <v>0</v>
      </c>
      <c r="N134" s="445">
        <f t="shared" ca="1" si="52"/>
        <v>0</v>
      </c>
      <c r="O134" s="445">
        <f t="shared" ca="1" si="53"/>
        <v>0</v>
      </c>
      <c r="P134" s="445">
        <f t="shared" ca="1" si="39"/>
        <v>0</v>
      </c>
      <c r="Q134" s="442">
        <f t="shared" ca="1" si="40"/>
        <v>0</v>
      </c>
      <c r="R134" s="446">
        <f t="shared" ca="1" si="41"/>
        <v>0</v>
      </c>
      <c r="S134" s="445">
        <f t="shared" ca="1" si="54"/>
        <v>0</v>
      </c>
      <c r="T134" s="442">
        <f t="shared" ca="1" si="54"/>
        <v>0</v>
      </c>
      <c r="U134" s="446">
        <f t="shared" ca="1" si="54"/>
        <v>0</v>
      </c>
      <c r="V134" s="445">
        <f t="shared" ca="1" si="55"/>
        <v>0</v>
      </c>
      <c r="W134" s="445">
        <f t="shared" ca="1" si="56"/>
        <v>0</v>
      </c>
      <c r="X134" s="445">
        <f t="shared" ca="1" si="57"/>
        <v>0</v>
      </c>
      <c r="Y134" s="445">
        <f t="shared" ca="1" si="42"/>
        <v>0</v>
      </c>
      <c r="Z134" s="442">
        <f t="shared" ca="1" si="43"/>
        <v>0</v>
      </c>
      <c r="AA134" s="446">
        <f t="shared" ca="1" si="44"/>
        <v>0</v>
      </c>
      <c r="AB134" s="445">
        <f t="shared" ca="1" si="60"/>
        <v>0</v>
      </c>
      <c r="AC134" s="442">
        <f t="shared" ca="1" si="60"/>
        <v>0</v>
      </c>
      <c r="AD134" s="446">
        <f t="shared" ca="1" si="60"/>
        <v>0</v>
      </c>
      <c r="AE134" s="445">
        <f t="shared" ca="1" si="45"/>
        <v>0</v>
      </c>
      <c r="AF134" s="445">
        <f t="shared" ca="1" si="46"/>
        <v>0</v>
      </c>
      <c r="AG134" s="445">
        <f t="shared" ca="1" si="47"/>
        <v>0</v>
      </c>
      <c r="AH134" s="445">
        <f t="shared" ca="1" si="48"/>
        <v>0</v>
      </c>
      <c r="AI134" s="442">
        <f t="shared" ca="1" si="49"/>
        <v>0</v>
      </c>
      <c r="AJ134" s="446">
        <f t="shared" ca="1" si="50"/>
        <v>0</v>
      </c>
      <c r="AK134" s="445">
        <f t="shared" ca="1" si="61"/>
        <v>0</v>
      </c>
      <c r="AL134" s="442">
        <f t="shared" ca="1" si="61"/>
        <v>0</v>
      </c>
      <c r="AM134" s="446">
        <f t="shared" ca="1" si="61"/>
        <v>0</v>
      </c>
    </row>
    <row r="135" spans="1:39" s="82" customFormat="1" ht="12.9" customHeight="1" x14ac:dyDescent="0.3">
      <c r="A135" s="19"/>
      <c r="B135" s="19"/>
      <c r="C135" s="104"/>
      <c r="D135" s="453"/>
      <c r="E135" s="454" t="str">
        <f t="shared" ca="1" si="58"/>
        <v>Honduras</v>
      </c>
      <c r="F135" s="454" t="str">
        <f t="shared" ca="1" si="58"/>
        <v>hn</v>
      </c>
      <c r="G135" s="454" t="str">
        <f t="shared" ca="1" si="58"/>
        <v>e9m3</v>
      </c>
      <c r="H135" s="175"/>
      <c r="I135" s="175"/>
      <c r="J135" s="442">
        <f t="shared" ca="1" si="59"/>
        <v>0</v>
      </c>
      <c r="K135" s="442">
        <f t="shared" ca="1" si="59"/>
        <v>0</v>
      </c>
      <c r="L135" s="448">
        <f t="shared" ca="1" si="59"/>
        <v>0</v>
      </c>
      <c r="M135" s="445">
        <f t="shared" ca="1" si="51"/>
        <v>0</v>
      </c>
      <c r="N135" s="445">
        <f t="shared" ca="1" si="52"/>
        <v>0</v>
      </c>
      <c r="O135" s="445">
        <f t="shared" ca="1" si="53"/>
        <v>0</v>
      </c>
      <c r="P135" s="445">
        <f t="shared" ca="1" si="39"/>
        <v>0</v>
      </c>
      <c r="Q135" s="442">
        <f t="shared" ca="1" si="40"/>
        <v>0</v>
      </c>
      <c r="R135" s="446">
        <f t="shared" ca="1" si="41"/>
        <v>0</v>
      </c>
      <c r="S135" s="445">
        <f t="shared" ca="1" si="54"/>
        <v>0</v>
      </c>
      <c r="T135" s="442">
        <f t="shared" ca="1" si="54"/>
        <v>0</v>
      </c>
      <c r="U135" s="446">
        <f t="shared" ca="1" si="54"/>
        <v>0</v>
      </c>
      <c r="V135" s="445">
        <f t="shared" ca="1" si="55"/>
        <v>0</v>
      </c>
      <c r="W135" s="445">
        <f t="shared" ca="1" si="56"/>
        <v>0</v>
      </c>
      <c r="X135" s="445">
        <f t="shared" ca="1" si="57"/>
        <v>0</v>
      </c>
      <c r="Y135" s="445">
        <f t="shared" ca="1" si="42"/>
        <v>0</v>
      </c>
      <c r="Z135" s="442">
        <f t="shared" ca="1" si="43"/>
        <v>0</v>
      </c>
      <c r="AA135" s="446">
        <f t="shared" ca="1" si="44"/>
        <v>0</v>
      </c>
      <c r="AB135" s="445">
        <f t="shared" ca="1" si="60"/>
        <v>0</v>
      </c>
      <c r="AC135" s="442">
        <f t="shared" ca="1" si="60"/>
        <v>0</v>
      </c>
      <c r="AD135" s="446">
        <f t="shared" ca="1" si="60"/>
        <v>0</v>
      </c>
      <c r="AE135" s="445">
        <f t="shared" ca="1" si="45"/>
        <v>0</v>
      </c>
      <c r="AF135" s="445">
        <f t="shared" ca="1" si="46"/>
        <v>0</v>
      </c>
      <c r="AG135" s="445">
        <f t="shared" ca="1" si="47"/>
        <v>0</v>
      </c>
      <c r="AH135" s="445">
        <f t="shared" ca="1" si="48"/>
        <v>0</v>
      </c>
      <c r="AI135" s="442">
        <f t="shared" ca="1" si="49"/>
        <v>0</v>
      </c>
      <c r="AJ135" s="446">
        <f t="shared" ca="1" si="50"/>
        <v>0</v>
      </c>
      <c r="AK135" s="445">
        <f t="shared" ca="1" si="61"/>
        <v>0</v>
      </c>
      <c r="AL135" s="442">
        <f t="shared" ca="1" si="61"/>
        <v>0</v>
      </c>
      <c r="AM135" s="446">
        <f t="shared" ca="1" si="61"/>
        <v>0</v>
      </c>
    </row>
    <row r="136" spans="1:39" s="82" customFormat="1" ht="12.9" customHeight="1" x14ac:dyDescent="0.3">
      <c r="A136" s="19"/>
      <c r="B136" s="19"/>
      <c r="C136" s="104"/>
      <c r="D136" s="453"/>
      <c r="E136" s="454" t="str">
        <f t="shared" ca="1" si="58"/>
        <v>Croatia</v>
      </c>
      <c r="F136" s="454" t="str">
        <f t="shared" ca="1" si="58"/>
        <v>hr</v>
      </c>
      <c r="G136" s="454" t="str">
        <f t="shared" ca="1" si="58"/>
        <v>e9m3</v>
      </c>
      <c r="H136" s="175"/>
      <c r="I136" s="175"/>
      <c r="J136" s="442">
        <f t="shared" ca="1" si="59"/>
        <v>0</v>
      </c>
      <c r="K136" s="442">
        <f t="shared" ca="1" si="59"/>
        <v>0</v>
      </c>
      <c r="L136" s="448">
        <f t="shared" ca="1" si="59"/>
        <v>0</v>
      </c>
      <c r="M136" s="445">
        <f t="shared" ca="1" si="51"/>
        <v>0</v>
      </c>
      <c r="N136" s="445">
        <f t="shared" ca="1" si="52"/>
        <v>0</v>
      </c>
      <c r="O136" s="445">
        <f t="shared" ca="1" si="53"/>
        <v>0</v>
      </c>
      <c r="P136" s="445">
        <f t="shared" ca="1" si="39"/>
        <v>0</v>
      </c>
      <c r="Q136" s="442">
        <f t="shared" ca="1" si="40"/>
        <v>0</v>
      </c>
      <c r="R136" s="446">
        <f t="shared" ca="1" si="41"/>
        <v>0</v>
      </c>
      <c r="S136" s="445">
        <f t="shared" ca="1" si="54"/>
        <v>0</v>
      </c>
      <c r="T136" s="442">
        <f t="shared" ca="1" si="54"/>
        <v>0</v>
      </c>
      <c r="U136" s="446">
        <f t="shared" ca="1" si="54"/>
        <v>0</v>
      </c>
      <c r="V136" s="445">
        <f t="shared" ca="1" si="55"/>
        <v>0</v>
      </c>
      <c r="W136" s="445">
        <f t="shared" ca="1" si="56"/>
        <v>0</v>
      </c>
      <c r="X136" s="445">
        <f t="shared" ca="1" si="57"/>
        <v>0</v>
      </c>
      <c r="Y136" s="445">
        <f t="shared" ca="1" si="42"/>
        <v>0</v>
      </c>
      <c r="Z136" s="442">
        <f t="shared" ca="1" si="43"/>
        <v>0</v>
      </c>
      <c r="AA136" s="446">
        <f t="shared" ca="1" si="44"/>
        <v>0</v>
      </c>
      <c r="AB136" s="445">
        <f t="shared" ca="1" si="60"/>
        <v>0</v>
      </c>
      <c r="AC136" s="442">
        <f t="shared" ca="1" si="60"/>
        <v>0</v>
      </c>
      <c r="AD136" s="446">
        <f t="shared" ca="1" si="60"/>
        <v>0</v>
      </c>
      <c r="AE136" s="445">
        <f t="shared" ca="1" si="45"/>
        <v>0</v>
      </c>
      <c r="AF136" s="445">
        <f t="shared" ca="1" si="46"/>
        <v>0</v>
      </c>
      <c r="AG136" s="445">
        <f t="shared" ca="1" si="47"/>
        <v>0</v>
      </c>
      <c r="AH136" s="445">
        <f t="shared" ca="1" si="48"/>
        <v>0</v>
      </c>
      <c r="AI136" s="442">
        <f t="shared" ca="1" si="49"/>
        <v>0</v>
      </c>
      <c r="AJ136" s="446">
        <f t="shared" ca="1" si="50"/>
        <v>0</v>
      </c>
      <c r="AK136" s="445">
        <f t="shared" ca="1" si="61"/>
        <v>0</v>
      </c>
      <c r="AL136" s="442">
        <f t="shared" ca="1" si="61"/>
        <v>0</v>
      </c>
      <c r="AM136" s="446">
        <f t="shared" ca="1" si="61"/>
        <v>0</v>
      </c>
    </row>
    <row r="137" spans="1:39" s="82" customFormat="1" ht="12.9" customHeight="1" x14ac:dyDescent="0.3">
      <c r="A137" s="19"/>
      <c r="B137" s="19"/>
      <c r="C137" s="104"/>
      <c r="D137" s="453"/>
      <c r="E137" s="454" t="str">
        <f t="shared" ca="1" si="58"/>
        <v>Haiti</v>
      </c>
      <c r="F137" s="454" t="str">
        <f t="shared" ca="1" si="58"/>
        <v>ht</v>
      </c>
      <c r="G137" s="454" t="str">
        <f t="shared" ca="1" si="58"/>
        <v>e9m3</v>
      </c>
      <c r="H137" s="175"/>
      <c r="I137" s="175"/>
      <c r="J137" s="442">
        <f t="shared" ca="1" si="59"/>
        <v>0</v>
      </c>
      <c r="K137" s="442">
        <f t="shared" ca="1" si="59"/>
        <v>0</v>
      </c>
      <c r="L137" s="448">
        <f t="shared" ca="1" si="59"/>
        <v>0</v>
      </c>
      <c r="M137" s="445">
        <f t="shared" ca="1" si="51"/>
        <v>0</v>
      </c>
      <c r="N137" s="445">
        <f t="shared" ca="1" si="52"/>
        <v>0</v>
      </c>
      <c r="O137" s="445">
        <f t="shared" ca="1" si="53"/>
        <v>0</v>
      </c>
      <c r="P137" s="445">
        <f t="shared" ca="1" si="39"/>
        <v>0</v>
      </c>
      <c r="Q137" s="442">
        <f t="shared" ca="1" si="40"/>
        <v>0</v>
      </c>
      <c r="R137" s="446">
        <f t="shared" ca="1" si="41"/>
        <v>0</v>
      </c>
      <c r="S137" s="445">
        <f t="shared" ca="1" si="54"/>
        <v>0</v>
      </c>
      <c r="T137" s="442">
        <f t="shared" ca="1" si="54"/>
        <v>0</v>
      </c>
      <c r="U137" s="446">
        <f t="shared" ca="1" si="54"/>
        <v>0</v>
      </c>
      <c r="V137" s="445">
        <f t="shared" ca="1" si="55"/>
        <v>0</v>
      </c>
      <c r="W137" s="445">
        <f t="shared" ca="1" si="56"/>
        <v>0</v>
      </c>
      <c r="X137" s="445">
        <f t="shared" ca="1" si="57"/>
        <v>0</v>
      </c>
      <c r="Y137" s="445">
        <f t="shared" ca="1" si="42"/>
        <v>0</v>
      </c>
      <c r="Z137" s="442">
        <f t="shared" ca="1" si="43"/>
        <v>0</v>
      </c>
      <c r="AA137" s="446">
        <f t="shared" ca="1" si="44"/>
        <v>0</v>
      </c>
      <c r="AB137" s="445">
        <f t="shared" ca="1" si="60"/>
        <v>0</v>
      </c>
      <c r="AC137" s="442">
        <f t="shared" ca="1" si="60"/>
        <v>0</v>
      </c>
      <c r="AD137" s="446">
        <f t="shared" ca="1" si="60"/>
        <v>0</v>
      </c>
      <c r="AE137" s="445">
        <f t="shared" ca="1" si="45"/>
        <v>0</v>
      </c>
      <c r="AF137" s="445">
        <f t="shared" ca="1" si="46"/>
        <v>0</v>
      </c>
      <c r="AG137" s="445">
        <f t="shared" ca="1" si="47"/>
        <v>0</v>
      </c>
      <c r="AH137" s="445">
        <f t="shared" ca="1" si="48"/>
        <v>0</v>
      </c>
      <c r="AI137" s="442">
        <f t="shared" ca="1" si="49"/>
        <v>0</v>
      </c>
      <c r="AJ137" s="446">
        <f t="shared" ca="1" si="50"/>
        <v>0</v>
      </c>
      <c r="AK137" s="445">
        <f t="shared" ca="1" si="61"/>
        <v>0</v>
      </c>
      <c r="AL137" s="442">
        <f t="shared" ca="1" si="61"/>
        <v>0</v>
      </c>
      <c r="AM137" s="446">
        <f t="shared" ca="1" si="61"/>
        <v>0</v>
      </c>
    </row>
    <row r="138" spans="1:39" s="82" customFormat="1" ht="12.9" customHeight="1" x14ac:dyDescent="0.3">
      <c r="A138" s="19"/>
      <c r="B138" s="19"/>
      <c r="C138" s="104"/>
      <c r="D138" s="453"/>
      <c r="E138" s="454" t="str">
        <f t="shared" ca="1" si="58"/>
        <v>Hungary</v>
      </c>
      <c r="F138" s="454" t="str">
        <f t="shared" ca="1" si="58"/>
        <v>hu</v>
      </c>
      <c r="G138" s="454" t="str">
        <f t="shared" ca="1" si="58"/>
        <v>e9m3</v>
      </c>
      <c r="H138" s="175"/>
      <c r="I138" s="175"/>
      <c r="J138" s="442">
        <f t="shared" ca="1" si="59"/>
        <v>0</v>
      </c>
      <c r="K138" s="442">
        <f t="shared" ca="1" si="59"/>
        <v>0</v>
      </c>
      <c r="L138" s="448">
        <f t="shared" ca="1" si="59"/>
        <v>0</v>
      </c>
      <c r="M138" s="445">
        <f t="shared" ca="1" si="51"/>
        <v>0</v>
      </c>
      <c r="N138" s="445">
        <f t="shared" ca="1" si="52"/>
        <v>0</v>
      </c>
      <c r="O138" s="445">
        <f t="shared" ca="1" si="53"/>
        <v>0</v>
      </c>
      <c r="P138" s="445">
        <f t="shared" ca="1" si="39"/>
        <v>0</v>
      </c>
      <c r="Q138" s="442">
        <f t="shared" ca="1" si="40"/>
        <v>0</v>
      </c>
      <c r="R138" s="446">
        <f t="shared" ca="1" si="41"/>
        <v>0</v>
      </c>
      <c r="S138" s="445">
        <f t="shared" ca="1" si="54"/>
        <v>0</v>
      </c>
      <c r="T138" s="442">
        <f t="shared" ca="1" si="54"/>
        <v>0</v>
      </c>
      <c r="U138" s="446">
        <f t="shared" ca="1" si="54"/>
        <v>0</v>
      </c>
      <c r="V138" s="445">
        <f t="shared" ca="1" si="55"/>
        <v>0</v>
      </c>
      <c r="W138" s="445">
        <f t="shared" ca="1" si="56"/>
        <v>0</v>
      </c>
      <c r="X138" s="445">
        <f t="shared" ca="1" si="57"/>
        <v>0</v>
      </c>
      <c r="Y138" s="445">
        <f t="shared" ca="1" si="42"/>
        <v>0</v>
      </c>
      <c r="Z138" s="442">
        <f t="shared" ca="1" si="43"/>
        <v>0</v>
      </c>
      <c r="AA138" s="446">
        <f t="shared" ca="1" si="44"/>
        <v>0</v>
      </c>
      <c r="AB138" s="445">
        <f t="shared" ca="1" si="60"/>
        <v>0</v>
      </c>
      <c r="AC138" s="442">
        <f t="shared" ca="1" si="60"/>
        <v>0</v>
      </c>
      <c r="AD138" s="446">
        <f t="shared" ca="1" si="60"/>
        <v>0</v>
      </c>
      <c r="AE138" s="445">
        <f t="shared" ca="1" si="45"/>
        <v>0</v>
      </c>
      <c r="AF138" s="445">
        <f t="shared" ca="1" si="46"/>
        <v>0</v>
      </c>
      <c r="AG138" s="445">
        <f t="shared" ca="1" si="47"/>
        <v>0</v>
      </c>
      <c r="AH138" s="445">
        <f t="shared" ca="1" si="48"/>
        <v>0</v>
      </c>
      <c r="AI138" s="442">
        <f t="shared" ca="1" si="49"/>
        <v>0</v>
      </c>
      <c r="AJ138" s="446">
        <f t="shared" ca="1" si="50"/>
        <v>0</v>
      </c>
      <c r="AK138" s="445">
        <f t="shared" ca="1" si="61"/>
        <v>0</v>
      </c>
      <c r="AL138" s="442">
        <f t="shared" ca="1" si="61"/>
        <v>0</v>
      </c>
      <c r="AM138" s="446">
        <f t="shared" ca="1" si="61"/>
        <v>0</v>
      </c>
    </row>
    <row r="139" spans="1:39" s="82" customFormat="1" ht="12.9" customHeight="1" x14ac:dyDescent="0.3">
      <c r="A139" s="19"/>
      <c r="B139" s="19"/>
      <c r="C139" s="104"/>
      <c r="D139" s="453"/>
      <c r="E139" s="454" t="str">
        <f t="shared" ref="E139:G158" ca="1" si="62">INDIRECT((ADDRESS(ROW(),COLUMN(),,,$F$290)))</f>
        <v>Indonesia</v>
      </c>
      <c r="F139" s="454" t="str">
        <f t="shared" ca="1" si="62"/>
        <v>id</v>
      </c>
      <c r="G139" s="454" t="str">
        <f t="shared" ca="1" si="62"/>
        <v>e9m3</v>
      </c>
      <c r="H139" s="175"/>
      <c r="I139" s="175"/>
      <c r="J139" s="442">
        <f t="shared" ref="J139:L158" ca="1" si="63">INDIRECT((ADDRESS(ROW(),COLUMN(),,,$F$290)))</f>
        <v>67</v>
      </c>
      <c r="K139" s="442">
        <f t="shared" ca="1" si="63"/>
        <v>0</v>
      </c>
      <c r="L139" s="448">
        <f t="shared" ca="1" si="63"/>
        <v>65.823999999999998</v>
      </c>
      <c r="M139" s="445">
        <f t="shared" ca="1" si="51"/>
        <v>127042.45199999999</v>
      </c>
      <c r="N139" s="445">
        <f t="shared" ca="1" si="52"/>
        <v>131253.804</v>
      </c>
      <c r="O139" s="445">
        <f t="shared" ca="1" si="53"/>
        <v>136401.01199999999</v>
      </c>
      <c r="P139" s="445">
        <f t="shared" ca="1" si="39"/>
        <v>11602.942401595592</v>
      </c>
      <c r="Q139" s="442">
        <f t="shared" ca="1" si="40"/>
        <v>29800.562285226348</v>
      </c>
      <c r="R139" s="446">
        <f t="shared" ca="1" si="41"/>
        <v>50291.300127456285</v>
      </c>
      <c r="S139" s="445">
        <f t="shared" ca="1" si="54"/>
        <v>138645.39440159558</v>
      </c>
      <c r="T139" s="442">
        <f t="shared" ca="1" si="54"/>
        <v>161054.36628522637</v>
      </c>
      <c r="U139" s="446">
        <f t="shared" ca="1" si="54"/>
        <v>186692.31212745627</v>
      </c>
      <c r="V139" s="445">
        <f t="shared" ca="1" si="55"/>
        <v>0</v>
      </c>
      <c r="W139" s="445">
        <f t="shared" ca="1" si="56"/>
        <v>0</v>
      </c>
      <c r="X139" s="445">
        <f t="shared" ca="1" si="57"/>
        <v>0</v>
      </c>
      <c r="Y139" s="445">
        <f t="shared" ca="1" si="42"/>
        <v>0</v>
      </c>
      <c r="Z139" s="442">
        <f t="shared" ca="1" si="43"/>
        <v>0</v>
      </c>
      <c r="AA139" s="446">
        <f t="shared" ca="1" si="44"/>
        <v>0</v>
      </c>
      <c r="AB139" s="445">
        <f t="shared" ca="1" si="60"/>
        <v>0</v>
      </c>
      <c r="AC139" s="442">
        <f t="shared" ca="1" si="60"/>
        <v>0</v>
      </c>
      <c r="AD139" s="446">
        <f t="shared" ca="1" si="60"/>
        <v>0</v>
      </c>
      <c r="AE139" s="445">
        <f t="shared" ca="1" si="45"/>
        <v>128672.75519999999</v>
      </c>
      <c r="AF139" s="445">
        <f t="shared" ca="1" si="46"/>
        <v>132938.15039999998</v>
      </c>
      <c r="AG139" s="445">
        <f t="shared" ca="1" si="47"/>
        <v>138151.41119999997</v>
      </c>
      <c r="AH139" s="445">
        <f t="shared" ca="1" si="48"/>
        <v>11399.284785710868</v>
      </c>
      <c r="AI139" s="442">
        <f t="shared" ca="1" si="49"/>
        <v>29277.495699443865</v>
      </c>
      <c r="AJ139" s="446">
        <f t="shared" ca="1" si="50"/>
        <v>49408.575217756457</v>
      </c>
      <c r="AK139" s="445">
        <f t="shared" ca="1" si="61"/>
        <v>140072.03998571084</v>
      </c>
      <c r="AL139" s="442">
        <f t="shared" ca="1" si="61"/>
        <v>162215.64609944384</v>
      </c>
      <c r="AM139" s="446">
        <f t="shared" ca="1" si="61"/>
        <v>187559.98641775642</v>
      </c>
    </row>
    <row r="140" spans="1:39" s="82" customFormat="1" ht="12.9" customHeight="1" x14ac:dyDescent="0.3">
      <c r="A140" s="19"/>
      <c r="B140" s="19"/>
      <c r="C140" s="104"/>
      <c r="D140" s="453"/>
      <c r="E140" s="454" t="str">
        <f t="shared" ca="1" si="62"/>
        <v>Ireland</v>
      </c>
      <c r="F140" s="454" t="str">
        <f t="shared" ca="1" si="62"/>
        <v>ie</v>
      </c>
      <c r="G140" s="454" t="str">
        <f t="shared" ca="1" si="62"/>
        <v>e9m3</v>
      </c>
      <c r="H140" s="175"/>
      <c r="I140" s="175"/>
      <c r="J140" s="442">
        <f t="shared" ca="1" si="63"/>
        <v>0</v>
      </c>
      <c r="K140" s="442">
        <f t="shared" ca="1" si="63"/>
        <v>0</v>
      </c>
      <c r="L140" s="448">
        <f t="shared" ca="1" si="63"/>
        <v>0</v>
      </c>
      <c r="M140" s="445">
        <f t="shared" ca="1" si="51"/>
        <v>0</v>
      </c>
      <c r="N140" s="445">
        <f t="shared" ca="1" si="52"/>
        <v>0</v>
      </c>
      <c r="O140" s="445">
        <f t="shared" ca="1" si="53"/>
        <v>0</v>
      </c>
      <c r="P140" s="445">
        <f t="shared" ca="1" si="39"/>
        <v>0</v>
      </c>
      <c r="Q140" s="442">
        <f t="shared" ca="1" si="40"/>
        <v>0</v>
      </c>
      <c r="R140" s="446">
        <f t="shared" ca="1" si="41"/>
        <v>0</v>
      </c>
      <c r="S140" s="445">
        <f t="shared" ca="1" si="54"/>
        <v>0</v>
      </c>
      <c r="T140" s="442">
        <f t="shared" ca="1" si="54"/>
        <v>0</v>
      </c>
      <c r="U140" s="446">
        <f t="shared" ca="1" si="54"/>
        <v>0</v>
      </c>
      <c r="V140" s="445">
        <f t="shared" ca="1" si="55"/>
        <v>0</v>
      </c>
      <c r="W140" s="445">
        <f t="shared" ca="1" si="56"/>
        <v>0</v>
      </c>
      <c r="X140" s="445">
        <f t="shared" ca="1" si="57"/>
        <v>0</v>
      </c>
      <c r="Y140" s="445">
        <f t="shared" ca="1" si="42"/>
        <v>0</v>
      </c>
      <c r="Z140" s="442">
        <f t="shared" ca="1" si="43"/>
        <v>0</v>
      </c>
      <c r="AA140" s="446">
        <f t="shared" ca="1" si="44"/>
        <v>0</v>
      </c>
      <c r="AB140" s="445">
        <f t="shared" ca="1" si="60"/>
        <v>0</v>
      </c>
      <c r="AC140" s="442">
        <f t="shared" ca="1" si="60"/>
        <v>0</v>
      </c>
      <c r="AD140" s="446">
        <f t="shared" ca="1" si="60"/>
        <v>0</v>
      </c>
      <c r="AE140" s="445">
        <f t="shared" ca="1" si="45"/>
        <v>0</v>
      </c>
      <c r="AF140" s="445">
        <f t="shared" ca="1" si="46"/>
        <v>0</v>
      </c>
      <c r="AG140" s="445">
        <f t="shared" ca="1" si="47"/>
        <v>0</v>
      </c>
      <c r="AH140" s="445">
        <f t="shared" ca="1" si="48"/>
        <v>0</v>
      </c>
      <c r="AI140" s="442">
        <f t="shared" ca="1" si="49"/>
        <v>0</v>
      </c>
      <c r="AJ140" s="446">
        <f t="shared" ca="1" si="50"/>
        <v>0</v>
      </c>
      <c r="AK140" s="445">
        <f t="shared" ca="1" si="61"/>
        <v>0</v>
      </c>
      <c r="AL140" s="442">
        <f t="shared" ca="1" si="61"/>
        <v>0</v>
      </c>
      <c r="AM140" s="446">
        <f t="shared" ca="1" si="61"/>
        <v>0</v>
      </c>
    </row>
    <row r="141" spans="1:39" s="82" customFormat="1" ht="12.9" customHeight="1" x14ac:dyDescent="0.3">
      <c r="A141" s="19"/>
      <c r="B141" s="19"/>
      <c r="C141" s="104"/>
      <c r="D141" s="453"/>
      <c r="E141" s="454" t="str">
        <f t="shared" ca="1" si="62"/>
        <v>Israel</v>
      </c>
      <c r="F141" s="454" t="str">
        <f t="shared" ca="1" si="62"/>
        <v>il</v>
      </c>
      <c r="G141" s="454" t="str">
        <f t="shared" ca="1" si="62"/>
        <v>e9m3</v>
      </c>
      <c r="H141" s="175"/>
      <c r="I141" s="175"/>
      <c r="J141" s="442">
        <f t="shared" ca="1" si="63"/>
        <v>0</v>
      </c>
      <c r="K141" s="442">
        <f t="shared" ca="1" si="63"/>
        <v>2.1571930486931401</v>
      </c>
      <c r="L141" s="448">
        <f t="shared" ca="1" si="63"/>
        <v>0</v>
      </c>
      <c r="M141" s="445">
        <f t="shared" ca="1" si="51"/>
        <v>0</v>
      </c>
      <c r="N141" s="445">
        <f t="shared" ca="1" si="52"/>
        <v>0</v>
      </c>
      <c r="O141" s="445">
        <f t="shared" ca="1" si="53"/>
        <v>0</v>
      </c>
      <c r="P141" s="445">
        <f t="shared" ca="1" si="39"/>
        <v>0</v>
      </c>
      <c r="Q141" s="442">
        <f t="shared" ca="1" si="40"/>
        <v>0</v>
      </c>
      <c r="R141" s="446">
        <f t="shared" ca="1" si="41"/>
        <v>0</v>
      </c>
      <c r="S141" s="445">
        <f t="shared" ca="1" si="54"/>
        <v>0</v>
      </c>
      <c r="T141" s="442">
        <f t="shared" ca="1" si="54"/>
        <v>0</v>
      </c>
      <c r="U141" s="446">
        <f t="shared" ca="1" si="54"/>
        <v>0</v>
      </c>
      <c r="V141" s="445">
        <f t="shared" ca="1" si="55"/>
        <v>4090.3745424377898</v>
      </c>
      <c r="W141" s="445">
        <f t="shared" ca="1" si="56"/>
        <v>4225.9670687064463</v>
      </c>
      <c r="X141" s="445">
        <f t="shared" ca="1" si="57"/>
        <v>4391.6912674792475</v>
      </c>
      <c r="Y141" s="445">
        <f t="shared" ca="1" si="42"/>
        <v>373.57890586729701</v>
      </c>
      <c r="Z141" s="442">
        <f t="shared" ca="1" si="43"/>
        <v>959.48605684831693</v>
      </c>
      <c r="AA141" s="446">
        <f t="shared" ca="1" si="44"/>
        <v>1619.2245230550618</v>
      </c>
      <c r="AB141" s="445">
        <f t="shared" ca="1" si="60"/>
        <v>4463.9534483050866</v>
      </c>
      <c r="AC141" s="442">
        <f t="shared" ca="1" si="60"/>
        <v>5185.4531255547636</v>
      </c>
      <c r="AD141" s="446">
        <f t="shared" ca="1" si="60"/>
        <v>6010.9157905343091</v>
      </c>
      <c r="AE141" s="445">
        <f t="shared" ca="1" si="45"/>
        <v>0</v>
      </c>
      <c r="AF141" s="445">
        <f t="shared" ca="1" si="46"/>
        <v>0</v>
      </c>
      <c r="AG141" s="445">
        <f t="shared" ca="1" si="47"/>
        <v>0</v>
      </c>
      <c r="AH141" s="445">
        <f t="shared" ca="1" si="48"/>
        <v>0</v>
      </c>
      <c r="AI141" s="442">
        <f t="shared" ca="1" si="49"/>
        <v>0</v>
      </c>
      <c r="AJ141" s="446">
        <f t="shared" ca="1" si="50"/>
        <v>0</v>
      </c>
      <c r="AK141" s="445">
        <f t="shared" ca="1" si="61"/>
        <v>0</v>
      </c>
      <c r="AL141" s="442">
        <f t="shared" ca="1" si="61"/>
        <v>0</v>
      </c>
      <c r="AM141" s="446">
        <f t="shared" ca="1" si="61"/>
        <v>0</v>
      </c>
    </row>
    <row r="142" spans="1:39" s="82" customFormat="1" ht="12.9" customHeight="1" x14ac:dyDescent="0.3">
      <c r="A142" s="19"/>
      <c r="B142" s="19"/>
      <c r="C142" s="104"/>
      <c r="D142" s="453"/>
      <c r="E142" s="454" t="str">
        <f t="shared" ca="1" si="62"/>
        <v>Isle of Man</v>
      </c>
      <c r="F142" s="454" t="str">
        <f t="shared" ca="1" si="62"/>
        <v>im</v>
      </c>
      <c r="G142" s="454" t="str">
        <f t="shared" ca="1" si="62"/>
        <v>e9m3</v>
      </c>
      <c r="H142" s="175"/>
      <c r="I142" s="175"/>
      <c r="J142" s="442">
        <f t="shared" ca="1" si="63"/>
        <v>0</v>
      </c>
      <c r="K142" s="442">
        <f t="shared" ca="1" si="63"/>
        <v>0</v>
      </c>
      <c r="L142" s="448">
        <f t="shared" ca="1" si="63"/>
        <v>0</v>
      </c>
      <c r="M142" s="445">
        <f t="shared" ca="1" si="51"/>
        <v>0</v>
      </c>
      <c r="N142" s="445">
        <f t="shared" ca="1" si="52"/>
        <v>0</v>
      </c>
      <c r="O142" s="445">
        <f t="shared" ca="1" si="53"/>
        <v>0</v>
      </c>
      <c r="P142" s="445">
        <f t="shared" ca="1" si="39"/>
        <v>0</v>
      </c>
      <c r="Q142" s="442">
        <f t="shared" ca="1" si="40"/>
        <v>0</v>
      </c>
      <c r="R142" s="446">
        <f t="shared" ca="1" si="41"/>
        <v>0</v>
      </c>
      <c r="S142" s="445">
        <f t="shared" ca="1" si="54"/>
        <v>0</v>
      </c>
      <c r="T142" s="442">
        <f t="shared" ca="1" si="54"/>
        <v>0</v>
      </c>
      <c r="U142" s="446">
        <f t="shared" ca="1" si="54"/>
        <v>0</v>
      </c>
      <c r="V142" s="445">
        <f t="shared" ca="1" si="55"/>
        <v>0</v>
      </c>
      <c r="W142" s="445">
        <f t="shared" ca="1" si="56"/>
        <v>0</v>
      </c>
      <c r="X142" s="445">
        <f t="shared" ca="1" si="57"/>
        <v>0</v>
      </c>
      <c r="Y142" s="445">
        <f t="shared" ca="1" si="42"/>
        <v>0</v>
      </c>
      <c r="Z142" s="442">
        <f t="shared" ca="1" si="43"/>
        <v>0</v>
      </c>
      <c r="AA142" s="446">
        <f t="shared" ca="1" si="44"/>
        <v>0</v>
      </c>
      <c r="AB142" s="445">
        <f t="shared" ca="1" si="60"/>
        <v>0</v>
      </c>
      <c r="AC142" s="442">
        <f t="shared" ca="1" si="60"/>
        <v>0</v>
      </c>
      <c r="AD142" s="446">
        <f t="shared" ca="1" si="60"/>
        <v>0</v>
      </c>
      <c r="AE142" s="445">
        <f t="shared" ca="1" si="45"/>
        <v>0</v>
      </c>
      <c r="AF142" s="445">
        <f t="shared" ca="1" si="46"/>
        <v>0</v>
      </c>
      <c r="AG142" s="445">
        <f t="shared" ca="1" si="47"/>
        <v>0</v>
      </c>
      <c r="AH142" s="445">
        <f t="shared" ca="1" si="48"/>
        <v>0</v>
      </c>
      <c r="AI142" s="442">
        <f t="shared" ca="1" si="49"/>
        <v>0</v>
      </c>
      <c r="AJ142" s="446">
        <f t="shared" ca="1" si="50"/>
        <v>0</v>
      </c>
      <c r="AK142" s="445">
        <f t="shared" ca="1" si="61"/>
        <v>0</v>
      </c>
      <c r="AL142" s="442">
        <f t="shared" ca="1" si="61"/>
        <v>0</v>
      </c>
      <c r="AM142" s="446">
        <f t="shared" ca="1" si="61"/>
        <v>0</v>
      </c>
    </row>
    <row r="143" spans="1:39" s="82" customFormat="1" ht="12.9" customHeight="1" x14ac:dyDescent="0.3">
      <c r="A143" s="19"/>
      <c r="B143" s="19"/>
      <c r="C143" s="104"/>
      <c r="D143" s="453"/>
      <c r="E143" s="454" t="str">
        <f t="shared" ca="1" si="62"/>
        <v>India</v>
      </c>
      <c r="F143" s="454" t="str">
        <f t="shared" ca="1" si="62"/>
        <v>in</v>
      </c>
      <c r="G143" s="454" t="str">
        <f t="shared" ca="1" si="62"/>
        <v>e9m3</v>
      </c>
      <c r="H143" s="175"/>
      <c r="I143" s="175"/>
      <c r="J143" s="442">
        <f t="shared" ca="1" si="63"/>
        <v>26</v>
      </c>
      <c r="K143" s="442">
        <f t="shared" ca="1" si="63"/>
        <v>0</v>
      </c>
      <c r="L143" s="448">
        <f t="shared" ca="1" si="63"/>
        <v>32.290999999999997</v>
      </c>
      <c r="M143" s="445">
        <f t="shared" ca="1" si="51"/>
        <v>49300.055999999997</v>
      </c>
      <c r="N143" s="445">
        <f t="shared" ca="1" si="52"/>
        <v>50934.311999999998</v>
      </c>
      <c r="O143" s="445">
        <f t="shared" ca="1" si="53"/>
        <v>52931.735999999997</v>
      </c>
      <c r="P143" s="445">
        <f t="shared" ca="1" si="39"/>
        <v>4502.6343647982894</v>
      </c>
      <c r="Q143" s="442">
        <f t="shared" ca="1" si="40"/>
        <v>11564.397304714701</v>
      </c>
      <c r="R143" s="446">
        <f t="shared" ca="1" si="41"/>
        <v>19516.02691513229</v>
      </c>
      <c r="S143" s="445">
        <f t="shared" ca="1" si="54"/>
        <v>53802.690364798284</v>
      </c>
      <c r="T143" s="442">
        <f t="shared" ca="1" si="54"/>
        <v>62498.709304714699</v>
      </c>
      <c r="U143" s="446">
        <f t="shared" ca="1" si="54"/>
        <v>72447.762915132291</v>
      </c>
      <c r="V143" s="445">
        <f t="shared" ca="1" si="55"/>
        <v>0</v>
      </c>
      <c r="W143" s="445">
        <f t="shared" ca="1" si="56"/>
        <v>0</v>
      </c>
      <c r="X143" s="445">
        <f t="shared" ca="1" si="57"/>
        <v>0</v>
      </c>
      <c r="Y143" s="445">
        <f t="shared" ca="1" si="42"/>
        <v>0</v>
      </c>
      <c r="Z143" s="442">
        <f t="shared" ca="1" si="43"/>
        <v>0</v>
      </c>
      <c r="AA143" s="446">
        <f t="shared" ca="1" si="44"/>
        <v>0</v>
      </c>
      <c r="AB143" s="445">
        <f t="shared" ca="1" si="60"/>
        <v>0</v>
      </c>
      <c r="AC143" s="442">
        <f t="shared" ca="1" si="60"/>
        <v>0</v>
      </c>
      <c r="AD143" s="446">
        <f t="shared" ca="1" si="60"/>
        <v>0</v>
      </c>
      <c r="AE143" s="445">
        <f t="shared" ca="1" si="45"/>
        <v>63122.446799999991</v>
      </c>
      <c r="AF143" s="445">
        <f t="shared" ca="1" si="46"/>
        <v>65214.903599999998</v>
      </c>
      <c r="AG143" s="445">
        <f t="shared" ca="1" si="47"/>
        <v>67772.350799999986</v>
      </c>
      <c r="AH143" s="445">
        <f t="shared" ca="1" si="48"/>
        <v>5592.0987028346754</v>
      </c>
      <c r="AI143" s="442">
        <f t="shared" ca="1" si="49"/>
        <v>14362.536667943939</v>
      </c>
      <c r="AJ143" s="446">
        <f t="shared" ca="1" si="50"/>
        <v>24238.154812174489</v>
      </c>
      <c r="AK143" s="445">
        <f t="shared" ca="1" si="61"/>
        <v>68714.545502834662</v>
      </c>
      <c r="AL143" s="442">
        <f t="shared" ca="1" si="61"/>
        <v>79577.440267943937</v>
      </c>
      <c r="AM143" s="446">
        <f t="shared" ca="1" si="61"/>
        <v>92010.505612174471</v>
      </c>
    </row>
    <row r="144" spans="1:39" s="82" customFormat="1" ht="12.9" customHeight="1" x14ac:dyDescent="0.3">
      <c r="A144" s="19"/>
      <c r="B144" s="19"/>
      <c r="C144" s="104"/>
      <c r="D144" s="453"/>
      <c r="E144" s="454" t="str">
        <f t="shared" ca="1" si="62"/>
        <v>British Indian Ocean Territory</v>
      </c>
      <c r="F144" s="454" t="str">
        <f t="shared" ca="1" si="62"/>
        <v>io</v>
      </c>
      <c r="G144" s="454" t="str">
        <f t="shared" ca="1" si="62"/>
        <v>e9m3</v>
      </c>
      <c r="H144" s="175"/>
      <c r="I144" s="175"/>
      <c r="J144" s="442">
        <f t="shared" ca="1" si="63"/>
        <v>0</v>
      </c>
      <c r="K144" s="442">
        <f t="shared" ca="1" si="63"/>
        <v>0</v>
      </c>
      <c r="L144" s="448">
        <f t="shared" ca="1" si="63"/>
        <v>0</v>
      </c>
      <c r="M144" s="445">
        <f t="shared" ca="1" si="51"/>
        <v>0</v>
      </c>
      <c r="N144" s="445">
        <f t="shared" ca="1" si="52"/>
        <v>0</v>
      </c>
      <c r="O144" s="445">
        <f t="shared" ca="1" si="53"/>
        <v>0</v>
      </c>
      <c r="P144" s="445">
        <f t="shared" ca="1" si="39"/>
        <v>0</v>
      </c>
      <c r="Q144" s="442">
        <f t="shared" ca="1" si="40"/>
        <v>0</v>
      </c>
      <c r="R144" s="446">
        <f t="shared" ca="1" si="41"/>
        <v>0</v>
      </c>
      <c r="S144" s="445">
        <f t="shared" ca="1" si="54"/>
        <v>0</v>
      </c>
      <c r="T144" s="442">
        <f t="shared" ca="1" si="54"/>
        <v>0</v>
      </c>
      <c r="U144" s="446">
        <f t="shared" ca="1" si="54"/>
        <v>0</v>
      </c>
      <c r="V144" s="445">
        <f t="shared" ca="1" si="55"/>
        <v>0</v>
      </c>
      <c r="W144" s="445">
        <f t="shared" ca="1" si="56"/>
        <v>0</v>
      </c>
      <c r="X144" s="445">
        <f t="shared" ca="1" si="57"/>
        <v>0</v>
      </c>
      <c r="Y144" s="445">
        <f t="shared" ca="1" si="42"/>
        <v>0</v>
      </c>
      <c r="Z144" s="442">
        <f t="shared" ca="1" si="43"/>
        <v>0</v>
      </c>
      <c r="AA144" s="446">
        <f t="shared" ca="1" si="44"/>
        <v>0</v>
      </c>
      <c r="AB144" s="445">
        <f t="shared" ca="1" si="60"/>
        <v>0</v>
      </c>
      <c r="AC144" s="442">
        <f t="shared" ca="1" si="60"/>
        <v>0</v>
      </c>
      <c r="AD144" s="446">
        <f t="shared" ca="1" si="60"/>
        <v>0</v>
      </c>
      <c r="AE144" s="445">
        <f t="shared" ca="1" si="45"/>
        <v>0</v>
      </c>
      <c r="AF144" s="445">
        <f t="shared" ca="1" si="46"/>
        <v>0</v>
      </c>
      <c r="AG144" s="445">
        <f t="shared" ca="1" si="47"/>
        <v>0</v>
      </c>
      <c r="AH144" s="445">
        <f t="shared" ca="1" si="48"/>
        <v>0</v>
      </c>
      <c r="AI144" s="442">
        <f t="shared" ca="1" si="49"/>
        <v>0</v>
      </c>
      <c r="AJ144" s="446">
        <f t="shared" ca="1" si="50"/>
        <v>0</v>
      </c>
      <c r="AK144" s="445">
        <f t="shared" ca="1" si="61"/>
        <v>0</v>
      </c>
      <c r="AL144" s="442">
        <f t="shared" ca="1" si="61"/>
        <v>0</v>
      </c>
      <c r="AM144" s="446">
        <f t="shared" ca="1" si="61"/>
        <v>0</v>
      </c>
    </row>
    <row r="145" spans="1:39" s="82" customFormat="1" ht="12.9" customHeight="1" x14ac:dyDescent="0.3">
      <c r="A145" s="19"/>
      <c r="B145" s="19"/>
      <c r="C145" s="104"/>
      <c r="D145" s="453"/>
      <c r="E145" s="454" t="str">
        <f t="shared" ca="1" si="62"/>
        <v>Iraq</v>
      </c>
      <c r="F145" s="454" t="str">
        <f t="shared" ca="1" si="62"/>
        <v>iq</v>
      </c>
      <c r="G145" s="454" t="str">
        <f t="shared" ca="1" si="62"/>
        <v>e9m3</v>
      </c>
      <c r="H145" s="175"/>
      <c r="I145" s="175"/>
      <c r="J145" s="442">
        <f t="shared" ca="1" si="63"/>
        <v>10</v>
      </c>
      <c r="K145" s="442">
        <f t="shared" ca="1" si="63"/>
        <v>10.71080391346125</v>
      </c>
      <c r="L145" s="448">
        <f t="shared" ca="1" si="63"/>
        <v>11.544</v>
      </c>
      <c r="M145" s="445">
        <f t="shared" ca="1" si="51"/>
        <v>18961.559999999998</v>
      </c>
      <c r="N145" s="445">
        <f t="shared" ca="1" si="52"/>
        <v>19590.12</v>
      </c>
      <c r="O145" s="445">
        <f t="shared" ca="1" si="53"/>
        <v>20358.36</v>
      </c>
      <c r="P145" s="445">
        <f t="shared" ca="1" si="39"/>
        <v>1731.7824479993419</v>
      </c>
      <c r="Q145" s="442">
        <f t="shared" ca="1" si="40"/>
        <v>4447.8451171979623</v>
      </c>
      <c r="R145" s="446">
        <f t="shared" ca="1" si="41"/>
        <v>7506.1641981278035</v>
      </c>
      <c r="S145" s="445">
        <f t="shared" ca="1" si="54"/>
        <v>20693.342447999341</v>
      </c>
      <c r="T145" s="442">
        <f t="shared" ca="1" si="54"/>
        <v>24037.96511719796</v>
      </c>
      <c r="U145" s="446">
        <f t="shared" ca="1" si="54"/>
        <v>27864.524198127805</v>
      </c>
      <c r="V145" s="445">
        <f t="shared" ca="1" si="55"/>
        <v>20309.355105333027</v>
      </c>
      <c r="W145" s="445">
        <f t="shared" ca="1" si="56"/>
        <v>20982.593396117551</v>
      </c>
      <c r="X145" s="445">
        <f t="shared" ca="1" si="57"/>
        <v>21805.440195965297</v>
      </c>
      <c r="Y145" s="445">
        <f t="shared" ca="1" si="42"/>
        <v>1854.8782221294857</v>
      </c>
      <c r="Z145" s="442">
        <f t="shared" ca="1" si="43"/>
        <v>4763.999688775345</v>
      </c>
      <c r="AA145" s="446">
        <f t="shared" ca="1" si="44"/>
        <v>8039.705286839001</v>
      </c>
      <c r="AB145" s="445">
        <f t="shared" ca="1" si="60"/>
        <v>22164.233327462513</v>
      </c>
      <c r="AC145" s="442">
        <f t="shared" ca="1" si="60"/>
        <v>25746.593084892895</v>
      </c>
      <c r="AD145" s="446">
        <f t="shared" ca="1" si="60"/>
        <v>29845.145482804299</v>
      </c>
      <c r="AE145" s="445">
        <f t="shared" ca="1" si="45"/>
        <v>22566.211199999998</v>
      </c>
      <c r="AF145" s="445">
        <f t="shared" ca="1" si="46"/>
        <v>23314.2624</v>
      </c>
      <c r="AG145" s="445">
        <f t="shared" ca="1" si="47"/>
        <v>24228.547199999997</v>
      </c>
      <c r="AH145" s="445">
        <f t="shared" ca="1" si="48"/>
        <v>1999.1696579704405</v>
      </c>
      <c r="AI145" s="442">
        <f t="shared" ca="1" si="49"/>
        <v>5134.5924032933281</v>
      </c>
      <c r="AJ145" s="446">
        <f t="shared" ca="1" si="50"/>
        <v>8665.1159503187373</v>
      </c>
      <c r="AK145" s="445">
        <f t="shared" ca="1" si="61"/>
        <v>24565.380857970438</v>
      </c>
      <c r="AL145" s="442">
        <f t="shared" ca="1" si="61"/>
        <v>28448.854803293329</v>
      </c>
      <c r="AM145" s="446">
        <f t="shared" ca="1" si="61"/>
        <v>32893.663150318738</v>
      </c>
    </row>
    <row r="146" spans="1:39" s="82" customFormat="1" ht="12.9" customHeight="1" x14ac:dyDescent="0.3">
      <c r="A146" s="19"/>
      <c r="B146" s="19"/>
      <c r="C146" s="104"/>
      <c r="D146" s="453"/>
      <c r="E146" s="454" t="str">
        <f t="shared" ca="1" si="62"/>
        <v>Iran</v>
      </c>
      <c r="F146" s="454" t="str">
        <f t="shared" ca="1" si="62"/>
        <v>ir</v>
      </c>
      <c r="G146" s="454" t="str">
        <f t="shared" ca="1" si="62"/>
        <v>e9m3</v>
      </c>
      <c r="H146" s="175"/>
      <c r="I146" s="175"/>
      <c r="J146" s="442">
        <f t="shared" ca="1" si="63"/>
        <v>244</v>
      </c>
      <c r="K146" s="442">
        <f t="shared" ca="1" si="63"/>
        <v>230.44397212113392</v>
      </c>
      <c r="L146" s="448">
        <f t="shared" ca="1" si="63"/>
        <v>253.773</v>
      </c>
      <c r="M146" s="445">
        <f t="shared" ca="1" si="51"/>
        <v>462662.06399999995</v>
      </c>
      <c r="N146" s="445">
        <f t="shared" ca="1" si="52"/>
        <v>477998.92800000001</v>
      </c>
      <c r="O146" s="445">
        <f t="shared" ca="1" si="53"/>
        <v>496743.98399999994</v>
      </c>
      <c r="P146" s="445">
        <f t="shared" ca="1" si="39"/>
        <v>42255.491731183945</v>
      </c>
      <c r="Q146" s="442">
        <f t="shared" ca="1" si="40"/>
        <v>108527.42085963028</v>
      </c>
      <c r="R146" s="446">
        <f t="shared" ca="1" si="41"/>
        <v>183150.40643431843</v>
      </c>
      <c r="S146" s="445">
        <f t="shared" ca="1" si="54"/>
        <v>504917.55573118391</v>
      </c>
      <c r="T146" s="442">
        <f t="shared" ca="1" si="54"/>
        <v>586526.34885963029</v>
      </c>
      <c r="U146" s="446">
        <f t="shared" ca="1" si="54"/>
        <v>679894.39043431834</v>
      </c>
      <c r="V146" s="445">
        <f t="shared" ca="1" si="55"/>
        <v>436957.72040132072</v>
      </c>
      <c r="W146" s="445">
        <f t="shared" ca="1" si="56"/>
        <v>451442.50671296677</v>
      </c>
      <c r="X146" s="445">
        <f t="shared" ca="1" si="57"/>
        <v>469146.13442720071</v>
      </c>
      <c r="Y146" s="445">
        <f t="shared" ca="1" si="42"/>
        <v>39907.882616662944</v>
      </c>
      <c r="Z146" s="442">
        <f t="shared" ca="1" si="43"/>
        <v>102497.90961866888</v>
      </c>
      <c r="AA146" s="446">
        <f t="shared" ca="1" si="44"/>
        <v>172975.02932100173</v>
      </c>
      <c r="AB146" s="445">
        <f t="shared" ca="1" si="60"/>
        <v>476865.60301798367</v>
      </c>
      <c r="AC146" s="442">
        <f t="shared" ca="1" si="60"/>
        <v>553940.41633163567</v>
      </c>
      <c r="AD146" s="446">
        <f t="shared" ca="1" si="60"/>
        <v>642121.16374820238</v>
      </c>
      <c r="AE146" s="445">
        <f t="shared" ca="1" si="45"/>
        <v>496075.46039999992</v>
      </c>
      <c r="AF146" s="445">
        <f t="shared" ca="1" si="46"/>
        <v>512519.95079999999</v>
      </c>
      <c r="AG146" s="445">
        <f t="shared" ca="1" si="47"/>
        <v>532618.7723999999</v>
      </c>
      <c r="AH146" s="445">
        <f t="shared" ca="1" si="48"/>
        <v>43947.9627176137</v>
      </c>
      <c r="AI146" s="442">
        <f t="shared" ca="1" si="49"/>
        <v>112874.29989266784</v>
      </c>
      <c r="AJ146" s="446">
        <f t="shared" ca="1" si="50"/>
        <v>190486.18070514873</v>
      </c>
      <c r="AK146" s="445">
        <f t="shared" ca="1" si="61"/>
        <v>540023.42311761365</v>
      </c>
      <c r="AL146" s="442">
        <f t="shared" ca="1" si="61"/>
        <v>625394.25069266779</v>
      </c>
      <c r="AM146" s="446">
        <f t="shared" ca="1" si="61"/>
        <v>723104.95310514863</v>
      </c>
    </row>
    <row r="147" spans="1:39" s="82" customFormat="1" ht="12.9" customHeight="1" x14ac:dyDescent="0.3">
      <c r="A147" s="19"/>
      <c r="B147" s="19"/>
      <c r="C147" s="104"/>
      <c r="D147" s="453"/>
      <c r="E147" s="454" t="str">
        <f t="shared" ca="1" si="62"/>
        <v>Iceland</v>
      </c>
      <c r="F147" s="454" t="str">
        <f t="shared" ca="1" si="62"/>
        <v>is</v>
      </c>
      <c r="G147" s="454" t="str">
        <f t="shared" ca="1" si="62"/>
        <v>e9m3</v>
      </c>
      <c r="H147" s="175"/>
      <c r="I147" s="175"/>
      <c r="J147" s="442">
        <f t="shared" ca="1" si="63"/>
        <v>0</v>
      </c>
      <c r="K147" s="442">
        <f t="shared" ca="1" si="63"/>
        <v>0</v>
      </c>
      <c r="L147" s="448">
        <f t="shared" ca="1" si="63"/>
        <v>0</v>
      </c>
      <c r="M147" s="445">
        <f t="shared" ca="1" si="51"/>
        <v>0</v>
      </c>
      <c r="N147" s="445">
        <f t="shared" ca="1" si="52"/>
        <v>0</v>
      </c>
      <c r="O147" s="445">
        <f t="shared" ca="1" si="53"/>
        <v>0</v>
      </c>
      <c r="P147" s="445">
        <f t="shared" ca="1" si="39"/>
        <v>0</v>
      </c>
      <c r="Q147" s="442">
        <f t="shared" ca="1" si="40"/>
        <v>0</v>
      </c>
      <c r="R147" s="446">
        <f t="shared" ca="1" si="41"/>
        <v>0</v>
      </c>
      <c r="S147" s="445">
        <f t="shared" ca="1" si="54"/>
        <v>0</v>
      </c>
      <c r="T147" s="442">
        <f t="shared" ca="1" si="54"/>
        <v>0</v>
      </c>
      <c r="U147" s="446">
        <f t="shared" ca="1" si="54"/>
        <v>0</v>
      </c>
      <c r="V147" s="445">
        <f t="shared" ca="1" si="55"/>
        <v>0</v>
      </c>
      <c r="W147" s="445">
        <f t="shared" ca="1" si="56"/>
        <v>0</v>
      </c>
      <c r="X147" s="445">
        <f t="shared" ca="1" si="57"/>
        <v>0</v>
      </c>
      <c r="Y147" s="445">
        <f t="shared" ca="1" si="42"/>
        <v>0</v>
      </c>
      <c r="Z147" s="442">
        <f t="shared" ca="1" si="43"/>
        <v>0</v>
      </c>
      <c r="AA147" s="446">
        <f t="shared" ca="1" si="44"/>
        <v>0</v>
      </c>
      <c r="AB147" s="445">
        <f t="shared" ca="1" si="60"/>
        <v>0</v>
      </c>
      <c r="AC147" s="442">
        <f t="shared" ca="1" si="60"/>
        <v>0</v>
      </c>
      <c r="AD147" s="446">
        <f t="shared" ca="1" si="60"/>
        <v>0</v>
      </c>
      <c r="AE147" s="445">
        <f t="shared" ca="1" si="45"/>
        <v>0</v>
      </c>
      <c r="AF147" s="445">
        <f t="shared" ca="1" si="46"/>
        <v>0</v>
      </c>
      <c r="AG147" s="445">
        <f t="shared" ca="1" si="47"/>
        <v>0</v>
      </c>
      <c r="AH147" s="445">
        <f t="shared" ca="1" si="48"/>
        <v>0</v>
      </c>
      <c r="AI147" s="442">
        <f t="shared" ca="1" si="49"/>
        <v>0</v>
      </c>
      <c r="AJ147" s="446">
        <f t="shared" ca="1" si="50"/>
        <v>0</v>
      </c>
      <c r="AK147" s="445">
        <f t="shared" ca="1" si="61"/>
        <v>0</v>
      </c>
      <c r="AL147" s="442">
        <f t="shared" ca="1" si="61"/>
        <v>0</v>
      </c>
      <c r="AM147" s="446">
        <f t="shared" ca="1" si="61"/>
        <v>0</v>
      </c>
    </row>
    <row r="148" spans="1:39" s="82" customFormat="1" ht="12.9" customHeight="1" x14ac:dyDescent="0.3">
      <c r="A148" s="19"/>
      <c r="B148" s="19"/>
      <c r="C148" s="104"/>
      <c r="D148" s="453"/>
      <c r="E148" s="454" t="str">
        <f t="shared" ca="1" si="62"/>
        <v>Italy</v>
      </c>
      <c r="F148" s="454" t="str">
        <f t="shared" ca="1" si="62"/>
        <v>it</v>
      </c>
      <c r="G148" s="454" t="str">
        <f t="shared" ca="1" si="62"/>
        <v>e9m3</v>
      </c>
      <c r="H148" s="175"/>
      <c r="I148" s="175"/>
      <c r="J148" s="442">
        <f t="shared" ca="1" si="63"/>
        <v>4</v>
      </c>
      <c r="K148" s="442">
        <f t="shared" ca="1" si="63"/>
        <v>0</v>
      </c>
      <c r="L148" s="448">
        <f t="shared" ca="1" si="63"/>
        <v>4.851</v>
      </c>
      <c r="M148" s="445">
        <f t="shared" ca="1" si="51"/>
        <v>7584.6239999999998</v>
      </c>
      <c r="N148" s="445">
        <f t="shared" ca="1" si="52"/>
        <v>7836.0480000000007</v>
      </c>
      <c r="O148" s="445">
        <f t="shared" ca="1" si="53"/>
        <v>8143.3439999999991</v>
      </c>
      <c r="P148" s="445">
        <f t="shared" ca="1" si="39"/>
        <v>692.71297919973676</v>
      </c>
      <c r="Q148" s="442">
        <f t="shared" ca="1" si="40"/>
        <v>1779.1380468791849</v>
      </c>
      <c r="R148" s="446">
        <f t="shared" ca="1" si="41"/>
        <v>3002.4656792511214</v>
      </c>
      <c r="S148" s="445">
        <f t="shared" ca="1" si="54"/>
        <v>8277.3369791997357</v>
      </c>
      <c r="T148" s="442">
        <f t="shared" ca="1" si="54"/>
        <v>9615.1860468791856</v>
      </c>
      <c r="U148" s="446">
        <f t="shared" ca="1" si="54"/>
        <v>11145.809679251121</v>
      </c>
      <c r="V148" s="445">
        <f t="shared" ca="1" si="55"/>
        <v>0</v>
      </c>
      <c r="W148" s="445">
        <f t="shared" ca="1" si="56"/>
        <v>0</v>
      </c>
      <c r="X148" s="445">
        <f t="shared" ca="1" si="57"/>
        <v>0</v>
      </c>
      <c r="Y148" s="445">
        <f t="shared" ca="1" si="42"/>
        <v>0</v>
      </c>
      <c r="Z148" s="442">
        <f t="shared" ca="1" si="43"/>
        <v>0</v>
      </c>
      <c r="AA148" s="446">
        <f t="shared" ca="1" si="44"/>
        <v>0</v>
      </c>
      <c r="AB148" s="445">
        <f t="shared" ca="1" si="60"/>
        <v>0</v>
      </c>
      <c r="AC148" s="442">
        <f t="shared" ca="1" si="60"/>
        <v>0</v>
      </c>
      <c r="AD148" s="446">
        <f t="shared" ca="1" si="60"/>
        <v>0</v>
      </c>
      <c r="AE148" s="445">
        <f t="shared" ca="1" si="45"/>
        <v>9482.7348000000002</v>
      </c>
      <c r="AF148" s="445">
        <f t="shared" ca="1" si="46"/>
        <v>9797.0795999999991</v>
      </c>
      <c r="AG148" s="445">
        <f t="shared" ca="1" si="47"/>
        <v>10181.2788</v>
      </c>
      <c r="AH148" s="445">
        <f t="shared" ca="1" si="48"/>
        <v>840.08766552448083</v>
      </c>
      <c r="AI148" s="442">
        <f t="shared" ca="1" si="49"/>
        <v>2157.6496663527314</v>
      </c>
      <c r="AJ148" s="446">
        <f t="shared" ca="1" si="50"/>
        <v>3641.2402525117977</v>
      </c>
      <c r="AK148" s="445">
        <f t="shared" ca="1" si="61"/>
        <v>10322.822465524481</v>
      </c>
      <c r="AL148" s="442">
        <f t="shared" ca="1" si="61"/>
        <v>11954.72926635273</v>
      </c>
      <c r="AM148" s="446">
        <f t="shared" ca="1" si="61"/>
        <v>13822.519052511798</v>
      </c>
    </row>
    <row r="149" spans="1:39" s="82" customFormat="1" ht="12.9" customHeight="1" x14ac:dyDescent="0.3">
      <c r="A149" s="19"/>
      <c r="B149" s="19"/>
      <c r="C149" s="104"/>
      <c r="D149" s="453"/>
      <c r="E149" s="454" t="str">
        <f t="shared" ca="1" si="62"/>
        <v>Jersey</v>
      </c>
      <c r="F149" s="454" t="str">
        <f t="shared" ca="1" si="62"/>
        <v>je</v>
      </c>
      <c r="G149" s="454" t="str">
        <f t="shared" ca="1" si="62"/>
        <v>e9m3</v>
      </c>
      <c r="H149" s="175"/>
      <c r="I149" s="175"/>
      <c r="J149" s="442">
        <f t="shared" ca="1" si="63"/>
        <v>0</v>
      </c>
      <c r="K149" s="442">
        <f t="shared" ca="1" si="63"/>
        <v>0</v>
      </c>
      <c r="L149" s="448">
        <f t="shared" ca="1" si="63"/>
        <v>0</v>
      </c>
      <c r="M149" s="445">
        <f t="shared" ca="1" si="51"/>
        <v>0</v>
      </c>
      <c r="N149" s="445">
        <f t="shared" ca="1" si="52"/>
        <v>0</v>
      </c>
      <c r="O149" s="445">
        <f t="shared" ca="1" si="53"/>
        <v>0</v>
      </c>
      <c r="P149" s="445">
        <f t="shared" ca="1" si="39"/>
        <v>0</v>
      </c>
      <c r="Q149" s="442">
        <f t="shared" ca="1" si="40"/>
        <v>0</v>
      </c>
      <c r="R149" s="446">
        <f t="shared" ca="1" si="41"/>
        <v>0</v>
      </c>
      <c r="S149" s="445">
        <f t="shared" ca="1" si="54"/>
        <v>0</v>
      </c>
      <c r="T149" s="442">
        <f t="shared" ca="1" si="54"/>
        <v>0</v>
      </c>
      <c r="U149" s="446">
        <f t="shared" ca="1" si="54"/>
        <v>0</v>
      </c>
      <c r="V149" s="445">
        <f t="shared" ca="1" si="55"/>
        <v>0</v>
      </c>
      <c r="W149" s="445">
        <f t="shared" ca="1" si="56"/>
        <v>0</v>
      </c>
      <c r="X149" s="445">
        <f t="shared" ca="1" si="57"/>
        <v>0</v>
      </c>
      <c r="Y149" s="445">
        <f t="shared" ca="1" si="42"/>
        <v>0</v>
      </c>
      <c r="Z149" s="442">
        <f t="shared" ca="1" si="43"/>
        <v>0</v>
      </c>
      <c r="AA149" s="446">
        <f t="shared" ca="1" si="44"/>
        <v>0</v>
      </c>
      <c r="AB149" s="445">
        <f t="shared" ca="1" si="60"/>
        <v>0</v>
      </c>
      <c r="AC149" s="442">
        <f t="shared" ca="1" si="60"/>
        <v>0</v>
      </c>
      <c r="AD149" s="446">
        <f t="shared" ca="1" si="60"/>
        <v>0</v>
      </c>
      <c r="AE149" s="445">
        <f t="shared" ca="1" si="45"/>
        <v>0</v>
      </c>
      <c r="AF149" s="445">
        <f t="shared" ca="1" si="46"/>
        <v>0</v>
      </c>
      <c r="AG149" s="445">
        <f t="shared" ca="1" si="47"/>
        <v>0</v>
      </c>
      <c r="AH149" s="445">
        <f t="shared" ca="1" si="48"/>
        <v>0</v>
      </c>
      <c r="AI149" s="442">
        <f t="shared" ca="1" si="49"/>
        <v>0</v>
      </c>
      <c r="AJ149" s="446">
        <f t="shared" ca="1" si="50"/>
        <v>0</v>
      </c>
      <c r="AK149" s="445">
        <f t="shared" ca="1" si="61"/>
        <v>0</v>
      </c>
      <c r="AL149" s="442">
        <f t="shared" ca="1" si="61"/>
        <v>0</v>
      </c>
      <c r="AM149" s="446">
        <f t="shared" ca="1" si="61"/>
        <v>0</v>
      </c>
    </row>
    <row r="150" spans="1:39" s="82" customFormat="1" ht="12.9" customHeight="1" x14ac:dyDescent="0.3">
      <c r="A150" s="19"/>
      <c r="B150" s="19"/>
      <c r="C150" s="104"/>
      <c r="D150" s="453"/>
      <c r="E150" s="454" t="str">
        <f t="shared" ca="1" si="62"/>
        <v>Jamaica</v>
      </c>
      <c r="F150" s="454" t="str">
        <f t="shared" ca="1" si="62"/>
        <v>jm</v>
      </c>
      <c r="G150" s="454" t="str">
        <f t="shared" ca="1" si="62"/>
        <v>e9m3</v>
      </c>
      <c r="H150" s="175"/>
      <c r="I150" s="175"/>
      <c r="J150" s="442">
        <f t="shared" ca="1" si="63"/>
        <v>0</v>
      </c>
      <c r="K150" s="442">
        <f t="shared" ca="1" si="63"/>
        <v>0</v>
      </c>
      <c r="L150" s="448">
        <f t="shared" ca="1" si="63"/>
        <v>0</v>
      </c>
      <c r="M150" s="445">
        <f t="shared" ca="1" si="51"/>
        <v>0</v>
      </c>
      <c r="N150" s="445">
        <f t="shared" ca="1" si="52"/>
        <v>0</v>
      </c>
      <c r="O150" s="445">
        <f t="shared" ca="1" si="53"/>
        <v>0</v>
      </c>
      <c r="P150" s="445">
        <f t="shared" ca="1" si="39"/>
        <v>0</v>
      </c>
      <c r="Q150" s="442">
        <f t="shared" ca="1" si="40"/>
        <v>0</v>
      </c>
      <c r="R150" s="446">
        <f t="shared" ca="1" si="41"/>
        <v>0</v>
      </c>
      <c r="S150" s="445">
        <f t="shared" ca="1" si="54"/>
        <v>0</v>
      </c>
      <c r="T150" s="442">
        <f t="shared" ca="1" si="54"/>
        <v>0</v>
      </c>
      <c r="U150" s="446">
        <f t="shared" ca="1" si="54"/>
        <v>0</v>
      </c>
      <c r="V150" s="445">
        <f t="shared" ca="1" si="55"/>
        <v>0</v>
      </c>
      <c r="W150" s="445">
        <f t="shared" ca="1" si="56"/>
        <v>0</v>
      </c>
      <c r="X150" s="445">
        <f t="shared" ca="1" si="57"/>
        <v>0</v>
      </c>
      <c r="Y150" s="445">
        <f t="shared" ca="1" si="42"/>
        <v>0</v>
      </c>
      <c r="Z150" s="442">
        <f t="shared" ca="1" si="43"/>
        <v>0</v>
      </c>
      <c r="AA150" s="446">
        <f t="shared" ca="1" si="44"/>
        <v>0</v>
      </c>
      <c r="AB150" s="445">
        <f t="shared" ca="1" si="60"/>
        <v>0</v>
      </c>
      <c r="AC150" s="442">
        <f t="shared" ca="1" si="60"/>
        <v>0</v>
      </c>
      <c r="AD150" s="446">
        <f t="shared" ca="1" si="60"/>
        <v>0</v>
      </c>
      <c r="AE150" s="445">
        <f t="shared" ca="1" si="45"/>
        <v>0</v>
      </c>
      <c r="AF150" s="445">
        <f t="shared" ca="1" si="46"/>
        <v>0</v>
      </c>
      <c r="AG150" s="445">
        <f t="shared" ca="1" si="47"/>
        <v>0</v>
      </c>
      <c r="AH150" s="445">
        <f t="shared" ca="1" si="48"/>
        <v>0</v>
      </c>
      <c r="AI150" s="442">
        <f t="shared" ca="1" si="49"/>
        <v>0</v>
      </c>
      <c r="AJ150" s="446">
        <f t="shared" ca="1" si="50"/>
        <v>0</v>
      </c>
      <c r="AK150" s="445">
        <f t="shared" ca="1" si="61"/>
        <v>0</v>
      </c>
      <c r="AL150" s="442">
        <f t="shared" ca="1" si="61"/>
        <v>0</v>
      </c>
      <c r="AM150" s="446">
        <f t="shared" ca="1" si="61"/>
        <v>0</v>
      </c>
    </row>
    <row r="151" spans="1:39" s="82" customFormat="1" ht="12.9" customHeight="1" x14ac:dyDescent="0.3">
      <c r="A151" s="19"/>
      <c r="B151" s="19"/>
      <c r="C151" s="104"/>
      <c r="D151" s="453"/>
      <c r="E151" s="454" t="str">
        <f t="shared" ca="1" si="62"/>
        <v>Jordan</v>
      </c>
      <c r="F151" s="454" t="str">
        <f t="shared" ca="1" si="62"/>
        <v>jo</v>
      </c>
      <c r="G151" s="454" t="str">
        <f t="shared" ca="1" si="62"/>
        <v>e9m3</v>
      </c>
      <c r="H151" s="175"/>
      <c r="I151" s="175"/>
      <c r="J151" s="442">
        <f t="shared" ca="1" si="63"/>
        <v>0</v>
      </c>
      <c r="K151" s="442">
        <f t="shared" ca="1" si="63"/>
        <v>0</v>
      </c>
      <c r="L151" s="448">
        <f t="shared" ca="1" si="63"/>
        <v>0</v>
      </c>
      <c r="M151" s="445">
        <f t="shared" ca="1" si="51"/>
        <v>0</v>
      </c>
      <c r="N151" s="445">
        <f t="shared" ca="1" si="52"/>
        <v>0</v>
      </c>
      <c r="O151" s="445">
        <f t="shared" ca="1" si="53"/>
        <v>0</v>
      </c>
      <c r="P151" s="445">
        <f t="shared" ca="1" si="39"/>
        <v>0</v>
      </c>
      <c r="Q151" s="442">
        <f t="shared" ca="1" si="40"/>
        <v>0</v>
      </c>
      <c r="R151" s="446">
        <f t="shared" ca="1" si="41"/>
        <v>0</v>
      </c>
      <c r="S151" s="445">
        <f t="shared" ca="1" si="54"/>
        <v>0</v>
      </c>
      <c r="T151" s="442">
        <f t="shared" ca="1" si="54"/>
        <v>0</v>
      </c>
      <c r="U151" s="446">
        <f t="shared" ca="1" si="54"/>
        <v>0</v>
      </c>
      <c r="V151" s="445">
        <f t="shared" ca="1" si="55"/>
        <v>0</v>
      </c>
      <c r="W151" s="445">
        <f t="shared" ca="1" si="56"/>
        <v>0</v>
      </c>
      <c r="X151" s="445">
        <f t="shared" ca="1" si="57"/>
        <v>0</v>
      </c>
      <c r="Y151" s="445">
        <f t="shared" ca="1" si="42"/>
        <v>0</v>
      </c>
      <c r="Z151" s="442">
        <f t="shared" ca="1" si="43"/>
        <v>0</v>
      </c>
      <c r="AA151" s="446">
        <f t="shared" ca="1" si="44"/>
        <v>0</v>
      </c>
      <c r="AB151" s="445">
        <f t="shared" ca="1" si="60"/>
        <v>0</v>
      </c>
      <c r="AC151" s="442">
        <f t="shared" ca="1" si="60"/>
        <v>0</v>
      </c>
      <c r="AD151" s="446">
        <f t="shared" ca="1" si="60"/>
        <v>0</v>
      </c>
      <c r="AE151" s="445">
        <f t="shared" ca="1" si="45"/>
        <v>0</v>
      </c>
      <c r="AF151" s="445">
        <f t="shared" ca="1" si="46"/>
        <v>0</v>
      </c>
      <c r="AG151" s="445">
        <f t="shared" ca="1" si="47"/>
        <v>0</v>
      </c>
      <c r="AH151" s="445">
        <f t="shared" ca="1" si="48"/>
        <v>0</v>
      </c>
      <c r="AI151" s="442">
        <f t="shared" ca="1" si="49"/>
        <v>0</v>
      </c>
      <c r="AJ151" s="446">
        <f t="shared" ca="1" si="50"/>
        <v>0</v>
      </c>
      <c r="AK151" s="445">
        <f t="shared" ca="1" si="61"/>
        <v>0</v>
      </c>
      <c r="AL151" s="442">
        <f t="shared" ca="1" si="61"/>
        <v>0</v>
      </c>
      <c r="AM151" s="446">
        <f t="shared" ca="1" si="61"/>
        <v>0</v>
      </c>
    </row>
    <row r="152" spans="1:39" s="82" customFormat="1" ht="12.9" customHeight="1" x14ac:dyDescent="0.3">
      <c r="A152" s="19"/>
      <c r="B152" s="19"/>
      <c r="C152" s="104"/>
      <c r="D152" s="453"/>
      <c r="E152" s="454" t="str">
        <f t="shared" ca="1" si="62"/>
        <v>Japan</v>
      </c>
      <c r="F152" s="454" t="str">
        <f t="shared" ca="1" si="62"/>
        <v>jp</v>
      </c>
      <c r="G152" s="454" t="str">
        <f t="shared" ca="1" si="62"/>
        <v>e9m3</v>
      </c>
      <c r="H152" s="175"/>
      <c r="I152" s="175"/>
      <c r="J152" s="442">
        <f t="shared" ca="1" si="63"/>
        <v>0</v>
      </c>
      <c r="K152" s="442">
        <f t="shared" ca="1" si="63"/>
        <v>2.1571930486931401</v>
      </c>
      <c r="L152" s="448">
        <f t="shared" ca="1" si="63"/>
        <v>0</v>
      </c>
      <c r="M152" s="445">
        <f t="shared" ca="1" si="51"/>
        <v>0</v>
      </c>
      <c r="N152" s="445">
        <f t="shared" ca="1" si="52"/>
        <v>0</v>
      </c>
      <c r="O152" s="445">
        <f t="shared" ca="1" si="53"/>
        <v>0</v>
      </c>
      <c r="P152" s="445">
        <f t="shared" ca="1" si="39"/>
        <v>0</v>
      </c>
      <c r="Q152" s="442">
        <f t="shared" ca="1" si="40"/>
        <v>0</v>
      </c>
      <c r="R152" s="446">
        <f t="shared" ca="1" si="41"/>
        <v>0</v>
      </c>
      <c r="S152" s="445">
        <f t="shared" ca="1" si="54"/>
        <v>0</v>
      </c>
      <c r="T152" s="442">
        <f t="shared" ca="1" si="54"/>
        <v>0</v>
      </c>
      <c r="U152" s="446">
        <f t="shared" ca="1" si="54"/>
        <v>0</v>
      </c>
      <c r="V152" s="445">
        <f t="shared" ca="1" si="55"/>
        <v>4090.3745424377898</v>
      </c>
      <c r="W152" s="445">
        <f t="shared" ca="1" si="56"/>
        <v>4225.9670687064463</v>
      </c>
      <c r="X152" s="445">
        <f t="shared" ca="1" si="57"/>
        <v>4391.6912674792475</v>
      </c>
      <c r="Y152" s="445">
        <f t="shared" ca="1" si="42"/>
        <v>373.57890586729701</v>
      </c>
      <c r="Z152" s="442">
        <f t="shared" ca="1" si="43"/>
        <v>959.48605684831693</v>
      </c>
      <c r="AA152" s="446">
        <f t="shared" ca="1" si="44"/>
        <v>1619.2245230550618</v>
      </c>
      <c r="AB152" s="445">
        <f t="shared" ca="1" si="60"/>
        <v>4463.9534483050866</v>
      </c>
      <c r="AC152" s="442">
        <f t="shared" ca="1" si="60"/>
        <v>5185.4531255547636</v>
      </c>
      <c r="AD152" s="446">
        <f t="shared" ca="1" si="60"/>
        <v>6010.9157905343091</v>
      </c>
      <c r="AE152" s="445">
        <f t="shared" ca="1" si="45"/>
        <v>0</v>
      </c>
      <c r="AF152" s="445">
        <f t="shared" ca="1" si="46"/>
        <v>0</v>
      </c>
      <c r="AG152" s="445">
        <f t="shared" ca="1" si="47"/>
        <v>0</v>
      </c>
      <c r="AH152" s="445">
        <f t="shared" ca="1" si="48"/>
        <v>0</v>
      </c>
      <c r="AI152" s="442">
        <f t="shared" ca="1" si="49"/>
        <v>0</v>
      </c>
      <c r="AJ152" s="446">
        <f t="shared" ca="1" si="50"/>
        <v>0</v>
      </c>
      <c r="AK152" s="445">
        <f t="shared" ca="1" si="61"/>
        <v>0</v>
      </c>
      <c r="AL152" s="442">
        <f t="shared" ca="1" si="61"/>
        <v>0</v>
      </c>
      <c r="AM152" s="446">
        <f t="shared" ca="1" si="61"/>
        <v>0</v>
      </c>
    </row>
    <row r="153" spans="1:39" s="82" customFormat="1" ht="12.9" customHeight="1" x14ac:dyDescent="0.3">
      <c r="A153" s="19"/>
      <c r="B153" s="19"/>
      <c r="C153" s="104"/>
      <c r="D153" s="453"/>
      <c r="E153" s="454" t="str">
        <f t="shared" ca="1" si="62"/>
        <v>Kenya</v>
      </c>
      <c r="F153" s="454" t="str">
        <f t="shared" ca="1" si="62"/>
        <v>ke</v>
      </c>
      <c r="G153" s="454" t="str">
        <f t="shared" ca="1" si="62"/>
        <v>e9m3</v>
      </c>
      <c r="H153" s="175"/>
      <c r="I153" s="175"/>
      <c r="J153" s="442">
        <f t="shared" ca="1" si="63"/>
        <v>0</v>
      </c>
      <c r="K153" s="442">
        <f t="shared" ca="1" si="63"/>
        <v>0</v>
      </c>
      <c r="L153" s="448">
        <f t="shared" ca="1" si="63"/>
        <v>0</v>
      </c>
      <c r="M153" s="445">
        <f t="shared" ca="1" si="51"/>
        <v>0</v>
      </c>
      <c r="N153" s="445">
        <f t="shared" ca="1" si="52"/>
        <v>0</v>
      </c>
      <c r="O153" s="445">
        <f t="shared" ca="1" si="53"/>
        <v>0</v>
      </c>
      <c r="P153" s="445">
        <f t="shared" ca="1" si="39"/>
        <v>0</v>
      </c>
      <c r="Q153" s="442">
        <f t="shared" ca="1" si="40"/>
        <v>0</v>
      </c>
      <c r="R153" s="446">
        <f t="shared" ca="1" si="41"/>
        <v>0</v>
      </c>
      <c r="S153" s="445">
        <f t="shared" ca="1" si="54"/>
        <v>0</v>
      </c>
      <c r="T153" s="442">
        <f t="shared" ca="1" si="54"/>
        <v>0</v>
      </c>
      <c r="U153" s="446">
        <f t="shared" ca="1" si="54"/>
        <v>0</v>
      </c>
      <c r="V153" s="445">
        <f t="shared" ca="1" si="55"/>
        <v>0</v>
      </c>
      <c r="W153" s="445">
        <f t="shared" ca="1" si="56"/>
        <v>0</v>
      </c>
      <c r="X153" s="445">
        <f t="shared" ca="1" si="57"/>
        <v>0</v>
      </c>
      <c r="Y153" s="445">
        <f t="shared" ca="1" si="42"/>
        <v>0</v>
      </c>
      <c r="Z153" s="442">
        <f t="shared" ca="1" si="43"/>
        <v>0</v>
      </c>
      <c r="AA153" s="446">
        <f t="shared" ca="1" si="44"/>
        <v>0</v>
      </c>
      <c r="AB153" s="445">
        <f t="shared" ca="1" si="60"/>
        <v>0</v>
      </c>
      <c r="AC153" s="442">
        <f t="shared" ca="1" si="60"/>
        <v>0</v>
      </c>
      <c r="AD153" s="446">
        <f t="shared" ca="1" si="60"/>
        <v>0</v>
      </c>
      <c r="AE153" s="445">
        <f t="shared" ca="1" si="45"/>
        <v>0</v>
      </c>
      <c r="AF153" s="445">
        <f t="shared" ca="1" si="46"/>
        <v>0</v>
      </c>
      <c r="AG153" s="445">
        <f t="shared" ca="1" si="47"/>
        <v>0</v>
      </c>
      <c r="AH153" s="445">
        <f t="shared" ca="1" si="48"/>
        <v>0</v>
      </c>
      <c r="AI153" s="442">
        <f t="shared" ca="1" si="49"/>
        <v>0</v>
      </c>
      <c r="AJ153" s="446">
        <f t="shared" ca="1" si="50"/>
        <v>0</v>
      </c>
      <c r="AK153" s="445">
        <f t="shared" ca="1" si="61"/>
        <v>0</v>
      </c>
      <c r="AL153" s="442">
        <f t="shared" ca="1" si="61"/>
        <v>0</v>
      </c>
      <c r="AM153" s="446">
        <f t="shared" ca="1" si="61"/>
        <v>0</v>
      </c>
    </row>
    <row r="154" spans="1:39" s="82" customFormat="1" ht="12.9" customHeight="1" x14ac:dyDescent="0.3">
      <c r="A154" s="19"/>
      <c r="B154" s="19"/>
      <c r="C154" s="104"/>
      <c r="D154" s="453"/>
      <c r="E154" s="454" t="str">
        <f t="shared" ca="1" si="62"/>
        <v>Kyrgyzstan</v>
      </c>
      <c r="F154" s="454" t="str">
        <f t="shared" ca="1" si="62"/>
        <v>kg</v>
      </c>
      <c r="G154" s="454" t="str">
        <f t="shared" ca="1" si="62"/>
        <v>e9m3</v>
      </c>
      <c r="H154" s="175"/>
      <c r="I154" s="175"/>
      <c r="J154" s="442">
        <f t="shared" ca="1" si="63"/>
        <v>0</v>
      </c>
      <c r="K154" s="442">
        <f t="shared" ca="1" si="63"/>
        <v>0</v>
      </c>
      <c r="L154" s="448">
        <f t="shared" ca="1" si="63"/>
        <v>0</v>
      </c>
      <c r="M154" s="445">
        <f t="shared" ca="1" si="51"/>
        <v>0</v>
      </c>
      <c r="N154" s="445">
        <f t="shared" ca="1" si="52"/>
        <v>0</v>
      </c>
      <c r="O154" s="445">
        <f t="shared" ca="1" si="53"/>
        <v>0</v>
      </c>
      <c r="P154" s="445">
        <f t="shared" ca="1" si="39"/>
        <v>0</v>
      </c>
      <c r="Q154" s="442">
        <f t="shared" ca="1" si="40"/>
        <v>0</v>
      </c>
      <c r="R154" s="446">
        <f t="shared" ca="1" si="41"/>
        <v>0</v>
      </c>
      <c r="S154" s="445">
        <f t="shared" ca="1" si="54"/>
        <v>0</v>
      </c>
      <c r="T154" s="442">
        <f t="shared" ca="1" si="54"/>
        <v>0</v>
      </c>
      <c r="U154" s="446">
        <f t="shared" ca="1" si="54"/>
        <v>0</v>
      </c>
      <c r="V154" s="445">
        <f t="shared" ca="1" si="55"/>
        <v>0</v>
      </c>
      <c r="W154" s="445">
        <f t="shared" ca="1" si="56"/>
        <v>0</v>
      </c>
      <c r="X154" s="445">
        <f t="shared" ca="1" si="57"/>
        <v>0</v>
      </c>
      <c r="Y154" s="445">
        <f t="shared" ca="1" si="42"/>
        <v>0</v>
      </c>
      <c r="Z154" s="442">
        <f t="shared" ca="1" si="43"/>
        <v>0</v>
      </c>
      <c r="AA154" s="446">
        <f t="shared" ca="1" si="44"/>
        <v>0</v>
      </c>
      <c r="AB154" s="445">
        <f t="shared" ca="1" si="60"/>
        <v>0</v>
      </c>
      <c r="AC154" s="442">
        <f t="shared" ca="1" si="60"/>
        <v>0</v>
      </c>
      <c r="AD154" s="446">
        <f t="shared" ca="1" si="60"/>
        <v>0</v>
      </c>
      <c r="AE154" s="445">
        <f t="shared" ca="1" si="45"/>
        <v>0</v>
      </c>
      <c r="AF154" s="445">
        <f t="shared" ca="1" si="46"/>
        <v>0</v>
      </c>
      <c r="AG154" s="445">
        <f t="shared" ca="1" si="47"/>
        <v>0</v>
      </c>
      <c r="AH154" s="445">
        <f t="shared" ca="1" si="48"/>
        <v>0</v>
      </c>
      <c r="AI154" s="442">
        <f t="shared" ca="1" si="49"/>
        <v>0</v>
      </c>
      <c r="AJ154" s="446">
        <f t="shared" ca="1" si="50"/>
        <v>0</v>
      </c>
      <c r="AK154" s="445">
        <f t="shared" ca="1" si="61"/>
        <v>0</v>
      </c>
      <c r="AL154" s="442">
        <f t="shared" ca="1" si="61"/>
        <v>0</v>
      </c>
      <c r="AM154" s="446">
        <f t="shared" ca="1" si="61"/>
        <v>0</v>
      </c>
    </row>
    <row r="155" spans="1:39" s="82" customFormat="1" ht="12.9" customHeight="1" x14ac:dyDescent="0.3">
      <c r="A155" s="19"/>
      <c r="B155" s="19"/>
      <c r="C155" s="104"/>
      <c r="D155" s="453"/>
      <c r="E155" s="454" t="str">
        <f t="shared" ca="1" si="62"/>
        <v>Cambodia</v>
      </c>
      <c r="F155" s="454" t="str">
        <f t="shared" ca="1" si="62"/>
        <v>kh</v>
      </c>
      <c r="G155" s="454" t="str">
        <f t="shared" ca="1" si="62"/>
        <v>e9m3</v>
      </c>
      <c r="H155" s="175"/>
      <c r="I155" s="175"/>
      <c r="J155" s="442">
        <f t="shared" ca="1" si="63"/>
        <v>0</v>
      </c>
      <c r="K155" s="442">
        <f t="shared" ca="1" si="63"/>
        <v>0</v>
      </c>
      <c r="L155" s="448">
        <f t="shared" ca="1" si="63"/>
        <v>0</v>
      </c>
      <c r="M155" s="445">
        <f t="shared" ca="1" si="51"/>
        <v>0</v>
      </c>
      <c r="N155" s="445">
        <f t="shared" ca="1" si="52"/>
        <v>0</v>
      </c>
      <c r="O155" s="445">
        <f t="shared" ca="1" si="53"/>
        <v>0</v>
      </c>
      <c r="P155" s="445">
        <f t="shared" ca="1" si="39"/>
        <v>0</v>
      </c>
      <c r="Q155" s="442">
        <f t="shared" ca="1" si="40"/>
        <v>0</v>
      </c>
      <c r="R155" s="446">
        <f t="shared" ca="1" si="41"/>
        <v>0</v>
      </c>
      <c r="S155" s="445">
        <f t="shared" ca="1" si="54"/>
        <v>0</v>
      </c>
      <c r="T155" s="442">
        <f t="shared" ca="1" si="54"/>
        <v>0</v>
      </c>
      <c r="U155" s="446">
        <f t="shared" ca="1" si="54"/>
        <v>0</v>
      </c>
      <c r="V155" s="445">
        <f t="shared" ca="1" si="55"/>
        <v>0</v>
      </c>
      <c r="W155" s="445">
        <f t="shared" ca="1" si="56"/>
        <v>0</v>
      </c>
      <c r="X155" s="445">
        <f t="shared" ca="1" si="57"/>
        <v>0</v>
      </c>
      <c r="Y155" s="445">
        <f t="shared" ca="1" si="42"/>
        <v>0</v>
      </c>
      <c r="Z155" s="442">
        <f t="shared" ca="1" si="43"/>
        <v>0</v>
      </c>
      <c r="AA155" s="446">
        <f t="shared" ca="1" si="44"/>
        <v>0</v>
      </c>
      <c r="AB155" s="445">
        <f t="shared" ca="1" si="60"/>
        <v>0</v>
      </c>
      <c r="AC155" s="442">
        <f t="shared" ca="1" si="60"/>
        <v>0</v>
      </c>
      <c r="AD155" s="446">
        <f t="shared" ca="1" si="60"/>
        <v>0</v>
      </c>
      <c r="AE155" s="445">
        <f t="shared" ca="1" si="45"/>
        <v>0</v>
      </c>
      <c r="AF155" s="445">
        <f t="shared" ca="1" si="46"/>
        <v>0</v>
      </c>
      <c r="AG155" s="445">
        <f t="shared" ca="1" si="47"/>
        <v>0</v>
      </c>
      <c r="AH155" s="445">
        <f t="shared" ca="1" si="48"/>
        <v>0</v>
      </c>
      <c r="AI155" s="442">
        <f t="shared" ca="1" si="49"/>
        <v>0</v>
      </c>
      <c r="AJ155" s="446">
        <f t="shared" ca="1" si="50"/>
        <v>0</v>
      </c>
      <c r="AK155" s="445">
        <f t="shared" ca="1" si="61"/>
        <v>0</v>
      </c>
      <c r="AL155" s="442">
        <f t="shared" ca="1" si="61"/>
        <v>0</v>
      </c>
      <c r="AM155" s="446">
        <f t="shared" ca="1" si="61"/>
        <v>0</v>
      </c>
    </row>
    <row r="156" spans="1:39" s="82" customFormat="1" ht="12.9" customHeight="1" x14ac:dyDescent="0.3">
      <c r="A156" s="19"/>
      <c r="B156" s="19"/>
      <c r="C156" s="104"/>
      <c r="D156" s="453"/>
      <c r="E156" s="454" t="str">
        <f t="shared" ca="1" si="62"/>
        <v>Kiribati</v>
      </c>
      <c r="F156" s="454" t="str">
        <f t="shared" ca="1" si="62"/>
        <v>ki</v>
      </c>
      <c r="G156" s="454" t="str">
        <f t="shared" ca="1" si="62"/>
        <v>e9m3</v>
      </c>
      <c r="H156" s="175"/>
      <c r="I156" s="175"/>
      <c r="J156" s="442">
        <f t="shared" ca="1" si="63"/>
        <v>0</v>
      </c>
      <c r="K156" s="442">
        <f t="shared" ca="1" si="63"/>
        <v>0</v>
      </c>
      <c r="L156" s="448">
        <f t="shared" ca="1" si="63"/>
        <v>0</v>
      </c>
      <c r="M156" s="445">
        <f t="shared" ca="1" si="51"/>
        <v>0</v>
      </c>
      <c r="N156" s="445">
        <f t="shared" ca="1" si="52"/>
        <v>0</v>
      </c>
      <c r="O156" s="445">
        <f t="shared" ca="1" si="53"/>
        <v>0</v>
      </c>
      <c r="P156" s="445">
        <f t="shared" ca="1" si="39"/>
        <v>0</v>
      </c>
      <c r="Q156" s="442">
        <f t="shared" ca="1" si="40"/>
        <v>0</v>
      </c>
      <c r="R156" s="446">
        <f t="shared" ca="1" si="41"/>
        <v>0</v>
      </c>
      <c r="S156" s="445">
        <f t="shared" ca="1" si="54"/>
        <v>0</v>
      </c>
      <c r="T156" s="442">
        <f t="shared" ca="1" si="54"/>
        <v>0</v>
      </c>
      <c r="U156" s="446">
        <f t="shared" ca="1" si="54"/>
        <v>0</v>
      </c>
      <c r="V156" s="445">
        <f t="shared" ca="1" si="55"/>
        <v>0</v>
      </c>
      <c r="W156" s="445">
        <f t="shared" ca="1" si="56"/>
        <v>0</v>
      </c>
      <c r="X156" s="445">
        <f t="shared" ca="1" si="57"/>
        <v>0</v>
      </c>
      <c r="Y156" s="445">
        <f t="shared" ca="1" si="42"/>
        <v>0</v>
      </c>
      <c r="Z156" s="442">
        <f t="shared" ca="1" si="43"/>
        <v>0</v>
      </c>
      <c r="AA156" s="446">
        <f t="shared" ca="1" si="44"/>
        <v>0</v>
      </c>
      <c r="AB156" s="445">
        <f t="shared" ca="1" si="60"/>
        <v>0</v>
      </c>
      <c r="AC156" s="442">
        <f t="shared" ca="1" si="60"/>
        <v>0</v>
      </c>
      <c r="AD156" s="446">
        <f t="shared" ca="1" si="60"/>
        <v>0</v>
      </c>
      <c r="AE156" s="445">
        <f t="shared" ca="1" si="45"/>
        <v>0</v>
      </c>
      <c r="AF156" s="445">
        <f t="shared" ca="1" si="46"/>
        <v>0</v>
      </c>
      <c r="AG156" s="445">
        <f t="shared" ca="1" si="47"/>
        <v>0</v>
      </c>
      <c r="AH156" s="445">
        <f t="shared" ca="1" si="48"/>
        <v>0</v>
      </c>
      <c r="AI156" s="442">
        <f t="shared" ca="1" si="49"/>
        <v>0</v>
      </c>
      <c r="AJ156" s="446">
        <f t="shared" ca="1" si="50"/>
        <v>0</v>
      </c>
      <c r="AK156" s="445">
        <f t="shared" ca="1" si="61"/>
        <v>0</v>
      </c>
      <c r="AL156" s="442">
        <f t="shared" ca="1" si="61"/>
        <v>0</v>
      </c>
      <c r="AM156" s="446">
        <f t="shared" ca="1" si="61"/>
        <v>0</v>
      </c>
    </row>
    <row r="157" spans="1:39" s="82" customFormat="1" ht="12.9" customHeight="1" x14ac:dyDescent="0.3">
      <c r="A157" s="19"/>
      <c r="B157" s="19"/>
      <c r="C157" s="104"/>
      <c r="D157" s="453"/>
      <c r="E157" s="454" t="str">
        <f t="shared" ca="1" si="62"/>
        <v>Comoros</v>
      </c>
      <c r="F157" s="454" t="str">
        <f t="shared" ca="1" si="62"/>
        <v>km</v>
      </c>
      <c r="G157" s="454" t="str">
        <f t="shared" ca="1" si="62"/>
        <v>e9m3</v>
      </c>
      <c r="H157" s="175"/>
      <c r="I157" s="175"/>
      <c r="J157" s="442">
        <f t="shared" ca="1" si="63"/>
        <v>0</v>
      </c>
      <c r="K157" s="442">
        <f t="shared" ca="1" si="63"/>
        <v>0</v>
      </c>
      <c r="L157" s="448">
        <f t="shared" ca="1" si="63"/>
        <v>0</v>
      </c>
      <c r="M157" s="445">
        <f t="shared" ca="1" si="51"/>
        <v>0</v>
      </c>
      <c r="N157" s="445">
        <f t="shared" ca="1" si="52"/>
        <v>0</v>
      </c>
      <c r="O157" s="445">
        <f t="shared" ca="1" si="53"/>
        <v>0</v>
      </c>
      <c r="P157" s="445">
        <f t="shared" ca="1" si="39"/>
        <v>0</v>
      </c>
      <c r="Q157" s="442">
        <f t="shared" ca="1" si="40"/>
        <v>0</v>
      </c>
      <c r="R157" s="446">
        <f t="shared" ca="1" si="41"/>
        <v>0</v>
      </c>
      <c r="S157" s="445">
        <f t="shared" ca="1" si="54"/>
        <v>0</v>
      </c>
      <c r="T157" s="442">
        <f t="shared" ca="1" si="54"/>
        <v>0</v>
      </c>
      <c r="U157" s="446">
        <f t="shared" ca="1" si="54"/>
        <v>0</v>
      </c>
      <c r="V157" s="445">
        <f t="shared" ca="1" si="55"/>
        <v>0</v>
      </c>
      <c r="W157" s="445">
        <f t="shared" ca="1" si="56"/>
        <v>0</v>
      </c>
      <c r="X157" s="445">
        <f t="shared" ca="1" si="57"/>
        <v>0</v>
      </c>
      <c r="Y157" s="445">
        <f t="shared" ca="1" si="42"/>
        <v>0</v>
      </c>
      <c r="Z157" s="442">
        <f t="shared" ca="1" si="43"/>
        <v>0</v>
      </c>
      <c r="AA157" s="446">
        <f t="shared" ca="1" si="44"/>
        <v>0</v>
      </c>
      <c r="AB157" s="445">
        <f t="shared" ca="1" si="60"/>
        <v>0</v>
      </c>
      <c r="AC157" s="442">
        <f t="shared" ca="1" si="60"/>
        <v>0</v>
      </c>
      <c r="AD157" s="446">
        <f t="shared" ca="1" si="60"/>
        <v>0</v>
      </c>
      <c r="AE157" s="445">
        <f t="shared" ca="1" si="45"/>
        <v>0</v>
      </c>
      <c r="AF157" s="445">
        <f t="shared" ca="1" si="46"/>
        <v>0</v>
      </c>
      <c r="AG157" s="445">
        <f t="shared" ca="1" si="47"/>
        <v>0</v>
      </c>
      <c r="AH157" s="445">
        <f t="shared" ca="1" si="48"/>
        <v>0</v>
      </c>
      <c r="AI157" s="442">
        <f t="shared" ca="1" si="49"/>
        <v>0</v>
      </c>
      <c r="AJ157" s="446">
        <f t="shared" ca="1" si="50"/>
        <v>0</v>
      </c>
      <c r="AK157" s="445">
        <f t="shared" ca="1" si="61"/>
        <v>0</v>
      </c>
      <c r="AL157" s="442">
        <f t="shared" ca="1" si="61"/>
        <v>0</v>
      </c>
      <c r="AM157" s="446">
        <f t="shared" ca="1" si="61"/>
        <v>0</v>
      </c>
    </row>
    <row r="158" spans="1:39" s="82" customFormat="1" ht="12.9" customHeight="1" x14ac:dyDescent="0.3">
      <c r="A158" s="19"/>
      <c r="B158" s="19"/>
      <c r="C158" s="104"/>
      <c r="D158" s="453"/>
      <c r="E158" s="454" t="str">
        <f t="shared" ca="1" si="62"/>
        <v>Saint Kitts and Nevis</v>
      </c>
      <c r="F158" s="454" t="str">
        <f t="shared" ca="1" si="62"/>
        <v>kn</v>
      </c>
      <c r="G158" s="454" t="str">
        <f t="shared" ca="1" si="62"/>
        <v>e9m3</v>
      </c>
      <c r="H158" s="175"/>
      <c r="I158" s="175"/>
      <c r="J158" s="442">
        <f t="shared" ca="1" si="63"/>
        <v>0</v>
      </c>
      <c r="K158" s="442">
        <f t="shared" ca="1" si="63"/>
        <v>0</v>
      </c>
      <c r="L158" s="448">
        <f t="shared" ca="1" si="63"/>
        <v>0</v>
      </c>
      <c r="M158" s="445">
        <f t="shared" ca="1" si="51"/>
        <v>0</v>
      </c>
      <c r="N158" s="445">
        <f t="shared" ca="1" si="52"/>
        <v>0</v>
      </c>
      <c r="O158" s="445">
        <f t="shared" ca="1" si="53"/>
        <v>0</v>
      </c>
      <c r="P158" s="445">
        <f t="shared" ca="1" si="39"/>
        <v>0</v>
      </c>
      <c r="Q158" s="442">
        <f t="shared" ca="1" si="40"/>
        <v>0</v>
      </c>
      <c r="R158" s="446">
        <f t="shared" ca="1" si="41"/>
        <v>0</v>
      </c>
      <c r="S158" s="445">
        <f t="shared" ca="1" si="54"/>
        <v>0</v>
      </c>
      <c r="T158" s="442">
        <f t="shared" ca="1" si="54"/>
        <v>0</v>
      </c>
      <c r="U158" s="446">
        <f t="shared" ca="1" si="54"/>
        <v>0</v>
      </c>
      <c r="V158" s="445">
        <f t="shared" ca="1" si="55"/>
        <v>0</v>
      </c>
      <c r="W158" s="445">
        <f t="shared" ca="1" si="56"/>
        <v>0</v>
      </c>
      <c r="X158" s="445">
        <f t="shared" ca="1" si="57"/>
        <v>0</v>
      </c>
      <c r="Y158" s="445">
        <f t="shared" ca="1" si="42"/>
        <v>0</v>
      </c>
      <c r="Z158" s="442">
        <f t="shared" ca="1" si="43"/>
        <v>0</v>
      </c>
      <c r="AA158" s="446">
        <f t="shared" ca="1" si="44"/>
        <v>0</v>
      </c>
      <c r="AB158" s="445">
        <f t="shared" ca="1" si="60"/>
        <v>0</v>
      </c>
      <c r="AC158" s="442">
        <f t="shared" ca="1" si="60"/>
        <v>0</v>
      </c>
      <c r="AD158" s="446">
        <f t="shared" ca="1" si="60"/>
        <v>0</v>
      </c>
      <c r="AE158" s="445">
        <f t="shared" ca="1" si="45"/>
        <v>0</v>
      </c>
      <c r="AF158" s="445">
        <f t="shared" ca="1" si="46"/>
        <v>0</v>
      </c>
      <c r="AG158" s="445">
        <f t="shared" ca="1" si="47"/>
        <v>0</v>
      </c>
      <c r="AH158" s="445">
        <f t="shared" ca="1" si="48"/>
        <v>0</v>
      </c>
      <c r="AI158" s="442">
        <f t="shared" ca="1" si="49"/>
        <v>0</v>
      </c>
      <c r="AJ158" s="446">
        <f t="shared" ca="1" si="50"/>
        <v>0</v>
      </c>
      <c r="AK158" s="445">
        <f t="shared" ca="1" si="61"/>
        <v>0</v>
      </c>
      <c r="AL158" s="442">
        <f t="shared" ca="1" si="61"/>
        <v>0</v>
      </c>
      <c r="AM158" s="446">
        <f t="shared" ca="1" si="61"/>
        <v>0</v>
      </c>
    </row>
    <row r="159" spans="1:39" s="82" customFormat="1" ht="12.9" customHeight="1" x14ac:dyDescent="0.3">
      <c r="A159" s="19"/>
      <c r="B159" s="19"/>
      <c r="C159" s="104"/>
      <c r="D159" s="453"/>
      <c r="E159" s="454" t="str">
        <f t="shared" ref="E159:G178" ca="1" si="64">INDIRECT((ADDRESS(ROW(),COLUMN(),,,$F$290)))</f>
        <v>Korea (Democratic People's Republic of)</v>
      </c>
      <c r="F159" s="454" t="str">
        <f t="shared" ca="1" si="64"/>
        <v>kp</v>
      </c>
      <c r="G159" s="454" t="str">
        <f t="shared" ca="1" si="64"/>
        <v>e9m3</v>
      </c>
      <c r="H159" s="175"/>
      <c r="I159" s="175"/>
      <c r="J159" s="442">
        <f t="shared" ref="J159:L178" ca="1" si="65">INDIRECT((ADDRESS(ROW(),COLUMN(),,,$F$290)))</f>
        <v>0</v>
      </c>
      <c r="K159" s="442">
        <f t="shared" ca="1" si="65"/>
        <v>0</v>
      </c>
      <c r="L159" s="448">
        <f t="shared" ca="1" si="65"/>
        <v>0</v>
      </c>
      <c r="M159" s="445">
        <f t="shared" ca="1" si="51"/>
        <v>0</v>
      </c>
      <c r="N159" s="445">
        <f t="shared" ca="1" si="52"/>
        <v>0</v>
      </c>
      <c r="O159" s="445">
        <f t="shared" ca="1" si="53"/>
        <v>0</v>
      </c>
      <c r="P159" s="445">
        <f t="shared" ca="1" si="39"/>
        <v>0</v>
      </c>
      <c r="Q159" s="442">
        <f t="shared" ca="1" si="40"/>
        <v>0</v>
      </c>
      <c r="R159" s="446">
        <f t="shared" ca="1" si="41"/>
        <v>0</v>
      </c>
      <c r="S159" s="445">
        <f t="shared" ca="1" si="54"/>
        <v>0</v>
      </c>
      <c r="T159" s="442">
        <f t="shared" ca="1" si="54"/>
        <v>0</v>
      </c>
      <c r="U159" s="446">
        <f t="shared" ca="1" si="54"/>
        <v>0</v>
      </c>
      <c r="V159" s="445">
        <f t="shared" ca="1" si="55"/>
        <v>0</v>
      </c>
      <c r="W159" s="445">
        <f t="shared" ca="1" si="56"/>
        <v>0</v>
      </c>
      <c r="X159" s="445">
        <f t="shared" ca="1" si="57"/>
        <v>0</v>
      </c>
      <c r="Y159" s="445">
        <f t="shared" ca="1" si="42"/>
        <v>0</v>
      </c>
      <c r="Z159" s="442">
        <f t="shared" ca="1" si="43"/>
        <v>0</v>
      </c>
      <c r="AA159" s="446">
        <f t="shared" ca="1" si="44"/>
        <v>0</v>
      </c>
      <c r="AB159" s="445">
        <f t="shared" ca="1" si="60"/>
        <v>0</v>
      </c>
      <c r="AC159" s="442">
        <f t="shared" ca="1" si="60"/>
        <v>0</v>
      </c>
      <c r="AD159" s="446">
        <f t="shared" ca="1" si="60"/>
        <v>0</v>
      </c>
      <c r="AE159" s="445">
        <f t="shared" ca="1" si="45"/>
        <v>0</v>
      </c>
      <c r="AF159" s="445">
        <f t="shared" ca="1" si="46"/>
        <v>0</v>
      </c>
      <c r="AG159" s="445">
        <f t="shared" ca="1" si="47"/>
        <v>0</v>
      </c>
      <c r="AH159" s="445">
        <f t="shared" ca="1" si="48"/>
        <v>0</v>
      </c>
      <c r="AI159" s="442">
        <f t="shared" ca="1" si="49"/>
        <v>0</v>
      </c>
      <c r="AJ159" s="446">
        <f t="shared" ca="1" si="50"/>
        <v>0</v>
      </c>
      <c r="AK159" s="445">
        <f t="shared" ca="1" si="61"/>
        <v>0</v>
      </c>
      <c r="AL159" s="442">
        <f t="shared" ca="1" si="61"/>
        <v>0</v>
      </c>
      <c r="AM159" s="446">
        <f t="shared" ca="1" si="61"/>
        <v>0</v>
      </c>
    </row>
    <row r="160" spans="1:39" s="82" customFormat="1" ht="12.9" customHeight="1" x14ac:dyDescent="0.3">
      <c r="A160" s="19"/>
      <c r="B160" s="19"/>
      <c r="C160" s="104"/>
      <c r="D160" s="453"/>
      <c r="E160" s="454" t="str">
        <f t="shared" ca="1" si="64"/>
        <v>Korea, Republic of</v>
      </c>
      <c r="F160" s="454" t="str">
        <f t="shared" ca="1" si="64"/>
        <v>kr</v>
      </c>
      <c r="G160" s="454" t="str">
        <f t="shared" ca="1" si="64"/>
        <v>e9m3</v>
      </c>
      <c r="H160" s="175"/>
      <c r="I160" s="175"/>
      <c r="J160" s="442">
        <f t="shared" ca="1" si="65"/>
        <v>0</v>
      </c>
      <c r="K160" s="442">
        <f t="shared" ca="1" si="65"/>
        <v>0.24004593550605149</v>
      </c>
      <c r="L160" s="448">
        <f t="shared" ca="1" si="65"/>
        <v>0</v>
      </c>
      <c r="M160" s="445">
        <f t="shared" ca="1" si="51"/>
        <v>0</v>
      </c>
      <c r="N160" s="445">
        <f t="shared" ca="1" si="52"/>
        <v>0</v>
      </c>
      <c r="O160" s="445">
        <f t="shared" ca="1" si="53"/>
        <v>0</v>
      </c>
      <c r="P160" s="445">
        <f t="shared" ca="1" si="39"/>
        <v>0</v>
      </c>
      <c r="Q160" s="442">
        <f t="shared" ca="1" si="40"/>
        <v>0</v>
      </c>
      <c r="R160" s="446">
        <f t="shared" ca="1" si="41"/>
        <v>0</v>
      </c>
      <c r="S160" s="445">
        <f t="shared" ca="1" si="54"/>
        <v>0</v>
      </c>
      <c r="T160" s="442">
        <f t="shared" ca="1" si="54"/>
        <v>0</v>
      </c>
      <c r="U160" s="446">
        <f t="shared" ca="1" si="54"/>
        <v>0</v>
      </c>
      <c r="V160" s="445">
        <f t="shared" ca="1" si="55"/>
        <v>455.16454088541252</v>
      </c>
      <c r="W160" s="445">
        <f t="shared" ca="1" si="56"/>
        <v>470.25286820758095</v>
      </c>
      <c r="X160" s="445">
        <f t="shared" ca="1" si="57"/>
        <v>488.6941571568978</v>
      </c>
      <c r="Y160" s="445">
        <f t="shared" ca="1" si="42"/>
        <v>41.570733782296202</v>
      </c>
      <c r="Z160" s="442">
        <f t="shared" ca="1" si="43"/>
        <v>106.76871421438082</v>
      </c>
      <c r="AA160" s="446">
        <f t="shared" ca="1" si="44"/>
        <v>180.18242070016197</v>
      </c>
      <c r="AB160" s="445">
        <f t="shared" ca="1" si="60"/>
        <v>496.73527466770872</v>
      </c>
      <c r="AC160" s="442">
        <f t="shared" ca="1" si="60"/>
        <v>577.02158242196174</v>
      </c>
      <c r="AD160" s="446">
        <f t="shared" ca="1" si="60"/>
        <v>668.87657785705983</v>
      </c>
      <c r="AE160" s="445">
        <f t="shared" ca="1" si="45"/>
        <v>0</v>
      </c>
      <c r="AF160" s="445">
        <f t="shared" ca="1" si="46"/>
        <v>0</v>
      </c>
      <c r="AG160" s="445">
        <f t="shared" ca="1" si="47"/>
        <v>0</v>
      </c>
      <c r="AH160" s="445">
        <f t="shared" ca="1" si="48"/>
        <v>0</v>
      </c>
      <c r="AI160" s="442">
        <f t="shared" ca="1" si="49"/>
        <v>0</v>
      </c>
      <c r="AJ160" s="446">
        <f t="shared" ca="1" si="50"/>
        <v>0</v>
      </c>
      <c r="AK160" s="445">
        <f t="shared" ca="1" si="61"/>
        <v>0</v>
      </c>
      <c r="AL160" s="442">
        <f t="shared" ca="1" si="61"/>
        <v>0</v>
      </c>
      <c r="AM160" s="446">
        <f t="shared" ca="1" si="61"/>
        <v>0</v>
      </c>
    </row>
    <row r="161" spans="1:39" s="82" customFormat="1" ht="12.9" customHeight="1" x14ac:dyDescent="0.3">
      <c r="A161" s="19"/>
      <c r="B161" s="19"/>
      <c r="C161" s="104"/>
      <c r="D161" s="453"/>
      <c r="E161" s="454" t="str">
        <f t="shared" ca="1" si="64"/>
        <v>Kuwait</v>
      </c>
      <c r="F161" s="454" t="str">
        <f t="shared" ca="1" si="64"/>
        <v>kw</v>
      </c>
      <c r="G161" s="454" t="str">
        <f t="shared" ca="1" si="64"/>
        <v>e9m3</v>
      </c>
      <c r="H161" s="175"/>
      <c r="I161" s="175"/>
      <c r="J161" s="442">
        <f t="shared" ca="1" si="65"/>
        <v>18</v>
      </c>
      <c r="K161" s="442">
        <f t="shared" ca="1" si="65"/>
        <v>10.71080391346125</v>
      </c>
      <c r="L161" s="448">
        <f t="shared" ca="1" si="65"/>
        <v>13.952</v>
      </c>
      <c r="M161" s="445">
        <f t="shared" ca="1" si="51"/>
        <v>34130.807999999997</v>
      </c>
      <c r="N161" s="445">
        <f t="shared" ca="1" si="52"/>
        <v>35262.216</v>
      </c>
      <c r="O161" s="445">
        <f t="shared" ca="1" si="53"/>
        <v>36645.048000000003</v>
      </c>
      <c r="P161" s="445">
        <f t="shared" ca="1" si="39"/>
        <v>3117.2084063988159</v>
      </c>
      <c r="Q161" s="442">
        <f t="shared" ca="1" si="40"/>
        <v>8006.1212109563321</v>
      </c>
      <c r="R161" s="446">
        <f t="shared" ca="1" si="41"/>
        <v>13511.095556630047</v>
      </c>
      <c r="S161" s="445">
        <f t="shared" ca="1" si="54"/>
        <v>37248.016406398812</v>
      </c>
      <c r="T161" s="442">
        <f t="shared" ca="1" si="54"/>
        <v>43268.337210956335</v>
      </c>
      <c r="U161" s="446">
        <f t="shared" ca="1" si="54"/>
        <v>50156.14355663005</v>
      </c>
      <c r="V161" s="445">
        <f t="shared" ca="1" si="55"/>
        <v>20309.355105333027</v>
      </c>
      <c r="W161" s="445">
        <f t="shared" ca="1" si="56"/>
        <v>20982.593396117551</v>
      </c>
      <c r="X161" s="445">
        <f t="shared" ca="1" si="57"/>
        <v>21805.440195965297</v>
      </c>
      <c r="Y161" s="445">
        <f t="shared" ca="1" si="42"/>
        <v>1854.8782221294857</v>
      </c>
      <c r="Z161" s="442">
        <f t="shared" ca="1" si="43"/>
        <v>4763.999688775345</v>
      </c>
      <c r="AA161" s="446">
        <f t="shared" ca="1" si="44"/>
        <v>8039.705286839001</v>
      </c>
      <c r="AB161" s="445">
        <f t="shared" ca="1" si="60"/>
        <v>22164.233327462513</v>
      </c>
      <c r="AC161" s="442">
        <f t="shared" ca="1" si="60"/>
        <v>25746.593084892895</v>
      </c>
      <c r="AD161" s="446">
        <f t="shared" ca="1" si="60"/>
        <v>29845.145482804299</v>
      </c>
      <c r="AE161" s="445">
        <f t="shared" ca="1" si="45"/>
        <v>27273.369599999998</v>
      </c>
      <c r="AF161" s="445">
        <f t="shared" ca="1" si="46"/>
        <v>28177.459200000001</v>
      </c>
      <c r="AG161" s="445">
        <f t="shared" ca="1" si="47"/>
        <v>29282.457599999998</v>
      </c>
      <c r="AH161" s="445">
        <f t="shared" ca="1" si="48"/>
        <v>2416.1828714486819</v>
      </c>
      <c r="AI161" s="442">
        <f t="shared" ca="1" si="49"/>
        <v>6205.6335075145971</v>
      </c>
      <c r="AJ161" s="446">
        <f t="shared" ca="1" si="50"/>
        <v>10472.600289227912</v>
      </c>
      <c r="AK161" s="445">
        <f t="shared" ca="1" si="61"/>
        <v>29689.552471448682</v>
      </c>
      <c r="AL161" s="442">
        <f t="shared" ca="1" si="61"/>
        <v>34383.092707514596</v>
      </c>
      <c r="AM161" s="446">
        <f t="shared" ca="1" si="61"/>
        <v>39755.057889227908</v>
      </c>
    </row>
    <row r="162" spans="1:39" s="82" customFormat="1" ht="12.9" customHeight="1" x14ac:dyDescent="0.3">
      <c r="A162" s="19"/>
      <c r="B162" s="19"/>
      <c r="C162" s="104"/>
      <c r="D162" s="453"/>
      <c r="E162" s="454" t="str">
        <f t="shared" ca="1" si="64"/>
        <v>Cayman Islands</v>
      </c>
      <c r="F162" s="454" t="str">
        <f t="shared" ca="1" si="64"/>
        <v>ky</v>
      </c>
      <c r="G162" s="454" t="str">
        <f t="shared" ca="1" si="64"/>
        <v>e9m3</v>
      </c>
      <c r="H162" s="175"/>
      <c r="I162" s="175"/>
      <c r="J162" s="442">
        <f t="shared" ca="1" si="65"/>
        <v>0</v>
      </c>
      <c r="K162" s="442">
        <f t="shared" ca="1" si="65"/>
        <v>0</v>
      </c>
      <c r="L162" s="448">
        <f t="shared" ca="1" si="65"/>
        <v>0</v>
      </c>
      <c r="M162" s="445">
        <f t="shared" ca="1" si="51"/>
        <v>0</v>
      </c>
      <c r="N162" s="445">
        <f t="shared" ca="1" si="52"/>
        <v>0</v>
      </c>
      <c r="O162" s="445">
        <f t="shared" ca="1" si="53"/>
        <v>0</v>
      </c>
      <c r="P162" s="445">
        <f t="shared" ca="1" si="39"/>
        <v>0</v>
      </c>
      <c r="Q162" s="442">
        <f t="shared" ca="1" si="40"/>
        <v>0</v>
      </c>
      <c r="R162" s="446">
        <f t="shared" ca="1" si="41"/>
        <v>0</v>
      </c>
      <c r="S162" s="445">
        <f t="shared" ca="1" si="54"/>
        <v>0</v>
      </c>
      <c r="T162" s="442">
        <f t="shared" ca="1" si="54"/>
        <v>0</v>
      </c>
      <c r="U162" s="446">
        <f t="shared" ca="1" si="54"/>
        <v>0</v>
      </c>
      <c r="V162" s="445">
        <f t="shared" ca="1" si="55"/>
        <v>0</v>
      </c>
      <c r="W162" s="445">
        <f t="shared" ca="1" si="56"/>
        <v>0</v>
      </c>
      <c r="X162" s="445">
        <f t="shared" ca="1" si="57"/>
        <v>0</v>
      </c>
      <c r="Y162" s="445">
        <f t="shared" ca="1" si="42"/>
        <v>0</v>
      </c>
      <c r="Z162" s="442">
        <f t="shared" ca="1" si="43"/>
        <v>0</v>
      </c>
      <c r="AA162" s="446">
        <f t="shared" ca="1" si="44"/>
        <v>0</v>
      </c>
      <c r="AB162" s="445">
        <f t="shared" ca="1" si="60"/>
        <v>0</v>
      </c>
      <c r="AC162" s="442">
        <f t="shared" ca="1" si="60"/>
        <v>0</v>
      </c>
      <c r="AD162" s="446">
        <f t="shared" ca="1" si="60"/>
        <v>0</v>
      </c>
      <c r="AE162" s="445">
        <f t="shared" ca="1" si="45"/>
        <v>0</v>
      </c>
      <c r="AF162" s="445">
        <f t="shared" ca="1" si="46"/>
        <v>0</v>
      </c>
      <c r="AG162" s="445">
        <f t="shared" ca="1" si="47"/>
        <v>0</v>
      </c>
      <c r="AH162" s="445">
        <f t="shared" ca="1" si="48"/>
        <v>0</v>
      </c>
      <c r="AI162" s="442">
        <f t="shared" ca="1" si="49"/>
        <v>0</v>
      </c>
      <c r="AJ162" s="446">
        <f t="shared" ca="1" si="50"/>
        <v>0</v>
      </c>
      <c r="AK162" s="445">
        <f t="shared" ca="1" si="61"/>
        <v>0</v>
      </c>
      <c r="AL162" s="442">
        <f t="shared" ca="1" si="61"/>
        <v>0</v>
      </c>
      <c r="AM162" s="446">
        <f t="shared" ca="1" si="61"/>
        <v>0</v>
      </c>
    </row>
    <row r="163" spans="1:39" s="82" customFormat="1" ht="12.9" customHeight="1" x14ac:dyDescent="0.3">
      <c r="A163" s="19"/>
      <c r="B163" s="19"/>
      <c r="C163" s="104"/>
      <c r="D163" s="453"/>
      <c r="E163" s="454" t="str">
        <f t="shared" ca="1" si="64"/>
        <v>Kazakhstan</v>
      </c>
      <c r="F163" s="454" t="str">
        <f t="shared" ca="1" si="64"/>
        <v>kz</v>
      </c>
      <c r="G163" s="454" t="str">
        <f t="shared" ca="1" si="64"/>
        <v>e9m3</v>
      </c>
      <c r="H163" s="175"/>
      <c r="I163" s="175"/>
      <c r="J163" s="442">
        <f t="shared" ca="1" si="65"/>
        <v>23</v>
      </c>
      <c r="K163" s="442">
        <f t="shared" ca="1" si="65"/>
        <v>25.785558778607566</v>
      </c>
      <c r="L163" s="448">
        <f t="shared" ca="1" si="65"/>
        <v>26.076000000000001</v>
      </c>
      <c r="M163" s="445">
        <f t="shared" ca="1" si="51"/>
        <v>43611.587999999996</v>
      </c>
      <c r="N163" s="445">
        <f t="shared" ca="1" si="52"/>
        <v>45057.275999999998</v>
      </c>
      <c r="O163" s="445">
        <f t="shared" ca="1" si="53"/>
        <v>46824.227999999996</v>
      </c>
      <c r="P163" s="445">
        <f t="shared" ca="1" si="39"/>
        <v>3983.0996303984866</v>
      </c>
      <c r="Q163" s="442">
        <f t="shared" ca="1" si="40"/>
        <v>10230.043769555314</v>
      </c>
      <c r="R163" s="446">
        <f t="shared" ca="1" si="41"/>
        <v>17264.177655693948</v>
      </c>
      <c r="S163" s="445">
        <f t="shared" ca="1" si="54"/>
        <v>47594.687630398483</v>
      </c>
      <c r="T163" s="442">
        <f t="shared" ca="1" si="54"/>
        <v>55287.31976955531</v>
      </c>
      <c r="U163" s="446">
        <f t="shared" ca="1" si="54"/>
        <v>64088.405655693947</v>
      </c>
      <c r="V163" s="445">
        <f t="shared" ca="1" si="55"/>
        <v>48893.441991409403</v>
      </c>
      <c r="W163" s="445">
        <f t="shared" ca="1" si="56"/>
        <v>50514.219073997563</v>
      </c>
      <c r="X163" s="445">
        <f t="shared" ca="1" si="57"/>
        <v>52495.168841605308</v>
      </c>
      <c r="Y163" s="445">
        <f t="shared" ca="1" si="42"/>
        <v>4465.4978104647935</v>
      </c>
      <c r="Z163" s="442">
        <f t="shared" ca="1" si="43"/>
        <v>11469.017170765072</v>
      </c>
      <c r="AA163" s="446">
        <f t="shared" ca="1" si="44"/>
        <v>19355.063813270423</v>
      </c>
      <c r="AB163" s="445">
        <f t="shared" ca="1" si="60"/>
        <v>53358.939801874199</v>
      </c>
      <c r="AC163" s="442">
        <f t="shared" ca="1" si="60"/>
        <v>61983.236244762636</v>
      </c>
      <c r="AD163" s="446">
        <f t="shared" ca="1" si="60"/>
        <v>71850.232654875726</v>
      </c>
      <c r="AE163" s="445">
        <f t="shared" ca="1" si="45"/>
        <v>50973.364799999996</v>
      </c>
      <c r="AF163" s="445">
        <f t="shared" ca="1" si="46"/>
        <v>52663.089599999999</v>
      </c>
      <c r="AG163" s="445">
        <f t="shared" ca="1" si="47"/>
        <v>54728.308799999999</v>
      </c>
      <c r="AH163" s="445">
        <f t="shared" ca="1" si="48"/>
        <v>4515.7959114030846</v>
      </c>
      <c r="AI163" s="442">
        <f t="shared" ca="1" si="49"/>
        <v>11598.200927605407</v>
      </c>
      <c r="AJ163" s="446">
        <f t="shared" ca="1" si="50"/>
        <v>19573.073763038064</v>
      </c>
      <c r="AK163" s="445">
        <f t="shared" ca="1" si="61"/>
        <v>55489.160711403078</v>
      </c>
      <c r="AL163" s="442">
        <f t="shared" ca="1" si="61"/>
        <v>64261.290527605408</v>
      </c>
      <c r="AM163" s="446">
        <f t="shared" ca="1" si="61"/>
        <v>74301.38256303806</v>
      </c>
    </row>
    <row r="164" spans="1:39" s="82" customFormat="1" ht="12.9" customHeight="1" x14ac:dyDescent="0.3">
      <c r="A164" s="19"/>
      <c r="B164" s="19"/>
      <c r="C164" s="104"/>
      <c r="D164" s="453"/>
      <c r="E164" s="454" t="str">
        <f t="shared" ca="1" si="64"/>
        <v>Lao People's Democratic Republic</v>
      </c>
      <c r="F164" s="454" t="str">
        <f t="shared" ca="1" si="64"/>
        <v>la</v>
      </c>
      <c r="G164" s="454" t="str">
        <f t="shared" ca="1" si="64"/>
        <v>e9m3</v>
      </c>
      <c r="H164" s="175"/>
      <c r="I164" s="175"/>
      <c r="J164" s="442">
        <f t="shared" ca="1" si="65"/>
        <v>0</v>
      </c>
      <c r="K164" s="442">
        <f t="shared" ca="1" si="65"/>
        <v>0</v>
      </c>
      <c r="L164" s="448">
        <f t="shared" ca="1" si="65"/>
        <v>0</v>
      </c>
      <c r="M164" s="445">
        <f t="shared" ca="1" si="51"/>
        <v>0</v>
      </c>
      <c r="N164" s="445">
        <f t="shared" ca="1" si="52"/>
        <v>0</v>
      </c>
      <c r="O164" s="445">
        <f t="shared" ca="1" si="53"/>
        <v>0</v>
      </c>
      <c r="P164" s="445">
        <f t="shared" ca="1" si="39"/>
        <v>0</v>
      </c>
      <c r="Q164" s="442">
        <f t="shared" ca="1" si="40"/>
        <v>0</v>
      </c>
      <c r="R164" s="446">
        <f t="shared" ca="1" si="41"/>
        <v>0</v>
      </c>
      <c r="S164" s="445">
        <f t="shared" ca="1" si="54"/>
        <v>0</v>
      </c>
      <c r="T164" s="442">
        <f t="shared" ca="1" si="54"/>
        <v>0</v>
      </c>
      <c r="U164" s="446">
        <f t="shared" ca="1" si="54"/>
        <v>0</v>
      </c>
      <c r="V164" s="445">
        <f t="shared" ca="1" si="55"/>
        <v>0</v>
      </c>
      <c r="W164" s="445">
        <f t="shared" ca="1" si="56"/>
        <v>0</v>
      </c>
      <c r="X164" s="445">
        <f t="shared" ca="1" si="57"/>
        <v>0</v>
      </c>
      <c r="Y164" s="445">
        <f t="shared" ca="1" si="42"/>
        <v>0</v>
      </c>
      <c r="Z164" s="442">
        <f t="shared" ca="1" si="43"/>
        <v>0</v>
      </c>
      <c r="AA164" s="446">
        <f t="shared" ca="1" si="44"/>
        <v>0</v>
      </c>
      <c r="AB164" s="445">
        <f t="shared" ca="1" si="60"/>
        <v>0</v>
      </c>
      <c r="AC164" s="442">
        <f t="shared" ca="1" si="60"/>
        <v>0</v>
      </c>
      <c r="AD164" s="446">
        <f t="shared" ca="1" si="60"/>
        <v>0</v>
      </c>
      <c r="AE164" s="445">
        <f t="shared" ca="1" si="45"/>
        <v>0</v>
      </c>
      <c r="AF164" s="445">
        <f t="shared" ca="1" si="46"/>
        <v>0</v>
      </c>
      <c r="AG164" s="445">
        <f t="shared" ca="1" si="47"/>
        <v>0</v>
      </c>
      <c r="AH164" s="445">
        <f t="shared" ca="1" si="48"/>
        <v>0</v>
      </c>
      <c r="AI164" s="442">
        <f t="shared" ca="1" si="49"/>
        <v>0</v>
      </c>
      <c r="AJ164" s="446">
        <f t="shared" ca="1" si="50"/>
        <v>0</v>
      </c>
      <c r="AK164" s="445">
        <f t="shared" ca="1" si="61"/>
        <v>0</v>
      </c>
      <c r="AL164" s="442">
        <f t="shared" ca="1" si="61"/>
        <v>0</v>
      </c>
      <c r="AM164" s="446">
        <f t="shared" ca="1" si="61"/>
        <v>0</v>
      </c>
    </row>
    <row r="165" spans="1:39" s="82" customFormat="1" ht="12.9" customHeight="1" x14ac:dyDescent="0.3">
      <c r="A165" s="19"/>
      <c r="B165" s="19"/>
      <c r="C165" s="104"/>
      <c r="D165" s="453"/>
      <c r="E165" s="454" t="str">
        <f t="shared" ca="1" si="64"/>
        <v>Lebanon</v>
      </c>
      <c r="F165" s="454" t="str">
        <f t="shared" ca="1" si="64"/>
        <v>lb</v>
      </c>
      <c r="G165" s="454" t="str">
        <f t="shared" ca="1" si="64"/>
        <v>e9m3</v>
      </c>
      <c r="H165" s="175"/>
      <c r="I165" s="175"/>
      <c r="J165" s="442">
        <f t="shared" ca="1" si="65"/>
        <v>0</v>
      </c>
      <c r="K165" s="442">
        <f t="shared" ca="1" si="65"/>
        <v>0</v>
      </c>
      <c r="L165" s="448">
        <f t="shared" ca="1" si="65"/>
        <v>0</v>
      </c>
      <c r="M165" s="445">
        <f t="shared" ca="1" si="51"/>
        <v>0</v>
      </c>
      <c r="N165" s="445">
        <f t="shared" ca="1" si="52"/>
        <v>0</v>
      </c>
      <c r="O165" s="445">
        <f t="shared" ca="1" si="53"/>
        <v>0</v>
      </c>
      <c r="P165" s="445">
        <f t="shared" ca="1" si="39"/>
        <v>0</v>
      </c>
      <c r="Q165" s="442">
        <f t="shared" ca="1" si="40"/>
        <v>0</v>
      </c>
      <c r="R165" s="446">
        <f t="shared" ca="1" si="41"/>
        <v>0</v>
      </c>
      <c r="S165" s="445">
        <f t="shared" ca="1" si="54"/>
        <v>0</v>
      </c>
      <c r="T165" s="442">
        <f t="shared" ca="1" si="54"/>
        <v>0</v>
      </c>
      <c r="U165" s="446">
        <f t="shared" ca="1" si="54"/>
        <v>0</v>
      </c>
      <c r="V165" s="445">
        <f t="shared" ca="1" si="55"/>
        <v>0</v>
      </c>
      <c r="W165" s="445">
        <f t="shared" ca="1" si="56"/>
        <v>0</v>
      </c>
      <c r="X165" s="445">
        <f t="shared" ca="1" si="57"/>
        <v>0</v>
      </c>
      <c r="Y165" s="445">
        <f t="shared" ca="1" si="42"/>
        <v>0</v>
      </c>
      <c r="Z165" s="442">
        <f t="shared" ca="1" si="43"/>
        <v>0</v>
      </c>
      <c r="AA165" s="446">
        <f t="shared" ca="1" si="44"/>
        <v>0</v>
      </c>
      <c r="AB165" s="445">
        <f t="shared" ca="1" si="60"/>
        <v>0</v>
      </c>
      <c r="AC165" s="442">
        <f t="shared" ca="1" si="60"/>
        <v>0</v>
      </c>
      <c r="AD165" s="446">
        <f t="shared" ca="1" si="60"/>
        <v>0</v>
      </c>
      <c r="AE165" s="445">
        <f t="shared" ca="1" si="45"/>
        <v>0</v>
      </c>
      <c r="AF165" s="445">
        <f t="shared" ca="1" si="46"/>
        <v>0</v>
      </c>
      <c r="AG165" s="445">
        <f t="shared" ca="1" si="47"/>
        <v>0</v>
      </c>
      <c r="AH165" s="445">
        <f t="shared" ca="1" si="48"/>
        <v>0</v>
      </c>
      <c r="AI165" s="442">
        <f t="shared" ca="1" si="49"/>
        <v>0</v>
      </c>
      <c r="AJ165" s="446">
        <f t="shared" ca="1" si="50"/>
        <v>0</v>
      </c>
      <c r="AK165" s="445">
        <f t="shared" ca="1" si="61"/>
        <v>0</v>
      </c>
      <c r="AL165" s="442">
        <f t="shared" ca="1" si="61"/>
        <v>0</v>
      </c>
      <c r="AM165" s="446">
        <f t="shared" ca="1" si="61"/>
        <v>0</v>
      </c>
    </row>
    <row r="166" spans="1:39" s="82" customFormat="1" ht="12.9" customHeight="1" x14ac:dyDescent="0.3">
      <c r="A166" s="19"/>
      <c r="B166" s="19"/>
      <c r="C166" s="104"/>
      <c r="D166" s="453"/>
      <c r="E166" s="454" t="str">
        <f t="shared" ca="1" si="64"/>
        <v>Saint Lucia</v>
      </c>
      <c r="F166" s="454" t="str">
        <f t="shared" ca="1" si="64"/>
        <v>lc</v>
      </c>
      <c r="G166" s="454" t="str">
        <f t="shared" ca="1" si="64"/>
        <v>e9m3</v>
      </c>
      <c r="H166" s="175"/>
      <c r="I166" s="175"/>
      <c r="J166" s="442">
        <f t="shared" ca="1" si="65"/>
        <v>0</v>
      </c>
      <c r="K166" s="442">
        <f t="shared" ca="1" si="65"/>
        <v>0</v>
      </c>
      <c r="L166" s="448">
        <f t="shared" ca="1" si="65"/>
        <v>0</v>
      </c>
      <c r="M166" s="445">
        <f t="shared" ca="1" si="51"/>
        <v>0</v>
      </c>
      <c r="N166" s="445">
        <f t="shared" ca="1" si="52"/>
        <v>0</v>
      </c>
      <c r="O166" s="445">
        <f t="shared" ca="1" si="53"/>
        <v>0</v>
      </c>
      <c r="P166" s="445">
        <f t="shared" ca="1" si="39"/>
        <v>0</v>
      </c>
      <c r="Q166" s="442">
        <f t="shared" ca="1" si="40"/>
        <v>0</v>
      </c>
      <c r="R166" s="446">
        <f t="shared" ca="1" si="41"/>
        <v>0</v>
      </c>
      <c r="S166" s="445">
        <f t="shared" ca="1" si="54"/>
        <v>0</v>
      </c>
      <c r="T166" s="442">
        <f t="shared" ca="1" si="54"/>
        <v>0</v>
      </c>
      <c r="U166" s="446">
        <f t="shared" ca="1" si="54"/>
        <v>0</v>
      </c>
      <c r="V166" s="445">
        <f t="shared" ca="1" si="55"/>
        <v>0</v>
      </c>
      <c r="W166" s="445">
        <f t="shared" ca="1" si="56"/>
        <v>0</v>
      </c>
      <c r="X166" s="445">
        <f t="shared" ca="1" si="57"/>
        <v>0</v>
      </c>
      <c r="Y166" s="445">
        <f t="shared" ca="1" si="42"/>
        <v>0</v>
      </c>
      <c r="Z166" s="442">
        <f t="shared" ca="1" si="43"/>
        <v>0</v>
      </c>
      <c r="AA166" s="446">
        <f t="shared" ca="1" si="44"/>
        <v>0</v>
      </c>
      <c r="AB166" s="445">
        <f t="shared" ca="1" si="60"/>
        <v>0</v>
      </c>
      <c r="AC166" s="442">
        <f t="shared" ca="1" si="60"/>
        <v>0</v>
      </c>
      <c r="AD166" s="446">
        <f t="shared" ca="1" si="60"/>
        <v>0</v>
      </c>
      <c r="AE166" s="445">
        <f t="shared" ca="1" si="45"/>
        <v>0</v>
      </c>
      <c r="AF166" s="445">
        <f t="shared" ca="1" si="46"/>
        <v>0</v>
      </c>
      <c r="AG166" s="445">
        <f t="shared" ca="1" si="47"/>
        <v>0</v>
      </c>
      <c r="AH166" s="445">
        <f t="shared" ca="1" si="48"/>
        <v>0</v>
      </c>
      <c r="AI166" s="442">
        <f t="shared" ca="1" si="49"/>
        <v>0</v>
      </c>
      <c r="AJ166" s="446">
        <f t="shared" ca="1" si="50"/>
        <v>0</v>
      </c>
      <c r="AK166" s="445">
        <f t="shared" ca="1" si="61"/>
        <v>0</v>
      </c>
      <c r="AL166" s="442">
        <f t="shared" ca="1" si="61"/>
        <v>0</v>
      </c>
      <c r="AM166" s="446">
        <f t="shared" ca="1" si="61"/>
        <v>0</v>
      </c>
    </row>
    <row r="167" spans="1:39" s="82" customFormat="1" ht="12.9" customHeight="1" x14ac:dyDescent="0.3">
      <c r="A167" s="19"/>
      <c r="B167" s="19"/>
      <c r="C167" s="104"/>
      <c r="D167" s="453"/>
      <c r="E167" s="454" t="str">
        <f t="shared" ca="1" si="64"/>
        <v>Liechtenstein</v>
      </c>
      <c r="F167" s="454" t="str">
        <f t="shared" ca="1" si="64"/>
        <v>li</v>
      </c>
      <c r="G167" s="454" t="str">
        <f t="shared" ca="1" si="64"/>
        <v>e9m3</v>
      </c>
      <c r="H167" s="175"/>
      <c r="I167" s="175"/>
      <c r="J167" s="442">
        <f t="shared" ca="1" si="65"/>
        <v>0</v>
      </c>
      <c r="K167" s="442">
        <f t="shared" ca="1" si="65"/>
        <v>0</v>
      </c>
      <c r="L167" s="448">
        <f t="shared" ca="1" si="65"/>
        <v>0</v>
      </c>
      <c r="M167" s="445">
        <f t="shared" ca="1" si="51"/>
        <v>0</v>
      </c>
      <c r="N167" s="445">
        <f t="shared" ca="1" si="52"/>
        <v>0</v>
      </c>
      <c r="O167" s="445">
        <f t="shared" ca="1" si="53"/>
        <v>0</v>
      </c>
      <c r="P167" s="445">
        <f t="shared" ref="P167:P230" ca="1" si="66">$J167*$F$5*$F$22</f>
        <v>0</v>
      </c>
      <c r="Q167" s="442">
        <f t="shared" ref="Q167:Q230" ca="1" si="67">$J167*$F$5*$F$23</f>
        <v>0</v>
      </c>
      <c r="R167" s="446">
        <f t="shared" ref="R167:R230" ca="1" si="68">$J167*$F$5*$F$24</f>
        <v>0</v>
      </c>
      <c r="S167" s="445">
        <f t="shared" ca="1" si="54"/>
        <v>0</v>
      </c>
      <c r="T167" s="442">
        <f t="shared" ca="1" si="54"/>
        <v>0</v>
      </c>
      <c r="U167" s="446">
        <f t="shared" ca="1" si="54"/>
        <v>0</v>
      </c>
      <c r="V167" s="445">
        <f t="shared" ca="1" si="55"/>
        <v>0</v>
      </c>
      <c r="W167" s="445">
        <f t="shared" ca="1" si="56"/>
        <v>0</v>
      </c>
      <c r="X167" s="445">
        <f t="shared" ca="1" si="57"/>
        <v>0</v>
      </c>
      <c r="Y167" s="445">
        <f t="shared" ref="Y167:Y230" ca="1" si="69">$K167*$F$5*$F$22</f>
        <v>0</v>
      </c>
      <c r="Z167" s="442">
        <f t="shared" ref="Z167:Z230" ca="1" si="70">$K167*$F$5*$F$23</f>
        <v>0</v>
      </c>
      <c r="AA167" s="446">
        <f t="shared" ref="AA167:AA230" ca="1" si="71">$K167*$F$5*$F$24</f>
        <v>0</v>
      </c>
      <c r="AB167" s="445">
        <f t="shared" ca="1" si="60"/>
        <v>0</v>
      </c>
      <c r="AC167" s="442">
        <f t="shared" ca="1" si="60"/>
        <v>0</v>
      </c>
      <c r="AD167" s="446">
        <f t="shared" ca="1" si="60"/>
        <v>0</v>
      </c>
      <c r="AE167" s="445">
        <f t="shared" ref="AE167:AE230" ca="1" si="72">$L167*$F$10*$F$14</f>
        <v>0</v>
      </c>
      <c r="AF167" s="445">
        <f t="shared" ref="AF167:AF230" ca="1" si="73">$L167*$F$10*$F$15</f>
        <v>0</v>
      </c>
      <c r="AG167" s="445">
        <f t="shared" ref="AG167:AG230" ca="1" si="74">$L167*$F$10*$F$16</f>
        <v>0</v>
      </c>
      <c r="AH167" s="445">
        <f t="shared" ref="AH167:AH230" ca="1" si="75">$L167*$F$5*$F$22</f>
        <v>0</v>
      </c>
      <c r="AI167" s="442">
        <f t="shared" ref="AI167:AI230" ca="1" si="76">$L167*$F$5*$F$23</f>
        <v>0</v>
      </c>
      <c r="AJ167" s="446">
        <f t="shared" ref="AJ167:AJ230" ca="1" si="77">$L167*$F$5*$F$24</f>
        <v>0</v>
      </c>
      <c r="AK167" s="445">
        <f t="shared" ca="1" si="61"/>
        <v>0</v>
      </c>
      <c r="AL167" s="442">
        <f t="shared" ca="1" si="61"/>
        <v>0</v>
      </c>
      <c r="AM167" s="446">
        <f t="shared" ca="1" si="61"/>
        <v>0</v>
      </c>
    </row>
    <row r="168" spans="1:39" s="82" customFormat="1" ht="12.9" customHeight="1" x14ac:dyDescent="0.3">
      <c r="A168" s="19"/>
      <c r="B168" s="19"/>
      <c r="C168" s="104"/>
      <c r="D168" s="453"/>
      <c r="E168" s="454" t="str">
        <f t="shared" ca="1" si="64"/>
        <v>Sri Lanka</v>
      </c>
      <c r="F168" s="454" t="str">
        <f t="shared" ca="1" si="64"/>
        <v>lk</v>
      </c>
      <c r="G168" s="454" t="str">
        <f t="shared" ca="1" si="64"/>
        <v>e9m3</v>
      </c>
      <c r="H168" s="175"/>
      <c r="I168" s="175"/>
      <c r="J168" s="442">
        <f t="shared" ca="1" si="65"/>
        <v>0</v>
      </c>
      <c r="K168" s="442">
        <f t="shared" ca="1" si="65"/>
        <v>0</v>
      </c>
      <c r="L168" s="448">
        <f t="shared" ca="1" si="65"/>
        <v>0</v>
      </c>
      <c r="M168" s="445">
        <f t="shared" ref="M168:M231" ca="1" si="78">$J168*$F$10*$F$14*(1-$F$13)</f>
        <v>0</v>
      </c>
      <c r="N168" s="445">
        <f t="shared" ref="N168:N231" ca="1" si="79">$J168*$F$10*$F$15*(1-$F$13)</f>
        <v>0</v>
      </c>
      <c r="O168" s="445">
        <f t="shared" ref="O168:O231" ca="1" si="80">$J168*$F$10*$F$16*(1-$F$13)</f>
        <v>0</v>
      </c>
      <c r="P168" s="445">
        <f t="shared" ca="1" si="66"/>
        <v>0</v>
      </c>
      <c r="Q168" s="442">
        <f t="shared" ca="1" si="67"/>
        <v>0</v>
      </c>
      <c r="R168" s="446">
        <f t="shared" ca="1" si="68"/>
        <v>0</v>
      </c>
      <c r="S168" s="445">
        <f t="shared" ref="S168:U231" ca="1" si="81">M168+P168</f>
        <v>0</v>
      </c>
      <c r="T168" s="442">
        <f t="shared" ca="1" si="81"/>
        <v>0</v>
      </c>
      <c r="U168" s="446">
        <f t="shared" ca="1" si="81"/>
        <v>0</v>
      </c>
      <c r="V168" s="445">
        <f t="shared" ref="V168:V231" ca="1" si="82">$K168*$F$10*$F$14*(1-$F$13)</f>
        <v>0</v>
      </c>
      <c r="W168" s="445">
        <f t="shared" ref="W168:W231" ca="1" si="83">$K168*$F$10*$F$15*(1-$F$13)</f>
        <v>0</v>
      </c>
      <c r="X168" s="445">
        <f t="shared" ref="X168:X231" ca="1" si="84">$K168*$F$10*$F$16*(1-$F$13)</f>
        <v>0</v>
      </c>
      <c r="Y168" s="445">
        <f t="shared" ca="1" si="69"/>
        <v>0</v>
      </c>
      <c r="Z168" s="442">
        <f t="shared" ca="1" si="70"/>
        <v>0</v>
      </c>
      <c r="AA168" s="446">
        <f t="shared" ca="1" si="71"/>
        <v>0</v>
      </c>
      <c r="AB168" s="445">
        <f t="shared" ca="1" si="60"/>
        <v>0</v>
      </c>
      <c r="AC168" s="442">
        <f t="shared" ca="1" si="60"/>
        <v>0</v>
      </c>
      <c r="AD168" s="446">
        <f t="shared" ca="1" si="60"/>
        <v>0</v>
      </c>
      <c r="AE168" s="445">
        <f t="shared" ca="1" si="72"/>
        <v>0</v>
      </c>
      <c r="AF168" s="445">
        <f t="shared" ca="1" si="73"/>
        <v>0</v>
      </c>
      <c r="AG168" s="445">
        <f t="shared" ca="1" si="74"/>
        <v>0</v>
      </c>
      <c r="AH168" s="445">
        <f t="shared" ca="1" si="75"/>
        <v>0</v>
      </c>
      <c r="AI168" s="442">
        <f t="shared" ca="1" si="76"/>
        <v>0</v>
      </c>
      <c r="AJ168" s="446">
        <f t="shared" ca="1" si="77"/>
        <v>0</v>
      </c>
      <c r="AK168" s="445">
        <f t="shared" ca="1" si="61"/>
        <v>0</v>
      </c>
      <c r="AL168" s="442">
        <f t="shared" ca="1" si="61"/>
        <v>0</v>
      </c>
      <c r="AM168" s="446">
        <f t="shared" ca="1" si="61"/>
        <v>0</v>
      </c>
    </row>
    <row r="169" spans="1:39" s="82" customFormat="1" ht="12.9" customHeight="1" x14ac:dyDescent="0.3">
      <c r="A169" s="19"/>
      <c r="B169" s="19"/>
      <c r="C169" s="104"/>
      <c r="D169" s="453"/>
      <c r="E169" s="454" t="str">
        <f t="shared" ca="1" si="64"/>
        <v>Liberia</v>
      </c>
      <c r="F169" s="454" t="str">
        <f t="shared" ca="1" si="64"/>
        <v>lr</v>
      </c>
      <c r="G169" s="454" t="str">
        <f t="shared" ca="1" si="64"/>
        <v>e9m3</v>
      </c>
      <c r="H169" s="175"/>
      <c r="I169" s="175"/>
      <c r="J169" s="442">
        <f t="shared" ca="1" si="65"/>
        <v>0</v>
      </c>
      <c r="K169" s="442">
        <f t="shared" ca="1" si="65"/>
        <v>0</v>
      </c>
      <c r="L169" s="448">
        <f t="shared" ca="1" si="65"/>
        <v>0</v>
      </c>
      <c r="M169" s="445">
        <f t="shared" ca="1" si="78"/>
        <v>0</v>
      </c>
      <c r="N169" s="445">
        <f t="shared" ca="1" si="79"/>
        <v>0</v>
      </c>
      <c r="O169" s="445">
        <f t="shared" ca="1" si="80"/>
        <v>0</v>
      </c>
      <c r="P169" s="445">
        <f t="shared" ca="1" si="66"/>
        <v>0</v>
      </c>
      <c r="Q169" s="442">
        <f t="shared" ca="1" si="67"/>
        <v>0</v>
      </c>
      <c r="R169" s="446">
        <f t="shared" ca="1" si="68"/>
        <v>0</v>
      </c>
      <c r="S169" s="445">
        <f t="shared" ca="1" si="81"/>
        <v>0</v>
      </c>
      <c r="T169" s="442">
        <f t="shared" ca="1" si="81"/>
        <v>0</v>
      </c>
      <c r="U169" s="446">
        <f t="shared" ca="1" si="81"/>
        <v>0</v>
      </c>
      <c r="V169" s="445">
        <f t="shared" ca="1" si="82"/>
        <v>0</v>
      </c>
      <c r="W169" s="445">
        <f t="shared" ca="1" si="83"/>
        <v>0</v>
      </c>
      <c r="X169" s="445">
        <f t="shared" ca="1" si="84"/>
        <v>0</v>
      </c>
      <c r="Y169" s="445">
        <f t="shared" ca="1" si="69"/>
        <v>0</v>
      </c>
      <c r="Z169" s="442">
        <f t="shared" ca="1" si="70"/>
        <v>0</v>
      </c>
      <c r="AA169" s="446">
        <f t="shared" ca="1" si="71"/>
        <v>0</v>
      </c>
      <c r="AB169" s="445">
        <f t="shared" ca="1" si="60"/>
        <v>0</v>
      </c>
      <c r="AC169" s="442">
        <f t="shared" ca="1" si="60"/>
        <v>0</v>
      </c>
      <c r="AD169" s="446">
        <f t="shared" ca="1" si="60"/>
        <v>0</v>
      </c>
      <c r="AE169" s="445">
        <f t="shared" ca="1" si="72"/>
        <v>0</v>
      </c>
      <c r="AF169" s="445">
        <f t="shared" ca="1" si="73"/>
        <v>0</v>
      </c>
      <c r="AG169" s="445">
        <f t="shared" ca="1" si="74"/>
        <v>0</v>
      </c>
      <c r="AH169" s="445">
        <f t="shared" ca="1" si="75"/>
        <v>0</v>
      </c>
      <c r="AI169" s="442">
        <f t="shared" ca="1" si="76"/>
        <v>0</v>
      </c>
      <c r="AJ169" s="446">
        <f t="shared" ca="1" si="77"/>
        <v>0</v>
      </c>
      <c r="AK169" s="445">
        <f t="shared" ca="1" si="61"/>
        <v>0</v>
      </c>
      <c r="AL169" s="442">
        <f t="shared" ca="1" si="61"/>
        <v>0</v>
      </c>
      <c r="AM169" s="446">
        <f t="shared" ca="1" si="61"/>
        <v>0</v>
      </c>
    </row>
    <row r="170" spans="1:39" s="82" customFormat="1" ht="12.9" customHeight="1" x14ac:dyDescent="0.3">
      <c r="A170" s="19"/>
      <c r="B170" s="19"/>
      <c r="C170" s="104"/>
      <c r="D170" s="453"/>
      <c r="E170" s="454" t="str">
        <f t="shared" ca="1" si="64"/>
        <v>Lesotho</v>
      </c>
      <c r="F170" s="454" t="str">
        <f t="shared" ca="1" si="64"/>
        <v>ls</v>
      </c>
      <c r="G170" s="454" t="str">
        <f t="shared" ca="1" si="64"/>
        <v>e9m3</v>
      </c>
      <c r="H170" s="175"/>
      <c r="I170" s="175"/>
      <c r="J170" s="442">
        <f t="shared" ca="1" si="65"/>
        <v>0</v>
      </c>
      <c r="K170" s="442">
        <f t="shared" ca="1" si="65"/>
        <v>0</v>
      </c>
      <c r="L170" s="448">
        <f t="shared" ca="1" si="65"/>
        <v>0</v>
      </c>
      <c r="M170" s="445">
        <f t="shared" ca="1" si="78"/>
        <v>0</v>
      </c>
      <c r="N170" s="445">
        <f t="shared" ca="1" si="79"/>
        <v>0</v>
      </c>
      <c r="O170" s="445">
        <f t="shared" ca="1" si="80"/>
        <v>0</v>
      </c>
      <c r="P170" s="445">
        <f t="shared" ca="1" si="66"/>
        <v>0</v>
      </c>
      <c r="Q170" s="442">
        <f t="shared" ca="1" si="67"/>
        <v>0</v>
      </c>
      <c r="R170" s="446">
        <f t="shared" ca="1" si="68"/>
        <v>0</v>
      </c>
      <c r="S170" s="445">
        <f t="shared" ca="1" si="81"/>
        <v>0</v>
      </c>
      <c r="T170" s="442">
        <f t="shared" ca="1" si="81"/>
        <v>0</v>
      </c>
      <c r="U170" s="446">
        <f t="shared" ca="1" si="81"/>
        <v>0</v>
      </c>
      <c r="V170" s="445">
        <f t="shared" ca="1" si="82"/>
        <v>0</v>
      </c>
      <c r="W170" s="445">
        <f t="shared" ca="1" si="83"/>
        <v>0</v>
      </c>
      <c r="X170" s="445">
        <f t="shared" ca="1" si="84"/>
        <v>0</v>
      </c>
      <c r="Y170" s="445">
        <f t="shared" ca="1" si="69"/>
        <v>0</v>
      </c>
      <c r="Z170" s="442">
        <f t="shared" ca="1" si="70"/>
        <v>0</v>
      </c>
      <c r="AA170" s="446">
        <f t="shared" ca="1" si="71"/>
        <v>0</v>
      </c>
      <c r="AB170" s="445">
        <f t="shared" ca="1" si="60"/>
        <v>0</v>
      </c>
      <c r="AC170" s="442">
        <f t="shared" ca="1" si="60"/>
        <v>0</v>
      </c>
      <c r="AD170" s="446">
        <f t="shared" ca="1" si="60"/>
        <v>0</v>
      </c>
      <c r="AE170" s="445">
        <f t="shared" ca="1" si="72"/>
        <v>0</v>
      </c>
      <c r="AF170" s="445">
        <f t="shared" ca="1" si="73"/>
        <v>0</v>
      </c>
      <c r="AG170" s="445">
        <f t="shared" ca="1" si="74"/>
        <v>0</v>
      </c>
      <c r="AH170" s="445">
        <f t="shared" ca="1" si="75"/>
        <v>0</v>
      </c>
      <c r="AI170" s="442">
        <f t="shared" ca="1" si="76"/>
        <v>0</v>
      </c>
      <c r="AJ170" s="446">
        <f t="shared" ca="1" si="77"/>
        <v>0</v>
      </c>
      <c r="AK170" s="445">
        <f t="shared" ca="1" si="61"/>
        <v>0</v>
      </c>
      <c r="AL170" s="442">
        <f t="shared" ca="1" si="61"/>
        <v>0</v>
      </c>
      <c r="AM170" s="446">
        <f t="shared" ca="1" si="61"/>
        <v>0</v>
      </c>
    </row>
    <row r="171" spans="1:39" s="82" customFormat="1" ht="12.9" customHeight="1" x14ac:dyDescent="0.3">
      <c r="A171" s="19"/>
      <c r="B171" s="19"/>
      <c r="C171" s="104"/>
      <c r="D171" s="453"/>
      <c r="E171" s="454" t="str">
        <f t="shared" ca="1" si="64"/>
        <v>Lithuania</v>
      </c>
      <c r="F171" s="454" t="str">
        <f t="shared" ca="1" si="64"/>
        <v>lt</v>
      </c>
      <c r="G171" s="454" t="str">
        <f t="shared" ca="1" si="64"/>
        <v>e9m3</v>
      </c>
      <c r="H171" s="175"/>
      <c r="I171" s="175"/>
      <c r="J171" s="442">
        <f t="shared" ca="1" si="65"/>
        <v>0</v>
      </c>
      <c r="K171" s="442">
        <f t="shared" ca="1" si="65"/>
        <v>0</v>
      </c>
      <c r="L171" s="448">
        <f t="shared" ca="1" si="65"/>
        <v>0</v>
      </c>
      <c r="M171" s="445">
        <f t="shared" ca="1" si="78"/>
        <v>0</v>
      </c>
      <c r="N171" s="445">
        <f t="shared" ca="1" si="79"/>
        <v>0</v>
      </c>
      <c r="O171" s="445">
        <f t="shared" ca="1" si="80"/>
        <v>0</v>
      </c>
      <c r="P171" s="445">
        <f t="shared" ca="1" si="66"/>
        <v>0</v>
      </c>
      <c r="Q171" s="442">
        <f t="shared" ca="1" si="67"/>
        <v>0</v>
      </c>
      <c r="R171" s="446">
        <f t="shared" ca="1" si="68"/>
        <v>0</v>
      </c>
      <c r="S171" s="445">
        <f t="shared" ca="1" si="81"/>
        <v>0</v>
      </c>
      <c r="T171" s="442">
        <f t="shared" ca="1" si="81"/>
        <v>0</v>
      </c>
      <c r="U171" s="446">
        <f t="shared" ca="1" si="81"/>
        <v>0</v>
      </c>
      <c r="V171" s="445">
        <f t="shared" ca="1" si="82"/>
        <v>0</v>
      </c>
      <c r="W171" s="445">
        <f t="shared" ca="1" si="83"/>
        <v>0</v>
      </c>
      <c r="X171" s="445">
        <f t="shared" ca="1" si="84"/>
        <v>0</v>
      </c>
      <c r="Y171" s="445">
        <f t="shared" ca="1" si="69"/>
        <v>0</v>
      </c>
      <c r="Z171" s="442">
        <f t="shared" ca="1" si="70"/>
        <v>0</v>
      </c>
      <c r="AA171" s="446">
        <f t="shared" ca="1" si="71"/>
        <v>0</v>
      </c>
      <c r="AB171" s="445">
        <f t="shared" ca="1" si="60"/>
        <v>0</v>
      </c>
      <c r="AC171" s="442">
        <f t="shared" ca="1" si="60"/>
        <v>0</v>
      </c>
      <c r="AD171" s="446">
        <f t="shared" ca="1" si="60"/>
        <v>0</v>
      </c>
      <c r="AE171" s="445">
        <f t="shared" ca="1" si="72"/>
        <v>0</v>
      </c>
      <c r="AF171" s="445">
        <f t="shared" ca="1" si="73"/>
        <v>0</v>
      </c>
      <c r="AG171" s="445">
        <f t="shared" ca="1" si="74"/>
        <v>0</v>
      </c>
      <c r="AH171" s="445">
        <f t="shared" ca="1" si="75"/>
        <v>0</v>
      </c>
      <c r="AI171" s="442">
        <f t="shared" ca="1" si="76"/>
        <v>0</v>
      </c>
      <c r="AJ171" s="446">
        <f t="shared" ca="1" si="77"/>
        <v>0</v>
      </c>
      <c r="AK171" s="445">
        <f t="shared" ca="1" si="61"/>
        <v>0</v>
      </c>
      <c r="AL171" s="442">
        <f t="shared" ca="1" si="61"/>
        <v>0</v>
      </c>
      <c r="AM171" s="446">
        <f t="shared" ca="1" si="61"/>
        <v>0</v>
      </c>
    </row>
    <row r="172" spans="1:39" s="82" customFormat="1" ht="12.9" customHeight="1" x14ac:dyDescent="0.3">
      <c r="A172" s="19"/>
      <c r="B172" s="19"/>
      <c r="C172" s="104"/>
      <c r="D172" s="453"/>
      <c r="E172" s="454" t="str">
        <f t="shared" ca="1" si="64"/>
        <v>Luxembourg</v>
      </c>
      <c r="F172" s="454" t="str">
        <f t="shared" ca="1" si="64"/>
        <v>lu</v>
      </c>
      <c r="G172" s="454" t="str">
        <f t="shared" ca="1" si="64"/>
        <v>e9m3</v>
      </c>
      <c r="H172" s="175"/>
      <c r="I172" s="175"/>
      <c r="J172" s="442">
        <f t="shared" ca="1" si="65"/>
        <v>0</v>
      </c>
      <c r="K172" s="442">
        <f t="shared" ca="1" si="65"/>
        <v>0</v>
      </c>
      <c r="L172" s="448">
        <f t="shared" ca="1" si="65"/>
        <v>0</v>
      </c>
      <c r="M172" s="445">
        <f t="shared" ca="1" si="78"/>
        <v>0</v>
      </c>
      <c r="N172" s="445">
        <f t="shared" ca="1" si="79"/>
        <v>0</v>
      </c>
      <c r="O172" s="445">
        <f t="shared" ca="1" si="80"/>
        <v>0</v>
      </c>
      <c r="P172" s="445">
        <f t="shared" ca="1" si="66"/>
        <v>0</v>
      </c>
      <c r="Q172" s="442">
        <f t="shared" ca="1" si="67"/>
        <v>0</v>
      </c>
      <c r="R172" s="446">
        <f t="shared" ca="1" si="68"/>
        <v>0</v>
      </c>
      <c r="S172" s="445">
        <f t="shared" ca="1" si="81"/>
        <v>0</v>
      </c>
      <c r="T172" s="442">
        <f t="shared" ca="1" si="81"/>
        <v>0</v>
      </c>
      <c r="U172" s="446">
        <f t="shared" ca="1" si="81"/>
        <v>0</v>
      </c>
      <c r="V172" s="445">
        <f t="shared" ca="1" si="82"/>
        <v>0</v>
      </c>
      <c r="W172" s="445">
        <f t="shared" ca="1" si="83"/>
        <v>0</v>
      </c>
      <c r="X172" s="445">
        <f t="shared" ca="1" si="84"/>
        <v>0</v>
      </c>
      <c r="Y172" s="445">
        <f t="shared" ca="1" si="69"/>
        <v>0</v>
      </c>
      <c r="Z172" s="442">
        <f t="shared" ca="1" si="70"/>
        <v>0</v>
      </c>
      <c r="AA172" s="446">
        <f t="shared" ca="1" si="71"/>
        <v>0</v>
      </c>
      <c r="AB172" s="445">
        <f t="shared" ca="1" si="60"/>
        <v>0</v>
      </c>
      <c r="AC172" s="442">
        <f t="shared" ca="1" si="60"/>
        <v>0</v>
      </c>
      <c r="AD172" s="446">
        <f t="shared" ca="1" si="60"/>
        <v>0</v>
      </c>
      <c r="AE172" s="445">
        <f t="shared" ca="1" si="72"/>
        <v>0</v>
      </c>
      <c r="AF172" s="445">
        <f t="shared" ca="1" si="73"/>
        <v>0</v>
      </c>
      <c r="AG172" s="445">
        <f t="shared" ca="1" si="74"/>
        <v>0</v>
      </c>
      <c r="AH172" s="445">
        <f t="shared" ca="1" si="75"/>
        <v>0</v>
      </c>
      <c r="AI172" s="442">
        <f t="shared" ca="1" si="76"/>
        <v>0</v>
      </c>
      <c r="AJ172" s="446">
        <f t="shared" ca="1" si="77"/>
        <v>0</v>
      </c>
      <c r="AK172" s="445">
        <f t="shared" ca="1" si="61"/>
        <v>0</v>
      </c>
      <c r="AL172" s="442">
        <f t="shared" ca="1" si="61"/>
        <v>0</v>
      </c>
      <c r="AM172" s="446">
        <f t="shared" ca="1" si="61"/>
        <v>0</v>
      </c>
    </row>
    <row r="173" spans="1:39" s="82" customFormat="1" ht="12.9" customHeight="1" x14ac:dyDescent="0.3">
      <c r="A173" s="19"/>
      <c r="B173" s="19"/>
      <c r="C173" s="104"/>
      <c r="D173" s="453"/>
      <c r="E173" s="454" t="str">
        <f t="shared" ca="1" si="64"/>
        <v>Latvia</v>
      </c>
      <c r="F173" s="454" t="str">
        <f t="shared" ca="1" si="64"/>
        <v>lv</v>
      </c>
      <c r="G173" s="454" t="str">
        <f t="shared" ca="1" si="64"/>
        <v>e9m3</v>
      </c>
      <c r="H173" s="175"/>
      <c r="I173" s="175"/>
      <c r="J173" s="442">
        <f t="shared" ca="1" si="65"/>
        <v>0</v>
      </c>
      <c r="K173" s="442">
        <f t="shared" ca="1" si="65"/>
        <v>0</v>
      </c>
      <c r="L173" s="448">
        <f t="shared" ca="1" si="65"/>
        <v>0</v>
      </c>
      <c r="M173" s="445">
        <f t="shared" ca="1" si="78"/>
        <v>0</v>
      </c>
      <c r="N173" s="445">
        <f t="shared" ca="1" si="79"/>
        <v>0</v>
      </c>
      <c r="O173" s="445">
        <f t="shared" ca="1" si="80"/>
        <v>0</v>
      </c>
      <c r="P173" s="445">
        <f t="shared" ca="1" si="66"/>
        <v>0</v>
      </c>
      <c r="Q173" s="442">
        <f t="shared" ca="1" si="67"/>
        <v>0</v>
      </c>
      <c r="R173" s="446">
        <f t="shared" ca="1" si="68"/>
        <v>0</v>
      </c>
      <c r="S173" s="445">
        <f t="shared" ca="1" si="81"/>
        <v>0</v>
      </c>
      <c r="T173" s="442">
        <f t="shared" ca="1" si="81"/>
        <v>0</v>
      </c>
      <c r="U173" s="446">
        <f t="shared" ca="1" si="81"/>
        <v>0</v>
      </c>
      <c r="V173" s="445">
        <f t="shared" ca="1" si="82"/>
        <v>0</v>
      </c>
      <c r="W173" s="445">
        <f t="shared" ca="1" si="83"/>
        <v>0</v>
      </c>
      <c r="X173" s="445">
        <f t="shared" ca="1" si="84"/>
        <v>0</v>
      </c>
      <c r="Y173" s="445">
        <f t="shared" ca="1" si="69"/>
        <v>0</v>
      </c>
      <c r="Z173" s="442">
        <f t="shared" ca="1" si="70"/>
        <v>0</v>
      </c>
      <c r="AA173" s="446">
        <f t="shared" ca="1" si="71"/>
        <v>0</v>
      </c>
      <c r="AB173" s="445">
        <f t="shared" ca="1" si="60"/>
        <v>0</v>
      </c>
      <c r="AC173" s="442">
        <f t="shared" ca="1" si="60"/>
        <v>0</v>
      </c>
      <c r="AD173" s="446">
        <f t="shared" ca="1" si="60"/>
        <v>0</v>
      </c>
      <c r="AE173" s="445">
        <f t="shared" ca="1" si="72"/>
        <v>0</v>
      </c>
      <c r="AF173" s="445">
        <f t="shared" ca="1" si="73"/>
        <v>0</v>
      </c>
      <c r="AG173" s="445">
        <f t="shared" ca="1" si="74"/>
        <v>0</v>
      </c>
      <c r="AH173" s="445">
        <f t="shared" ca="1" si="75"/>
        <v>0</v>
      </c>
      <c r="AI173" s="442">
        <f t="shared" ca="1" si="76"/>
        <v>0</v>
      </c>
      <c r="AJ173" s="446">
        <f t="shared" ca="1" si="77"/>
        <v>0</v>
      </c>
      <c r="AK173" s="445">
        <f t="shared" ca="1" si="61"/>
        <v>0</v>
      </c>
      <c r="AL173" s="442">
        <f t="shared" ca="1" si="61"/>
        <v>0</v>
      </c>
      <c r="AM173" s="446">
        <f t="shared" ca="1" si="61"/>
        <v>0</v>
      </c>
    </row>
    <row r="174" spans="1:39" s="82" customFormat="1" ht="12.9" customHeight="1" x14ac:dyDescent="0.3">
      <c r="A174" s="19"/>
      <c r="B174" s="19"/>
      <c r="C174" s="104"/>
      <c r="D174" s="453"/>
      <c r="E174" s="454" t="str">
        <f t="shared" ca="1" si="64"/>
        <v>Libya</v>
      </c>
      <c r="F174" s="454" t="str">
        <f t="shared" ca="1" si="64"/>
        <v>ly</v>
      </c>
      <c r="G174" s="454" t="str">
        <f t="shared" ca="1" si="64"/>
        <v>e9m3</v>
      </c>
      <c r="H174" s="175"/>
      <c r="I174" s="175"/>
      <c r="J174" s="442">
        <f t="shared" ca="1" si="65"/>
        <v>9</v>
      </c>
      <c r="K174" s="442">
        <f t="shared" ca="1" si="65"/>
        <v>0</v>
      </c>
      <c r="L174" s="448">
        <f t="shared" ca="1" si="65"/>
        <v>14.19</v>
      </c>
      <c r="M174" s="445">
        <f t="shared" ca="1" si="78"/>
        <v>17065.403999999999</v>
      </c>
      <c r="N174" s="445">
        <f t="shared" ca="1" si="79"/>
        <v>17631.108</v>
      </c>
      <c r="O174" s="445">
        <f t="shared" ca="1" si="80"/>
        <v>18322.524000000001</v>
      </c>
      <c r="P174" s="445">
        <f t="shared" ca="1" si="66"/>
        <v>1558.6042031994079</v>
      </c>
      <c r="Q174" s="442">
        <f t="shared" ca="1" si="67"/>
        <v>4003.0606054781661</v>
      </c>
      <c r="R174" s="446">
        <f t="shared" ca="1" si="68"/>
        <v>6755.5477783150236</v>
      </c>
      <c r="S174" s="445">
        <f t="shared" ca="1" si="81"/>
        <v>18624.008203199406</v>
      </c>
      <c r="T174" s="442">
        <f t="shared" ca="1" si="81"/>
        <v>21634.168605478168</v>
      </c>
      <c r="U174" s="446">
        <f t="shared" ca="1" si="81"/>
        <v>25078.071778315025</v>
      </c>
      <c r="V174" s="445">
        <f t="shared" ca="1" si="82"/>
        <v>0</v>
      </c>
      <c r="W174" s="445">
        <f t="shared" ca="1" si="83"/>
        <v>0</v>
      </c>
      <c r="X174" s="445">
        <f t="shared" ca="1" si="84"/>
        <v>0</v>
      </c>
      <c r="Y174" s="445">
        <f t="shared" ca="1" si="69"/>
        <v>0</v>
      </c>
      <c r="Z174" s="442">
        <f t="shared" ca="1" si="70"/>
        <v>0</v>
      </c>
      <c r="AA174" s="446">
        <f t="shared" ca="1" si="71"/>
        <v>0</v>
      </c>
      <c r="AB174" s="445">
        <f t="shared" ca="1" si="60"/>
        <v>0</v>
      </c>
      <c r="AC174" s="442">
        <f t="shared" ca="1" si="60"/>
        <v>0</v>
      </c>
      <c r="AD174" s="446">
        <f t="shared" ca="1" si="60"/>
        <v>0</v>
      </c>
      <c r="AE174" s="445">
        <f t="shared" ca="1" si="72"/>
        <v>27738.611999999997</v>
      </c>
      <c r="AF174" s="445">
        <f t="shared" ca="1" si="73"/>
        <v>28658.124</v>
      </c>
      <c r="AG174" s="445">
        <f t="shared" ca="1" si="74"/>
        <v>29781.971999999998</v>
      </c>
      <c r="AH174" s="445">
        <f t="shared" ca="1" si="75"/>
        <v>2457.3992937110665</v>
      </c>
      <c r="AI174" s="442">
        <f t="shared" ca="1" si="76"/>
        <v>6311.492221303909</v>
      </c>
      <c r="AJ174" s="446">
        <f t="shared" ca="1" si="77"/>
        <v>10651.246997143355</v>
      </c>
      <c r="AK174" s="445">
        <f t="shared" ca="1" si="61"/>
        <v>30196.011293711064</v>
      </c>
      <c r="AL174" s="442">
        <f t="shared" ca="1" si="61"/>
        <v>34969.616221303906</v>
      </c>
      <c r="AM174" s="446">
        <f t="shared" ca="1" si="61"/>
        <v>40433.218997143354</v>
      </c>
    </row>
    <row r="175" spans="1:39" s="82" customFormat="1" ht="12.9" customHeight="1" x14ac:dyDescent="0.3">
      <c r="A175" s="19"/>
      <c r="B175" s="19"/>
      <c r="C175" s="104"/>
      <c r="D175" s="453"/>
      <c r="E175" s="454" t="str">
        <f t="shared" ca="1" si="64"/>
        <v>Morocco</v>
      </c>
      <c r="F175" s="454" t="str">
        <f t="shared" ca="1" si="64"/>
        <v>ma</v>
      </c>
      <c r="G175" s="454" t="str">
        <f t="shared" ca="1" si="64"/>
        <v>e9m3</v>
      </c>
      <c r="H175" s="175"/>
      <c r="I175" s="175"/>
      <c r="J175" s="442">
        <f t="shared" ca="1" si="65"/>
        <v>0</v>
      </c>
      <c r="K175" s="442">
        <f t="shared" ca="1" si="65"/>
        <v>0</v>
      </c>
      <c r="L175" s="448">
        <f t="shared" ca="1" si="65"/>
        <v>0</v>
      </c>
      <c r="M175" s="445">
        <f t="shared" ca="1" si="78"/>
        <v>0</v>
      </c>
      <c r="N175" s="445">
        <f t="shared" ca="1" si="79"/>
        <v>0</v>
      </c>
      <c r="O175" s="445">
        <f t="shared" ca="1" si="80"/>
        <v>0</v>
      </c>
      <c r="P175" s="445">
        <f t="shared" ca="1" si="66"/>
        <v>0</v>
      </c>
      <c r="Q175" s="442">
        <f t="shared" ca="1" si="67"/>
        <v>0</v>
      </c>
      <c r="R175" s="446">
        <f t="shared" ca="1" si="68"/>
        <v>0</v>
      </c>
      <c r="S175" s="445">
        <f t="shared" ca="1" si="81"/>
        <v>0</v>
      </c>
      <c r="T175" s="442">
        <f t="shared" ca="1" si="81"/>
        <v>0</v>
      </c>
      <c r="U175" s="446">
        <f t="shared" ca="1" si="81"/>
        <v>0</v>
      </c>
      <c r="V175" s="445">
        <f t="shared" ca="1" si="82"/>
        <v>0</v>
      </c>
      <c r="W175" s="445">
        <f t="shared" ca="1" si="83"/>
        <v>0</v>
      </c>
      <c r="X175" s="445">
        <f t="shared" ca="1" si="84"/>
        <v>0</v>
      </c>
      <c r="Y175" s="445">
        <f t="shared" ca="1" si="69"/>
        <v>0</v>
      </c>
      <c r="Z175" s="442">
        <f t="shared" ca="1" si="70"/>
        <v>0</v>
      </c>
      <c r="AA175" s="446">
        <f t="shared" ca="1" si="71"/>
        <v>0</v>
      </c>
      <c r="AB175" s="445">
        <f t="shared" ca="1" si="60"/>
        <v>0</v>
      </c>
      <c r="AC175" s="442">
        <f t="shared" ca="1" si="60"/>
        <v>0</v>
      </c>
      <c r="AD175" s="446">
        <f t="shared" ca="1" si="60"/>
        <v>0</v>
      </c>
      <c r="AE175" s="445">
        <f t="shared" ca="1" si="72"/>
        <v>0</v>
      </c>
      <c r="AF175" s="445">
        <f t="shared" ca="1" si="73"/>
        <v>0</v>
      </c>
      <c r="AG175" s="445">
        <f t="shared" ca="1" si="74"/>
        <v>0</v>
      </c>
      <c r="AH175" s="445">
        <f t="shared" ca="1" si="75"/>
        <v>0</v>
      </c>
      <c r="AI175" s="442">
        <f t="shared" ca="1" si="76"/>
        <v>0</v>
      </c>
      <c r="AJ175" s="446">
        <f t="shared" ca="1" si="77"/>
        <v>0</v>
      </c>
      <c r="AK175" s="445">
        <f t="shared" ca="1" si="61"/>
        <v>0</v>
      </c>
      <c r="AL175" s="442">
        <f t="shared" ca="1" si="61"/>
        <v>0</v>
      </c>
      <c r="AM175" s="446">
        <f t="shared" ca="1" si="61"/>
        <v>0</v>
      </c>
    </row>
    <row r="176" spans="1:39" s="82" customFormat="1" ht="12.9" customHeight="1" x14ac:dyDescent="0.3">
      <c r="A176" s="19"/>
      <c r="B176" s="19"/>
      <c r="C176" s="104"/>
      <c r="D176" s="453"/>
      <c r="E176" s="454" t="str">
        <f t="shared" ca="1" si="64"/>
        <v>Monaco</v>
      </c>
      <c r="F176" s="454" t="str">
        <f t="shared" ca="1" si="64"/>
        <v>mc</v>
      </c>
      <c r="G176" s="454" t="str">
        <f t="shared" ca="1" si="64"/>
        <v>e9m3</v>
      </c>
      <c r="H176" s="175"/>
      <c r="I176" s="175"/>
      <c r="J176" s="442">
        <f t="shared" ca="1" si="65"/>
        <v>0</v>
      </c>
      <c r="K176" s="442">
        <f t="shared" ca="1" si="65"/>
        <v>0</v>
      </c>
      <c r="L176" s="448">
        <f t="shared" ca="1" si="65"/>
        <v>0</v>
      </c>
      <c r="M176" s="445">
        <f t="shared" ca="1" si="78"/>
        <v>0</v>
      </c>
      <c r="N176" s="445">
        <f t="shared" ca="1" si="79"/>
        <v>0</v>
      </c>
      <c r="O176" s="445">
        <f t="shared" ca="1" si="80"/>
        <v>0</v>
      </c>
      <c r="P176" s="445">
        <f t="shared" ca="1" si="66"/>
        <v>0</v>
      </c>
      <c r="Q176" s="442">
        <f t="shared" ca="1" si="67"/>
        <v>0</v>
      </c>
      <c r="R176" s="446">
        <f t="shared" ca="1" si="68"/>
        <v>0</v>
      </c>
      <c r="S176" s="445">
        <f t="shared" ca="1" si="81"/>
        <v>0</v>
      </c>
      <c r="T176" s="442">
        <f t="shared" ca="1" si="81"/>
        <v>0</v>
      </c>
      <c r="U176" s="446">
        <f t="shared" ca="1" si="81"/>
        <v>0</v>
      </c>
      <c r="V176" s="445">
        <f t="shared" ca="1" si="82"/>
        <v>0</v>
      </c>
      <c r="W176" s="445">
        <f t="shared" ca="1" si="83"/>
        <v>0</v>
      </c>
      <c r="X176" s="445">
        <f t="shared" ca="1" si="84"/>
        <v>0</v>
      </c>
      <c r="Y176" s="445">
        <f t="shared" ca="1" si="69"/>
        <v>0</v>
      </c>
      <c r="Z176" s="442">
        <f t="shared" ca="1" si="70"/>
        <v>0</v>
      </c>
      <c r="AA176" s="446">
        <f t="shared" ca="1" si="71"/>
        <v>0</v>
      </c>
      <c r="AB176" s="445">
        <f t="shared" ca="1" si="60"/>
        <v>0</v>
      </c>
      <c r="AC176" s="442">
        <f t="shared" ca="1" si="60"/>
        <v>0</v>
      </c>
      <c r="AD176" s="446">
        <f t="shared" ca="1" si="60"/>
        <v>0</v>
      </c>
      <c r="AE176" s="445">
        <f t="shared" ca="1" si="72"/>
        <v>0</v>
      </c>
      <c r="AF176" s="445">
        <f t="shared" ca="1" si="73"/>
        <v>0</v>
      </c>
      <c r="AG176" s="445">
        <f t="shared" ca="1" si="74"/>
        <v>0</v>
      </c>
      <c r="AH176" s="445">
        <f t="shared" ca="1" si="75"/>
        <v>0</v>
      </c>
      <c r="AI176" s="442">
        <f t="shared" ca="1" si="76"/>
        <v>0</v>
      </c>
      <c r="AJ176" s="446">
        <f t="shared" ca="1" si="77"/>
        <v>0</v>
      </c>
      <c r="AK176" s="445">
        <f t="shared" ca="1" si="61"/>
        <v>0</v>
      </c>
      <c r="AL176" s="442">
        <f t="shared" ca="1" si="61"/>
        <v>0</v>
      </c>
      <c r="AM176" s="446">
        <f t="shared" ca="1" si="61"/>
        <v>0</v>
      </c>
    </row>
    <row r="177" spans="1:39" s="82" customFormat="1" ht="12.9" customHeight="1" x14ac:dyDescent="0.3">
      <c r="A177" s="19"/>
      <c r="B177" s="19"/>
      <c r="C177" s="104"/>
      <c r="D177" s="453"/>
      <c r="E177" s="454" t="str">
        <f t="shared" ca="1" si="64"/>
        <v>Moldova, Republic of</v>
      </c>
      <c r="F177" s="454" t="str">
        <f t="shared" ca="1" si="64"/>
        <v>md</v>
      </c>
      <c r="G177" s="454" t="str">
        <f t="shared" ca="1" si="64"/>
        <v>e9m3</v>
      </c>
      <c r="H177" s="175"/>
      <c r="I177" s="175"/>
      <c r="J177" s="442">
        <f t="shared" ca="1" si="65"/>
        <v>0</v>
      </c>
      <c r="K177" s="442">
        <f t="shared" ca="1" si="65"/>
        <v>0</v>
      </c>
      <c r="L177" s="448">
        <f t="shared" ca="1" si="65"/>
        <v>0</v>
      </c>
      <c r="M177" s="445">
        <f t="shared" ca="1" si="78"/>
        <v>0</v>
      </c>
      <c r="N177" s="445">
        <f t="shared" ca="1" si="79"/>
        <v>0</v>
      </c>
      <c r="O177" s="445">
        <f t="shared" ca="1" si="80"/>
        <v>0</v>
      </c>
      <c r="P177" s="445">
        <f t="shared" ca="1" si="66"/>
        <v>0</v>
      </c>
      <c r="Q177" s="442">
        <f t="shared" ca="1" si="67"/>
        <v>0</v>
      </c>
      <c r="R177" s="446">
        <f t="shared" ca="1" si="68"/>
        <v>0</v>
      </c>
      <c r="S177" s="445">
        <f t="shared" ca="1" si="81"/>
        <v>0</v>
      </c>
      <c r="T177" s="442">
        <f t="shared" ca="1" si="81"/>
        <v>0</v>
      </c>
      <c r="U177" s="446">
        <f t="shared" ca="1" si="81"/>
        <v>0</v>
      </c>
      <c r="V177" s="445">
        <f t="shared" ca="1" si="82"/>
        <v>0</v>
      </c>
      <c r="W177" s="445">
        <f t="shared" ca="1" si="83"/>
        <v>0</v>
      </c>
      <c r="X177" s="445">
        <f t="shared" ca="1" si="84"/>
        <v>0</v>
      </c>
      <c r="Y177" s="445">
        <f t="shared" ca="1" si="69"/>
        <v>0</v>
      </c>
      <c r="Z177" s="442">
        <f t="shared" ca="1" si="70"/>
        <v>0</v>
      </c>
      <c r="AA177" s="446">
        <f t="shared" ca="1" si="71"/>
        <v>0</v>
      </c>
      <c r="AB177" s="445">
        <f t="shared" ca="1" si="60"/>
        <v>0</v>
      </c>
      <c r="AC177" s="442">
        <f t="shared" ca="1" si="60"/>
        <v>0</v>
      </c>
      <c r="AD177" s="446">
        <f t="shared" ca="1" si="60"/>
        <v>0</v>
      </c>
      <c r="AE177" s="445">
        <f t="shared" ca="1" si="72"/>
        <v>0</v>
      </c>
      <c r="AF177" s="445">
        <f t="shared" ca="1" si="73"/>
        <v>0</v>
      </c>
      <c r="AG177" s="445">
        <f t="shared" ca="1" si="74"/>
        <v>0</v>
      </c>
      <c r="AH177" s="445">
        <f t="shared" ca="1" si="75"/>
        <v>0</v>
      </c>
      <c r="AI177" s="442">
        <f t="shared" ca="1" si="76"/>
        <v>0</v>
      </c>
      <c r="AJ177" s="446">
        <f t="shared" ca="1" si="77"/>
        <v>0</v>
      </c>
      <c r="AK177" s="445">
        <f t="shared" ca="1" si="61"/>
        <v>0</v>
      </c>
      <c r="AL177" s="442">
        <f t="shared" ca="1" si="61"/>
        <v>0</v>
      </c>
      <c r="AM177" s="446">
        <f t="shared" ca="1" si="61"/>
        <v>0</v>
      </c>
    </row>
    <row r="178" spans="1:39" s="82" customFormat="1" ht="12.9" customHeight="1" x14ac:dyDescent="0.3">
      <c r="A178" s="19"/>
      <c r="B178" s="19"/>
      <c r="C178" s="104"/>
      <c r="D178" s="453"/>
      <c r="E178" s="454" t="str">
        <f t="shared" ca="1" si="64"/>
        <v>Montenegro</v>
      </c>
      <c r="F178" s="454" t="str">
        <f t="shared" ca="1" si="64"/>
        <v>me</v>
      </c>
      <c r="G178" s="454" t="str">
        <f t="shared" ca="1" si="64"/>
        <v>e9m3</v>
      </c>
      <c r="H178" s="175"/>
      <c r="I178" s="175"/>
      <c r="J178" s="442">
        <f t="shared" ca="1" si="65"/>
        <v>0</v>
      </c>
      <c r="K178" s="442">
        <f t="shared" ca="1" si="65"/>
        <v>0</v>
      </c>
      <c r="L178" s="448">
        <f t="shared" ca="1" si="65"/>
        <v>0</v>
      </c>
      <c r="M178" s="445">
        <f t="shared" ca="1" si="78"/>
        <v>0</v>
      </c>
      <c r="N178" s="445">
        <f t="shared" ca="1" si="79"/>
        <v>0</v>
      </c>
      <c r="O178" s="445">
        <f t="shared" ca="1" si="80"/>
        <v>0</v>
      </c>
      <c r="P178" s="445">
        <f t="shared" ca="1" si="66"/>
        <v>0</v>
      </c>
      <c r="Q178" s="442">
        <f t="shared" ca="1" si="67"/>
        <v>0</v>
      </c>
      <c r="R178" s="446">
        <f t="shared" ca="1" si="68"/>
        <v>0</v>
      </c>
      <c r="S178" s="445">
        <f t="shared" ca="1" si="81"/>
        <v>0</v>
      </c>
      <c r="T178" s="442">
        <f t="shared" ca="1" si="81"/>
        <v>0</v>
      </c>
      <c r="U178" s="446">
        <f t="shared" ca="1" si="81"/>
        <v>0</v>
      </c>
      <c r="V178" s="445">
        <f t="shared" ca="1" si="82"/>
        <v>0</v>
      </c>
      <c r="W178" s="445">
        <f t="shared" ca="1" si="83"/>
        <v>0</v>
      </c>
      <c r="X178" s="445">
        <f t="shared" ca="1" si="84"/>
        <v>0</v>
      </c>
      <c r="Y178" s="445">
        <f t="shared" ca="1" si="69"/>
        <v>0</v>
      </c>
      <c r="Z178" s="442">
        <f t="shared" ca="1" si="70"/>
        <v>0</v>
      </c>
      <c r="AA178" s="446">
        <f t="shared" ca="1" si="71"/>
        <v>0</v>
      </c>
      <c r="AB178" s="445">
        <f t="shared" ca="1" si="60"/>
        <v>0</v>
      </c>
      <c r="AC178" s="442">
        <f t="shared" ca="1" si="60"/>
        <v>0</v>
      </c>
      <c r="AD178" s="446">
        <f t="shared" ca="1" si="60"/>
        <v>0</v>
      </c>
      <c r="AE178" s="445">
        <f t="shared" ca="1" si="72"/>
        <v>0</v>
      </c>
      <c r="AF178" s="445">
        <f t="shared" ca="1" si="73"/>
        <v>0</v>
      </c>
      <c r="AG178" s="445">
        <f t="shared" ca="1" si="74"/>
        <v>0</v>
      </c>
      <c r="AH178" s="445">
        <f t="shared" ca="1" si="75"/>
        <v>0</v>
      </c>
      <c r="AI178" s="442">
        <f t="shared" ca="1" si="76"/>
        <v>0</v>
      </c>
      <c r="AJ178" s="446">
        <f t="shared" ca="1" si="77"/>
        <v>0</v>
      </c>
      <c r="AK178" s="445">
        <f t="shared" ca="1" si="61"/>
        <v>0</v>
      </c>
      <c r="AL178" s="442">
        <f t="shared" ca="1" si="61"/>
        <v>0</v>
      </c>
      <c r="AM178" s="446">
        <f t="shared" ca="1" si="61"/>
        <v>0</v>
      </c>
    </row>
    <row r="179" spans="1:39" s="82" customFormat="1" ht="12.9" customHeight="1" x14ac:dyDescent="0.3">
      <c r="A179" s="19"/>
      <c r="B179" s="19"/>
      <c r="C179" s="104"/>
      <c r="D179" s="453"/>
      <c r="E179" s="454" t="str">
        <f t="shared" ref="E179:G198" ca="1" si="85">INDIRECT((ADDRESS(ROW(),COLUMN(),,,$F$290)))</f>
        <v>Saint Martin (French part)</v>
      </c>
      <c r="F179" s="454" t="str">
        <f t="shared" ca="1" si="85"/>
        <v>mf</v>
      </c>
      <c r="G179" s="454" t="str">
        <f t="shared" ca="1" si="85"/>
        <v>e9m3</v>
      </c>
      <c r="H179" s="175"/>
      <c r="I179" s="175"/>
      <c r="J179" s="442">
        <f t="shared" ref="J179:L198" ca="1" si="86">INDIRECT((ADDRESS(ROW(),COLUMN(),,,$F$290)))</f>
        <v>0</v>
      </c>
      <c r="K179" s="442">
        <f t="shared" ca="1" si="86"/>
        <v>0</v>
      </c>
      <c r="L179" s="448">
        <f t="shared" ca="1" si="86"/>
        <v>0</v>
      </c>
      <c r="M179" s="445">
        <f t="shared" ca="1" si="78"/>
        <v>0</v>
      </c>
      <c r="N179" s="445">
        <f t="shared" ca="1" si="79"/>
        <v>0</v>
      </c>
      <c r="O179" s="445">
        <f t="shared" ca="1" si="80"/>
        <v>0</v>
      </c>
      <c r="P179" s="445">
        <f t="shared" ca="1" si="66"/>
        <v>0</v>
      </c>
      <c r="Q179" s="442">
        <f t="shared" ca="1" si="67"/>
        <v>0</v>
      </c>
      <c r="R179" s="446">
        <f t="shared" ca="1" si="68"/>
        <v>0</v>
      </c>
      <c r="S179" s="445">
        <f t="shared" ca="1" si="81"/>
        <v>0</v>
      </c>
      <c r="T179" s="442">
        <f t="shared" ca="1" si="81"/>
        <v>0</v>
      </c>
      <c r="U179" s="446">
        <f t="shared" ca="1" si="81"/>
        <v>0</v>
      </c>
      <c r="V179" s="445">
        <f t="shared" ca="1" si="82"/>
        <v>0</v>
      </c>
      <c r="W179" s="445">
        <f t="shared" ca="1" si="83"/>
        <v>0</v>
      </c>
      <c r="X179" s="445">
        <f t="shared" ca="1" si="84"/>
        <v>0</v>
      </c>
      <c r="Y179" s="445">
        <f t="shared" ca="1" si="69"/>
        <v>0</v>
      </c>
      <c r="Z179" s="442">
        <f t="shared" ca="1" si="70"/>
        <v>0</v>
      </c>
      <c r="AA179" s="446">
        <f t="shared" ca="1" si="71"/>
        <v>0</v>
      </c>
      <c r="AB179" s="445">
        <f t="shared" ca="1" si="60"/>
        <v>0</v>
      </c>
      <c r="AC179" s="442">
        <f t="shared" ca="1" si="60"/>
        <v>0</v>
      </c>
      <c r="AD179" s="446">
        <f t="shared" ca="1" si="60"/>
        <v>0</v>
      </c>
      <c r="AE179" s="445">
        <f t="shared" ca="1" si="72"/>
        <v>0</v>
      </c>
      <c r="AF179" s="445">
        <f t="shared" ca="1" si="73"/>
        <v>0</v>
      </c>
      <c r="AG179" s="445">
        <f t="shared" ca="1" si="74"/>
        <v>0</v>
      </c>
      <c r="AH179" s="445">
        <f t="shared" ca="1" si="75"/>
        <v>0</v>
      </c>
      <c r="AI179" s="442">
        <f t="shared" ca="1" si="76"/>
        <v>0</v>
      </c>
      <c r="AJ179" s="446">
        <f t="shared" ca="1" si="77"/>
        <v>0</v>
      </c>
      <c r="AK179" s="445">
        <f t="shared" ca="1" si="61"/>
        <v>0</v>
      </c>
      <c r="AL179" s="442">
        <f t="shared" ca="1" si="61"/>
        <v>0</v>
      </c>
      <c r="AM179" s="446">
        <f t="shared" ca="1" si="61"/>
        <v>0</v>
      </c>
    </row>
    <row r="180" spans="1:39" s="82" customFormat="1" ht="12.9" customHeight="1" x14ac:dyDescent="0.3">
      <c r="A180" s="19"/>
      <c r="B180" s="19"/>
      <c r="C180" s="104"/>
      <c r="D180" s="453"/>
      <c r="E180" s="454" t="str">
        <f t="shared" ca="1" si="85"/>
        <v>Madagascar</v>
      </c>
      <c r="F180" s="454" t="str">
        <f t="shared" ca="1" si="85"/>
        <v>mg</v>
      </c>
      <c r="G180" s="454" t="str">
        <f t="shared" ca="1" si="85"/>
        <v>e9m3</v>
      </c>
      <c r="H180" s="175"/>
      <c r="I180" s="175"/>
      <c r="J180" s="442">
        <f t="shared" ca="1" si="86"/>
        <v>0</v>
      </c>
      <c r="K180" s="442">
        <f t="shared" ca="1" si="86"/>
        <v>0</v>
      </c>
      <c r="L180" s="448">
        <f t="shared" ca="1" si="86"/>
        <v>0</v>
      </c>
      <c r="M180" s="445">
        <f t="shared" ca="1" si="78"/>
        <v>0</v>
      </c>
      <c r="N180" s="445">
        <f t="shared" ca="1" si="79"/>
        <v>0</v>
      </c>
      <c r="O180" s="445">
        <f t="shared" ca="1" si="80"/>
        <v>0</v>
      </c>
      <c r="P180" s="445">
        <f t="shared" ca="1" si="66"/>
        <v>0</v>
      </c>
      <c r="Q180" s="442">
        <f t="shared" ca="1" si="67"/>
        <v>0</v>
      </c>
      <c r="R180" s="446">
        <f t="shared" ca="1" si="68"/>
        <v>0</v>
      </c>
      <c r="S180" s="445">
        <f t="shared" ca="1" si="81"/>
        <v>0</v>
      </c>
      <c r="T180" s="442">
        <f t="shared" ca="1" si="81"/>
        <v>0</v>
      </c>
      <c r="U180" s="446">
        <f t="shared" ca="1" si="81"/>
        <v>0</v>
      </c>
      <c r="V180" s="445">
        <f t="shared" ca="1" si="82"/>
        <v>0</v>
      </c>
      <c r="W180" s="445">
        <f t="shared" ca="1" si="83"/>
        <v>0</v>
      </c>
      <c r="X180" s="445">
        <f t="shared" ca="1" si="84"/>
        <v>0</v>
      </c>
      <c r="Y180" s="445">
        <f t="shared" ca="1" si="69"/>
        <v>0</v>
      </c>
      <c r="Z180" s="442">
        <f t="shared" ca="1" si="70"/>
        <v>0</v>
      </c>
      <c r="AA180" s="446">
        <f t="shared" ca="1" si="71"/>
        <v>0</v>
      </c>
      <c r="AB180" s="445">
        <f t="shared" ca="1" si="60"/>
        <v>0</v>
      </c>
      <c r="AC180" s="442">
        <f t="shared" ca="1" si="60"/>
        <v>0</v>
      </c>
      <c r="AD180" s="446">
        <f t="shared" ca="1" si="60"/>
        <v>0</v>
      </c>
      <c r="AE180" s="445">
        <f t="shared" ca="1" si="72"/>
        <v>0</v>
      </c>
      <c r="AF180" s="445">
        <f t="shared" ca="1" si="73"/>
        <v>0</v>
      </c>
      <c r="AG180" s="445">
        <f t="shared" ca="1" si="74"/>
        <v>0</v>
      </c>
      <c r="AH180" s="445">
        <f t="shared" ca="1" si="75"/>
        <v>0</v>
      </c>
      <c r="AI180" s="442">
        <f t="shared" ca="1" si="76"/>
        <v>0</v>
      </c>
      <c r="AJ180" s="446">
        <f t="shared" ca="1" si="77"/>
        <v>0</v>
      </c>
      <c r="AK180" s="445">
        <f t="shared" ca="1" si="61"/>
        <v>0</v>
      </c>
      <c r="AL180" s="442">
        <f t="shared" ca="1" si="61"/>
        <v>0</v>
      </c>
      <c r="AM180" s="446">
        <f t="shared" ca="1" si="61"/>
        <v>0</v>
      </c>
    </row>
    <row r="181" spans="1:39" s="82" customFormat="1" ht="12.9" customHeight="1" x14ac:dyDescent="0.3">
      <c r="A181" s="19"/>
      <c r="B181" s="19"/>
      <c r="C181" s="104"/>
      <c r="D181" s="453"/>
      <c r="E181" s="454" t="str">
        <f t="shared" ca="1" si="85"/>
        <v>Marshall Islands</v>
      </c>
      <c r="F181" s="454" t="str">
        <f t="shared" ca="1" si="85"/>
        <v>mh</v>
      </c>
      <c r="G181" s="454" t="str">
        <f t="shared" ca="1" si="85"/>
        <v>e9m3</v>
      </c>
      <c r="H181" s="175"/>
      <c r="I181" s="175"/>
      <c r="J181" s="442">
        <f t="shared" ca="1" si="86"/>
        <v>0</v>
      </c>
      <c r="K181" s="442">
        <f t="shared" ca="1" si="86"/>
        <v>0</v>
      </c>
      <c r="L181" s="448">
        <f t="shared" ca="1" si="86"/>
        <v>0</v>
      </c>
      <c r="M181" s="445">
        <f t="shared" ca="1" si="78"/>
        <v>0</v>
      </c>
      <c r="N181" s="445">
        <f t="shared" ca="1" si="79"/>
        <v>0</v>
      </c>
      <c r="O181" s="445">
        <f t="shared" ca="1" si="80"/>
        <v>0</v>
      </c>
      <c r="P181" s="445">
        <f t="shared" ca="1" si="66"/>
        <v>0</v>
      </c>
      <c r="Q181" s="442">
        <f t="shared" ca="1" si="67"/>
        <v>0</v>
      </c>
      <c r="R181" s="446">
        <f t="shared" ca="1" si="68"/>
        <v>0</v>
      </c>
      <c r="S181" s="445">
        <f t="shared" ca="1" si="81"/>
        <v>0</v>
      </c>
      <c r="T181" s="442">
        <f t="shared" ca="1" si="81"/>
        <v>0</v>
      </c>
      <c r="U181" s="446">
        <f t="shared" ca="1" si="81"/>
        <v>0</v>
      </c>
      <c r="V181" s="445">
        <f t="shared" ca="1" si="82"/>
        <v>0</v>
      </c>
      <c r="W181" s="445">
        <f t="shared" ca="1" si="83"/>
        <v>0</v>
      </c>
      <c r="X181" s="445">
        <f t="shared" ca="1" si="84"/>
        <v>0</v>
      </c>
      <c r="Y181" s="445">
        <f t="shared" ca="1" si="69"/>
        <v>0</v>
      </c>
      <c r="Z181" s="442">
        <f t="shared" ca="1" si="70"/>
        <v>0</v>
      </c>
      <c r="AA181" s="446">
        <f t="shared" ca="1" si="71"/>
        <v>0</v>
      </c>
      <c r="AB181" s="445">
        <f t="shared" ca="1" si="60"/>
        <v>0</v>
      </c>
      <c r="AC181" s="442">
        <f t="shared" ca="1" si="60"/>
        <v>0</v>
      </c>
      <c r="AD181" s="446">
        <f t="shared" ca="1" si="60"/>
        <v>0</v>
      </c>
      <c r="AE181" s="445">
        <f t="shared" ca="1" si="72"/>
        <v>0</v>
      </c>
      <c r="AF181" s="445">
        <f t="shared" ca="1" si="73"/>
        <v>0</v>
      </c>
      <c r="AG181" s="445">
        <f t="shared" ca="1" si="74"/>
        <v>0</v>
      </c>
      <c r="AH181" s="445">
        <f t="shared" ca="1" si="75"/>
        <v>0</v>
      </c>
      <c r="AI181" s="442">
        <f t="shared" ca="1" si="76"/>
        <v>0</v>
      </c>
      <c r="AJ181" s="446">
        <f t="shared" ca="1" si="77"/>
        <v>0</v>
      </c>
      <c r="AK181" s="445">
        <f t="shared" ca="1" si="61"/>
        <v>0</v>
      </c>
      <c r="AL181" s="442">
        <f t="shared" ca="1" si="61"/>
        <v>0</v>
      </c>
      <c r="AM181" s="446">
        <f t="shared" ca="1" si="61"/>
        <v>0</v>
      </c>
    </row>
    <row r="182" spans="1:39" s="82" customFormat="1" ht="12.9" customHeight="1" x14ac:dyDescent="0.3">
      <c r="A182" s="19"/>
      <c r="B182" s="19"/>
      <c r="C182" s="104"/>
      <c r="D182" s="453"/>
      <c r="E182" s="454" t="str">
        <f t="shared" ca="1" si="85"/>
        <v>North Macedonia</v>
      </c>
      <c r="F182" s="454" t="str">
        <f t="shared" ca="1" si="85"/>
        <v>mk</v>
      </c>
      <c r="G182" s="454" t="str">
        <f t="shared" ca="1" si="85"/>
        <v>e9m3</v>
      </c>
      <c r="H182" s="175"/>
      <c r="I182" s="175"/>
      <c r="J182" s="442">
        <f t="shared" ca="1" si="86"/>
        <v>0</v>
      </c>
      <c r="K182" s="442">
        <f t="shared" ca="1" si="86"/>
        <v>0</v>
      </c>
      <c r="L182" s="448">
        <f t="shared" ca="1" si="86"/>
        <v>0</v>
      </c>
      <c r="M182" s="445">
        <f t="shared" ca="1" si="78"/>
        <v>0</v>
      </c>
      <c r="N182" s="445">
        <f t="shared" ca="1" si="79"/>
        <v>0</v>
      </c>
      <c r="O182" s="445">
        <f t="shared" ca="1" si="80"/>
        <v>0</v>
      </c>
      <c r="P182" s="445">
        <f t="shared" ca="1" si="66"/>
        <v>0</v>
      </c>
      <c r="Q182" s="442">
        <f t="shared" ca="1" si="67"/>
        <v>0</v>
      </c>
      <c r="R182" s="446">
        <f t="shared" ca="1" si="68"/>
        <v>0</v>
      </c>
      <c r="S182" s="445">
        <f t="shared" ca="1" si="81"/>
        <v>0</v>
      </c>
      <c r="T182" s="442">
        <f t="shared" ca="1" si="81"/>
        <v>0</v>
      </c>
      <c r="U182" s="446">
        <f t="shared" ca="1" si="81"/>
        <v>0</v>
      </c>
      <c r="V182" s="445">
        <f t="shared" ca="1" si="82"/>
        <v>0</v>
      </c>
      <c r="W182" s="445">
        <f t="shared" ca="1" si="83"/>
        <v>0</v>
      </c>
      <c r="X182" s="445">
        <f t="shared" ca="1" si="84"/>
        <v>0</v>
      </c>
      <c r="Y182" s="445">
        <f t="shared" ca="1" si="69"/>
        <v>0</v>
      </c>
      <c r="Z182" s="442">
        <f t="shared" ca="1" si="70"/>
        <v>0</v>
      </c>
      <c r="AA182" s="446">
        <f t="shared" ca="1" si="71"/>
        <v>0</v>
      </c>
      <c r="AB182" s="445">
        <f t="shared" ca="1" si="60"/>
        <v>0</v>
      </c>
      <c r="AC182" s="442">
        <f t="shared" ca="1" si="60"/>
        <v>0</v>
      </c>
      <c r="AD182" s="446">
        <f t="shared" ca="1" si="60"/>
        <v>0</v>
      </c>
      <c r="AE182" s="445">
        <f t="shared" ca="1" si="72"/>
        <v>0</v>
      </c>
      <c r="AF182" s="445">
        <f t="shared" ca="1" si="73"/>
        <v>0</v>
      </c>
      <c r="AG182" s="445">
        <f t="shared" ca="1" si="74"/>
        <v>0</v>
      </c>
      <c r="AH182" s="445">
        <f t="shared" ca="1" si="75"/>
        <v>0</v>
      </c>
      <c r="AI182" s="442">
        <f t="shared" ca="1" si="76"/>
        <v>0</v>
      </c>
      <c r="AJ182" s="446">
        <f t="shared" ca="1" si="77"/>
        <v>0</v>
      </c>
      <c r="AK182" s="445">
        <f t="shared" ca="1" si="61"/>
        <v>0</v>
      </c>
      <c r="AL182" s="442">
        <f t="shared" ca="1" si="61"/>
        <v>0</v>
      </c>
      <c r="AM182" s="446">
        <f t="shared" ca="1" si="61"/>
        <v>0</v>
      </c>
    </row>
    <row r="183" spans="1:39" s="82" customFormat="1" ht="12.9" customHeight="1" x14ac:dyDescent="0.3">
      <c r="A183" s="19"/>
      <c r="B183" s="19"/>
      <c r="C183" s="104"/>
      <c r="D183" s="453"/>
      <c r="E183" s="454" t="str">
        <f t="shared" ca="1" si="85"/>
        <v>Mali</v>
      </c>
      <c r="F183" s="454" t="str">
        <f t="shared" ca="1" si="85"/>
        <v>ml</v>
      </c>
      <c r="G183" s="454" t="str">
        <f t="shared" ca="1" si="85"/>
        <v>e9m3</v>
      </c>
      <c r="H183" s="175"/>
      <c r="I183" s="175"/>
      <c r="J183" s="442">
        <f t="shared" ca="1" si="86"/>
        <v>0</v>
      </c>
      <c r="K183" s="442">
        <f t="shared" ca="1" si="86"/>
        <v>0</v>
      </c>
      <c r="L183" s="448">
        <f t="shared" ca="1" si="86"/>
        <v>0</v>
      </c>
      <c r="M183" s="445">
        <f t="shared" ca="1" si="78"/>
        <v>0</v>
      </c>
      <c r="N183" s="445">
        <f t="shared" ca="1" si="79"/>
        <v>0</v>
      </c>
      <c r="O183" s="445">
        <f t="shared" ca="1" si="80"/>
        <v>0</v>
      </c>
      <c r="P183" s="445">
        <f t="shared" ca="1" si="66"/>
        <v>0</v>
      </c>
      <c r="Q183" s="442">
        <f t="shared" ca="1" si="67"/>
        <v>0</v>
      </c>
      <c r="R183" s="446">
        <f t="shared" ca="1" si="68"/>
        <v>0</v>
      </c>
      <c r="S183" s="445">
        <f t="shared" ca="1" si="81"/>
        <v>0</v>
      </c>
      <c r="T183" s="442">
        <f t="shared" ca="1" si="81"/>
        <v>0</v>
      </c>
      <c r="U183" s="446">
        <f t="shared" ca="1" si="81"/>
        <v>0</v>
      </c>
      <c r="V183" s="445">
        <f t="shared" ca="1" si="82"/>
        <v>0</v>
      </c>
      <c r="W183" s="445">
        <f t="shared" ca="1" si="83"/>
        <v>0</v>
      </c>
      <c r="X183" s="445">
        <f t="shared" ca="1" si="84"/>
        <v>0</v>
      </c>
      <c r="Y183" s="445">
        <f t="shared" ca="1" si="69"/>
        <v>0</v>
      </c>
      <c r="Z183" s="442">
        <f t="shared" ca="1" si="70"/>
        <v>0</v>
      </c>
      <c r="AA183" s="446">
        <f t="shared" ca="1" si="71"/>
        <v>0</v>
      </c>
      <c r="AB183" s="445">
        <f t="shared" ref="AB183:AD246" ca="1" si="87">V183+Y183</f>
        <v>0</v>
      </c>
      <c r="AC183" s="442">
        <f t="shared" ca="1" si="87"/>
        <v>0</v>
      </c>
      <c r="AD183" s="446">
        <f t="shared" ca="1" si="87"/>
        <v>0</v>
      </c>
      <c r="AE183" s="445">
        <f t="shared" ca="1" si="72"/>
        <v>0</v>
      </c>
      <c r="AF183" s="445">
        <f t="shared" ca="1" si="73"/>
        <v>0</v>
      </c>
      <c r="AG183" s="445">
        <f t="shared" ca="1" si="74"/>
        <v>0</v>
      </c>
      <c r="AH183" s="445">
        <f t="shared" ca="1" si="75"/>
        <v>0</v>
      </c>
      <c r="AI183" s="442">
        <f t="shared" ca="1" si="76"/>
        <v>0</v>
      </c>
      <c r="AJ183" s="446">
        <f t="shared" ca="1" si="77"/>
        <v>0</v>
      </c>
      <c r="AK183" s="445">
        <f t="shared" ref="AK183:AM246" ca="1" si="88">AE183+AH183</f>
        <v>0</v>
      </c>
      <c r="AL183" s="442">
        <f t="shared" ca="1" si="88"/>
        <v>0</v>
      </c>
      <c r="AM183" s="446">
        <f t="shared" ca="1" si="88"/>
        <v>0</v>
      </c>
    </row>
    <row r="184" spans="1:39" s="82" customFormat="1" ht="12.9" customHeight="1" x14ac:dyDescent="0.3">
      <c r="A184" s="19"/>
      <c r="B184" s="19"/>
      <c r="C184" s="104"/>
      <c r="D184" s="453"/>
      <c r="E184" s="454" t="str">
        <f t="shared" ca="1" si="85"/>
        <v>Myanmar</v>
      </c>
      <c r="F184" s="454" t="str">
        <f t="shared" ca="1" si="85"/>
        <v>mm</v>
      </c>
      <c r="G184" s="454" t="str">
        <f t="shared" ca="1" si="85"/>
        <v>e9m3</v>
      </c>
      <c r="H184" s="175"/>
      <c r="I184" s="175"/>
      <c r="J184" s="442">
        <f t="shared" ca="1" si="86"/>
        <v>17</v>
      </c>
      <c r="K184" s="442">
        <f t="shared" ca="1" si="86"/>
        <v>0</v>
      </c>
      <c r="L184" s="448">
        <f t="shared" ca="1" si="86"/>
        <v>16.228999999999999</v>
      </c>
      <c r="M184" s="445">
        <f t="shared" ca="1" si="78"/>
        <v>32234.651999999998</v>
      </c>
      <c r="N184" s="445">
        <f t="shared" ca="1" si="79"/>
        <v>33303.204000000005</v>
      </c>
      <c r="O184" s="445">
        <f t="shared" ca="1" si="80"/>
        <v>34609.212</v>
      </c>
      <c r="P184" s="445">
        <f t="shared" ca="1" si="66"/>
        <v>2944.0301615988815</v>
      </c>
      <c r="Q184" s="442">
        <f t="shared" ca="1" si="67"/>
        <v>7561.3366992365354</v>
      </c>
      <c r="R184" s="446">
        <f t="shared" ca="1" si="68"/>
        <v>12760.479136817266</v>
      </c>
      <c r="S184" s="445">
        <f t="shared" ca="1" si="81"/>
        <v>35178.682161598881</v>
      </c>
      <c r="T184" s="442">
        <f t="shared" ca="1" si="81"/>
        <v>40864.540699236539</v>
      </c>
      <c r="U184" s="446">
        <f t="shared" ca="1" si="81"/>
        <v>47369.691136817266</v>
      </c>
      <c r="V184" s="445">
        <f t="shared" ca="1" si="82"/>
        <v>0</v>
      </c>
      <c r="W184" s="445">
        <f t="shared" ca="1" si="83"/>
        <v>0</v>
      </c>
      <c r="X184" s="445">
        <f t="shared" ca="1" si="84"/>
        <v>0</v>
      </c>
      <c r="Y184" s="445">
        <f t="shared" ca="1" si="69"/>
        <v>0</v>
      </c>
      <c r="Z184" s="442">
        <f t="shared" ca="1" si="70"/>
        <v>0</v>
      </c>
      <c r="AA184" s="446">
        <f t="shared" ca="1" si="71"/>
        <v>0</v>
      </c>
      <c r="AB184" s="445">
        <f t="shared" ca="1" si="87"/>
        <v>0</v>
      </c>
      <c r="AC184" s="442">
        <f t="shared" ca="1" si="87"/>
        <v>0</v>
      </c>
      <c r="AD184" s="446">
        <f t="shared" ca="1" si="87"/>
        <v>0</v>
      </c>
      <c r="AE184" s="445">
        <f t="shared" ca="1" si="72"/>
        <v>31724.449199999995</v>
      </c>
      <c r="AF184" s="445">
        <f t="shared" ca="1" si="73"/>
        <v>32776.088399999993</v>
      </c>
      <c r="AG184" s="445">
        <f t="shared" ca="1" si="74"/>
        <v>34061.425199999991</v>
      </c>
      <c r="AH184" s="445">
        <f t="shared" ca="1" si="75"/>
        <v>2810.5097348581321</v>
      </c>
      <c r="AI184" s="442">
        <f t="shared" ca="1" si="76"/>
        <v>7218.4078407005727</v>
      </c>
      <c r="AJ184" s="446">
        <f t="shared" ca="1" si="77"/>
        <v>12181.753877141613</v>
      </c>
      <c r="AK184" s="445">
        <f t="shared" ca="1" si="88"/>
        <v>34534.958934858128</v>
      </c>
      <c r="AL184" s="442">
        <f t="shared" ca="1" si="88"/>
        <v>39994.496240700566</v>
      </c>
      <c r="AM184" s="446">
        <f t="shared" ca="1" si="88"/>
        <v>46243.179077141605</v>
      </c>
    </row>
    <row r="185" spans="1:39" s="82" customFormat="1" ht="12.9" customHeight="1" x14ac:dyDescent="0.3">
      <c r="A185" s="19"/>
      <c r="B185" s="19"/>
      <c r="C185" s="104"/>
      <c r="D185" s="453"/>
      <c r="E185" s="454" t="str">
        <f t="shared" ca="1" si="85"/>
        <v>Mongolia</v>
      </c>
      <c r="F185" s="454" t="str">
        <f t="shared" ca="1" si="85"/>
        <v>mn</v>
      </c>
      <c r="G185" s="454" t="str">
        <f t="shared" ca="1" si="85"/>
        <v>e9m3</v>
      </c>
      <c r="H185" s="175"/>
      <c r="I185" s="175"/>
      <c r="J185" s="442">
        <f t="shared" ca="1" si="86"/>
        <v>0</v>
      </c>
      <c r="K185" s="442">
        <f t="shared" ca="1" si="86"/>
        <v>0</v>
      </c>
      <c r="L185" s="448">
        <f t="shared" ca="1" si="86"/>
        <v>0</v>
      </c>
      <c r="M185" s="445">
        <f t="shared" ca="1" si="78"/>
        <v>0</v>
      </c>
      <c r="N185" s="445">
        <f t="shared" ca="1" si="79"/>
        <v>0</v>
      </c>
      <c r="O185" s="445">
        <f t="shared" ca="1" si="80"/>
        <v>0</v>
      </c>
      <c r="P185" s="445">
        <f t="shared" ca="1" si="66"/>
        <v>0</v>
      </c>
      <c r="Q185" s="442">
        <f t="shared" ca="1" si="67"/>
        <v>0</v>
      </c>
      <c r="R185" s="446">
        <f t="shared" ca="1" si="68"/>
        <v>0</v>
      </c>
      <c r="S185" s="445">
        <f t="shared" ca="1" si="81"/>
        <v>0</v>
      </c>
      <c r="T185" s="442">
        <f t="shared" ca="1" si="81"/>
        <v>0</v>
      </c>
      <c r="U185" s="446">
        <f t="shared" ca="1" si="81"/>
        <v>0</v>
      </c>
      <c r="V185" s="445">
        <f t="shared" ca="1" si="82"/>
        <v>0</v>
      </c>
      <c r="W185" s="445">
        <f t="shared" ca="1" si="83"/>
        <v>0</v>
      </c>
      <c r="X185" s="445">
        <f t="shared" ca="1" si="84"/>
        <v>0</v>
      </c>
      <c r="Y185" s="445">
        <f t="shared" ca="1" si="69"/>
        <v>0</v>
      </c>
      <c r="Z185" s="442">
        <f t="shared" ca="1" si="70"/>
        <v>0</v>
      </c>
      <c r="AA185" s="446">
        <f t="shared" ca="1" si="71"/>
        <v>0</v>
      </c>
      <c r="AB185" s="445">
        <f t="shared" ca="1" si="87"/>
        <v>0</v>
      </c>
      <c r="AC185" s="442">
        <f t="shared" ca="1" si="87"/>
        <v>0</v>
      </c>
      <c r="AD185" s="446">
        <f t="shared" ca="1" si="87"/>
        <v>0</v>
      </c>
      <c r="AE185" s="445">
        <f t="shared" ca="1" si="72"/>
        <v>0</v>
      </c>
      <c r="AF185" s="445">
        <f t="shared" ca="1" si="73"/>
        <v>0</v>
      </c>
      <c r="AG185" s="445">
        <f t="shared" ca="1" si="74"/>
        <v>0</v>
      </c>
      <c r="AH185" s="445">
        <f t="shared" ca="1" si="75"/>
        <v>0</v>
      </c>
      <c r="AI185" s="442">
        <f t="shared" ca="1" si="76"/>
        <v>0</v>
      </c>
      <c r="AJ185" s="446">
        <f t="shared" ca="1" si="77"/>
        <v>0</v>
      </c>
      <c r="AK185" s="445">
        <f t="shared" ca="1" si="88"/>
        <v>0</v>
      </c>
      <c r="AL185" s="442">
        <f t="shared" ca="1" si="88"/>
        <v>0</v>
      </c>
      <c r="AM185" s="446">
        <f t="shared" ca="1" si="88"/>
        <v>0</v>
      </c>
    </row>
    <row r="186" spans="1:39" s="82" customFormat="1" ht="12.9" customHeight="1" x14ac:dyDescent="0.3">
      <c r="A186" s="19"/>
      <c r="B186" s="19"/>
      <c r="C186" s="104"/>
      <c r="D186" s="453"/>
      <c r="E186" s="454" t="str">
        <f t="shared" ca="1" si="85"/>
        <v>Macao</v>
      </c>
      <c r="F186" s="454" t="str">
        <f t="shared" ca="1" si="85"/>
        <v>mo</v>
      </c>
      <c r="G186" s="454" t="str">
        <f t="shared" ca="1" si="85"/>
        <v>e9m3</v>
      </c>
      <c r="H186" s="175"/>
      <c r="I186" s="175"/>
      <c r="J186" s="442">
        <f t="shared" ca="1" si="86"/>
        <v>0</v>
      </c>
      <c r="K186" s="442">
        <f t="shared" ca="1" si="86"/>
        <v>0</v>
      </c>
      <c r="L186" s="448">
        <f t="shared" ca="1" si="86"/>
        <v>0</v>
      </c>
      <c r="M186" s="445">
        <f t="shared" ca="1" si="78"/>
        <v>0</v>
      </c>
      <c r="N186" s="445">
        <f t="shared" ca="1" si="79"/>
        <v>0</v>
      </c>
      <c r="O186" s="445">
        <f t="shared" ca="1" si="80"/>
        <v>0</v>
      </c>
      <c r="P186" s="445">
        <f t="shared" ca="1" si="66"/>
        <v>0</v>
      </c>
      <c r="Q186" s="442">
        <f t="shared" ca="1" si="67"/>
        <v>0</v>
      </c>
      <c r="R186" s="446">
        <f t="shared" ca="1" si="68"/>
        <v>0</v>
      </c>
      <c r="S186" s="445">
        <f t="shared" ca="1" si="81"/>
        <v>0</v>
      </c>
      <c r="T186" s="442">
        <f t="shared" ca="1" si="81"/>
        <v>0</v>
      </c>
      <c r="U186" s="446">
        <f t="shared" ca="1" si="81"/>
        <v>0</v>
      </c>
      <c r="V186" s="445">
        <f t="shared" ca="1" si="82"/>
        <v>0</v>
      </c>
      <c r="W186" s="445">
        <f t="shared" ca="1" si="83"/>
        <v>0</v>
      </c>
      <c r="X186" s="445">
        <f t="shared" ca="1" si="84"/>
        <v>0</v>
      </c>
      <c r="Y186" s="445">
        <f t="shared" ca="1" si="69"/>
        <v>0</v>
      </c>
      <c r="Z186" s="442">
        <f t="shared" ca="1" si="70"/>
        <v>0</v>
      </c>
      <c r="AA186" s="446">
        <f t="shared" ca="1" si="71"/>
        <v>0</v>
      </c>
      <c r="AB186" s="445">
        <f t="shared" ca="1" si="87"/>
        <v>0</v>
      </c>
      <c r="AC186" s="442">
        <f t="shared" ca="1" si="87"/>
        <v>0</v>
      </c>
      <c r="AD186" s="446">
        <f t="shared" ca="1" si="87"/>
        <v>0</v>
      </c>
      <c r="AE186" s="445">
        <f t="shared" ca="1" si="72"/>
        <v>0</v>
      </c>
      <c r="AF186" s="445">
        <f t="shared" ca="1" si="73"/>
        <v>0</v>
      </c>
      <c r="AG186" s="445">
        <f t="shared" ca="1" si="74"/>
        <v>0</v>
      </c>
      <c r="AH186" s="445">
        <f t="shared" ca="1" si="75"/>
        <v>0</v>
      </c>
      <c r="AI186" s="442">
        <f t="shared" ca="1" si="76"/>
        <v>0</v>
      </c>
      <c r="AJ186" s="446">
        <f t="shared" ca="1" si="77"/>
        <v>0</v>
      </c>
      <c r="AK186" s="445">
        <f t="shared" ca="1" si="88"/>
        <v>0</v>
      </c>
      <c r="AL186" s="442">
        <f t="shared" ca="1" si="88"/>
        <v>0</v>
      </c>
      <c r="AM186" s="446">
        <f t="shared" ca="1" si="88"/>
        <v>0</v>
      </c>
    </row>
    <row r="187" spans="1:39" s="82" customFormat="1" ht="12.9" customHeight="1" x14ac:dyDescent="0.3">
      <c r="A187" s="19"/>
      <c r="B187" s="19"/>
      <c r="C187" s="104"/>
      <c r="D187" s="453"/>
      <c r="E187" s="454" t="str">
        <f t="shared" ca="1" si="85"/>
        <v>Northern Mariana Islands</v>
      </c>
      <c r="F187" s="454" t="str">
        <f t="shared" ca="1" si="85"/>
        <v>mp</v>
      </c>
      <c r="G187" s="454" t="str">
        <f t="shared" ca="1" si="85"/>
        <v>e9m3</v>
      </c>
      <c r="H187" s="175"/>
      <c r="I187" s="175"/>
      <c r="J187" s="442">
        <f t="shared" ca="1" si="86"/>
        <v>0</v>
      </c>
      <c r="K187" s="442">
        <f t="shared" ca="1" si="86"/>
        <v>0</v>
      </c>
      <c r="L187" s="448">
        <f t="shared" ca="1" si="86"/>
        <v>0</v>
      </c>
      <c r="M187" s="445">
        <f t="shared" ca="1" si="78"/>
        <v>0</v>
      </c>
      <c r="N187" s="445">
        <f t="shared" ca="1" si="79"/>
        <v>0</v>
      </c>
      <c r="O187" s="445">
        <f t="shared" ca="1" si="80"/>
        <v>0</v>
      </c>
      <c r="P187" s="445">
        <f t="shared" ca="1" si="66"/>
        <v>0</v>
      </c>
      <c r="Q187" s="442">
        <f t="shared" ca="1" si="67"/>
        <v>0</v>
      </c>
      <c r="R187" s="446">
        <f t="shared" ca="1" si="68"/>
        <v>0</v>
      </c>
      <c r="S187" s="445">
        <f t="shared" ca="1" si="81"/>
        <v>0</v>
      </c>
      <c r="T187" s="442">
        <f t="shared" ca="1" si="81"/>
        <v>0</v>
      </c>
      <c r="U187" s="446">
        <f t="shared" ca="1" si="81"/>
        <v>0</v>
      </c>
      <c r="V187" s="445">
        <f t="shared" ca="1" si="82"/>
        <v>0</v>
      </c>
      <c r="W187" s="445">
        <f t="shared" ca="1" si="83"/>
        <v>0</v>
      </c>
      <c r="X187" s="445">
        <f t="shared" ca="1" si="84"/>
        <v>0</v>
      </c>
      <c r="Y187" s="445">
        <f t="shared" ca="1" si="69"/>
        <v>0</v>
      </c>
      <c r="Z187" s="442">
        <f t="shared" ca="1" si="70"/>
        <v>0</v>
      </c>
      <c r="AA187" s="446">
        <f t="shared" ca="1" si="71"/>
        <v>0</v>
      </c>
      <c r="AB187" s="445">
        <f t="shared" ca="1" si="87"/>
        <v>0</v>
      </c>
      <c r="AC187" s="442">
        <f t="shared" ca="1" si="87"/>
        <v>0</v>
      </c>
      <c r="AD187" s="446">
        <f t="shared" ca="1" si="87"/>
        <v>0</v>
      </c>
      <c r="AE187" s="445">
        <f t="shared" ca="1" si="72"/>
        <v>0</v>
      </c>
      <c r="AF187" s="445">
        <f t="shared" ca="1" si="73"/>
        <v>0</v>
      </c>
      <c r="AG187" s="445">
        <f t="shared" ca="1" si="74"/>
        <v>0</v>
      </c>
      <c r="AH187" s="445">
        <f t="shared" ca="1" si="75"/>
        <v>0</v>
      </c>
      <c r="AI187" s="442">
        <f t="shared" ca="1" si="76"/>
        <v>0</v>
      </c>
      <c r="AJ187" s="446">
        <f t="shared" ca="1" si="77"/>
        <v>0</v>
      </c>
      <c r="AK187" s="445">
        <f t="shared" ca="1" si="88"/>
        <v>0</v>
      </c>
      <c r="AL187" s="442">
        <f t="shared" ca="1" si="88"/>
        <v>0</v>
      </c>
      <c r="AM187" s="446">
        <f t="shared" ca="1" si="88"/>
        <v>0</v>
      </c>
    </row>
    <row r="188" spans="1:39" s="82" customFormat="1" ht="12.9" customHeight="1" x14ac:dyDescent="0.3">
      <c r="A188" s="19"/>
      <c r="B188" s="19"/>
      <c r="C188" s="104"/>
      <c r="D188" s="453"/>
      <c r="E188" s="454" t="str">
        <f t="shared" ca="1" si="85"/>
        <v>Martinique</v>
      </c>
      <c r="F188" s="454" t="str">
        <f t="shared" ca="1" si="85"/>
        <v>mq</v>
      </c>
      <c r="G188" s="454" t="str">
        <f t="shared" ca="1" si="85"/>
        <v>e9m3</v>
      </c>
      <c r="H188" s="175"/>
      <c r="I188" s="175"/>
      <c r="J188" s="442">
        <f t="shared" ca="1" si="86"/>
        <v>0</v>
      </c>
      <c r="K188" s="442">
        <f t="shared" ca="1" si="86"/>
        <v>0</v>
      </c>
      <c r="L188" s="448">
        <f t="shared" ca="1" si="86"/>
        <v>0</v>
      </c>
      <c r="M188" s="445">
        <f t="shared" ca="1" si="78"/>
        <v>0</v>
      </c>
      <c r="N188" s="445">
        <f t="shared" ca="1" si="79"/>
        <v>0</v>
      </c>
      <c r="O188" s="445">
        <f t="shared" ca="1" si="80"/>
        <v>0</v>
      </c>
      <c r="P188" s="445">
        <f t="shared" ca="1" si="66"/>
        <v>0</v>
      </c>
      <c r="Q188" s="442">
        <f t="shared" ca="1" si="67"/>
        <v>0</v>
      </c>
      <c r="R188" s="446">
        <f t="shared" ca="1" si="68"/>
        <v>0</v>
      </c>
      <c r="S188" s="445">
        <f t="shared" ca="1" si="81"/>
        <v>0</v>
      </c>
      <c r="T188" s="442">
        <f t="shared" ca="1" si="81"/>
        <v>0</v>
      </c>
      <c r="U188" s="446">
        <f t="shared" ca="1" si="81"/>
        <v>0</v>
      </c>
      <c r="V188" s="445">
        <f t="shared" ca="1" si="82"/>
        <v>0</v>
      </c>
      <c r="W188" s="445">
        <f t="shared" ca="1" si="83"/>
        <v>0</v>
      </c>
      <c r="X188" s="445">
        <f t="shared" ca="1" si="84"/>
        <v>0</v>
      </c>
      <c r="Y188" s="445">
        <f t="shared" ca="1" si="69"/>
        <v>0</v>
      </c>
      <c r="Z188" s="442">
        <f t="shared" ca="1" si="70"/>
        <v>0</v>
      </c>
      <c r="AA188" s="446">
        <f t="shared" ca="1" si="71"/>
        <v>0</v>
      </c>
      <c r="AB188" s="445">
        <f t="shared" ca="1" si="87"/>
        <v>0</v>
      </c>
      <c r="AC188" s="442">
        <f t="shared" ca="1" si="87"/>
        <v>0</v>
      </c>
      <c r="AD188" s="446">
        <f t="shared" ca="1" si="87"/>
        <v>0</v>
      </c>
      <c r="AE188" s="445">
        <f t="shared" ca="1" si="72"/>
        <v>0</v>
      </c>
      <c r="AF188" s="445">
        <f t="shared" ca="1" si="73"/>
        <v>0</v>
      </c>
      <c r="AG188" s="445">
        <f t="shared" ca="1" si="74"/>
        <v>0</v>
      </c>
      <c r="AH188" s="445">
        <f t="shared" ca="1" si="75"/>
        <v>0</v>
      </c>
      <c r="AI188" s="442">
        <f t="shared" ca="1" si="76"/>
        <v>0</v>
      </c>
      <c r="AJ188" s="446">
        <f t="shared" ca="1" si="77"/>
        <v>0</v>
      </c>
      <c r="AK188" s="445">
        <f t="shared" ca="1" si="88"/>
        <v>0</v>
      </c>
      <c r="AL188" s="442">
        <f t="shared" ca="1" si="88"/>
        <v>0</v>
      </c>
      <c r="AM188" s="446">
        <f t="shared" ca="1" si="88"/>
        <v>0</v>
      </c>
    </row>
    <row r="189" spans="1:39" s="82" customFormat="1" ht="12.9" customHeight="1" x14ac:dyDescent="0.3">
      <c r="A189" s="19"/>
      <c r="B189" s="19"/>
      <c r="C189" s="104"/>
      <c r="D189" s="453"/>
      <c r="E189" s="454" t="str">
        <f t="shared" ca="1" si="85"/>
        <v>Mauritania</v>
      </c>
      <c r="F189" s="454" t="str">
        <f t="shared" ca="1" si="85"/>
        <v>mr</v>
      </c>
      <c r="G189" s="454" t="str">
        <f t="shared" ca="1" si="85"/>
        <v>e9m3</v>
      </c>
      <c r="H189" s="175"/>
      <c r="I189" s="175"/>
      <c r="J189" s="442">
        <f t="shared" ca="1" si="86"/>
        <v>0</v>
      </c>
      <c r="K189" s="442">
        <f t="shared" ca="1" si="86"/>
        <v>0</v>
      </c>
      <c r="L189" s="448">
        <f t="shared" ca="1" si="86"/>
        <v>0</v>
      </c>
      <c r="M189" s="445">
        <f t="shared" ca="1" si="78"/>
        <v>0</v>
      </c>
      <c r="N189" s="445">
        <f t="shared" ca="1" si="79"/>
        <v>0</v>
      </c>
      <c r="O189" s="445">
        <f t="shared" ca="1" si="80"/>
        <v>0</v>
      </c>
      <c r="P189" s="445">
        <f t="shared" ca="1" si="66"/>
        <v>0</v>
      </c>
      <c r="Q189" s="442">
        <f t="shared" ca="1" si="67"/>
        <v>0</v>
      </c>
      <c r="R189" s="446">
        <f t="shared" ca="1" si="68"/>
        <v>0</v>
      </c>
      <c r="S189" s="445">
        <f t="shared" ca="1" si="81"/>
        <v>0</v>
      </c>
      <c r="T189" s="442">
        <f t="shared" ca="1" si="81"/>
        <v>0</v>
      </c>
      <c r="U189" s="446">
        <f t="shared" ca="1" si="81"/>
        <v>0</v>
      </c>
      <c r="V189" s="445">
        <f t="shared" ca="1" si="82"/>
        <v>0</v>
      </c>
      <c r="W189" s="445">
        <f t="shared" ca="1" si="83"/>
        <v>0</v>
      </c>
      <c r="X189" s="445">
        <f t="shared" ca="1" si="84"/>
        <v>0</v>
      </c>
      <c r="Y189" s="445">
        <f t="shared" ca="1" si="69"/>
        <v>0</v>
      </c>
      <c r="Z189" s="442">
        <f t="shared" ca="1" si="70"/>
        <v>0</v>
      </c>
      <c r="AA189" s="446">
        <f t="shared" ca="1" si="71"/>
        <v>0</v>
      </c>
      <c r="AB189" s="445">
        <f t="shared" ca="1" si="87"/>
        <v>0</v>
      </c>
      <c r="AC189" s="442">
        <f t="shared" ca="1" si="87"/>
        <v>0</v>
      </c>
      <c r="AD189" s="446">
        <f t="shared" ca="1" si="87"/>
        <v>0</v>
      </c>
      <c r="AE189" s="445">
        <f t="shared" ca="1" si="72"/>
        <v>0</v>
      </c>
      <c r="AF189" s="445">
        <f t="shared" ca="1" si="73"/>
        <v>0</v>
      </c>
      <c r="AG189" s="445">
        <f t="shared" ca="1" si="74"/>
        <v>0</v>
      </c>
      <c r="AH189" s="445">
        <f t="shared" ca="1" si="75"/>
        <v>0</v>
      </c>
      <c r="AI189" s="442">
        <f t="shared" ca="1" si="76"/>
        <v>0</v>
      </c>
      <c r="AJ189" s="446">
        <f t="shared" ca="1" si="77"/>
        <v>0</v>
      </c>
      <c r="AK189" s="445">
        <f t="shared" ca="1" si="88"/>
        <v>0</v>
      </c>
      <c r="AL189" s="442">
        <f t="shared" ca="1" si="88"/>
        <v>0</v>
      </c>
      <c r="AM189" s="446">
        <f t="shared" ca="1" si="88"/>
        <v>0</v>
      </c>
    </row>
    <row r="190" spans="1:39" s="82" customFormat="1" ht="12.9" customHeight="1" x14ac:dyDescent="0.3">
      <c r="A190" s="19"/>
      <c r="B190" s="19"/>
      <c r="C190" s="104"/>
      <c r="D190" s="453"/>
      <c r="E190" s="454" t="str">
        <f t="shared" ca="1" si="85"/>
        <v>Montserrat</v>
      </c>
      <c r="F190" s="454" t="str">
        <f t="shared" ca="1" si="85"/>
        <v>ms</v>
      </c>
      <c r="G190" s="454" t="str">
        <f t="shared" ca="1" si="85"/>
        <v>e9m3</v>
      </c>
      <c r="H190" s="175"/>
      <c r="I190" s="175"/>
      <c r="J190" s="442">
        <f t="shared" ca="1" si="86"/>
        <v>0</v>
      </c>
      <c r="K190" s="442">
        <f t="shared" ca="1" si="86"/>
        <v>0</v>
      </c>
      <c r="L190" s="448">
        <f t="shared" ca="1" si="86"/>
        <v>0</v>
      </c>
      <c r="M190" s="445">
        <f t="shared" ca="1" si="78"/>
        <v>0</v>
      </c>
      <c r="N190" s="445">
        <f t="shared" ca="1" si="79"/>
        <v>0</v>
      </c>
      <c r="O190" s="445">
        <f t="shared" ca="1" si="80"/>
        <v>0</v>
      </c>
      <c r="P190" s="445">
        <f t="shared" ca="1" si="66"/>
        <v>0</v>
      </c>
      <c r="Q190" s="442">
        <f t="shared" ca="1" si="67"/>
        <v>0</v>
      </c>
      <c r="R190" s="446">
        <f t="shared" ca="1" si="68"/>
        <v>0</v>
      </c>
      <c r="S190" s="445">
        <f t="shared" ca="1" si="81"/>
        <v>0</v>
      </c>
      <c r="T190" s="442">
        <f t="shared" ca="1" si="81"/>
        <v>0</v>
      </c>
      <c r="U190" s="446">
        <f t="shared" ca="1" si="81"/>
        <v>0</v>
      </c>
      <c r="V190" s="445">
        <f t="shared" ca="1" si="82"/>
        <v>0</v>
      </c>
      <c r="W190" s="445">
        <f t="shared" ca="1" si="83"/>
        <v>0</v>
      </c>
      <c r="X190" s="445">
        <f t="shared" ca="1" si="84"/>
        <v>0</v>
      </c>
      <c r="Y190" s="445">
        <f t="shared" ca="1" si="69"/>
        <v>0</v>
      </c>
      <c r="Z190" s="442">
        <f t="shared" ca="1" si="70"/>
        <v>0</v>
      </c>
      <c r="AA190" s="446">
        <f t="shared" ca="1" si="71"/>
        <v>0</v>
      </c>
      <c r="AB190" s="445">
        <f t="shared" ca="1" si="87"/>
        <v>0</v>
      </c>
      <c r="AC190" s="442">
        <f t="shared" ca="1" si="87"/>
        <v>0</v>
      </c>
      <c r="AD190" s="446">
        <f t="shared" ca="1" si="87"/>
        <v>0</v>
      </c>
      <c r="AE190" s="445">
        <f t="shared" ca="1" si="72"/>
        <v>0</v>
      </c>
      <c r="AF190" s="445">
        <f t="shared" ca="1" si="73"/>
        <v>0</v>
      </c>
      <c r="AG190" s="445">
        <f t="shared" ca="1" si="74"/>
        <v>0</v>
      </c>
      <c r="AH190" s="445">
        <f t="shared" ca="1" si="75"/>
        <v>0</v>
      </c>
      <c r="AI190" s="442">
        <f t="shared" ca="1" si="76"/>
        <v>0</v>
      </c>
      <c r="AJ190" s="446">
        <f t="shared" ca="1" si="77"/>
        <v>0</v>
      </c>
      <c r="AK190" s="445">
        <f t="shared" ca="1" si="88"/>
        <v>0</v>
      </c>
      <c r="AL190" s="442">
        <f t="shared" ca="1" si="88"/>
        <v>0</v>
      </c>
      <c r="AM190" s="446">
        <f t="shared" ca="1" si="88"/>
        <v>0</v>
      </c>
    </row>
    <row r="191" spans="1:39" s="82" customFormat="1" ht="12.9" customHeight="1" x14ac:dyDescent="0.3">
      <c r="A191" s="19"/>
      <c r="B191" s="19"/>
      <c r="C191" s="104"/>
      <c r="D191" s="453"/>
      <c r="E191" s="454" t="str">
        <f t="shared" ca="1" si="85"/>
        <v>Malta</v>
      </c>
      <c r="F191" s="454" t="str">
        <f t="shared" ca="1" si="85"/>
        <v>mt</v>
      </c>
      <c r="G191" s="454" t="str">
        <f t="shared" ca="1" si="85"/>
        <v>e9m3</v>
      </c>
      <c r="H191" s="175"/>
      <c r="I191" s="175"/>
      <c r="J191" s="442">
        <f t="shared" ca="1" si="86"/>
        <v>0</v>
      </c>
      <c r="K191" s="442">
        <f t="shared" ca="1" si="86"/>
        <v>0</v>
      </c>
      <c r="L191" s="448">
        <f t="shared" ca="1" si="86"/>
        <v>0</v>
      </c>
      <c r="M191" s="445">
        <f t="shared" ca="1" si="78"/>
        <v>0</v>
      </c>
      <c r="N191" s="445">
        <f t="shared" ca="1" si="79"/>
        <v>0</v>
      </c>
      <c r="O191" s="445">
        <f t="shared" ca="1" si="80"/>
        <v>0</v>
      </c>
      <c r="P191" s="445">
        <f t="shared" ca="1" si="66"/>
        <v>0</v>
      </c>
      <c r="Q191" s="442">
        <f t="shared" ca="1" si="67"/>
        <v>0</v>
      </c>
      <c r="R191" s="446">
        <f t="shared" ca="1" si="68"/>
        <v>0</v>
      </c>
      <c r="S191" s="445">
        <f t="shared" ca="1" si="81"/>
        <v>0</v>
      </c>
      <c r="T191" s="442">
        <f t="shared" ca="1" si="81"/>
        <v>0</v>
      </c>
      <c r="U191" s="446">
        <f t="shared" ca="1" si="81"/>
        <v>0</v>
      </c>
      <c r="V191" s="445">
        <f t="shared" ca="1" si="82"/>
        <v>0</v>
      </c>
      <c r="W191" s="445">
        <f t="shared" ca="1" si="83"/>
        <v>0</v>
      </c>
      <c r="X191" s="445">
        <f t="shared" ca="1" si="84"/>
        <v>0</v>
      </c>
      <c r="Y191" s="445">
        <f t="shared" ca="1" si="69"/>
        <v>0</v>
      </c>
      <c r="Z191" s="442">
        <f t="shared" ca="1" si="70"/>
        <v>0</v>
      </c>
      <c r="AA191" s="446">
        <f t="shared" ca="1" si="71"/>
        <v>0</v>
      </c>
      <c r="AB191" s="445">
        <f t="shared" ca="1" si="87"/>
        <v>0</v>
      </c>
      <c r="AC191" s="442">
        <f t="shared" ca="1" si="87"/>
        <v>0</v>
      </c>
      <c r="AD191" s="446">
        <f t="shared" ca="1" si="87"/>
        <v>0</v>
      </c>
      <c r="AE191" s="445">
        <f t="shared" ca="1" si="72"/>
        <v>0</v>
      </c>
      <c r="AF191" s="445">
        <f t="shared" ca="1" si="73"/>
        <v>0</v>
      </c>
      <c r="AG191" s="445">
        <f t="shared" ca="1" si="74"/>
        <v>0</v>
      </c>
      <c r="AH191" s="445">
        <f t="shared" ca="1" si="75"/>
        <v>0</v>
      </c>
      <c r="AI191" s="442">
        <f t="shared" ca="1" si="76"/>
        <v>0</v>
      </c>
      <c r="AJ191" s="446">
        <f t="shared" ca="1" si="77"/>
        <v>0</v>
      </c>
      <c r="AK191" s="445">
        <f t="shared" ca="1" si="88"/>
        <v>0</v>
      </c>
      <c r="AL191" s="442">
        <f t="shared" ca="1" si="88"/>
        <v>0</v>
      </c>
      <c r="AM191" s="446">
        <f t="shared" ca="1" si="88"/>
        <v>0</v>
      </c>
    </row>
    <row r="192" spans="1:39" s="82" customFormat="1" ht="12.9" customHeight="1" x14ac:dyDescent="0.3">
      <c r="A192" s="19"/>
      <c r="B192" s="19"/>
      <c r="C192" s="104"/>
      <c r="D192" s="453"/>
      <c r="E192" s="454" t="str">
        <f t="shared" ca="1" si="85"/>
        <v>Mauritius</v>
      </c>
      <c r="F192" s="454" t="str">
        <f t="shared" ca="1" si="85"/>
        <v>mu</v>
      </c>
      <c r="G192" s="454" t="str">
        <f t="shared" ca="1" si="85"/>
        <v>e9m3</v>
      </c>
      <c r="H192" s="175"/>
      <c r="I192" s="175"/>
      <c r="J192" s="442">
        <f t="shared" ca="1" si="86"/>
        <v>0</v>
      </c>
      <c r="K192" s="442">
        <f t="shared" ca="1" si="86"/>
        <v>0</v>
      </c>
      <c r="L192" s="448">
        <f t="shared" ca="1" si="86"/>
        <v>0</v>
      </c>
      <c r="M192" s="445">
        <f t="shared" ca="1" si="78"/>
        <v>0</v>
      </c>
      <c r="N192" s="445">
        <f t="shared" ca="1" si="79"/>
        <v>0</v>
      </c>
      <c r="O192" s="445">
        <f t="shared" ca="1" si="80"/>
        <v>0</v>
      </c>
      <c r="P192" s="445">
        <f t="shared" ca="1" si="66"/>
        <v>0</v>
      </c>
      <c r="Q192" s="442">
        <f t="shared" ca="1" si="67"/>
        <v>0</v>
      </c>
      <c r="R192" s="446">
        <f t="shared" ca="1" si="68"/>
        <v>0</v>
      </c>
      <c r="S192" s="445">
        <f t="shared" ca="1" si="81"/>
        <v>0</v>
      </c>
      <c r="T192" s="442">
        <f t="shared" ca="1" si="81"/>
        <v>0</v>
      </c>
      <c r="U192" s="446">
        <f t="shared" ca="1" si="81"/>
        <v>0</v>
      </c>
      <c r="V192" s="445">
        <f t="shared" ca="1" si="82"/>
        <v>0</v>
      </c>
      <c r="W192" s="445">
        <f t="shared" ca="1" si="83"/>
        <v>0</v>
      </c>
      <c r="X192" s="445">
        <f t="shared" ca="1" si="84"/>
        <v>0</v>
      </c>
      <c r="Y192" s="445">
        <f t="shared" ca="1" si="69"/>
        <v>0</v>
      </c>
      <c r="Z192" s="442">
        <f t="shared" ca="1" si="70"/>
        <v>0</v>
      </c>
      <c r="AA192" s="446">
        <f t="shared" ca="1" si="71"/>
        <v>0</v>
      </c>
      <c r="AB192" s="445">
        <f t="shared" ca="1" si="87"/>
        <v>0</v>
      </c>
      <c r="AC192" s="442">
        <f t="shared" ca="1" si="87"/>
        <v>0</v>
      </c>
      <c r="AD192" s="446">
        <f t="shared" ca="1" si="87"/>
        <v>0</v>
      </c>
      <c r="AE192" s="445">
        <f t="shared" ca="1" si="72"/>
        <v>0</v>
      </c>
      <c r="AF192" s="445">
        <f t="shared" ca="1" si="73"/>
        <v>0</v>
      </c>
      <c r="AG192" s="445">
        <f t="shared" ca="1" si="74"/>
        <v>0</v>
      </c>
      <c r="AH192" s="445">
        <f t="shared" ca="1" si="75"/>
        <v>0</v>
      </c>
      <c r="AI192" s="442">
        <f t="shared" ca="1" si="76"/>
        <v>0</v>
      </c>
      <c r="AJ192" s="446">
        <f t="shared" ca="1" si="77"/>
        <v>0</v>
      </c>
      <c r="AK192" s="445">
        <f t="shared" ca="1" si="88"/>
        <v>0</v>
      </c>
      <c r="AL192" s="442">
        <f t="shared" ca="1" si="88"/>
        <v>0</v>
      </c>
      <c r="AM192" s="446">
        <f t="shared" ca="1" si="88"/>
        <v>0</v>
      </c>
    </row>
    <row r="193" spans="1:39" s="82" customFormat="1" ht="12.9" customHeight="1" x14ac:dyDescent="0.3">
      <c r="A193" s="19"/>
      <c r="B193" s="19"/>
      <c r="C193" s="104"/>
      <c r="D193" s="453"/>
      <c r="E193" s="454" t="str">
        <f t="shared" ca="1" si="85"/>
        <v>Maldives</v>
      </c>
      <c r="F193" s="454" t="str">
        <f t="shared" ca="1" si="85"/>
        <v>mv</v>
      </c>
      <c r="G193" s="454" t="str">
        <f t="shared" ca="1" si="85"/>
        <v>e9m3</v>
      </c>
      <c r="H193" s="175"/>
      <c r="I193" s="175"/>
      <c r="J193" s="442">
        <f t="shared" ca="1" si="86"/>
        <v>0</v>
      </c>
      <c r="K193" s="442">
        <f t="shared" ca="1" si="86"/>
        <v>0</v>
      </c>
      <c r="L193" s="448">
        <f t="shared" ca="1" si="86"/>
        <v>0</v>
      </c>
      <c r="M193" s="445">
        <f t="shared" ca="1" si="78"/>
        <v>0</v>
      </c>
      <c r="N193" s="445">
        <f t="shared" ca="1" si="79"/>
        <v>0</v>
      </c>
      <c r="O193" s="445">
        <f t="shared" ca="1" si="80"/>
        <v>0</v>
      </c>
      <c r="P193" s="445">
        <f t="shared" ca="1" si="66"/>
        <v>0</v>
      </c>
      <c r="Q193" s="442">
        <f t="shared" ca="1" si="67"/>
        <v>0</v>
      </c>
      <c r="R193" s="446">
        <f t="shared" ca="1" si="68"/>
        <v>0</v>
      </c>
      <c r="S193" s="445">
        <f t="shared" ca="1" si="81"/>
        <v>0</v>
      </c>
      <c r="T193" s="442">
        <f t="shared" ca="1" si="81"/>
        <v>0</v>
      </c>
      <c r="U193" s="446">
        <f t="shared" ca="1" si="81"/>
        <v>0</v>
      </c>
      <c r="V193" s="445">
        <f t="shared" ca="1" si="82"/>
        <v>0</v>
      </c>
      <c r="W193" s="445">
        <f t="shared" ca="1" si="83"/>
        <v>0</v>
      </c>
      <c r="X193" s="445">
        <f t="shared" ca="1" si="84"/>
        <v>0</v>
      </c>
      <c r="Y193" s="445">
        <f t="shared" ca="1" si="69"/>
        <v>0</v>
      </c>
      <c r="Z193" s="442">
        <f t="shared" ca="1" si="70"/>
        <v>0</v>
      </c>
      <c r="AA193" s="446">
        <f t="shared" ca="1" si="71"/>
        <v>0</v>
      </c>
      <c r="AB193" s="445">
        <f t="shared" ca="1" si="87"/>
        <v>0</v>
      </c>
      <c r="AC193" s="442">
        <f t="shared" ca="1" si="87"/>
        <v>0</v>
      </c>
      <c r="AD193" s="446">
        <f t="shared" ca="1" si="87"/>
        <v>0</v>
      </c>
      <c r="AE193" s="445">
        <f t="shared" ca="1" si="72"/>
        <v>0</v>
      </c>
      <c r="AF193" s="445">
        <f t="shared" ca="1" si="73"/>
        <v>0</v>
      </c>
      <c r="AG193" s="445">
        <f t="shared" ca="1" si="74"/>
        <v>0</v>
      </c>
      <c r="AH193" s="445">
        <f t="shared" ca="1" si="75"/>
        <v>0</v>
      </c>
      <c r="AI193" s="442">
        <f t="shared" ca="1" si="76"/>
        <v>0</v>
      </c>
      <c r="AJ193" s="446">
        <f t="shared" ca="1" si="77"/>
        <v>0</v>
      </c>
      <c r="AK193" s="445">
        <f t="shared" ca="1" si="88"/>
        <v>0</v>
      </c>
      <c r="AL193" s="442">
        <f t="shared" ca="1" si="88"/>
        <v>0</v>
      </c>
      <c r="AM193" s="446">
        <f t="shared" ca="1" si="88"/>
        <v>0</v>
      </c>
    </row>
    <row r="194" spans="1:39" s="82" customFormat="1" ht="12.9" customHeight="1" x14ac:dyDescent="0.3">
      <c r="A194" s="19"/>
      <c r="B194" s="19"/>
      <c r="C194" s="104"/>
      <c r="D194" s="453"/>
      <c r="E194" s="454" t="str">
        <f t="shared" ca="1" si="85"/>
        <v>Malawi</v>
      </c>
      <c r="F194" s="454" t="str">
        <f t="shared" ca="1" si="85"/>
        <v>mw</v>
      </c>
      <c r="G194" s="454" t="str">
        <f t="shared" ca="1" si="85"/>
        <v>e9m3</v>
      </c>
      <c r="H194" s="175"/>
      <c r="I194" s="175"/>
      <c r="J194" s="442">
        <f t="shared" ca="1" si="86"/>
        <v>0</v>
      </c>
      <c r="K194" s="442">
        <f t="shared" ca="1" si="86"/>
        <v>0</v>
      </c>
      <c r="L194" s="448">
        <f t="shared" ca="1" si="86"/>
        <v>0</v>
      </c>
      <c r="M194" s="445">
        <f t="shared" ca="1" si="78"/>
        <v>0</v>
      </c>
      <c r="N194" s="445">
        <f t="shared" ca="1" si="79"/>
        <v>0</v>
      </c>
      <c r="O194" s="445">
        <f t="shared" ca="1" si="80"/>
        <v>0</v>
      </c>
      <c r="P194" s="445">
        <f t="shared" ca="1" si="66"/>
        <v>0</v>
      </c>
      <c r="Q194" s="442">
        <f t="shared" ca="1" si="67"/>
        <v>0</v>
      </c>
      <c r="R194" s="446">
        <f t="shared" ca="1" si="68"/>
        <v>0</v>
      </c>
      <c r="S194" s="445">
        <f t="shared" ca="1" si="81"/>
        <v>0</v>
      </c>
      <c r="T194" s="442">
        <f t="shared" ca="1" si="81"/>
        <v>0</v>
      </c>
      <c r="U194" s="446">
        <f t="shared" ca="1" si="81"/>
        <v>0</v>
      </c>
      <c r="V194" s="445">
        <f t="shared" ca="1" si="82"/>
        <v>0</v>
      </c>
      <c r="W194" s="445">
        <f t="shared" ca="1" si="83"/>
        <v>0</v>
      </c>
      <c r="X194" s="445">
        <f t="shared" ca="1" si="84"/>
        <v>0</v>
      </c>
      <c r="Y194" s="445">
        <f t="shared" ca="1" si="69"/>
        <v>0</v>
      </c>
      <c r="Z194" s="442">
        <f t="shared" ca="1" si="70"/>
        <v>0</v>
      </c>
      <c r="AA194" s="446">
        <f t="shared" ca="1" si="71"/>
        <v>0</v>
      </c>
      <c r="AB194" s="445">
        <f t="shared" ca="1" si="87"/>
        <v>0</v>
      </c>
      <c r="AC194" s="442">
        <f t="shared" ca="1" si="87"/>
        <v>0</v>
      </c>
      <c r="AD194" s="446">
        <f t="shared" ca="1" si="87"/>
        <v>0</v>
      </c>
      <c r="AE194" s="445">
        <f t="shared" ca="1" si="72"/>
        <v>0</v>
      </c>
      <c r="AF194" s="445">
        <f t="shared" ca="1" si="73"/>
        <v>0</v>
      </c>
      <c r="AG194" s="445">
        <f t="shared" ca="1" si="74"/>
        <v>0</v>
      </c>
      <c r="AH194" s="445">
        <f t="shared" ca="1" si="75"/>
        <v>0</v>
      </c>
      <c r="AI194" s="442">
        <f t="shared" ca="1" si="76"/>
        <v>0</v>
      </c>
      <c r="AJ194" s="446">
        <f t="shared" ca="1" si="77"/>
        <v>0</v>
      </c>
      <c r="AK194" s="445">
        <f t="shared" ca="1" si="88"/>
        <v>0</v>
      </c>
      <c r="AL194" s="442">
        <f t="shared" ca="1" si="88"/>
        <v>0</v>
      </c>
      <c r="AM194" s="446">
        <f t="shared" ca="1" si="88"/>
        <v>0</v>
      </c>
    </row>
    <row r="195" spans="1:39" s="82" customFormat="1" ht="12.9" customHeight="1" x14ac:dyDescent="0.3">
      <c r="A195" s="19"/>
      <c r="B195" s="19"/>
      <c r="C195" s="104"/>
      <c r="D195" s="453"/>
      <c r="E195" s="454" t="str">
        <f t="shared" ca="1" si="85"/>
        <v>Mexico</v>
      </c>
      <c r="F195" s="454" t="str">
        <f t="shared" ca="1" si="85"/>
        <v>mx</v>
      </c>
      <c r="G195" s="454" t="str">
        <f t="shared" ca="1" si="85"/>
        <v>e9m3</v>
      </c>
      <c r="H195" s="175"/>
      <c r="I195" s="175"/>
      <c r="J195" s="442">
        <f t="shared" ca="1" si="86"/>
        <v>33</v>
      </c>
      <c r="K195" s="442">
        <f t="shared" ca="1" si="86"/>
        <v>27.037791525726643</v>
      </c>
      <c r="L195" s="448">
        <f t="shared" ca="1" si="86"/>
        <v>30.766999999999999</v>
      </c>
      <c r="M195" s="445">
        <f t="shared" ca="1" si="78"/>
        <v>62573.147999999994</v>
      </c>
      <c r="N195" s="445">
        <f t="shared" ca="1" si="79"/>
        <v>64647.396000000001</v>
      </c>
      <c r="O195" s="445">
        <f t="shared" ca="1" si="80"/>
        <v>67182.587999999989</v>
      </c>
      <c r="P195" s="445">
        <f t="shared" ca="1" si="66"/>
        <v>5714.882078397829</v>
      </c>
      <c r="Q195" s="442">
        <f t="shared" ca="1" si="67"/>
        <v>14677.888886753277</v>
      </c>
      <c r="R195" s="446">
        <f t="shared" ca="1" si="68"/>
        <v>24770.341853821756</v>
      </c>
      <c r="S195" s="445">
        <f t="shared" ca="1" si="81"/>
        <v>68288.030078397816</v>
      </c>
      <c r="T195" s="442">
        <f t="shared" ca="1" si="81"/>
        <v>79325.284886753274</v>
      </c>
      <c r="U195" s="446">
        <f t="shared" ca="1" si="81"/>
        <v>91952.929853821741</v>
      </c>
      <c r="V195" s="445">
        <f t="shared" ca="1" si="82"/>
        <v>51267.870628255725</v>
      </c>
      <c r="W195" s="445">
        <f t="shared" ca="1" si="83"/>
        <v>52967.358052396805</v>
      </c>
      <c r="X195" s="445">
        <f t="shared" ca="1" si="84"/>
        <v>55044.509348569227</v>
      </c>
      <c r="Y195" s="445">
        <f t="shared" ca="1" si="69"/>
        <v>4682.3572796918743</v>
      </c>
      <c r="Z195" s="442">
        <f t="shared" ca="1" si="70"/>
        <v>12025.990901751968</v>
      </c>
      <c r="AA195" s="446">
        <f t="shared" ca="1" si="71"/>
        <v>20295.010274685264</v>
      </c>
      <c r="AB195" s="445">
        <f t="shared" ca="1" si="87"/>
        <v>55950.227907947599</v>
      </c>
      <c r="AC195" s="442">
        <f t="shared" ca="1" si="87"/>
        <v>64993.348954148772</v>
      </c>
      <c r="AD195" s="446">
        <f t="shared" ca="1" si="87"/>
        <v>75339.519623254484</v>
      </c>
      <c r="AE195" s="445">
        <f t="shared" ca="1" si="72"/>
        <v>60143.331599999998</v>
      </c>
      <c r="AF195" s="445">
        <f t="shared" ca="1" si="73"/>
        <v>62137.033200000005</v>
      </c>
      <c r="AG195" s="445">
        <f t="shared" ca="1" si="74"/>
        <v>64573.779600000002</v>
      </c>
      <c r="AH195" s="445">
        <f t="shared" ca="1" si="75"/>
        <v>5328.1750577595758</v>
      </c>
      <c r="AI195" s="442">
        <f t="shared" ca="1" si="76"/>
        <v>13684.685072082972</v>
      </c>
      <c r="AJ195" s="446">
        <f t="shared" ca="1" si="77"/>
        <v>23094.215388379816</v>
      </c>
      <c r="AK195" s="445">
        <f t="shared" ca="1" si="88"/>
        <v>65471.506657759572</v>
      </c>
      <c r="AL195" s="442">
        <f t="shared" ca="1" si="88"/>
        <v>75821.718272082973</v>
      </c>
      <c r="AM195" s="446">
        <f t="shared" ca="1" si="88"/>
        <v>87667.994988379825</v>
      </c>
    </row>
    <row r="196" spans="1:39" s="82" customFormat="1" ht="12.9" customHeight="1" x14ac:dyDescent="0.3">
      <c r="A196" s="19"/>
      <c r="B196" s="19"/>
      <c r="C196" s="104"/>
      <c r="D196" s="453"/>
      <c r="E196" s="454" t="str">
        <f t="shared" ca="1" si="85"/>
        <v>Malaysia</v>
      </c>
      <c r="F196" s="454" t="str">
        <f t="shared" ca="1" si="85"/>
        <v>my</v>
      </c>
      <c r="G196" s="454" t="str">
        <f t="shared" ca="1" si="85"/>
        <v>e9m3</v>
      </c>
      <c r="H196" s="175"/>
      <c r="I196" s="175"/>
      <c r="J196" s="442">
        <f t="shared" ca="1" si="86"/>
        <v>78</v>
      </c>
      <c r="K196" s="442">
        <f t="shared" ca="1" si="86"/>
        <v>0</v>
      </c>
      <c r="L196" s="448">
        <f t="shared" ca="1" si="86"/>
        <v>68.009</v>
      </c>
      <c r="M196" s="445">
        <f t="shared" ca="1" si="78"/>
        <v>147900.16799999998</v>
      </c>
      <c r="N196" s="445">
        <f t="shared" ca="1" si="79"/>
        <v>152802.93600000002</v>
      </c>
      <c r="O196" s="445">
        <f t="shared" ca="1" si="80"/>
        <v>158795.20799999998</v>
      </c>
      <c r="P196" s="445">
        <f t="shared" ca="1" si="66"/>
        <v>13507.903094394869</v>
      </c>
      <c r="Q196" s="442">
        <f t="shared" ca="1" si="67"/>
        <v>34693.19191414411</v>
      </c>
      <c r="R196" s="446">
        <f t="shared" ca="1" si="68"/>
        <v>58548.080745396874</v>
      </c>
      <c r="S196" s="445">
        <f t="shared" ca="1" si="81"/>
        <v>161408.07109439484</v>
      </c>
      <c r="T196" s="442">
        <f t="shared" ca="1" si="81"/>
        <v>187496.12791414413</v>
      </c>
      <c r="U196" s="446">
        <f t="shared" ca="1" si="81"/>
        <v>217343.28874539686</v>
      </c>
      <c r="V196" s="445">
        <f t="shared" ca="1" si="82"/>
        <v>0</v>
      </c>
      <c r="W196" s="445">
        <f t="shared" ca="1" si="83"/>
        <v>0</v>
      </c>
      <c r="X196" s="445">
        <f t="shared" ca="1" si="84"/>
        <v>0</v>
      </c>
      <c r="Y196" s="445">
        <f t="shared" ca="1" si="69"/>
        <v>0</v>
      </c>
      <c r="Z196" s="442">
        <f t="shared" ca="1" si="70"/>
        <v>0</v>
      </c>
      <c r="AA196" s="446">
        <f t="shared" ca="1" si="71"/>
        <v>0</v>
      </c>
      <c r="AB196" s="445">
        <f t="shared" ca="1" si="87"/>
        <v>0</v>
      </c>
      <c r="AC196" s="442">
        <f t="shared" ca="1" si="87"/>
        <v>0</v>
      </c>
      <c r="AD196" s="446">
        <f t="shared" ca="1" si="87"/>
        <v>0</v>
      </c>
      <c r="AE196" s="445">
        <f t="shared" ca="1" si="72"/>
        <v>132943.9932</v>
      </c>
      <c r="AF196" s="445">
        <f t="shared" ca="1" si="73"/>
        <v>137350.97640000001</v>
      </c>
      <c r="AG196" s="445">
        <f t="shared" ca="1" si="74"/>
        <v>142737.2892</v>
      </c>
      <c r="AH196" s="445">
        <f t="shared" ca="1" si="75"/>
        <v>11777.679250598725</v>
      </c>
      <c r="AI196" s="442">
        <f t="shared" ca="1" si="76"/>
        <v>30249.349857551621</v>
      </c>
      <c r="AJ196" s="446">
        <f t="shared" ca="1" si="77"/>
        <v>51048.672095047383</v>
      </c>
      <c r="AK196" s="445">
        <f t="shared" ca="1" si="88"/>
        <v>144721.67245059874</v>
      </c>
      <c r="AL196" s="442">
        <f t="shared" ca="1" si="88"/>
        <v>167600.32625755164</v>
      </c>
      <c r="AM196" s="446">
        <f t="shared" ca="1" si="88"/>
        <v>193785.96129504737</v>
      </c>
    </row>
    <row r="197" spans="1:39" s="82" customFormat="1" ht="12.9" customHeight="1" x14ac:dyDescent="0.3">
      <c r="A197" s="19"/>
      <c r="B197" s="19"/>
      <c r="C197" s="104"/>
      <c r="D197" s="453"/>
      <c r="E197" s="454" t="str">
        <f t="shared" ca="1" si="85"/>
        <v>Mozambique</v>
      </c>
      <c r="F197" s="454" t="str">
        <f t="shared" ca="1" si="85"/>
        <v>mz</v>
      </c>
      <c r="G197" s="454" t="str">
        <f t="shared" ca="1" si="85"/>
        <v>e9m3</v>
      </c>
      <c r="H197" s="175"/>
      <c r="I197" s="175"/>
      <c r="J197" s="442">
        <f t="shared" ca="1" si="86"/>
        <v>0</v>
      </c>
      <c r="K197" s="442">
        <f t="shared" ca="1" si="86"/>
        <v>0</v>
      </c>
      <c r="L197" s="448">
        <f t="shared" ca="1" si="86"/>
        <v>0</v>
      </c>
      <c r="M197" s="445">
        <f t="shared" ca="1" si="78"/>
        <v>0</v>
      </c>
      <c r="N197" s="445">
        <f t="shared" ca="1" si="79"/>
        <v>0</v>
      </c>
      <c r="O197" s="445">
        <f t="shared" ca="1" si="80"/>
        <v>0</v>
      </c>
      <c r="P197" s="445">
        <f t="shared" ca="1" si="66"/>
        <v>0</v>
      </c>
      <c r="Q197" s="442">
        <f t="shared" ca="1" si="67"/>
        <v>0</v>
      </c>
      <c r="R197" s="446">
        <f t="shared" ca="1" si="68"/>
        <v>0</v>
      </c>
      <c r="S197" s="445">
        <f t="shared" ca="1" si="81"/>
        <v>0</v>
      </c>
      <c r="T197" s="442">
        <f t="shared" ca="1" si="81"/>
        <v>0</v>
      </c>
      <c r="U197" s="446">
        <f t="shared" ca="1" si="81"/>
        <v>0</v>
      </c>
      <c r="V197" s="445">
        <f t="shared" ca="1" si="82"/>
        <v>0</v>
      </c>
      <c r="W197" s="445">
        <f t="shared" ca="1" si="83"/>
        <v>0</v>
      </c>
      <c r="X197" s="445">
        <f t="shared" ca="1" si="84"/>
        <v>0</v>
      </c>
      <c r="Y197" s="445">
        <f t="shared" ca="1" si="69"/>
        <v>0</v>
      </c>
      <c r="Z197" s="442">
        <f t="shared" ca="1" si="70"/>
        <v>0</v>
      </c>
      <c r="AA197" s="446">
        <f t="shared" ca="1" si="71"/>
        <v>0</v>
      </c>
      <c r="AB197" s="445">
        <f t="shared" ca="1" si="87"/>
        <v>0</v>
      </c>
      <c r="AC197" s="442">
        <f t="shared" ca="1" si="87"/>
        <v>0</v>
      </c>
      <c r="AD197" s="446">
        <f t="shared" ca="1" si="87"/>
        <v>0</v>
      </c>
      <c r="AE197" s="445">
        <f t="shared" ca="1" si="72"/>
        <v>0</v>
      </c>
      <c r="AF197" s="445">
        <f t="shared" ca="1" si="73"/>
        <v>0</v>
      </c>
      <c r="AG197" s="445">
        <f t="shared" ca="1" si="74"/>
        <v>0</v>
      </c>
      <c r="AH197" s="445">
        <f t="shared" ca="1" si="75"/>
        <v>0</v>
      </c>
      <c r="AI197" s="442">
        <f t="shared" ca="1" si="76"/>
        <v>0</v>
      </c>
      <c r="AJ197" s="446">
        <f t="shared" ca="1" si="77"/>
        <v>0</v>
      </c>
      <c r="AK197" s="445">
        <f t="shared" ca="1" si="88"/>
        <v>0</v>
      </c>
      <c r="AL197" s="442">
        <f t="shared" ca="1" si="88"/>
        <v>0</v>
      </c>
      <c r="AM197" s="446">
        <f t="shared" ca="1" si="88"/>
        <v>0</v>
      </c>
    </row>
    <row r="198" spans="1:39" s="82" customFormat="1" ht="12.9" customHeight="1" x14ac:dyDescent="0.3">
      <c r="A198" s="19"/>
      <c r="B198" s="19"/>
      <c r="C198" s="104"/>
      <c r="D198" s="453"/>
      <c r="E198" s="454" t="str">
        <f t="shared" ca="1" si="85"/>
        <v>Namibia</v>
      </c>
      <c r="F198" s="454" t="str">
        <f t="shared" ca="1" si="85"/>
        <v>na</v>
      </c>
      <c r="G198" s="454" t="str">
        <f t="shared" ca="1" si="85"/>
        <v>e9m3</v>
      </c>
      <c r="H198" s="175"/>
      <c r="I198" s="175"/>
      <c r="J198" s="442">
        <f t="shared" ca="1" si="86"/>
        <v>0</v>
      </c>
      <c r="K198" s="442">
        <f t="shared" ca="1" si="86"/>
        <v>0</v>
      </c>
      <c r="L198" s="448">
        <f t="shared" ca="1" si="86"/>
        <v>0</v>
      </c>
      <c r="M198" s="445">
        <f t="shared" ca="1" si="78"/>
        <v>0</v>
      </c>
      <c r="N198" s="445">
        <f t="shared" ca="1" si="79"/>
        <v>0</v>
      </c>
      <c r="O198" s="445">
        <f t="shared" ca="1" si="80"/>
        <v>0</v>
      </c>
      <c r="P198" s="445">
        <f t="shared" ca="1" si="66"/>
        <v>0</v>
      </c>
      <c r="Q198" s="442">
        <f t="shared" ca="1" si="67"/>
        <v>0</v>
      </c>
      <c r="R198" s="446">
        <f t="shared" ca="1" si="68"/>
        <v>0</v>
      </c>
      <c r="S198" s="445">
        <f t="shared" ca="1" si="81"/>
        <v>0</v>
      </c>
      <c r="T198" s="442">
        <f t="shared" ca="1" si="81"/>
        <v>0</v>
      </c>
      <c r="U198" s="446">
        <f t="shared" ca="1" si="81"/>
        <v>0</v>
      </c>
      <c r="V198" s="445">
        <f t="shared" ca="1" si="82"/>
        <v>0</v>
      </c>
      <c r="W198" s="445">
        <f t="shared" ca="1" si="83"/>
        <v>0</v>
      </c>
      <c r="X198" s="445">
        <f t="shared" ca="1" si="84"/>
        <v>0</v>
      </c>
      <c r="Y198" s="445">
        <f t="shared" ca="1" si="69"/>
        <v>0</v>
      </c>
      <c r="Z198" s="442">
        <f t="shared" ca="1" si="70"/>
        <v>0</v>
      </c>
      <c r="AA198" s="446">
        <f t="shared" ca="1" si="71"/>
        <v>0</v>
      </c>
      <c r="AB198" s="445">
        <f t="shared" ca="1" si="87"/>
        <v>0</v>
      </c>
      <c r="AC198" s="442">
        <f t="shared" ca="1" si="87"/>
        <v>0</v>
      </c>
      <c r="AD198" s="446">
        <f t="shared" ca="1" si="87"/>
        <v>0</v>
      </c>
      <c r="AE198" s="445">
        <f t="shared" ca="1" si="72"/>
        <v>0</v>
      </c>
      <c r="AF198" s="445">
        <f t="shared" ca="1" si="73"/>
        <v>0</v>
      </c>
      <c r="AG198" s="445">
        <f t="shared" ca="1" si="74"/>
        <v>0</v>
      </c>
      <c r="AH198" s="445">
        <f t="shared" ca="1" si="75"/>
        <v>0</v>
      </c>
      <c r="AI198" s="442">
        <f t="shared" ca="1" si="76"/>
        <v>0</v>
      </c>
      <c r="AJ198" s="446">
        <f t="shared" ca="1" si="77"/>
        <v>0</v>
      </c>
      <c r="AK198" s="445">
        <f t="shared" ca="1" si="88"/>
        <v>0</v>
      </c>
      <c r="AL198" s="442">
        <f t="shared" ca="1" si="88"/>
        <v>0</v>
      </c>
      <c r="AM198" s="446">
        <f t="shared" ca="1" si="88"/>
        <v>0</v>
      </c>
    </row>
    <row r="199" spans="1:39" s="82" customFormat="1" ht="12.9" customHeight="1" x14ac:dyDescent="0.3">
      <c r="A199" s="19"/>
      <c r="B199" s="19"/>
      <c r="C199" s="104"/>
      <c r="D199" s="453"/>
      <c r="E199" s="454" t="str">
        <f t="shared" ref="E199:G218" ca="1" si="89">INDIRECT((ADDRESS(ROW(),COLUMN(),,,$F$290)))</f>
        <v>New Caledonia</v>
      </c>
      <c r="F199" s="454" t="str">
        <f t="shared" ca="1" si="89"/>
        <v>nc</v>
      </c>
      <c r="G199" s="454" t="str">
        <f t="shared" ca="1" si="89"/>
        <v>e9m3</v>
      </c>
      <c r="H199" s="175"/>
      <c r="I199" s="175"/>
      <c r="J199" s="442">
        <f t="shared" ref="J199:L218" ca="1" si="90">INDIRECT((ADDRESS(ROW(),COLUMN(),,,$F$290)))</f>
        <v>0</v>
      </c>
      <c r="K199" s="442">
        <f t="shared" ca="1" si="90"/>
        <v>0</v>
      </c>
      <c r="L199" s="448">
        <f t="shared" ca="1" si="90"/>
        <v>0</v>
      </c>
      <c r="M199" s="445">
        <f t="shared" ca="1" si="78"/>
        <v>0</v>
      </c>
      <c r="N199" s="445">
        <f t="shared" ca="1" si="79"/>
        <v>0</v>
      </c>
      <c r="O199" s="445">
        <f t="shared" ca="1" si="80"/>
        <v>0</v>
      </c>
      <c r="P199" s="445">
        <f t="shared" ca="1" si="66"/>
        <v>0</v>
      </c>
      <c r="Q199" s="442">
        <f t="shared" ca="1" si="67"/>
        <v>0</v>
      </c>
      <c r="R199" s="446">
        <f t="shared" ca="1" si="68"/>
        <v>0</v>
      </c>
      <c r="S199" s="445">
        <f t="shared" ca="1" si="81"/>
        <v>0</v>
      </c>
      <c r="T199" s="442">
        <f t="shared" ca="1" si="81"/>
        <v>0</v>
      </c>
      <c r="U199" s="446">
        <f t="shared" ca="1" si="81"/>
        <v>0</v>
      </c>
      <c r="V199" s="445">
        <f t="shared" ca="1" si="82"/>
        <v>0</v>
      </c>
      <c r="W199" s="445">
        <f t="shared" ca="1" si="83"/>
        <v>0</v>
      </c>
      <c r="X199" s="445">
        <f t="shared" ca="1" si="84"/>
        <v>0</v>
      </c>
      <c r="Y199" s="445">
        <f t="shared" ca="1" si="69"/>
        <v>0</v>
      </c>
      <c r="Z199" s="442">
        <f t="shared" ca="1" si="70"/>
        <v>0</v>
      </c>
      <c r="AA199" s="446">
        <f t="shared" ca="1" si="71"/>
        <v>0</v>
      </c>
      <c r="AB199" s="445">
        <f t="shared" ca="1" si="87"/>
        <v>0</v>
      </c>
      <c r="AC199" s="442">
        <f t="shared" ca="1" si="87"/>
        <v>0</v>
      </c>
      <c r="AD199" s="446">
        <f t="shared" ca="1" si="87"/>
        <v>0</v>
      </c>
      <c r="AE199" s="445">
        <f t="shared" ca="1" si="72"/>
        <v>0</v>
      </c>
      <c r="AF199" s="445">
        <f t="shared" ca="1" si="73"/>
        <v>0</v>
      </c>
      <c r="AG199" s="445">
        <f t="shared" ca="1" si="74"/>
        <v>0</v>
      </c>
      <c r="AH199" s="445">
        <f t="shared" ca="1" si="75"/>
        <v>0</v>
      </c>
      <c r="AI199" s="442">
        <f t="shared" ca="1" si="76"/>
        <v>0</v>
      </c>
      <c r="AJ199" s="446">
        <f t="shared" ca="1" si="77"/>
        <v>0</v>
      </c>
      <c r="AK199" s="445">
        <f t="shared" ca="1" si="88"/>
        <v>0</v>
      </c>
      <c r="AL199" s="442">
        <f t="shared" ca="1" si="88"/>
        <v>0</v>
      </c>
      <c r="AM199" s="446">
        <f t="shared" ca="1" si="88"/>
        <v>0</v>
      </c>
    </row>
    <row r="200" spans="1:39" s="82" customFormat="1" ht="12.9" customHeight="1" x14ac:dyDescent="0.3">
      <c r="A200" s="19"/>
      <c r="B200" s="19"/>
      <c r="C200" s="104"/>
      <c r="D200" s="453"/>
      <c r="E200" s="454" t="str">
        <f t="shared" ca="1" si="89"/>
        <v>Niger</v>
      </c>
      <c r="F200" s="454" t="str">
        <f t="shared" ca="1" si="89"/>
        <v>ne</v>
      </c>
      <c r="G200" s="454" t="str">
        <f t="shared" ca="1" si="89"/>
        <v>e9m3</v>
      </c>
      <c r="H200" s="175"/>
      <c r="I200" s="175"/>
      <c r="J200" s="442">
        <f t="shared" ca="1" si="90"/>
        <v>0</v>
      </c>
      <c r="K200" s="442">
        <f t="shared" ca="1" si="90"/>
        <v>0</v>
      </c>
      <c r="L200" s="448">
        <f t="shared" ca="1" si="90"/>
        <v>0</v>
      </c>
      <c r="M200" s="445">
        <f t="shared" ca="1" si="78"/>
        <v>0</v>
      </c>
      <c r="N200" s="445">
        <f t="shared" ca="1" si="79"/>
        <v>0</v>
      </c>
      <c r="O200" s="445">
        <f t="shared" ca="1" si="80"/>
        <v>0</v>
      </c>
      <c r="P200" s="445">
        <f t="shared" ca="1" si="66"/>
        <v>0</v>
      </c>
      <c r="Q200" s="442">
        <f t="shared" ca="1" si="67"/>
        <v>0</v>
      </c>
      <c r="R200" s="446">
        <f t="shared" ca="1" si="68"/>
        <v>0</v>
      </c>
      <c r="S200" s="445">
        <f t="shared" ca="1" si="81"/>
        <v>0</v>
      </c>
      <c r="T200" s="442">
        <f t="shared" ca="1" si="81"/>
        <v>0</v>
      </c>
      <c r="U200" s="446">
        <f t="shared" ca="1" si="81"/>
        <v>0</v>
      </c>
      <c r="V200" s="445">
        <f t="shared" ca="1" si="82"/>
        <v>0</v>
      </c>
      <c r="W200" s="445">
        <f t="shared" ca="1" si="83"/>
        <v>0</v>
      </c>
      <c r="X200" s="445">
        <f t="shared" ca="1" si="84"/>
        <v>0</v>
      </c>
      <c r="Y200" s="445">
        <f t="shared" ca="1" si="69"/>
        <v>0</v>
      </c>
      <c r="Z200" s="442">
        <f t="shared" ca="1" si="70"/>
        <v>0</v>
      </c>
      <c r="AA200" s="446">
        <f t="shared" ca="1" si="71"/>
        <v>0</v>
      </c>
      <c r="AB200" s="445">
        <f t="shared" ca="1" si="87"/>
        <v>0</v>
      </c>
      <c r="AC200" s="442">
        <f t="shared" ca="1" si="87"/>
        <v>0</v>
      </c>
      <c r="AD200" s="446">
        <f t="shared" ca="1" si="87"/>
        <v>0</v>
      </c>
      <c r="AE200" s="445">
        <f t="shared" ca="1" si="72"/>
        <v>0</v>
      </c>
      <c r="AF200" s="445">
        <f t="shared" ca="1" si="73"/>
        <v>0</v>
      </c>
      <c r="AG200" s="445">
        <f t="shared" ca="1" si="74"/>
        <v>0</v>
      </c>
      <c r="AH200" s="445">
        <f t="shared" ca="1" si="75"/>
        <v>0</v>
      </c>
      <c r="AI200" s="442">
        <f t="shared" ca="1" si="76"/>
        <v>0</v>
      </c>
      <c r="AJ200" s="446">
        <f t="shared" ca="1" si="77"/>
        <v>0</v>
      </c>
      <c r="AK200" s="445">
        <f t="shared" ca="1" si="88"/>
        <v>0</v>
      </c>
      <c r="AL200" s="442">
        <f t="shared" ca="1" si="88"/>
        <v>0</v>
      </c>
      <c r="AM200" s="446">
        <f t="shared" ca="1" si="88"/>
        <v>0</v>
      </c>
    </row>
    <row r="201" spans="1:39" s="82" customFormat="1" ht="12.9" customHeight="1" x14ac:dyDescent="0.3">
      <c r="A201" s="19"/>
      <c r="B201" s="19"/>
      <c r="C201" s="104"/>
      <c r="D201" s="453"/>
      <c r="E201" s="454" t="str">
        <f t="shared" ca="1" si="89"/>
        <v>Norfolk Island</v>
      </c>
      <c r="F201" s="454" t="str">
        <f t="shared" ca="1" si="89"/>
        <v>nf</v>
      </c>
      <c r="G201" s="454" t="str">
        <f t="shared" ca="1" si="89"/>
        <v>e9m3</v>
      </c>
      <c r="H201" s="175"/>
      <c r="I201" s="175"/>
      <c r="J201" s="442">
        <f t="shared" ca="1" si="90"/>
        <v>0</v>
      </c>
      <c r="K201" s="442">
        <f t="shared" ca="1" si="90"/>
        <v>0</v>
      </c>
      <c r="L201" s="448">
        <f t="shared" ca="1" si="90"/>
        <v>0</v>
      </c>
      <c r="M201" s="445">
        <f t="shared" ca="1" si="78"/>
        <v>0</v>
      </c>
      <c r="N201" s="445">
        <f t="shared" ca="1" si="79"/>
        <v>0</v>
      </c>
      <c r="O201" s="445">
        <f t="shared" ca="1" si="80"/>
        <v>0</v>
      </c>
      <c r="P201" s="445">
        <f t="shared" ca="1" si="66"/>
        <v>0</v>
      </c>
      <c r="Q201" s="442">
        <f t="shared" ca="1" si="67"/>
        <v>0</v>
      </c>
      <c r="R201" s="446">
        <f t="shared" ca="1" si="68"/>
        <v>0</v>
      </c>
      <c r="S201" s="445">
        <f t="shared" ca="1" si="81"/>
        <v>0</v>
      </c>
      <c r="T201" s="442">
        <f t="shared" ca="1" si="81"/>
        <v>0</v>
      </c>
      <c r="U201" s="446">
        <f t="shared" ca="1" si="81"/>
        <v>0</v>
      </c>
      <c r="V201" s="445">
        <f t="shared" ca="1" si="82"/>
        <v>0</v>
      </c>
      <c r="W201" s="445">
        <f t="shared" ca="1" si="83"/>
        <v>0</v>
      </c>
      <c r="X201" s="445">
        <f t="shared" ca="1" si="84"/>
        <v>0</v>
      </c>
      <c r="Y201" s="445">
        <f t="shared" ca="1" si="69"/>
        <v>0</v>
      </c>
      <c r="Z201" s="442">
        <f t="shared" ca="1" si="70"/>
        <v>0</v>
      </c>
      <c r="AA201" s="446">
        <f t="shared" ca="1" si="71"/>
        <v>0</v>
      </c>
      <c r="AB201" s="445">
        <f t="shared" ca="1" si="87"/>
        <v>0</v>
      </c>
      <c r="AC201" s="442">
        <f t="shared" ca="1" si="87"/>
        <v>0</v>
      </c>
      <c r="AD201" s="446">
        <f t="shared" ca="1" si="87"/>
        <v>0</v>
      </c>
      <c r="AE201" s="445">
        <f t="shared" ca="1" si="72"/>
        <v>0</v>
      </c>
      <c r="AF201" s="445">
        <f t="shared" ca="1" si="73"/>
        <v>0</v>
      </c>
      <c r="AG201" s="445">
        <f t="shared" ca="1" si="74"/>
        <v>0</v>
      </c>
      <c r="AH201" s="445">
        <f t="shared" ca="1" si="75"/>
        <v>0</v>
      </c>
      <c r="AI201" s="442">
        <f t="shared" ca="1" si="76"/>
        <v>0</v>
      </c>
      <c r="AJ201" s="446">
        <f t="shared" ca="1" si="77"/>
        <v>0</v>
      </c>
      <c r="AK201" s="445">
        <f t="shared" ca="1" si="88"/>
        <v>0</v>
      </c>
      <c r="AL201" s="442">
        <f t="shared" ca="1" si="88"/>
        <v>0</v>
      </c>
      <c r="AM201" s="446">
        <f t="shared" ca="1" si="88"/>
        <v>0</v>
      </c>
    </row>
    <row r="202" spans="1:39" s="82" customFormat="1" ht="12.9" customHeight="1" x14ac:dyDescent="0.3">
      <c r="A202" s="19"/>
      <c r="B202" s="19"/>
      <c r="C202" s="104"/>
      <c r="D202" s="453"/>
      <c r="E202" s="454" t="str">
        <f t="shared" ca="1" si="89"/>
        <v>Nigeria</v>
      </c>
      <c r="F202" s="454" t="str">
        <f t="shared" ca="1" si="89"/>
        <v>ng</v>
      </c>
      <c r="G202" s="454" t="str">
        <f t="shared" ca="1" si="89"/>
        <v>e9m3</v>
      </c>
      <c r="H202" s="175"/>
      <c r="I202" s="175"/>
      <c r="J202" s="442">
        <f t="shared" ca="1" si="90"/>
        <v>49</v>
      </c>
      <c r="K202" s="442">
        <f t="shared" ca="1" si="90"/>
        <v>46.296927779769298</v>
      </c>
      <c r="L202" s="448">
        <f t="shared" ca="1" si="90"/>
        <v>47.828000000000003</v>
      </c>
      <c r="M202" s="445">
        <f t="shared" ca="1" si="78"/>
        <v>92911.644</v>
      </c>
      <c r="N202" s="445">
        <f t="shared" ca="1" si="79"/>
        <v>95991.588000000003</v>
      </c>
      <c r="O202" s="445">
        <f t="shared" ca="1" si="80"/>
        <v>99755.963999999993</v>
      </c>
      <c r="P202" s="445">
        <f t="shared" ca="1" si="66"/>
        <v>8485.7339951967751</v>
      </c>
      <c r="Q202" s="442">
        <f t="shared" ca="1" si="67"/>
        <v>21794.441074270013</v>
      </c>
      <c r="R202" s="446">
        <f t="shared" ca="1" si="68"/>
        <v>36780.204570826238</v>
      </c>
      <c r="S202" s="445">
        <f t="shared" ca="1" si="81"/>
        <v>101397.37799519677</v>
      </c>
      <c r="T202" s="442">
        <f t="shared" ca="1" si="81"/>
        <v>117786.02907427002</v>
      </c>
      <c r="U202" s="446">
        <f t="shared" ca="1" si="81"/>
        <v>136536.16857082624</v>
      </c>
      <c r="V202" s="445">
        <f t="shared" ca="1" si="82"/>
        <v>87786.197391176232</v>
      </c>
      <c r="W202" s="445">
        <f t="shared" ca="1" si="83"/>
        <v>90696.237083701417</v>
      </c>
      <c r="X202" s="445">
        <f t="shared" ca="1" si="84"/>
        <v>94252.952263454397</v>
      </c>
      <c r="Y202" s="445">
        <f t="shared" ca="1" si="69"/>
        <v>8017.620692529762</v>
      </c>
      <c r="Z202" s="442">
        <f t="shared" ca="1" si="70"/>
        <v>20592.156416651356</v>
      </c>
      <c r="AA202" s="446">
        <f t="shared" ca="1" si="71"/>
        <v>34751.234178381288</v>
      </c>
      <c r="AB202" s="445">
        <f t="shared" ca="1" si="87"/>
        <v>95803.818083705992</v>
      </c>
      <c r="AC202" s="442">
        <f t="shared" ca="1" si="87"/>
        <v>111288.39350035277</v>
      </c>
      <c r="AD202" s="446">
        <f t="shared" ca="1" si="87"/>
        <v>129004.18644183569</v>
      </c>
      <c r="AE202" s="445">
        <f t="shared" ca="1" si="72"/>
        <v>93494.174399999989</v>
      </c>
      <c r="AF202" s="445">
        <f t="shared" ca="1" si="73"/>
        <v>96593.428800000009</v>
      </c>
      <c r="AG202" s="445">
        <f t="shared" ca="1" si="74"/>
        <v>100381.40639999999</v>
      </c>
      <c r="AH202" s="445">
        <f t="shared" ca="1" si="75"/>
        <v>8282.7690922912534</v>
      </c>
      <c r="AI202" s="442">
        <f t="shared" ca="1" si="76"/>
        <v>21273.153626534418</v>
      </c>
      <c r="AJ202" s="446">
        <f t="shared" ca="1" si="77"/>
        <v>35900.482126805669</v>
      </c>
      <c r="AK202" s="445">
        <f t="shared" ca="1" si="88"/>
        <v>101776.94349229125</v>
      </c>
      <c r="AL202" s="442">
        <f t="shared" ca="1" si="88"/>
        <v>117866.58242653443</v>
      </c>
      <c r="AM202" s="446">
        <f t="shared" ca="1" si="88"/>
        <v>136281.88852680568</v>
      </c>
    </row>
    <row r="203" spans="1:39" s="82" customFormat="1" ht="12.9" customHeight="1" x14ac:dyDescent="0.3">
      <c r="A203" s="19"/>
      <c r="B203" s="19"/>
      <c r="C203" s="104"/>
      <c r="D203" s="453"/>
      <c r="E203" s="454" t="str">
        <f t="shared" ca="1" si="89"/>
        <v>Nicaragua</v>
      </c>
      <c r="F203" s="454" t="str">
        <f t="shared" ca="1" si="89"/>
        <v>ni</v>
      </c>
      <c r="G203" s="454" t="str">
        <f t="shared" ca="1" si="89"/>
        <v>e9m3</v>
      </c>
      <c r="H203" s="175"/>
      <c r="I203" s="175"/>
      <c r="J203" s="442">
        <f t="shared" ca="1" si="90"/>
        <v>0</v>
      </c>
      <c r="K203" s="442">
        <f t="shared" ca="1" si="90"/>
        <v>0</v>
      </c>
      <c r="L203" s="448">
        <f t="shared" ca="1" si="90"/>
        <v>0</v>
      </c>
      <c r="M203" s="445">
        <f t="shared" ca="1" si="78"/>
        <v>0</v>
      </c>
      <c r="N203" s="445">
        <f t="shared" ca="1" si="79"/>
        <v>0</v>
      </c>
      <c r="O203" s="445">
        <f t="shared" ca="1" si="80"/>
        <v>0</v>
      </c>
      <c r="P203" s="445">
        <f t="shared" ca="1" si="66"/>
        <v>0</v>
      </c>
      <c r="Q203" s="442">
        <f t="shared" ca="1" si="67"/>
        <v>0</v>
      </c>
      <c r="R203" s="446">
        <f t="shared" ca="1" si="68"/>
        <v>0</v>
      </c>
      <c r="S203" s="445">
        <f t="shared" ca="1" si="81"/>
        <v>0</v>
      </c>
      <c r="T203" s="442">
        <f t="shared" ca="1" si="81"/>
        <v>0</v>
      </c>
      <c r="U203" s="446">
        <f t="shared" ca="1" si="81"/>
        <v>0</v>
      </c>
      <c r="V203" s="445">
        <f t="shared" ca="1" si="82"/>
        <v>0</v>
      </c>
      <c r="W203" s="445">
        <f t="shared" ca="1" si="83"/>
        <v>0</v>
      </c>
      <c r="X203" s="445">
        <f t="shared" ca="1" si="84"/>
        <v>0</v>
      </c>
      <c r="Y203" s="445">
        <f t="shared" ca="1" si="69"/>
        <v>0</v>
      </c>
      <c r="Z203" s="442">
        <f t="shared" ca="1" si="70"/>
        <v>0</v>
      </c>
      <c r="AA203" s="446">
        <f t="shared" ca="1" si="71"/>
        <v>0</v>
      </c>
      <c r="AB203" s="445">
        <f t="shared" ca="1" si="87"/>
        <v>0</v>
      </c>
      <c r="AC203" s="442">
        <f t="shared" ca="1" si="87"/>
        <v>0</v>
      </c>
      <c r="AD203" s="446">
        <f t="shared" ca="1" si="87"/>
        <v>0</v>
      </c>
      <c r="AE203" s="445">
        <f t="shared" ca="1" si="72"/>
        <v>0</v>
      </c>
      <c r="AF203" s="445">
        <f t="shared" ca="1" si="73"/>
        <v>0</v>
      </c>
      <c r="AG203" s="445">
        <f t="shared" ca="1" si="74"/>
        <v>0</v>
      </c>
      <c r="AH203" s="445">
        <f t="shared" ca="1" si="75"/>
        <v>0</v>
      </c>
      <c r="AI203" s="442">
        <f t="shared" ca="1" si="76"/>
        <v>0</v>
      </c>
      <c r="AJ203" s="446">
        <f t="shared" ca="1" si="77"/>
        <v>0</v>
      </c>
      <c r="AK203" s="445">
        <f t="shared" ca="1" si="88"/>
        <v>0</v>
      </c>
      <c r="AL203" s="442">
        <f t="shared" ca="1" si="88"/>
        <v>0</v>
      </c>
      <c r="AM203" s="446">
        <f t="shared" ca="1" si="88"/>
        <v>0</v>
      </c>
    </row>
    <row r="204" spans="1:39" s="82" customFormat="1" ht="12.9" customHeight="1" x14ac:dyDescent="0.3">
      <c r="A204" s="19"/>
      <c r="B204" s="19"/>
      <c r="C204" s="104"/>
      <c r="D204" s="453"/>
      <c r="E204" s="454" t="str">
        <f t="shared" ca="1" si="89"/>
        <v>Netherlands</v>
      </c>
      <c r="F204" s="454" t="str">
        <f t="shared" ca="1" si="89"/>
        <v>nl</v>
      </c>
      <c r="G204" s="454" t="str">
        <f t="shared" ca="1" si="89"/>
        <v>e9m3</v>
      </c>
      <c r="H204" s="175"/>
      <c r="I204" s="175"/>
      <c r="J204" s="442">
        <f t="shared" ca="1" si="90"/>
        <v>28</v>
      </c>
      <c r="K204" s="442">
        <f t="shared" ca="1" si="90"/>
        <v>0</v>
      </c>
      <c r="L204" s="448">
        <f t="shared" ca="1" si="90"/>
        <v>33.637999999999998</v>
      </c>
      <c r="M204" s="445">
        <f t="shared" ca="1" si="78"/>
        <v>53092.367999999995</v>
      </c>
      <c r="N204" s="445">
        <f t="shared" ca="1" si="79"/>
        <v>54852.336000000003</v>
      </c>
      <c r="O204" s="445">
        <f t="shared" ca="1" si="80"/>
        <v>57003.407999999996</v>
      </c>
      <c r="P204" s="445">
        <f t="shared" ca="1" si="66"/>
        <v>4848.9908543981574</v>
      </c>
      <c r="Q204" s="442">
        <f t="shared" ca="1" si="67"/>
        <v>12453.966328154293</v>
      </c>
      <c r="R204" s="446">
        <f t="shared" ca="1" si="68"/>
        <v>21017.259754757848</v>
      </c>
      <c r="S204" s="445">
        <f t="shared" ca="1" si="81"/>
        <v>57941.358854398153</v>
      </c>
      <c r="T204" s="442">
        <f t="shared" ca="1" si="81"/>
        <v>67306.302328154299</v>
      </c>
      <c r="U204" s="446">
        <f t="shared" ca="1" si="81"/>
        <v>78020.667754757844</v>
      </c>
      <c r="V204" s="445">
        <f t="shared" ca="1" si="82"/>
        <v>0</v>
      </c>
      <c r="W204" s="445">
        <f t="shared" ca="1" si="83"/>
        <v>0</v>
      </c>
      <c r="X204" s="445">
        <f t="shared" ca="1" si="84"/>
        <v>0</v>
      </c>
      <c r="Y204" s="445">
        <f t="shared" ca="1" si="69"/>
        <v>0</v>
      </c>
      <c r="Z204" s="442">
        <f t="shared" ca="1" si="70"/>
        <v>0</v>
      </c>
      <c r="AA204" s="446">
        <f t="shared" ca="1" si="71"/>
        <v>0</v>
      </c>
      <c r="AB204" s="445">
        <f t="shared" ca="1" si="87"/>
        <v>0</v>
      </c>
      <c r="AC204" s="442">
        <f t="shared" ca="1" si="87"/>
        <v>0</v>
      </c>
      <c r="AD204" s="446">
        <f t="shared" ca="1" si="87"/>
        <v>0</v>
      </c>
      <c r="AE204" s="445">
        <f t="shared" ca="1" si="72"/>
        <v>65755.562399999995</v>
      </c>
      <c r="AF204" s="445">
        <f t="shared" ca="1" si="73"/>
        <v>67935.304799999998</v>
      </c>
      <c r="AG204" s="445">
        <f t="shared" ca="1" si="74"/>
        <v>70599.434399999984</v>
      </c>
      <c r="AH204" s="445">
        <f t="shared" ca="1" si="75"/>
        <v>5825.3697985801864</v>
      </c>
      <c r="AI204" s="442">
        <f t="shared" ca="1" si="76"/>
        <v>14961.661405230505</v>
      </c>
      <c r="AJ204" s="446">
        <f t="shared" ca="1" si="77"/>
        <v>25249.235129662306</v>
      </c>
      <c r="AK204" s="445">
        <f t="shared" ca="1" si="88"/>
        <v>71580.93219858018</v>
      </c>
      <c r="AL204" s="442">
        <f t="shared" ca="1" si="88"/>
        <v>82896.966205230507</v>
      </c>
      <c r="AM204" s="446">
        <f t="shared" ca="1" si="88"/>
        <v>95848.669529662293</v>
      </c>
    </row>
    <row r="205" spans="1:39" s="82" customFormat="1" ht="12.9" customHeight="1" x14ac:dyDescent="0.3">
      <c r="A205" s="19"/>
      <c r="B205" s="19"/>
      <c r="C205" s="104"/>
      <c r="D205" s="453"/>
      <c r="E205" s="454" t="str">
        <f t="shared" ca="1" si="89"/>
        <v>Norway</v>
      </c>
      <c r="F205" s="454" t="str">
        <f t="shared" ca="1" si="89"/>
        <v>no</v>
      </c>
      <c r="G205" s="454" t="str">
        <f t="shared" ca="1" si="89"/>
        <v>e9m3</v>
      </c>
      <c r="H205" s="175"/>
      <c r="I205" s="175"/>
      <c r="J205" s="442">
        <f t="shared" ca="1" si="90"/>
        <v>114</v>
      </c>
      <c r="K205" s="442">
        <f t="shared" ca="1" si="90"/>
        <v>114.74878884358695</v>
      </c>
      <c r="L205" s="448">
        <f t="shared" ca="1" si="90"/>
        <v>119.05</v>
      </c>
      <c r="M205" s="445">
        <f t="shared" ca="1" si="78"/>
        <v>216161.78399999999</v>
      </c>
      <c r="N205" s="445">
        <f t="shared" ca="1" si="79"/>
        <v>223327.36799999999</v>
      </c>
      <c r="O205" s="445">
        <f t="shared" ca="1" si="80"/>
        <v>232085.30399999997</v>
      </c>
      <c r="P205" s="445">
        <f t="shared" ca="1" si="66"/>
        <v>19742.319907192501</v>
      </c>
      <c r="Q205" s="442">
        <f t="shared" ca="1" si="67"/>
        <v>50705.434336056773</v>
      </c>
      <c r="R205" s="446">
        <f t="shared" ca="1" si="68"/>
        <v>85570.271858656968</v>
      </c>
      <c r="S205" s="445">
        <f t="shared" ca="1" si="81"/>
        <v>235904.10390719248</v>
      </c>
      <c r="T205" s="442">
        <f t="shared" ca="1" si="81"/>
        <v>274032.80233605677</v>
      </c>
      <c r="U205" s="446">
        <f t="shared" ca="1" si="81"/>
        <v>317655.57585865696</v>
      </c>
      <c r="V205" s="445">
        <f t="shared" ca="1" si="82"/>
        <v>217581.60445850046</v>
      </c>
      <c r="W205" s="445">
        <f t="shared" ca="1" si="83"/>
        <v>224794.25433005297</v>
      </c>
      <c r="X205" s="445">
        <f t="shared" ca="1" si="84"/>
        <v>233609.71528417268</v>
      </c>
      <c r="Y205" s="445">
        <f t="shared" ca="1" si="69"/>
        <v>19871.993844850662</v>
      </c>
      <c r="Z205" s="442">
        <f t="shared" ca="1" si="70"/>
        <v>51038.484016232826</v>
      </c>
      <c r="AA205" s="446">
        <f t="shared" ca="1" si="71"/>
        <v>86132.32505962596</v>
      </c>
      <c r="AB205" s="445">
        <f t="shared" ca="1" si="87"/>
        <v>237453.59830335111</v>
      </c>
      <c r="AC205" s="442">
        <f t="shared" ca="1" si="87"/>
        <v>275832.73834628577</v>
      </c>
      <c r="AD205" s="446">
        <f t="shared" ca="1" si="87"/>
        <v>319742.04034379864</v>
      </c>
      <c r="AE205" s="445">
        <f t="shared" ca="1" si="72"/>
        <v>232718.94</v>
      </c>
      <c r="AF205" s="445">
        <f t="shared" ca="1" si="73"/>
        <v>240433.38</v>
      </c>
      <c r="AG205" s="445">
        <f t="shared" ca="1" si="74"/>
        <v>249862.13999999998</v>
      </c>
      <c r="AH205" s="445">
        <f t="shared" ca="1" si="75"/>
        <v>20616.870043432165</v>
      </c>
      <c r="AI205" s="442">
        <f t="shared" ca="1" si="76"/>
        <v>52951.596120241738</v>
      </c>
      <c r="AJ205" s="446">
        <f t="shared" ca="1" si="77"/>
        <v>89360.884778711494</v>
      </c>
      <c r="AK205" s="445">
        <f t="shared" ca="1" si="88"/>
        <v>253335.81004343217</v>
      </c>
      <c r="AL205" s="442">
        <f t="shared" ca="1" si="88"/>
        <v>293384.97612024174</v>
      </c>
      <c r="AM205" s="446">
        <f t="shared" ca="1" si="88"/>
        <v>339223.02477871149</v>
      </c>
    </row>
    <row r="206" spans="1:39" s="82" customFormat="1" ht="12.9" customHeight="1" x14ac:dyDescent="0.3">
      <c r="A206" s="19"/>
      <c r="B206" s="19"/>
      <c r="C206" s="104"/>
      <c r="D206" s="453"/>
      <c r="E206" s="454" t="str">
        <f t="shared" ca="1" si="89"/>
        <v>Nepal</v>
      </c>
      <c r="F206" s="454" t="str">
        <f t="shared" ca="1" si="89"/>
        <v>np</v>
      </c>
      <c r="G206" s="454" t="str">
        <f t="shared" ca="1" si="89"/>
        <v>e9m3</v>
      </c>
      <c r="H206" s="175"/>
      <c r="I206" s="175"/>
      <c r="J206" s="442">
        <f t="shared" ca="1" si="90"/>
        <v>0</v>
      </c>
      <c r="K206" s="442">
        <f t="shared" ca="1" si="90"/>
        <v>0</v>
      </c>
      <c r="L206" s="448">
        <f t="shared" ca="1" si="90"/>
        <v>0</v>
      </c>
      <c r="M206" s="445">
        <f t="shared" ca="1" si="78"/>
        <v>0</v>
      </c>
      <c r="N206" s="445">
        <f t="shared" ca="1" si="79"/>
        <v>0</v>
      </c>
      <c r="O206" s="445">
        <f t="shared" ca="1" si="80"/>
        <v>0</v>
      </c>
      <c r="P206" s="445">
        <f t="shared" ca="1" si="66"/>
        <v>0</v>
      </c>
      <c r="Q206" s="442">
        <f t="shared" ca="1" si="67"/>
        <v>0</v>
      </c>
      <c r="R206" s="446">
        <f t="shared" ca="1" si="68"/>
        <v>0</v>
      </c>
      <c r="S206" s="445">
        <f t="shared" ca="1" si="81"/>
        <v>0</v>
      </c>
      <c r="T206" s="442">
        <f t="shared" ca="1" si="81"/>
        <v>0</v>
      </c>
      <c r="U206" s="446">
        <f t="shared" ca="1" si="81"/>
        <v>0</v>
      </c>
      <c r="V206" s="445">
        <f t="shared" ca="1" si="82"/>
        <v>0</v>
      </c>
      <c r="W206" s="445">
        <f t="shared" ca="1" si="83"/>
        <v>0</v>
      </c>
      <c r="X206" s="445">
        <f t="shared" ca="1" si="84"/>
        <v>0</v>
      </c>
      <c r="Y206" s="445">
        <f t="shared" ca="1" si="69"/>
        <v>0</v>
      </c>
      <c r="Z206" s="442">
        <f t="shared" ca="1" si="70"/>
        <v>0</v>
      </c>
      <c r="AA206" s="446">
        <f t="shared" ca="1" si="71"/>
        <v>0</v>
      </c>
      <c r="AB206" s="445">
        <f t="shared" ca="1" si="87"/>
        <v>0</v>
      </c>
      <c r="AC206" s="442">
        <f t="shared" ca="1" si="87"/>
        <v>0</v>
      </c>
      <c r="AD206" s="446">
        <f t="shared" ca="1" si="87"/>
        <v>0</v>
      </c>
      <c r="AE206" s="445">
        <f t="shared" ca="1" si="72"/>
        <v>0</v>
      </c>
      <c r="AF206" s="445">
        <f t="shared" ca="1" si="73"/>
        <v>0</v>
      </c>
      <c r="AG206" s="445">
        <f t="shared" ca="1" si="74"/>
        <v>0</v>
      </c>
      <c r="AH206" s="445">
        <f t="shared" ca="1" si="75"/>
        <v>0</v>
      </c>
      <c r="AI206" s="442">
        <f t="shared" ca="1" si="76"/>
        <v>0</v>
      </c>
      <c r="AJ206" s="446">
        <f t="shared" ca="1" si="77"/>
        <v>0</v>
      </c>
      <c r="AK206" s="445">
        <f t="shared" ca="1" si="88"/>
        <v>0</v>
      </c>
      <c r="AL206" s="442">
        <f t="shared" ca="1" si="88"/>
        <v>0</v>
      </c>
      <c r="AM206" s="446">
        <f t="shared" ca="1" si="88"/>
        <v>0</v>
      </c>
    </row>
    <row r="207" spans="1:39" s="82" customFormat="1" ht="12.9" customHeight="1" x14ac:dyDescent="0.3">
      <c r="A207" s="19"/>
      <c r="B207" s="19"/>
      <c r="C207" s="104"/>
      <c r="D207" s="453"/>
      <c r="E207" s="454" t="str">
        <f t="shared" ca="1" si="89"/>
        <v>Nauru</v>
      </c>
      <c r="F207" s="454" t="str">
        <f t="shared" ca="1" si="89"/>
        <v>nr</v>
      </c>
      <c r="G207" s="454" t="str">
        <f t="shared" ca="1" si="89"/>
        <v>e9m3</v>
      </c>
      <c r="H207" s="175"/>
      <c r="I207" s="175"/>
      <c r="J207" s="442">
        <f t="shared" ca="1" si="90"/>
        <v>0</v>
      </c>
      <c r="K207" s="442">
        <f t="shared" ca="1" si="90"/>
        <v>0</v>
      </c>
      <c r="L207" s="448">
        <f t="shared" ca="1" si="90"/>
        <v>0</v>
      </c>
      <c r="M207" s="445">
        <f t="shared" ca="1" si="78"/>
        <v>0</v>
      </c>
      <c r="N207" s="445">
        <f t="shared" ca="1" si="79"/>
        <v>0</v>
      </c>
      <c r="O207" s="445">
        <f t="shared" ca="1" si="80"/>
        <v>0</v>
      </c>
      <c r="P207" s="445">
        <f t="shared" ca="1" si="66"/>
        <v>0</v>
      </c>
      <c r="Q207" s="442">
        <f t="shared" ca="1" si="67"/>
        <v>0</v>
      </c>
      <c r="R207" s="446">
        <f t="shared" ca="1" si="68"/>
        <v>0</v>
      </c>
      <c r="S207" s="445">
        <f t="shared" ca="1" si="81"/>
        <v>0</v>
      </c>
      <c r="T207" s="442">
        <f t="shared" ca="1" si="81"/>
        <v>0</v>
      </c>
      <c r="U207" s="446">
        <f t="shared" ca="1" si="81"/>
        <v>0</v>
      </c>
      <c r="V207" s="445">
        <f t="shared" ca="1" si="82"/>
        <v>0</v>
      </c>
      <c r="W207" s="445">
        <f t="shared" ca="1" si="83"/>
        <v>0</v>
      </c>
      <c r="X207" s="445">
        <f t="shared" ca="1" si="84"/>
        <v>0</v>
      </c>
      <c r="Y207" s="445">
        <f t="shared" ca="1" si="69"/>
        <v>0</v>
      </c>
      <c r="Z207" s="442">
        <f t="shared" ca="1" si="70"/>
        <v>0</v>
      </c>
      <c r="AA207" s="446">
        <f t="shared" ca="1" si="71"/>
        <v>0</v>
      </c>
      <c r="AB207" s="445">
        <f t="shared" ca="1" si="87"/>
        <v>0</v>
      </c>
      <c r="AC207" s="442">
        <f t="shared" ca="1" si="87"/>
        <v>0</v>
      </c>
      <c r="AD207" s="446">
        <f t="shared" ca="1" si="87"/>
        <v>0</v>
      </c>
      <c r="AE207" s="445">
        <f t="shared" ca="1" si="72"/>
        <v>0</v>
      </c>
      <c r="AF207" s="445">
        <f t="shared" ca="1" si="73"/>
        <v>0</v>
      </c>
      <c r="AG207" s="445">
        <f t="shared" ca="1" si="74"/>
        <v>0</v>
      </c>
      <c r="AH207" s="445">
        <f t="shared" ca="1" si="75"/>
        <v>0</v>
      </c>
      <c r="AI207" s="442">
        <f t="shared" ca="1" si="76"/>
        <v>0</v>
      </c>
      <c r="AJ207" s="446">
        <f t="shared" ca="1" si="77"/>
        <v>0</v>
      </c>
      <c r="AK207" s="445">
        <f t="shared" ca="1" si="88"/>
        <v>0</v>
      </c>
      <c r="AL207" s="442">
        <f t="shared" ca="1" si="88"/>
        <v>0</v>
      </c>
      <c r="AM207" s="446">
        <f t="shared" ca="1" si="88"/>
        <v>0</v>
      </c>
    </row>
    <row r="208" spans="1:39" s="82" customFormat="1" ht="12.9" customHeight="1" x14ac:dyDescent="0.3">
      <c r="A208" s="19"/>
      <c r="B208" s="19"/>
      <c r="C208" s="104"/>
      <c r="D208" s="453"/>
      <c r="E208" s="454" t="str">
        <f t="shared" ca="1" si="89"/>
        <v>Niue</v>
      </c>
      <c r="F208" s="454" t="str">
        <f t="shared" ca="1" si="89"/>
        <v>nu</v>
      </c>
      <c r="G208" s="454" t="str">
        <f t="shared" ca="1" si="89"/>
        <v>e9m3</v>
      </c>
      <c r="H208" s="175"/>
      <c r="I208" s="175"/>
      <c r="J208" s="442">
        <f t="shared" ca="1" si="90"/>
        <v>0</v>
      </c>
      <c r="K208" s="442">
        <f t="shared" ca="1" si="90"/>
        <v>0</v>
      </c>
      <c r="L208" s="448">
        <f t="shared" ca="1" si="90"/>
        <v>0</v>
      </c>
      <c r="M208" s="445">
        <f t="shared" ca="1" si="78"/>
        <v>0</v>
      </c>
      <c r="N208" s="445">
        <f t="shared" ca="1" si="79"/>
        <v>0</v>
      </c>
      <c r="O208" s="445">
        <f t="shared" ca="1" si="80"/>
        <v>0</v>
      </c>
      <c r="P208" s="445">
        <f t="shared" ca="1" si="66"/>
        <v>0</v>
      </c>
      <c r="Q208" s="442">
        <f t="shared" ca="1" si="67"/>
        <v>0</v>
      </c>
      <c r="R208" s="446">
        <f t="shared" ca="1" si="68"/>
        <v>0</v>
      </c>
      <c r="S208" s="445">
        <f t="shared" ca="1" si="81"/>
        <v>0</v>
      </c>
      <c r="T208" s="442">
        <f t="shared" ca="1" si="81"/>
        <v>0</v>
      </c>
      <c r="U208" s="446">
        <f t="shared" ca="1" si="81"/>
        <v>0</v>
      </c>
      <c r="V208" s="445">
        <f t="shared" ca="1" si="82"/>
        <v>0</v>
      </c>
      <c r="W208" s="445">
        <f t="shared" ca="1" si="83"/>
        <v>0</v>
      </c>
      <c r="X208" s="445">
        <f t="shared" ca="1" si="84"/>
        <v>0</v>
      </c>
      <c r="Y208" s="445">
        <f t="shared" ca="1" si="69"/>
        <v>0</v>
      </c>
      <c r="Z208" s="442">
        <f t="shared" ca="1" si="70"/>
        <v>0</v>
      </c>
      <c r="AA208" s="446">
        <f t="shared" ca="1" si="71"/>
        <v>0</v>
      </c>
      <c r="AB208" s="445">
        <f t="shared" ca="1" si="87"/>
        <v>0</v>
      </c>
      <c r="AC208" s="442">
        <f t="shared" ca="1" si="87"/>
        <v>0</v>
      </c>
      <c r="AD208" s="446">
        <f t="shared" ca="1" si="87"/>
        <v>0</v>
      </c>
      <c r="AE208" s="445">
        <f t="shared" ca="1" si="72"/>
        <v>0</v>
      </c>
      <c r="AF208" s="445">
        <f t="shared" ca="1" si="73"/>
        <v>0</v>
      </c>
      <c r="AG208" s="445">
        <f t="shared" ca="1" si="74"/>
        <v>0</v>
      </c>
      <c r="AH208" s="445">
        <f t="shared" ca="1" si="75"/>
        <v>0</v>
      </c>
      <c r="AI208" s="442">
        <f t="shared" ca="1" si="76"/>
        <v>0</v>
      </c>
      <c r="AJ208" s="446">
        <f t="shared" ca="1" si="77"/>
        <v>0</v>
      </c>
      <c r="AK208" s="445">
        <f t="shared" ca="1" si="88"/>
        <v>0</v>
      </c>
      <c r="AL208" s="442">
        <f t="shared" ca="1" si="88"/>
        <v>0</v>
      </c>
      <c r="AM208" s="446">
        <f t="shared" ca="1" si="88"/>
        <v>0</v>
      </c>
    </row>
    <row r="209" spans="1:39" s="82" customFormat="1" ht="12.9" customHeight="1" x14ac:dyDescent="0.3">
      <c r="A209" s="19"/>
      <c r="B209" s="19"/>
      <c r="C209" s="104"/>
      <c r="D209" s="453"/>
      <c r="E209" s="454" t="str">
        <f t="shared" ca="1" si="89"/>
        <v>New Zealand</v>
      </c>
      <c r="F209" s="454" t="str">
        <f t="shared" ca="1" si="89"/>
        <v>nz</v>
      </c>
      <c r="G209" s="454" t="str">
        <f t="shared" ca="1" si="89"/>
        <v>e9m3</v>
      </c>
      <c r="H209" s="175"/>
      <c r="I209" s="175"/>
      <c r="J209" s="442">
        <f t="shared" ca="1" si="90"/>
        <v>0</v>
      </c>
      <c r="K209" s="442">
        <f t="shared" ca="1" si="90"/>
        <v>4.7711309583378902</v>
      </c>
      <c r="L209" s="448">
        <f t="shared" ca="1" si="90"/>
        <v>0</v>
      </c>
      <c r="M209" s="445">
        <f t="shared" ca="1" si="78"/>
        <v>0</v>
      </c>
      <c r="N209" s="445">
        <f t="shared" ca="1" si="79"/>
        <v>0</v>
      </c>
      <c r="O209" s="445">
        <f t="shared" ca="1" si="80"/>
        <v>0</v>
      </c>
      <c r="P209" s="445">
        <f t="shared" ca="1" si="66"/>
        <v>0</v>
      </c>
      <c r="Q209" s="442">
        <f t="shared" ca="1" si="67"/>
        <v>0</v>
      </c>
      <c r="R209" s="446">
        <f t="shared" ca="1" si="68"/>
        <v>0</v>
      </c>
      <c r="S209" s="445">
        <f t="shared" ca="1" si="81"/>
        <v>0</v>
      </c>
      <c r="T209" s="442">
        <f t="shared" ca="1" si="81"/>
        <v>0</v>
      </c>
      <c r="U209" s="446">
        <f t="shared" ca="1" si="81"/>
        <v>0</v>
      </c>
      <c r="V209" s="445">
        <f t="shared" ca="1" si="82"/>
        <v>9046.8085934381397</v>
      </c>
      <c r="W209" s="445">
        <f t="shared" ca="1" si="83"/>
        <v>9346.7028009554288</v>
      </c>
      <c r="X209" s="445">
        <f t="shared" ca="1" si="84"/>
        <v>9713.2401656987768</v>
      </c>
      <c r="Y209" s="445">
        <f t="shared" ca="1" si="69"/>
        <v>826.25608507558377</v>
      </c>
      <c r="Z209" s="442">
        <f t="shared" ca="1" si="70"/>
        <v>2122.1251536555219</v>
      </c>
      <c r="AA209" s="446">
        <f t="shared" ca="1" si="71"/>
        <v>3581.2892384055071</v>
      </c>
      <c r="AB209" s="445">
        <f t="shared" ca="1" si="87"/>
        <v>9873.0646785137233</v>
      </c>
      <c r="AC209" s="442">
        <f t="shared" ca="1" si="87"/>
        <v>11468.827954610952</v>
      </c>
      <c r="AD209" s="446">
        <f t="shared" ca="1" si="87"/>
        <v>13294.529404104283</v>
      </c>
      <c r="AE209" s="445">
        <f t="shared" ca="1" si="72"/>
        <v>0</v>
      </c>
      <c r="AF209" s="445">
        <f t="shared" ca="1" si="73"/>
        <v>0</v>
      </c>
      <c r="AG209" s="445">
        <f t="shared" ca="1" si="74"/>
        <v>0</v>
      </c>
      <c r="AH209" s="445">
        <f t="shared" ca="1" si="75"/>
        <v>0</v>
      </c>
      <c r="AI209" s="442">
        <f t="shared" ca="1" si="76"/>
        <v>0</v>
      </c>
      <c r="AJ209" s="446">
        <f t="shared" ca="1" si="77"/>
        <v>0</v>
      </c>
      <c r="AK209" s="445">
        <f t="shared" ca="1" si="88"/>
        <v>0</v>
      </c>
      <c r="AL209" s="442">
        <f t="shared" ca="1" si="88"/>
        <v>0</v>
      </c>
      <c r="AM209" s="446">
        <f t="shared" ca="1" si="88"/>
        <v>0</v>
      </c>
    </row>
    <row r="210" spans="1:39" s="82" customFormat="1" ht="12.9" customHeight="1" x14ac:dyDescent="0.3">
      <c r="A210" s="19"/>
      <c r="B210" s="19"/>
      <c r="C210" s="104"/>
      <c r="D210" s="453"/>
      <c r="E210" s="454" t="str">
        <f t="shared" ca="1" si="89"/>
        <v>Oman</v>
      </c>
      <c r="F210" s="454" t="str">
        <f t="shared" ca="1" si="89"/>
        <v>om</v>
      </c>
      <c r="G210" s="454" t="str">
        <f t="shared" ca="1" si="89"/>
        <v>e9m3</v>
      </c>
      <c r="H210" s="175"/>
      <c r="I210" s="175"/>
      <c r="J210" s="442">
        <f t="shared" ca="1" si="90"/>
        <v>36</v>
      </c>
      <c r="K210" s="442">
        <f t="shared" ca="1" si="90"/>
        <v>25.396026988202223</v>
      </c>
      <c r="L210" s="448">
        <f t="shared" ca="1" si="90"/>
        <v>35.863999999999997</v>
      </c>
      <c r="M210" s="445">
        <f t="shared" ca="1" si="78"/>
        <v>68261.615999999995</v>
      </c>
      <c r="N210" s="445">
        <f t="shared" ca="1" si="79"/>
        <v>70524.432000000001</v>
      </c>
      <c r="O210" s="445">
        <f t="shared" ca="1" si="80"/>
        <v>73290.096000000005</v>
      </c>
      <c r="P210" s="445">
        <f t="shared" ca="1" si="66"/>
        <v>6234.4168127976318</v>
      </c>
      <c r="Q210" s="442">
        <f t="shared" ca="1" si="67"/>
        <v>16012.242421912664</v>
      </c>
      <c r="R210" s="446">
        <f t="shared" ca="1" si="68"/>
        <v>27022.191113260094</v>
      </c>
      <c r="S210" s="445">
        <f t="shared" ca="1" si="81"/>
        <v>74496.032812797625</v>
      </c>
      <c r="T210" s="442">
        <f t="shared" ca="1" si="81"/>
        <v>86536.67442191267</v>
      </c>
      <c r="U210" s="446">
        <f t="shared" ca="1" si="81"/>
        <v>100312.2871132601</v>
      </c>
      <c r="V210" s="445">
        <f t="shared" ca="1" si="82"/>
        <v>48154.828949841569</v>
      </c>
      <c r="W210" s="445">
        <f t="shared" ca="1" si="83"/>
        <v>49751.121622212013</v>
      </c>
      <c r="X210" s="445">
        <f t="shared" ca="1" si="84"/>
        <v>51702.14599955365</v>
      </c>
      <c r="Y210" s="445">
        <f t="shared" ca="1" si="69"/>
        <v>4398.0393787086205</v>
      </c>
      <c r="Z210" s="442">
        <f t="shared" ca="1" si="70"/>
        <v>11295.759463570294</v>
      </c>
      <c r="AA210" s="446">
        <f t="shared" ca="1" si="71"/>
        <v>19062.674855353103</v>
      </c>
      <c r="AB210" s="445">
        <f t="shared" ca="1" si="87"/>
        <v>52552.86832855019</v>
      </c>
      <c r="AC210" s="442">
        <f t="shared" ca="1" si="87"/>
        <v>61046.881085782305</v>
      </c>
      <c r="AD210" s="446">
        <f t="shared" ca="1" si="87"/>
        <v>70764.820854906749</v>
      </c>
      <c r="AE210" s="445">
        <f t="shared" ca="1" si="72"/>
        <v>70106.947199999981</v>
      </c>
      <c r="AF210" s="445">
        <f t="shared" ca="1" si="73"/>
        <v>72430.934399999998</v>
      </c>
      <c r="AG210" s="445">
        <f t="shared" ca="1" si="74"/>
        <v>75271.363199999993</v>
      </c>
      <c r="AH210" s="445">
        <f t="shared" ca="1" si="75"/>
        <v>6210.8645715048397</v>
      </c>
      <c r="AI210" s="442">
        <f t="shared" ca="1" si="76"/>
        <v>15951.751728318772</v>
      </c>
      <c r="AJ210" s="446">
        <f t="shared" ca="1" si="77"/>
        <v>26920.107280165554</v>
      </c>
      <c r="AK210" s="445">
        <f t="shared" ca="1" si="88"/>
        <v>76317.811771504814</v>
      </c>
      <c r="AL210" s="442">
        <f t="shared" ca="1" si="88"/>
        <v>88382.686128318775</v>
      </c>
      <c r="AM210" s="446">
        <f t="shared" ca="1" si="88"/>
        <v>102191.47048016555</v>
      </c>
    </row>
    <row r="211" spans="1:39" s="82" customFormat="1" ht="12.9" customHeight="1" x14ac:dyDescent="0.3">
      <c r="A211" s="19"/>
      <c r="B211" s="19"/>
      <c r="C211" s="104"/>
      <c r="D211" s="453"/>
      <c r="E211" s="454" t="str">
        <f t="shared" ca="1" si="89"/>
        <v>Panama</v>
      </c>
      <c r="F211" s="454" t="str">
        <f t="shared" ca="1" si="89"/>
        <v>pa</v>
      </c>
      <c r="G211" s="454" t="str">
        <f t="shared" ca="1" si="89"/>
        <v>e9m3</v>
      </c>
      <c r="H211" s="175"/>
      <c r="I211" s="175"/>
      <c r="J211" s="442">
        <f t="shared" ca="1" si="90"/>
        <v>0</v>
      </c>
      <c r="K211" s="442">
        <f t="shared" ca="1" si="90"/>
        <v>0</v>
      </c>
      <c r="L211" s="448">
        <f t="shared" ca="1" si="90"/>
        <v>0</v>
      </c>
      <c r="M211" s="445">
        <f t="shared" ca="1" si="78"/>
        <v>0</v>
      </c>
      <c r="N211" s="445">
        <f t="shared" ca="1" si="79"/>
        <v>0</v>
      </c>
      <c r="O211" s="445">
        <f t="shared" ca="1" si="80"/>
        <v>0</v>
      </c>
      <c r="P211" s="445">
        <f t="shared" ca="1" si="66"/>
        <v>0</v>
      </c>
      <c r="Q211" s="442">
        <f t="shared" ca="1" si="67"/>
        <v>0</v>
      </c>
      <c r="R211" s="446">
        <f t="shared" ca="1" si="68"/>
        <v>0</v>
      </c>
      <c r="S211" s="445">
        <f t="shared" ca="1" si="81"/>
        <v>0</v>
      </c>
      <c r="T211" s="442">
        <f t="shared" ca="1" si="81"/>
        <v>0</v>
      </c>
      <c r="U211" s="446">
        <f t="shared" ca="1" si="81"/>
        <v>0</v>
      </c>
      <c r="V211" s="445">
        <f t="shared" ca="1" si="82"/>
        <v>0</v>
      </c>
      <c r="W211" s="445">
        <f t="shared" ca="1" si="83"/>
        <v>0</v>
      </c>
      <c r="X211" s="445">
        <f t="shared" ca="1" si="84"/>
        <v>0</v>
      </c>
      <c r="Y211" s="445">
        <f t="shared" ca="1" si="69"/>
        <v>0</v>
      </c>
      <c r="Z211" s="442">
        <f t="shared" ca="1" si="70"/>
        <v>0</v>
      </c>
      <c r="AA211" s="446">
        <f t="shared" ca="1" si="71"/>
        <v>0</v>
      </c>
      <c r="AB211" s="445">
        <f t="shared" ca="1" si="87"/>
        <v>0</v>
      </c>
      <c r="AC211" s="442">
        <f t="shared" ca="1" si="87"/>
        <v>0</v>
      </c>
      <c r="AD211" s="446">
        <f t="shared" ca="1" si="87"/>
        <v>0</v>
      </c>
      <c r="AE211" s="445">
        <f t="shared" ca="1" si="72"/>
        <v>0</v>
      </c>
      <c r="AF211" s="445">
        <f t="shared" ca="1" si="73"/>
        <v>0</v>
      </c>
      <c r="AG211" s="445">
        <f t="shared" ca="1" si="74"/>
        <v>0</v>
      </c>
      <c r="AH211" s="445">
        <f t="shared" ca="1" si="75"/>
        <v>0</v>
      </c>
      <c r="AI211" s="442">
        <f t="shared" ca="1" si="76"/>
        <v>0</v>
      </c>
      <c r="AJ211" s="446">
        <f t="shared" ca="1" si="77"/>
        <v>0</v>
      </c>
      <c r="AK211" s="445">
        <f t="shared" ca="1" si="88"/>
        <v>0</v>
      </c>
      <c r="AL211" s="442">
        <f t="shared" ca="1" si="88"/>
        <v>0</v>
      </c>
      <c r="AM211" s="446">
        <f t="shared" ca="1" si="88"/>
        <v>0</v>
      </c>
    </row>
    <row r="212" spans="1:39" s="82" customFormat="1" ht="12.9" customHeight="1" x14ac:dyDescent="0.3">
      <c r="A212" s="19"/>
      <c r="B212" s="19"/>
      <c r="C212" s="104"/>
      <c r="D212" s="453"/>
      <c r="E212" s="454" t="str">
        <f t="shared" ca="1" si="89"/>
        <v>Peru</v>
      </c>
      <c r="F212" s="454" t="str">
        <f t="shared" ca="1" si="89"/>
        <v>pe</v>
      </c>
      <c r="G212" s="454" t="str">
        <f t="shared" ca="1" si="89"/>
        <v>e9m3</v>
      </c>
      <c r="H212" s="175"/>
      <c r="I212" s="175"/>
      <c r="J212" s="442">
        <f t="shared" ca="1" si="90"/>
        <v>13</v>
      </c>
      <c r="K212" s="442">
        <f t="shared" ca="1" si="90"/>
        <v>0</v>
      </c>
      <c r="L212" s="448">
        <f t="shared" ca="1" si="90"/>
        <v>12.507</v>
      </c>
      <c r="M212" s="445">
        <f t="shared" ca="1" si="78"/>
        <v>24650.027999999998</v>
      </c>
      <c r="N212" s="445">
        <f t="shared" ca="1" si="79"/>
        <v>25467.155999999999</v>
      </c>
      <c r="O212" s="445">
        <f t="shared" ca="1" si="80"/>
        <v>26465.867999999999</v>
      </c>
      <c r="P212" s="445">
        <f t="shared" ca="1" si="66"/>
        <v>2251.3171823991447</v>
      </c>
      <c r="Q212" s="442">
        <f t="shared" ca="1" si="67"/>
        <v>5782.1986523573505</v>
      </c>
      <c r="R212" s="446">
        <f t="shared" ca="1" si="68"/>
        <v>9758.013457566145</v>
      </c>
      <c r="S212" s="445">
        <f t="shared" ca="1" si="81"/>
        <v>26901.345182399142</v>
      </c>
      <c r="T212" s="442">
        <f t="shared" ca="1" si="81"/>
        <v>31249.35465235735</v>
      </c>
      <c r="U212" s="446">
        <f t="shared" ca="1" si="81"/>
        <v>36223.881457566145</v>
      </c>
      <c r="V212" s="445">
        <f t="shared" ca="1" si="82"/>
        <v>0</v>
      </c>
      <c r="W212" s="445">
        <f t="shared" ca="1" si="83"/>
        <v>0</v>
      </c>
      <c r="X212" s="445">
        <f t="shared" ca="1" si="84"/>
        <v>0</v>
      </c>
      <c r="Y212" s="445">
        <f t="shared" ca="1" si="69"/>
        <v>0</v>
      </c>
      <c r="Z212" s="442">
        <f t="shared" ca="1" si="70"/>
        <v>0</v>
      </c>
      <c r="AA212" s="446">
        <f t="shared" ca="1" si="71"/>
        <v>0</v>
      </c>
      <c r="AB212" s="445">
        <f t="shared" ca="1" si="87"/>
        <v>0</v>
      </c>
      <c r="AC212" s="442">
        <f t="shared" ca="1" si="87"/>
        <v>0</v>
      </c>
      <c r="AD212" s="446">
        <f t="shared" ca="1" si="87"/>
        <v>0</v>
      </c>
      <c r="AE212" s="445">
        <f t="shared" ca="1" si="72"/>
        <v>24448.6836</v>
      </c>
      <c r="AF212" s="445">
        <f t="shared" ca="1" si="73"/>
        <v>25259.137200000001</v>
      </c>
      <c r="AG212" s="445">
        <f t="shared" ca="1" si="74"/>
        <v>26249.691599999998</v>
      </c>
      <c r="AH212" s="445">
        <f t="shared" ca="1" si="75"/>
        <v>2165.9403077127772</v>
      </c>
      <c r="AI212" s="442">
        <f t="shared" ca="1" si="76"/>
        <v>5562.919888079492</v>
      </c>
      <c r="AJ212" s="446">
        <f t="shared" ca="1" si="77"/>
        <v>9387.9595625984439</v>
      </c>
      <c r="AK212" s="445">
        <f t="shared" ca="1" si="88"/>
        <v>26614.623907712776</v>
      </c>
      <c r="AL212" s="442">
        <f t="shared" ca="1" si="88"/>
        <v>30822.057088079491</v>
      </c>
      <c r="AM212" s="446">
        <f t="shared" ca="1" si="88"/>
        <v>35637.651162598442</v>
      </c>
    </row>
    <row r="213" spans="1:39" s="82" customFormat="1" ht="12.9" customHeight="1" x14ac:dyDescent="0.3">
      <c r="A213" s="19"/>
      <c r="B213" s="19"/>
      <c r="C213" s="104"/>
      <c r="D213" s="453"/>
      <c r="E213" s="454" t="str">
        <f t="shared" ca="1" si="89"/>
        <v>French Polynesia</v>
      </c>
      <c r="F213" s="454" t="str">
        <f t="shared" ca="1" si="89"/>
        <v>pf</v>
      </c>
      <c r="G213" s="454" t="str">
        <f t="shared" ca="1" si="89"/>
        <v>e9m3</v>
      </c>
      <c r="H213" s="175"/>
      <c r="I213" s="175"/>
      <c r="J213" s="442">
        <f t="shared" ca="1" si="90"/>
        <v>0</v>
      </c>
      <c r="K213" s="442">
        <f t="shared" ca="1" si="90"/>
        <v>0</v>
      </c>
      <c r="L213" s="448">
        <f t="shared" ca="1" si="90"/>
        <v>0</v>
      </c>
      <c r="M213" s="445">
        <f t="shared" ca="1" si="78"/>
        <v>0</v>
      </c>
      <c r="N213" s="445">
        <f t="shared" ca="1" si="79"/>
        <v>0</v>
      </c>
      <c r="O213" s="445">
        <f t="shared" ca="1" si="80"/>
        <v>0</v>
      </c>
      <c r="P213" s="445">
        <f t="shared" ca="1" si="66"/>
        <v>0</v>
      </c>
      <c r="Q213" s="442">
        <f t="shared" ca="1" si="67"/>
        <v>0</v>
      </c>
      <c r="R213" s="446">
        <f t="shared" ca="1" si="68"/>
        <v>0</v>
      </c>
      <c r="S213" s="445">
        <f t="shared" ca="1" si="81"/>
        <v>0</v>
      </c>
      <c r="T213" s="442">
        <f t="shared" ca="1" si="81"/>
        <v>0</v>
      </c>
      <c r="U213" s="446">
        <f t="shared" ca="1" si="81"/>
        <v>0</v>
      </c>
      <c r="V213" s="445">
        <f t="shared" ca="1" si="82"/>
        <v>0</v>
      </c>
      <c r="W213" s="445">
        <f t="shared" ca="1" si="83"/>
        <v>0</v>
      </c>
      <c r="X213" s="445">
        <f t="shared" ca="1" si="84"/>
        <v>0</v>
      </c>
      <c r="Y213" s="445">
        <f t="shared" ca="1" si="69"/>
        <v>0</v>
      </c>
      <c r="Z213" s="442">
        <f t="shared" ca="1" si="70"/>
        <v>0</v>
      </c>
      <c r="AA213" s="446">
        <f t="shared" ca="1" si="71"/>
        <v>0</v>
      </c>
      <c r="AB213" s="445">
        <f t="shared" ca="1" si="87"/>
        <v>0</v>
      </c>
      <c r="AC213" s="442">
        <f t="shared" ca="1" si="87"/>
        <v>0</v>
      </c>
      <c r="AD213" s="446">
        <f t="shared" ca="1" si="87"/>
        <v>0</v>
      </c>
      <c r="AE213" s="445">
        <f t="shared" ca="1" si="72"/>
        <v>0</v>
      </c>
      <c r="AF213" s="445">
        <f t="shared" ca="1" si="73"/>
        <v>0</v>
      </c>
      <c r="AG213" s="445">
        <f t="shared" ca="1" si="74"/>
        <v>0</v>
      </c>
      <c r="AH213" s="445">
        <f t="shared" ca="1" si="75"/>
        <v>0</v>
      </c>
      <c r="AI213" s="442">
        <f t="shared" ca="1" si="76"/>
        <v>0</v>
      </c>
      <c r="AJ213" s="446">
        <f t="shared" ca="1" si="77"/>
        <v>0</v>
      </c>
      <c r="AK213" s="445">
        <f t="shared" ca="1" si="88"/>
        <v>0</v>
      </c>
      <c r="AL213" s="442">
        <f t="shared" ca="1" si="88"/>
        <v>0</v>
      </c>
      <c r="AM213" s="446">
        <f t="shared" ca="1" si="88"/>
        <v>0</v>
      </c>
    </row>
    <row r="214" spans="1:39" s="82" customFormat="1" ht="12.9" customHeight="1" x14ac:dyDescent="0.3">
      <c r="A214" s="19"/>
      <c r="B214" s="19"/>
      <c r="C214" s="104"/>
      <c r="D214" s="453"/>
      <c r="E214" s="454" t="str">
        <f t="shared" ca="1" si="89"/>
        <v>Papua New Guinea</v>
      </c>
      <c r="F214" s="454" t="str">
        <f t="shared" ca="1" si="89"/>
        <v>pg</v>
      </c>
      <c r="G214" s="454" t="str">
        <f t="shared" ca="1" si="89"/>
        <v>e9m3</v>
      </c>
      <c r="H214" s="175"/>
      <c r="I214" s="175"/>
      <c r="J214" s="442">
        <f t="shared" ca="1" si="90"/>
        <v>0</v>
      </c>
      <c r="K214" s="442">
        <f t="shared" ca="1" si="90"/>
        <v>0</v>
      </c>
      <c r="L214" s="448">
        <f t="shared" ca="1" si="90"/>
        <v>0</v>
      </c>
      <c r="M214" s="445">
        <f t="shared" ca="1" si="78"/>
        <v>0</v>
      </c>
      <c r="N214" s="445">
        <f t="shared" ca="1" si="79"/>
        <v>0</v>
      </c>
      <c r="O214" s="445">
        <f t="shared" ca="1" si="80"/>
        <v>0</v>
      </c>
      <c r="P214" s="445">
        <f t="shared" ca="1" si="66"/>
        <v>0</v>
      </c>
      <c r="Q214" s="442">
        <f t="shared" ca="1" si="67"/>
        <v>0</v>
      </c>
      <c r="R214" s="446">
        <f t="shared" ca="1" si="68"/>
        <v>0</v>
      </c>
      <c r="S214" s="445">
        <f t="shared" ca="1" si="81"/>
        <v>0</v>
      </c>
      <c r="T214" s="442">
        <f t="shared" ca="1" si="81"/>
        <v>0</v>
      </c>
      <c r="U214" s="446">
        <f t="shared" ca="1" si="81"/>
        <v>0</v>
      </c>
      <c r="V214" s="445">
        <f t="shared" ca="1" si="82"/>
        <v>0</v>
      </c>
      <c r="W214" s="445">
        <f t="shared" ca="1" si="83"/>
        <v>0</v>
      </c>
      <c r="X214" s="445">
        <f t="shared" ca="1" si="84"/>
        <v>0</v>
      </c>
      <c r="Y214" s="445">
        <f t="shared" ca="1" si="69"/>
        <v>0</v>
      </c>
      <c r="Z214" s="442">
        <f t="shared" ca="1" si="70"/>
        <v>0</v>
      </c>
      <c r="AA214" s="446">
        <f t="shared" ca="1" si="71"/>
        <v>0</v>
      </c>
      <c r="AB214" s="445">
        <f t="shared" ca="1" si="87"/>
        <v>0</v>
      </c>
      <c r="AC214" s="442">
        <f t="shared" ca="1" si="87"/>
        <v>0</v>
      </c>
      <c r="AD214" s="446">
        <f t="shared" ca="1" si="87"/>
        <v>0</v>
      </c>
      <c r="AE214" s="445">
        <f t="shared" ca="1" si="72"/>
        <v>0</v>
      </c>
      <c r="AF214" s="445">
        <f t="shared" ca="1" si="73"/>
        <v>0</v>
      </c>
      <c r="AG214" s="445">
        <f t="shared" ca="1" si="74"/>
        <v>0</v>
      </c>
      <c r="AH214" s="445">
        <f t="shared" ca="1" si="75"/>
        <v>0</v>
      </c>
      <c r="AI214" s="442">
        <f t="shared" ca="1" si="76"/>
        <v>0</v>
      </c>
      <c r="AJ214" s="446">
        <f t="shared" ca="1" si="77"/>
        <v>0</v>
      </c>
      <c r="AK214" s="445">
        <f t="shared" ca="1" si="88"/>
        <v>0</v>
      </c>
      <c r="AL214" s="442">
        <f t="shared" ca="1" si="88"/>
        <v>0</v>
      </c>
      <c r="AM214" s="446">
        <f t="shared" ca="1" si="88"/>
        <v>0</v>
      </c>
    </row>
    <row r="215" spans="1:39" s="82" customFormat="1" ht="12.9" customHeight="1" x14ac:dyDescent="0.3">
      <c r="A215" s="19"/>
      <c r="B215" s="19"/>
      <c r="C215" s="104"/>
      <c r="D215" s="453"/>
      <c r="E215" s="454" t="str">
        <f t="shared" ca="1" si="89"/>
        <v>Philippines</v>
      </c>
      <c r="F215" s="454" t="str">
        <f t="shared" ca="1" si="89"/>
        <v>ph</v>
      </c>
      <c r="G215" s="454" t="str">
        <f t="shared" ca="1" si="89"/>
        <v>e9m3</v>
      </c>
      <c r="H215" s="175"/>
      <c r="I215" s="175"/>
      <c r="J215" s="442">
        <f t="shared" ca="1" si="90"/>
        <v>0</v>
      </c>
      <c r="K215" s="442">
        <f t="shared" ca="1" si="90"/>
        <v>0</v>
      </c>
      <c r="L215" s="448">
        <f t="shared" ca="1" si="90"/>
        <v>0</v>
      </c>
      <c r="M215" s="445">
        <f t="shared" ca="1" si="78"/>
        <v>0</v>
      </c>
      <c r="N215" s="445">
        <f t="shared" ca="1" si="79"/>
        <v>0</v>
      </c>
      <c r="O215" s="445">
        <f t="shared" ca="1" si="80"/>
        <v>0</v>
      </c>
      <c r="P215" s="445">
        <f t="shared" ca="1" si="66"/>
        <v>0</v>
      </c>
      <c r="Q215" s="442">
        <f t="shared" ca="1" si="67"/>
        <v>0</v>
      </c>
      <c r="R215" s="446">
        <f t="shared" ca="1" si="68"/>
        <v>0</v>
      </c>
      <c r="S215" s="445">
        <f t="shared" ca="1" si="81"/>
        <v>0</v>
      </c>
      <c r="T215" s="442">
        <f t="shared" ca="1" si="81"/>
        <v>0</v>
      </c>
      <c r="U215" s="446">
        <f t="shared" ca="1" si="81"/>
        <v>0</v>
      </c>
      <c r="V215" s="445">
        <f t="shared" ca="1" si="82"/>
        <v>0</v>
      </c>
      <c r="W215" s="445">
        <f t="shared" ca="1" si="83"/>
        <v>0</v>
      </c>
      <c r="X215" s="445">
        <f t="shared" ca="1" si="84"/>
        <v>0</v>
      </c>
      <c r="Y215" s="445">
        <f t="shared" ca="1" si="69"/>
        <v>0</v>
      </c>
      <c r="Z215" s="442">
        <f t="shared" ca="1" si="70"/>
        <v>0</v>
      </c>
      <c r="AA215" s="446">
        <f t="shared" ca="1" si="71"/>
        <v>0</v>
      </c>
      <c r="AB215" s="445">
        <f t="shared" ca="1" si="87"/>
        <v>0</v>
      </c>
      <c r="AC215" s="442">
        <f t="shared" ca="1" si="87"/>
        <v>0</v>
      </c>
      <c r="AD215" s="446">
        <f t="shared" ca="1" si="87"/>
        <v>0</v>
      </c>
      <c r="AE215" s="445">
        <f t="shared" ca="1" si="72"/>
        <v>0</v>
      </c>
      <c r="AF215" s="445">
        <f t="shared" ca="1" si="73"/>
        <v>0</v>
      </c>
      <c r="AG215" s="445">
        <f t="shared" ca="1" si="74"/>
        <v>0</v>
      </c>
      <c r="AH215" s="445">
        <f t="shared" ca="1" si="75"/>
        <v>0</v>
      </c>
      <c r="AI215" s="442">
        <f t="shared" ca="1" si="76"/>
        <v>0</v>
      </c>
      <c r="AJ215" s="446">
        <f t="shared" ca="1" si="77"/>
        <v>0</v>
      </c>
      <c r="AK215" s="445">
        <f t="shared" ca="1" si="88"/>
        <v>0</v>
      </c>
      <c r="AL215" s="442">
        <f t="shared" ca="1" si="88"/>
        <v>0</v>
      </c>
      <c r="AM215" s="446">
        <f t="shared" ca="1" si="88"/>
        <v>0</v>
      </c>
    </row>
    <row r="216" spans="1:39" s="82" customFormat="1" ht="12.9" customHeight="1" x14ac:dyDescent="0.3">
      <c r="A216" s="19"/>
      <c r="B216" s="19"/>
      <c r="C216" s="104"/>
      <c r="D216" s="453"/>
      <c r="E216" s="454" t="str">
        <f t="shared" ca="1" si="89"/>
        <v>Pakistan</v>
      </c>
      <c r="F216" s="454" t="str">
        <f t="shared" ca="1" si="89"/>
        <v>pk</v>
      </c>
      <c r="G216" s="454" t="str">
        <f t="shared" ca="1" si="89"/>
        <v>e9m3</v>
      </c>
      <c r="H216" s="175"/>
      <c r="I216" s="175"/>
      <c r="J216" s="442">
        <f t="shared" ca="1" si="90"/>
        <v>33</v>
      </c>
      <c r="K216" s="442">
        <f t="shared" ca="1" si="90"/>
        <v>0</v>
      </c>
      <c r="L216" s="448">
        <f t="shared" ca="1" si="90"/>
        <v>37.725000000000001</v>
      </c>
      <c r="M216" s="445">
        <f t="shared" ca="1" si="78"/>
        <v>62573.147999999994</v>
      </c>
      <c r="N216" s="445">
        <f t="shared" ca="1" si="79"/>
        <v>64647.396000000001</v>
      </c>
      <c r="O216" s="445">
        <f t="shared" ca="1" si="80"/>
        <v>67182.587999999989</v>
      </c>
      <c r="P216" s="445">
        <f t="shared" ca="1" si="66"/>
        <v>5714.882078397829</v>
      </c>
      <c r="Q216" s="442">
        <f t="shared" ca="1" si="67"/>
        <v>14677.888886753277</v>
      </c>
      <c r="R216" s="446">
        <f t="shared" ca="1" si="68"/>
        <v>24770.341853821756</v>
      </c>
      <c r="S216" s="445">
        <f t="shared" ca="1" si="81"/>
        <v>68288.030078397816</v>
      </c>
      <c r="T216" s="442">
        <f t="shared" ca="1" si="81"/>
        <v>79325.284886753274</v>
      </c>
      <c r="U216" s="446">
        <f t="shared" ca="1" si="81"/>
        <v>91952.929853821741</v>
      </c>
      <c r="V216" s="445">
        <f t="shared" ca="1" si="82"/>
        <v>0</v>
      </c>
      <c r="W216" s="445">
        <f t="shared" ca="1" si="83"/>
        <v>0</v>
      </c>
      <c r="X216" s="445">
        <f t="shared" ca="1" si="84"/>
        <v>0</v>
      </c>
      <c r="Y216" s="445">
        <f t="shared" ca="1" si="69"/>
        <v>0</v>
      </c>
      <c r="Z216" s="442">
        <f t="shared" ca="1" si="70"/>
        <v>0</v>
      </c>
      <c r="AA216" s="446">
        <f t="shared" ca="1" si="71"/>
        <v>0</v>
      </c>
      <c r="AB216" s="445">
        <f t="shared" ca="1" si="87"/>
        <v>0</v>
      </c>
      <c r="AC216" s="442">
        <f t="shared" ca="1" si="87"/>
        <v>0</v>
      </c>
      <c r="AD216" s="446">
        <f t="shared" ca="1" si="87"/>
        <v>0</v>
      </c>
      <c r="AE216" s="445">
        <f t="shared" ca="1" si="72"/>
        <v>73744.83</v>
      </c>
      <c r="AF216" s="445">
        <f t="shared" ca="1" si="73"/>
        <v>76189.41</v>
      </c>
      <c r="AG216" s="445">
        <f t="shared" ca="1" si="74"/>
        <v>79177.23000000001</v>
      </c>
      <c r="AH216" s="445">
        <f t="shared" ca="1" si="75"/>
        <v>6533.1492850775185</v>
      </c>
      <c r="AI216" s="442">
        <f t="shared" ca="1" si="76"/>
        <v>16779.495704629313</v>
      </c>
      <c r="AJ216" s="446">
        <f t="shared" ca="1" si="77"/>
        <v>28317.004437437143</v>
      </c>
      <c r="AK216" s="445">
        <f t="shared" ca="1" si="88"/>
        <v>80277.979285077527</v>
      </c>
      <c r="AL216" s="442">
        <f t="shared" ca="1" si="88"/>
        <v>92968.905704629316</v>
      </c>
      <c r="AM216" s="446">
        <f t="shared" ca="1" si="88"/>
        <v>107494.23443743715</v>
      </c>
    </row>
    <row r="217" spans="1:39" s="82" customFormat="1" ht="12.9" customHeight="1" x14ac:dyDescent="0.3">
      <c r="A217" s="19"/>
      <c r="B217" s="19"/>
      <c r="C217" s="104"/>
      <c r="D217" s="453"/>
      <c r="E217" s="454" t="str">
        <f t="shared" ca="1" si="89"/>
        <v>Poland</v>
      </c>
      <c r="F217" s="454" t="str">
        <f t="shared" ca="1" si="89"/>
        <v>pl</v>
      </c>
      <c r="G217" s="454" t="str">
        <f t="shared" ca="1" si="89"/>
        <v>e9m3</v>
      </c>
      <c r="H217" s="175"/>
      <c r="I217" s="175"/>
      <c r="J217" s="442">
        <f t="shared" ca="1" si="90"/>
        <v>3</v>
      </c>
      <c r="K217" s="442">
        <f t="shared" ca="1" si="90"/>
        <v>0</v>
      </c>
      <c r="L217" s="448">
        <f t="shared" ca="1" si="90"/>
        <v>5.6689999999999996</v>
      </c>
      <c r="M217" s="445">
        <f t="shared" ca="1" si="78"/>
        <v>5688.4679999999998</v>
      </c>
      <c r="N217" s="445">
        <f t="shared" ca="1" si="79"/>
        <v>5877.0360000000001</v>
      </c>
      <c r="O217" s="445">
        <f t="shared" ca="1" si="80"/>
        <v>6107.5079999999998</v>
      </c>
      <c r="P217" s="445">
        <f t="shared" ca="1" si="66"/>
        <v>519.53473439980269</v>
      </c>
      <c r="Q217" s="442">
        <f t="shared" ca="1" si="67"/>
        <v>1334.3535351593887</v>
      </c>
      <c r="R217" s="446">
        <f t="shared" ca="1" si="68"/>
        <v>2251.8492594383415</v>
      </c>
      <c r="S217" s="445">
        <f t="shared" ca="1" si="81"/>
        <v>6208.0027343998026</v>
      </c>
      <c r="T217" s="442">
        <f t="shared" ca="1" si="81"/>
        <v>7211.3895351593892</v>
      </c>
      <c r="U217" s="446">
        <f t="shared" ca="1" si="81"/>
        <v>8359.3572594383404</v>
      </c>
      <c r="V217" s="445">
        <f t="shared" ca="1" si="82"/>
        <v>0</v>
      </c>
      <c r="W217" s="445">
        <f t="shared" ca="1" si="83"/>
        <v>0</v>
      </c>
      <c r="X217" s="445">
        <f t="shared" ca="1" si="84"/>
        <v>0</v>
      </c>
      <c r="Y217" s="445">
        <f t="shared" ca="1" si="69"/>
        <v>0</v>
      </c>
      <c r="Z217" s="442">
        <f t="shared" ca="1" si="70"/>
        <v>0</v>
      </c>
      <c r="AA217" s="446">
        <f t="shared" ca="1" si="71"/>
        <v>0</v>
      </c>
      <c r="AB217" s="445">
        <f t="shared" ca="1" si="87"/>
        <v>0</v>
      </c>
      <c r="AC217" s="442">
        <f t="shared" ca="1" si="87"/>
        <v>0</v>
      </c>
      <c r="AD217" s="446">
        <f t="shared" ca="1" si="87"/>
        <v>0</v>
      </c>
      <c r="AE217" s="445">
        <f t="shared" ca="1" si="72"/>
        <v>11081.761199999997</v>
      </c>
      <c r="AF217" s="445">
        <f t="shared" ca="1" si="73"/>
        <v>11449.112399999998</v>
      </c>
      <c r="AG217" s="445">
        <f t="shared" ca="1" si="74"/>
        <v>11898.097199999998</v>
      </c>
      <c r="AH217" s="445">
        <f t="shared" ca="1" si="75"/>
        <v>981.74746977082691</v>
      </c>
      <c r="AI217" s="442">
        <f t="shared" ca="1" si="76"/>
        <v>2521.4833969395249</v>
      </c>
      <c r="AJ217" s="446">
        <f t="shared" ca="1" si="77"/>
        <v>4255.2444839186519</v>
      </c>
      <c r="AK217" s="445">
        <f t="shared" ca="1" si="88"/>
        <v>12063.508669770825</v>
      </c>
      <c r="AL217" s="442">
        <f t="shared" ca="1" si="88"/>
        <v>13970.595796939524</v>
      </c>
      <c r="AM217" s="446">
        <f t="shared" ca="1" si="88"/>
        <v>16153.34168391865</v>
      </c>
    </row>
    <row r="218" spans="1:39" s="82" customFormat="1" ht="12.9" customHeight="1" x14ac:dyDescent="0.3">
      <c r="A218" s="19"/>
      <c r="B218" s="19"/>
      <c r="C218" s="104"/>
      <c r="D218" s="453"/>
      <c r="E218" s="454" t="str">
        <f t="shared" ca="1" si="89"/>
        <v>Saint Pierre and Miquelon</v>
      </c>
      <c r="F218" s="454" t="str">
        <f t="shared" ca="1" si="89"/>
        <v>pm</v>
      </c>
      <c r="G218" s="454" t="str">
        <f t="shared" ca="1" si="89"/>
        <v>e9m3</v>
      </c>
      <c r="H218" s="175"/>
      <c r="I218" s="175"/>
      <c r="J218" s="442">
        <f t="shared" ca="1" si="90"/>
        <v>0</v>
      </c>
      <c r="K218" s="442">
        <f t="shared" ca="1" si="90"/>
        <v>0</v>
      </c>
      <c r="L218" s="448">
        <f t="shared" ca="1" si="90"/>
        <v>0</v>
      </c>
      <c r="M218" s="445">
        <f t="shared" ca="1" si="78"/>
        <v>0</v>
      </c>
      <c r="N218" s="445">
        <f t="shared" ca="1" si="79"/>
        <v>0</v>
      </c>
      <c r="O218" s="445">
        <f t="shared" ca="1" si="80"/>
        <v>0</v>
      </c>
      <c r="P218" s="445">
        <f t="shared" ca="1" si="66"/>
        <v>0</v>
      </c>
      <c r="Q218" s="442">
        <f t="shared" ca="1" si="67"/>
        <v>0</v>
      </c>
      <c r="R218" s="446">
        <f t="shared" ca="1" si="68"/>
        <v>0</v>
      </c>
      <c r="S218" s="445">
        <f t="shared" ca="1" si="81"/>
        <v>0</v>
      </c>
      <c r="T218" s="442">
        <f t="shared" ca="1" si="81"/>
        <v>0</v>
      </c>
      <c r="U218" s="446">
        <f t="shared" ca="1" si="81"/>
        <v>0</v>
      </c>
      <c r="V218" s="445">
        <f t="shared" ca="1" si="82"/>
        <v>0</v>
      </c>
      <c r="W218" s="445">
        <f t="shared" ca="1" si="83"/>
        <v>0</v>
      </c>
      <c r="X218" s="445">
        <f t="shared" ca="1" si="84"/>
        <v>0</v>
      </c>
      <c r="Y218" s="445">
        <f t="shared" ca="1" si="69"/>
        <v>0</v>
      </c>
      <c r="Z218" s="442">
        <f t="shared" ca="1" si="70"/>
        <v>0</v>
      </c>
      <c r="AA218" s="446">
        <f t="shared" ca="1" si="71"/>
        <v>0</v>
      </c>
      <c r="AB218" s="445">
        <f t="shared" ca="1" si="87"/>
        <v>0</v>
      </c>
      <c r="AC218" s="442">
        <f t="shared" ca="1" si="87"/>
        <v>0</v>
      </c>
      <c r="AD218" s="446">
        <f t="shared" ca="1" si="87"/>
        <v>0</v>
      </c>
      <c r="AE218" s="445">
        <f t="shared" ca="1" si="72"/>
        <v>0</v>
      </c>
      <c r="AF218" s="445">
        <f t="shared" ca="1" si="73"/>
        <v>0</v>
      </c>
      <c r="AG218" s="445">
        <f t="shared" ca="1" si="74"/>
        <v>0</v>
      </c>
      <c r="AH218" s="445">
        <f t="shared" ca="1" si="75"/>
        <v>0</v>
      </c>
      <c r="AI218" s="442">
        <f t="shared" ca="1" si="76"/>
        <v>0</v>
      </c>
      <c r="AJ218" s="446">
        <f t="shared" ca="1" si="77"/>
        <v>0</v>
      </c>
      <c r="AK218" s="445">
        <f t="shared" ca="1" si="88"/>
        <v>0</v>
      </c>
      <c r="AL218" s="442">
        <f t="shared" ca="1" si="88"/>
        <v>0</v>
      </c>
      <c r="AM218" s="446">
        <f t="shared" ca="1" si="88"/>
        <v>0</v>
      </c>
    </row>
    <row r="219" spans="1:39" s="82" customFormat="1" ht="12.9" customHeight="1" x14ac:dyDescent="0.3">
      <c r="A219" s="19"/>
      <c r="B219" s="19"/>
      <c r="C219" s="104"/>
      <c r="D219" s="453"/>
      <c r="E219" s="454" t="str">
        <f t="shared" ref="E219:G238" ca="1" si="91">INDIRECT((ADDRESS(ROW(),COLUMN(),,,$F$290)))</f>
        <v>Pitcairn</v>
      </c>
      <c r="F219" s="454" t="str">
        <f t="shared" ca="1" si="91"/>
        <v>pn</v>
      </c>
      <c r="G219" s="454" t="str">
        <f t="shared" ca="1" si="91"/>
        <v>e9m3</v>
      </c>
      <c r="H219" s="175"/>
      <c r="I219" s="175"/>
      <c r="J219" s="442">
        <f t="shared" ref="J219:L238" ca="1" si="92">INDIRECT((ADDRESS(ROW(),COLUMN(),,,$F$290)))</f>
        <v>0</v>
      </c>
      <c r="K219" s="442">
        <f t="shared" ca="1" si="92"/>
        <v>0</v>
      </c>
      <c r="L219" s="448">
        <f t="shared" ca="1" si="92"/>
        <v>0</v>
      </c>
      <c r="M219" s="445">
        <f t="shared" ca="1" si="78"/>
        <v>0</v>
      </c>
      <c r="N219" s="445">
        <f t="shared" ca="1" si="79"/>
        <v>0</v>
      </c>
      <c r="O219" s="445">
        <f t="shared" ca="1" si="80"/>
        <v>0</v>
      </c>
      <c r="P219" s="445">
        <f t="shared" ca="1" si="66"/>
        <v>0</v>
      </c>
      <c r="Q219" s="442">
        <f t="shared" ca="1" si="67"/>
        <v>0</v>
      </c>
      <c r="R219" s="446">
        <f t="shared" ca="1" si="68"/>
        <v>0</v>
      </c>
      <c r="S219" s="445">
        <f t="shared" ca="1" si="81"/>
        <v>0</v>
      </c>
      <c r="T219" s="442">
        <f t="shared" ca="1" si="81"/>
        <v>0</v>
      </c>
      <c r="U219" s="446">
        <f t="shared" ca="1" si="81"/>
        <v>0</v>
      </c>
      <c r="V219" s="445">
        <f t="shared" ca="1" si="82"/>
        <v>0</v>
      </c>
      <c r="W219" s="445">
        <f t="shared" ca="1" si="83"/>
        <v>0</v>
      </c>
      <c r="X219" s="445">
        <f t="shared" ca="1" si="84"/>
        <v>0</v>
      </c>
      <c r="Y219" s="445">
        <f t="shared" ca="1" si="69"/>
        <v>0</v>
      </c>
      <c r="Z219" s="442">
        <f t="shared" ca="1" si="70"/>
        <v>0</v>
      </c>
      <c r="AA219" s="446">
        <f t="shared" ca="1" si="71"/>
        <v>0</v>
      </c>
      <c r="AB219" s="445">
        <f t="shared" ca="1" si="87"/>
        <v>0</v>
      </c>
      <c r="AC219" s="442">
        <f t="shared" ca="1" si="87"/>
        <v>0</v>
      </c>
      <c r="AD219" s="446">
        <f t="shared" ca="1" si="87"/>
        <v>0</v>
      </c>
      <c r="AE219" s="445">
        <f t="shared" ca="1" si="72"/>
        <v>0</v>
      </c>
      <c r="AF219" s="445">
        <f t="shared" ca="1" si="73"/>
        <v>0</v>
      </c>
      <c r="AG219" s="445">
        <f t="shared" ca="1" si="74"/>
        <v>0</v>
      </c>
      <c r="AH219" s="445">
        <f t="shared" ca="1" si="75"/>
        <v>0</v>
      </c>
      <c r="AI219" s="442">
        <f t="shared" ca="1" si="76"/>
        <v>0</v>
      </c>
      <c r="AJ219" s="446">
        <f t="shared" ca="1" si="77"/>
        <v>0</v>
      </c>
      <c r="AK219" s="445">
        <f t="shared" ca="1" si="88"/>
        <v>0</v>
      </c>
      <c r="AL219" s="442">
        <f t="shared" ca="1" si="88"/>
        <v>0</v>
      </c>
      <c r="AM219" s="446">
        <f t="shared" ca="1" si="88"/>
        <v>0</v>
      </c>
    </row>
    <row r="220" spans="1:39" s="82" customFormat="1" ht="12.9" customHeight="1" x14ac:dyDescent="0.3">
      <c r="A220" s="19"/>
      <c r="B220" s="19"/>
      <c r="C220" s="104"/>
      <c r="D220" s="453"/>
      <c r="E220" s="454" t="str">
        <f t="shared" ca="1" si="91"/>
        <v>Puerto Rico</v>
      </c>
      <c r="F220" s="454" t="str">
        <f t="shared" ca="1" si="91"/>
        <v>pr</v>
      </c>
      <c r="G220" s="454" t="str">
        <f t="shared" ca="1" si="91"/>
        <v>e9m3</v>
      </c>
      <c r="H220" s="175"/>
      <c r="I220" s="175"/>
      <c r="J220" s="442">
        <f t="shared" ca="1" si="92"/>
        <v>0</v>
      </c>
      <c r="K220" s="442">
        <f t="shared" ca="1" si="92"/>
        <v>0</v>
      </c>
      <c r="L220" s="448">
        <f t="shared" ca="1" si="92"/>
        <v>0</v>
      </c>
      <c r="M220" s="445">
        <f t="shared" ca="1" si="78"/>
        <v>0</v>
      </c>
      <c r="N220" s="445">
        <f t="shared" ca="1" si="79"/>
        <v>0</v>
      </c>
      <c r="O220" s="445">
        <f t="shared" ca="1" si="80"/>
        <v>0</v>
      </c>
      <c r="P220" s="445">
        <f t="shared" ca="1" si="66"/>
        <v>0</v>
      </c>
      <c r="Q220" s="442">
        <f t="shared" ca="1" si="67"/>
        <v>0</v>
      </c>
      <c r="R220" s="446">
        <f t="shared" ca="1" si="68"/>
        <v>0</v>
      </c>
      <c r="S220" s="445">
        <f t="shared" ca="1" si="81"/>
        <v>0</v>
      </c>
      <c r="T220" s="442">
        <f t="shared" ca="1" si="81"/>
        <v>0</v>
      </c>
      <c r="U220" s="446">
        <f t="shared" ca="1" si="81"/>
        <v>0</v>
      </c>
      <c r="V220" s="445">
        <f t="shared" ca="1" si="82"/>
        <v>0</v>
      </c>
      <c r="W220" s="445">
        <f t="shared" ca="1" si="83"/>
        <v>0</v>
      </c>
      <c r="X220" s="445">
        <f t="shared" ca="1" si="84"/>
        <v>0</v>
      </c>
      <c r="Y220" s="445">
        <f t="shared" ca="1" si="69"/>
        <v>0</v>
      </c>
      <c r="Z220" s="442">
        <f t="shared" ca="1" si="70"/>
        <v>0</v>
      </c>
      <c r="AA220" s="446">
        <f t="shared" ca="1" si="71"/>
        <v>0</v>
      </c>
      <c r="AB220" s="445">
        <f t="shared" ca="1" si="87"/>
        <v>0</v>
      </c>
      <c r="AC220" s="442">
        <f t="shared" ca="1" si="87"/>
        <v>0</v>
      </c>
      <c r="AD220" s="446">
        <f t="shared" ca="1" si="87"/>
        <v>0</v>
      </c>
      <c r="AE220" s="445">
        <f t="shared" ca="1" si="72"/>
        <v>0</v>
      </c>
      <c r="AF220" s="445">
        <f t="shared" ca="1" si="73"/>
        <v>0</v>
      </c>
      <c r="AG220" s="445">
        <f t="shared" ca="1" si="74"/>
        <v>0</v>
      </c>
      <c r="AH220" s="445">
        <f t="shared" ca="1" si="75"/>
        <v>0</v>
      </c>
      <c r="AI220" s="442">
        <f t="shared" ca="1" si="76"/>
        <v>0</v>
      </c>
      <c r="AJ220" s="446">
        <f t="shared" ca="1" si="77"/>
        <v>0</v>
      </c>
      <c r="AK220" s="445">
        <f t="shared" ca="1" si="88"/>
        <v>0</v>
      </c>
      <c r="AL220" s="442">
        <f t="shared" ca="1" si="88"/>
        <v>0</v>
      </c>
      <c r="AM220" s="446">
        <f t="shared" ca="1" si="88"/>
        <v>0</v>
      </c>
    </row>
    <row r="221" spans="1:39" s="82" customFormat="1" ht="12.9" customHeight="1" x14ac:dyDescent="0.3">
      <c r="A221" s="19"/>
      <c r="B221" s="19"/>
      <c r="C221" s="104"/>
      <c r="D221" s="453"/>
      <c r="E221" s="454" t="str">
        <f t="shared" ca="1" si="91"/>
        <v>Palestine, State of</v>
      </c>
      <c r="F221" s="454" t="str">
        <f t="shared" ca="1" si="91"/>
        <v>ps</v>
      </c>
      <c r="G221" s="454" t="str">
        <f t="shared" ca="1" si="91"/>
        <v>e9m3</v>
      </c>
      <c r="H221" s="175"/>
      <c r="I221" s="175"/>
      <c r="J221" s="442">
        <f t="shared" ca="1" si="92"/>
        <v>0</v>
      </c>
      <c r="K221" s="442">
        <f t="shared" ca="1" si="92"/>
        <v>0</v>
      </c>
      <c r="L221" s="448">
        <f t="shared" ca="1" si="92"/>
        <v>0</v>
      </c>
      <c r="M221" s="445">
        <f t="shared" ca="1" si="78"/>
        <v>0</v>
      </c>
      <c r="N221" s="445">
        <f t="shared" ca="1" si="79"/>
        <v>0</v>
      </c>
      <c r="O221" s="445">
        <f t="shared" ca="1" si="80"/>
        <v>0</v>
      </c>
      <c r="P221" s="445">
        <f t="shared" ca="1" si="66"/>
        <v>0</v>
      </c>
      <c r="Q221" s="442">
        <f t="shared" ca="1" si="67"/>
        <v>0</v>
      </c>
      <c r="R221" s="446">
        <f t="shared" ca="1" si="68"/>
        <v>0</v>
      </c>
      <c r="S221" s="445">
        <f t="shared" ca="1" si="81"/>
        <v>0</v>
      </c>
      <c r="T221" s="442">
        <f t="shared" ca="1" si="81"/>
        <v>0</v>
      </c>
      <c r="U221" s="446">
        <f t="shared" ca="1" si="81"/>
        <v>0</v>
      </c>
      <c r="V221" s="445">
        <f t="shared" ca="1" si="82"/>
        <v>0</v>
      </c>
      <c r="W221" s="445">
        <f t="shared" ca="1" si="83"/>
        <v>0</v>
      </c>
      <c r="X221" s="445">
        <f t="shared" ca="1" si="84"/>
        <v>0</v>
      </c>
      <c r="Y221" s="445">
        <f t="shared" ca="1" si="69"/>
        <v>0</v>
      </c>
      <c r="Z221" s="442">
        <f t="shared" ca="1" si="70"/>
        <v>0</v>
      </c>
      <c r="AA221" s="446">
        <f t="shared" ca="1" si="71"/>
        <v>0</v>
      </c>
      <c r="AB221" s="445">
        <f t="shared" ca="1" si="87"/>
        <v>0</v>
      </c>
      <c r="AC221" s="442">
        <f t="shared" ca="1" si="87"/>
        <v>0</v>
      </c>
      <c r="AD221" s="446">
        <f t="shared" ca="1" si="87"/>
        <v>0</v>
      </c>
      <c r="AE221" s="445">
        <f t="shared" ca="1" si="72"/>
        <v>0</v>
      </c>
      <c r="AF221" s="445">
        <f t="shared" ca="1" si="73"/>
        <v>0</v>
      </c>
      <c r="AG221" s="445">
        <f t="shared" ca="1" si="74"/>
        <v>0</v>
      </c>
      <c r="AH221" s="445">
        <f t="shared" ca="1" si="75"/>
        <v>0</v>
      </c>
      <c r="AI221" s="442">
        <f t="shared" ca="1" si="76"/>
        <v>0</v>
      </c>
      <c r="AJ221" s="446">
        <f t="shared" ca="1" si="77"/>
        <v>0</v>
      </c>
      <c r="AK221" s="445">
        <f t="shared" ca="1" si="88"/>
        <v>0</v>
      </c>
      <c r="AL221" s="442">
        <f t="shared" ca="1" si="88"/>
        <v>0</v>
      </c>
      <c r="AM221" s="446">
        <f t="shared" ca="1" si="88"/>
        <v>0</v>
      </c>
    </row>
    <row r="222" spans="1:39" s="82" customFormat="1" ht="12.9" customHeight="1" x14ac:dyDescent="0.3">
      <c r="A222" s="19"/>
      <c r="B222" s="19"/>
      <c r="C222" s="104"/>
      <c r="D222" s="453"/>
      <c r="E222" s="454" t="str">
        <f t="shared" ca="1" si="91"/>
        <v>Portugal</v>
      </c>
      <c r="F222" s="454" t="str">
        <f t="shared" ca="1" si="91"/>
        <v>pt</v>
      </c>
      <c r="G222" s="454" t="str">
        <f t="shared" ca="1" si="91"/>
        <v>e9m3</v>
      </c>
      <c r="H222" s="175"/>
      <c r="I222" s="175"/>
      <c r="J222" s="442">
        <f t="shared" ca="1" si="92"/>
        <v>0</v>
      </c>
      <c r="K222" s="442">
        <f t="shared" ca="1" si="92"/>
        <v>0</v>
      </c>
      <c r="L222" s="448">
        <f t="shared" ca="1" si="92"/>
        <v>0</v>
      </c>
      <c r="M222" s="445">
        <f t="shared" ca="1" si="78"/>
        <v>0</v>
      </c>
      <c r="N222" s="445">
        <f t="shared" ca="1" si="79"/>
        <v>0</v>
      </c>
      <c r="O222" s="445">
        <f t="shared" ca="1" si="80"/>
        <v>0</v>
      </c>
      <c r="P222" s="445">
        <f t="shared" ca="1" si="66"/>
        <v>0</v>
      </c>
      <c r="Q222" s="442">
        <f t="shared" ca="1" si="67"/>
        <v>0</v>
      </c>
      <c r="R222" s="446">
        <f t="shared" ca="1" si="68"/>
        <v>0</v>
      </c>
      <c r="S222" s="445">
        <f t="shared" ca="1" si="81"/>
        <v>0</v>
      </c>
      <c r="T222" s="442">
        <f t="shared" ca="1" si="81"/>
        <v>0</v>
      </c>
      <c r="U222" s="446">
        <f t="shared" ca="1" si="81"/>
        <v>0</v>
      </c>
      <c r="V222" s="445">
        <f t="shared" ca="1" si="82"/>
        <v>0</v>
      </c>
      <c r="W222" s="445">
        <f t="shared" ca="1" si="83"/>
        <v>0</v>
      </c>
      <c r="X222" s="445">
        <f t="shared" ca="1" si="84"/>
        <v>0</v>
      </c>
      <c r="Y222" s="445">
        <f t="shared" ca="1" si="69"/>
        <v>0</v>
      </c>
      <c r="Z222" s="442">
        <f t="shared" ca="1" si="70"/>
        <v>0</v>
      </c>
      <c r="AA222" s="446">
        <f t="shared" ca="1" si="71"/>
        <v>0</v>
      </c>
      <c r="AB222" s="445">
        <f t="shared" ca="1" si="87"/>
        <v>0</v>
      </c>
      <c r="AC222" s="442">
        <f t="shared" ca="1" si="87"/>
        <v>0</v>
      </c>
      <c r="AD222" s="446">
        <f t="shared" ca="1" si="87"/>
        <v>0</v>
      </c>
      <c r="AE222" s="445">
        <f t="shared" ca="1" si="72"/>
        <v>0</v>
      </c>
      <c r="AF222" s="445">
        <f t="shared" ca="1" si="73"/>
        <v>0</v>
      </c>
      <c r="AG222" s="445">
        <f t="shared" ca="1" si="74"/>
        <v>0</v>
      </c>
      <c r="AH222" s="445">
        <f t="shared" ca="1" si="75"/>
        <v>0</v>
      </c>
      <c r="AI222" s="442">
        <f t="shared" ca="1" si="76"/>
        <v>0</v>
      </c>
      <c r="AJ222" s="446">
        <f t="shared" ca="1" si="77"/>
        <v>0</v>
      </c>
      <c r="AK222" s="445">
        <f t="shared" ca="1" si="88"/>
        <v>0</v>
      </c>
      <c r="AL222" s="442">
        <f t="shared" ca="1" si="88"/>
        <v>0</v>
      </c>
      <c r="AM222" s="446">
        <f t="shared" ca="1" si="88"/>
        <v>0</v>
      </c>
    </row>
    <row r="223" spans="1:39" s="82" customFormat="1" ht="12.9" customHeight="1" x14ac:dyDescent="0.3">
      <c r="A223" s="19"/>
      <c r="B223" s="19"/>
      <c r="C223" s="104"/>
      <c r="D223" s="453"/>
      <c r="E223" s="454" t="str">
        <f t="shared" ca="1" si="91"/>
        <v>Palau</v>
      </c>
      <c r="F223" s="454" t="str">
        <f t="shared" ca="1" si="91"/>
        <v>pw</v>
      </c>
      <c r="G223" s="454" t="str">
        <f t="shared" ca="1" si="91"/>
        <v>e9m3</v>
      </c>
      <c r="H223" s="175"/>
      <c r="I223" s="175"/>
      <c r="J223" s="442">
        <f t="shared" ca="1" si="92"/>
        <v>0</v>
      </c>
      <c r="K223" s="442">
        <f t="shared" ca="1" si="92"/>
        <v>0</v>
      </c>
      <c r="L223" s="448">
        <f t="shared" ca="1" si="92"/>
        <v>0</v>
      </c>
      <c r="M223" s="445">
        <f t="shared" ca="1" si="78"/>
        <v>0</v>
      </c>
      <c r="N223" s="445">
        <f t="shared" ca="1" si="79"/>
        <v>0</v>
      </c>
      <c r="O223" s="445">
        <f t="shared" ca="1" si="80"/>
        <v>0</v>
      </c>
      <c r="P223" s="445">
        <f t="shared" ca="1" si="66"/>
        <v>0</v>
      </c>
      <c r="Q223" s="442">
        <f t="shared" ca="1" si="67"/>
        <v>0</v>
      </c>
      <c r="R223" s="446">
        <f t="shared" ca="1" si="68"/>
        <v>0</v>
      </c>
      <c r="S223" s="445">
        <f t="shared" ca="1" si="81"/>
        <v>0</v>
      </c>
      <c r="T223" s="442">
        <f t="shared" ca="1" si="81"/>
        <v>0</v>
      </c>
      <c r="U223" s="446">
        <f t="shared" ca="1" si="81"/>
        <v>0</v>
      </c>
      <c r="V223" s="445">
        <f t="shared" ca="1" si="82"/>
        <v>0</v>
      </c>
      <c r="W223" s="445">
        <f t="shared" ca="1" si="83"/>
        <v>0</v>
      </c>
      <c r="X223" s="445">
        <f t="shared" ca="1" si="84"/>
        <v>0</v>
      </c>
      <c r="Y223" s="445">
        <f t="shared" ca="1" si="69"/>
        <v>0</v>
      </c>
      <c r="Z223" s="442">
        <f t="shared" ca="1" si="70"/>
        <v>0</v>
      </c>
      <c r="AA223" s="446">
        <f t="shared" ca="1" si="71"/>
        <v>0</v>
      </c>
      <c r="AB223" s="445">
        <f t="shared" ca="1" si="87"/>
        <v>0</v>
      </c>
      <c r="AC223" s="442">
        <f t="shared" ca="1" si="87"/>
        <v>0</v>
      </c>
      <c r="AD223" s="446">
        <f t="shared" ca="1" si="87"/>
        <v>0</v>
      </c>
      <c r="AE223" s="445">
        <f t="shared" ca="1" si="72"/>
        <v>0</v>
      </c>
      <c r="AF223" s="445">
        <f t="shared" ca="1" si="73"/>
        <v>0</v>
      </c>
      <c r="AG223" s="445">
        <f t="shared" ca="1" si="74"/>
        <v>0</v>
      </c>
      <c r="AH223" s="445">
        <f t="shared" ca="1" si="75"/>
        <v>0</v>
      </c>
      <c r="AI223" s="442">
        <f t="shared" ca="1" si="76"/>
        <v>0</v>
      </c>
      <c r="AJ223" s="446">
        <f t="shared" ca="1" si="77"/>
        <v>0</v>
      </c>
      <c r="AK223" s="445">
        <f t="shared" ca="1" si="88"/>
        <v>0</v>
      </c>
      <c r="AL223" s="442">
        <f t="shared" ca="1" si="88"/>
        <v>0</v>
      </c>
      <c r="AM223" s="446">
        <f t="shared" ca="1" si="88"/>
        <v>0</v>
      </c>
    </row>
    <row r="224" spans="1:39" s="82" customFormat="1" ht="12.9" customHeight="1" x14ac:dyDescent="0.3">
      <c r="A224" s="19"/>
      <c r="B224" s="19"/>
      <c r="C224" s="104"/>
      <c r="D224" s="453"/>
      <c r="E224" s="454" t="str">
        <f t="shared" ca="1" si="91"/>
        <v>Paraguay</v>
      </c>
      <c r="F224" s="454" t="str">
        <f t="shared" ca="1" si="91"/>
        <v>py</v>
      </c>
      <c r="G224" s="454" t="str">
        <f t="shared" ca="1" si="91"/>
        <v>e9m3</v>
      </c>
      <c r="H224" s="175"/>
      <c r="I224" s="175"/>
      <c r="J224" s="442">
        <f t="shared" ca="1" si="92"/>
        <v>0</v>
      </c>
      <c r="K224" s="442">
        <f t="shared" ca="1" si="92"/>
        <v>0</v>
      </c>
      <c r="L224" s="448">
        <f t="shared" ca="1" si="92"/>
        <v>0</v>
      </c>
      <c r="M224" s="445">
        <f t="shared" ca="1" si="78"/>
        <v>0</v>
      </c>
      <c r="N224" s="445">
        <f t="shared" ca="1" si="79"/>
        <v>0</v>
      </c>
      <c r="O224" s="445">
        <f t="shared" ca="1" si="80"/>
        <v>0</v>
      </c>
      <c r="P224" s="445">
        <f t="shared" ca="1" si="66"/>
        <v>0</v>
      </c>
      <c r="Q224" s="442">
        <f t="shared" ca="1" si="67"/>
        <v>0</v>
      </c>
      <c r="R224" s="446">
        <f t="shared" ca="1" si="68"/>
        <v>0</v>
      </c>
      <c r="S224" s="445">
        <f t="shared" ca="1" si="81"/>
        <v>0</v>
      </c>
      <c r="T224" s="442">
        <f t="shared" ca="1" si="81"/>
        <v>0</v>
      </c>
      <c r="U224" s="446">
        <f t="shared" ca="1" si="81"/>
        <v>0</v>
      </c>
      <c r="V224" s="445">
        <f t="shared" ca="1" si="82"/>
        <v>0</v>
      </c>
      <c r="W224" s="445">
        <f t="shared" ca="1" si="83"/>
        <v>0</v>
      </c>
      <c r="X224" s="445">
        <f t="shared" ca="1" si="84"/>
        <v>0</v>
      </c>
      <c r="Y224" s="445">
        <f t="shared" ca="1" si="69"/>
        <v>0</v>
      </c>
      <c r="Z224" s="442">
        <f t="shared" ca="1" si="70"/>
        <v>0</v>
      </c>
      <c r="AA224" s="446">
        <f t="shared" ca="1" si="71"/>
        <v>0</v>
      </c>
      <c r="AB224" s="445">
        <f t="shared" ca="1" si="87"/>
        <v>0</v>
      </c>
      <c r="AC224" s="442">
        <f t="shared" ca="1" si="87"/>
        <v>0</v>
      </c>
      <c r="AD224" s="446">
        <f t="shared" ca="1" si="87"/>
        <v>0</v>
      </c>
      <c r="AE224" s="445">
        <f t="shared" ca="1" si="72"/>
        <v>0</v>
      </c>
      <c r="AF224" s="445">
        <f t="shared" ca="1" si="73"/>
        <v>0</v>
      </c>
      <c r="AG224" s="445">
        <f t="shared" ca="1" si="74"/>
        <v>0</v>
      </c>
      <c r="AH224" s="445">
        <f t="shared" ca="1" si="75"/>
        <v>0</v>
      </c>
      <c r="AI224" s="442">
        <f t="shared" ca="1" si="76"/>
        <v>0</v>
      </c>
      <c r="AJ224" s="446">
        <f t="shared" ca="1" si="77"/>
        <v>0</v>
      </c>
      <c r="AK224" s="445">
        <f t="shared" ca="1" si="88"/>
        <v>0</v>
      </c>
      <c r="AL224" s="442">
        <f t="shared" ca="1" si="88"/>
        <v>0</v>
      </c>
      <c r="AM224" s="446">
        <f t="shared" ca="1" si="88"/>
        <v>0</v>
      </c>
    </row>
    <row r="225" spans="1:39" s="82" customFormat="1" ht="12.9" customHeight="1" x14ac:dyDescent="0.3">
      <c r="A225" s="19"/>
      <c r="B225" s="19"/>
      <c r="C225" s="104"/>
      <c r="D225" s="453"/>
      <c r="E225" s="454" t="str">
        <f t="shared" ca="1" si="91"/>
        <v>Qatar</v>
      </c>
      <c r="F225" s="454" t="str">
        <f t="shared" ca="1" si="91"/>
        <v>qa</v>
      </c>
      <c r="G225" s="454" t="str">
        <f t="shared" ca="1" si="91"/>
        <v>e9m3</v>
      </c>
      <c r="H225" s="175"/>
      <c r="I225" s="175"/>
      <c r="J225" s="442">
        <f t="shared" ca="1" si="92"/>
        <v>178</v>
      </c>
      <c r="K225" s="442">
        <f t="shared" ca="1" si="92"/>
        <v>167.46130049547241</v>
      </c>
      <c r="L225" s="448">
        <f t="shared" ca="1" si="92"/>
        <v>183.59399999999999</v>
      </c>
      <c r="M225" s="445">
        <f t="shared" ca="1" si="78"/>
        <v>337515.76799999998</v>
      </c>
      <c r="N225" s="445">
        <f t="shared" ca="1" si="79"/>
        <v>348704.136</v>
      </c>
      <c r="O225" s="445">
        <f t="shared" ca="1" si="80"/>
        <v>362378.80799999996</v>
      </c>
      <c r="P225" s="445">
        <f t="shared" ca="1" si="66"/>
        <v>30825.727574388286</v>
      </c>
      <c r="Q225" s="442">
        <f t="shared" ca="1" si="67"/>
        <v>79171.643086123731</v>
      </c>
      <c r="R225" s="446">
        <f t="shared" ca="1" si="68"/>
        <v>133609.7227266749</v>
      </c>
      <c r="S225" s="445">
        <f t="shared" ca="1" si="81"/>
        <v>368341.49557438825</v>
      </c>
      <c r="T225" s="442">
        <f t="shared" ca="1" si="81"/>
        <v>427875.77908612374</v>
      </c>
      <c r="U225" s="446">
        <f t="shared" ca="1" si="81"/>
        <v>495988.53072667483</v>
      </c>
      <c r="V225" s="445">
        <f t="shared" ca="1" si="82"/>
        <v>317532.74970229296</v>
      </c>
      <c r="W225" s="445">
        <f t="shared" ca="1" si="83"/>
        <v>328058.69720623642</v>
      </c>
      <c r="X225" s="445">
        <f t="shared" ca="1" si="84"/>
        <v>340923.74415550055</v>
      </c>
      <c r="Y225" s="445">
        <f t="shared" ca="1" si="69"/>
        <v>29000.654091720266</v>
      </c>
      <c r="Z225" s="442">
        <f t="shared" ca="1" si="70"/>
        <v>74484.192772840761</v>
      </c>
      <c r="AA225" s="446">
        <f t="shared" ca="1" si="71"/>
        <v>125699.2018351037</v>
      </c>
      <c r="AB225" s="445">
        <f t="shared" ca="1" si="87"/>
        <v>346533.4037940132</v>
      </c>
      <c r="AC225" s="442">
        <f t="shared" ca="1" si="87"/>
        <v>402542.88997907715</v>
      </c>
      <c r="AD225" s="446">
        <f t="shared" ca="1" si="87"/>
        <v>466622.94599060423</v>
      </c>
      <c r="AE225" s="445">
        <f t="shared" ca="1" si="72"/>
        <v>358889.55119999999</v>
      </c>
      <c r="AF225" s="445">
        <f t="shared" ca="1" si="73"/>
        <v>370786.4424</v>
      </c>
      <c r="AG225" s="445">
        <f t="shared" ca="1" si="74"/>
        <v>385327.08720000001</v>
      </c>
      <c r="AH225" s="445">
        <f t="shared" ca="1" si="75"/>
        <v>31794.486675799119</v>
      </c>
      <c r="AI225" s="442">
        <f t="shared" ca="1" si="76"/>
        <v>81659.767644684267</v>
      </c>
      <c r="AJ225" s="446">
        <f t="shared" ca="1" si="77"/>
        <v>137808.67097910758</v>
      </c>
      <c r="AK225" s="445">
        <f t="shared" ca="1" si="88"/>
        <v>390684.03787579911</v>
      </c>
      <c r="AL225" s="442">
        <f t="shared" ca="1" si="88"/>
        <v>452446.21004468424</v>
      </c>
      <c r="AM225" s="446">
        <f t="shared" ca="1" si="88"/>
        <v>523135.75817910756</v>
      </c>
    </row>
    <row r="226" spans="1:39" s="82" customFormat="1" ht="12.9" customHeight="1" x14ac:dyDescent="0.3">
      <c r="A226" s="19"/>
      <c r="B226" s="19"/>
      <c r="C226" s="104"/>
      <c r="D226" s="453"/>
      <c r="E226" s="454" t="str">
        <f t="shared" ca="1" si="91"/>
        <v>RÃ©union</v>
      </c>
      <c r="F226" s="454" t="str">
        <f t="shared" ca="1" si="91"/>
        <v>re</v>
      </c>
      <c r="G226" s="454" t="str">
        <f t="shared" ca="1" si="91"/>
        <v>e9m3</v>
      </c>
      <c r="H226" s="175"/>
      <c r="I226" s="175"/>
      <c r="J226" s="442">
        <f t="shared" ca="1" si="92"/>
        <v>0</v>
      </c>
      <c r="K226" s="442">
        <f t="shared" ca="1" si="92"/>
        <v>0</v>
      </c>
      <c r="L226" s="448">
        <f t="shared" ca="1" si="92"/>
        <v>0</v>
      </c>
      <c r="M226" s="445">
        <f t="shared" ca="1" si="78"/>
        <v>0</v>
      </c>
      <c r="N226" s="445">
        <f t="shared" ca="1" si="79"/>
        <v>0</v>
      </c>
      <c r="O226" s="445">
        <f t="shared" ca="1" si="80"/>
        <v>0</v>
      </c>
      <c r="P226" s="445">
        <f t="shared" ca="1" si="66"/>
        <v>0</v>
      </c>
      <c r="Q226" s="442">
        <f t="shared" ca="1" si="67"/>
        <v>0</v>
      </c>
      <c r="R226" s="446">
        <f t="shared" ca="1" si="68"/>
        <v>0</v>
      </c>
      <c r="S226" s="445">
        <f t="shared" ca="1" si="81"/>
        <v>0</v>
      </c>
      <c r="T226" s="442">
        <f t="shared" ca="1" si="81"/>
        <v>0</v>
      </c>
      <c r="U226" s="446">
        <f t="shared" ca="1" si="81"/>
        <v>0</v>
      </c>
      <c r="V226" s="445">
        <f t="shared" ca="1" si="82"/>
        <v>0</v>
      </c>
      <c r="W226" s="445">
        <f t="shared" ca="1" si="83"/>
        <v>0</v>
      </c>
      <c r="X226" s="445">
        <f t="shared" ca="1" si="84"/>
        <v>0</v>
      </c>
      <c r="Y226" s="445">
        <f t="shared" ca="1" si="69"/>
        <v>0</v>
      </c>
      <c r="Z226" s="442">
        <f t="shared" ca="1" si="70"/>
        <v>0</v>
      </c>
      <c r="AA226" s="446">
        <f t="shared" ca="1" si="71"/>
        <v>0</v>
      </c>
      <c r="AB226" s="445">
        <f t="shared" ca="1" si="87"/>
        <v>0</v>
      </c>
      <c r="AC226" s="442">
        <f t="shared" ca="1" si="87"/>
        <v>0</v>
      </c>
      <c r="AD226" s="446">
        <f t="shared" ca="1" si="87"/>
        <v>0</v>
      </c>
      <c r="AE226" s="445">
        <f t="shared" ca="1" si="72"/>
        <v>0</v>
      </c>
      <c r="AF226" s="445">
        <f t="shared" ca="1" si="73"/>
        <v>0</v>
      </c>
      <c r="AG226" s="445">
        <f t="shared" ca="1" si="74"/>
        <v>0</v>
      </c>
      <c r="AH226" s="445">
        <f t="shared" ca="1" si="75"/>
        <v>0</v>
      </c>
      <c r="AI226" s="442">
        <f t="shared" ca="1" si="76"/>
        <v>0</v>
      </c>
      <c r="AJ226" s="446">
        <f t="shared" ca="1" si="77"/>
        <v>0</v>
      </c>
      <c r="AK226" s="445">
        <f t="shared" ca="1" si="88"/>
        <v>0</v>
      </c>
      <c r="AL226" s="442">
        <f t="shared" ca="1" si="88"/>
        <v>0</v>
      </c>
      <c r="AM226" s="446">
        <f t="shared" ca="1" si="88"/>
        <v>0</v>
      </c>
    </row>
    <row r="227" spans="1:39" s="82" customFormat="1" ht="12.9" customHeight="1" x14ac:dyDescent="0.3">
      <c r="A227" s="19"/>
      <c r="B227" s="19"/>
      <c r="C227" s="104"/>
      <c r="D227" s="453"/>
      <c r="E227" s="454" t="str">
        <f t="shared" ca="1" si="91"/>
        <v>Romania</v>
      </c>
      <c r="F227" s="454" t="str">
        <f t="shared" ca="1" si="91"/>
        <v>ro</v>
      </c>
      <c r="G227" s="454" t="str">
        <f t="shared" ca="1" si="91"/>
        <v>e9m3</v>
      </c>
      <c r="H227" s="175"/>
      <c r="I227" s="175"/>
      <c r="J227" s="442">
        <f t="shared" ca="1" si="92"/>
        <v>9</v>
      </c>
      <c r="K227" s="442">
        <f t="shared" ca="1" si="92"/>
        <v>0</v>
      </c>
      <c r="L227" s="448">
        <f t="shared" ca="1" si="92"/>
        <v>9.99</v>
      </c>
      <c r="M227" s="445">
        <f t="shared" ca="1" si="78"/>
        <v>17065.403999999999</v>
      </c>
      <c r="N227" s="445">
        <f t="shared" ca="1" si="79"/>
        <v>17631.108</v>
      </c>
      <c r="O227" s="445">
        <f t="shared" ca="1" si="80"/>
        <v>18322.524000000001</v>
      </c>
      <c r="P227" s="445">
        <f t="shared" ca="1" si="66"/>
        <v>1558.6042031994079</v>
      </c>
      <c r="Q227" s="442">
        <f t="shared" ca="1" si="67"/>
        <v>4003.0606054781661</v>
      </c>
      <c r="R227" s="446">
        <f t="shared" ca="1" si="68"/>
        <v>6755.5477783150236</v>
      </c>
      <c r="S227" s="445">
        <f t="shared" ca="1" si="81"/>
        <v>18624.008203199406</v>
      </c>
      <c r="T227" s="442">
        <f t="shared" ca="1" si="81"/>
        <v>21634.168605478168</v>
      </c>
      <c r="U227" s="446">
        <f t="shared" ca="1" si="81"/>
        <v>25078.071778315025</v>
      </c>
      <c r="V227" s="445">
        <f t="shared" ca="1" si="82"/>
        <v>0</v>
      </c>
      <c r="W227" s="445">
        <f t="shared" ca="1" si="83"/>
        <v>0</v>
      </c>
      <c r="X227" s="445">
        <f t="shared" ca="1" si="84"/>
        <v>0</v>
      </c>
      <c r="Y227" s="445">
        <f t="shared" ca="1" si="69"/>
        <v>0</v>
      </c>
      <c r="Z227" s="442">
        <f t="shared" ca="1" si="70"/>
        <v>0</v>
      </c>
      <c r="AA227" s="446">
        <f t="shared" ca="1" si="71"/>
        <v>0</v>
      </c>
      <c r="AB227" s="445">
        <f t="shared" ca="1" si="87"/>
        <v>0</v>
      </c>
      <c r="AC227" s="442">
        <f t="shared" ca="1" si="87"/>
        <v>0</v>
      </c>
      <c r="AD227" s="446">
        <f t="shared" ca="1" si="87"/>
        <v>0</v>
      </c>
      <c r="AE227" s="445">
        <f t="shared" ca="1" si="72"/>
        <v>19528.451999999997</v>
      </c>
      <c r="AF227" s="445">
        <f t="shared" ca="1" si="73"/>
        <v>20175.804</v>
      </c>
      <c r="AG227" s="445">
        <f t="shared" ca="1" si="74"/>
        <v>20967.011999999999</v>
      </c>
      <c r="AH227" s="445">
        <f t="shared" ca="1" si="75"/>
        <v>1730.0506655513427</v>
      </c>
      <c r="AI227" s="442">
        <f t="shared" ca="1" si="76"/>
        <v>4443.3972720807642</v>
      </c>
      <c r="AJ227" s="446">
        <f t="shared" ca="1" si="77"/>
        <v>7498.6580339296761</v>
      </c>
      <c r="AK227" s="445">
        <f t="shared" ca="1" si="88"/>
        <v>21258.502665551339</v>
      </c>
      <c r="AL227" s="442">
        <f t="shared" ca="1" si="88"/>
        <v>24619.201272080765</v>
      </c>
      <c r="AM227" s="446">
        <f t="shared" ca="1" si="88"/>
        <v>28465.670033929673</v>
      </c>
    </row>
    <row r="228" spans="1:39" s="82" customFormat="1" ht="12.9" customHeight="1" x14ac:dyDescent="0.3">
      <c r="A228" s="19"/>
      <c r="B228" s="19"/>
      <c r="C228" s="104"/>
      <c r="D228" s="453"/>
      <c r="E228" s="454" t="str">
        <f t="shared" ca="1" si="91"/>
        <v>Serbia</v>
      </c>
      <c r="F228" s="454" t="str">
        <f t="shared" ca="1" si="91"/>
        <v>rs</v>
      </c>
      <c r="G228" s="454" t="str">
        <f t="shared" ca="1" si="91"/>
        <v>e9m3</v>
      </c>
      <c r="H228" s="175"/>
      <c r="I228" s="175"/>
      <c r="J228" s="442">
        <f t="shared" ca="1" si="92"/>
        <v>0</v>
      </c>
      <c r="K228" s="442">
        <f t="shared" ca="1" si="92"/>
        <v>0</v>
      </c>
      <c r="L228" s="448">
        <f t="shared" ca="1" si="92"/>
        <v>0</v>
      </c>
      <c r="M228" s="445">
        <f t="shared" ca="1" si="78"/>
        <v>0</v>
      </c>
      <c r="N228" s="445">
        <f t="shared" ca="1" si="79"/>
        <v>0</v>
      </c>
      <c r="O228" s="445">
        <f t="shared" ca="1" si="80"/>
        <v>0</v>
      </c>
      <c r="P228" s="445">
        <f t="shared" ca="1" si="66"/>
        <v>0</v>
      </c>
      <c r="Q228" s="442">
        <f t="shared" ca="1" si="67"/>
        <v>0</v>
      </c>
      <c r="R228" s="446">
        <f t="shared" ca="1" si="68"/>
        <v>0</v>
      </c>
      <c r="S228" s="445">
        <f t="shared" ca="1" si="81"/>
        <v>0</v>
      </c>
      <c r="T228" s="442">
        <f t="shared" ca="1" si="81"/>
        <v>0</v>
      </c>
      <c r="U228" s="446">
        <f t="shared" ca="1" si="81"/>
        <v>0</v>
      </c>
      <c r="V228" s="445">
        <f t="shared" ca="1" si="82"/>
        <v>0</v>
      </c>
      <c r="W228" s="445">
        <f t="shared" ca="1" si="83"/>
        <v>0</v>
      </c>
      <c r="X228" s="445">
        <f t="shared" ca="1" si="84"/>
        <v>0</v>
      </c>
      <c r="Y228" s="445">
        <f t="shared" ca="1" si="69"/>
        <v>0</v>
      </c>
      <c r="Z228" s="442">
        <f t="shared" ca="1" si="70"/>
        <v>0</v>
      </c>
      <c r="AA228" s="446">
        <f t="shared" ca="1" si="71"/>
        <v>0</v>
      </c>
      <c r="AB228" s="445">
        <f t="shared" ca="1" si="87"/>
        <v>0</v>
      </c>
      <c r="AC228" s="442">
        <f t="shared" ca="1" si="87"/>
        <v>0</v>
      </c>
      <c r="AD228" s="446">
        <f t="shared" ca="1" si="87"/>
        <v>0</v>
      </c>
      <c r="AE228" s="445">
        <f t="shared" ca="1" si="72"/>
        <v>0</v>
      </c>
      <c r="AF228" s="445">
        <f t="shared" ca="1" si="73"/>
        <v>0</v>
      </c>
      <c r="AG228" s="445">
        <f t="shared" ca="1" si="74"/>
        <v>0</v>
      </c>
      <c r="AH228" s="445">
        <f t="shared" ca="1" si="75"/>
        <v>0</v>
      </c>
      <c r="AI228" s="442">
        <f t="shared" ca="1" si="76"/>
        <v>0</v>
      </c>
      <c r="AJ228" s="446">
        <f t="shared" ca="1" si="77"/>
        <v>0</v>
      </c>
      <c r="AK228" s="445">
        <f t="shared" ca="1" si="88"/>
        <v>0</v>
      </c>
      <c r="AL228" s="442">
        <f t="shared" ca="1" si="88"/>
        <v>0</v>
      </c>
      <c r="AM228" s="446">
        <f t="shared" ca="1" si="88"/>
        <v>0</v>
      </c>
    </row>
    <row r="229" spans="1:39" s="82" customFormat="1" ht="12.9" customHeight="1" x14ac:dyDescent="0.3">
      <c r="A229" s="19"/>
      <c r="B229" s="19"/>
      <c r="C229" s="104"/>
      <c r="D229" s="453"/>
      <c r="E229" s="454" t="str">
        <f t="shared" ca="1" si="91"/>
        <v>Russian Federation</v>
      </c>
      <c r="F229" s="454" t="str">
        <f t="shared" ca="1" si="91"/>
        <v>ru</v>
      </c>
      <c r="G229" s="454" t="str">
        <f t="shared" ca="1" si="91"/>
        <v>e9m3</v>
      </c>
      <c r="H229" s="175"/>
      <c r="I229" s="175"/>
      <c r="J229" s="442">
        <f t="shared" ca="1" si="92"/>
        <v>679</v>
      </c>
      <c r="K229" s="442">
        <f t="shared" ca="1" si="92"/>
        <v>677.83848222998859</v>
      </c>
      <c r="L229" s="448">
        <f t="shared" ca="1" si="92"/>
        <v>703.77599999999995</v>
      </c>
      <c r="M229" s="445">
        <f t="shared" ca="1" si="78"/>
        <v>1287489.9239999999</v>
      </c>
      <c r="N229" s="445">
        <f t="shared" ca="1" si="79"/>
        <v>1330169.148</v>
      </c>
      <c r="O229" s="445">
        <f t="shared" ca="1" si="80"/>
        <v>1382332.6439999999</v>
      </c>
      <c r="P229" s="445">
        <f t="shared" ca="1" si="66"/>
        <v>117588.02821915531</v>
      </c>
      <c r="Q229" s="442">
        <f t="shared" ca="1" si="67"/>
        <v>302008.68345774163</v>
      </c>
      <c r="R229" s="446">
        <f t="shared" ca="1" si="68"/>
        <v>509668.54905287788</v>
      </c>
      <c r="S229" s="445">
        <f t="shared" ca="1" si="81"/>
        <v>1405077.9522191552</v>
      </c>
      <c r="T229" s="442">
        <f t="shared" ca="1" si="81"/>
        <v>1632177.8314577416</v>
      </c>
      <c r="U229" s="446">
        <f t="shared" ca="1" si="81"/>
        <v>1892001.1930528777</v>
      </c>
      <c r="V229" s="445">
        <f t="shared" ca="1" si="82"/>
        <v>1285287.5051112862</v>
      </c>
      <c r="W229" s="445">
        <f t="shared" ca="1" si="83"/>
        <v>1327893.7207503344</v>
      </c>
      <c r="X229" s="445">
        <f t="shared" ca="1" si="84"/>
        <v>1379967.9843091709</v>
      </c>
      <c r="Y229" s="445">
        <f t="shared" ca="1" si="69"/>
        <v>117386.87861044082</v>
      </c>
      <c r="Z229" s="442">
        <f t="shared" ca="1" si="70"/>
        <v>301492.05834355328</v>
      </c>
      <c r="AA229" s="446">
        <f t="shared" ca="1" si="71"/>
        <v>508796.694742803</v>
      </c>
      <c r="AB229" s="445">
        <f t="shared" ca="1" si="87"/>
        <v>1402674.3837217269</v>
      </c>
      <c r="AC229" s="442">
        <f t="shared" ca="1" si="87"/>
        <v>1629385.7790938877</v>
      </c>
      <c r="AD229" s="446">
        <f t="shared" ca="1" si="87"/>
        <v>1888764.6790519739</v>
      </c>
      <c r="AE229" s="445">
        <f t="shared" ca="1" si="72"/>
        <v>1375741.3247999998</v>
      </c>
      <c r="AF229" s="445">
        <f t="shared" ca="1" si="73"/>
        <v>1421346.0096</v>
      </c>
      <c r="AG229" s="445">
        <f t="shared" ca="1" si="74"/>
        <v>1477085.0687999998</v>
      </c>
      <c r="AH229" s="445">
        <f t="shared" ca="1" si="75"/>
        <v>121878.69241231849</v>
      </c>
      <c r="AI229" s="442">
        <f t="shared" ca="1" si="76"/>
        <v>313028.66452011128</v>
      </c>
      <c r="AJ229" s="446">
        <f t="shared" ca="1" si="77"/>
        <v>528265.82147015934</v>
      </c>
      <c r="AK229" s="445">
        <f t="shared" ca="1" si="88"/>
        <v>1497620.0172123183</v>
      </c>
      <c r="AL229" s="442">
        <f t="shared" ca="1" si="88"/>
        <v>1734374.6741201114</v>
      </c>
      <c r="AM229" s="446">
        <f t="shared" ca="1" si="88"/>
        <v>2005350.8902701591</v>
      </c>
    </row>
    <row r="230" spans="1:39" s="82" customFormat="1" ht="12.9" customHeight="1" x14ac:dyDescent="0.3">
      <c r="A230" s="19"/>
      <c r="B230" s="19"/>
      <c r="C230" s="104"/>
      <c r="D230" s="453"/>
      <c r="E230" s="454" t="str">
        <f t="shared" ca="1" si="91"/>
        <v>Rwanda</v>
      </c>
      <c r="F230" s="454" t="str">
        <f t="shared" ca="1" si="91"/>
        <v>rw</v>
      </c>
      <c r="G230" s="454" t="str">
        <f t="shared" ca="1" si="91"/>
        <v>e9m3</v>
      </c>
      <c r="H230" s="175"/>
      <c r="I230" s="175"/>
      <c r="J230" s="442">
        <f t="shared" ca="1" si="92"/>
        <v>0</v>
      </c>
      <c r="K230" s="442">
        <f t="shared" ca="1" si="92"/>
        <v>0</v>
      </c>
      <c r="L230" s="448">
        <f t="shared" ca="1" si="92"/>
        <v>0</v>
      </c>
      <c r="M230" s="445">
        <f t="shared" ca="1" si="78"/>
        <v>0</v>
      </c>
      <c r="N230" s="445">
        <f t="shared" ca="1" si="79"/>
        <v>0</v>
      </c>
      <c r="O230" s="445">
        <f t="shared" ca="1" si="80"/>
        <v>0</v>
      </c>
      <c r="P230" s="445">
        <f t="shared" ca="1" si="66"/>
        <v>0</v>
      </c>
      <c r="Q230" s="442">
        <f t="shared" ca="1" si="67"/>
        <v>0</v>
      </c>
      <c r="R230" s="446">
        <f t="shared" ca="1" si="68"/>
        <v>0</v>
      </c>
      <c r="S230" s="445">
        <f t="shared" ca="1" si="81"/>
        <v>0</v>
      </c>
      <c r="T230" s="442">
        <f t="shared" ca="1" si="81"/>
        <v>0</v>
      </c>
      <c r="U230" s="446">
        <f t="shared" ca="1" si="81"/>
        <v>0</v>
      </c>
      <c r="V230" s="445">
        <f t="shared" ca="1" si="82"/>
        <v>0</v>
      </c>
      <c r="W230" s="445">
        <f t="shared" ca="1" si="83"/>
        <v>0</v>
      </c>
      <c r="X230" s="445">
        <f t="shared" ca="1" si="84"/>
        <v>0</v>
      </c>
      <c r="Y230" s="445">
        <f t="shared" ca="1" si="69"/>
        <v>0</v>
      </c>
      <c r="Z230" s="442">
        <f t="shared" ca="1" si="70"/>
        <v>0</v>
      </c>
      <c r="AA230" s="446">
        <f t="shared" ca="1" si="71"/>
        <v>0</v>
      </c>
      <c r="AB230" s="445">
        <f t="shared" ca="1" si="87"/>
        <v>0</v>
      </c>
      <c r="AC230" s="442">
        <f t="shared" ca="1" si="87"/>
        <v>0</v>
      </c>
      <c r="AD230" s="446">
        <f t="shared" ca="1" si="87"/>
        <v>0</v>
      </c>
      <c r="AE230" s="445">
        <f t="shared" ca="1" si="72"/>
        <v>0</v>
      </c>
      <c r="AF230" s="445">
        <f t="shared" ca="1" si="73"/>
        <v>0</v>
      </c>
      <c r="AG230" s="445">
        <f t="shared" ca="1" si="74"/>
        <v>0</v>
      </c>
      <c r="AH230" s="445">
        <f t="shared" ca="1" si="75"/>
        <v>0</v>
      </c>
      <c r="AI230" s="442">
        <f t="shared" ca="1" si="76"/>
        <v>0</v>
      </c>
      <c r="AJ230" s="446">
        <f t="shared" ca="1" si="77"/>
        <v>0</v>
      </c>
      <c r="AK230" s="445">
        <f t="shared" ca="1" si="88"/>
        <v>0</v>
      </c>
      <c r="AL230" s="442">
        <f t="shared" ca="1" si="88"/>
        <v>0</v>
      </c>
      <c r="AM230" s="446">
        <f t="shared" ca="1" si="88"/>
        <v>0</v>
      </c>
    </row>
    <row r="231" spans="1:39" s="82" customFormat="1" ht="12.9" customHeight="1" x14ac:dyDescent="0.3">
      <c r="A231" s="19"/>
      <c r="B231" s="19"/>
      <c r="C231" s="104"/>
      <c r="D231" s="453"/>
      <c r="E231" s="454" t="str">
        <f t="shared" ca="1" si="91"/>
        <v>Saudi Arabia</v>
      </c>
      <c r="F231" s="454" t="str">
        <f t="shared" ca="1" si="91"/>
        <v>sa</v>
      </c>
      <c r="G231" s="454" t="str">
        <f t="shared" ca="1" si="91"/>
        <v>e9m3</v>
      </c>
      <c r="H231" s="175"/>
      <c r="I231" s="175"/>
      <c r="J231" s="442">
        <f t="shared" ca="1" si="92"/>
        <v>113</v>
      </c>
      <c r="K231" s="442">
        <f t="shared" ca="1" si="92"/>
        <v>112.76263309150995</v>
      </c>
      <c r="L231" s="448">
        <f t="shared" ca="1" si="92"/>
        <v>117</v>
      </c>
      <c r="M231" s="445">
        <f t="shared" ca="1" si="78"/>
        <v>214265.628</v>
      </c>
      <c r="N231" s="445">
        <f t="shared" ca="1" si="79"/>
        <v>221368.356</v>
      </c>
      <c r="O231" s="445">
        <f t="shared" ca="1" si="80"/>
        <v>230049.46799999999</v>
      </c>
      <c r="P231" s="445">
        <f t="shared" ref="P231:P287" ca="1" si="93">$J231*$F$5*$F$22</f>
        <v>19569.141662392565</v>
      </c>
      <c r="Q231" s="442">
        <f t="shared" ref="Q231:Q287" ca="1" si="94">$J231*$F$5*$F$23</f>
        <v>50260.649824336972</v>
      </c>
      <c r="R231" s="446">
        <f t="shared" ref="R231:R287" ca="1" si="95">$J231*$F$5*$F$24</f>
        <v>84819.655438844187</v>
      </c>
      <c r="S231" s="445">
        <f t="shared" ca="1" si="81"/>
        <v>233834.76966239256</v>
      </c>
      <c r="T231" s="442">
        <f t="shared" ca="1" si="81"/>
        <v>271629.00582433696</v>
      </c>
      <c r="U231" s="446">
        <f t="shared" ca="1" si="81"/>
        <v>314869.12343884417</v>
      </c>
      <c r="V231" s="445">
        <f t="shared" ca="1" si="82"/>
        <v>213815.54331226513</v>
      </c>
      <c r="W231" s="445">
        <f t="shared" ca="1" si="83"/>
        <v>220903.3513778651</v>
      </c>
      <c r="X231" s="445">
        <f t="shared" ca="1" si="84"/>
        <v>229566.22790248727</v>
      </c>
      <c r="Y231" s="445">
        <f t="shared" ref="Y231:Y287" ca="1" si="96">$K231*$F$5*$F$22</f>
        <v>19528.034877806673</v>
      </c>
      <c r="Z231" s="442">
        <f t="shared" ref="Z231:Z287" ca="1" si="97">$K231*$F$5*$F$23</f>
        <v>50155.07269984579</v>
      </c>
      <c r="AA231" s="446">
        <f t="shared" ref="AA231:AA287" ca="1" si="98">$K231*$F$5*$F$24</f>
        <v>84641.483939811355</v>
      </c>
      <c r="AB231" s="445">
        <f t="shared" ca="1" si="87"/>
        <v>233343.5781900718</v>
      </c>
      <c r="AC231" s="442">
        <f t="shared" ca="1" si="87"/>
        <v>271058.42407771089</v>
      </c>
      <c r="AD231" s="446">
        <f t="shared" ca="1" si="87"/>
        <v>314207.71184229862</v>
      </c>
      <c r="AE231" s="445">
        <f t="shared" ref="AE231:AE287" ca="1" si="99">$L231*$F$10*$F$14</f>
        <v>228711.59999999998</v>
      </c>
      <c r="AF231" s="445">
        <f t="shared" ref="AF231:AF287" ca="1" si="100">$L231*$F$10*$F$15</f>
        <v>236293.2</v>
      </c>
      <c r="AG231" s="445">
        <f t="shared" ref="AG231:AG287" ca="1" si="101">$L231*$F$10*$F$16</f>
        <v>245559.59999999998</v>
      </c>
      <c r="AH231" s="445">
        <f t="shared" ref="AH231:AH287" ca="1" si="102">$L231*$F$5*$F$22</f>
        <v>20261.854641592301</v>
      </c>
      <c r="AI231" s="442">
        <f t="shared" ref="AI231:AI287" ca="1" si="103">$L231*$F$5*$F$23</f>
        <v>52039.787871216162</v>
      </c>
      <c r="AJ231" s="446">
        <f t="shared" ref="AJ231:AJ287" ca="1" si="104">$L231*$F$5*$F$24</f>
        <v>87822.121118095311</v>
      </c>
      <c r="AK231" s="445">
        <f t="shared" ca="1" si="88"/>
        <v>248973.45464159228</v>
      </c>
      <c r="AL231" s="442">
        <f t="shared" ca="1" si="88"/>
        <v>288332.98787121614</v>
      </c>
      <c r="AM231" s="446">
        <f t="shared" ca="1" si="88"/>
        <v>333381.72111809527</v>
      </c>
    </row>
    <row r="232" spans="1:39" s="82" customFormat="1" ht="12.9" customHeight="1" x14ac:dyDescent="0.3">
      <c r="A232" s="19"/>
      <c r="B232" s="19"/>
      <c r="C232" s="104"/>
      <c r="D232" s="453"/>
      <c r="E232" s="454" t="str">
        <f t="shared" ca="1" si="91"/>
        <v>Solomon Islands</v>
      </c>
      <c r="F232" s="454" t="str">
        <f t="shared" ca="1" si="91"/>
        <v>sb</v>
      </c>
      <c r="G232" s="454" t="str">
        <f t="shared" ca="1" si="91"/>
        <v>e9m3</v>
      </c>
      <c r="H232" s="175"/>
      <c r="I232" s="175"/>
      <c r="J232" s="442">
        <f t="shared" ca="1" si="92"/>
        <v>0</v>
      </c>
      <c r="K232" s="442">
        <f t="shared" ca="1" si="92"/>
        <v>0</v>
      </c>
      <c r="L232" s="448">
        <f t="shared" ca="1" si="92"/>
        <v>0</v>
      </c>
      <c r="M232" s="445">
        <f t="shared" ref="M232:M287" ca="1" si="105">$J232*$F$10*$F$14*(1-$F$13)</f>
        <v>0</v>
      </c>
      <c r="N232" s="445">
        <f t="shared" ref="N232:N287" ca="1" si="106">$J232*$F$10*$F$15*(1-$F$13)</f>
        <v>0</v>
      </c>
      <c r="O232" s="445">
        <f t="shared" ref="O232:O287" ca="1" si="107">$J232*$F$10*$F$16*(1-$F$13)</f>
        <v>0</v>
      </c>
      <c r="P232" s="445">
        <f t="shared" ca="1" si="93"/>
        <v>0</v>
      </c>
      <c r="Q232" s="442">
        <f t="shared" ca="1" si="94"/>
        <v>0</v>
      </c>
      <c r="R232" s="446">
        <f t="shared" ca="1" si="95"/>
        <v>0</v>
      </c>
      <c r="S232" s="445">
        <f t="shared" ref="S232:U281" ca="1" si="108">M232+P232</f>
        <v>0</v>
      </c>
      <c r="T232" s="442">
        <f t="shared" ca="1" si="108"/>
        <v>0</v>
      </c>
      <c r="U232" s="446">
        <f t="shared" ca="1" si="108"/>
        <v>0</v>
      </c>
      <c r="V232" s="445">
        <f t="shared" ref="V232:V287" ca="1" si="109">$K232*$F$10*$F$14*(1-$F$13)</f>
        <v>0</v>
      </c>
      <c r="W232" s="445">
        <f t="shared" ref="W232:W287" ca="1" si="110">$K232*$F$10*$F$15*(1-$F$13)</f>
        <v>0</v>
      </c>
      <c r="X232" s="445">
        <f t="shared" ref="X232:X287" ca="1" si="111">$K232*$F$10*$F$16*(1-$F$13)</f>
        <v>0</v>
      </c>
      <c r="Y232" s="445">
        <f t="shared" ca="1" si="96"/>
        <v>0</v>
      </c>
      <c r="Z232" s="442">
        <f t="shared" ca="1" si="97"/>
        <v>0</v>
      </c>
      <c r="AA232" s="446">
        <f t="shared" ca="1" si="98"/>
        <v>0</v>
      </c>
      <c r="AB232" s="445">
        <f t="shared" ca="1" si="87"/>
        <v>0</v>
      </c>
      <c r="AC232" s="442">
        <f t="shared" ca="1" si="87"/>
        <v>0</v>
      </c>
      <c r="AD232" s="446">
        <f t="shared" ca="1" si="87"/>
        <v>0</v>
      </c>
      <c r="AE232" s="445">
        <f t="shared" ca="1" si="99"/>
        <v>0</v>
      </c>
      <c r="AF232" s="445">
        <f t="shared" ca="1" si="100"/>
        <v>0</v>
      </c>
      <c r="AG232" s="445">
        <f t="shared" ca="1" si="101"/>
        <v>0</v>
      </c>
      <c r="AH232" s="445">
        <f t="shared" ca="1" si="102"/>
        <v>0</v>
      </c>
      <c r="AI232" s="442">
        <f t="shared" ca="1" si="103"/>
        <v>0</v>
      </c>
      <c r="AJ232" s="446">
        <f t="shared" ca="1" si="104"/>
        <v>0</v>
      </c>
      <c r="AK232" s="445">
        <f t="shared" ca="1" si="88"/>
        <v>0</v>
      </c>
      <c r="AL232" s="442">
        <f t="shared" ca="1" si="88"/>
        <v>0</v>
      </c>
      <c r="AM232" s="446">
        <f t="shared" ca="1" si="88"/>
        <v>0</v>
      </c>
    </row>
    <row r="233" spans="1:39" s="82" customFormat="1" ht="12.9" customHeight="1" x14ac:dyDescent="0.3">
      <c r="A233" s="19"/>
      <c r="B233" s="19"/>
      <c r="C233" s="104"/>
      <c r="D233" s="453"/>
      <c r="E233" s="454" t="str">
        <f t="shared" ca="1" si="91"/>
        <v>Seychelles</v>
      </c>
      <c r="F233" s="454" t="str">
        <f t="shared" ca="1" si="91"/>
        <v>sc</v>
      </c>
      <c r="G233" s="454" t="str">
        <f t="shared" ca="1" si="91"/>
        <v>e9m3</v>
      </c>
      <c r="H233" s="175"/>
      <c r="I233" s="175"/>
      <c r="J233" s="442">
        <f t="shared" ca="1" si="92"/>
        <v>0</v>
      </c>
      <c r="K233" s="442">
        <f t="shared" ca="1" si="92"/>
        <v>0</v>
      </c>
      <c r="L233" s="448">
        <f t="shared" ca="1" si="92"/>
        <v>0</v>
      </c>
      <c r="M233" s="445">
        <f t="shared" ca="1" si="105"/>
        <v>0</v>
      </c>
      <c r="N233" s="445">
        <f t="shared" ca="1" si="106"/>
        <v>0</v>
      </c>
      <c r="O233" s="445">
        <f t="shared" ca="1" si="107"/>
        <v>0</v>
      </c>
      <c r="P233" s="445">
        <f t="shared" ca="1" si="93"/>
        <v>0</v>
      </c>
      <c r="Q233" s="442">
        <f t="shared" ca="1" si="94"/>
        <v>0</v>
      </c>
      <c r="R233" s="446">
        <f t="shared" ca="1" si="95"/>
        <v>0</v>
      </c>
      <c r="S233" s="445">
        <f t="shared" ca="1" si="108"/>
        <v>0</v>
      </c>
      <c r="T233" s="442">
        <f t="shared" ca="1" si="108"/>
        <v>0</v>
      </c>
      <c r="U233" s="446">
        <f t="shared" ca="1" si="108"/>
        <v>0</v>
      </c>
      <c r="V233" s="445">
        <f t="shared" ca="1" si="109"/>
        <v>0</v>
      </c>
      <c r="W233" s="445">
        <f t="shared" ca="1" si="110"/>
        <v>0</v>
      </c>
      <c r="X233" s="445">
        <f t="shared" ca="1" si="111"/>
        <v>0</v>
      </c>
      <c r="Y233" s="445">
        <f t="shared" ca="1" si="96"/>
        <v>0</v>
      </c>
      <c r="Z233" s="442">
        <f t="shared" ca="1" si="97"/>
        <v>0</v>
      </c>
      <c r="AA233" s="446">
        <f t="shared" ca="1" si="98"/>
        <v>0</v>
      </c>
      <c r="AB233" s="445">
        <f t="shared" ca="1" si="87"/>
        <v>0</v>
      </c>
      <c r="AC233" s="442">
        <f t="shared" ca="1" si="87"/>
        <v>0</v>
      </c>
      <c r="AD233" s="446">
        <f t="shared" ca="1" si="87"/>
        <v>0</v>
      </c>
      <c r="AE233" s="445">
        <f t="shared" ca="1" si="99"/>
        <v>0</v>
      </c>
      <c r="AF233" s="445">
        <f t="shared" ca="1" si="100"/>
        <v>0</v>
      </c>
      <c r="AG233" s="445">
        <f t="shared" ca="1" si="101"/>
        <v>0</v>
      </c>
      <c r="AH233" s="445">
        <f t="shared" ca="1" si="102"/>
        <v>0</v>
      </c>
      <c r="AI233" s="442">
        <f t="shared" ca="1" si="103"/>
        <v>0</v>
      </c>
      <c r="AJ233" s="446">
        <f t="shared" ca="1" si="104"/>
        <v>0</v>
      </c>
      <c r="AK233" s="445">
        <f t="shared" ca="1" si="88"/>
        <v>0</v>
      </c>
      <c r="AL233" s="442">
        <f t="shared" ca="1" si="88"/>
        <v>0</v>
      </c>
      <c r="AM233" s="446">
        <f t="shared" ca="1" si="88"/>
        <v>0</v>
      </c>
    </row>
    <row r="234" spans="1:39" s="82" customFormat="1" ht="12.9" customHeight="1" x14ac:dyDescent="0.3">
      <c r="A234" s="19"/>
      <c r="B234" s="19"/>
      <c r="C234" s="104"/>
      <c r="D234" s="453"/>
      <c r="E234" s="454" t="str">
        <f t="shared" ca="1" si="91"/>
        <v>Sudan</v>
      </c>
      <c r="F234" s="454" t="str">
        <f t="shared" ca="1" si="91"/>
        <v>sd</v>
      </c>
      <c r="G234" s="454" t="str">
        <f t="shared" ca="1" si="91"/>
        <v>e9m3</v>
      </c>
      <c r="H234" s="175"/>
      <c r="I234" s="175"/>
      <c r="J234" s="442">
        <f t="shared" ca="1" si="92"/>
        <v>0</v>
      </c>
      <c r="K234" s="442">
        <f t="shared" ca="1" si="92"/>
        <v>0</v>
      </c>
      <c r="L234" s="448">
        <f t="shared" ca="1" si="92"/>
        <v>0</v>
      </c>
      <c r="M234" s="445">
        <f t="shared" ca="1" si="105"/>
        <v>0</v>
      </c>
      <c r="N234" s="445">
        <f t="shared" ca="1" si="106"/>
        <v>0</v>
      </c>
      <c r="O234" s="445">
        <f t="shared" ca="1" si="107"/>
        <v>0</v>
      </c>
      <c r="P234" s="445">
        <f t="shared" ca="1" si="93"/>
        <v>0</v>
      </c>
      <c r="Q234" s="442">
        <f t="shared" ca="1" si="94"/>
        <v>0</v>
      </c>
      <c r="R234" s="446">
        <f t="shared" ca="1" si="95"/>
        <v>0</v>
      </c>
      <c r="S234" s="445">
        <f t="shared" ca="1" si="108"/>
        <v>0</v>
      </c>
      <c r="T234" s="442">
        <f t="shared" ca="1" si="108"/>
        <v>0</v>
      </c>
      <c r="U234" s="446">
        <f t="shared" ca="1" si="108"/>
        <v>0</v>
      </c>
      <c r="V234" s="445">
        <f t="shared" ca="1" si="109"/>
        <v>0</v>
      </c>
      <c r="W234" s="445">
        <f t="shared" ca="1" si="110"/>
        <v>0</v>
      </c>
      <c r="X234" s="445">
        <f t="shared" ca="1" si="111"/>
        <v>0</v>
      </c>
      <c r="Y234" s="445">
        <f t="shared" ca="1" si="96"/>
        <v>0</v>
      </c>
      <c r="Z234" s="442">
        <f t="shared" ca="1" si="97"/>
        <v>0</v>
      </c>
      <c r="AA234" s="446">
        <f t="shared" ca="1" si="98"/>
        <v>0</v>
      </c>
      <c r="AB234" s="445">
        <f t="shared" ca="1" si="87"/>
        <v>0</v>
      </c>
      <c r="AC234" s="442">
        <f t="shared" ca="1" si="87"/>
        <v>0</v>
      </c>
      <c r="AD234" s="446">
        <f t="shared" ca="1" si="87"/>
        <v>0</v>
      </c>
      <c r="AE234" s="445">
        <f t="shared" ca="1" si="99"/>
        <v>0</v>
      </c>
      <c r="AF234" s="445">
        <f t="shared" ca="1" si="100"/>
        <v>0</v>
      </c>
      <c r="AG234" s="445">
        <f t="shared" ca="1" si="101"/>
        <v>0</v>
      </c>
      <c r="AH234" s="445">
        <f t="shared" ca="1" si="102"/>
        <v>0</v>
      </c>
      <c r="AI234" s="442">
        <f t="shared" ca="1" si="103"/>
        <v>0</v>
      </c>
      <c r="AJ234" s="446">
        <f t="shared" ca="1" si="104"/>
        <v>0</v>
      </c>
      <c r="AK234" s="445">
        <f t="shared" ca="1" si="88"/>
        <v>0</v>
      </c>
      <c r="AL234" s="442">
        <f t="shared" ca="1" si="88"/>
        <v>0</v>
      </c>
      <c r="AM234" s="446">
        <f t="shared" ca="1" si="88"/>
        <v>0</v>
      </c>
    </row>
    <row r="235" spans="1:39" s="82" customFormat="1" ht="12.9" customHeight="1" x14ac:dyDescent="0.3">
      <c r="A235" s="19"/>
      <c r="B235" s="19"/>
      <c r="C235" s="104"/>
      <c r="D235" s="453"/>
      <c r="E235" s="454" t="str">
        <f t="shared" ca="1" si="91"/>
        <v>Sweden</v>
      </c>
      <c r="F235" s="454" t="str">
        <f t="shared" ca="1" si="91"/>
        <v>se</v>
      </c>
      <c r="G235" s="454" t="str">
        <f t="shared" ca="1" si="91"/>
        <v>e9m3</v>
      </c>
      <c r="H235" s="175"/>
      <c r="I235" s="175"/>
      <c r="J235" s="442">
        <f t="shared" ca="1" si="92"/>
        <v>0</v>
      </c>
      <c r="K235" s="442">
        <f t="shared" ca="1" si="92"/>
        <v>0</v>
      </c>
      <c r="L235" s="448">
        <f t="shared" ca="1" si="92"/>
        <v>0</v>
      </c>
      <c r="M235" s="445">
        <f t="shared" ca="1" si="105"/>
        <v>0</v>
      </c>
      <c r="N235" s="445">
        <f t="shared" ca="1" si="106"/>
        <v>0</v>
      </c>
      <c r="O235" s="445">
        <f t="shared" ca="1" si="107"/>
        <v>0</v>
      </c>
      <c r="P235" s="445">
        <f t="shared" ca="1" si="93"/>
        <v>0</v>
      </c>
      <c r="Q235" s="442">
        <f t="shared" ca="1" si="94"/>
        <v>0</v>
      </c>
      <c r="R235" s="446">
        <f t="shared" ca="1" si="95"/>
        <v>0</v>
      </c>
      <c r="S235" s="445">
        <f t="shared" ca="1" si="108"/>
        <v>0</v>
      </c>
      <c r="T235" s="442">
        <f t="shared" ca="1" si="108"/>
        <v>0</v>
      </c>
      <c r="U235" s="446">
        <f t="shared" ca="1" si="108"/>
        <v>0</v>
      </c>
      <c r="V235" s="445">
        <f t="shared" ca="1" si="109"/>
        <v>0</v>
      </c>
      <c r="W235" s="445">
        <f t="shared" ca="1" si="110"/>
        <v>0</v>
      </c>
      <c r="X235" s="445">
        <f t="shared" ca="1" si="111"/>
        <v>0</v>
      </c>
      <c r="Y235" s="445">
        <f t="shared" ca="1" si="96"/>
        <v>0</v>
      </c>
      <c r="Z235" s="442">
        <f t="shared" ca="1" si="97"/>
        <v>0</v>
      </c>
      <c r="AA235" s="446">
        <f t="shared" ca="1" si="98"/>
        <v>0</v>
      </c>
      <c r="AB235" s="445">
        <f t="shared" ca="1" si="87"/>
        <v>0</v>
      </c>
      <c r="AC235" s="442">
        <f t="shared" ca="1" si="87"/>
        <v>0</v>
      </c>
      <c r="AD235" s="446">
        <f t="shared" ca="1" si="87"/>
        <v>0</v>
      </c>
      <c r="AE235" s="445">
        <f t="shared" ca="1" si="99"/>
        <v>0</v>
      </c>
      <c r="AF235" s="445">
        <f t="shared" ca="1" si="100"/>
        <v>0</v>
      </c>
      <c r="AG235" s="445">
        <f t="shared" ca="1" si="101"/>
        <v>0</v>
      </c>
      <c r="AH235" s="445">
        <f t="shared" ca="1" si="102"/>
        <v>0</v>
      </c>
      <c r="AI235" s="442">
        <f t="shared" ca="1" si="103"/>
        <v>0</v>
      </c>
      <c r="AJ235" s="446">
        <f t="shared" ca="1" si="104"/>
        <v>0</v>
      </c>
      <c r="AK235" s="445">
        <f t="shared" ca="1" si="88"/>
        <v>0</v>
      </c>
      <c r="AL235" s="442">
        <f t="shared" ca="1" si="88"/>
        <v>0</v>
      </c>
      <c r="AM235" s="446">
        <f t="shared" ca="1" si="88"/>
        <v>0</v>
      </c>
    </row>
    <row r="236" spans="1:39" s="82" customFormat="1" ht="12.9" customHeight="1" x14ac:dyDescent="0.3">
      <c r="A236" s="19"/>
      <c r="B236" s="19"/>
      <c r="C236" s="104"/>
      <c r="D236" s="453"/>
      <c r="E236" s="454" t="str">
        <f t="shared" ca="1" si="91"/>
        <v>Singapore</v>
      </c>
      <c r="F236" s="454" t="str">
        <f t="shared" ca="1" si="91"/>
        <v>sg</v>
      </c>
      <c r="G236" s="454" t="str">
        <f t="shared" ca="1" si="91"/>
        <v>e9m3</v>
      </c>
      <c r="H236" s="175"/>
      <c r="I236" s="175"/>
      <c r="J236" s="442">
        <f t="shared" ca="1" si="92"/>
        <v>0</v>
      </c>
      <c r="K236" s="442">
        <f t="shared" ca="1" si="92"/>
        <v>0</v>
      </c>
      <c r="L236" s="448">
        <f t="shared" ca="1" si="92"/>
        <v>0</v>
      </c>
      <c r="M236" s="445">
        <f t="shared" ca="1" si="105"/>
        <v>0</v>
      </c>
      <c r="N236" s="445">
        <f t="shared" ca="1" si="106"/>
        <v>0</v>
      </c>
      <c r="O236" s="445">
        <f t="shared" ca="1" si="107"/>
        <v>0</v>
      </c>
      <c r="P236" s="445">
        <f t="shared" ca="1" si="93"/>
        <v>0</v>
      </c>
      <c r="Q236" s="442">
        <f t="shared" ca="1" si="94"/>
        <v>0</v>
      </c>
      <c r="R236" s="446">
        <f t="shared" ca="1" si="95"/>
        <v>0</v>
      </c>
      <c r="S236" s="445">
        <f t="shared" ca="1" si="108"/>
        <v>0</v>
      </c>
      <c r="T236" s="442">
        <f t="shared" ca="1" si="108"/>
        <v>0</v>
      </c>
      <c r="U236" s="446">
        <f t="shared" ca="1" si="108"/>
        <v>0</v>
      </c>
      <c r="V236" s="445">
        <f t="shared" ca="1" si="109"/>
        <v>0</v>
      </c>
      <c r="W236" s="445">
        <f t="shared" ca="1" si="110"/>
        <v>0</v>
      </c>
      <c r="X236" s="445">
        <f t="shared" ca="1" si="111"/>
        <v>0</v>
      </c>
      <c r="Y236" s="445">
        <f t="shared" ca="1" si="96"/>
        <v>0</v>
      </c>
      <c r="Z236" s="442">
        <f t="shared" ca="1" si="97"/>
        <v>0</v>
      </c>
      <c r="AA236" s="446">
        <f t="shared" ca="1" si="98"/>
        <v>0</v>
      </c>
      <c r="AB236" s="445">
        <f t="shared" ca="1" si="87"/>
        <v>0</v>
      </c>
      <c r="AC236" s="442">
        <f t="shared" ca="1" si="87"/>
        <v>0</v>
      </c>
      <c r="AD236" s="446">
        <f t="shared" ca="1" si="87"/>
        <v>0</v>
      </c>
      <c r="AE236" s="445">
        <f t="shared" ca="1" si="99"/>
        <v>0</v>
      </c>
      <c r="AF236" s="445">
        <f t="shared" ca="1" si="100"/>
        <v>0</v>
      </c>
      <c r="AG236" s="445">
        <f t="shared" ca="1" si="101"/>
        <v>0</v>
      </c>
      <c r="AH236" s="445">
        <f t="shared" ca="1" si="102"/>
        <v>0</v>
      </c>
      <c r="AI236" s="442">
        <f t="shared" ca="1" si="103"/>
        <v>0</v>
      </c>
      <c r="AJ236" s="446">
        <f t="shared" ca="1" si="104"/>
        <v>0</v>
      </c>
      <c r="AK236" s="445">
        <f t="shared" ca="1" si="88"/>
        <v>0</v>
      </c>
      <c r="AL236" s="442">
        <f t="shared" ca="1" si="88"/>
        <v>0</v>
      </c>
      <c r="AM236" s="446">
        <f t="shared" ca="1" si="88"/>
        <v>0</v>
      </c>
    </row>
    <row r="237" spans="1:39" s="82" customFormat="1" ht="12.9" customHeight="1" x14ac:dyDescent="0.3">
      <c r="A237" s="19"/>
      <c r="B237" s="19"/>
      <c r="C237" s="104"/>
      <c r="D237" s="453"/>
      <c r="E237" s="454" t="str">
        <f t="shared" ca="1" si="91"/>
        <v>Saint Helena, Ascension and Tristan da Cunha</v>
      </c>
      <c r="F237" s="454" t="str">
        <f t="shared" ca="1" si="91"/>
        <v>sh</v>
      </c>
      <c r="G237" s="454" t="str">
        <f t="shared" ca="1" si="91"/>
        <v>e9m3</v>
      </c>
      <c r="H237" s="175"/>
      <c r="I237" s="175"/>
      <c r="J237" s="442">
        <f t="shared" ca="1" si="92"/>
        <v>0</v>
      </c>
      <c r="K237" s="442">
        <f t="shared" ca="1" si="92"/>
        <v>0</v>
      </c>
      <c r="L237" s="448">
        <f t="shared" ca="1" si="92"/>
        <v>0</v>
      </c>
      <c r="M237" s="445">
        <f t="shared" ca="1" si="105"/>
        <v>0</v>
      </c>
      <c r="N237" s="445">
        <f t="shared" ca="1" si="106"/>
        <v>0</v>
      </c>
      <c r="O237" s="445">
        <f t="shared" ca="1" si="107"/>
        <v>0</v>
      </c>
      <c r="P237" s="445">
        <f t="shared" ca="1" si="93"/>
        <v>0</v>
      </c>
      <c r="Q237" s="442">
        <f t="shared" ca="1" si="94"/>
        <v>0</v>
      </c>
      <c r="R237" s="446">
        <f t="shared" ca="1" si="95"/>
        <v>0</v>
      </c>
      <c r="S237" s="445">
        <f t="shared" ca="1" si="108"/>
        <v>0</v>
      </c>
      <c r="T237" s="442">
        <f t="shared" ca="1" si="108"/>
        <v>0</v>
      </c>
      <c r="U237" s="446">
        <f t="shared" ca="1" si="108"/>
        <v>0</v>
      </c>
      <c r="V237" s="445">
        <f t="shared" ca="1" si="109"/>
        <v>0</v>
      </c>
      <c r="W237" s="445">
        <f t="shared" ca="1" si="110"/>
        <v>0</v>
      </c>
      <c r="X237" s="445">
        <f t="shared" ca="1" si="111"/>
        <v>0</v>
      </c>
      <c r="Y237" s="445">
        <f t="shared" ca="1" si="96"/>
        <v>0</v>
      </c>
      <c r="Z237" s="442">
        <f t="shared" ca="1" si="97"/>
        <v>0</v>
      </c>
      <c r="AA237" s="446">
        <f t="shared" ca="1" si="98"/>
        <v>0</v>
      </c>
      <c r="AB237" s="445">
        <f t="shared" ca="1" si="87"/>
        <v>0</v>
      </c>
      <c r="AC237" s="442">
        <f t="shared" ca="1" si="87"/>
        <v>0</v>
      </c>
      <c r="AD237" s="446">
        <f t="shared" ca="1" si="87"/>
        <v>0</v>
      </c>
      <c r="AE237" s="445">
        <f t="shared" ca="1" si="99"/>
        <v>0</v>
      </c>
      <c r="AF237" s="445">
        <f t="shared" ca="1" si="100"/>
        <v>0</v>
      </c>
      <c r="AG237" s="445">
        <f t="shared" ca="1" si="101"/>
        <v>0</v>
      </c>
      <c r="AH237" s="445">
        <f t="shared" ca="1" si="102"/>
        <v>0</v>
      </c>
      <c r="AI237" s="442">
        <f t="shared" ca="1" si="103"/>
        <v>0</v>
      </c>
      <c r="AJ237" s="446">
        <f t="shared" ca="1" si="104"/>
        <v>0</v>
      </c>
      <c r="AK237" s="445">
        <f t="shared" ca="1" si="88"/>
        <v>0</v>
      </c>
      <c r="AL237" s="442">
        <f t="shared" ca="1" si="88"/>
        <v>0</v>
      </c>
      <c r="AM237" s="446">
        <f t="shared" ca="1" si="88"/>
        <v>0</v>
      </c>
    </row>
    <row r="238" spans="1:39" s="82" customFormat="1" ht="12.9" customHeight="1" x14ac:dyDescent="0.3">
      <c r="A238" s="19"/>
      <c r="B238" s="19"/>
      <c r="C238" s="104"/>
      <c r="D238" s="453"/>
      <c r="E238" s="454" t="str">
        <f t="shared" ca="1" si="91"/>
        <v>Slovenia</v>
      </c>
      <c r="F238" s="454" t="str">
        <f t="shared" ca="1" si="91"/>
        <v>si</v>
      </c>
      <c r="G238" s="454" t="str">
        <f t="shared" ca="1" si="91"/>
        <v>e9m3</v>
      </c>
      <c r="H238" s="175"/>
      <c r="I238" s="175"/>
      <c r="J238" s="442">
        <f t="shared" ca="1" si="92"/>
        <v>0</v>
      </c>
      <c r="K238" s="442">
        <f t="shared" ca="1" si="92"/>
        <v>0</v>
      </c>
      <c r="L238" s="448">
        <f t="shared" ca="1" si="92"/>
        <v>0</v>
      </c>
      <c r="M238" s="445">
        <f t="shared" ca="1" si="105"/>
        <v>0</v>
      </c>
      <c r="N238" s="445">
        <f t="shared" ca="1" si="106"/>
        <v>0</v>
      </c>
      <c r="O238" s="445">
        <f t="shared" ca="1" si="107"/>
        <v>0</v>
      </c>
      <c r="P238" s="445">
        <f t="shared" ca="1" si="93"/>
        <v>0</v>
      </c>
      <c r="Q238" s="442">
        <f t="shared" ca="1" si="94"/>
        <v>0</v>
      </c>
      <c r="R238" s="446">
        <f t="shared" ca="1" si="95"/>
        <v>0</v>
      </c>
      <c r="S238" s="445">
        <f t="shared" ca="1" si="108"/>
        <v>0</v>
      </c>
      <c r="T238" s="442">
        <f t="shared" ca="1" si="108"/>
        <v>0</v>
      </c>
      <c r="U238" s="446">
        <f t="shared" ca="1" si="108"/>
        <v>0</v>
      </c>
      <c r="V238" s="445">
        <f t="shared" ca="1" si="109"/>
        <v>0</v>
      </c>
      <c r="W238" s="445">
        <f t="shared" ca="1" si="110"/>
        <v>0</v>
      </c>
      <c r="X238" s="445">
        <f t="shared" ca="1" si="111"/>
        <v>0</v>
      </c>
      <c r="Y238" s="445">
        <f t="shared" ca="1" si="96"/>
        <v>0</v>
      </c>
      <c r="Z238" s="442">
        <f t="shared" ca="1" si="97"/>
        <v>0</v>
      </c>
      <c r="AA238" s="446">
        <f t="shared" ca="1" si="98"/>
        <v>0</v>
      </c>
      <c r="AB238" s="445">
        <f t="shared" ca="1" si="87"/>
        <v>0</v>
      </c>
      <c r="AC238" s="442">
        <f t="shared" ca="1" si="87"/>
        <v>0</v>
      </c>
      <c r="AD238" s="446">
        <f t="shared" ca="1" si="87"/>
        <v>0</v>
      </c>
      <c r="AE238" s="445">
        <f t="shared" ca="1" si="99"/>
        <v>0</v>
      </c>
      <c r="AF238" s="445">
        <f t="shared" ca="1" si="100"/>
        <v>0</v>
      </c>
      <c r="AG238" s="445">
        <f t="shared" ca="1" si="101"/>
        <v>0</v>
      </c>
      <c r="AH238" s="445">
        <f t="shared" ca="1" si="102"/>
        <v>0</v>
      </c>
      <c r="AI238" s="442">
        <f t="shared" ca="1" si="103"/>
        <v>0</v>
      </c>
      <c r="AJ238" s="446">
        <f t="shared" ca="1" si="104"/>
        <v>0</v>
      </c>
      <c r="AK238" s="445">
        <f t="shared" ca="1" si="88"/>
        <v>0</v>
      </c>
      <c r="AL238" s="442">
        <f t="shared" ca="1" si="88"/>
        <v>0</v>
      </c>
      <c r="AM238" s="446">
        <f t="shared" ca="1" si="88"/>
        <v>0</v>
      </c>
    </row>
    <row r="239" spans="1:39" s="82" customFormat="1" ht="12.9" customHeight="1" x14ac:dyDescent="0.3">
      <c r="A239" s="19"/>
      <c r="B239" s="19"/>
      <c r="C239" s="104"/>
      <c r="D239" s="453"/>
      <c r="E239" s="454" t="str">
        <f t="shared" ref="E239:G258" ca="1" si="112">INDIRECT((ADDRESS(ROW(),COLUMN(),,,$F$290)))</f>
        <v>Svalbard and Jan Mayen</v>
      </c>
      <c r="F239" s="454" t="str">
        <f t="shared" ca="1" si="112"/>
        <v>sj</v>
      </c>
      <c r="G239" s="454" t="str">
        <f t="shared" ca="1" si="112"/>
        <v>e9m3</v>
      </c>
      <c r="H239" s="175"/>
      <c r="I239" s="175"/>
      <c r="J239" s="442">
        <f t="shared" ref="J239:L258" ca="1" si="113">INDIRECT((ADDRESS(ROW(),COLUMN(),,,$F$290)))</f>
        <v>0</v>
      </c>
      <c r="K239" s="442">
        <f t="shared" ca="1" si="113"/>
        <v>0</v>
      </c>
      <c r="L239" s="448">
        <f t="shared" ca="1" si="113"/>
        <v>0</v>
      </c>
      <c r="M239" s="445">
        <f t="shared" ca="1" si="105"/>
        <v>0</v>
      </c>
      <c r="N239" s="445">
        <f t="shared" ca="1" si="106"/>
        <v>0</v>
      </c>
      <c r="O239" s="445">
        <f t="shared" ca="1" si="107"/>
        <v>0</v>
      </c>
      <c r="P239" s="445">
        <f t="shared" ca="1" si="93"/>
        <v>0</v>
      </c>
      <c r="Q239" s="442">
        <f t="shared" ca="1" si="94"/>
        <v>0</v>
      </c>
      <c r="R239" s="446">
        <f t="shared" ca="1" si="95"/>
        <v>0</v>
      </c>
      <c r="S239" s="445">
        <f t="shared" ca="1" si="108"/>
        <v>0</v>
      </c>
      <c r="T239" s="442">
        <f t="shared" ca="1" si="108"/>
        <v>0</v>
      </c>
      <c r="U239" s="446">
        <f t="shared" ca="1" si="108"/>
        <v>0</v>
      </c>
      <c r="V239" s="445">
        <f t="shared" ca="1" si="109"/>
        <v>0</v>
      </c>
      <c r="W239" s="445">
        <f t="shared" ca="1" si="110"/>
        <v>0</v>
      </c>
      <c r="X239" s="445">
        <f t="shared" ca="1" si="111"/>
        <v>0</v>
      </c>
      <c r="Y239" s="445">
        <f t="shared" ca="1" si="96"/>
        <v>0</v>
      </c>
      <c r="Z239" s="442">
        <f t="shared" ca="1" si="97"/>
        <v>0</v>
      </c>
      <c r="AA239" s="446">
        <f t="shared" ca="1" si="98"/>
        <v>0</v>
      </c>
      <c r="AB239" s="445">
        <f t="shared" ca="1" si="87"/>
        <v>0</v>
      </c>
      <c r="AC239" s="442">
        <f t="shared" ca="1" si="87"/>
        <v>0</v>
      </c>
      <c r="AD239" s="446">
        <f t="shared" ca="1" si="87"/>
        <v>0</v>
      </c>
      <c r="AE239" s="445">
        <f t="shared" ca="1" si="99"/>
        <v>0</v>
      </c>
      <c r="AF239" s="445">
        <f t="shared" ca="1" si="100"/>
        <v>0</v>
      </c>
      <c r="AG239" s="445">
        <f t="shared" ca="1" si="101"/>
        <v>0</v>
      </c>
      <c r="AH239" s="445">
        <f t="shared" ca="1" si="102"/>
        <v>0</v>
      </c>
      <c r="AI239" s="442">
        <f t="shared" ca="1" si="103"/>
        <v>0</v>
      </c>
      <c r="AJ239" s="446">
        <f t="shared" ca="1" si="104"/>
        <v>0</v>
      </c>
      <c r="AK239" s="445">
        <f t="shared" ca="1" si="88"/>
        <v>0</v>
      </c>
      <c r="AL239" s="442">
        <f t="shared" ca="1" si="88"/>
        <v>0</v>
      </c>
      <c r="AM239" s="446">
        <f t="shared" ca="1" si="88"/>
        <v>0</v>
      </c>
    </row>
    <row r="240" spans="1:39" s="82" customFormat="1" ht="12.9" customHeight="1" x14ac:dyDescent="0.3">
      <c r="A240" s="19"/>
      <c r="B240" s="19"/>
      <c r="C240" s="104"/>
      <c r="D240" s="453"/>
      <c r="E240" s="454" t="str">
        <f t="shared" ca="1" si="112"/>
        <v>Slovakia</v>
      </c>
      <c r="F240" s="454" t="str">
        <f t="shared" ca="1" si="112"/>
        <v>sk</v>
      </c>
      <c r="G240" s="454" t="str">
        <f t="shared" ca="1" si="112"/>
        <v>e9m3</v>
      </c>
      <c r="H240" s="175"/>
      <c r="I240" s="175"/>
      <c r="J240" s="442">
        <f t="shared" ca="1" si="113"/>
        <v>0</v>
      </c>
      <c r="K240" s="442">
        <f t="shared" ca="1" si="113"/>
        <v>0</v>
      </c>
      <c r="L240" s="448">
        <f t="shared" ca="1" si="113"/>
        <v>0</v>
      </c>
      <c r="M240" s="445">
        <f t="shared" ca="1" si="105"/>
        <v>0</v>
      </c>
      <c r="N240" s="445">
        <f t="shared" ca="1" si="106"/>
        <v>0</v>
      </c>
      <c r="O240" s="445">
        <f t="shared" ca="1" si="107"/>
        <v>0</v>
      </c>
      <c r="P240" s="445">
        <f t="shared" ca="1" si="93"/>
        <v>0</v>
      </c>
      <c r="Q240" s="442">
        <f t="shared" ca="1" si="94"/>
        <v>0</v>
      </c>
      <c r="R240" s="446">
        <f t="shared" ca="1" si="95"/>
        <v>0</v>
      </c>
      <c r="S240" s="445">
        <f t="shared" ca="1" si="108"/>
        <v>0</v>
      </c>
      <c r="T240" s="442">
        <f t="shared" ca="1" si="108"/>
        <v>0</v>
      </c>
      <c r="U240" s="446">
        <f t="shared" ca="1" si="108"/>
        <v>0</v>
      </c>
      <c r="V240" s="445">
        <f t="shared" ca="1" si="109"/>
        <v>0</v>
      </c>
      <c r="W240" s="445">
        <f t="shared" ca="1" si="110"/>
        <v>0</v>
      </c>
      <c r="X240" s="445">
        <f t="shared" ca="1" si="111"/>
        <v>0</v>
      </c>
      <c r="Y240" s="445">
        <f t="shared" ca="1" si="96"/>
        <v>0</v>
      </c>
      <c r="Z240" s="442">
        <f t="shared" ca="1" si="97"/>
        <v>0</v>
      </c>
      <c r="AA240" s="446">
        <f t="shared" ca="1" si="98"/>
        <v>0</v>
      </c>
      <c r="AB240" s="445">
        <f t="shared" ca="1" si="87"/>
        <v>0</v>
      </c>
      <c r="AC240" s="442">
        <f t="shared" ca="1" si="87"/>
        <v>0</v>
      </c>
      <c r="AD240" s="446">
        <f t="shared" ca="1" si="87"/>
        <v>0</v>
      </c>
      <c r="AE240" s="445">
        <f t="shared" ca="1" si="99"/>
        <v>0</v>
      </c>
      <c r="AF240" s="445">
        <f t="shared" ca="1" si="100"/>
        <v>0</v>
      </c>
      <c r="AG240" s="445">
        <f t="shared" ca="1" si="101"/>
        <v>0</v>
      </c>
      <c r="AH240" s="445">
        <f t="shared" ca="1" si="102"/>
        <v>0</v>
      </c>
      <c r="AI240" s="442">
        <f t="shared" ca="1" si="103"/>
        <v>0</v>
      </c>
      <c r="AJ240" s="446">
        <f t="shared" ca="1" si="104"/>
        <v>0</v>
      </c>
      <c r="AK240" s="445">
        <f t="shared" ca="1" si="88"/>
        <v>0</v>
      </c>
      <c r="AL240" s="442">
        <f t="shared" ca="1" si="88"/>
        <v>0</v>
      </c>
      <c r="AM240" s="446">
        <f t="shared" ca="1" si="88"/>
        <v>0</v>
      </c>
    </row>
    <row r="241" spans="1:39" s="82" customFormat="1" ht="12.9" customHeight="1" x14ac:dyDescent="0.3">
      <c r="A241" s="19"/>
      <c r="B241" s="19"/>
      <c r="C241" s="104"/>
      <c r="D241" s="453"/>
      <c r="E241" s="454" t="str">
        <f t="shared" ca="1" si="112"/>
        <v>Sierra Leone</v>
      </c>
      <c r="F241" s="454" t="str">
        <f t="shared" ca="1" si="112"/>
        <v>sl</v>
      </c>
      <c r="G241" s="454" t="str">
        <f t="shared" ca="1" si="112"/>
        <v>e9m3</v>
      </c>
      <c r="H241" s="175"/>
      <c r="I241" s="175"/>
      <c r="J241" s="442">
        <f t="shared" ca="1" si="113"/>
        <v>0</v>
      </c>
      <c r="K241" s="442">
        <f t="shared" ca="1" si="113"/>
        <v>0</v>
      </c>
      <c r="L241" s="448">
        <f t="shared" ca="1" si="113"/>
        <v>0</v>
      </c>
      <c r="M241" s="445">
        <f t="shared" ca="1" si="105"/>
        <v>0</v>
      </c>
      <c r="N241" s="445">
        <f t="shared" ca="1" si="106"/>
        <v>0</v>
      </c>
      <c r="O241" s="445">
        <f t="shared" ca="1" si="107"/>
        <v>0</v>
      </c>
      <c r="P241" s="445">
        <f t="shared" ca="1" si="93"/>
        <v>0</v>
      </c>
      <c r="Q241" s="442">
        <f t="shared" ca="1" si="94"/>
        <v>0</v>
      </c>
      <c r="R241" s="446">
        <f t="shared" ca="1" si="95"/>
        <v>0</v>
      </c>
      <c r="S241" s="445">
        <f t="shared" ca="1" si="108"/>
        <v>0</v>
      </c>
      <c r="T241" s="442">
        <f t="shared" ca="1" si="108"/>
        <v>0</v>
      </c>
      <c r="U241" s="446">
        <f t="shared" ca="1" si="108"/>
        <v>0</v>
      </c>
      <c r="V241" s="445">
        <f t="shared" ca="1" si="109"/>
        <v>0</v>
      </c>
      <c r="W241" s="445">
        <f t="shared" ca="1" si="110"/>
        <v>0</v>
      </c>
      <c r="X241" s="445">
        <f t="shared" ca="1" si="111"/>
        <v>0</v>
      </c>
      <c r="Y241" s="445">
        <f t="shared" ca="1" si="96"/>
        <v>0</v>
      </c>
      <c r="Z241" s="442">
        <f t="shared" ca="1" si="97"/>
        <v>0</v>
      </c>
      <c r="AA241" s="446">
        <f t="shared" ca="1" si="98"/>
        <v>0</v>
      </c>
      <c r="AB241" s="445">
        <f t="shared" ca="1" si="87"/>
        <v>0</v>
      </c>
      <c r="AC241" s="442">
        <f t="shared" ca="1" si="87"/>
        <v>0</v>
      </c>
      <c r="AD241" s="446">
        <f t="shared" ca="1" si="87"/>
        <v>0</v>
      </c>
      <c r="AE241" s="445">
        <f t="shared" ca="1" si="99"/>
        <v>0</v>
      </c>
      <c r="AF241" s="445">
        <f t="shared" ca="1" si="100"/>
        <v>0</v>
      </c>
      <c r="AG241" s="445">
        <f t="shared" ca="1" si="101"/>
        <v>0</v>
      </c>
      <c r="AH241" s="445">
        <f t="shared" ca="1" si="102"/>
        <v>0</v>
      </c>
      <c r="AI241" s="442">
        <f t="shared" ca="1" si="103"/>
        <v>0</v>
      </c>
      <c r="AJ241" s="446">
        <f t="shared" ca="1" si="104"/>
        <v>0</v>
      </c>
      <c r="AK241" s="445">
        <f t="shared" ca="1" si="88"/>
        <v>0</v>
      </c>
      <c r="AL241" s="442">
        <f t="shared" ca="1" si="88"/>
        <v>0</v>
      </c>
      <c r="AM241" s="446">
        <f t="shared" ca="1" si="88"/>
        <v>0</v>
      </c>
    </row>
    <row r="242" spans="1:39" s="82" customFormat="1" ht="12.9" customHeight="1" x14ac:dyDescent="0.3">
      <c r="A242" s="19"/>
      <c r="B242" s="19"/>
      <c r="C242" s="104"/>
      <c r="D242" s="453"/>
      <c r="E242" s="454" t="str">
        <f t="shared" ca="1" si="112"/>
        <v>San Marino</v>
      </c>
      <c r="F242" s="454" t="str">
        <f t="shared" ca="1" si="112"/>
        <v>sm</v>
      </c>
      <c r="G242" s="454" t="str">
        <f t="shared" ca="1" si="112"/>
        <v>e9m3</v>
      </c>
      <c r="H242" s="175"/>
      <c r="I242" s="175"/>
      <c r="J242" s="442">
        <f t="shared" ca="1" si="113"/>
        <v>0</v>
      </c>
      <c r="K242" s="442">
        <f t="shared" ca="1" si="113"/>
        <v>0</v>
      </c>
      <c r="L242" s="448">
        <f t="shared" ca="1" si="113"/>
        <v>0</v>
      </c>
      <c r="M242" s="445">
        <f t="shared" ca="1" si="105"/>
        <v>0</v>
      </c>
      <c r="N242" s="445">
        <f t="shared" ca="1" si="106"/>
        <v>0</v>
      </c>
      <c r="O242" s="445">
        <f t="shared" ca="1" si="107"/>
        <v>0</v>
      </c>
      <c r="P242" s="445">
        <f t="shared" ca="1" si="93"/>
        <v>0</v>
      </c>
      <c r="Q242" s="442">
        <f t="shared" ca="1" si="94"/>
        <v>0</v>
      </c>
      <c r="R242" s="446">
        <f t="shared" ca="1" si="95"/>
        <v>0</v>
      </c>
      <c r="S242" s="445">
        <f t="shared" ca="1" si="108"/>
        <v>0</v>
      </c>
      <c r="T242" s="442">
        <f t="shared" ca="1" si="108"/>
        <v>0</v>
      </c>
      <c r="U242" s="446">
        <f t="shared" ca="1" si="108"/>
        <v>0</v>
      </c>
      <c r="V242" s="445">
        <f t="shared" ca="1" si="109"/>
        <v>0</v>
      </c>
      <c r="W242" s="445">
        <f t="shared" ca="1" si="110"/>
        <v>0</v>
      </c>
      <c r="X242" s="445">
        <f t="shared" ca="1" si="111"/>
        <v>0</v>
      </c>
      <c r="Y242" s="445">
        <f t="shared" ca="1" si="96"/>
        <v>0</v>
      </c>
      <c r="Z242" s="442">
        <f t="shared" ca="1" si="97"/>
        <v>0</v>
      </c>
      <c r="AA242" s="446">
        <f t="shared" ca="1" si="98"/>
        <v>0</v>
      </c>
      <c r="AB242" s="445">
        <f t="shared" ca="1" si="87"/>
        <v>0</v>
      </c>
      <c r="AC242" s="442">
        <f t="shared" ca="1" si="87"/>
        <v>0</v>
      </c>
      <c r="AD242" s="446">
        <f t="shared" ca="1" si="87"/>
        <v>0</v>
      </c>
      <c r="AE242" s="445">
        <f t="shared" ca="1" si="99"/>
        <v>0</v>
      </c>
      <c r="AF242" s="445">
        <f t="shared" ca="1" si="100"/>
        <v>0</v>
      </c>
      <c r="AG242" s="445">
        <f t="shared" ca="1" si="101"/>
        <v>0</v>
      </c>
      <c r="AH242" s="445">
        <f t="shared" ca="1" si="102"/>
        <v>0</v>
      </c>
      <c r="AI242" s="442">
        <f t="shared" ca="1" si="103"/>
        <v>0</v>
      </c>
      <c r="AJ242" s="446">
        <f t="shared" ca="1" si="104"/>
        <v>0</v>
      </c>
      <c r="AK242" s="445">
        <f t="shared" ca="1" si="88"/>
        <v>0</v>
      </c>
      <c r="AL242" s="442">
        <f t="shared" ca="1" si="88"/>
        <v>0</v>
      </c>
      <c r="AM242" s="446">
        <f t="shared" ca="1" si="88"/>
        <v>0</v>
      </c>
    </row>
    <row r="243" spans="1:39" s="82" customFormat="1" ht="12.9" customHeight="1" x14ac:dyDescent="0.3">
      <c r="A243" s="19"/>
      <c r="B243" s="19"/>
      <c r="C243" s="104"/>
      <c r="D243" s="453"/>
      <c r="E243" s="454" t="str">
        <f t="shared" ca="1" si="112"/>
        <v>Senegal</v>
      </c>
      <c r="F243" s="454" t="str">
        <f t="shared" ca="1" si="112"/>
        <v>sn</v>
      </c>
      <c r="G243" s="454" t="str">
        <f t="shared" ca="1" si="112"/>
        <v>e9m3</v>
      </c>
      <c r="H243" s="175"/>
      <c r="I243" s="175"/>
      <c r="J243" s="442">
        <f t="shared" ca="1" si="113"/>
        <v>0</v>
      </c>
      <c r="K243" s="442">
        <f t="shared" ca="1" si="113"/>
        <v>0</v>
      </c>
      <c r="L243" s="448">
        <f t="shared" ca="1" si="113"/>
        <v>0</v>
      </c>
      <c r="M243" s="445">
        <f t="shared" ca="1" si="105"/>
        <v>0</v>
      </c>
      <c r="N243" s="445">
        <f t="shared" ca="1" si="106"/>
        <v>0</v>
      </c>
      <c r="O243" s="445">
        <f t="shared" ca="1" si="107"/>
        <v>0</v>
      </c>
      <c r="P243" s="445">
        <f t="shared" ca="1" si="93"/>
        <v>0</v>
      </c>
      <c r="Q243" s="442">
        <f t="shared" ca="1" si="94"/>
        <v>0</v>
      </c>
      <c r="R243" s="446">
        <f t="shared" ca="1" si="95"/>
        <v>0</v>
      </c>
      <c r="S243" s="445">
        <f t="shared" ca="1" si="108"/>
        <v>0</v>
      </c>
      <c r="T243" s="442">
        <f t="shared" ca="1" si="108"/>
        <v>0</v>
      </c>
      <c r="U243" s="446">
        <f t="shared" ca="1" si="108"/>
        <v>0</v>
      </c>
      <c r="V243" s="445">
        <f t="shared" ca="1" si="109"/>
        <v>0</v>
      </c>
      <c r="W243" s="445">
        <f t="shared" ca="1" si="110"/>
        <v>0</v>
      </c>
      <c r="X243" s="445">
        <f t="shared" ca="1" si="111"/>
        <v>0</v>
      </c>
      <c r="Y243" s="445">
        <f t="shared" ca="1" si="96"/>
        <v>0</v>
      </c>
      <c r="Z243" s="442">
        <f t="shared" ca="1" si="97"/>
        <v>0</v>
      </c>
      <c r="AA243" s="446">
        <f t="shared" ca="1" si="98"/>
        <v>0</v>
      </c>
      <c r="AB243" s="445">
        <f t="shared" ca="1" si="87"/>
        <v>0</v>
      </c>
      <c r="AC243" s="442">
        <f t="shared" ca="1" si="87"/>
        <v>0</v>
      </c>
      <c r="AD243" s="446">
        <f t="shared" ca="1" si="87"/>
        <v>0</v>
      </c>
      <c r="AE243" s="445">
        <f t="shared" ca="1" si="99"/>
        <v>0</v>
      </c>
      <c r="AF243" s="445">
        <f t="shared" ca="1" si="100"/>
        <v>0</v>
      </c>
      <c r="AG243" s="445">
        <f t="shared" ca="1" si="101"/>
        <v>0</v>
      </c>
      <c r="AH243" s="445">
        <f t="shared" ca="1" si="102"/>
        <v>0</v>
      </c>
      <c r="AI243" s="442">
        <f t="shared" ca="1" si="103"/>
        <v>0</v>
      </c>
      <c r="AJ243" s="446">
        <f t="shared" ca="1" si="104"/>
        <v>0</v>
      </c>
      <c r="AK243" s="445">
        <f t="shared" ca="1" si="88"/>
        <v>0</v>
      </c>
      <c r="AL243" s="442">
        <f t="shared" ca="1" si="88"/>
        <v>0</v>
      </c>
      <c r="AM243" s="446">
        <f t="shared" ca="1" si="88"/>
        <v>0</v>
      </c>
    </row>
    <row r="244" spans="1:39" s="82" customFormat="1" ht="12.9" customHeight="1" x14ac:dyDescent="0.3">
      <c r="A244" s="19"/>
      <c r="B244" s="19"/>
      <c r="C244" s="104"/>
      <c r="D244" s="453"/>
      <c r="E244" s="454" t="str">
        <f t="shared" ca="1" si="112"/>
        <v>Somalia</v>
      </c>
      <c r="F244" s="454" t="str">
        <f t="shared" ca="1" si="112"/>
        <v>so</v>
      </c>
      <c r="G244" s="454" t="str">
        <f t="shared" ca="1" si="112"/>
        <v>e9m3</v>
      </c>
      <c r="H244" s="175"/>
      <c r="I244" s="175"/>
      <c r="J244" s="442">
        <f t="shared" ca="1" si="113"/>
        <v>0</v>
      </c>
      <c r="K244" s="442">
        <f t="shared" ca="1" si="113"/>
        <v>0</v>
      </c>
      <c r="L244" s="448">
        <f t="shared" ca="1" si="113"/>
        <v>0</v>
      </c>
      <c r="M244" s="445">
        <f t="shared" ca="1" si="105"/>
        <v>0</v>
      </c>
      <c r="N244" s="445">
        <f t="shared" ca="1" si="106"/>
        <v>0</v>
      </c>
      <c r="O244" s="445">
        <f t="shared" ca="1" si="107"/>
        <v>0</v>
      </c>
      <c r="P244" s="445">
        <f t="shared" ca="1" si="93"/>
        <v>0</v>
      </c>
      <c r="Q244" s="442">
        <f t="shared" ca="1" si="94"/>
        <v>0</v>
      </c>
      <c r="R244" s="446">
        <f t="shared" ca="1" si="95"/>
        <v>0</v>
      </c>
      <c r="S244" s="445">
        <f t="shared" ca="1" si="108"/>
        <v>0</v>
      </c>
      <c r="T244" s="442">
        <f t="shared" ca="1" si="108"/>
        <v>0</v>
      </c>
      <c r="U244" s="446">
        <f t="shared" ca="1" si="108"/>
        <v>0</v>
      </c>
      <c r="V244" s="445">
        <f t="shared" ca="1" si="109"/>
        <v>0</v>
      </c>
      <c r="W244" s="445">
        <f t="shared" ca="1" si="110"/>
        <v>0</v>
      </c>
      <c r="X244" s="445">
        <f t="shared" ca="1" si="111"/>
        <v>0</v>
      </c>
      <c r="Y244" s="445">
        <f t="shared" ca="1" si="96"/>
        <v>0</v>
      </c>
      <c r="Z244" s="442">
        <f t="shared" ca="1" si="97"/>
        <v>0</v>
      </c>
      <c r="AA244" s="446">
        <f t="shared" ca="1" si="98"/>
        <v>0</v>
      </c>
      <c r="AB244" s="445">
        <f t="shared" ca="1" si="87"/>
        <v>0</v>
      </c>
      <c r="AC244" s="442">
        <f t="shared" ca="1" si="87"/>
        <v>0</v>
      </c>
      <c r="AD244" s="446">
        <f t="shared" ca="1" si="87"/>
        <v>0</v>
      </c>
      <c r="AE244" s="445">
        <f t="shared" ca="1" si="99"/>
        <v>0</v>
      </c>
      <c r="AF244" s="445">
        <f t="shared" ca="1" si="100"/>
        <v>0</v>
      </c>
      <c r="AG244" s="445">
        <f t="shared" ca="1" si="101"/>
        <v>0</v>
      </c>
      <c r="AH244" s="445">
        <f t="shared" ca="1" si="102"/>
        <v>0</v>
      </c>
      <c r="AI244" s="442">
        <f t="shared" ca="1" si="103"/>
        <v>0</v>
      </c>
      <c r="AJ244" s="446">
        <f t="shared" ca="1" si="104"/>
        <v>0</v>
      </c>
      <c r="AK244" s="445">
        <f t="shared" ca="1" si="88"/>
        <v>0</v>
      </c>
      <c r="AL244" s="442">
        <f t="shared" ca="1" si="88"/>
        <v>0</v>
      </c>
      <c r="AM244" s="446">
        <f t="shared" ca="1" si="88"/>
        <v>0</v>
      </c>
    </row>
    <row r="245" spans="1:39" s="82" customFormat="1" ht="12.9" customHeight="1" x14ac:dyDescent="0.3">
      <c r="A245" s="19"/>
      <c r="B245" s="19"/>
      <c r="C245" s="104"/>
      <c r="D245" s="453"/>
      <c r="E245" s="454" t="str">
        <f t="shared" ca="1" si="112"/>
        <v>Suriname</v>
      </c>
      <c r="F245" s="454" t="str">
        <f t="shared" ca="1" si="112"/>
        <v>sr</v>
      </c>
      <c r="G245" s="454" t="str">
        <f t="shared" ca="1" si="112"/>
        <v>e9m3</v>
      </c>
      <c r="H245" s="175"/>
      <c r="I245" s="175"/>
      <c r="J245" s="442">
        <f t="shared" ca="1" si="113"/>
        <v>0</v>
      </c>
      <c r="K245" s="442">
        <f t="shared" ca="1" si="113"/>
        <v>0</v>
      </c>
      <c r="L245" s="448">
        <f t="shared" ca="1" si="113"/>
        <v>0</v>
      </c>
      <c r="M245" s="445">
        <f t="shared" ca="1" si="105"/>
        <v>0</v>
      </c>
      <c r="N245" s="445">
        <f t="shared" ca="1" si="106"/>
        <v>0</v>
      </c>
      <c r="O245" s="445">
        <f t="shared" ca="1" si="107"/>
        <v>0</v>
      </c>
      <c r="P245" s="445">
        <f t="shared" ca="1" si="93"/>
        <v>0</v>
      </c>
      <c r="Q245" s="442">
        <f t="shared" ca="1" si="94"/>
        <v>0</v>
      </c>
      <c r="R245" s="446">
        <f t="shared" ca="1" si="95"/>
        <v>0</v>
      </c>
      <c r="S245" s="445">
        <f t="shared" ca="1" si="108"/>
        <v>0</v>
      </c>
      <c r="T245" s="442">
        <f t="shared" ca="1" si="108"/>
        <v>0</v>
      </c>
      <c r="U245" s="446">
        <f t="shared" ca="1" si="108"/>
        <v>0</v>
      </c>
      <c r="V245" s="445">
        <f t="shared" ca="1" si="109"/>
        <v>0</v>
      </c>
      <c r="W245" s="445">
        <f t="shared" ca="1" si="110"/>
        <v>0</v>
      </c>
      <c r="X245" s="445">
        <f t="shared" ca="1" si="111"/>
        <v>0</v>
      </c>
      <c r="Y245" s="445">
        <f t="shared" ca="1" si="96"/>
        <v>0</v>
      </c>
      <c r="Z245" s="442">
        <f t="shared" ca="1" si="97"/>
        <v>0</v>
      </c>
      <c r="AA245" s="446">
        <f t="shared" ca="1" si="98"/>
        <v>0</v>
      </c>
      <c r="AB245" s="445">
        <f t="shared" ca="1" si="87"/>
        <v>0</v>
      </c>
      <c r="AC245" s="442">
        <f t="shared" ca="1" si="87"/>
        <v>0</v>
      </c>
      <c r="AD245" s="446">
        <f t="shared" ca="1" si="87"/>
        <v>0</v>
      </c>
      <c r="AE245" s="445">
        <f t="shared" ca="1" si="99"/>
        <v>0</v>
      </c>
      <c r="AF245" s="445">
        <f t="shared" ca="1" si="100"/>
        <v>0</v>
      </c>
      <c r="AG245" s="445">
        <f t="shared" ca="1" si="101"/>
        <v>0</v>
      </c>
      <c r="AH245" s="445">
        <f t="shared" ca="1" si="102"/>
        <v>0</v>
      </c>
      <c r="AI245" s="442">
        <f t="shared" ca="1" si="103"/>
        <v>0</v>
      </c>
      <c r="AJ245" s="446">
        <f t="shared" ca="1" si="104"/>
        <v>0</v>
      </c>
      <c r="AK245" s="445">
        <f t="shared" ca="1" si="88"/>
        <v>0</v>
      </c>
      <c r="AL245" s="442">
        <f t="shared" ca="1" si="88"/>
        <v>0</v>
      </c>
      <c r="AM245" s="446">
        <f t="shared" ca="1" si="88"/>
        <v>0</v>
      </c>
    </row>
    <row r="246" spans="1:39" s="82" customFormat="1" ht="12.9" customHeight="1" x14ac:dyDescent="0.3">
      <c r="A246" s="19"/>
      <c r="B246" s="19"/>
      <c r="C246" s="104"/>
      <c r="D246" s="453"/>
      <c r="E246" s="454" t="str">
        <f t="shared" ca="1" si="112"/>
        <v>South Sudan</v>
      </c>
      <c r="F246" s="454" t="str">
        <f t="shared" ca="1" si="112"/>
        <v>ss</v>
      </c>
      <c r="G246" s="454" t="str">
        <f t="shared" ca="1" si="112"/>
        <v>e9m3</v>
      </c>
      <c r="H246" s="175"/>
      <c r="I246" s="175"/>
      <c r="J246" s="442">
        <f t="shared" ca="1" si="113"/>
        <v>0</v>
      </c>
      <c r="K246" s="442">
        <f t="shared" ca="1" si="113"/>
        <v>0</v>
      </c>
      <c r="L246" s="448">
        <f t="shared" ca="1" si="113"/>
        <v>0</v>
      </c>
      <c r="M246" s="445">
        <f t="shared" ca="1" si="105"/>
        <v>0</v>
      </c>
      <c r="N246" s="445">
        <f t="shared" ca="1" si="106"/>
        <v>0</v>
      </c>
      <c r="O246" s="445">
        <f t="shared" ca="1" si="107"/>
        <v>0</v>
      </c>
      <c r="P246" s="445">
        <f t="shared" ca="1" si="93"/>
        <v>0</v>
      </c>
      <c r="Q246" s="442">
        <f t="shared" ca="1" si="94"/>
        <v>0</v>
      </c>
      <c r="R246" s="446">
        <f t="shared" ca="1" si="95"/>
        <v>0</v>
      </c>
      <c r="S246" s="445">
        <f t="shared" ca="1" si="108"/>
        <v>0</v>
      </c>
      <c r="T246" s="442">
        <f t="shared" ca="1" si="108"/>
        <v>0</v>
      </c>
      <c r="U246" s="446">
        <f t="shared" ca="1" si="108"/>
        <v>0</v>
      </c>
      <c r="V246" s="445">
        <f t="shared" ca="1" si="109"/>
        <v>0</v>
      </c>
      <c r="W246" s="445">
        <f t="shared" ca="1" si="110"/>
        <v>0</v>
      </c>
      <c r="X246" s="445">
        <f t="shared" ca="1" si="111"/>
        <v>0</v>
      </c>
      <c r="Y246" s="445">
        <f t="shared" ca="1" si="96"/>
        <v>0</v>
      </c>
      <c r="Z246" s="442">
        <f t="shared" ca="1" si="97"/>
        <v>0</v>
      </c>
      <c r="AA246" s="446">
        <f t="shared" ca="1" si="98"/>
        <v>0</v>
      </c>
      <c r="AB246" s="445">
        <f t="shared" ca="1" si="87"/>
        <v>0</v>
      </c>
      <c r="AC246" s="442">
        <f t="shared" ca="1" si="87"/>
        <v>0</v>
      </c>
      <c r="AD246" s="446">
        <f t="shared" ca="1" si="87"/>
        <v>0</v>
      </c>
      <c r="AE246" s="445">
        <f t="shared" ca="1" si="99"/>
        <v>0</v>
      </c>
      <c r="AF246" s="445">
        <f t="shared" ca="1" si="100"/>
        <v>0</v>
      </c>
      <c r="AG246" s="445">
        <f t="shared" ca="1" si="101"/>
        <v>0</v>
      </c>
      <c r="AH246" s="445">
        <f t="shared" ca="1" si="102"/>
        <v>0</v>
      </c>
      <c r="AI246" s="442">
        <f t="shared" ca="1" si="103"/>
        <v>0</v>
      </c>
      <c r="AJ246" s="446">
        <f t="shared" ca="1" si="104"/>
        <v>0</v>
      </c>
      <c r="AK246" s="445">
        <f t="shared" ca="1" si="88"/>
        <v>0</v>
      </c>
      <c r="AL246" s="442">
        <f t="shared" ca="1" si="88"/>
        <v>0</v>
      </c>
      <c r="AM246" s="446">
        <f t="shared" ca="1" si="88"/>
        <v>0</v>
      </c>
    </row>
    <row r="247" spans="1:39" s="82" customFormat="1" ht="12.9" customHeight="1" x14ac:dyDescent="0.3">
      <c r="A247" s="19"/>
      <c r="B247" s="19"/>
      <c r="C247" s="104"/>
      <c r="D247" s="453"/>
      <c r="E247" s="454" t="str">
        <f t="shared" ca="1" si="112"/>
        <v>Sao Tome and Principe</v>
      </c>
      <c r="F247" s="454" t="str">
        <f t="shared" ca="1" si="112"/>
        <v>st</v>
      </c>
      <c r="G247" s="454" t="str">
        <f t="shared" ca="1" si="112"/>
        <v>e9m3</v>
      </c>
      <c r="H247" s="175"/>
      <c r="I247" s="175"/>
      <c r="J247" s="442">
        <f t="shared" ca="1" si="113"/>
        <v>0</v>
      </c>
      <c r="K247" s="442">
        <f t="shared" ca="1" si="113"/>
        <v>0</v>
      </c>
      <c r="L247" s="448">
        <f t="shared" ca="1" si="113"/>
        <v>0</v>
      </c>
      <c r="M247" s="445">
        <f t="shared" ca="1" si="105"/>
        <v>0</v>
      </c>
      <c r="N247" s="445">
        <f t="shared" ca="1" si="106"/>
        <v>0</v>
      </c>
      <c r="O247" s="445">
        <f t="shared" ca="1" si="107"/>
        <v>0</v>
      </c>
      <c r="P247" s="445">
        <f t="shared" ca="1" si="93"/>
        <v>0</v>
      </c>
      <c r="Q247" s="442">
        <f t="shared" ca="1" si="94"/>
        <v>0</v>
      </c>
      <c r="R247" s="446">
        <f t="shared" ca="1" si="95"/>
        <v>0</v>
      </c>
      <c r="S247" s="445">
        <f t="shared" ca="1" si="108"/>
        <v>0</v>
      </c>
      <c r="T247" s="442">
        <f t="shared" ca="1" si="108"/>
        <v>0</v>
      </c>
      <c r="U247" s="446">
        <f t="shared" ca="1" si="108"/>
        <v>0</v>
      </c>
      <c r="V247" s="445">
        <f t="shared" ca="1" si="109"/>
        <v>0</v>
      </c>
      <c r="W247" s="445">
        <f t="shared" ca="1" si="110"/>
        <v>0</v>
      </c>
      <c r="X247" s="445">
        <f t="shared" ca="1" si="111"/>
        <v>0</v>
      </c>
      <c r="Y247" s="445">
        <f t="shared" ca="1" si="96"/>
        <v>0</v>
      </c>
      <c r="Z247" s="442">
        <f t="shared" ca="1" si="97"/>
        <v>0</v>
      </c>
      <c r="AA247" s="446">
        <f t="shared" ca="1" si="98"/>
        <v>0</v>
      </c>
      <c r="AB247" s="445">
        <f t="shared" ref="AB247:AD281" ca="1" si="114">V247+Y247</f>
        <v>0</v>
      </c>
      <c r="AC247" s="442">
        <f t="shared" ca="1" si="114"/>
        <v>0</v>
      </c>
      <c r="AD247" s="446">
        <f t="shared" ca="1" si="114"/>
        <v>0</v>
      </c>
      <c r="AE247" s="445">
        <f t="shared" ca="1" si="99"/>
        <v>0</v>
      </c>
      <c r="AF247" s="445">
        <f t="shared" ca="1" si="100"/>
        <v>0</v>
      </c>
      <c r="AG247" s="445">
        <f t="shared" ca="1" si="101"/>
        <v>0</v>
      </c>
      <c r="AH247" s="445">
        <f t="shared" ca="1" si="102"/>
        <v>0</v>
      </c>
      <c r="AI247" s="442">
        <f t="shared" ca="1" si="103"/>
        <v>0</v>
      </c>
      <c r="AJ247" s="446">
        <f t="shared" ca="1" si="104"/>
        <v>0</v>
      </c>
      <c r="AK247" s="445">
        <f t="shared" ref="AK247:AM281" ca="1" si="115">AE247+AH247</f>
        <v>0</v>
      </c>
      <c r="AL247" s="442">
        <f t="shared" ca="1" si="115"/>
        <v>0</v>
      </c>
      <c r="AM247" s="446">
        <f t="shared" ca="1" si="115"/>
        <v>0</v>
      </c>
    </row>
    <row r="248" spans="1:39" s="82" customFormat="1" ht="12.9" customHeight="1" x14ac:dyDescent="0.3">
      <c r="A248" s="19"/>
      <c r="B248" s="19"/>
      <c r="C248" s="104"/>
      <c r="D248" s="453"/>
      <c r="E248" s="454" t="str">
        <f t="shared" ca="1" si="112"/>
        <v>El Salvador</v>
      </c>
      <c r="F248" s="454" t="str">
        <f t="shared" ca="1" si="112"/>
        <v>sv</v>
      </c>
      <c r="G248" s="454" t="str">
        <f t="shared" ca="1" si="112"/>
        <v>e9m3</v>
      </c>
      <c r="H248" s="175"/>
      <c r="I248" s="175"/>
      <c r="J248" s="442">
        <f t="shared" ca="1" si="113"/>
        <v>0</v>
      </c>
      <c r="K248" s="442">
        <f t="shared" ca="1" si="113"/>
        <v>0</v>
      </c>
      <c r="L248" s="448">
        <f t="shared" ca="1" si="113"/>
        <v>0</v>
      </c>
      <c r="M248" s="445">
        <f t="shared" ca="1" si="105"/>
        <v>0</v>
      </c>
      <c r="N248" s="445">
        <f t="shared" ca="1" si="106"/>
        <v>0</v>
      </c>
      <c r="O248" s="445">
        <f t="shared" ca="1" si="107"/>
        <v>0</v>
      </c>
      <c r="P248" s="445">
        <f t="shared" ca="1" si="93"/>
        <v>0</v>
      </c>
      <c r="Q248" s="442">
        <f t="shared" ca="1" si="94"/>
        <v>0</v>
      </c>
      <c r="R248" s="446">
        <f t="shared" ca="1" si="95"/>
        <v>0</v>
      </c>
      <c r="S248" s="445">
        <f t="shared" ca="1" si="108"/>
        <v>0</v>
      </c>
      <c r="T248" s="442">
        <f t="shared" ca="1" si="108"/>
        <v>0</v>
      </c>
      <c r="U248" s="446">
        <f t="shared" ca="1" si="108"/>
        <v>0</v>
      </c>
      <c r="V248" s="445">
        <f t="shared" ca="1" si="109"/>
        <v>0</v>
      </c>
      <c r="W248" s="445">
        <f t="shared" ca="1" si="110"/>
        <v>0</v>
      </c>
      <c r="X248" s="445">
        <f t="shared" ca="1" si="111"/>
        <v>0</v>
      </c>
      <c r="Y248" s="445">
        <f t="shared" ca="1" si="96"/>
        <v>0</v>
      </c>
      <c r="Z248" s="442">
        <f t="shared" ca="1" si="97"/>
        <v>0</v>
      </c>
      <c r="AA248" s="446">
        <f t="shared" ca="1" si="98"/>
        <v>0</v>
      </c>
      <c r="AB248" s="445">
        <f t="shared" ca="1" si="114"/>
        <v>0</v>
      </c>
      <c r="AC248" s="442">
        <f t="shared" ca="1" si="114"/>
        <v>0</v>
      </c>
      <c r="AD248" s="446">
        <f t="shared" ca="1" si="114"/>
        <v>0</v>
      </c>
      <c r="AE248" s="445">
        <f t="shared" ca="1" si="99"/>
        <v>0</v>
      </c>
      <c r="AF248" s="445">
        <f t="shared" ca="1" si="100"/>
        <v>0</v>
      </c>
      <c r="AG248" s="445">
        <f t="shared" ca="1" si="101"/>
        <v>0</v>
      </c>
      <c r="AH248" s="445">
        <f t="shared" ca="1" si="102"/>
        <v>0</v>
      </c>
      <c r="AI248" s="442">
        <f t="shared" ca="1" si="103"/>
        <v>0</v>
      </c>
      <c r="AJ248" s="446">
        <f t="shared" ca="1" si="104"/>
        <v>0</v>
      </c>
      <c r="AK248" s="445">
        <f t="shared" ca="1" si="115"/>
        <v>0</v>
      </c>
      <c r="AL248" s="442">
        <f t="shared" ca="1" si="115"/>
        <v>0</v>
      </c>
      <c r="AM248" s="446">
        <f t="shared" ca="1" si="115"/>
        <v>0</v>
      </c>
    </row>
    <row r="249" spans="1:39" s="82" customFormat="1" ht="12.9" customHeight="1" x14ac:dyDescent="0.3">
      <c r="A249" s="19"/>
      <c r="B249" s="19"/>
      <c r="C249" s="104"/>
      <c r="D249" s="453"/>
      <c r="E249" s="454" t="str">
        <f t="shared" ca="1" si="112"/>
        <v>Sint Maarten (Dutch part)</v>
      </c>
      <c r="F249" s="454" t="str">
        <f t="shared" ca="1" si="112"/>
        <v>sx</v>
      </c>
      <c r="G249" s="454" t="str">
        <f t="shared" ca="1" si="112"/>
        <v>e9m3</v>
      </c>
      <c r="H249" s="175"/>
      <c r="I249" s="175"/>
      <c r="J249" s="442">
        <f t="shared" ca="1" si="113"/>
        <v>0</v>
      </c>
      <c r="K249" s="442">
        <f t="shared" ca="1" si="113"/>
        <v>0</v>
      </c>
      <c r="L249" s="448">
        <f t="shared" ca="1" si="113"/>
        <v>0</v>
      </c>
      <c r="M249" s="445">
        <f t="shared" ca="1" si="105"/>
        <v>0</v>
      </c>
      <c r="N249" s="445">
        <f t="shared" ca="1" si="106"/>
        <v>0</v>
      </c>
      <c r="O249" s="445">
        <f t="shared" ca="1" si="107"/>
        <v>0</v>
      </c>
      <c r="P249" s="445">
        <f t="shared" ca="1" si="93"/>
        <v>0</v>
      </c>
      <c r="Q249" s="442">
        <f t="shared" ca="1" si="94"/>
        <v>0</v>
      </c>
      <c r="R249" s="446">
        <f t="shared" ca="1" si="95"/>
        <v>0</v>
      </c>
      <c r="S249" s="445">
        <f t="shared" ca="1" si="108"/>
        <v>0</v>
      </c>
      <c r="T249" s="442">
        <f t="shared" ca="1" si="108"/>
        <v>0</v>
      </c>
      <c r="U249" s="446">
        <f t="shared" ca="1" si="108"/>
        <v>0</v>
      </c>
      <c r="V249" s="445">
        <f t="shared" ca="1" si="109"/>
        <v>0</v>
      </c>
      <c r="W249" s="445">
        <f t="shared" ca="1" si="110"/>
        <v>0</v>
      </c>
      <c r="X249" s="445">
        <f t="shared" ca="1" si="111"/>
        <v>0</v>
      </c>
      <c r="Y249" s="445">
        <f t="shared" ca="1" si="96"/>
        <v>0</v>
      </c>
      <c r="Z249" s="442">
        <f t="shared" ca="1" si="97"/>
        <v>0</v>
      </c>
      <c r="AA249" s="446">
        <f t="shared" ca="1" si="98"/>
        <v>0</v>
      </c>
      <c r="AB249" s="445">
        <f t="shared" ca="1" si="114"/>
        <v>0</v>
      </c>
      <c r="AC249" s="442">
        <f t="shared" ca="1" si="114"/>
        <v>0</v>
      </c>
      <c r="AD249" s="446">
        <f t="shared" ca="1" si="114"/>
        <v>0</v>
      </c>
      <c r="AE249" s="445">
        <f t="shared" ca="1" si="99"/>
        <v>0</v>
      </c>
      <c r="AF249" s="445">
        <f t="shared" ca="1" si="100"/>
        <v>0</v>
      </c>
      <c r="AG249" s="445">
        <f t="shared" ca="1" si="101"/>
        <v>0</v>
      </c>
      <c r="AH249" s="445">
        <f t="shared" ca="1" si="102"/>
        <v>0</v>
      </c>
      <c r="AI249" s="442">
        <f t="shared" ca="1" si="103"/>
        <v>0</v>
      </c>
      <c r="AJ249" s="446">
        <f t="shared" ca="1" si="104"/>
        <v>0</v>
      </c>
      <c r="AK249" s="445">
        <f t="shared" ca="1" si="115"/>
        <v>0</v>
      </c>
      <c r="AL249" s="442">
        <f t="shared" ca="1" si="115"/>
        <v>0</v>
      </c>
      <c r="AM249" s="446">
        <f t="shared" ca="1" si="115"/>
        <v>0</v>
      </c>
    </row>
    <row r="250" spans="1:39" s="82" customFormat="1" ht="12.9" customHeight="1" x14ac:dyDescent="0.3">
      <c r="A250" s="19"/>
      <c r="B250" s="19"/>
      <c r="C250" s="104"/>
      <c r="D250" s="453"/>
      <c r="E250" s="454" t="str">
        <f t="shared" ca="1" si="112"/>
        <v>Syria</v>
      </c>
      <c r="F250" s="454" t="str">
        <f t="shared" ca="1" si="112"/>
        <v>sy</v>
      </c>
      <c r="G250" s="454" t="str">
        <f t="shared" ca="1" si="112"/>
        <v>e9m3</v>
      </c>
      <c r="H250" s="175"/>
      <c r="I250" s="175"/>
      <c r="J250" s="442">
        <f t="shared" ca="1" si="113"/>
        <v>3</v>
      </c>
      <c r="K250" s="442">
        <f t="shared" ca="1" si="113"/>
        <v>3.5310850019137501</v>
      </c>
      <c r="L250" s="448">
        <f t="shared" ca="1" si="113"/>
        <v>0</v>
      </c>
      <c r="M250" s="445">
        <f t="shared" ca="1" si="105"/>
        <v>5688.4679999999998</v>
      </c>
      <c r="N250" s="445">
        <f t="shared" ca="1" si="106"/>
        <v>5877.0360000000001</v>
      </c>
      <c r="O250" s="445">
        <f t="shared" ca="1" si="107"/>
        <v>6107.5079999999998</v>
      </c>
      <c r="P250" s="445">
        <f t="shared" ca="1" si="93"/>
        <v>519.53473439980269</v>
      </c>
      <c r="Q250" s="442">
        <f t="shared" ca="1" si="94"/>
        <v>1334.3535351593887</v>
      </c>
      <c r="R250" s="446">
        <f t="shared" ca="1" si="95"/>
        <v>2251.8492594383415</v>
      </c>
      <c r="S250" s="445">
        <f t="shared" ca="1" si="108"/>
        <v>6208.0027343998026</v>
      </c>
      <c r="T250" s="442">
        <f t="shared" ca="1" si="108"/>
        <v>7211.3895351593892</v>
      </c>
      <c r="U250" s="446">
        <f t="shared" ca="1" si="108"/>
        <v>8359.3572594383404</v>
      </c>
      <c r="V250" s="445">
        <f t="shared" ca="1" si="109"/>
        <v>6695.4880128887689</v>
      </c>
      <c r="W250" s="445">
        <f t="shared" ca="1" si="110"/>
        <v>6917.4378917690601</v>
      </c>
      <c r="X250" s="445">
        <f t="shared" ca="1" si="111"/>
        <v>7188.7099659560809</v>
      </c>
      <c r="Y250" s="445">
        <f t="shared" ca="1" si="96"/>
        <v>611.50710287079562</v>
      </c>
      <c r="Z250" s="442">
        <f t="shared" ca="1" si="97"/>
        <v>1570.5719184173031</v>
      </c>
      <c r="AA250" s="446">
        <f t="shared" ca="1" si="98"/>
        <v>2650.4903821911039</v>
      </c>
      <c r="AB250" s="445">
        <f t="shared" ca="1" si="114"/>
        <v>7306.9951157595642</v>
      </c>
      <c r="AC250" s="442">
        <f t="shared" ca="1" si="114"/>
        <v>8488.0098101863623</v>
      </c>
      <c r="AD250" s="446">
        <f t="shared" ca="1" si="114"/>
        <v>9839.2003481471838</v>
      </c>
      <c r="AE250" s="445">
        <f t="shared" ca="1" si="99"/>
        <v>0</v>
      </c>
      <c r="AF250" s="445">
        <f t="shared" ca="1" si="100"/>
        <v>0</v>
      </c>
      <c r="AG250" s="445">
        <f t="shared" ca="1" si="101"/>
        <v>0</v>
      </c>
      <c r="AH250" s="445">
        <f t="shared" ca="1" si="102"/>
        <v>0</v>
      </c>
      <c r="AI250" s="442">
        <f t="shared" ca="1" si="103"/>
        <v>0</v>
      </c>
      <c r="AJ250" s="446">
        <f t="shared" ca="1" si="104"/>
        <v>0</v>
      </c>
      <c r="AK250" s="445">
        <f t="shared" ca="1" si="115"/>
        <v>0</v>
      </c>
      <c r="AL250" s="442">
        <f t="shared" ca="1" si="115"/>
        <v>0</v>
      </c>
      <c r="AM250" s="446">
        <f t="shared" ca="1" si="115"/>
        <v>0</v>
      </c>
    </row>
    <row r="251" spans="1:39" s="82" customFormat="1" ht="12.9" customHeight="1" x14ac:dyDescent="0.3">
      <c r="A251" s="19"/>
      <c r="B251" s="19"/>
      <c r="C251" s="104"/>
      <c r="D251" s="453"/>
      <c r="E251" s="454" t="str">
        <f t="shared" ca="1" si="112"/>
        <v>Eswatini</v>
      </c>
      <c r="F251" s="454" t="str">
        <f t="shared" ca="1" si="112"/>
        <v>sz</v>
      </c>
      <c r="G251" s="454" t="str">
        <f t="shared" ca="1" si="112"/>
        <v>e9m3</v>
      </c>
      <c r="H251" s="175"/>
      <c r="I251" s="175"/>
      <c r="J251" s="442">
        <f t="shared" ca="1" si="113"/>
        <v>0</v>
      </c>
      <c r="K251" s="442">
        <f t="shared" ca="1" si="113"/>
        <v>0</v>
      </c>
      <c r="L251" s="448">
        <f t="shared" ca="1" si="113"/>
        <v>0</v>
      </c>
      <c r="M251" s="445">
        <f t="shared" ca="1" si="105"/>
        <v>0</v>
      </c>
      <c r="N251" s="445">
        <f t="shared" ca="1" si="106"/>
        <v>0</v>
      </c>
      <c r="O251" s="445">
        <f t="shared" ca="1" si="107"/>
        <v>0</v>
      </c>
      <c r="P251" s="445">
        <f t="shared" ca="1" si="93"/>
        <v>0</v>
      </c>
      <c r="Q251" s="442">
        <f t="shared" ca="1" si="94"/>
        <v>0</v>
      </c>
      <c r="R251" s="446">
        <f t="shared" ca="1" si="95"/>
        <v>0</v>
      </c>
      <c r="S251" s="445">
        <f t="shared" ca="1" si="108"/>
        <v>0</v>
      </c>
      <c r="T251" s="442">
        <f t="shared" ca="1" si="108"/>
        <v>0</v>
      </c>
      <c r="U251" s="446">
        <f t="shared" ca="1" si="108"/>
        <v>0</v>
      </c>
      <c r="V251" s="445">
        <f t="shared" ca="1" si="109"/>
        <v>0</v>
      </c>
      <c r="W251" s="445">
        <f t="shared" ca="1" si="110"/>
        <v>0</v>
      </c>
      <c r="X251" s="445">
        <f t="shared" ca="1" si="111"/>
        <v>0</v>
      </c>
      <c r="Y251" s="445">
        <f t="shared" ca="1" si="96"/>
        <v>0</v>
      </c>
      <c r="Z251" s="442">
        <f t="shared" ca="1" si="97"/>
        <v>0</v>
      </c>
      <c r="AA251" s="446">
        <f t="shared" ca="1" si="98"/>
        <v>0</v>
      </c>
      <c r="AB251" s="445">
        <f t="shared" ca="1" si="114"/>
        <v>0</v>
      </c>
      <c r="AC251" s="442">
        <f t="shared" ca="1" si="114"/>
        <v>0</v>
      </c>
      <c r="AD251" s="446">
        <f t="shared" ca="1" si="114"/>
        <v>0</v>
      </c>
      <c r="AE251" s="445">
        <f t="shared" ca="1" si="99"/>
        <v>0</v>
      </c>
      <c r="AF251" s="445">
        <f t="shared" ca="1" si="100"/>
        <v>0</v>
      </c>
      <c r="AG251" s="445">
        <f t="shared" ca="1" si="101"/>
        <v>0</v>
      </c>
      <c r="AH251" s="445">
        <f t="shared" ca="1" si="102"/>
        <v>0</v>
      </c>
      <c r="AI251" s="442">
        <f t="shared" ca="1" si="103"/>
        <v>0</v>
      </c>
      <c r="AJ251" s="446">
        <f t="shared" ca="1" si="104"/>
        <v>0</v>
      </c>
      <c r="AK251" s="445">
        <f t="shared" ca="1" si="115"/>
        <v>0</v>
      </c>
      <c r="AL251" s="442">
        <f t="shared" ca="1" si="115"/>
        <v>0</v>
      </c>
      <c r="AM251" s="446">
        <f t="shared" ca="1" si="115"/>
        <v>0</v>
      </c>
    </row>
    <row r="252" spans="1:39" s="82" customFormat="1" ht="12.9" customHeight="1" x14ac:dyDescent="0.3">
      <c r="A252" s="19"/>
      <c r="B252" s="19"/>
      <c r="C252" s="104"/>
      <c r="D252" s="453"/>
      <c r="E252" s="454" t="str">
        <f t="shared" ca="1" si="112"/>
        <v>Turks and Caicos Islands</v>
      </c>
      <c r="F252" s="454" t="str">
        <f t="shared" ca="1" si="112"/>
        <v>tc</v>
      </c>
      <c r="G252" s="454" t="str">
        <f t="shared" ca="1" si="112"/>
        <v>e9m3</v>
      </c>
      <c r="H252" s="175"/>
      <c r="I252" s="175"/>
      <c r="J252" s="442">
        <f t="shared" ca="1" si="113"/>
        <v>0</v>
      </c>
      <c r="K252" s="442">
        <f t="shared" ca="1" si="113"/>
        <v>0</v>
      </c>
      <c r="L252" s="448">
        <f t="shared" ca="1" si="113"/>
        <v>0</v>
      </c>
      <c r="M252" s="445">
        <f t="shared" ca="1" si="105"/>
        <v>0</v>
      </c>
      <c r="N252" s="445">
        <f t="shared" ca="1" si="106"/>
        <v>0</v>
      </c>
      <c r="O252" s="445">
        <f t="shared" ca="1" si="107"/>
        <v>0</v>
      </c>
      <c r="P252" s="445">
        <f t="shared" ca="1" si="93"/>
        <v>0</v>
      </c>
      <c r="Q252" s="442">
        <f t="shared" ca="1" si="94"/>
        <v>0</v>
      </c>
      <c r="R252" s="446">
        <f t="shared" ca="1" si="95"/>
        <v>0</v>
      </c>
      <c r="S252" s="445">
        <f t="shared" ca="1" si="108"/>
        <v>0</v>
      </c>
      <c r="T252" s="442">
        <f t="shared" ca="1" si="108"/>
        <v>0</v>
      </c>
      <c r="U252" s="446">
        <f t="shared" ca="1" si="108"/>
        <v>0</v>
      </c>
      <c r="V252" s="445">
        <f t="shared" ca="1" si="109"/>
        <v>0</v>
      </c>
      <c r="W252" s="445">
        <f t="shared" ca="1" si="110"/>
        <v>0</v>
      </c>
      <c r="X252" s="445">
        <f t="shared" ca="1" si="111"/>
        <v>0</v>
      </c>
      <c r="Y252" s="445">
        <f t="shared" ca="1" si="96"/>
        <v>0</v>
      </c>
      <c r="Z252" s="442">
        <f t="shared" ca="1" si="97"/>
        <v>0</v>
      </c>
      <c r="AA252" s="446">
        <f t="shared" ca="1" si="98"/>
        <v>0</v>
      </c>
      <c r="AB252" s="445">
        <f t="shared" ca="1" si="114"/>
        <v>0</v>
      </c>
      <c r="AC252" s="442">
        <f t="shared" ca="1" si="114"/>
        <v>0</v>
      </c>
      <c r="AD252" s="446">
        <f t="shared" ca="1" si="114"/>
        <v>0</v>
      </c>
      <c r="AE252" s="445">
        <f t="shared" ca="1" si="99"/>
        <v>0</v>
      </c>
      <c r="AF252" s="445">
        <f t="shared" ca="1" si="100"/>
        <v>0</v>
      </c>
      <c r="AG252" s="445">
        <f t="shared" ca="1" si="101"/>
        <v>0</v>
      </c>
      <c r="AH252" s="445">
        <f t="shared" ca="1" si="102"/>
        <v>0</v>
      </c>
      <c r="AI252" s="442">
        <f t="shared" ca="1" si="103"/>
        <v>0</v>
      </c>
      <c r="AJ252" s="446">
        <f t="shared" ca="1" si="104"/>
        <v>0</v>
      </c>
      <c r="AK252" s="445">
        <f t="shared" ca="1" si="115"/>
        <v>0</v>
      </c>
      <c r="AL252" s="442">
        <f t="shared" ca="1" si="115"/>
        <v>0</v>
      </c>
      <c r="AM252" s="446">
        <f t="shared" ca="1" si="115"/>
        <v>0</v>
      </c>
    </row>
    <row r="253" spans="1:39" s="82" customFormat="1" ht="12.9" customHeight="1" x14ac:dyDescent="0.3">
      <c r="A253" s="19"/>
      <c r="B253" s="19"/>
      <c r="C253" s="104"/>
      <c r="D253" s="453"/>
      <c r="E253" s="454" t="str">
        <f t="shared" ca="1" si="112"/>
        <v>Chad</v>
      </c>
      <c r="F253" s="454" t="str">
        <f t="shared" ca="1" si="112"/>
        <v>td</v>
      </c>
      <c r="G253" s="454" t="str">
        <f t="shared" ca="1" si="112"/>
        <v>e9m3</v>
      </c>
      <c r="H253" s="175"/>
      <c r="I253" s="175"/>
      <c r="J253" s="442">
        <f t="shared" ca="1" si="113"/>
        <v>0</v>
      </c>
      <c r="K253" s="442">
        <f t="shared" ca="1" si="113"/>
        <v>0</v>
      </c>
      <c r="L253" s="448">
        <f t="shared" ca="1" si="113"/>
        <v>0</v>
      </c>
      <c r="M253" s="445">
        <f t="shared" ca="1" si="105"/>
        <v>0</v>
      </c>
      <c r="N253" s="445">
        <f t="shared" ca="1" si="106"/>
        <v>0</v>
      </c>
      <c r="O253" s="445">
        <f t="shared" ca="1" si="107"/>
        <v>0</v>
      </c>
      <c r="P253" s="445">
        <f t="shared" ca="1" si="93"/>
        <v>0</v>
      </c>
      <c r="Q253" s="442">
        <f t="shared" ca="1" si="94"/>
        <v>0</v>
      </c>
      <c r="R253" s="446">
        <f t="shared" ca="1" si="95"/>
        <v>0</v>
      </c>
      <c r="S253" s="445">
        <f t="shared" ca="1" si="108"/>
        <v>0</v>
      </c>
      <c r="T253" s="442">
        <f t="shared" ca="1" si="108"/>
        <v>0</v>
      </c>
      <c r="U253" s="446">
        <f t="shared" ca="1" si="108"/>
        <v>0</v>
      </c>
      <c r="V253" s="445">
        <f t="shared" ca="1" si="109"/>
        <v>0</v>
      </c>
      <c r="W253" s="445">
        <f t="shared" ca="1" si="110"/>
        <v>0</v>
      </c>
      <c r="X253" s="445">
        <f t="shared" ca="1" si="111"/>
        <v>0</v>
      </c>
      <c r="Y253" s="445">
        <f t="shared" ca="1" si="96"/>
        <v>0</v>
      </c>
      <c r="Z253" s="442">
        <f t="shared" ca="1" si="97"/>
        <v>0</v>
      </c>
      <c r="AA253" s="446">
        <f t="shared" ca="1" si="98"/>
        <v>0</v>
      </c>
      <c r="AB253" s="445">
        <f t="shared" ca="1" si="114"/>
        <v>0</v>
      </c>
      <c r="AC253" s="442">
        <f t="shared" ca="1" si="114"/>
        <v>0</v>
      </c>
      <c r="AD253" s="446">
        <f t="shared" ca="1" si="114"/>
        <v>0</v>
      </c>
      <c r="AE253" s="445">
        <f t="shared" ca="1" si="99"/>
        <v>0</v>
      </c>
      <c r="AF253" s="445">
        <f t="shared" ca="1" si="100"/>
        <v>0</v>
      </c>
      <c r="AG253" s="445">
        <f t="shared" ca="1" si="101"/>
        <v>0</v>
      </c>
      <c r="AH253" s="445">
        <f t="shared" ca="1" si="102"/>
        <v>0</v>
      </c>
      <c r="AI253" s="442">
        <f t="shared" ca="1" si="103"/>
        <v>0</v>
      </c>
      <c r="AJ253" s="446">
        <f t="shared" ca="1" si="104"/>
        <v>0</v>
      </c>
      <c r="AK253" s="445">
        <f t="shared" ca="1" si="115"/>
        <v>0</v>
      </c>
      <c r="AL253" s="442">
        <f t="shared" ca="1" si="115"/>
        <v>0</v>
      </c>
      <c r="AM253" s="446">
        <f t="shared" ca="1" si="115"/>
        <v>0</v>
      </c>
    </row>
    <row r="254" spans="1:39" s="82" customFormat="1" ht="12.9" customHeight="1" x14ac:dyDescent="0.3">
      <c r="A254" s="19"/>
      <c r="B254" s="19"/>
      <c r="C254" s="104"/>
      <c r="D254" s="453"/>
      <c r="E254" s="454" t="str">
        <f t="shared" ca="1" si="112"/>
        <v>French Southern Territories</v>
      </c>
      <c r="F254" s="454" t="str">
        <f t="shared" ca="1" si="112"/>
        <v>tf</v>
      </c>
      <c r="G254" s="454" t="str">
        <f t="shared" ca="1" si="112"/>
        <v>e9m3</v>
      </c>
      <c r="H254" s="175"/>
      <c r="I254" s="175"/>
      <c r="J254" s="442">
        <f t="shared" ca="1" si="113"/>
        <v>0</v>
      </c>
      <c r="K254" s="442">
        <f t="shared" ca="1" si="113"/>
        <v>0</v>
      </c>
      <c r="L254" s="448">
        <f t="shared" ca="1" si="113"/>
        <v>0</v>
      </c>
      <c r="M254" s="445">
        <f t="shared" ca="1" si="105"/>
        <v>0</v>
      </c>
      <c r="N254" s="445">
        <f t="shared" ca="1" si="106"/>
        <v>0</v>
      </c>
      <c r="O254" s="445">
        <f t="shared" ca="1" si="107"/>
        <v>0</v>
      </c>
      <c r="P254" s="445">
        <f t="shared" ca="1" si="93"/>
        <v>0</v>
      </c>
      <c r="Q254" s="442">
        <f t="shared" ca="1" si="94"/>
        <v>0</v>
      </c>
      <c r="R254" s="446">
        <f t="shared" ca="1" si="95"/>
        <v>0</v>
      </c>
      <c r="S254" s="445">
        <f t="shared" ca="1" si="108"/>
        <v>0</v>
      </c>
      <c r="T254" s="442">
        <f t="shared" ca="1" si="108"/>
        <v>0</v>
      </c>
      <c r="U254" s="446">
        <f t="shared" ca="1" si="108"/>
        <v>0</v>
      </c>
      <c r="V254" s="445">
        <f t="shared" ca="1" si="109"/>
        <v>0</v>
      </c>
      <c r="W254" s="445">
        <f t="shared" ca="1" si="110"/>
        <v>0</v>
      </c>
      <c r="X254" s="445">
        <f t="shared" ca="1" si="111"/>
        <v>0</v>
      </c>
      <c r="Y254" s="445">
        <f t="shared" ca="1" si="96"/>
        <v>0</v>
      </c>
      <c r="Z254" s="442">
        <f t="shared" ca="1" si="97"/>
        <v>0</v>
      </c>
      <c r="AA254" s="446">
        <f t="shared" ca="1" si="98"/>
        <v>0</v>
      </c>
      <c r="AB254" s="445">
        <f t="shared" ca="1" si="114"/>
        <v>0</v>
      </c>
      <c r="AC254" s="442">
        <f t="shared" ca="1" si="114"/>
        <v>0</v>
      </c>
      <c r="AD254" s="446">
        <f t="shared" ca="1" si="114"/>
        <v>0</v>
      </c>
      <c r="AE254" s="445">
        <f t="shared" ca="1" si="99"/>
        <v>0</v>
      </c>
      <c r="AF254" s="445">
        <f t="shared" ca="1" si="100"/>
        <v>0</v>
      </c>
      <c r="AG254" s="445">
        <f t="shared" ca="1" si="101"/>
        <v>0</v>
      </c>
      <c r="AH254" s="445">
        <f t="shared" ca="1" si="102"/>
        <v>0</v>
      </c>
      <c r="AI254" s="442">
        <f t="shared" ca="1" si="103"/>
        <v>0</v>
      </c>
      <c r="AJ254" s="446">
        <f t="shared" ca="1" si="104"/>
        <v>0</v>
      </c>
      <c r="AK254" s="445">
        <f t="shared" ca="1" si="115"/>
        <v>0</v>
      </c>
      <c r="AL254" s="442">
        <f t="shared" ca="1" si="115"/>
        <v>0</v>
      </c>
      <c r="AM254" s="446">
        <f t="shared" ca="1" si="115"/>
        <v>0</v>
      </c>
    </row>
    <row r="255" spans="1:39" s="82" customFormat="1" ht="12.9" customHeight="1" x14ac:dyDescent="0.3">
      <c r="A255" s="19"/>
      <c r="B255" s="19"/>
      <c r="C255" s="104"/>
      <c r="D255" s="453"/>
      <c r="E255" s="454" t="str">
        <f t="shared" ca="1" si="112"/>
        <v>Togo</v>
      </c>
      <c r="F255" s="454" t="str">
        <f t="shared" ca="1" si="112"/>
        <v>tg</v>
      </c>
      <c r="G255" s="454" t="str">
        <f t="shared" ca="1" si="112"/>
        <v>e9m3</v>
      </c>
      <c r="H255" s="175"/>
      <c r="I255" s="175"/>
      <c r="J255" s="442">
        <f t="shared" ca="1" si="113"/>
        <v>0</v>
      </c>
      <c r="K255" s="442">
        <f t="shared" ca="1" si="113"/>
        <v>0</v>
      </c>
      <c r="L255" s="448">
        <f t="shared" ca="1" si="113"/>
        <v>0</v>
      </c>
      <c r="M255" s="445">
        <f t="shared" ca="1" si="105"/>
        <v>0</v>
      </c>
      <c r="N255" s="445">
        <f t="shared" ca="1" si="106"/>
        <v>0</v>
      </c>
      <c r="O255" s="445">
        <f t="shared" ca="1" si="107"/>
        <v>0</v>
      </c>
      <c r="P255" s="445">
        <f t="shared" ca="1" si="93"/>
        <v>0</v>
      </c>
      <c r="Q255" s="442">
        <f t="shared" ca="1" si="94"/>
        <v>0</v>
      </c>
      <c r="R255" s="446">
        <f t="shared" ca="1" si="95"/>
        <v>0</v>
      </c>
      <c r="S255" s="445">
        <f t="shared" ca="1" si="108"/>
        <v>0</v>
      </c>
      <c r="T255" s="442">
        <f t="shared" ca="1" si="108"/>
        <v>0</v>
      </c>
      <c r="U255" s="446">
        <f t="shared" ca="1" si="108"/>
        <v>0</v>
      </c>
      <c r="V255" s="445">
        <f t="shared" ca="1" si="109"/>
        <v>0</v>
      </c>
      <c r="W255" s="445">
        <f t="shared" ca="1" si="110"/>
        <v>0</v>
      </c>
      <c r="X255" s="445">
        <f t="shared" ca="1" si="111"/>
        <v>0</v>
      </c>
      <c r="Y255" s="445">
        <f t="shared" ca="1" si="96"/>
        <v>0</v>
      </c>
      <c r="Z255" s="442">
        <f t="shared" ca="1" si="97"/>
        <v>0</v>
      </c>
      <c r="AA255" s="446">
        <f t="shared" ca="1" si="98"/>
        <v>0</v>
      </c>
      <c r="AB255" s="445">
        <f t="shared" ca="1" si="114"/>
        <v>0</v>
      </c>
      <c r="AC255" s="442">
        <f t="shared" ca="1" si="114"/>
        <v>0</v>
      </c>
      <c r="AD255" s="446">
        <f t="shared" ca="1" si="114"/>
        <v>0</v>
      </c>
      <c r="AE255" s="445">
        <f t="shared" ca="1" si="99"/>
        <v>0</v>
      </c>
      <c r="AF255" s="445">
        <f t="shared" ca="1" si="100"/>
        <v>0</v>
      </c>
      <c r="AG255" s="445">
        <f t="shared" ca="1" si="101"/>
        <v>0</v>
      </c>
      <c r="AH255" s="445">
        <f t="shared" ca="1" si="102"/>
        <v>0</v>
      </c>
      <c r="AI255" s="442">
        <f t="shared" ca="1" si="103"/>
        <v>0</v>
      </c>
      <c r="AJ255" s="446">
        <f t="shared" ca="1" si="104"/>
        <v>0</v>
      </c>
      <c r="AK255" s="445">
        <f t="shared" ca="1" si="115"/>
        <v>0</v>
      </c>
      <c r="AL255" s="442">
        <f t="shared" ca="1" si="115"/>
        <v>0</v>
      </c>
      <c r="AM255" s="446">
        <f t="shared" ca="1" si="115"/>
        <v>0</v>
      </c>
    </row>
    <row r="256" spans="1:39" s="82" customFormat="1" ht="12.9" customHeight="1" x14ac:dyDescent="0.3">
      <c r="A256" s="19"/>
      <c r="B256" s="19"/>
      <c r="C256" s="104"/>
      <c r="D256" s="453"/>
      <c r="E256" s="454" t="str">
        <f t="shared" ca="1" si="112"/>
        <v>Thailand</v>
      </c>
      <c r="F256" s="454" t="str">
        <f t="shared" ca="1" si="112"/>
        <v>th</v>
      </c>
      <c r="G256" s="454" t="str">
        <f t="shared" ca="1" si="112"/>
        <v>e9m3</v>
      </c>
      <c r="H256" s="175"/>
      <c r="I256" s="175"/>
      <c r="J256" s="442">
        <f t="shared" ca="1" si="113"/>
        <v>35</v>
      </c>
      <c r="K256" s="442">
        <f t="shared" ca="1" si="113"/>
        <v>0</v>
      </c>
      <c r="L256" s="448">
        <f t="shared" ca="1" si="113"/>
        <v>38.027000000000001</v>
      </c>
      <c r="M256" s="445">
        <f t="shared" ca="1" si="105"/>
        <v>66365.459999999992</v>
      </c>
      <c r="N256" s="445">
        <f t="shared" ca="1" si="106"/>
        <v>68565.42</v>
      </c>
      <c r="O256" s="445">
        <f t="shared" ca="1" si="107"/>
        <v>71254.259999999995</v>
      </c>
      <c r="P256" s="445">
        <f t="shared" ca="1" si="93"/>
        <v>6061.2385679976969</v>
      </c>
      <c r="Q256" s="442">
        <f t="shared" ca="1" si="94"/>
        <v>15567.457910192868</v>
      </c>
      <c r="R256" s="446">
        <f t="shared" ca="1" si="95"/>
        <v>26271.574693447314</v>
      </c>
      <c r="S256" s="445">
        <f t="shared" ca="1" si="108"/>
        <v>72426.698567997693</v>
      </c>
      <c r="T256" s="442">
        <f t="shared" ca="1" si="108"/>
        <v>84132.877910192867</v>
      </c>
      <c r="U256" s="446">
        <f t="shared" ca="1" si="108"/>
        <v>97525.834693447308</v>
      </c>
      <c r="V256" s="445">
        <f t="shared" ca="1" si="109"/>
        <v>0</v>
      </c>
      <c r="W256" s="445">
        <f t="shared" ca="1" si="110"/>
        <v>0</v>
      </c>
      <c r="X256" s="445">
        <f t="shared" ca="1" si="111"/>
        <v>0</v>
      </c>
      <c r="Y256" s="445">
        <f t="shared" ca="1" si="96"/>
        <v>0</v>
      </c>
      <c r="Z256" s="442">
        <f t="shared" ca="1" si="97"/>
        <v>0</v>
      </c>
      <c r="AA256" s="446">
        <f t="shared" ca="1" si="98"/>
        <v>0</v>
      </c>
      <c r="AB256" s="445">
        <f t="shared" ca="1" si="114"/>
        <v>0</v>
      </c>
      <c r="AC256" s="442">
        <f t="shared" ca="1" si="114"/>
        <v>0</v>
      </c>
      <c r="AD256" s="446">
        <f t="shared" ca="1" si="114"/>
        <v>0</v>
      </c>
      <c r="AE256" s="445">
        <f t="shared" ca="1" si="99"/>
        <v>74335.179599999989</v>
      </c>
      <c r="AF256" s="445">
        <f t="shared" ca="1" si="100"/>
        <v>76799.329200000007</v>
      </c>
      <c r="AG256" s="445">
        <f t="shared" ca="1" si="101"/>
        <v>79811.067599999995</v>
      </c>
      <c r="AH256" s="445">
        <f t="shared" ca="1" si="102"/>
        <v>6585.449115007098</v>
      </c>
      <c r="AI256" s="442">
        <f t="shared" ca="1" si="103"/>
        <v>16913.82062716869</v>
      </c>
      <c r="AJ256" s="446">
        <f t="shared" ca="1" si="104"/>
        <v>28543.6905962206</v>
      </c>
      <c r="AK256" s="445">
        <f t="shared" ca="1" si="115"/>
        <v>80920.628715007086</v>
      </c>
      <c r="AL256" s="442">
        <f t="shared" ca="1" si="115"/>
        <v>93713.149827168701</v>
      </c>
      <c r="AM256" s="446">
        <f t="shared" ca="1" si="115"/>
        <v>108354.75819622059</v>
      </c>
    </row>
    <row r="257" spans="1:39" s="82" customFormat="1" ht="12.9" customHeight="1" x14ac:dyDescent="0.3">
      <c r="A257" s="19"/>
      <c r="B257" s="19"/>
      <c r="C257" s="104"/>
      <c r="D257" s="453"/>
      <c r="E257" s="454" t="str">
        <f t="shared" ca="1" si="112"/>
        <v>Tajikistan</v>
      </c>
      <c r="F257" s="454" t="str">
        <f t="shared" ca="1" si="112"/>
        <v>tj</v>
      </c>
      <c r="G257" s="454" t="str">
        <f t="shared" ca="1" si="112"/>
        <v>e9m3</v>
      </c>
      <c r="H257" s="175"/>
      <c r="I257" s="175"/>
      <c r="J257" s="442">
        <f t="shared" ca="1" si="113"/>
        <v>0</v>
      </c>
      <c r="K257" s="442">
        <f t="shared" ca="1" si="113"/>
        <v>1.821899437728345E-2</v>
      </c>
      <c r="L257" s="448">
        <f t="shared" ca="1" si="113"/>
        <v>0</v>
      </c>
      <c r="M257" s="445">
        <f t="shared" ca="1" si="105"/>
        <v>0</v>
      </c>
      <c r="N257" s="445">
        <f t="shared" ca="1" si="106"/>
        <v>0</v>
      </c>
      <c r="O257" s="445">
        <f t="shared" ca="1" si="107"/>
        <v>0</v>
      </c>
      <c r="P257" s="445">
        <f t="shared" ca="1" si="93"/>
        <v>0</v>
      </c>
      <c r="Q257" s="442">
        <f t="shared" ca="1" si="94"/>
        <v>0</v>
      </c>
      <c r="R257" s="446">
        <f t="shared" ca="1" si="95"/>
        <v>0</v>
      </c>
      <c r="S257" s="445">
        <f t="shared" ca="1" si="108"/>
        <v>0</v>
      </c>
      <c r="T257" s="442">
        <f t="shared" ca="1" si="108"/>
        <v>0</v>
      </c>
      <c r="U257" s="446">
        <f t="shared" ca="1" si="108"/>
        <v>0</v>
      </c>
      <c r="V257" s="445">
        <f t="shared" ca="1" si="109"/>
        <v>34.546055502452269</v>
      </c>
      <c r="W257" s="445">
        <f t="shared" ca="1" si="110"/>
        <v>35.691228613030802</v>
      </c>
      <c r="X257" s="445">
        <f t="shared" ca="1" si="111"/>
        <v>37.09088463707122</v>
      </c>
      <c r="Y257" s="445">
        <f t="shared" ca="1" si="96"/>
        <v>3.155133468277818</v>
      </c>
      <c r="Z257" s="442">
        <f t="shared" ca="1" si="97"/>
        <v>8.103526518125733</v>
      </c>
      <c r="AA257" s="446">
        <f t="shared" ca="1" si="98"/>
        <v>13.67547633206568</v>
      </c>
      <c r="AB257" s="445">
        <f t="shared" ca="1" si="114"/>
        <v>37.701188970730087</v>
      </c>
      <c r="AC257" s="442">
        <f t="shared" ca="1" si="114"/>
        <v>43.794755131156535</v>
      </c>
      <c r="AD257" s="446">
        <f t="shared" ca="1" si="114"/>
        <v>50.766360969136898</v>
      </c>
      <c r="AE257" s="445">
        <f t="shared" ca="1" si="99"/>
        <v>0</v>
      </c>
      <c r="AF257" s="445">
        <f t="shared" ca="1" si="100"/>
        <v>0</v>
      </c>
      <c r="AG257" s="445">
        <f t="shared" ca="1" si="101"/>
        <v>0</v>
      </c>
      <c r="AH257" s="445">
        <f t="shared" ca="1" si="102"/>
        <v>0</v>
      </c>
      <c r="AI257" s="442">
        <f t="shared" ca="1" si="103"/>
        <v>0</v>
      </c>
      <c r="AJ257" s="446">
        <f t="shared" ca="1" si="104"/>
        <v>0</v>
      </c>
      <c r="AK257" s="445">
        <f t="shared" ca="1" si="115"/>
        <v>0</v>
      </c>
      <c r="AL257" s="442">
        <f t="shared" ca="1" si="115"/>
        <v>0</v>
      </c>
      <c r="AM257" s="446">
        <f t="shared" ca="1" si="115"/>
        <v>0</v>
      </c>
    </row>
    <row r="258" spans="1:39" s="82" customFormat="1" ht="12.9" customHeight="1" x14ac:dyDescent="0.3">
      <c r="A258" s="19"/>
      <c r="B258" s="19"/>
      <c r="C258" s="104"/>
      <c r="D258" s="453"/>
      <c r="E258" s="454" t="str">
        <f t="shared" ca="1" si="112"/>
        <v>Tokelau</v>
      </c>
      <c r="F258" s="454" t="str">
        <f t="shared" ca="1" si="112"/>
        <v>tk</v>
      </c>
      <c r="G258" s="454" t="str">
        <f t="shared" ca="1" si="112"/>
        <v>e9m3</v>
      </c>
      <c r="H258" s="175"/>
      <c r="I258" s="175"/>
      <c r="J258" s="442">
        <f t="shared" ca="1" si="113"/>
        <v>0</v>
      </c>
      <c r="K258" s="442">
        <f t="shared" ca="1" si="113"/>
        <v>0</v>
      </c>
      <c r="L258" s="448">
        <f t="shared" ca="1" si="113"/>
        <v>0</v>
      </c>
      <c r="M258" s="445">
        <f t="shared" ca="1" si="105"/>
        <v>0</v>
      </c>
      <c r="N258" s="445">
        <f t="shared" ca="1" si="106"/>
        <v>0</v>
      </c>
      <c r="O258" s="445">
        <f t="shared" ca="1" si="107"/>
        <v>0</v>
      </c>
      <c r="P258" s="445">
        <f t="shared" ca="1" si="93"/>
        <v>0</v>
      </c>
      <c r="Q258" s="442">
        <f t="shared" ca="1" si="94"/>
        <v>0</v>
      </c>
      <c r="R258" s="446">
        <f t="shared" ca="1" si="95"/>
        <v>0</v>
      </c>
      <c r="S258" s="445">
        <f t="shared" ca="1" si="108"/>
        <v>0</v>
      </c>
      <c r="T258" s="442">
        <f t="shared" ca="1" si="108"/>
        <v>0</v>
      </c>
      <c r="U258" s="446">
        <f t="shared" ca="1" si="108"/>
        <v>0</v>
      </c>
      <c r="V258" s="445">
        <f t="shared" ca="1" si="109"/>
        <v>0</v>
      </c>
      <c r="W258" s="445">
        <f t="shared" ca="1" si="110"/>
        <v>0</v>
      </c>
      <c r="X258" s="445">
        <f t="shared" ca="1" si="111"/>
        <v>0</v>
      </c>
      <c r="Y258" s="445">
        <f t="shared" ca="1" si="96"/>
        <v>0</v>
      </c>
      <c r="Z258" s="442">
        <f t="shared" ca="1" si="97"/>
        <v>0</v>
      </c>
      <c r="AA258" s="446">
        <f t="shared" ca="1" si="98"/>
        <v>0</v>
      </c>
      <c r="AB258" s="445">
        <f t="shared" ca="1" si="114"/>
        <v>0</v>
      </c>
      <c r="AC258" s="442">
        <f t="shared" ca="1" si="114"/>
        <v>0</v>
      </c>
      <c r="AD258" s="446">
        <f t="shared" ca="1" si="114"/>
        <v>0</v>
      </c>
      <c r="AE258" s="445">
        <f t="shared" ca="1" si="99"/>
        <v>0</v>
      </c>
      <c r="AF258" s="445">
        <f t="shared" ca="1" si="100"/>
        <v>0</v>
      </c>
      <c r="AG258" s="445">
        <f t="shared" ca="1" si="101"/>
        <v>0</v>
      </c>
      <c r="AH258" s="445">
        <f t="shared" ca="1" si="102"/>
        <v>0</v>
      </c>
      <c r="AI258" s="442">
        <f t="shared" ca="1" si="103"/>
        <v>0</v>
      </c>
      <c r="AJ258" s="446">
        <f t="shared" ca="1" si="104"/>
        <v>0</v>
      </c>
      <c r="AK258" s="445">
        <f t="shared" ca="1" si="115"/>
        <v>0</v>
      </c>
      <c r="AL258" s="442">
        <f t="shared" ca="1" si="115"/>
        <v>0</v>
      </c>
      <c r="AM258" s="446">
        <f t="shared" ca="1" si="115"/>
        <v>0</v>
      </c>
    </row>
    <row r="259" spans="1:39" s="82" customFormat="1" ht="12.9" customHeight="1" x14ac:dyDescent="0.3">
      <c r="A259" s="19"/>
      <c r="B259" s="19"/>
      <c r="C259" s="104"/>
      <c r="D259" s="453"/>
      <c r="E259" s="454" t="str">
        <f t="shared" ref="E259:G278" ca="1" si="116">INDIRECT((ADDRESS(ROW(),COLUMN(),,,$F$290)))</f>
        <v>Timor-Leste</v>
      </c>
      <c r="F259" s="454" t="str">
        <f t="shared" ca="1" si="116"/>
        <v>tl</v>
      </c>
      <c r="G259" s="454" t="str">
        <f t="shared" ca="1" si="116"/>
        <v>e9m3</v>
      </c>
      <c r="H259" s="175"/>
      <c r="I259" s="175"/>
      <c r="J259" s="442">
        <f t="shared" ref="J259:L278" ca="1" si="117">INDIRECT((ADDRESS(ROW(),COLUMN(),,,$F$290)))</f>
        <v>0</v>
      </c>
      <c r="K259" s="442">
        <f t="shared" ca="1" si="117"/>
        <v>5.1046738035959409</v>
      </c>
      <c r="L259" s="448">
        <f t="shared" ca="1" si="117"/>
        <v>0</v>
      </c>
      <c r="M259" s="445">
        <f t="shared" ca="1" si="105"/>
        <v>0</v>
      </c>
      <c r="N259" s="445">
        <f t="shared" ca="1" si="106"/>
        <v>0</v>
      </c>
      <c r="O259" s="445">
        <f t="shared" ca="1" si="107"/>
        <v>0</v>
      </c>
      <c r="P259" s="445">
        <f t="shared" ca="1" si="93"/>
        <v>0</v>
      </c>
      <c r="Q259" s="442">
        <f t="shared" ca="1" si="94"/>
        <v>0</v>
      </c>
      <c r="R259" s="446">
        <f t="shared" ca="1" si="95"/>
        <v>0</v>
      </c>
      <c r="S259" s="445">
        <f t="shared" ca="1" si="108"/>
        <v>0</v>
      </c>
      <c r="T259" s="442">
        <f t="shared" ca="1" si="108"/>
        <v>0</v>
      </c>
      <c r="U259" s="446">
        <f t="shared" ca="1" si="108"/>
        <v>0</v>
      </c>
      <c r="V259" s="445">
        <f t="shared" ca="1" si="109"/>
        <v>9679.2578607312644</v>
      </c>
      <c r="W259" s="445">
        <f t="shared" ca="1" si="110"/>
        <v>10000.117237330092</v>
      </c>
      <c r="X259" s="445">
        <f t="shared" ca="1" si="111"/>
        <v>10392.278697617547</v>
      </c>
      <c r="Y259" s="445">
        <f t="shared" ca="1" si="96"/>
        <v>884.01844958294907</v>
      </c>
      <c r="Z259" s="442">
        <f t="shared" ca="1" si="97"/>
        <v>2270.4798452212553</v>
      </c>
      <c r="AA259" s="446">
        <f t="shared" ca="1" si="98"/>
        <v>3831.6519747672733</v>
      </c>
      <c r="AB259" s="445">
        <f t="shared" ca="1" si="114"/>
        <v>10563.276310314213</v>
      </c>
      <c r="AC259" s="442">
        <f t="shared" ca="1" si="114"/>
        <v>12270.597082551347</v>
      </c>
      <c r="AD259" s="446">
        <f t="shared" ca="1" si="114"/>
        <v>14223.93067238482</v>
      </c>
      <c r="AE259" s="445">
        <f t="shared" ca="1" si="99"/>
        <v>0</v>
      </c>
      <c r="AF259" s="445">
        <f t="shared" ca="1" si="100"/>
        <v>0</v>
      </c>
      <c r="AG259" s="445">
        <f t="shared" ca="1" si="101"/>
        <v>0</v>
      </c>
      <c r="AH259" s="445">
        <f t="shared" ca="1" si="102"/>
        <v>0</v>
      </c>
      <c r="AI259" s="442">
        <f t="shared" ca="1" si="103"/>
        <v>0</v>
      </c>
      <c r="AJ259" s="446">
        <f t="shared" ca="1" si="104"/>
        <v>0</v>
      </c>
      <c r="AK259" s="445">
        <f t="shared" ca="1" si="115"/>
        <v>0</v>
      </c>
      <c r="AL259" s="442">
        <f t="shared" ca="1" si="115"/>
        <v>0</v>
      </c>
      <c r="AM259" s="446">
        <f t="shared" ca="1" si="115"/>
        <v>0</v>
      </c>
    </row>
    <row r="260" spans="1:39" s="82" customFormat="1" ht="12.9" customHeight="1" x14ac:dyDescent="0.3">
      <c r="A260" s="19"/>
      <c r="B260" s="19"/>
      <c r="C260" s="104"/>
      <c r="D260" s="453"/>
      <c r="E260" s="454" t="str">
        <f t="shared" ca="1" si="116"/>
        <v>Turkmenistan</v>
      </c>
      <c r="F260" s="454" t="str">
        <f t="shared" ca="1" si="116"/>
        <v>tm</v>
      </c>
      <c r="G260" s="454" t="str">
        <f t="shared" ca="1" si="116"/>
        <v>e9m3</v>
      </c>
      <c r="H260" s="175"/>
      <c r="I260" s="175"/>
      <c r="J260" s="442">
        <f t="shared" ca="1" si="117"/>
        <v>63</v>
      </c>
      <c r="K260" s="442">
        <f t="shared" ca="1" si="117"/>
        <v>0</v>
      </c>
      <c r="L260" s="448">
        <f t="shared" ca="1" si="117"/>
        <v>86.662000000000006</v>
      </c>
      <c r="M260" s="445">
        <f t="shared" ca="1" si="105"/>
        <v>119457.82799999999</v>
      </c>
      <c r="N260" s="445">
        <f t="shared" ca="1" si="106"/>
        <v>123417.75599999999</v>
      </c>
      <c r="O260" s="445">
        <f t="shared" ca="1" si="107"/>
        <v>128257.66799999999</v>
      </c>
      <c r="P260" s="445">
        <f t="shared" ca="1" si="93"/>
        <v>10910.229422395856</v>
      </c>
      <c r="Q260" s="442">
        <f t="shared" ca="1" si="94"/>
        <v>28021.424238347165</v>
      </c>
      <c r="R260" s="446">
        <f t="shared" ca="1" si="95"/>
        <v>47288.834448205169</v>
      </c>
      <c r="S260" s="445">
        <f t="shared" ca="1" si="108"/>
        <v>130368.05742239585</v>
      </c>
      <c r="T260" s="442">
        <f t="shared" ca="1" si="108"/>
        <v>151439.18023834715</v>
      </c>
      <c r="U260" s="446">
        <f t="shared" ca="1" si="108"/>
        <v>175546.50244820517</v>
      </c>
      <c r="V260" s="445">
        <f t="shared" ca="1" si="109"/>
        <v>0</v>
      </c>
      <c r="W260" s="445">
        <f t="shared" ca="1" si="110"/>
        <v>0</v>
      </c>
      <c r="X260" s="445">
        <f t="shared" ca="1" si="111"/>
        <v>0</v>
      </c>
      <c r="Y260" s="445">
        <f t="shared" ca="1" si="96"/>
        <v>0</v>
      </c>
      <c r="Z260" s="442">
        <f t="shared" ca="1" si="97"/>
        <v>0</v>
      </c>
      <c r="AA260" s="446">
        <f t="shared" ca="1" si="98"/>
        <v>0</v>
      </c>
      <c r="AB260" s="445">
        <f t="shared" ca="1" si="114"/>
        <v>0</v>
      </c>
      <c r="AC260" s="442">
        <f t="shared" ca="1" si="114"/>
        <v>0</v>
      </c>
      <c r="AD260" s="446">
        <f t="shared" ca="1" si="114"/>
        <v>0</v>
      </c>
      <c r="AE260" s="445">
        <f t="shared" ca="1" si="99"/>
        <v>169406.87760000001</v>
      </c>
      <c r="AF260" s="445">
        <f t="shared" ca="1" si="100"/>
        <v>175022.57520000002</v>
      </c>
      <c r="AG260" s="445">
        <f t="shared" ca="1" si="101"/>
        <v>181886.20560000002</v>
      </c>
      <c r="AH260" s="445">
        <f t="shared" ca="1" si="102"/>
        <v>15007.973050851899</v>
      </c>
      <c r="AI260" s="442">
        <f t="shared" ca="1" si="103"/>
        <v>38545.915354660981</v>
      </c>
      <c r="AJ260" s="446">
        <f t="shared" ca="1" si="104"/>
        <v>65049.920173815182</v>
      </c>
      <c r="AK260" s="445">
        <f t="shared" ca="1" si="115"/>
        <v>184414.85065085191</v>
      </c>
      <c r="AL260" s="442">
        <f t="shared" ca="1" si="115"/>
        <v>213568.490554661</v>
      </c>
      <c r="AM260" s="446">
        <f t="shared" ca="1" si="115"/>
        <v>246936.12577381521</v>
      </c>
    </row>
    <row r="261" spans="1:39" s="82" customFormat="1" ht="12.9" customHeight="1" x14ac:dyDescent="0.3">
      <c r="A261" s="19"/>
      <c r="B261" s="19"/>
      <c r="C261" s="104"/>
      <c r="D261" s="453"/>
      <c r="E261" s="454" t="str">
        <f t="shared" ca="1" si="116"/>
        <v>Tunisia</v>
      </c>
      <c r="F261" s="454" t="str">
        <f t="shared" ca="1" si="116"/>
        <v>tn</v>
      </c>
      <c r="G261" s="454" t="str">
        <f t="shared" ca="1" si="116"/>
        <v>e9m3</v>
      </c>
      <c r="H261" s="175"/>
      <c r="I261" s="175"/>
      <c r="J261" s="442">
        <f t="shared" ca="1" si="117"/>
        <v>0</v>
      </c>
      <c r="K261" s="442">
        <f t="shared" ca="1" si="117"/>
        <v>0</v>
      </c>
      <c r="L261" s="448">
        <f t="shared" ca="1" si="117"/>
        <v>0</v>
      </c>
      <c r="M261" s="445">
        <f t="shared" ca="1" si="105"/>
        <v>0</v>
      </c>
      <c r="N261" s="445">
        <f t="shared" ca="1" si="106"/>
        <v>0</v>
      </c>
      <c r="O261" s="445">
        <f t="shared" ca="1" si="107"/>
        <v>0</v>
      </c>
      <c r="P261" s="445">
        <f t="shared" ca="1" si="93"/>
        <v>0</v>
      </c>
      <c r="Q261" s="442">
        <f t="shared" ca="1" si="94"/>
        <v>0</v>
      </c>
      <c r="R261" s="446">
        <f t="shared" ca="1" si="95"/>
        <v>0</v>
      </c>
      <c r="S261" s="445">
        <f t="shared" ca="1" si="108"/>
        <v>0</v>
      </c>
      <c r="T261" s="442">
        <f t="shared" ca="1" si="108"/>
        <v>0</v>
      </c>
      <c r="U261" s="446">
        <f t="shared" ca="1" si="108"/>
        <v>0</v>
      </c>
      <c r="V261" s="445">
        <f t="shared" ca="1" si="109"/>
        <v>0</v>
      </c>
      <c r="W261" s="445">
        <f t="shared" ca="1" si="110"/>
        <v>0</v>
      </c>
      <c r="X261" s="445">
        <f t="shared" ca="1" si="111"/>
        <v>0</v>
      </c>
      <c r="Y261" s="445">
        <f t="shared" ca="1" si="96"/>
        <v>0</v>
      </c>
      <c r="Z261" s="442">
        <f t="shared" ca="1" si="97"/>
        <v>0</v>
      </c>
      <c r="AA261" s="446">
        <f t="shared" ca="1" si="98"/>
        <v>0</v>
      </c>
      <c r="AB261" s="445">
        <f t="shared" ca="1" si="114"/>
        <v>0</v>
      </c>
      <c r="AC261" s="442">
        <f t="shared" ca="1" si="114"/>
        <v>0</v>
      </c>
      <c r="AD261" s="446">
        <f t="shared" ca="1" si="114"/>
        <v>0</v>
      </c>
      <c r="AE261" s="445">
        <f t="shared" ca="1" si="99"/>
        <v>0</v>
      </c>
      <c r="AF261" s="445">
        <f t="shared" ca="1" si="100"/>
        <v>0</v>
      </c>
      <c r="AG261" s="445">
        <f t="shared" ca="1" si="101"/>
        <v>0</v>
      </c>
      <c r="AH261" s="445">
        <f t="shared" ca="1" si="102"/>
        <v>0</v>
      </c>
      <c r="AI261" s="442">
        <f t="shared" ca="1" si="103"/>
        <v>0</v>
      </c>
      <c r="AJ261" s="446">
        <f t="shared" ca="1" si="104"/>
        <v>0</v>
      </c>
      <c r="AK261" s="445">
        <f t="shared" ca="1" si="115"/>
        <v>0</v>
      </c>
      <c r="AL261" s="442">
        <f t="shared" ca="1" si="115"/>
        <v>0</v>
      </c>
      <c r="AM261" s="446">
        <f t="shared" ca="1" si="115"/>
        <v>0</v>
      </c>
    </row>
    <row r="262" spans="1:39" s="82" customFormat="1" ht="12.9" customHeight="1" x14ac:dyDescent="0.3">
      <c r="A262" s="19"/>
      <c r="B262" s="19"/>
      <c r="C262" s="104"/>
      <c r="D262" s="453"/>
      <c r="E262" s="454" t="str">
        <f t="shared" ca="1" si="116"/>
        <v>Tonga</v>
      </c>
      <c r="F262" s="454" t="str">
        <f t="shared" ca="1" si="116"/>
        <v>to</v>
      </c>
      <c r="G262" s="454" t="str">
        <f t="shared" ca="1" si="116"/>
        <v>e9m3</v>
      </c>
      <c r="H262" s="175"/>
      <c r="I262" s="175"/>
      <c r="J262" s="442">
        <f t="shared" ca="1" si="117"/>
        <v>34</v>
      </c>
      <c r="K262" s="442">
        <f t="shared" ca="1" si="117"/>
        <v>0</v>
      </c>
      <c r="L262" s="448">
        <f t="shared" ca="1" si="117"/>
        <v>35.627000000000002</v>
      </c>
      <c r="M262" s="445">
        <f t="shared" ca="1" si="105"/>
        <v>64469.303999999996</v>
      </c>
      <c r="N262" s="445">
        <f t="shared" ca="1" si="106"/>
        <v>66606.40800000001</v>
      </c>
      <c r="O262" s="445">
        <f t="shared" ca="1" si="107"/>
        <v>69218.423999999999</v>
      </c>
      <c r="P262" s="445">
        <f t="shared" ca="1" si="93"/>
        <v>5888.060323197763</v>
      </c>
      <c r="Q262" s="442">
        <f t="shared" ca="1" si="94"/>
        <v>15122.673398473071</v>
      </c>
      <c r="R262" s="446">
        <f t="shared" ca="1" si="95"/>
        <v>25520.958273634533</v>
      </c>
      <c r="S262" s="445">
        <f t="shared" ca="1" si="108"/>
        <v>70357.364323197762</v>
      </c>
      <c r="T262" s="442">
        <f t="shared" ca="1" si="108"/>
        <v>81729.081398473078</v>
      </c>
      <c r="U262" s="446">
        <f t="shared" ca="1" si="108"/>
        <v>94739.382273634532</v>
      </c>
      <c r="V262" s="445">
        <f t="shared" ca="1" si="109"/>
        <v>0</v>
      </c>
      <c r="W262" s="445">
        <f t="shared" ca="1" si="110"/>
        <v>0</v>
      </c>
      <c r="X262" s="445">
        <f t="shared" ca="1" si="111"/>
        <v>0</v>
      </c>
      <c r="Y262" s="445">
        <f t="shared" ca="1" si="96"/>
        <v>0</v>
      </c>
      <c r="Z262" s="442">
        <f t="shared" ca="1" si="97"/>
        <v>0</v>
      </c>
      <c r="AA262" s="446">
        <f t="shared" ca="1" si="98"/>
        <v>0</v>
      </c>
      <c r="AB262" s="445">
        <f t="shared" ca="1" si="114"/>
        <v>0</v>
      </c>
      <c r="AC262" s="442">
        <f t="shared" ca="1" si="114"/>
        <v>0</v>
      </c>
      <c r="AD262" s="446">
        <f t="shared" ca="1" si="114"/>
        <v>0</v>
      </c>
      <c r="AE262" s="445">
        <f t="shared" ca="1" si="99"/>
        <v>69643.659599999999</v>
      </c>
      <c r="AF262" s="445">
        <f t="shared" ca="1" si="100"/>
        <v>71952.289200000014</v>
      </c>
      <c r="AG262" s="445">
        <f t="shared" ca="1" si="101"/>
        <v>74773.9476</v>
      </c>
      <c r="AH262" s="445">
        <f t="shared" ca="1" si="102"/>
        <v>6169.821327487256</v>
      </c>
      <c r="AI262" s="442">
        <f t="shared" ca="1" si="103"/>
        <v>15846.337799041181</v>
      </c>
      <c r="AJ262" s="446">
        <f t="shared" ca="1" si="104"/>
        <v>26742.211188669928</v>
      </c>
      <c r="AK262" s="445">
        <f t="shared" ca="1" si="115"/>
        <v>75813.480927487253</v>
      </c>
      <c r="AL262" s="442">
        <f t="shared" ca="1" si="115"/>
        <v>87798.626999041197</v>
      </c>
      <c r="AM262" s="446">
        <f t="shared" ca="1" si="115"/>
        <v>101516.15878866993</v>
      </c>
    </row>
    <row r="263" spans="1:39" s="82" customFormat="1" ht="12.9" customHeight="1" x14ac:dyDescent="0.3">
      <c r="A263" s="19"/>
      <c r="B263" s="19"/>
      <c r="C263" s="104"/>
      <c r="D263" s="453"/>
      <c r="E263" s="454" t="str">
        <f t="shared" ca="1" si="116"/>
        <v>Turkey</v>
      </c>
      <c r="F263" s="454" t="str">
        <f t="shared" ca="1" si="116"/>
        <v>tr</v>
      </c>
      <c r="G263" s="454" t="str">
        <f t="shared" ca="1" si="116"/>
        <v>e9m3</v>
      </c>
      <c r="H263" s="175"/>
      <c r="I263" s="175"/>
      <c r="J263" s="442">
        <f t="shared" ca="1" si="117"/>
        <v>0</v>
      </c>
      <c r="K263" s="442">
        <f t="shared" ca="1" si="117"/>
        <v>0</v>
      </c>
      <c r="L263" s="448">
        <f t="shared" ca="1" si="117"/>
        <v>0</v>
      </c>
      <c r="M263" s="445">
        <f t="shared" ca="1" si="105"/>
        <v>0</v>
      </c>
      <c r="N263" s="445">
        <f t="shared" ca="1" si="106"/>
        <v>0</v>
      </c>
      <c r="O263" s="445">
        <f t="shared" ca="1" si="107"/>
        <v>0</v>
      </c>
      <c r="P263" s="445">
        <f t="shared" ca="1" si="93"/>
        <v>0</v>
      </c>
      <c r="Q263" s="442">
        <f t="shared" ca="1" si="94"/>
        <v>0</v>
      </c>
      <c r="R263" s="446">
        <f t="shared" ca="1" si="95"/>
        <v>0</v>
      </c>
      <c r="S263" s="445">
        <f t="shared" ca="1" si="108"/>
        <v>0</v>
      </c>
      <c r="T263" s="442">
        <f t="shared" ca="1" si="108"/>
        <v>0</v>
      </c>
      <c r="U263" s="446">
        <f t="shared" ca="1" si="108"/>
        <v>0</v>
      </c>
      <c r="V263" s="445">
        <f t="shared" ca="1" si="109"/>
        <v>0</v>
      </c>
      <c r="W263" s="445">
        <f t="shared" ca="1" si="110"/>
        <v>0</v>
      </c>
      <c r="X263" s="445">
        <f t="shared" ca="1" si="111"/>
        <v>0</v>
      </c>
      <c r="Y263" s="445">
        <f t="shared" ca="1" si="96"/>
        <v>0</v>
      </c>
      <c r="Z263" s="442">
        <f t="shared" ca="1" si="97"/>
        <v>0</v>
      </c>
      <c r="AA263" s="446">
        <f t="shared" ca="1" si="98"/>
        <v>0</v>
      </c>
      <c r="AB263" s="445">
        <f t="shared" ca="1" si="114"/>
        <v>0</v>
      </c>
      <c r="AC263" s="442">
        <f t="shared" ca="1" si="114"/>
        <v>0</v>
      </c>
      <c r="AD263" s="446">
        <f t="shared" ca="1" si="114"/>
        <v>0</v>
      </c>
      <c r="AE263" s="445">
        <f t="shared" ca="1" si="99"/>
        <v>0</v>
      </c>
      <c r="AF263" s="445">
        <f t="shared" ca="1" si="100"/>
        <v>0</v>
      </c>
      <c r="AG263" s="445">
        <f t="shared" ca="1" si="101"/>
        <v>0</v>
      </c>
      <c r="AH263" s="445">
        <f t="shared" ca="1" si="102"/>
        <v>0</v>
      </c>
      <c r="AI263" s="442">
        <f t="shared" ca="1" si="103"/>
        <v>0</v>
      </c>
      <c r="AJ263" s="446">
        <f t="shared" ca="1" si="104"/>
        <v>0</v>
      </c>
      <c r="AK263" s="445">
        <f t="shared" ca="1" si="115"/>
        <v>0</v>
      </c>
      <c r="AL263" s="442">
        <f t="shared" ca="1" si="115"/>
        <v>0</v>
      </c>
      <c r="AM263" s="446">
        <f t="shared" ca="1" si="115"/>
        <v>0</v>
      </c>
    </row>
    <row r="264" spans="1:39" s="82" customFormat="1" ht="12.9" customHeight="1" x14ac:dyDescent="0.3">
      <c r="A264" s="19"/>
      <c r="B264" s="19"/>
      <c r="C264" s="104"/>
      <c r="D264" s="453"/>
      <c r="E264" s="454" t="str">
        <f t="shared" ca="1" si="116"/>
        <v>Trinidad and Tobago</v>
      </c>
      <c r="F264" s="454" t="str">
        <f t="shared" ca="1" si="116"/>
        <v>tt</v>
      </c>
      <c r="G264" s="454" t="str">
        <f t="shared" ca="1" si="116"/>
        <v>e9m3</v>
      </c>
      <c r="H264" s="175"/>
      <c r="I264" s="175"/>
      <c r="J264" s="442">
        <f t="shared" ca="1" si="117"/>
        <v>0</v>
      </c>
      <c r="K264" s="442">
        <f t="shared" ca="1" si="117"/>
        <v>0</v>
      </c>
      <c r="L264" s="448">
        <f t="shared" ca="1" si="117"/>
        <v>0</v>
      </c>
      <c r="M264" s="445">
        <f t="shared" ca="1" si="105"/>
        <v>0</v>
      </c>
      <c r="N264" s="445">
        <f t="shared" ca="1" si="106"/>
        <v>0</v>
      </c>
      <c r="O264" s="445">
        <f t="shared" ca="1" si="107"/>
        <v>0</v>
      </c>
      <c r="P264" s="445">
        <f t="shared" ca="1" si="93"/>
        <v>0</v>
      </c>
      <c r="Q264" s="442">
        <f t="shared" ca="1" si="94"/>
        <v>0</v>
      </c>
      <c r="R264" s="446">
        <f t="shared" ca="1" si="95"/>
        <v>0</v>
      </c>
      <c r="S264" s="445">
        <f t="shared" ca="1" si="108"/>
        <v>0</v>
      </c>
      <c r="T264" s="442">
        <f t="shared" ca="1" si="108"/>
        <v>0</v>
      </c>
      <c r="U264" s="446">
        <f t="shared" ca="1" si="108"/>
        <v>0</v>
      </c>
      <c r="V264" s="445">
        <f t="shared" ca="1" si="109"/>
        <v>0</v>
      </c>
      <c r="W264" s="445">
        <f t="shared" ca="1" si="110"/>
        <v>0</v>
      </c>
      <c r="X264" s="445">
        <f t="shared" ca="1" si="111"/>
        <v>0</v>
      </c>
      <c r="Y264" s="445">
        <f t="shared" ca="1" si="96"/>
        <v>0</v>
      </c>
      <c r="Z264" s="442">
        <f t="shared" ca="1" si="97"/>
        <v>0</v>
      </c>
      <c r="AA264" s="446">
        <f t="shared" ca="1" si="98"/>
        <v>0</v>
      </c>
      <c r="AB264" s="445">
        <f t="shared" ca="1" si="114"/>
        <v>0</v>
      </c>
      <c r="AC264" s="442">
        <f t="shared" ca="1" si="114"/>
        <v>0</v>
      </c>
      <c r="AD264" s="446">
        <f t="shared" ca="1" si="114"/>
        <v>0</v>
      </c>
      <c r="AE264" s="445">
        <f t="shared" ca="1" si="99"/>
        <v>0</v>
      </c>
      <c r="AF264" s="445">
        <f t="shared" ca="1" si="100"/>
        <v>0</v>
      </c>
      <c r="AG264" s="445">
        <f t="shared" ca="1" si="101"/>
        <v>0</v>
      </c>
      <c r="AH264" s="445">
        <f t="shared" ca="1" si="102"/>
        <v>0</v>
      </c>
      <c r="AI264" s="442">
        <f t="shared" ca="1" si="103"/>
        <v>0</v>
      </c>
      <c r="AJ264" s="446">
        <f t="shared" ca="1" si="104"/>
        <v>0</v>
      </c>
      <c r="AK264" s="445">
        <f t="shared" ca="1" si="115"/>
        <v>0</v>
      </c>
      <c r="AL264" s="442">
        <f t="shared" ca="1" si="115"/>
        <v>0</v>
      </c>
      <c r="AM264" s="446">
        <f t="shared" ca="1" si="115"/>
        <v>0</v>
      </c>
    </row>
    <row r="265" spans="1:39" s="82" customFormat="1" ht="12.9" customHeight="1" x14ac:dyDescent="0.3">
      <c r="A265" s="19"/>
      <c r="B265" s="19"/>
      <c r="C265" s="104"/>
      <c r="D265" s="453"/>
      <c r="E265" s="454" t="str">
        <f t="shared" ca="1" si="116"/>
        <v>Tuvalu</v>
      </c>
      <c r="F265" s="454" t="str">
        <f t="shared" ca="1" si="116"/>
        <v>tv</v>
      </c>
      <c r="G265" s="454" t="str">
        <f t="shared" ca="1" si="116"/>
        <v>e9m3</v>
      </c>
      <c r="H265" s="175"/>
      <c r="I265" s="175"/>
      <c r="J265" s="442">
        <f t="shared" ca="1" si="117"/>
        <v>0</v>
      </c>
      <c r="K265" s="442">
        <f t="shared" ca="1" si="117"/>
        <v>0</v>
      </c>
      <c r="L265" s="448">
        <f t="shared" ca="1" si="117"/>
        <v>0</v>
      </c>
      <c r="M265" s="445">
        <f t="shared" ca="1" si="105"/>
        <v>0</v>
      </c>
      <c r="N265" s="445">
        <f t="shared" ca="1" si="106"/>
        <v>0</v>
      </c>
      <c r="O265" s="445">
        <f t="shared" ca="1" si="107"/>
        <v>0</v>
      </c>
      <c r="P265" s="445">
        <f t="shared" ca="1" si="93"/>
        <v>0</v>
      </c>
      <c r="Q265" s="442">
        <f t="shared" ca="1" si="94"/>
        <v>0</v>
      </c>
      <c r="R265" s="446">
        <f t="shared" ca="1" si="95"/>
        <v>0</v>
      </c>
      <c r="S265" s="445">
        <f t="shared" ca="1" si="108"/>
        <v>0</v>
      </c>
      <c r="T265" s="442">
        <f t="shared" ca="1" si="108"/>
        <v>0</v>
      </c>
      <c r="U265" s="446">
        <f t="shared" ca="1" si="108"/>
        <v>0</v>
      </c>
      <c r="V265" s="445">
        <f t="shared" ca="1" si="109"/>
        <v>0</v>
      </c>
      <c r="W265" s="445">
        <f t="shared" ca="1" si="110"/>
        <v>0</v>
      </c>
      <c r="X265" s="445">
        <f t="shared" ca="1" si="111"/>
        <v>0</v>
      </c>
      <c r="Y265" s="445">
        <f t="shared" ca="1" si="96"/>
        <v>0</v>
      </c>
      <c r="Z265" s="442">
        <f t="shared" ca="1" si="97"/>
        <v>0</v>
      </c>
      <c r="AA265" s="446">
        <f t="shared" ca="1" si="98"/>
        <v>0</v>
      </c>
      <c r="AB265" s="445">
        <f t="shared" ca="1" si="114"/>
        <v>0</v>
      </c>
      <c r="AC265" s="442">
        <f t="shared" ca="1" si="114"/>
        <v>0</v>
      </c>
      <c r="AD265" s="446">
        <f t="shared" ca="1" si="114"/>
        <v>0</v>
      </c>
      <c r="AE265" s="445">
        <f t="shared" ca="1" si="99"/>
        <v>0</v>
      </c>
      <c r="AF265" s="445">
        <f t="shared" ca="1" si="100"/>
        <v>0</v>
      </c>
      <c r="AG265" s="445">
        <f t="shared" ca="1" si="101"/>
        <v>0</v>
      </c>
      <c r="AH265" s="445">
        <f t="shared" ca="1" si="102"/>
        <v>0</v>
      </c>
      <c r="AI265" s="442">
        <f t="shared" ca="1" si="103"/>
        <v>0</v>
      </c>
      <c r="AJ265" s="446">
        <f t="shared" ca="1" si="104"/>
        <v>0</v>
      </c>
      <c r="AK265" s="445">
        <f t="shared" ca="1" si="115"/>
        <v>0</v>
      </c>
      <c r="AL265" s="442">
        <f t="shared" ca="1" si="115"/>
        <v>0</v>
      </c>
      <c r="AM265" s="446">
        <f t="shared" ca="1" si="115"/>
        <v>0</v>
      </c>
    </row>
    <row r="266" spans="1:39" s="82" customFormat="1" ht="12.9" customHeight="1" x14ac:dyDescent="0.3">
      <c r="A266" s="19"/>
      <c r="B266" s="19"/>
      <c r="C266" s="104"/>
      <c r="D266" s="453"/>
      <c r="E266" s="454" t="str">
        <f t="shared" ca="1" si="116"/>
        <v>Taiwan, Province of China</v>
      </c>
      <c r="F266" s="454" t="str">
        <f t="shared" ca="1" si="116"/>
        <v>tw</v>
      </c>
      <c r="G266" s="454" t="str">
        <f t="shared" ca="1" si="116"/>
        <v>e9m3</v>
      </c>
      <c r="H266" s="175"/>
      <c r="I266" s="175"/>
      <c r="J266" s="442">
        <f t="shared" ca="1" si="117"/>
        <v>0</v>
      </c>
      <c r="K266" s="442">
        <f t="shared" ca="1" si="117"/>
        <v>0.15059583937194346</v>
      </c>
      <c r="L266" s="448">
        <f t="shared" ca="1" si="117"/>
        <v>0</v>
      </c>
      <c r="M266" s="445">
        <f t="shared" ca="1" si="105"/>
        <v>0</v>
      </c>
      <c r="N266" s="445">
        <f t="shared" ca="1" si="106"/>
        <v>0</v>
      </c>
      <c r="O266" s="445">
        <f t="shared" ca="1" si="107"/>
        <v>0</v>
      </c>
      <c r="P266" s="445">
        <f t="shared" ca="1" si="93"/>
        <v>0</v>
      </c>
      <c r="Q266" s="442">
        <f t="shared" ca="1" si="94"/>
        <v>0</v>
      </c>
      <c r="R266" s="446">
        <f t="shared" ca="1" si="95"/>
        <v>0</v>
      </c>
      <c r="S266" s="445">
        <f t="shared" ca="1" si="108"/>
        <v>0</v>
      </c>
      <c r="T266" s="442">
        <f t="shared" ca="1" si="108"/>
        <v>0</v>
      </c>
      <c r="U266" s="446">
        <f t="shared" ca="1" si="108"/>
        <v>0</v>
      </c>
      <c r="V266" s="445">
        <f t="shared" ca="1" si="109"/>
        <v>285.55320440014685</v>
      </c>
      <c r="W266" s="445">
        <f t="shared" ca="1" si="110"/>
        <v>295.01905647970972</v>
      </c>
      <c r="X266" s="445">
        <f t="shared" ca="1" si="111"/>
        <v>306.58843124361988</v>
      </c>
      <c r="Y266" s="445">
        <f t="shared" ca="1" si="96"/>
        <v>26.079923136605991</v>
      </c>
      <c r="Z266" s="442">
        <f t="shared" ca="1" si="97"/>
        <v>66.982696882082735</v>
      </c>
      <c r="AA266" s="446">
        <f t="shared" ca="1" si="98"/>
        <v>113.03970978806875</v>
      </c>
      <c r="AB266" s="445">
        <f t="shared" ca="1" si="114"/>
        <v>311.63312753675285</v>
      </c>
      <c r="AC266" s="442">
        <f t="shared" ca="1" si="114"/>
        <v>362.00175336179245</v>
      </c>
      <c r="AD266" s="446">
        <f t="shared" ca="1" si="114"/>
        <v>419.62814103168864</v>
      </c>
      <c r="AE266" s="445">
        <f t="shared" ca="1" si="99"/>
        <v>0</v>
      </c>
      <c r="AF266" s="445">
        <f t="shared" ca="1" si="100"/>
        <v>0</v>
      </c>
      <c r="AG266" s="445">
        <f t="shared" ca="1" si="101"/>
        <v>0</v>
      </c>
      <c r="AH266" s="445">
        <f t="shared" ca="1" si="102"/>
        <v>0</v>
      </c>
      <c r="AI266" s="442">
        <f t="shared" ca="1" si="103"/>
        <v>0</v>
      </c>
      <c r="AJ266" s="446">
        <f t="shared" ca="1" si="104"/>
        <v>0</v>
      </c>
      <c r="AK266" s="445">
        <f t="shared" ca="1" si="115"/>
        <v>0</v>
      </c>
      <c r="AL266" s="442">
        <f t="shared" ca="1" si="115"/>
        <v>0</v>
      </c>
      <c r="AM266" s="446">
        <f t="shared" ca="1" si="115"/>
        <v>0</v>
      </c>
    </row>
    <row r="267" spans="1:39" s="82" customFormat="1" ht="12.9" customHeight="1" x14ac:dyDescent="0.3">
      <c r="A267" s="19"/>
      <c r="B267" s="19"/>
      <c r="C267" s="104"/>
      <c r="D267" s="453"/>
      <c r="E267" s="454" t="str">
        <f t="shared" ca="1" si="116"/>
        <v>Tanzania, United Republic of</v>
      </c>
      <c r="F267" s="454" t="str">
        <f t="shared" ca="1" si="116"/>
        <v>tz</v>
      </c>
      <c r="G267" s="454" t="str">
        <f t="shared" ca="1" si="116"/>
        <v>e9m3</v>
      </c>
      <c r="H267" s="175"/>
      <c r="I267" s="175"/>
      <c r="J267" s="442">
        <f t="shared" ca="1" si="117"/>
        <v>0</v>
      </c>
      <c r="K267" s="442">
        <f t="shared" ca="1" si="117"/>
        <v>1.3787757433500001</v>
      </c>
      <c r="L267" s="448">
        <f t="shared" ca="1" si="117"/>
        <v>0</v>
      </c>
      <c r="M267" s="445">
        <f t="shared" ca="1" si="105"/>
        <v>0</v>
      </c>
      <c r="N267" s="445">
        <f t="shared" ca="1" si="106"/>
        <v>0</v>
      </c>
      <c r="O267" s="445">
        <f t="shared" ca="1" si="107"/>
        <v>0</v>
      </c>
      <c r="P267" s="445">
        <f t="shared" ca="1" si="93"/>
        <v>0</v>
      </c>
      <c r="Q267" s="442">
        <f t="shared" ca="1" si="94"/>
        <v>0</v>
      </c>
      <c r="R267" s="446">
        <f t="shared" ca="1" si="95"/>
        <v>0</v>
      </c>
      <c r="S267" s="445">
        <f t="shared" ca="1" si="108"/>
        <v>0</v>
      </c>
      <c r="T267" s="442">
        <f t="shared" ca="1" si="108"/>
        <v>0</v>
      </c>
      <c r="U267" s="446">
        <f t="shared" ca="1" si="108"/>
        <v>0</v>
      </c>
      <c r="V267" s="445">
        <f t="shared" ca="1" si="109"/>
        <v>2614.3738984075626</v>
      </c>
      <c r="W267" s="445">
        <f t="shared" ca="1" si="110"/>
        <v>2701.0382265315702</v>
      </c>
      <c r="X267" s="445">
        <f t="shared" ca="1" si="111"/>
        <v>2806.9612942386907</v>
      </c>
      <c r="Y267" s="445">
        <f t="shared" ca="1" si="96"/>
        <v>238.77396320607755</v>
      </c>
      <c r="Z267" s="442">
        <f t="shared" ca="1" si="97"/>
        <v>613.25809577702887</v>
      </c>
      <c r="AA267" s="446">
        <f t="shared" ca="1" si="98"/>
        <v>1034.9317121980821</v>
      </c>
      <c r="AB267" s="445">
        <f t="shared" ca="1" si="114"/>
        <v>2853.1478616136401</v>
      </c>
      <c r="AC267" s="442">
        <f t="shared" ca="1" si="114"/>
        <v>3314.296322308599</v>
      </c>
      <c r="AD267" s="446">
        <f t="shared" ca="1" si="114"/>
        <v>3841.8930064367728</v>
      </c>
      <c r="AE267" s="445">
        <f t="shared" ca="1" si="99"/>
        <v>0</v>
      </c>
      <c r="AF267" s="445">
        <f t="shared" ca="1" si="100"/>
        <v>0</v>
      </c>
      <c r="AG267" s="445">
        <f t="shared" ca="1" si="101"/>
        <v>0</v>
      </c>
      <c r="AH267" s="445">
        <f t="shared" ca="1" si="102"/>
        <v>0</v>
      </c>
      <c r="AI267" s="442">
        <f t="shared" ca="1" si="103"/>
        <v>0</v>
      </c>
      <c r="AJ267" s="446">
        <f t="shared" ca="1" si="104"/>
        <v>0</v>
      </c>
      <c r="AK267" s="445">
        <f t="shared" ca="1" si="115"/>
        <v>0</v>
      </c>
      <c r="AL267" s="442">
        <f t="shared" ca="1" si="115"/>
        <v>0</v>
      </c>
      <c r="AM267" s="446">
        <f t="shared" ca="1" si="115"/>
        <v>0</v>
      </c>
    </row>
    <row r="268" spans="1:39" s="82" customFormat="1" ht="12.9" customHeight="1" x14ac:dyDescent="0.3">
      <c r="A268" s="19"/>
      <c r="B268" s="19"/>
      <c r="C268" s="104"/>
      <c r="D268" s="453"/>
      <c r="E268" s="454" t="str">
        <f t="shared" ca="1" si="116"/>
        <v>Ukraine</v>
      </c>
      <c r="F268" s="454" t="str">
        <f t="shared" ca="1" si="116"/>
        <v>ua</v>
      </c>
      <c r="G268" s="454" t="str">
        <f t="shared" ca="1" si="116"/>
        <v>e9m3</v>
      </c>
      <c r="H268" s="175"/>
      <c r="I268" s="175"/>
      <c r="J268" s="442">
        <f t="shared" ca="1" si="117"/>
        <v>19</v>
      </c>
      <c r="K268" s="442">
        <f t="shared" ca="1" si="117"/>
        <v>0</v>
      </c>
      <c r="L268" s="448">
        <f t="shared" ca="1" si="117"/>
        <v>20.260999999999999</v>
      </c>
      <c r="M268" s="445">
        <f t="shared" ca="1" si="105"/>
        <v>36026.963999999993</v>
      </c>
      <c r="N268" s="445">
        <f t="shared" ca="1" si="106"/>
        <v>37221.228000000003</v>
      </c>
      <c r="O268" s="445">
        <f t="shared" ca="1" si="107"/>
        <v>38680.883999999998</v>
      </c>
      <c r="P268" s="445">
        <f t="shared" ca="1" si="93"/>
        <v>3290.3866511987499</v>
      </c>
      <c r="Q268" s="442">
        <f t="shared" ca="1" si="94"/>
        <v>8450.9057226761288</v>
      </c>
      <c r="R268" s="446">
        <f t="shared" ca="1" si="95"/>
        <v>14261.711976442828</v>
      </c>
      <c r="S268" s="445">
        <f t="shared" ca="1" si="108"/>
        <v>39317.350651198743</v>
      </c>
      <c r="T268" s="442">
        <f t="shared" ca="1" si="108"/>
        <v>45672.133722676132</v>
      </c>
      <c r="U268" s="446">
        <f t="shared" ca="1" si="108"/>
        <v>52942.595976442826</v>
      </c>
      <c r="V268" s="445">
        <f t="shared" ca="1" si="109"/>
        <v>0</v>
      </c>
      <c r="W268" s="445">
        <f t="shared" ca="1" si="110"/>
        <v>0</v>
      </c>
      <c r="X268" s="445">
        <f t="shared" ca="1" si="111"/>
        <v>0</v>
      </c>
      <c r="Y268" s="445">
        <f t="shared" ca="1" si="96"/>
        <v>0</v>
      </c>
      <c r="Z268" s="442">
        <f t="shared" ca="1" si="97"/>
        <v>0</v>
      </c>
      <c r="AA268" s="446">
        <f t="shared" ca="1" si="98"/>
        <v>0</v>
      </c>
      <c r="AB268" s="445">
        <f t="shared" ca="1" si="114"/>
        <v>0</v>
      </c>
      <c r="AC268" s="442">
        <f t="shared" ca="1" si="114"/>
        <v>0</v>
      </c>
      <c r="AD268" s="446">
        <f t="shared" ca="1" si="114"/>
        <v>0</v>
      </c>
      <c r="AE268" s="445">
        <f t="shared" ca="1" si="99"/>
        <v>39606.202799999999</v>
      </c>
      <c r="AF268" s="445">
        <f t="shared" ca="1" si="100"/>
        <v>40919.115599999997</v>
      </c>
      <c r="AG268" s="445">
        <f t="shared" ca="1" si="101"/>
        <v>42523.786799999994</v>
      </c>
      <c r="AH268" s="445">
        <f t="shared" ca="1" si="102"/>
        <v>3508.7644178914666</v>
      </c>
      <c r="AI268" s="442">
        <f t="shared" ca="1" si="103"/>
        <v>9011.7789919547904</v>
      </c>
      <c r="AJ268" s="446">
        <f t="shared" ca="1" si="104"/>
        <v>15208.239281826742</v>
      </c>
      <c r="AK268" s="445">
        <f t="shared" ca="1" si="115"/>
        <v>43114.967217891462</v>
      </c>
      <c r="AL268" s="442">
        <f t="shared" ca="1" si="115"/>
        <v>49930.894591954784</v>
      </c>
      <c r="AM268" s="446">
        <f t="shared" ca="1" si="115"/>
        <v>57732.026081826734</v>
      </c>
    </row>
    <row r="269" spans="1:39" s="82" customFormat="1" ht="12.9" customHeight="1" x14ac:dyDescent="0.3">
      <c r="A269" s="19"/>
      <c r="B269" s="19"/>
      <c r="C269" s="104"/>
      <c r="D269" s="453"/>
      <c r="E269" s="454" t="str">
        <f t="shared" ca="1" si="116"/>
        <v>Uganda</v>
      </c>
      <c r="F269" s="454" t="str">
        <f t="shared" ca="1" si="116"/>
        <v>ug</v>
      </c>
      <c r="G269" s="454" t="str">
        <f t="shared" ca="1" si="116"/>
        <v>e9m3</v>
      </c>
      <c r="H269" s="175"/>
      <c r="I269" s="175"/>
      <c r="J269" s="442">
        <f t="shared" ca="1" si="117"/>
        <v>0</v>
      </c>
      <c r="K269" s="442">
        <f t="shared" ca="1" si="117"/>
        <v>0</v>
      </c>
      <c r="L269" s="448">
        <f t="shared" ca="1" si="117"/>
        <v>0</v>
      </c>
      <c r="M269" s="445">
        <f t="shared" ca="1" si="105"/>
        <v>0</v>
      </c>
      <c r="N269" s="445">
        <f t="shared" ca="1" si="106"/>
        <v>0</v>
      </c>
      <c r="O269" s="445">
        <f t="shared" ca="1" si="107"/>
        <v>0</v>
      </c>
      <c r="P269" s="445">
        <f t="shared" ca="1" si="93"/>
        <v>0</v>
      </c>
      <c r="Q269" s="442">
        <f t="shared" ca="1" si="94"/>
        <v>0</v>
      </c>
      <c r="R269" s="446">
        <f t="shared" ca="1" si="95"/>
        <v>0</v>
      </c>
      <c r="S269" s="445">
        <f t="shared" ca="1" si="108"/>
        <v>0</v>
      </c>
      <c r="T269" s="442">
        <f t="shared" ca="1" si="108"/>
        <v>0</v>
      </c>
      <c r="U269" s="446">
        <f t="shared" ca="1" si="108"/>
        <v>0</v>
      </c>
      <c r="V269" s="445">
        <f t="shared" ca="1" si="109"/>
        <v>0</v>
      </c>
      <c r="W269" s="445">
        <f t="shared" ca="1" si="110"/>
        <v>0</v>
      </c>
      <c r="X269" s="445">
        <f t="shared" ca="1" si="111"/>
        <v>0</v>
      </c>
      <c r="Y269" s="445">
        <f t="shared" ca="1" si="96"/>
        <v>0</v>
      </c>
      <c r="Z269" s="442">
        <f t="shared" ca="1" si="97"/>
        <v>0</v>
      </c>
      <c r="AA269" s="446">
        <f t="shared" ca="1" si="98"/>
        <v>0</v>
      </c>
      <c r="AB269" s="445">
        <f t="shared" ca="1" si="114"/>
        <v>0</v>
      </c>
      <c r="AC269" s="442">
        <f t="shared" ca="1" si="114"/>
        <v>0</v>
      </c>
      <c r="AD269" s="446">
        <f t="shared" ca="1" si="114"/>
        <v>0</v>
      </c>
      <c r="AE269" s="445">
        <f t="shared" ca="1" si="99"/>
        <v>0</v>
      </c>
      <c r="AF269" s="445">
        <f t="shared" ca="1" si="100"/>
        <v>0</v>
      </c>
      <c r="AG269" s="445">
        <f t="shared" ca="1" si="101"/>
        <v>0</v>
      </c>
      <c r="AH269" s="445">
        <f t="shared" ca="1" si="102"/>
        <v>0</v>
      </c>
      <c r="AI269" s="442">
        <f t="shared" ca="1" si="103"/>
        <v>0</v>
      </c>
      <c r="AJ269" s="446">
        <f t="shared" ca="1" si="104"/>
        <v>0</v>
      </c>
      <c r="AK269" s="445">
        <f t="shared" ca="1" si="115"/>
        <v>0</v>
      </c>
      <c r="AL269" s="442">
        <f t="shared" ca="1" si="115"/>
        <v>0</v>
      </c>
      <c r="AM269" s="446">
        <f t="shared" ca="1" si="115"/>
        <v>0</v>
      </c>
    </row>
    <row r="270" spans="1:39" s="82" customFormat="1" ht="12.9" customHeight="1" x14ac:dyDescent="0.3">
      <c r="A270" s="19"/>
      <c r="B270" s="19"/>
      <c r="C270" s="104"/>
      <c r="D270" s="453"/>
      <c r="E270" s="454" t="str">
        <f t="shared" ca="1" si="116"/>
        <v>United States Minor Outlying Islands</v>
      </c>
      <c r="F270" s="454" t="str">
        <f t="shared" ca="1" si="116"/>
        <v>um</v>
      </c>
      <c r="G270" s="454" t="str">
        <f t="shared" ca="1" si="116"/>
        <v>e9m3</v>
      </c>
      <c r="H270" s="175"/>
      <c r="I270" s="175"/>
      <c r="J270" s="442">
        <f t="shared" ca="1" si="117"/>
        <v>0</v>
      </c>
      <c r="K270" s="442">
        <f t="shared" ca="1" si="117"/>
        <v>0</v>
      </c>
      <c r="L270" s="448">
        <f t="shared" ca="1" si="117"/>
        <v>0</v>
      </c>
      <c r="M270" s="445">
        <f t="shared" ca="1" si="105"/>
        <v>0</v>
      </c>
      <c r="N270" s="445">
        <f t="shared" ca="1" si="106"/>
        <v>0</v>
      </c>
      <c r="O270" s="445">
        <f t="shared" ca="1" si="107"/>
        <v>0</v>
      </c>
      <c r="P270" s="445">
        <f t="shared" ca="1" si="93"/>
        <v>0</v>
      </c>
      <c r="Q270" s="442">
        <f t="shared" ca="1" si="94"/>
        <v>0</v>
      </c>
      <c r="R270" s="446">
        <f t="shared" ca="1" si="95"/>
        <v>0</v>
      </c>
      <c r="S270" s="445">
        <f t="shared" ca="1" si="108"/>
        <v>0</v>
      </c>
      <c r="T270" s="442">
        <f t="shared" ca="1" si="108"/>
        <v>0</v>
      </c>
      <c r="U270" s="446">
        <f t="shared" ca="1" si="108"/>
        <v>0</v>
      </c>
      <c r="V270" s="445">
        <f t="shared" ca="1" si="109"/>
        <v>0</v>
      </c>
      <c r="W270" s="445">
        <f t="shared" ca="1" si="110"/>
        <v>0</v>
      </c>
      <c r="X270" s="445">
        <f t="shared" ca="1" si="111"/>
        <v>0</v>
      </c>
      <c r="Y270" s="445">
        <f t="shared" ca="1" si="96"/>
        <v>0</v>
      </c>
      <c r="Z270" s="442">
        <f t="shared" ca="1" si="97"/>
        <v>0</v>
      </c>
      <c r="AA270" s="446">
        <f t="shared" ca="1" si="98"/>
        <v>0</v>
      </c>
      <c r="AB270" s="445">
        <f t="shared" ca="1" si="114"/>
        <v>0</v>
      </c>
      <c r="AC270" s="442">
        <f t="shared" ca="1" si="114"/>
        <v>0</v>
      </c>
      <c r="AD270" s="446">
        <f t="shared" ca="1" si="114"/>
        <v>0</v>
      </c>
      <c r="AE270" s="445">
        <f t="shared" ca="1" si="99"/>
        <v>0</v>
      </c>
      <c r="AF270" s="445">
        <f t="shared" ca="1" si="100"/>
        <v>0</v>
      </c>
      <c r="AG270" s="445">
        <f t="shared" ca="1" si="101"/>
        <v>0</v>
      </c>
      <c r="AH270" s="445">
        <f t="shared" ca="1" si="102"/>
        <v>0</v>
      </c>
      <c r="AI270" s="442">
        <f t="shared" ca="1" si="103"/>
        <v>0</v>
      </c>
      <c r="AJ270" s="446">
        <f t="shared" ca="1" si="104"/>
        <v>0</v>
      </c>
      <c r="AK270" s="445">
        <f t="shared" ca="1" si="115"/>
        <v>0</v>
      </c>
      <c r="AL270" s="442">
        <f t="shared" ca="1" si="115"/>
        <v>0</v>
      </c>
      <c r="AM270" s="446">
        <f t="shared" ca="1" si="115"/>
        <v>0</v>
      </c>
    </row>
    <row r="271" spans="1:39" s="82" customFormat="1" ht="12.9" customHeight="1" x14ac:dyDescent="0.3">
      <c r="A271" s="19"/>
      <c r="B271" s="19"/>
      <c r="C271" s="104"/>
      <c r="D271" s="453"/>
      <c r="E271" s="454" t="str">
        <f t="shared" ca="1" si="116"/>
        <v>United States</v>
      </c>
      <c r="F271" s="454" t="str">
        <f t="shared" ca="1" si="116"/>
        <v>us</v>
      </c>
      <c r="G271" s="454" t="str">
        <f t="shared" ca="1" si="116"/>
        <v>e9m3</v>
      </c>
      <c r="H271" s="175"/>
      <c r="I271" s="175"/>
      <c r="J271" s="442">
        <f t="shared" ca="1" si="117"/>
        <v>920</v>
      </c>
      <c r="K271" s="442">
        <f t="shared" ca="1" si="117"/>
        <v>961.85420992257457</v>
      </c>
      <c r="L271" s="448">
        <f t="shared" ca="1" si="117"/>
        <v>955.09900000000005</v>
      </c>
      <c r="M271" s="445">
        <f t="shared" ca="1" si="105"/>
        <v>1744463.52</v>
      </c>
      <c r="N271" s="445">
        <f t="shared" ca="1" si="106"/>
        <v>1802291.04</v>
      </c>
      <c r="O271" s="445">
        <f t="shared" ca="1" si="107"/>
        <v>1872969.1199999999</v>
      </c>
      <c r="P271" s="445">
        <f t="shared" ca="1" si="93"/>
        <v>159323.98521593946</v>
      </c>
      <c r="Q271" s="442">
        <f t="shared" ca="1" si="94"/>
        <v>409201.75078221248</v>
      </c>
      <c r="R271" s="446">
        <f t="shared" ca="1" si="95"/>
        <v>690567.10622775787</v>
      </c>
      <c r="S271" s="445">
        <f t="shared" ca="1" si="108"/>
        <v>1903787.5052159396</v>
      </c>
      <c r="T271" s="442">
        <f t="shared" ca="1" si="108"/>
        <v>2211492.7907822123</v>
      </c>
      <c r="U271" s="446">
        <f t="shared" ca="1" si="108"/>
        <v>2563536.2262277575</v>
      </c>
      <c r="V271" s="445">
        <f t="shared" ca="1" si="109"/>
        <v>1823825.6312699493</v>
      </c>
      <c r="W271" s="445">
        <f t="shared" ca="1" si="110"/>
        <v>1884283.9394888426</v>
      </c>
      <c r="X271" s="445">
        <f t="shared" ca="1" si="111"/>
        <v>1958177.4273119345</v>
      </c>
      <c r="Y271" s="445">
        <f t="shared" ca="1" si="96"/>
        <v>166572.22382781893</v>
      </c>
      <c r="Z271" s="442">
        <f t="shared" ca="1" si="97"/>
        <v>427817.85510604276</v>
      </c>
      <c r="AA271" s="446">
        <f t="shared" ca="1" si="98"/>
        <v>721983.56343393354</v>
      </c>
      <c r="AB271" s="445">
        <f t="shared" ca="1" si="114"/>
        <v>1990397.8550977681</v>
      </c>
      <c r="AC271" s="442">
        <f t="shared" ca="1" si="114"/>
        <v>2312101.7945948853</v>
      </c>
      <c r="AD271" s="446">
        <f t="shared" ca="1" si="114"/>
        <v>2680160.9907458681</v>
      </c>
      <c r="AE271" s="445">
        <f t="shared" ca="1" si="99"/>
        <v>1867027.5251999998</v>
      </c>
      <c r="AF271" s="445">
        <f t="shared" ca="1" si="100"/>
        <v>1928917.9404</v>
      </c>
      <c r="AG271" s="445">
        <f t="shared" ca="1" si="101"/>
        <v>2004561.7811999999</v>
      </c>
      <c r="AH271" s="445">
        <f t="shared" ca="1" si="102"/>
        <v>165402.36843017236</v>
      </c>
      <c r="AI271" s="442">
        <f t="shared" ca="1" si="103"/>
        <v>424813.24235906563</v>
      </c>
      <c r="AJ271" s="446">
        <f t="shared" ca="1" si="104"/>
        <v>716912.99194676674</v>
      </c>
      <c r="AK271" s="445">
        <f t="shared" ca="1" si="115"/>
        <v>2032429.8936301721</v>
      </c>
      <c r="AL271" s="442">
        <f t="shared" ca="1" si="115"/>
        <v>2353731.1827590656</v>
      </c>
      <c r="AM271" s="446">
        <f t="shared" ca="1" si="115"/>
        <v>2721474.7731467667</v>
      </c>
    </row>
    <row r="272" spans="1:39" s="82" customFormat="1" ht="12.9" customHeight="1" x14ac:dyDescent="0.3">
      <c r="A272" s="19"/>
      <c r="B272" s="19"/>
      <c r="C272" s="104"/>
      <c r="D272" s="453"/>
      <c r="E272" s="454" t="str">
        <f t="shared" ca="1" si="116"/>
        <v>Uruguay</v>
      </c>
      <c r="F272" s="454" t="str">
        <f t="shared" ca="1" si="116"/>
        <v>uy</v>
      </c>
      <c r="G272" s="454" t="str">
        <f t="shared" ca="1" si="116"/>
        <v>e9m3</v>
      </c>
      <c r="H272" s="175"/>
      <c r="I272" s="175"/>
      <c r="J272" s="442">
        <f t="shared" ca="1" si="117"/>
        <v>0</v>
      </c>
      <c r="K272" s="442">
        <f t="shared" ca="1" si="117"/>
        <v>0</v>
      </c>
      <c r="L272" s="448">
        <f t="shared" ca="1" si="117"/>
        <v>0</v>
      </c>
      <c r="M272" s="445">
        <f t="shared" ca="1" si="105"/>
        <v>0</v>
      </c>
      <c r="N272" s="445">
        <f t="shared" ca="1" si="106"/>
        <v>0</v>
      </c>
      <c r="O272" s="445">
        <f t="shared" ca="1" si="107"/>
        <v>0</v>
      </c>
      <c r="P272" s="445">
        <f t="shared" ca="1" si="93"/>
        <v>0</v>
      </c>
      <c r="Q272" s="442">
        <f t="shared" ca="1" si="94"/>
        <v>0</v>
      </c>
      <c r="R272" s="446">
        <f t="shared" ca="1" si="95"/>
        <v>0</v>
      </c>
      <c r="S272" s="445">
        <f t="shared" ca="1" si="108"/>
        <v>0</v>
      </c>
      <c r="T272" s="442">
        <f t="shared" ca="1" si="108"/>
        <v>0</v>
      </c>
      <c r="U272" s="446">
        <f t="shared" ca="1" si="108"/>
        <v>0</v>
      </c>
      <c r="V272" s="445">
        <f t="shared" ca="1" si="109"/>
        <v>0</v>
      </c>
      <c r="W272" s="445">
        <f t="shared" ca="1" si="110"/>
        <v>0</v>
      </c>
      <c r="X272" s="445">
        <f t="shared" ca="1" si="111"/>
        <v>0</v>
      </c>
      <c r="Y272" s="445">
        <f t="shared" ca="1" si="96"/>
        <v>0</v>
      </c>
      <c r="Z272" s="442">
        <f t="shared" ca="1" si="97"/>
        <v>0</v>
      </c>
      <c r="AA272" s="446">
        <f t="shared" ca="1" si="98"/>
        <v>0</v>
      </c>
      <c r="AB272" s="445">
        <f t="shared" ca="1" si="114"/>
        <v>0</v>
      </c>
      <c r="AC272" s="442">
        <f t="shared" ca="1" si="114"/>
        <v>0</v>
      </c>
      <c r="AD272" s="446">
        <f t="shared" ca="1" si="114"/>
        <v>0</v>
      </c>
      <c r="AE272" s="445">
        <f t="shared" ca="1" si="99"/>
        <v>0</v>
      </c>
      <c r="AF272" s="445">
        <f t="shared" ca="1" si="100"/>
        <v>0</v>
      </c>
      <c r="AG272" s="445">
        <f t="shared" ca="1" si="101"/>
        <v>0</v>
      </c>
      <c r="AH272" s="445">
        <f t="shared" ca="1" si="102"/>
        <v>0</v>
      </c>
      <c r="AI272" s="442">
        <f t="shared" ca="1" si="103"/>
        <v>0</v>
      </c>
      <c r="AJ272" s="446">
        <f t="shared" ca="1" si="104"/>
        <v>0</v>
      </c>
      <c r="AK272" s="445">
        <f t="shared" ca="1" si="115"/>
        <v>0</v>
      </c>
      <c r="AL272" s="442">
        <f t="shared" ca="1" si="115"/>
        <v>0</v>
      </c>
      <c r="AM272" s="446">
        <f t="shared" ca="1" si="115"/>
        <v>0</v>
      </c>
    </row>
    <row r="273" spans="1:39" s="82" customFormat="1" ht="12.9" customHeight="1" x14ac:dyDescent="0.3">
      <c r="A273" s="19"/>
      <c r="B273" s="19"/>
      <c r="C273" s="104"/>
      <c r="D273" s="453"/>
      <c r="E273" s="454" t="str">
        <f t="shared" ca="1" si="116"/>
        <v>Uzbekistan</v>
      </c>
      <c r="F273" s="454" t="str">
        <f t="shared" ca="1" si="116"/>
        <v>uz</v>
      </c>
      <c r="G273" s="454" t="str">
        <f t="shared" ca="1" si="116"/>
        <v>e9m3</v>
      </c>
      <c r="H273" s="175"/>
      <c r="I273" s="175"/>
      <c r="J273" s="442">
        <f t="shared" ca="1" si="117"/>
        <v>56</v>
      </c>
      <c r="K273" s="442">
        <f t="shared" ca="1" si="117"/>
        <v>0</v>
      </c>
      <c r="L273" s="448">
        <f t="shared" ca="1" si="117"/>
        <v>54.445999999999998</v>
      </c>
      <c r="M273" s="445">
        <f t="shared" ca="1" si="105"/>
        <v>106184.73599999999</v>
      </c>
      <c r="N273" s="445">
        <f t="shared" ca="1" si="106"/>
        <v>109704.67200000001</v>
      </c>
      <c r="O273" s="445">
        <f t="shared" ca="1" si="107"/>
        <v>114006.81599999999</v>
      </c>
      <c r="P273" s="445">
        <f t="shared" ca="1" si="93"/>
        <v>9697.9817087963147</v>
      </c>
      <c r="Q273" s="442">
        <f t="shared" ca="1" si="94"/>
        <v>24907.932656308585</v>
      </c>
      <c r="R273" s="446">
        <f t="shared" ca="1" si="95"/>
        <v>42034.519509515696</v>
      </c>
      <c r="S273" s="445">
        <f t="shared" ca="1" si="108"/>
        <v>115882.71770879631</v>
      </c>
      <c r="T273" s="442">
        <f t="shared" ca="1" si="108"/>
        <v>134612.6046563086</v>
      </c>
      <c r="U273" s="446">
        <f t="shared" ca="1" si="108"/>
        <v>156041.33550951569</v>
      </c>
      <c r="V273" s="445">
        <f t="shared" ca="1" si="109"/>
        <v>0</v>
      </c>
      <c r="W273" s="445">
        <f t="shared" ca="1" si="110"/>
        <v>0</v>
      </c>
      <c r="X273" s="445">
        <f t="shared" ca="1" si="111"/>
        <v>0</v>
      </c>
      <c r="Y273" s="445">
        <f t="shared" ca="1" si="96"/>
        <v>0</v>
      </c>
      <c r="Z273" s="442">
        <f t="shared" ca="1" si="97"/>
        <v>0</v>
      </c>
      <c r="AA273" s="446">
        <f t="shared" ca="1" si="98"/>
        <v>0</v>
      </c>
      <c r="AB273" s="445">
        <f t="shared" ca="1" si="114"/>
        <v>0</v>
      </c>
      <c r="AC273" s="442">
        <f t="shared" ca="1" si="114"/>
        <v>0</v>
      </c>
      <c r="AD273" s="446">
        <f t="shared" ca="1" si="114"/>
        <v>0</v>
      </c>
      <c r="AE273" s="445">
        <f t="shared" ca="1" si="99"/>
        <v>106431.0408</v>
      </c>
      <c r="AF273" s="445">
        <f t="shared" ca="1" si="100"/>
        <v>109959.1416</v>
      </c>
      <c r="AG273" s="445">
        <f t="shared" ca="1" si="101"/>
        <v>114271.26479999999</v>
      </c>
      <c r="AH273" s="445">
        <f t="shared" ca="1" si="102"/>
        <v>9428.862716377218</v>
      </c>
      <c r="AI273" s="442">
        <f t="shared" ca="1" si="103"/>
        <v>24216.737525096025</v>
      </c>
      <c r="AJ273" s="446">
        <f t="shared" ca="1" si="104"/>
        <v>40868.061593126637</v>
      </c>
      <c r="AK273" s="445">
        <f t="shared" ca="1" si="115"/>
        <v>115859.90351637722</v>
      </c>
      <c r="AL273" s="442">
        <f t="shared" ca="1" si="115"/>
        <v>134175.87912509602</v>
      </c>
      <c r="AM273" s="446">
        <f t="shared" ca="1" si="115"/>
        <v>155139.32639312663</v>
      </c>
    </row>
    <row r="274" spans="1:39" s="82" customFormat="1" ht="12.9" customHeight="1" x14ac:dyDescent="0.3">
      <c r="A274" s="19"/>
      <c r="B274" s="19"/>
      <c r="C274" s="104"/>
      <c r="D274" s="453"/>
      <c r="E274" s="454" t="str">
        <f t="shared" ca="1" si="116"/>
        <v>Holy See</v>
      </c>
      <c r="F274" s="454" t="str">
        <f t="shared" ca="1" si="116"/>
        <v>va</v>
      </c>
      <c r="G274" s="454" t="str">
        <f t="shared" ca="1" si="116"/>
        <v>e9m3</v>
      </c>
      <c r="H274" s="175"/>
      <c r="I274" s="175"/>
      <c r="J274" s="442">
        <f t="shared" ca="1" si="117"/>
        <v>0</v>
      </c>
      <c r="K274" s="442">
        <f t="shared" ca="1" si="117"/>
        <v>0</v>
      </c>
      <c r="L274" s="448">
        <f t="shared" ca="1" si="117"/>
        <v>0</v>
      </c>
      <c r="M274" s="445">
        <f t="shared" ca="1" si="105"/>
        <v>0</v>
      </c>
      <c r="N274" s="445">
        <f t="shared" ca="1" si="106"/>
        <v>0</v>
      </c>
      <c r="O274" s="445">
        <f t="shared" ca="1" si="107"/>
        <v>0</v>
      </c>
      <c r="P274" s="445">
        <f t="shared" ca="1" si="93"/>
        <v>0</v>
      </c>
      <c r="Q274" s="442">
        <f t="shared" ca="1" si="94"/>
        <v>0</v>
      </c>
      <c r="R274" s="446">
        <f t="shared" ca="1" si="95"/>
        <v>0</v>
      </c>
      <c r="S274" s="445">
        <f t="shared" ca="1" si="108"/>
        <v>0</v>
      </c>
      <c r="T274" s="442">
        <f t="shared" ca="1" si="108"/>
        <v>0</v>
      </c>
      <c r="U274" s="446">
        <f t="shared" ca="1" si="108"/>
        <v>0</v>
      </c>
      <c r="V274" s="445">
        <f t="shared" ca="1" si="109"/>
        <v>0</v>
      </c>
      <c r="W274" s="445">
        <f t="shared" ca="1" si="110"/>
        <v>0</v>
      </c>
      <c r="X274" s="445">
        <f t="shared" ca="1" si="111"/>
        <v>0</v>
      </c>
      <c r="Y274" s="445">
        <f t="shared" ca="1" si="96"/>
        <v>0</v>
      </c>
      <c r="Z274" s="442">
        <f t="shared" ca="1" si="97"/>
        <v>0</v>
      </c>
      <c r="AA274" s="446">
        <f t="shared" ca="1" si="98"/>
        <v>0</v>
      </c>
      <c r="AB274" s="445">
        <f t="shared" ca="1" si="114"/>
        <v>0</v>
      </c>
      <c r="AC274" s="442">
        <f t="shared" ca="1" si="114"/>
        <v>0</v>
      </c>
      <c r="AD274" s="446">
        <f t="shared" ca="1" si="114"/>
        <v>0</v>
      </c>
      <c r="AE274" s="445">
        <f t="shared" ca="1" si="99"/>
        <v>0</v>
      </c>
      <c r="AF274" s="445">
        <f t="shared" ca="1" si="100"/>
        <v>0</v>
      </c>
      <c r="AG274" s="445">
        <f t="shared" ca="1" si="101"/>
        <v>0</v>
      </c>
      <c r="AH274" s="445">
        <f t="shared" ca="1" si="102"/>
        <v>0</v>
      </c>
      <c r="AI274" s="442">
        <f t="shared" ca="1" si="103"/>
        <v>0</v>
      </c>
      <c r="AJ274" s="446">
        <f t="shared" ca="1" si="104"/>
        <v>0</v>
      </c>
      <c r="AK274" s="445">
        <f t="shared" ca="1" si="115"/>
        <v>0</v>
      </c>
      <c r="AL274" s="442">
        <f t="shared" ca="1" si="115"/>
        <v>0</v>
      </c>
      <c r="AM274" s="446">
        <f t="shared" ca="1" si="115"/>
        <v>0</v>
      </c>
    </row>
    <row r="275" spans="1:39" s="82" customFormat="1" ht="12.9" customHeight="1" x14ac:dyDescent="0.3">
      <c r="A275" s="19"/>
      <c r="B275" s="19"/>
      <c r="C275" s="104"/>
      <c r="D275" s="453"/>
      <c r="E275" s="454" t="str">
        <f t="shared" ca="1" si="116"/>
        <v>Saint Vincent and the Grenadines</v>
      </c>
      <c r="F275" s="454" t="str">
        <f t="shared" ca="1" si="116"/>
        <v>vc</v>
      </c>
      <c r="G275" s="454" t="str">
        <f t="shared" ca="1" si="116"/>
        <v>e9m3</v>
      </c>
      <c r="H275" s="175"/>
      <c r="I275" s="175"/>
      <c r="J275" s="442">
        <f t="shared" ca="1" si="117"/>
        <v>0</v>
      </c>
      <c r="K275" s="442">
        <f t="shared" ca="1" si="117"/>
        <v>0</v>
      </c>
      <c r="L275" s="448">
        <f t="shared" ca="1" si="117"/>
        <v>0</v>
      </c>
      <c r="M275" s="445">
        <f t="shared" ca="1" si="105"/>
        <v>0</v>
      </c>
      <c r="N275" s="445">
        <f t="shared" ca="1" si="106"/>
        <v>0</v>
      </c>
      <c r="O275" s="445">
        <f t="shared" ca="1" si="107"/>
        <v>0</v>
      </c>
      <c r="P275" s="445">
        <f t="shared" ca="1" si="93"/>
        <v>0</v>
      </c>
      <c r="Q275" s="442">
        <f t="shared" ca="1" si="94"/>
        <v>0</v>
      </c>
      <c r="R275" s="446">
        <f t="shared" ca="1" si="95"/>
        <v>0</v>
      </c>
      <c r="S275" s="445">
        <f t="shared" ca="1" si="108"/>
        <v>0</v>
      </c>
      <c r="T275" s="442">
        <f t="shared" ca="1" si="108"/>
        <v>0</v>
      </c>
      <c r="U275" s="446">
        <f t="shared" ca="1" si="108"/>
        <v>0</v>
      </c>
      <c r="V275" s="445">
        <f t="shared" ca="1" si="109"/>
        <v>0</v>
      </c>
      <c r="W275" s="445">
        <f t="shared" ca="1" si="110"/>
        <v>0</v>
      </c>
      <c r="X275" s="445">
        <f t="shared" ca="1" si="111"/>
        <v>0</v>
      </c>
      <c r="Y275" s="445">
        <f t="shared" ca="1" si="96"/>
        <v>0</v>
      </c>
      <c r="Z275" s="442">
        <f t="shared" ca="1" si="97"/>
        <v>0</v>
      </c>
      <c r="AA275" s="446">
        <f t="shared" ca="1" si="98"/>
        <v>0</v>
      </c>
      <c r="AB275" s="445">
        <f t="shared" ca="1" si="114"/>
        <v>0</v>
      </c>
      <c r="AC275" s="442">
        <f t="shared" ca="1" si="114"/>
        <v>0</v>
      </c>
      <c r="AD275" s="446">
        <f t="shared" ca="1" si="114"/>
        <v>0</v>
      </c>
      <c r="AE275" s="445">
        <f t="shared" ca="1" si="99"/>
        <v>0</v>
      </c>
      <c r="AF275" s="445">
        <f t="shared" ca="1" si="100"/>
        <v>0</v>
      </c>
      <c r="AG275" s="445">
        <f t="shared" ca="1" si="101"/>
        <v>0</v>
      </c>
      <c r="AH275" s="445">
        <f t="shared" ca="1" si="102"/>
        <v>0</v>
      </c>
      <c r="AI275" s="442">
        <f t="shared" ca="1" si="103"/>
        <v>0</v>
      </c>
      <c r="AJ275" s="446">
        <f t="shared" ca="1" si="104"/>
        <v>0</v>
      </c>
      <c r="AK275" s="445">
        <f t="shared" ca="1" si="115"/>
        <v>0</v>
      </c>
      <c r="AL275" s="442">
        <f t="shared" ca="1" si="115"/>
        <v>0</v>
      </c>
      <c r="AM275" s="446">
        <f t="shared" ca="1" si="115"/>
        <v>0</v>
      </c>
    </row>
    <row r="276" spans="1:39" s="82" customFormat="1" ht="12.9" customHeight="1" x14ac:dyDescent="0.3">
      <c r="A276" s="19"/>
      <c r="B276" s="19"/>
      <c r="C276" s="104"/>
      <c r="D276" s="453"/>
      <c r="E276" s="454" t="str">
        <f t="shared" ca="1" si="116"/>
        <v>Venezuela</v>
      </c>
      <c r="F276" s="454" t="str">
        <f t="shared" ca="1" si="116"/>
        <v>ve</v>
      </c>
      <c r="G276" s="454" t="str">
        <f t="shared" ca="1" si="116"/>
        <v>e9m3</v>
      </c>
      <c r="H276" s="175"/>
      <c r="I276" s="175"/>
      <c r="J276" s="442">
        <f t="shared" ca="1" si="117"/>
        <v>26</v>
      </c>
      <c r="K276" s="442">
        <f t="shared" ca="1" si="117"/>
        <v>0</v>
      </c>
      <c r="L276" s="448">
        <f t="shared" ca="1" si="117"/>
        <v>20.559000000000001</v>
      </c>
      <c r="M276" s="445">
        <f t="shared" ca="1" si="105"/>
        <v>49300.055999999997</v>
      </c>
      <c r="N276" s="445">
        <f t="shared" ca="1" si="106"/>
        <v>50934.311999999998</v>
      </c>
      <c r="O276" s="445">
        <f t="shared" ca="1" si="107"/>
        <v>52931.735999999997</v>
      </c>
      <c r="P276" s="445">
        <f t="shared" ca="1" si="93"/>
        <v>4502.6343647982894</v>
      </c>
      <c r="Q276" s="442">
        <f t="shared" ca="1" si="94"/>
        <v>11564.397304714701</v>
      </c>
      <c r="R276" s="446">
        <f t="shared" ca="1" si="95"/>
        <v>19516.02691513229</v>
      </c>
      <c r="S276" s="445">
        <f t="shared" ca="1" si="108"/>
        <v>53802.690364798284</v>
      </c>
      <c r="T276" s="442">
        <f t="shared" ca="1" si="108"/>
        <v>62498.709304714699</v>
      </c>
      <c r="U276" s="446">
        <f t="shared" ca="1" si="108"/>
        <v>72447.762915132291</v>
      </c>
      <c r="V276" s="445">
        <f t="shared" ca="1" si="109"/>
        <v>0</v>
      </c>
      <c r="W276" s="445">
        <f t="shared" ca="1" si="110"/>
        <v>0</v>
      </c>
      <c r="X276" s="445">
        <f t="shared" ca="1" si="111"/>
        <v>0</v>
      </c>
      <c r="Y276" s="445">
        <f t="shared" ca="1" si="96"/>
        <v>0</v>
      </c>
      <c r="Z276" s="442">
        <f t="shared" ca="1" si="97"/>
        <v>0</v>
      </c>
      <c r="AA276" s="446">
        <f t="shared" ca="1" si="98"/>
        <v>0</v>
      </c>
      <c r="AB276" s="445">
        <f t="shared" ca="1" si="114"/>
        <v>0</v>
      </c>
      <c r="AC276" s="442">
        <f t="shared" ca="1" si="114"/>
        <v>0</v>
      </c>
      <c r="AD276" s="446">
        <f t="shared" ca="1" si="114"/>
        <v>0</v>
      </c>
      <c r="AE276" s="445">
        <f t="shared" ca="1" si="99"/>
        <v>40188.733200000002</v>
      </c>
      <c r="AF276" s="445">
        <f t="shared" ca="1" si="100"/>
        <v>41520.956400000003</v>
      </c>
      <c r="AG276" s="445">
        <f t="shared" ca="1" si="101"/>
        <v>43149.229200000002</v>
      </c>
      <c r="AH276" s="445">
        <f t="shared" ca="1" si="102"/>
        <v>3560.3715348418473</v>
      </c>
      <c r="AI276" s="442">
        <f t="shared" ca="1" si="103"/>
        <v>9144.3247764472908</v>
      </c>
      <c r="AJ276" s="446">
        <f t="shared" ca="1" si="104"/>
        <v>15431.922974930952</v>
      </c>
      <c r="AK276" s="445">
        <f t="shared" ca="1" si="115"/>
        <v>43749.104734841851</v>
      </c>
      <c r="AL276" s="442">
        <f t="shared" ca="1" si="115"/>
        <v>50665.281176447294</v>
      </c>
      <c r="AM276" s="446">
        <f t="shared" ca="1" si="115"/>
        <v>58581.152174930954</v>
      </c>
    </row>
    <row r="277" spans="1:39" s="82" customFormat="1" ht="12.9" customHeight="1" x14ac:dyDescent="0.3">
      <c r="A277" s="19"/>
      <c r="B277" s="19"/>
      <c r="C277" s="104"/>
      <c r="D277" s="453"/>
      <c r="E277" s="454" t="str">
        <f t="shared" ca="1" si="116"/>
        <v>Virgin Islands (British)</v>
      </c>
      <c r="F277" s="454" t="str">
        <f t="shared" ca="1" si="116"/>
        <v>vg</v>
      </c>
      <c r="G277" s="454" t="str">
        <f t="shared" ca="1" si="116"/>
        <v>e9m3</v>
      </c>
      <c r="H277" s="175"/>
      <c r="I277" s="175"/>
      <c r="J277" s="442">
        <f t="shared" ca="1" si="117"/>
        <v>0</v>
      </c>
      <c r="K277" s="442">
        <f t="shared" ca="1" si="117"/>
        <v>0</v>
      </c>
      <c r="L277" s="448">
        <f t="shared" ca="1" si="117"/>
        <v>0</v>
      </c>
      <c r="M277" s="445">
        <f t="shared" ca="1" si="105"/>
        <v>0</v>
      </c>
      <c r="N277" s="445">
        <f t="shared" ca="1" si="106"/>
        <v>0</v>
      </c>
      <c r="O277" s="445">
        <f t="shared" ca="1" si="107"/>
        <v>0</v>
      </c>
      <c r="P277" s="445">
        <f t="shared" ca="1" si="93"/>
        <v>0</v>
      </c>
      <c r="Q277" s="442">
        <f t="shared" ca="1" si="94"/>
        <v>0</v>
      </c>
      <c r="R277" s="446">
        <f t="shared" ca="1" si="95"/>
        <v>0</v>
      </c>
      <c r="S277" s="445">
        <f t="shared" ca="1" si="108"/>
        <v>0</v>
      </c>
      <c r="T277" s="442">
        <f t="shared" ca="1" si="108"/>
        <v>0</v>
      </c>
      <c r="U277" s="446">
        <f t="shared" ca="1" si="108"/>
        <v>0</v>
      </c>
      <c r="V277" s="445">
        <f t="shared" ca="1" si="109"/>
        <v>0</v>
      </c>
      <c r="W277" s="445">
        <f t="shared" ca="1" si="110"/>
        <v>0</v>
      </c>
      <c r="X277" s="445">
        <f t="shared" ca="1" si="111"/>
        <v>0</v>
      </c>
      <c r="Y277" s="445">
        <f t="shared" ca="1" si="96"/>
        <v>0</v>
      </c>
      <c r="Z277" s="442">
        <f t="shared" ca="1" si="97"/>
        <v>0</v>
      </c>
      <c r="AA277" s="446">
        <f t="shared" ca="1" si="98"/>
        <v>0</v>
      </c>
      <c r="AB277" s="445">
        <f t="shared" ca="1" si="114"/>
        <v>0</v>
      </c>
      <c r="AC277" s="442">
        <f t="shared" ca="1" si="114"/>
        <v>0</v>
      </c>
      <c r="AD277" s="446">
        <f t="shared" ca="1" si="114"/>
        <v>0</v>
      </c>
      <c r="AE277" s="445">
        <f t="shared" ca="1" si="99"/>
        <v>0</v>
      </c>
      <c r="AF277" s="445">
        <f t="shared" ca="1" si="100"/>
        <v>0</v>
      </c>
      <c r="AG277" s="445">
        <f t="shared" ca="1" si="101"/>
        <v>0</v>
      </c>
      <c r="AH277" s="445">
        <f t="shared" ca="1" si="102"/>
        <v>0</v>
      </c>
      <c r="AI277" s="442">
        <f t="shared" ca="1" si="103"/>
        <v>0</v>
      </c>
      <c r="AJ277" s="446">
        <f t="shared" ca="1" si="104"/>
        <v>0</v>
      </c>
      <c r="AK277" s="445">
        <f t="shared" ca="1" si="115"/>
        <v>0</v>
      </c>
      <c r="AL277" s="442">
        <f t="shared" ca="1" si="115"/>
        <v>0</v>
      </c>
      <c r="AM277" s="446">
        <f t="shared" ca="1" si="115"/>
        <v>0</v>
      </c>
    </row>
    <row r="278" spans="1:39" s="82" customFormat="1" ht="12.9" customHeight="1" x14ac:dyDescent="0.3">
      <c r="A278" s="19"/>
      <c r="B278" s="19"/>
      <c r="C278" s="104"/>
      <c r="D278" s="453"/>
      <c r="E278" s="454" t="str">
        <f t="shared" ca="1" si="116"/>
        <v>Virgin Islands (U.S.)</v>
      </c>
      <c r="F278" s="454" t="str">
        <f t="shared" ca="1" si="116"/>
        <v>vi</v>
      </c>
      <c r="G278" s="454" t="str">
        <f t="shared" ca="1" si="116"/>
        <v>e9m3</v>
      </c>
      <c r="H278" s="175"/>
      <c r="I278" s="175"/>
      <c r="J278" s="442">
        <f t="shared" ca="1" si="117"/>
        <v>0</v>
      </c>
      <c r="K278" s="442">
        <f t="shared" ca="1" si="117"/>
        <v>0</v>
      </c>
      <c r="L278" s="448">
        <f t="shared" ca="1" si="117"/>
        <v>0</v>
      </c>
      <c r="M278" s="445">
        <f t="shared" ca="1" si="105"/>
        <v>0</v>
      </c>
      <c r="N278" s="445">
        <f t="shared" ca="1" si="106"/>
        <v>0</v>
      </c>
      <c r="O278" s="445">
        <f t="shared" ca="1" si="107"/>
        <v>0</v>
      </c>
      <c r="P278" s="445">
        <f t="shared" ca="1" si="93"/>
        <v>0</v>
      </c>
      <c r="Q278" s="442">
        <f t="shared" ca="1" si="94"/>
        <v>0</v>
      </c>
      <c r="R278" s="446">
        <f t="shared" ca="1" si="95"/>
        <v>0</v>
      </c>
      <c r="S278" s="445">
        <f t="shared" ca="1" si="108"/>
        <v>0</v>
      </c>
      <c r="T278" s="442">
        <f t="shared" ca="1" si="108"/>
        <v>0</v>
      </c>
      <c r="U278" s="446">
        <f t="shared" ca="1" si="108"/>
        <v>0</v>
      </c>
      <c r="V278" s="445">
        <f t="shared" ca="1" si="109"/>
        <v>0</v>
      </c>
      <c r="W278" s="445">
        <f t="shared" ca="1" si="110"/>
        <v>0</v>
      </c>
      <c r="X278" s="445">
        <f t="shared" ca="1" si="111"/>
        <v>0</v>
      </c>
      <c r="Y278" s="445">
        <f t="shared" ca="1" si="96"/>
        <v>0</v>
      </c>
      <c r="Z278" s="442">
        <f t="shared" ca="1" si="97"/>
        <v>0</v>
      </c>
      <c r="AA278" s="446">
        <f t="shared" ca="1" si="98"/>
        <v>0</v>
      </c>
      <c r="AB278" s="445">
        <f t="shared" ca="1" si="114"/>
        <v>0</v>
      </c>
      <c r="AC278" s="442">
        <f t="shared" ca="1" si="114"/>
        <v>0</v>
      </c>
      <c r="AD278" s="446">
        <f t="shared" ca="1" si="114"/>
        <v>0</v>
      </c>
      <c r="AE278" s="445">
        <f t="shared" ca="1" si="99"/>
        <v>0</v>
      </c>
      <c r="AF278" s="445">
        <f t="shared" ca="1" si="100"/>
        <v>0</v>
      </c>
      <c r="AG278" s="445">
        <f t="shared" ca="1" si="101"/>
        <v>0</v>
      </c>
      <c r="AH278" s="445">
        <f t="shared" ca="1" si="102"/>
        <v>0</v>
      </c>
      <c r="AI278" s="442">
        <f t="shared" ca="1" si="103"/>
        <v>0</v>
      </c>
      <c r="AJ278" s="446">
        <f t="shared" ca="1" si="104"/>
        <v>0</v>
      </c>
      <c r="AK278" s="445">
        <f t="shared" ca="1" si="115"/>
        <v>0</v>
      </c>
      <c r="AL278" s="442">
        <f t="shared" ca="1" si="115"/>
        <v>0</v>
      </c>
      <c r="AM278" s="446">
        <f t="shared" ca="1" si="115"/>
        <v>0</v>
      </c>
    </row>
    <row r="279" spans="1:39" s="82" customFormat="1" ht="12.9" customHeight="1" x14ac:dyDescent="0.3">
      <c r="A279" s="19"/>
      <c r="B279" s="19"/>
      <c r="C279" s="104"/>
      <c r="D279" s="453"/>
      <c r="E279" s="454" t="str">
        <f t="shared" ref="E279:G287" ca="1" si="118">INDIRECT((ADDRESS(ROW(),COLUMN(),,,$F$290)))</f>
        <v>Vietnam</v>
      </c>
      <c r="F279" s="454" t="str">
        <f t="shared" ca="1" si="118"/>
        <v>vn</v>
      </c>
      <c r="G279" s="454" t="str">
        <f t="shared" ca="1" si="118"/>
        <v>e9m3</v>
      </c>
      <c r="H279" s="175"/>
      <c r="I279" s="175"/>
      <c r="J279" s="442">
        <f t="shared" ref="J279:L287" ca="1" si="119">INDIRECT((ADDRESS(ROW(),COLUMN(),,,$F$290)))</f>
        <v>9</v>
      </c>
      <c r="K279" s="442">
        <f t="shared" ca="1" si="119"/>
        <v>0</v>
      </c>
      <c r="L279" s="448">
        <f t="shared" ca="1" si="119"/>
        <v>9.0120000000000005</v>
      </c>
      <c r="M279" s="445">
        <f t="shared" ca="1" si="105"/>
        <v>17065.403999999999</v>
      </c>
      <c r="N279" s="445">
        <f t="shared" ca="1" si="106"/>
        <v>17631.108</v>
      </c>
      <c r="O279" s="445">
        <f t="shared" ca="1" si="107"/>
        <v>18322.524000000001</v>
      </c>
      <c r="P279" s="445">
        <f t="shared" ca="1" si="93"/>
        <v>1558.6042031994079</v>
      </c>
      <c r="Q279" s="442">
        <f t="shared" ca="1" si="94"/>
        <v>4003.0606054781661</v>
      </c>
      <c r="R279" s="446">
        <f t="shared" ca="1" si="95"/>
        <v>6755.5477783150236</v>
      </c>
      <c r="S279" s="445">
        <f t="shared" ca="1" si="108"/>
        <v>18624.008203199406</v>
      </c>
      <c r="T279" s="442">
        <f t="shared" ca="1" si="108"/>
        <v>21634.168605478168</v>
      </c>
      <c r="U279" s="446">
        <f t="shared" ca="1" si="108"/>
        <v>25078.071778315025</v>
      </c>
      <c r="V279" s="445">
        <f t="shared" ca="1" si="109"/>
        <v>0</v>
      </c>
      <c r="W279" s="445">
        <f t="shared" ca="1" si="110"/>
        <v>0</v>
      </c>
      <c r="X279" s="445">
        <f t="shared" ca="1" si="111"/>
        <v>0</v>
      </c>
      <c r="Y279" s="445">
        <f t="shared" ca="1" si="96"/>
        <v>0</v>
      </c>
      <c r="Z279" s="442">
        <f t="shared" ca="1" si="97"/>
        <v>0</v>
      </c>
      <c r="AA279" s="446">
        <f t="shared" ca="1" si="98"/>
        <v>0</v>
      </c>
      <c r="AB279" s="445">
        <f t="shared" ca="1" si="114"/>
        <v>0</v>
      </c>
      <c r="AC279" s="442">
        <f t="shared" ca="1" si="114"/>
        <v>0</v>
      </c>
      <c r="AD279" s="446">
        <f t="shared" ca="1" si="114"/>
        <v>0</v>
      </c>
      <c r="AE279" s="445">
        <f t="shared" ca="1" si="99"/>
        <v>17616.657599999999</v>
      </c>
      <c r="AF279" s="445">
        <f t="shared" ca="1" si="100"/>
        <v>18200.635200000001</v>
      </c>
      <c r="AG279" s="445">
        <f t="shared" ca="1" si="101"/>
        <v>18914.385600000001</v>
      </c>
      <c r="AH279" s="445">
        <f t="shared" ca="1" si="102"/>
        <v>1560.6823421370073</v>
      </c>
      <c r="AI279" s="442">
        <f t="shared" ca="1" si="103"/>
        <v>4008.398019618804</v>
      </c>
      <c r="AJ279" s="446">
        <f t="shared" ca="1" si="104"/>
        <v>6764.555175352777</v>
      </c>
      <c r="AK279" s="445">
        <f t="shared" ca="1" si="115"/>
        <v>19177.339942137005</v>
      </c>
      <c r="AL279" s="442">
        <f t="shared" ca="1" si="115"/>
        <v>22209.033219618803</v>
      </c>
      <c r="AM279" s="446">
        <f t="shared" ca="1" si="115"/>
        <v>25678.940775352778</v>
      </c>
    </row>
    <row r="280" spans="1:39" s="82" customFormat="1" ht="12.9" customHeight="1" x14ac:dyDescent="0.3">
      <c r="A280" s="19"/>
      <c r="B280" s="19"/>
      <c r="C280" s="104"/>
      <c r="D280" s="453"/>
      <c r="E280" s="454" t="str">
        <f t="shared" ca="1" si="118"/>
        <v>Vanuatu</v>
      </c>
      <c r="F280" s="454" t="str">
        <f t="shared" ca="1" si="118"/>
        <v>vu</v>
      </c>
      <c r="G280" s="454" t="str">
        <f t="shared" ca="1" si="118"/>
        <v>e9m3</v>
      </c>
      <c r="H280" s="175"/>
      <c r="I280" s="175"/>
      <c r="J280" s="442">
        <f t="shared" ca="1" si="119"/>
        <v>0</v>
      </c>
      <c r="K280" s="442">
        <f t="shared" ca="1" si="119"/>
        <v>0</v>
      </c>
      <c r="L280" s="448">
        <f t="shared" ca="1" si="119"/>
        <v>0</v>
      </c>
      <c r="M280" s="445">
        <f t="shared" ca="1" si="105"/>
        <v>0</v>
      </c>
      <c r="N280" s="445">
        <f t="shared" ca="1" si="106"/>
        <v>0</v>
      </c>
      <c r="O280" s="445">
        <f t="shared" ca="1" si="107"/>
        <v>0</v>
      </c>
      <c r="P280" s="445">
        <f t="shared" ca="1" si="93"/>
        <v>0</v>
      </c>
      <c r="Q280" s="442">
        <f t="shared" ca="1" si="94"/>
        <v>0</v>
      </c>
      <c r="R280" s="446">
        <f t="shared" ca="1" si="95"/>
        <v>0</v>
      </c>
      <c r="S280" s="445">
        <f t="shared" ca="1" si="108"/>
        <v>0</v>
      </c>
      <c r="T280" s="442">
        <f t="shared" ca="1" si="108"/>
        <v>0</v>
      </c>
      <c r="U280" s="446">
        <f t="shared" ca="1" si="108"/>
        <v>0</v>
      </c>
      <c r="V280" s="445">
        <f t="shared" ca="1" si="109"/>
        <v>0</v>
      </c>
      <c r="W280" s="445">
        <f t="shared" ca="1" si="110"/>
        <v>0</v>
      </c>
      <c r="X280" s="445">
        <f t="shared" ca="1" si="111"/>
        <v>0</v>
      </c>
      <c r="Y280" s="445">
        <f t="shared" ca="1" si="96"/>
        <v>0</v>
      </c>
      <c r="Z280" s="442">
        <f t="shared" ca="1" si="97"/>
        <v>0</v>
      </c>
      <c r="AA280" s="446">
        <f t="shared" ca="1" si="98"/>
        <v>0</v>
      </c>
      <c r="AB280" s="445">
        <f t="shared" ca="1" si="114"/>
        <v>0</v>
      </c>
      <c r="AC280" s="442">
        <f t="shared" ca="1" si="114"/>
        <v>0</v>
      </c>
      <c r="AD280" s="446">
        <f t="shared" ca="1" si="114"/>
        <v>0</v>
      </c>
      <c r="AE280" s="445">
        <f t="shared" ca="1" si="99"/>
        <v>0</v>
      </c>
      <c r="AF280" s="445">
        <f t="shared" ca="1" si="100"/>
        <v>0</v>
      </c>
      <c r="AG280" s="445">
        <f t="shared" ca="1" si="101"/>
        <v>0</v>
      </c>
      <c r="AH280" s="445">
        <f t="shared" ca="1" si="102"/>
        <v>0</v>
      </c>
      <c r="AI280" s="442">
        <f t="shared" ca="1" si="103"/>
        <v>0</v>
      </c>
      <c r="AJ280" s="446">
        <f t="shared" ca="1" si="104"/>
        <v>0</v>
      </c>
      <c r="AK280" s="445">
        <f t="shared" ca="1" si="115"/>
        <v>0</v>
      </c>
      <c r="AL280" s="442">
        <f t="shared" ca="1" si="115"/>
        <v>0</v>
      </c>
      <c r="AM280" s="446">
        <f t="shared" ca="1" si="115"/>
        <v>0</v>
      </c>
    </row>
    <row r="281" spans="1:39" s="82" customFormat="1" ht="12.9" customHeight="1" thickBot="1" x14ac:dyDescent="0.35">
      <c r="A281" s="19"/>
      <c r="B281" s="19"/>
      <c r="C281" s="104"/>
      <c r="D281" s="453"/>
      <c r="E281" s="454" t="str">
        <f t="shared" ca="1" si="118"/>
        <v>Wallis and Futuna</v>
      </c>
      <c r="F281" s="454" t="str">
        <f t="shared" ca="1" si="118"/>
        <v>wf</v>
      </c>
      <c r="G281" s="454" t="str">
        <f t="shared" ca="1" si="118"/>
        <v>e9m3</v>
      </c>
      <c r="H281" s="175"/>
      <c r="I281" s="175"/>
      <c r="J281" s="442">
        <f t="shared" ca="1" si="119"/>
        <v>0</v>
      </c>
      <c r="K281" s="442">
        <f t="shared" ca="1" si="119"/>
        <v>0</v>
      </c>
      <c r="L281" s="448">
        <f t="shared" ca="1" si="119"/>
        <v>0</v>
      </c>
      <c r="M281" s="445">
        <f t="shared" ca="1" si="105"/>
        <v>0</v>
      </c>
      <c r="N281" s="445">
        <f t="shared" ca="1" si="106"/>
        <v>0</v>
      </c>
      <c r="O281" s="445">
        <f t="shared" ca="1" si="107"/>
        <v>0</v>
      </c>
      <c r="P281" s="445">
        <f t="shared" ca="1" si="93"/>
        <v>0</v>
      </c>
      <c r="Q281" s="442">
        <f t="shared" ca="1" si="94"/>
        <v>0</v>
      </c>
      <c r="R281" s="446">
        <f t="shared" ca="1" si="95"/>
        <v>0</v>
      </c>
      <c r="S281" s="456">
        <f t="shared" ca="1" si="108"/>
        <v>0</v>
      </c>
      <c r="T281" s="457">
        <f t="shared" ca="1" si="108"/>
        <v>0</v>
      </c>
      <c r="U281" s="458">
        <f t="shared" ca="1" si="108"/>
        <v>0</v>
      </c>
      <c r="V281" s="445">
        <f t="shared" ca="1" si="109"/>
        <v>0</v>
      </c>
      <c r="W281" s="445">
        <f t="shared" ca="1" si="110"/>
        <v>0</v>
      </c>
      <c r="X281" s="445">
        <f t="shared" ca="1" si="111"/>
        <v>0</v>
      </c>
      <c r="Y281" s="445">
        <f t="shared" ca="1" si="96"/>
        <v>0</v>
      </c>
      <c r="Z281" s="442">
        <f t="shared" ca="1" si="97"/>
        <v>0</v>
      </c>
      <c r="AA281" s="446">
        <f t="shared" ca="1" si="98"/>
        <v>0</v>
      </c>
      <c r="AB281" s="445">
        <f t="shared" ca="1" si="114"/>
        <v>0</v>
      </c>
      <c r="AC281" s="442">
        <f t="shared" ca="1" si="114"/>
        <v>0</v>
      </c>
      <c r="AD281" s="446">
        <f t="shared" ca="1" si="114"/>
        <v>0</v>
      </c>
      <c r="AE281" s="445">
        <f t="shared" ca="1" si="99"/>
        <v>0</v>
      </c>
      <c r="AF281" s="445">
        <f t="shared" ca="1" si="100"/>
        <v>0</v>
      </c>
      <c r="AG281" s="445">
        <f t="shared" ca="1" si="101"/>
        <v>0</v>
      </c>
      <c r="AH281" s="445">
        <f t="shared" ca="1" si="102"/>
        <v>0</v>
      </c>
      <c r="AI281" s="442">
        <f t="shared" ca="1" si="103"/>
        <v>0</v>
      </c>
      <c r="AJ281" s="446">
        <f t="shared" ca="1" si="104"/>
        <v>0</v>
      </c>
      <c r="AK281" s="445">
        <f t="shared" ca="1" si="115"/>
        <v>0</v>
      </c>
      <c r="AL281" s="442">
        <f t="shared" ca="1" si="115"/>
        <v>0</v>
      </c>
      <c r="AM281" s="446">
        <f t="shared" ca="1" si="115"/>
        <v>0</v>
      </c>
    </row>
    <row r="282" spans="1:39" s="82" customFormat="1" ht="12.9" customHeight="1" thickBot="1" x14ac:dyDescent="0.35">
      <c r="A282" s="19"/>
      <c r="B282" s="19"/>
      <c r="C282" s="104"/>
      <c r="D282" s="453"/>
      <c r="E282" s="454" t="str">
        <f t="shared" ca="1" si="118"/>
        <v>Samoa</v>
      </c>
      <c r="F282" s="454" t="str">
        <f t="shared" ca="1" si="118"/>
        <v>ws</v>
      </c>
      <c r="G282" s="454" t="str">
        <f t="shared" ca="1" si="118"/>
        <v>e9m3</v>
      </c>
      <c r="H282" s="175"/>
      <c r="I282" s="175"/>
      <c r="J282" s="442">
        <f t="shared" ca="1" si="119"/>
        <v>0</v>
      </c>
      <c r="K282" s="442">
        <f t="shared" ca="1" si="119"/>
        <v>0</v>
      </c>
      <c r="L282" s="448">
        <f t="shared" ca="1" si="119"/>
        <v>0</v>
      </c>
      <c r="M282" s="445">
        <f t="shared" ca="1" si="105"/>
        <v>0</v>
      </c>
      <c r="N282" s="445">
        <f t="shared" ca="1" si="106"/>
        <v>0</v>
      </c>
      <c r="O282" s="445">
        <f t="shared" ca="1" si="107"/>
        <v>0</v>
      </c>
      <c r="P282" s="445">
        <f t="shared" ca="1" si="93"/>
        <v>0</v>
      </c>
      <c r="Q282" s="442">
        <f t="shared" ca="1" si="94"/>
        <v>0</v>
      </c>
      <c r="R282" s="446">
        <f t="shared" ca="1" si="95"/>
        <v>0</v>
      </c>
      <c r="S282" s="456">
        <f t="shared" ref="S282:S287" ca="1" si="120">M282+P282</f>
        <v>0</v>
      </c>
      <c r="T282" s="457">
        <f t="shared" ref="T282:T287" ca="1" si="121">N282+Q282</f>
        <v>0</v>
      </c>
      <c r="U282" s="458">
        <f t="shared" ref="U282:U287" ca="1" si="122">O282+R282</f>
        <v>0</v>
      </c>
      <c r="V282" s="445">
        <f t="shared" ca="1" si="109"/>
        <v>0</v>
      </c>
      <c r="W282" s="445">
        <f t="shared" ca="1" si="110"/>
        <v>0</v>
      </c>
      <c r="X282" s="445">
        <f t="shared" ca="1" si="111"/>
        <v>0</v>
      </c>
      <c r="Y282" s="445">
        <f t="shared" ca="1" si="96"/>
        <v>0</v>
      </c>
      <c r="Z282" s="442">
        <f t="shared" ca="1" si="97"/>
        <v>0</v>
      </c>
      <c r="AA282" s="446">
        <f t="shared" ca="1" si="98"/>
        <v>0</v>
      </c>
      <c r="AB282" s="445">
        <f t="shared" ref="AB282:AB287" ca="1" si="123">V282+Y282</f>
        <v>0</v>
      </c>
      <c r="AC282" s="442">
        <f t="shared" ref="AC282:AC287" ca="1" si="124">W282+Z282</f>
        <v>0</v>
      </c>
      <c r="AD282" s="446">
        <f t="shared" ref="AD282:AD287" ca="1" si="125">X282+AA282</f>
        <v>0</v>
      </c>
      <c r="AE282" s="445">
        <f t="shared" ca="1" si="99"/>
        <v>0</v>
      </c>
      <c r="AF282" s="445">
        <f t="shared" ca="1" si="100"/>
        <v>0</v>
      </c>
      <c r="AG282" s="445">
        <f t="shared" ca="1" si="101"/>
        <v>0</v>
      </c>
      <c r="AH282" s="445">
        <f t="shared" ca="1" si="102"/>
        <v>0</v>
      </c>
      <c r="AI282" s="442">
        <f t="shared" ca="1" si="103"/>
        <v>0</v>
      </c>
      <c r="AJ282" s="446">
        <f t="shared" ca="1" si="104"/>
        <v>0</v>
      </c>
      <c r="AK282" s="445">
        <f t="shared" ref="AK282:AK287" ca="1" si="126">AE282+AH282</f>
        <v>0</v>
      </c>
      <c r="AL282" s="442">
        <f t="shared" ref="AL282:AL287" ca="1" si="127">AF282+AI282</f>
        <v>0</v>
      </c>
      <c r="AM282" s="446">
        <f t="shared" ref="AM282:AM287" ca="1" si="128">AG282+AJ282</f>
        <v>0</v>
      </c>
    </row>
    <row r="283" spans="1:39" s="82" customFormat="1" ht="12.9" customHeight="1" thickBot="1" x14ac:dyDescent="0.35">
      <c r="A283" s="19"/>
      <c r="B283" s="19"/>
      <c r="C283" s="104"/>
      <c r="D283" s="453"/>
      <c r="E283" s="454" t="str">
        <f t="shared" ca="1" si="118"/>
        <v>Yemen</v>
      </c>
      <c r="F283" s="454" t="str">
        <f t="shared" ca="1" si="118"/>
        <v>ye</v>
      </c>
      <c r="G283" s="454" t="str">
        <f t="shared" ca="1" si="118"/>
        <v>e9m3</v>
      </c>
      <c r="H283" s="175"/>
      <c r="I283" s="175"/>
      <c r="J283" s="442">
        <f t="shared" ca="1" si="119"/>
        <v>0</v>
      </c>
      <c r="K283" s="442">
        <f t="shared" ca="1" si="119"/>
        <v>0</v>
      </c>
      <c r="L283" s="448">
        <f t="shared" ca="1" si="119"/>
        <v>0</v>
      </c>
      <c r="M283" s="445">
        <f t="shared" ca="1" si="105"/>
        <v>0</v>
      </c>
      <c r="N283" s="445">
        <f t="shared" ca="1" si="106"/>
        <v>0</v>
      </c>
      <c r="O283" s="445">
        <f t="shared" ca="1" si="107"/>
        <v>0</v>
      </c>
      <c r="P283" s="445">
        <f t="shared" ca="1" si="93"/>
        <v>0</v>
      </c>
      <c r="Q283" s="442">
        <f t="shared" ca="1" si="94"/>
        <v>0</v>
      </c>
      <c r="R283" s="446">
        <f t="shared" ca="1" si="95"/>
        <v>0</v>
      </c>
      <c r="S283" s="456">
        <f t="shared" ca="1" si="120"/>
        <v>0</v>
      </c>
      <c r="T283" s="457">
        <f t="shared" ca="1" si="121"/>
        <v>0</v>
      </c>
      <c r="U283" s="458">
        <f t="shared" ca="1" si="122"/>
        <v>0</v>
      </c>
      <c r="V283" s="445">
        <f t="shared" ca="1" si="109"/>
        <v>0</v>
      </c>
      <c r="W283" s="445">
        <f t="shared" ca="1" si="110"/>
        <v>0</v>
      </c>
      <c r="X283" s="445">
        <f t="shared" ca="1" si="111"/>
        <v>0</v>
      </c>
      <c r="Y283" s="445">
        <f t="shared" ca="1" si="96"/>
        <v>0</v>
      </c>
      <c r="Z283" s="442">
        <f t="shared" ca="1" si="97"/>
        <v>0</v>
      </c>
      <c r="AA283" s="446">
        <f t="shared" ca="1" si="98"/>
        <v>0</v>
      </c>
      <c r="AB283" s="445">
        <f t="shared" ca="1" si="123"/>
        <v>0</v>
      </c>
      <c r="AC283" s="442">
        <f t="shared" ca="1" si="124"/>
        <v>0</v>
      </c>
      <c r="AD283" s="446">
        <f t="shared" ca="1" si="125"/>
        <v>0</v>
      </c>
      <c r="AE283" s="445">
        <f t="shared" ca="1" si="99"/>
        <v>0</v>
      </c>
      <c r="AF283" s="445">
        <f t="shared" ca="1" si="100"/>
        <v>0</v>
      </c>
      <c r="AG283" s="445">
        <f t="shared" ca="1" si="101"/>
        <v>0</v>
      </c>
      <c r="AH283" s="445">
        <f t="shared" ca="1" si="102"/>
        <v>0</v>
      </c>
      <c r="AI283" s="442">
        <f t="shared" ca="1" si="103"/>
        <v>0</v>
      </c>
      <c r="AJ283" s="446">
        <f t="shared" ca="1" si="104"/>
        <v>0</v>
      </c>
      <c r="AK283" s="445">
        <f t="shared" ca="1" si="126"/>
        <v>0</v>
      </c>
      <c r="AL283" s="442">
        <f t="shared" ca="1" si="127"/>
        <v>0</v>
      </c>
      <c r="AM283" s="446">
        <f t="shared" ca="1" si="128"/>
        <v>0</v>
      </c>
    </row>
    <row r="284" spans="1:39" s="82" customFormat="1" ht="12.9" customHeight="1" thickBot="1" x14ac:dyDescent="0.35">
      <c r="A284" s="19"/>
      <c r="B284" s="19"/>
      <c r="C284" s="104"/>
      <c r="D284" s="453"/>
      <c r="E284" s="454" t="str">
        <f t="shared" ca="1" si="118"/>
        <v>Mayotte</v>
      </c>
      <c r="F284" s="454" t="str">
        <f t="shared" ca="1" si="118"/>
        <v>yt</v>
      </c>
      <c r="G284" s="454" t="str">
        <f t="shared" ca="1" si="118"/>
        <v>e9m3</v>
      </c>
      <c r="H284" s="175"/>
      <c r="I284" s="175"/>
      <c r="J284" s="442">
        <f t="shared" ca="1" si="119"/>
        <v>0</v>
      </c>
      <c r="K284" s="442">
        <f t="shared" ca="1" si="119"/>
        <v>0</v>
      </c>
      <c r="L284" s="448">
        <f t="shared" ca="1" si="119"/>
        <v>0</v>
      </c>
      <c r="M284" s="445">
        <f t="shared" ca="1" si="105"/>
        <v>0</v>
      </c>
      <c r="N284" s="445">
        <f t="shared" ca="1" si="106"/>
        <v>0</v>
      </c>
      <c r="O284" s="445">
        <f t="shared" ca="1" si="107"/>
        <v>0</v>
      </c>
      <c r="P284" s="445">
        <f t="shared" ca="1" si="93"/>
        <v>0</v>
      </c>
      <c r="Q284" s="442">
        <f t="shared" ca="1" si="94"/>
        <v>0</v>
      </c>
      <c r="R284" s="446">
        <f t="shared" ca="1" si="95"/>
        <v>0</v>
      </c>
      <c r="S284" s="456">
        <f t="shared" ca="1" si="120"/>
        <v>0</v>
      </c>
      <c r="T284" s="457">
        <f t="shared" ca="1" si="121"/>
        <v>0</v>
      </c>
      <c r="U284" s="458">
        <f t="shared" ca="1" si="122"/>
        <v>0</v>
      </c>
      <c r="V284" s="445">
        <f t="shared" ca="1" si="109"/>
        <v>0</v>
      </c>
      <c r="W284" s="445">
        <f t="shared" ca="1" si="110"/>
        <v>0</v>
      </c>
      <c r="X284" s="445">
        <f t="shared" ca="1" si="111"/>
        <v>0</v>
      </c>
      <c r="Y284" s="445">
        <f t="shared" ca="1" si="96"/>
        <v>0</v>
      </c>
      <c r="Z284" s="442">
        <f t="shared" ca="1" si="97"/>
        <v>0</v>
      </c>
      <c r="AA284" s="446">
        <f t="shared" ca="1" si="98"/>
        <v>0</v>
      </c>
      <c r="AB284" s="445">
        <f t="shared" ca="1" si="123"/>
        <v>0</v>
      </c>
      <c r="AC284" s="442">
        <f t="shared" ca="1" si="124"/>
        <v>0</v>
      </c>
      <c r="AD284" s="446">
        <f t="shared" ca="1" si="125"/>
        <v>0</v>
      </c>
      <c r="AE284" s="445">
        <f t="shared" ca="1" si="99"/>
        <v>0</v>
      </c>
      <c r="AF284" s="445">
        <f t="shared" ca="1" si="100"/>
        <v>0</v>
      </c>
      <c r="AG284" s="445">
        <f t="shared" ca="1" si="101"/>
        <v>0</v>
      </c>
      <c r="AH284" s="445">
        <f t="shared" ca="1" si="102"/>
        <v>0</v>
      </c>
      <c r="AI284" s="442">
        <f t="shared" ca="1" si="103"/>
        <v>0</v>
      </c>
      <c r="AJ284" s="446">
        <f t="shared" ca="1" si="104"/>
        <v>0</v>
      </c>
      <c r="AK284" s="445">
        <f t="shared" ca="1" si="126"/>
        <v>0</v>
      </c>
      <c r="AL284" s="442">
        <f t="shared" ca="1" si="127"/>
        <v>0</v>
      </c>
      <c r="AM284" s="446">
        <f t="shared" ca="1" si="128"/>
        <v>0</v>
      </c>
    </row>
    <row r="285" spans="1:39" s="82" customFormat="1" ht="12.9" customHeight="1" thickBot="1" x14ac:dyDescent="0.35">
      <c r="A285" s="19"/>
      <c r="B285" s="19"/>
      <c r="C285" s="104"/>
      <c r="D285" s="453"/>
      <c r="E285" s="454" t="str">
        <f t="shared" ca="1" si="118"/>
        <v>South Africa</v>
      </c>
      <c r="F285" s="454" t="str">
        <f t="shared" ca="1" si="118"/>
        <v>za</v>
      </c>
      <c r="G285" s="454" t="str">
        <f t="shared" ca="1" si="118"/>
        <v>e9m3</v>
      </c>
      <c r="H285" s="175"/>
      <c r="I285" s="175"/>
      <c r="J285" s="442">
        <f t="shared" ca="1" si="119"/>
        <v>0</v>
      </c>
      <c r="K285" s="442">
        <f t="shared" ca="1" si="119"/>
        <v>0</v>
      </c>
      <c r="L285" s="448">
        <f t="shared" ca="1" si="119"/>
        <v>0</v>
      </c>
      <c r="M285" s="445">
        <f t="shared" ca="1" si="105"/>
        <v>0</v>
      </c>
      <c r="N285" s="445">
        <f t="shared" ca="1" si="106"/>
        <v>0</v>
      </c>
      <c r="O285" s="445">
        <f t="shared" ca="1" si="107"/>
        <v>0</v>
      </c>
      <c r="P285" s="445">
        <f t="shared" ca="1" si="93"/>
        <v>0</v>
      </c>
      <c r="Q285" s="442">
        <f t="shared" ca="1" si="94"/>
        <v>0</v>
      </c>
      <c r="R285" s="446">
        <f t="shared" ca="1" si="95"/>
        <v>0</v>
      </c>
      <c r="S285" s="456">
        <f t="shared" ca="1" si="120"/>
        <v>0</v>
      </c>
      <c r="T285" s="457">
        <f t="shared" ca="1" si="121"/>
        <v>0</v>
      </c>
      <c r="U285" s="458">
        <f t="shared" ca="1" si="122"/>
        <v>0</v>
      </c>
      <c r="V285" s="445">
        <f t="shared" ca="1" si="109"/>
        <v>0</v>
      </c>
      <c r="W285" s="445">
        <f t="shared" ca="1" si="110"/>
        <v>0</v>
      </c>
      <c r="X285" s="445">
        <f t="shared" ca="1" si="111"/>
        <v>0</v>
      </c>
      <c r="Y285" s="445">
        <f t="shared" ca="1" si="96"/>
        <v>0</v>
      </c>
      <c r="Z285" s="442">
        <f t="shared" ca="1" si="97"/>
        <v>0</v>
      </c>
      <c r="AA285" s="446">
        <f t="shared" ca="1" si="98"/>
        <v>0</v>
      </c>
      <c r="AB285" s="445">
        <f t="shared" ca="1" si="123"/>
        <v>0</v>
      </c>
      <c r="AC285" s="442">
        <f t="shared" ca="1" si="124"/>
        <v>0</v>
      </c>
      <c r="AD285" s="446">
        <f t="shared" ca="1" si="125"/>
        <v>0</v>
      </c>
      <c r="AE285" s="445">
        <f t="shared" ca="1" si="99"/>
        <v>0</v>
      </c>
      <c r="AF285" s="445">
        <f t="shared" ca="1" si="100"/>
        <v>0</v>
      </c>
      <c r="AG285" s="445">
        <f t="shared" ca="1" si="101"/>
        <v>0</v>
      </c>
      <c r="AH285" s="445">
        <f t="shared" ca="1" si="102"/>
        <v>0</v>
      </c>
      <c r="AI285" s="442">
        <f t="shared" ca="1" si="103"/>
        <v>0</v>
      </c>
      <c r="AJ285" s="446">
        <f t="shared" ca="1" si="104"/>
        <v>0</v>
      </c>
      <c r="AK285" s="445">
        <f t="shared" ca="1" si="126"/>
        <v>0</v>
      </c>
      <c r="AL285" s="442">
        <f t="shared" ca="1" si="127"/>
        <v>0</v>
      </c>
      <c r="AM285" s="446">
        <f t="shared" ca="1" si="128"/>
        <v>0</v>
      </c>
    </row>
    <row r="286" spans="1:39" s="82" customFormat="1" ht="12.9" customHeight="1" thickBot="1" x14ac:dyDescent="0.35">
      <c r="A286" s="19"/>
      <c r="B286" s="19"/>
      <c r="C286" s="104"/>
      <c r="D286" s="453"/>
      <c r="E286" s="454" t="str">
        <f t="shared" ca="1" si="118"/>
        <v>Zambia</v>
      </c>
      <c r="F286" s="454" t="str">
        <f t="shared" ca="1" si="118"/>
        <v>zm</v>
      </c>
      <c r="G286" s="454" t="str">
        <f t="shared" ca="1" si="118"/>
        <v>e9m3</v>
      </c>
      <c r="H286" s="175"/>
      <c r="I286" s="175"/>
      <c r="J286" s="442">
        <f t="shared" ca="1" si="119"/>
        <v>0</v>
      </c>
      <c r="K286" s="442">
        <f t="shared" ca="1" si="119"/>
        <v>0</v>
      </c>
      <c r="L286" s="448">
        <f t="shared" ca="1" si="119"/>
        <v>0</v>
      </c>
      <c r="M286" s="445">
        <f t="shared" ca="1" si="105"/>
        <v>0</v>
      </c>
      <c r="N286" s="445">
        <f t="shared" ca="1" si="106"/>
        <v>0</v>
      </c>
      <c r="O286" s="445">
        <f t="shared" ca="1" si="107"/>
        <v>0</v>
      </c>
      <c r="P286" s="445">
        <f t="shared" ca="1" si="93"/>
        <v>0</v>
      </c>
      <c r="Q286" s="442">
        <f t="shared" ca="1" si="94"/>
        <v>0</v>
      </c>
      <c r="R286" s="446">
        <f t="shared" ca="1" si="95"/>
        <v>0</v>
      </c>
      <c r="S286" s="456">
        <f t="shared" ca="1" si="120"/>
        <v>0</v>
      </c>
      <c r="T286" s="457">
        <f t="shared" ca="1" si="121"/>
        <v>0</v>
      </c>
      <c r="U286" s="458">
        <f t="shared" ca="1" si="122"/>
        <v>0</v>
      </c>
      <c r="V286" s="445">
        <f t="shared" ca="1" si="109"/>
        <v>0</v>
      </c>
      <c r="W286" s="445">
        <f t="shared" ca="1" si="110"/>
        <v>0</v>
      </c>
      <c r="X286" s="445">
        <f t="shared" ca="1" si="111"/>
        <v>0</v>
      </c>
      <c r="Y286" s="445">
        <f t="shared" ca="1" si="96"/>
        <v>0</v>
      </c>
      <c r="Z286" s="442">
        <f t="shared" ca="1" si="97"/>
        <v>0</v>
      </c>
      <c r="AA286" s="446">
        <f t="shared" ca="1" si="98"/>
        <v>0</v>
      </c>
      <c r="AB286" s="445">
        <f t="shared" ca="1" si="123"/>
        <v>0</v>
      </c>
      <c r="AC286" s="442">
        <f t="shared" ca="1" si="124"/>
        <v>0</v>
      </c>
      <c r="AD286" s="446">
        <f t="shared" ca="1" si="125"/>
        <v>0</v>
      </c>
      <c r="AE286" s="445">
        <f t="shared" ca="1" si="99"/>
        <v>0</v>
      </c>
      <c r="AF286" s="445">
        <f t="shared" ca="1" si="100"/>
        <v>0</v>
      </c>
      <c r="AG286" s="445">
        <f t="shared" ca="1" si="101"/>
        <v>0</v>
      </c>
      <c r="AH286" s="445">
        <f t="shared" ca="1" si="102"/>
        <v>0</v>
      </c>
      <c r="AI286" s="442">
        <f t="shared" ca="1" si="103"/>
        <v>0</v>
      </c>
      <c r="AJ286" s="446">
        <f t="shared" ca="1" si="104"/>
        <v>0</v>
      </c>
      <c r="AK286" s="445">
        <f t="shared" ca="1" si="126"/>
        <v>0</v>
      </c>
      <c r="AL286" s="442">
        <f t="shared" ca="1" si="127"/>
        <v>0</v>
      </c>
      <c r="AM286" s="446">
        <f t="shared" ca="1" si="128"/>
        <v>0</v>
      </c>
    </row>
    <row r="287" spans="1:39" s="82" customFormat="1" ht="12.9" customHeight="1" thickBot="1" x14ac:dyDescent="0.35">
      <c r="A287" s="19"/>
      <c r="B287" s="19"/>
      <c r="C287" s="104"/>
      <c r="D287" s="453"/>
      <c r="E287" s="454" t="str">
        <f t="shared" ca="1" si="118"/>
        <v>Zimbabwe</v>
      </c>
      <c r="F287" s="454" t="str">
        <f t="shared" ca="1" si="118"/>
        <v>zw</v>
      </c>
      <c r="G287" s="454" t="str">
        <f t="shared" ca="1" si="118"/>
        <v>e9m3</v>
      </c>
      <c r="H287" s="175"/>
      <c r="I287" s="175"/>
      <c r="J287" s="442">
        <f t="shared" ca="1" si="119"/>
        <v>0</v>
      </c>
      <c r="K287" s="442">
        <f t="shared" ca="1" si="119"/>
        <v>0</v>
      </c>
      <c r="L287" s="448">
        <f t="shared" ca="1" si="119"/>
        <v>0</v>
      </c>
      <c r="M287" s="445">
        <f t="shared" ca="1" si="105"/>
        <v>0</v>
      </c>
      <c r="N287" s="445">
        <f t="shared" ca="1" si="106"/>
        <v>0</v>
      </c>
      <c r="O287" s="445">
        <f t="shared" ca="1" si="107"/>
        <v>0</v>
      </c>
      <c r="P287" s="445">
        <f t="shared" ca="1" si="93"/>
        <v>0</v>
      </c>
      <c r="Q287" s="442">
        <f t="shared" ca="1" si="94"/>
        <v>0</v>
      </c>
      <c r="R287" s="446">
        <f t="shared" ca="1" si="95"/>
        <v>0</v>
      </c>
      <c r="S287" s="456">
        <f t="shared" ca="1" si="120"/>
        <v>0</v>
      </c>
      <c r="T287" s="457">
        <f t="shared" ca="1" si="121"/>
        <v>0</v>
      </c>
      <c r="U287" s="458">
        <f t="shared" ca="1" si="122"/>
        <v>0</v>
      </c>
      <c r="V287" s="445">
        <f t="shared" ca="1" si="109"/>
        <v>0</v>
      </c>
      <c r="W287" s="445">
        <f t="shared" ca="1" si="110"/>
        <v>0</v>
      </c>
      <c r="X287" s="445">
        <f t="shared" ca="1" si="111"/>
        <v>0</v>
      </c>
      <c r="Y287" s="445">
        <f t="shared" ca="1" si="96"/>
        <v>0</v>
      </c>
      <c r="Z287" s="442">
        <f t="shared" ca="1" si="97"/>
        <v>0</v>
      </c>
      <c r="AA287" s="446">
        <f t="shared" ca="1" si="98"/>
        <v>0</v>
      </c>
      <c r="AB287" s="445">
        <f t="shared" ca="1" si="123"/>
        <v>0</v>
      </c>
      <c r="AC287" s="442">
        <f t="shared" ca="1" si="124"/>
        <v>0</v>
      </c>
      <c r="AD287" s="446">
        <f t="shared" ca="1" si="125"/>
        <v>0</v>
      </c>
      <c r="AE287" s="445">
        <f t="shared" ca="1" si="99"/>
        <v>0</v>
      </c>
      <c r="AF287" s="445">
        <f t="shared" ca="1" si="100"/>
        <v>0</v>
      </c>
      <c r="AG287" s="445">
        <f t="shared" ca="1" si="101"/>
        <v>0</v>
      </c>
      <c r="AH287" s="445">
        <f t="shared" ca="1" si="102"/>
        <v>0</v>
      </c>
      <c r="AI287" s="442">
        <f t="shared" ca="1" si="103"/>
        <v>0</v>
      </c>
      <c r="AJ287" s="446">
        <f t="shared" ca="1" si="104"/>
        <v>0</v>
      </c>
      <c r="AK287" s="445">
        <f t="shared" ca="1" si="126"/>
        <v>0</v>
      </c>
      <c r="AL287" s="442">
        <f t="shared" ca="1" si="127"/>
        <v>0</v>
      </c>
      <c r="AM287" s="446">
        <f t="shared" ca="1" si="128"/>
        <v>0</v>
      </c>
    </row>
    <row r="288" spans="1:39" s="114" customFormat="1" ht="12.9" customHeight="1" x14ac:dyDescent="0.3">
      <c r="A288" s="40"/>
      <c r="B288" s="41"/>
      <c r="C288" s="99"/>
      <c r="D288" s="40"/>
      <c r="E288" s="40"/>
      <c r="F288" s="40"/>
      <c r="G288" s="40"/>
      <c r="H288" s="172"/>
      <c r="I288" s="172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</row>
    <row r="289" spans="1:39" s="372" customFormat="1" ht="12.9" customHeight="1" x14ac:dyDescent="0.3">
      <c r="A289" s="367"/>
      <c r="B289" s="367"/>
      <c r="C289" s="368"/>
      <c r="D289" s="369"/>
      <c r="E289" s="370"/>
      <c r="F289" s="370"/>
      <c r="G289" s="370"/>
      <c r="H289" s="370"/>
      <c r="I289" s="370"/>
      <c r="J289" s="371">
        <f t="shared" ref="J289:AM289" ca="1" si="129">SUM(J39:J287)</f>
        <v>3884.2026000000001</v>
      </c>
      <c r="K289" s="371">
        <f t="shared" ca="1" si="129"/>
        <v>3288.1687022759893</v>
      </c>
      <c r="L289" s="371">
        <f t="shared" ca="1" si="129"/>
        <v>4014.3400000000006</v>
      </c>
      <c r="M289" s="371">
        <f t="shared" ca="1" si="129"/>
        <v>7365054.0652055973</v>
      </c>
      <c r="N289" s="371">
        <f t="shared" ca="1" si="129"/>
        <v>7609199.5038312003</v>
      </c>
      <c r="O289" s="371">
        <f t="shared" ca="1" si="129"/>
        <v>7907599.4843735984</v>
      </c>
      <c r="P289" s="371">
        <f t="shared" ca="1" si="129"/>
        <v>672659.38871534099</v>
      </c>
      <c r="Q289" s="371">
        <f t="shared" ca="1" si="129"/>
        <v>1727633.1568617627</v>
      </c>
      <c r="R289" s="371">
        <f t="shared" ca="1" si="129"/>
        <v>2915546.2494394919</v>
      </c>
      <c r="S289" s="371">
        <f t="shared" ca="1" si="129"/>
        <v>8037713.4539209399</v>
      </c>
      <c r="T289" s="371">
        <f t="shared" ca="1" si="129"/>
        <v>9336832.6606929637</v>
      </c>
      <c r="U289" s="371">
        <f t="shared" ca="1" si="129"/>
        <v>10823145.733813094</v>
      </c>
      <c r="V289" s="371">
        <f t="shared" ca="1" si="129"/>
        <v>6234880.8138328306</v>
      </c>
      <c r="W289" s="371">
        <f t="shared" ca="1" si="129"/>
        <v>6441561.9457830917</v>
      </c>
      <c r="X289" s="371">
        <f t="shared" ca="1" si="129"/>
        <v>6694172.2181667397</v>
      </c>
      <c r="Y289" s="371">
        <f t="shared" ca="1" si="129"/>
        <v>569439.28446623322</v>
      </c>
      <c r="Z289" s="371">
        <f t="shared" ca="1" si="129"/>
        <v>1462526.510694142</v>
      </c>
      <c r="AA289" s="371">
        <f t="shared" ca="1" si="129"/>
        <v>2468153.4190428387</v>
      </c>
      <c r="AB289" s="371">
        <f t="shared" ca="1" si="129"/>
        <v>6804320.0982990637</v>
      </c>
      <c r="AC289" s="371">
        <f t="shared" ca="1" si="129"/>
        <v>7904088.4564772323</v>
      </c>
      <c r="AD289" s="371">
        <f t="shared" ca="1" si="129"/>
        <v>9162325.6372095775</v>
      </c>
      <c r="AE289" s="371">
        <f t="shared" ca="1" si="129"/>
        <v>7847231.8319999995</v>
      </c>
      <c r="AF289" s="371">
        <f t="shared" ca="1" si="129"/>
        <v>8107361.0640000002</v>
      </c>
      <c r="AG289" s="371">
        <f t="shared" ca="1" si="129"/>
        <v>8425296.7919999994</v>
      </c>
      <c r="AH289" s="371">
        <f t="shared" ca="1" si="129"/>
        <v>695196.35523016786</v>
      </c>
      <c r="AI289" s="371">
        <f t="shared" ca="1" si="129"/>
        <v>1785516.2567772469</v>
      </c>
      <c r="AJ289" s="371">
        <f t="shared" ca="1" si="129"/>
        <v>3013229.5187112363</v>
      </c>
      <c r="AK289" s="371">
        <f t="shared" ca="1" si="129"/>
        <v>8542428.187230166</v>
      </c>
      <c r="AL289" s="371">
        <f t="shared" ca="1" si="129"/>
        <v>9892877.3207772467</v>
      </c>
      <c r="AM289" s="371">
        <f t="shared" ca="1" si="129"/>
        <v>11438526.310711239</v>
      </c>
    </row>
    <row r="290" spans="1:39" ht="12.9" customHeight="1" x14ac:dyDescent="0.3">
      <c r="E290" s="18" t="e">
        <f>'General Inputs'!#REF!</f>
        <v>#REF!</v>
      </c>
      <c r="F290" s="46" t="s">
        <v>713</v>
      </c>
      <c r="G290" s="18" t="e">
        <f>'General Inputs'!#REF!</f>
        <v>#REF!</v>
      </c>
      <c r="H290" s="44"/>
      <c r="I290" s="44"/>
      <c r="J290" s="44"/>
    </row>
    <row r="291" spans="1:39" ht="12.9" customHeight="1" x14ac:dyDescent="0.3">
      <c r="E291" s="18"/>
      <c r="F291" s="18"/>
      <c r="G291" s="18"/>
      <c r="H291" s="44"/>
      <c r="I291" s="44"/>
      <c r="J291" s="44"/>
    </row>
  </sheetData>
  <mergeCells count="13">
    <mergeCell ref="AE37:AG37"/>
    <mergeCell ref="AH37:AJ37"/>
    <mergeCell ref="AK37:AM37"/>
    <mergeCell ref="M36:U36"/>
    <mergeCell ref="V36:AD36"/>
    <mergeCell ref="AE36:AM36"/>
    <mergeCell ref="Y37:AA37"/>
    <mergeCell ref="AB37:AD37"/>
    <mergeCell ref="J37:L37"/>
    <mergeCell ref="M37:O37"/>
    <mergeCell ref="P37:R37"/>
    <mergeCell ref="S37:U37"/>
    <mergeCell ref="V37:X37"/>
  </mergeCells>
  <dataValidations count="2">
    <dataValidation type="list" allowBlank="1" showInputMessage="1" showErrorMessage="1" sqref="F21" xr:uid="{31B2BA9B-0B40-4973-AF1E-8DA9178A2F0B}">
      <formula1>"GWP20,GWP100"</formula1>
    </dataValidation>
    <dataValidation allowBlank="1" showInputMessage="1" showErrorMessage="1" sqref="E5:G5" xr:uid="{E8A369FD-8203-469D-A2A2-CFCF1BED0224}"/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">
    <outlinePr summaryBelow="0" summaryRight="0"/>
  </sheetPr>
  <dimension ref="A1:CE405"/>
  <sheetViews>
    <sheetView defaultGridColor="0" colorId="22" zoomScale="70" zoomScaleNormal="70" workbookViewId="0">
      <pane xSplit="7" ySplit="1" topLeftCell="H11" activePane="bottomRight" state="frozen"/>
      <selection activeCell="A4" sqref="A4"/>
      <selection pane="topRight" activeCell="A4" sqref="A4"/>
      <selection pane="bottomLeft" activeCell="A4" sqref="A4"/>
      <selection pane="bottomRight" activeCell="L39" sqref="L39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35" customWidth="1"/>
    <col min="5" max="5" width="39.5546875" style="1" customWidth="1"/>
    <col min="6" max="6" width="20.5546875" style="1" customWidth="1"/>
    <col min="7" max="7" width="16.6640625" style="1" customWidth="1"/>
    <col min="8" max="8" width="0.77734375" style="1" customWidth="1"/>
    <col min="9" max="9" width="0.6640625" style="1" customWidth="1"/>
    <col min="10" max="10" width="10.33203125" style="1" customWidth="1"/>
    <col min="11" max="11" width="9.21875" style="1" bestFit="1" customWidth="1"/>
    <col min="12" max="12" width="10.21875" style="1" bestFit="1" customWidth="1"/>
    <col min="13" max="30" width="10.21875" style="1" customWidth="1"/>
    <col min="31" max="31" width="11.88671875" style="1" customWidth="1"/>
    <col min="32" max="36" width="10.21875" style="1" customWidth="1"/>
    <col min="37" max="39" width="11.6640625" style="1" customWidth="1"/>
    <col min="40" max="83" width="0" style="6" hidden="1" customWidth="1"/>
    <col min="84" max="16384" width="9.109375" style="6" hidden="1"/>
  </cols>
  <sheetData>
    <row r="1" spans="1:38" ht="26.25" customHeight="1" x14ac:dyDescent="0.3">
      <c r="A1" s="3" t="str">
        <f ca="1" xml:space="preserve"> RIGHT(CELL("filename", $A$1), LEN(CELL("filename", $A$1)) - SEARCH("]", CELL("filename", $A$1)))</f>
        <v>Oil_Calcs</v>
      </c>
      <c r="B1" s="4"/>
      <c r="E1" s="71"/>
      <c r="F1" s="5"/>
      <c r="H1" s="172"/>
      <c r="I1" s="172"/>
    </row>
    <row r="2" spans="1:38" s="81" customFormat="1" ht="16.8" customHeight="1" x14ac:dyDescent="0.4">
      <c r="A2" s="13"/>
      <c r="B2" s="13"/>
      <c r="C2" s="90"/>
      <c r="D2" s="172"/>
      <c r="E2" s="226" t="s">
        <v>694</v>
      </c>
      <c r="F2" s="173"/>
      <c r="G2" s="173"/>
      <c r="H2" s="172"/>
      <c r="I2" s="172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2"/>
    </row>
    <row r="3" spans="1:38" s="81" customFormat="1" ht="12.9" customHeight="1" x14ac:dyDescent="0.3">
      <c r="A3" s="13"/>
      <c r="B3" s="13"/>
      <c r="C3" s="90"/>
      <c r="D3" s="175"/>
      <c r="E3" s="192" t="s">
        <v>659</v>
      </c>
      <c r="F3" s="177"/>
      <c r="G3" s="178"/>
      <c r="H3" s="172"/>
      <c r="I3" s="172"/>
      <c r="J3" s="182"/>
      <c r="K3" s="396"/>
      <c r="L3" s="181"/>
      <c r="M3" s="181"/>
      <c r="N3" s="181"/>
      <c r="O3" s="181"/>
      <c r="P3" s="181"/>
      <c r="Q3" s="181"/>
      <c r="R3" s="181"/>
      <c r="S3" s="181"/>
      <c r="T3" s="181"/>
      <c r="V3" s="182"/>
      <c r="W3" s="182"/>
      <c r="X3" s="182"/>
      <c r="Y3" s="182"/>
      <c r="Z3" s="182"/>
      <c r="AA3" s="182"/>
      <c r="AB3" s="182"/>
      <c r="AC3" s="396"/>
      <c r="AD3" s="182"/>
      <c r="AE3" s="238"/>
      <c r="AF3" s="238"/>
      <c r="AG3" s="238"/>
      <c r="AH3" s="238"/>
      <c r="AI3" s="238"/>
      <c r="AJ3" s="238"/>
      <c r="AK3" s="238"/>
      <c r="AL3" s="238"/>
    </row>
    <row r="4" spans="1:38" s="81" customFormat="1" ht="12.9" customHeight="1" x14ac:dyDescent="0.3">
      <c r="A4" s="13"/>
      <c r="B4" s="13"/>
      <c r="C4" s="90"/>
      <c r="D4" s="175"/>
      <c r="E4" s="224" t="s">
        <v>662</v>
      </c>
      <c r="F4" s="179">
        <v>1000</v>
      </c>
      <c r="G4" s="225" t="s">
        <v>673</v>
      </c>
      <c r="H4" s="172"/>
      <c r="I4" s="172"/>
      <c r="J4" s="181"/>
      <c r="AD4" s="181"/>
      <c r="AE4" s="12"/>
      <c r="AF4" s="12"/>
      <c r="AG4" s="12"/>
      <c r="AH4" s="12"/>
      <c r="AI4" s="12"/>
      <c r="AJ4" s="12"/>
      <c r="AK4" s="12"/>
      <c r="AL4" s="238"/>
    </row>
    <row r="5" spans="1:38" s="81" customFormat="1" ht="12.9" customHeight="1" x14ac:dyDescent="0.3">
      <c r="A5" s="13"/>
      <c r="B5" s="13"/>
      <c r="C5" s="90"/>
      <c r="D5" s="175"/>
      <c r="E5" s="217" t="str">
        <f xml:space="preserve"> 'General Inputs'!E$69</f>
        <v>Barrels per tonne</v>
      </c>
      <c r="F5" s="243">
        <f xml:space="preserve"> 'General Inputs'!F$69</f>
        <v>7.33</v>
      </c>
      <c r="G5" s="217" t="str">
        <f xml:space="preserve"> 'General Inputs'!G$69</f>
        <v>bbls / tonne</v>
      </c>
      <c r="H5" s="172"/>
      <c r="I5" s="172"/>
      <c r="J5" s="181"/>
      <c r="K5" s="395"/>
      <c r="L5" s="220"/>
      <c r="M5" s="220"/>
      <c r="N5" s="220"/>
      <c r="O5" s="220"/>
      <c r="Q5" s="220"/>
      <c r="R5" s="220"/>
      <c r="S5" s="220"/>
      <c r="T5" s="395"/>
      <c r="U5" s="395"/>
      <c r="V5" s="181"/>
      <c r="W5" s="181"/>
      <c r="X5" s="181"/>
      <c r="Y5" s="181"/>
      <c r="Z5" s="181"/>
      <c r="AA5" s="181"/>
      <c r="AB5" s="181"/>
      <c r="AC5" s="395"/>
      <c r="AD5" s="181"/>
      <c r="AE5" s="12"/>
      <c r="AF5" s="12"/>
      <c r="AG5" s="12"/>
      <c r="AH5" s="12"/>
      <c r="AI5" s="12"/>
      <c r="AJ5" s="12"/>
      <c r="AK5" s="12"/>
      <c r="AL5" s="238"/>
    </row>
    <row r="6" spans="1:38" s="81" customFormat="1" ht="12.9" customHeight="1" x14ac:dyDescent="0.3">
      <c r="A6" s="13"/>
      <c r="B6" s="13"/>
      <c r="C6" s="90"/>
      <c r="D6" s="175"/>
      <c r="E6" s="215" t="s">
        <v>662</v>
      </c>
      <c r="F6" s="218">
        <f>F4/F5</f>
        <v>136.4256480218281</v>
      </c>
      <c r="G6" s="216" t="s">
        <v>691</v>
      </c>
      <c r="H6" s="172"/>
      <c r="I6" s="172"/>
      <c r="J6" s="181"/>
      <c r="K6" s="220"/>
      <c r="L6" s="220"/>
      <c r="M6" s="220"/>
      <c r="N6" s="220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181"/>
      <c r="AE6" s="12"/>
      <c r="AF6" s="12"/>
      <c r="AG6" s="12"/>
      <c r="AH6" s="12"/>
      <c r="AI6" s="12"/>
      <c r="AJ6" s="12"/>
      <c r="AK6" s="12"/>
      <c r="AL6" s="238"/>
    </row>
    <row r="7" spans="1:38" s="81" customFormat="1" ht="12.9" customHeight="1" x14ac:dyDescent="0.3">
      <c r="A7" s="13"/>
      <c r="B7" s="13"/>
      <c r="C7" s="90"/>
      <c r="D7" s="175"/>
      <c r="E7" s="226" t="s">
        <v>695</v>
      </c>
      <c r="F7" s="175"/>
      <c r="G7" s="175"/>
      <c r="H7" s="172"/>
      <c r="I7" s="172"/>
      <c r="J7" s="181"/>
      <c r="AD7" s="181"/>
      <c r="AE7" s="12"/>
      <c r="AF7" s="12"/>
      <c r="AG7" s="12"/>
      <c r="AH7" s="12"/>
      <c r="AI7" s="12"/>
      <c r="AJ7" s="12"/>
      <c r="AK7" s="12"/>
      <c r="AL7" s="238"/>
    </row>
    <row r="8" spans="1:38" s="81" customFormat="1" ht="12.9" customHeight="1" x14ac:dyDescent="0.3">
      <c r="A8" s="13"/>
      <c r="B8" s="13"/>
      <c r="C8" s="90"/>
      <c r="D8" s="175"/>
      <c r="E8" s="176" t="s">
        <v>688</v>
      </c>
      <c r="F8" s="183"/>
      <c r="G8" s="184"/>
      <c r="H8" s="172"/>
      <c r="I8" s="172"/>
      <c r="J8" s="181"/>
      <c r="K8" s="395"/>
      <c r="L8" s="181"/>
      <c r="M8" s="181"/>
      <c r="N8" s="181"/>
      <c r="O8" s="181"/>
      <c r="P8" s="181"/>
      <c r="Q8" s="181"/>
      <c r="R8" s="181"/>
      <c r="S8" s="181"/>
      <c r="T8" s="395"/>
      <c r="U8" s="181"/>
      <c r="V8" s="181"/>
      <c r="W8" s="181"/>
      <c r="X8" s="181"/>
      <c r="Y8" s="181"/>
      <c r="Z8" s="181"/>
      <c r="AA8" s="181"/>
      <c r="AB8" s="181"/>
      <c r="AC8" s="395"/>
      <c r="AD8" s="181"/>
      <c r="AE8" s="12"/>
      <c r="AF8" s="12"/>
      <c r="AG8" s="12"/>
      <c r="AH8" s="12"/>
      <c r="AI8" s="12"/>
      <c r="AJ8" s="12"/>
      <c r="AK8" s="12"/>
      <c r="AL8" s="238"/>
    </row>
    <row r="9" spans="1:38" s="81" customFormat="1" ht="12.9" customHeight="1" x14ac:dyDescent="0.3">
      <c r="A9" s="13"/>
      <c r="B9" s="13"/>
      <c r="C9" s="90"/>
      <c r="D9" s="175"/>
      <c r="E9" s="499" t="str">
        <f xml:space="preserve"> 'General Inputs'!E$60</f>
        <v>EIA Oil NFU ratio (U.S.-based)</v>
      </c>
      <c r="F9" s="556">
        <f xml:space="preserve"> 'General Inputs'!F$60</f>
        <v>0.12</v>
      </c>
      <c r="G9" s="499" t="str">
        <f xml:space="preserve"> 'General Inputs'!G$60</f>
        <v>%</v>
      </c>
      <c r="H9" s="172"/>
      <c r="I9" s="172"/>
      <c r="J9" s="181"/>
      <c r="K9" s="395"/>
      <c r="L9" s="181"/>
      <c r="M9" s="181"/>
      <c r="N9" s="181"/>
      <c r="O9" s="181"/>
      <c r="P9" s="181"/>
      <c r="Q9" s="181"/>
      <c r="R9" s="181"/>
      <c r="S9" s="181"/>
      <c r="T9" s="395"/>
      <c r="U9" s="181"/>
      <c r="V9" s="181"/>
      <c r="W9" s="181"/>
      <c r="X9" s="181"/>
      <c r="Y9" s="181"/>
      <c r="Z9" s="181"/>
      <c r="AA9" s="181"/>
      <c r="AB9" s="181"/>
      <c r="AC9" s="395"/>
      <c r="AD9" s="181"/>
      <c r="AE9" s="12"/>
      <c r="AF9" s="12"/>
      <c r="AG9" s="12"/>
      <c r="AH9" s="12"/>
      <c r="AI9" s="12"/>
      <c r="AJ9" s="12"/>
      <c r="AK9" s="12"/>
      <c r="AL9" s="238"/>
    </row>
    <row r="10" spans="1:38" s="81" customFormat="1" ht="12.9" customHeight="1" x14ac:dyDescent="0.3">
      <c r="A10" s="13"/>
      <c r="B10" s="13"/>
      <c r="C10" s="90"/>
      <c r="D10" s="172"/>
      <c r="E10" s="499" t="str">
        <f xml:space="preserve"> 'General Inputs'!E$8</f>
        <v>Oil: IPCC mass -&gt; energy, low</v>
      </c>
      <c r="F10" s="362">
        <f xml:space="preserve"> 'General Inputs'!F$8</f>
        <v>40.1</v>
      </c>
      <c r="G10" s="499" t="str">
        <f xml:space="preserve"> 'General Inputs'!G$8</f>
        <v>TJ / e3ton</v>
      </c>
      <c r="H10" s="172"/>
      <c r="I10" s="172"/>
      <c r="J10" s="181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181"/>
      <c r="AE10" s="12"/>
      <c r="AF10" s="12"/>
      <c r="AG10" s="12"/>
      <c r="AH10" s="12"/>
      <c r="AI10" s="12"/>
      <c r="AJ10" s="12"/>
      <c r="AK10" s="12"/>
      <c r="AL10" s="238"/>
    </row>
    <row r="11" spans="1:38" s="81" customFormat="1" ht="12.9" customHeight="1" x14ac:dyDescent="0.3">
      <c r="A11" s="13"/>
      <c r="B11" s="13"/>
      <c r="C11" s="90"/>
      <c r="D11" s="175"/>
      <c r="E11" s="499" t="str">
        <f xml:space="preserve"> 'General Inputs'!E$9</f>
        <v>Oil: IPCC mass -&gt; energy, mid</v>
      </c>
      <c r="F11" s="362">
        <f xml:space="preserve"> 'General Inputs'!F$9</f>
        <v>42.3</v>
      </c>
      <c r="G11" s="387" t="str">
        <f xml:space="preserve"> 'General Inputs'!G$9</f>
        <v>TJ / e3ton</v>
      </c>
      <c r="H11" s="172"/>
      <c r="I11" s="172"/>
      <c r="J11" s="181"/>
      <c r="AD11" s="181"/>
      <c r="AE11" s="12"/>
      <c r="AF11" s="12"/>
      <c r="AG11" s="12"/>
      <c r="AH11" s="12"/>
      <c r="AI11" s="12"/>
      <c r="AJ11" s="12"/>
      <c r="AK11" s="12"/>
      <c r="AL11" s="238"/>
    </row>
    <row r="12" spans="1:38" s="81" customFormat="1" ht="12.9" customHeight="1" x14ac:dyDescent="0.3">
      <c r="A12" s="13"/>
      <c r="B12" s="13"/>
      <c r="C12" s="90"/>
      <c r="D12" s="175"/>
      <c r="E12" s="499" t="str">
        <f xml:space="preserve"> 'General Inputs'!E$10</f>
        <v>Oil: IPCC mass -&gt; energy, high</v>
      </c>
      <c r="F12" s="362">
        <f xml:space="preserve"> 'General Inputs'!F$10</f>
        <v>44.8</v>
      </c>
      <c r="G12" s="387" t="str">
        <f xml:space="preserve"> 'General Inputs'!G$10</f>
        <v>TJ / e3ton</v>
      </c>
      <c r="H12" s="172"/>
      <c r="I12" s="172"/>
      <c r="J12" s="181"/>
      <c r="K12" s="402"/>
      <c r="L12" s="395"/>
      <c r="M12" s="395"/>
      <c r="N12" s="395"/>
      <c r="O12" s="395"/>
      <c r="P12" s="402"/>
      <c r="Q12" s="395"/>
      <c r="R12" s="395"/>
      <c r="S12" s="395"/>
      <c r="T12" s="395"/>
      <c r="U12" s="557"/>
      <c r="V12" s="395"/>
      <c r="W12" s="395"/>
      <c r="X12" s="395"/>
      <c r="Y12" s="395"/>
      <c r="Z12" s="395"/>
      <c r="AA12" s="395"/>
      <c r="AB12" s="395"/>
      <c r="AC12" s="395"/>
      <c r="AD12" s="395"/>
      <c r="AE12" s="238"/>
      <c r="AF12" s="238"/>
      <c r="AG12" s="238"/>
      <c r="AH12" s="238"/>
      <c r="AI12" s="238"/>
      <c r="AJ12" s="238"/>
      <c r="AK12" s="238"/>
      <c r="AL12" s="238"/>
    </row>
    <row r="13" spans="1:38" s="81" customFormat="1" ht="12.9" customHeight="1" x14ac:dyDescent="0.3">
      <c r="A13" s="13"/>
      <c r="B13" s="13"/>
      <c r="C13" s="90"/>
      <c r="D13" s="175"/>
      <c r="E13" s="219" t="s">
        <v>672</v>
      </c>
      <c r="F13" s="220">
        <f>$F$6*Oil_Calcs!F10</f>
        <v>5470.6684856753072</v>
      </c>
      <c r="G13" s="180" t="s">
        <v>690</v>
      </c>
      <c r="H13" s="172"/>
      <c r="I13" s="172"/>
      <c r="J13" s="181"/>
      <c r="K13" s="395"/>
      <c r="L13" s="398"/>
      <c r="M13" s="398"/>
      <c r="N13" s="398"/>
      <c r="O13" s="398"/>
      <c r="P13" s="398"/>
      <c r="Q13" s="398"/>
      <c r="R13" s="398"/>
      <c r="S13" s="398"/>
      <c r="T13" s="398"/>
      <c r="U13" s="398"/>
      <c r="V13" s="398"/>
      <c r="W13" s="398"/>
      <c r="X13" s="398"/>
      <c r="Y13" s="398"/>
      <c r="Z13" s="398"/>
      <c r="AA13" s="398"/>
      <c r="AB13" s="398"/>
      <c r="AC13" s="398"/>
      <c r="AD13" s="398"/>
      <c r="AE13" s="401"/>
      <c r="AF13" s="399"/>
      <c r="AG13" s="238"/>
      <c r="AH13" s="238"/>
      <c r="AI13" s="238"/>
      <c r="AJ13" s="238"/>
      <c r="AK13" s="238"/>
      <c r="AL13" s="238"/>
    </row>
    <row r="14" spans="1:38" s="81" customFormat="1" ht="12.9" customHeight="1" x14ac:dyDescent="0.3">
      <c r="A14" s="13"/>
      <c r="B14" s="13"/>
      <c r="C14" s="90"/>
      <c r="D14" s="175"/>
      <c r="E14" s="219" t="s">
        <v>669</v>
      </c>
      <c r="F14" s="220">
        <f>$F$6*Oil_Calcs!F11</f>
        <v>5770.8049113233283</v>
      </c>
      <c r="G14" s="180" t="s">
        <v>690</v>
      </c>
      <c r="H14" s="172"/>
      <c r="I14" s="172"/>
      <c r="J14" s="181"/>
      <c r="K14" s="395"/>
      <c r="L14" s="398"/>
      <c r="M14" s="398"/>
      <c r="N14" s="398"/>
      <c r="O14" s="398"/>
      <c r="P14" s="398"/>
      <c r="Q14" s="398"/>
      <c r="R14" s="398"/>
      <c r="S14" s="398"/>
      <c r="T14" s="398"/>
      <c r="U14" s="398"/>
      <c r="V14" s="398"/>
      <c r="W14" s="398"/>
      <c r="X14" s="398"/>
      <c r="Y14" s="398"/>
      <c r="Z14" s="398"/>
      <c r="AA14" s="398"/>
      <c r="AB14" s="398"/>
      <c r="AC14" s="398"/>
      <c r="AD14" s="398"/>
      <c r="AE14" s="401"/>
      <c r="AF14" s="399"/>
      <c r="AG14" s="238"/>
      <c r="AH14" s="238"/>
      <c r="AI14" s="238"/>
      <c r="AJ14" s="238"/>
      <c r="AK14" s="238"/>
      <c r="AL14" s="238"/>
    </row>
    <row r="15" spans="1:38" s="81" customFormat="1" ht="12.9" customHeight="1" x14ac:dyDescent="0.3">
      <c r="A15" s="13"/>
      <c r="B15" s="13"/>
      <c r="C15" s="90"/>
      <c r="D15" s="175"/>
      <c r="E15" s="219" t="s">
        <v>668</v>
      </c>
      <c r="F15" s="220">
        <f>$F$6*Oil_Calcs!F12</f>
        <v>6111.869031377898</v>
      </c>
      <c r="G15" s="180" t="s">
        <v>690</v>
      </c>
      <c r="H15" s="172"/>
      <c r="I15" s="172"/>
      <c r="J15" s="181"/>
      <c r="K15" s="395"/>
      <c r="L15" s="398"/>
      <c r="M15" s="398"/>
      <c r="N15" s="398"/>
      <c r="O15" s="398"/>
      <c r="P15" s="398"/>
      <c r="Q15" s="398"/>
      <c r="R15" s="398"/>
      <c r="S15" s="398"/>
      <c r="T15" s="398"/>
      <c r="U15" s="398"/>
      <c r="V15" s="398"/>
      <c r="W15" s="398"/>
      <c r="X15" s="398"/>
      <c r="Y15" s="398"/>
      <c r="Z15" s="398"/>
      <c r="AA15" s="398"/>
      <c r="AB15" s="398"/>
      <c r="AC15" s="398"/>
      <c r="AD15" s="398"/>
      <c r="AE15" s="401"/>
      <c r="AF15" s="399"/>
      <c r="AG15" s="238"/>
      <c r="AH15" s="238"/>
      <c r="AI15" s="238"/>
      <c r="AJ15" s="238"/>
      <c r="AK15" s="238"/>
      <c r="AL15" s="238"/>
    </row>
    <row r="16" spans="1:38" s="81" customFormat="1" ht="12.9" customHeight="1" x14ac:dyDescent="0.3">
      <c r="A16" s="13"/>
      <c r="B16" s="13"/>
      <c r="C16" s="90"/>
      <c r="D16" s="175"/>
      <c r="E16" s="176" t="s">
        <v>692</v>
      </c>
      <c r="F16" s="183"/>
      <c r="G16" s="184"/>
      <c r="H16" s="172"/>
      <c r="I16" s="172"/>
      <c r="J16" s="181"/>
      <c r="K16" s="395"/>
      <c r="L16" s="398"/>
      <c r="M16" s="398"/>
      <c r="N16" s="398"/>
      <c r="O16" s="398"/>
      <c r="P16" s="398"/>
      <c r="Q16" s="398"/>
      <c r="R16" s="398"/>
      <c r="S16" s="398"/>
      <c r="T16" s="398"/>
      <c r="U16" s="398"/>
      <c r="V16" s="398"/>
      <c r="W16" s="398"/>
      <c r="X16" s="398"/>
      <c r="Y16" s="398"/>
      <c r="Z16" s="398"/>
      <c r="AA16" s="398"/>
      <c r="AB16" s="398"/>
      <c r="AC16" s="398"/>
      <c r="AD16" s="398"/>
      <c r="AE16" s="401"/>
      <c r="AF16" s="399"/>
      <c r="AG16" s="181"/>
      <c r="AH16" s="181"/>
      <c r="AI16" s="181"/>
      <c r="AJ16" s="181"/>
      <c r="AK16" s="181"/>
      <c r="AL16" s="238"/>
    </row>
    <row r="17" spans="1:39" s="81" customFormat="1" ht="12.9" customHeight="1" x14ac:dyDescent="0.3">
      <c r="A17" s="13"/>
      <c r="B17" s="13"/>
      <c r="C17" s="90"/>
      <c r="D17" s="175"/>
      <c r="E17" s="363" t="str">
        <f xml:space="preserve"> 'General Inputs'!E$11</f>
        <v>Oil: IPCC energy -&gt; emissions, low</v>
      </c>
      <c r="F17" s="362">
        <f xml:space="preserve"> 'General Inputs'!F$11</f>
        <v>71.099999999999994</v>
      </c>
      <c r="G17" s="365" t="str">
        <f xml:space="preserve"> 'General Inputs'!G$11</f>
        <v>co2etons / TJ</v>
      </c>
      <c r="H17" s="172"/>
      <c r="I17" s="172"/>
      <c r="J17" s="181"/>
      <c r="K17" s="395"/>
      <c r="L17" s="398"/>
      <c r="M17" s="398"/>
      <c r="N17" s="398"/>
      <c r="O17" s="398"/>
      <c r="P17" s="398"/>
      <c r="Q17" s="398"/>
      <c r="R17" s="398"/>
      <c r="S17" s="398"/>
      <c r="T17" s="398"/>
      <c r="U17" s="398"/>
      <c r="V17" s="398"/>
      <c r="W17" s="398"/>
      <c r="X17" s="398"/>
      <c r="Y17" s="398"/>
      <c r="Z17" s="398"/>
      <c r="AA17" s="398"/>
      <c r="AB17" s="398"/>
      <c r="AC17" s="398"/>
      <c r="AD17" s="398"/>
      <c r="AE17" s="401"/>
      <c r="AF17" s="399"/>
      <c r="AG17" s="181"/>
      <c r="AH17" s="181"/>
      <c r="AI17" s="181"/>
      <c r="AJ17" s="181"/>
      <c r="AK17" s="181"/>
      <c r="AL17" s="238"/>
    </row>
    <row r="18" spans="1:39" s="81" customFormat="1" ht="12.9" customHeight="1" x14ac:dyDescent="0.3">
      <c r="A18" s="13"/>
      <c r="B18" s="13"/>
      <c r="C18" s="90"/>
      <c r="D18" s="175"/>
      <c r="E18" s="363" t="str">
        <f xml:space="preserve"> 'General Inputs'!E$12</f>
        <v>Oil: IPCC energy -&gt; emissions, mid</v>
      </c>
      <c r="F18" s="362">
        <f xml:space="preserve"> 'General Inputs'!F$12</f>
        <v>73.3</v>
      </c>
      <c r="G18" s="365" t="str">
        <f xml:space="preserve"> 'General Inputs'!G$12</f>
        <v>co2etons / TJ</v>
      </c>
      <c r="H18" s="172"/>
      <c r="I18" s="172"/>
      <c r="J18" s="182"/>
      <c r="K18" s="395"/>
      <c r="L18" s="398"/>
      <c r="M18" s="398"/>
      <c r="N18" s="398"/>
      <c r="O18" s="398"/>
      <c r="P18" s="398"/>
      <c r="Q18" s="398"/>
      <c r="R18" s="398"/>
      <c r="S18" s="398"/>
      <c r="T18" s="398"/>
      <c r="U18" s="398"/>
      <c r="V18" s="398"/>
      <c r="W18" s="398"/>
      <c r="X18" s="398"/>
      <c r="Y18" s="398"/>
      <c r="Z18" s="398"/>
      <c r="AA18" s="398"/>
      <c r="AB18" s="398"/>
      <c r="AC18" s="398"/>
      <c r="AD18" s="398"/>
      <c r="AE18" s="401"/>
      <c r="AF18" s="399"/>
      <c r="AG18" s="181"/>
      <c r="AH18" s="181"/>
      <c r="AI18" s="181"/>
      <c r="AJ18" s="181"/>
      <c r="AK18" s="181"/>
      <c r="AL18" s="238"/>
    </row>
    <row r="19" spans="1:39" s="81" customFormat="1" ht="12.9" customHeight="1" x14ac:dyDescent="0.3">
      <c r="A19" s="13"/>
      <c r="B19" s="13"/>
      <c r="C19" s="90"/>
      <c r="D19" s="175"/>
      <c r="E19" s="363" t="str">
        <f xml:space="preserve"> 'General Inputs'!E$13</f>
        <v>Oil: IPCC energy -&gt; emissions, high</v>
      </c>
      <c r="F19" s="362">
        <f xml:space="preserve"> 'General Inputs'!F$13</f>
        <v>75.5</v>
      </c>
      <c r="G19" s="365" t="str">
        <f xml:space="preserve"> 'General Inputs'!G$13</f>
        <v>co2etons / TJ</v>
      </c>
      <c r="H19" s="172"/>
      <c r="I19" s="172"/>
      <c r="J19" s="119"/>
      <c r="K19" s="395"/>
      <c r="L19" s="398"/>
      <c r="M19" s="398"/>
      <c r="N19" s="398"/>
      <c r="O19" s="398"/>
      <c r="P19" s="398"/>
      <c r="Q19" s="398"/>
      <c r="R19" s="398"/>
      <c r="S19" s="398"/>
      <c r="T19" s="398"/>
      <c r="U19" s="398"/>
      <c r="V19" s="398"/>
      <c r="W19" s="398"/>
      <c r="X19" s="398"/>
      <c r="Y19" s="398"/>
      <c r="Z19" s="398"/>
      <c r="AA19" s="398"/>
      <c r="AB19" s="398"/>
      <c r="AC19" s="398"/>
      <c r="AD19" s="398"/>
      <c r="AE19" s="401"/>
      <c r="AF19" s="399"/>
      <c r="AG19" s="119"/>
      <c r="AH19" s="119"/>
      <c r="AI19" s="119"/>
      <c r="AJ19" s="119"/>
      <c r="AK19" s="119"/>
      <c r="AL19" s="238"/>
    </row>
    <row r="20" spans="1:39" s="81" customFormat="1" ht="12.9" customHeight="1" x14ac:dyDescent="0.3">
      <c r="A20" s="13"/>
      <c r="B20" s="13"/>
      <c r="C20" s="90"/>
      <c r="D20" s="175"/>
      <c r="E20" s="221" t="s">
        <v>702</v>
      </c>
      <c r="F20" s="223">
        <f>F13*F17</f>
        <v>388964.52933151432</v>
      </c>
      <c r="G20" s="222" t="s">
        <v>693</v>
      </c>
      <c r="H20" s="172"/>
      <c r="I20" s="172"/>
      <c r="J20" s="119"/>
      <c r="K20" s="558"/>
      <c r="L20" s="398"/>
      <c r="M20" s="398"/>
      <c r="N20" s="398"/>
      <c r="O20" s="398"/>
      <c r="P20" s="398"/>
      <c r="Q20" s="398"/>
      <c r="R20" s="398"/>
      <c r="S20" s="398"/>
      <c r="T20" s="398"/>
      <c r="U20" s="398"/>
      <c r="V20" s="398"/>
      <c r="W20" s="398"/>
      <c r="X20" s="398"/>
      <c r="Y20" s="398"/>
      <c r="Z20" s="398"/>
      <c r="AA20" s="398"/>
      <c r="AB20" s="398"/>
      <c r="AC20" s="398"/>
      <c r="AD20" s="398"/>
      <c r="AE20" s="401"/>
      <c r="AF20" s="399"/>
      <c r="AG20" s="119"/>
      <c r="AH20" s="119"/>
      <c r="AI20" s="119"/>
      <c r="AJ20" s="119"/>
      <c r="AK20" s="119"/>
      <c r="AL20" s="238"/>
    </row>
    <row r="21" spans="1:39" s="81" customFormat="1" ht="12.9" customHeight="1" x14ac:dyDescent="0.3">
      <c r="A21" s="13"/>
      <c r="B21" s="13"/>
      <c r="C21" s="90"/>
      <c r="D21" s="175"/>
      <c r="E21" s="221" t="s">
        <v>703</v>
      </c>
      <c r="F21" s="223">
        <f>F14*F18</f>
        <v>422999.99999999994</v>
      </c>
      <c r="G21" s="222" t="s">
        <v>693</v>
      </c>
      <c r="H21" s="172"/>
      <c r="I21" s="172"/>
      <c r="J21" s="119"/>
      <c r="K21" s="558"/>
      <c r="L21" s="398"/>
      <c r="M21" s="398"/>
      <c r="N21" s="398"/>
      <c r="O21" s="398"/>
      <c r="P21" s="398"/>
      <c r="Q21" s="398"/>
      <c r="R21" s="398"/>
      <c r="S21" s="398"/>
      <c r="T21" s="398"/>
      <c r="U21" s="398"/>
      <c r="V21" s="398"/>
      <c r="W21" s="398"/>
      <c r="X21" s="398"/>
      <c r="Y21" s="398"/>
      <c r="Z21" s="398"/>
      <c r="AA21" s="398"/>
      <c r="AB21" s="398"/>
      <c r="AC21" s="398"/>
      <c r="AD21" s="398"/>
      <c r="AE21" s="401"/>
      <c r="AF21" s="399"/>
      <c r="AG21" s="119"/>
      <c r="AH21" s="119"/>
      <c r="AI21" s="119"/>
      <c r="AJ21" s="119"/>
      <c r="AK21" s="119"/>
      <c r="AL21" s="238"/>
    </row>
    <row r="22" spans="1:39" s="81" customFormat="1" ht="12.9" customHeight="1" x14ac:dyDescent="0.3">
      <c r="A22" s="13"/>
      <c r="B22" s="13"/>
      <c r="C22" s="90"/>
      <c r="D22" s="175"/>
      <c r="E22" s="221" t="s">
        <v>704</v>
      </c>
      <c r="F22" s="223">
        <f>F15*F19</f>
        <v>461446.11186903127</v>
      </c>
      <c r="G22" s="222" t="s">
        <v>693</v>
      </c>
      <c r="H22" s="172"/>
      <c r="I22" s="172"/>
      <c r="J22" s="119"/>
      <c r="K22" s="558"/>
      <c r="L22" s="398"/>
      <c r="M22" s="398"/>
      <c r="N22" s="398"/>
      <c r="O22" s="398"/>
      <c r="P22" s="398"/>
      <c r="Q22" s="398"/>
      <c r="R22" s="398"/>
      <c r="S22" s="398"/>
      <c r="T22" s="398"/>
      <c r="U22" s="398"/>
      <c r="V22" s="398"/>
      <c r="W22" s="398"/>
      <c r="X22" s="398"/>
      <c r="Y22" s="398"/>
      <c r="Z22" s="398"/>
      <c r="AA22" s="398"/>
      <c r="AB22" s="398"/>
      <c r="AC22" s="398"/>
      <c r="AD22" s="398"/>
      <c r="AE22" s="401"/>
      <c r="AF22" s="399"/>
      <c r="AG22" s="119"/>
      <c r="AH22" s="119"/>
      <c r="AI22" s="119"/>
      <c r="AJ22" s="119"/>
      <c r="AK22" s="119"/>
      <c r="AL22" s="238"/>
    </row>
    <row r="23" spans="1:39" s="81" customFormat="1" ht="12.9" customHeight="1" x14ac:dyDescent="0.3">
      <c r="A23" s="13"/>
      <c r="B23" s="13"/>
      <c r="C23" s="90"/>
      <c r="D23" s="175"/>
      <c r="E23" s="226" t="s">
        <v>708</v>
      </c>
      <c r="F23" s="175"/>
      <c r="G23" s="175"/>
      <c r="H23" s="172"/>
      <c r="I23" s="172"/>
      <c r="J23" s="119"/>
      <c r="K23" s="558"/>
      <c r="L23" s="398"/>
      <c r="M23" s="398"/>
      <c r="N23" s="398"/>
      <c r="O23" s="398"/>
      <c r="P23" s="398"/>
      <c r="Q23" s="398"/>
      <c r="R23" s="398"/>
      <c r="S23" s="398"/>
      <c r="T23" s="398"/>
      <c r="U23" s="398"/>
      <c r="V23" s="398"/>
      <c r="W23" s="398"/>
      <c r="X23" s="398"/>
      <c r="Y23" s="398"/>
      <c r="Z23" s="398"/>
      <c r="AA23" s="398"/>
      <c r="AB23" s="398"/>
      <c r="AC23" s="398"/>
      <c r="AD23" s="398"/>
      <c r="AE23" s="401"/>
      <c r="AF23" s="399"/>
      <c r="AG23" s="119"/>
      <c r="AH23" s="119"/>
      <c r="AI23" s="119"/>
      <c r="AJ23" s="119"/>
      <c r="AK23" s="119"/>
      <c r="AL23" s="238"/>
    </row>
    <row r="24" spans="1:39" s="137" customFormat="1" ht="12.9" customHeight="1" x14ac:dyDescent="0.3">
      <c r="A24" s="134"/>
      <c r="B24" s="134"/>
      <c r="C24" s="135"/>
      <c r="D24" s="633"/>
      <c r="E24" s="195" t="s">
        <v>44</v>
      </c>
      <c r="F24" s="634" t="s">
        <v>414</v>
      </c>
      <c r="G24" s="188" t="s">
        <v>700</v>
      </c>
      <c r="H24" s="633"/>
      <c r="I24" s="633"/>
      <c r="J24" s="181"/>
      <c r="K24" s="395"/>
      <c r="L24" s="398"/>
      <c r="M24" s="398"/>
      <c r="N24" s="398"/>
      <c r="O24" s="398"/>
      <c r="P24" s="398"/>
      <c r="Q24" s="398"/>
      <c r="R24" s="398"/>
      <c r="S24" s="398"/>
      <c r="T24" s="398"/>
      <c r="U24" s="398"/>
      <c r="V24" s="398"/>
      <c r="W24" s="398"/>
      <c r="X24" s="398"/>
      <c r="Y24" s="398"/>
      <c r="Z24" s="398"/>
      <c r="AA24" s="398"/>
      <c r="AB24" s="398"/>
      <c r="AC24" s="398"/>
      <c r="AD24" s="398"/>
      <c r="AE24" s="401"/>
      <c r="AF24" s="399"/>
      <c r="AG24" s="181"/>
      <c r="AH24" s="181"/>
      <c r="AI24" s="181"/>
      <c r="AJ24" s="181"/>
      <c r="AK24" s="181"/>
      <c r="AL24" s="238"/>
    </row>
    <row r="25" spans="1:39" s="81" customFormat="1" ht="12.9" customHeight="1" x14ac:dyDescent="0.3">
      <c r="A25" s="13"/>
      <c r="B25" s="13"/>
      <c r="C25" s="90"/>
      <c r="D25" s="175"/>
      <c r="E25" s="269" t="str">
        <f xml:space="preserve"> Summary!E$5</f>
        <v>GWP Methane CO2E Factoring</v>
      </c>
      <c r="F25" s="271" t="s">
        <v>1233</v>
      </c>
      <c r="G25" s="635" t="s">
        <v>76</v>
      </c>
      <c r="H25" s="172"/>
      <c r="I25" s="172"/>
      <c r="J25" s="119"/>
      <c r="K25" s="558"/>
      <c r="L25" s="398"/>
      <c r="M25" s="398"/>
      <c r="N25" s="398"/>
      <c r="O25" s="398"/>
      <c r="P25" s="398"/>
      <c r="Q25" s="398"/>
      <c r="R25" s="398"/>
      <c r="S25" s="398"/>
      <c r="T25" s="398"/>
      <c r="U25" s="398"/>
      <c r="V25" s="398"/>
      <c r="W25" s="398"/>
      <c r="X25" s="398"/>
      <c r="Y25" s="398"/>
      <c r="Z25" s="398"/>
      <c r="AA25" s="398"/>
      <c r="AB25" s="398"/>
      <c r="AC25" s="398"/>
      <c r="AD25" s="398"/>
      <c r="AE25" s="401"/>
      <c r="AF25" s="399"/>
      <c r="AG25" s="119"/>
      <c r="AH25" s="119"/>
      <c r="AI25" s="119"/>
      <c r="AJ25" s="119"/>
      <c r="AK25" s="119"/>
      <c r="AL25" s="238"/>
    </row>
    <row r="26" spans="1:39" s="81" customFormat="1" ht="12.9" customHeight="1" x14ac:dyDescent="0.3">
      <c r="A26" s="13"/>
      <c r="B26" s="13"/>
      <c r="C26" s="90"/>
      <c r="D26" s="175"/>
      <c r="E26" s="380" t="str">
        <f xml:space="preserve"> F25 &amp; " Low"</f>
        <v>GWP20 Low</v>
      </c>
      <c r="F26" s="381">
        <f>IF(F25="GWP100",INDEX('General Inputs'!$G$80:$G$169,MATCH(Oil_Calcs!F24,'General Inputs'!$E$80:$E$169,0)),INDEX('General Inputs'!$G$177:$G$266,MATCH(Oil_Calcs!F24,'General Inputs'!$E$177:$E$266,0)))</f>
        <v>31.002518102691138</v>
      </c>
      <c r="G26" s="382" t="s">
        <v>701</v>
      </c>
      <c r="H26" s="172"/>
      <c r="I26" s="172"/>
      <c r="J26" s="119"/>
      <c r="K26" s="558"/>
      <c r="L26" s="398"/>
      <c r="M26" s="398"/>
      <c r="N26" s="398"/>
      <c r="O26" s="398"/>
      <c r="P26" s="398"/>
      <c r="Q26" s="398"/>
      <c r="R26" s="398"/>
      <c r="S26" s="398"/>
      <c r="T26" s="398"/>
      <c r="U26" s="398"/>
      <c r="V26" s="398"/>
      <c r="W26" s="398"/>
      <c r="X26" s="398"/>
      <c r="Y26" s="398"/>
      <c r="Z26" s="398"/>
      <c r="AA26" s="398"/>
      <c r="AB26" s="398"/>
      <c r="AC26" s="398"/>
      <c r="AD26" s="398"/>
      <c r="AE26" s="401"/>
      <c r="AF26" s="399"/>
      <c r="AG26" s="119"/>
      <c r="AH26" s="119"/>
      <c r="AI26" s="119"/>
      <c r="AJ26" s="119"/>
      <c r="AK26" s="119"/>
      <c r="AL26" s="238"/>
    </row>
    <row r="27" spans="1:39" s="81" customFormat="1" ht="12.9" customHeight="1" x14ac:dyDescent="0.3">
      <c r="A27" s="13"/>
      <c r="B27" s="13"/>
      <c r="C27" s="90"/>
      <c r="D27" s="175"/>
      <c r="E27" s="380" t="str">
        <f>F25 &amp; " Mid"</f>
        <v>GWP20 Mid</v>
      </c>
      <c r="F27" s="381">
        <f>IF(F25="GWP100",INDEX('General Inputs'!$H$80:$H$169,MATCH(Oil_Calcs!F24,'General Inputs'!$E$80:$E$169,0)),INDEX('General Inputs'!$H$177:$H$266,MATCH(Oil_Calcs!F24,'General Inputs'!$E$177:$E$266,0)))</f>
        <v>44.207504165313708</v>
      </c>
      <c r="G27" s="382" t="s">
        <v>701</v>
      </c>
      <c r="H27" s="172"/>
      <c r="I27" s="172"/>
      <c r="J27" s="220"/>
      <c r="K27" s="558"/>
      <c r="L27" s="398"/>
      <c r="M27" s="398"/>
      <c r="N27" s="398"/>
      <c r="O27" s="398"/>
      <c r="P27" s="398"/>
      <c r="Q27" s="398"/>
      <c r="R27" s="398"/>
      <c r="S27" s="398"/>
      <c r="T27" s="398"/>
      <c r="U27" s="398"/>
      <c r="V27" s="398"/>
      <c r="W27" s="398"/>
      <c r="X27" s="398"/>
      <c r="Y27" s="398"/>
      <c r="Z27" s="398"/>
      <c r="AA27" s="398"/>
      <c r="AB27" s="398"/>
      <c r="AC27" s="398"/>
      <c r="AD27" s="398"/>
      <c r="AE27" s="401"/>
      <c r="AF27" s="399"/>
      <c r="AG27" s="240"/>
      <c r="AH27" s="240"/>
      <c r="AI27" s="240"/>
      <c r="AJ27" s="240"/>
      <c r="AK27" s="119"/>
      <c r="AL27" s="238"/>
    </row>
    <row r="28" spans="1:39" s="81" customFormat="1" ht="12.9" customHeight="1" x14ac:dyDescent="0.3">
      <c r="A28" s="13"/>
      <c r="B28" s="13"/>
      <c r="C28" s="90"/>
      <c r="D28" s="175"/>
      <c r="E28" s="380" t="str">
        <f>F25 &amp; " High"</f>
        <v>GWP20 High</v>
      </c>
      <c r="F28" s="381">
        <f>IF(F25="GWP100",INDEX('General Inputs'!$I$80:$I$169,MATCH(Oil_Calcs!F24,'General Inputs'!$E$80:$E$169,0)),INDEX('General Inputs'!$I$177:$I$266,MATCH(Oil_Calcs!F24,'General Inputs'!$E$177:$E$266,0)))</f>
        <v>104.35231085725394</v>
      </c>
      <c r="G28" s="382" t="s">
        <v>701</v>
      </c>
      <c r="H28" s="172"/>
      <c r="I28" s="172"/>
      <c r="J28" s="220"/>
      <c r="K28" s="558"/>
      <c r="L28" s="398"/>
      <c r="M28" s="398"/>
      <c r="N28" s="398"/>
      <c r="O28" s="398"/>
      <c r="P28" s="398"/>
      <c r="Q28" s="398"/>
      <c r="R28" s="398"/>
      <c r="S28" s="398"/>
      <c r="T28" s="398"/>
      <c r="U28" s="398"/>
      <c r="V28" s="398"/>
      <c r="W28" s="398"/>
      <c r="X28" s="398"/>
      <c r="Y28" s="398"/>
      <c r="Z28" s="398"/>
      <c r="AA28" s="398"/>
      <c r="AB28" s="398"/>
      <c r="AC28" s="398"/>
      <c r="AD28" s="398"/>
      <c r="AE28" s="401"/>
      <c r="AF28" s="399"/>
      <c r="AG28" s="241"/>
      <c r="AH28" s="241"/>
      <c r="AI28" s="241"/>
      <c r="AJ28" s="241"/>
      <c r="AK28" s="119"/>
      <c r="AL28" s="238"/>
    </row>
    <row r="29" spans="1:39" s="81" customFormat="1" ht="12.9" customHeight="1" x14ac:dyDescent="0.3">
      <c r="A29" s="13"/>
      <c r="B29" s="13"/>
      <c r="C29" s="90"/>
      <c r="D29" s="175"/>
      <c r="E29" s="187" t="s">
        <v>705</v>
      </c>
      <c r="F29" s="223">
        <f>F4*F26</f>
        <v>31002.518102691138</v>
      </c>
      <c r="G29" s="187" t="s">
        <v>693</v>
      </c>
      <c r="H29" s="172"/>
      <c r="I29" s="172"/>
      <c r="J29" s="220"/>
      <c r="K29" s="558"/>
      <c r="L29" s="398"/>
      <c r="M29" s="398"/>
      <c r="N29" s="398"/>
      <c r="O29" s="398"/>
      <c r="P29" s="398"/>
      <c r="Q29" s="398"/>
      <c r="R29" s="398"/>
      <c r="S29" s="398"/>
      <c r="T29" s="398"/>
      <c r="U29" s="398"/>
      <c r="V29" s="398"/>
      <c r="W29" s="398"/>
      <c r="X29" s="398"/>
      <c r="Y29" s="398"/>
      <c r="Z29" s="398"/>
      <c r="AA29" s="398"/>
      <c r="AB29" s="398"/>
      <c r="AC29" s="398"/>
      <c r="AD29" s="398"/>
      <c r="AE29" s="401"/>
      <c r="AF29" s="399"/>
      <c r="AG29" s="240"/>
      <c r="AH29" s="240"/>
      <c r="AI29" s="240"/>
      <c r="AJ29" s="240"/>
      <c r="AK29" s="119"/>
      <c r="AL29" s="238"/>
    </row>
    <row r="30" spans="1:39" s="81" customFormat="1" ht="12.9" customHeight="1" x14ac:dyDescent="0.3">
      <c r="A30" s="13"/>
      <c r="B30" s="13"/>
      <c r="C30" s="90"/>
      <c r="D30" s="175"/>
      <c r="E30" s="187" t="s">
        <v>706</v>
      </c>
      <c r="F30" s="223">
        <f>F4*F27</f>
        <v>44207.504165313709</v>
      </c>
      <c r="G30" s="187" t="s">
        <v>693</v>
      </c>
      <c r="H30" s="172"/>
      <c r="I30" s="172"/>
      <c r="J30" s="119"/>
      <c r="K30" s="558"/>
      <c r="L30" s="398"/>
      <c r="M30" s="398"/>
      <c r="N30" s="398"/>
      <c r="O30" s="398"/>
      <c r="P30" s="398"/>
      <c r="Q30" s="398"/>
      <c r="R30" s="398"/>
      <c r="S30" s="398"/>
      <c r="T30" s="398"/>
      <c r="U30" s="398"/>
      <c r="V30" s="398"/>
      <c r="W30" s="398"/>
      <c r="X30" s="398"/>
      <c r="Y30" s="398"/>
      <c r="Z30" s="398"/>
      <c r="AA30" s="398"/>
      <c r="AB30" s="398"/>
      <c r="AC30" s="398"/>
      <c r="AD30" s="398"/>
      <c r="AE30" s="401"/>
      <c r="AF30" s="399"/>
      <c r="AG30" s="240"/>
      <c r="AH30" s="240"/>
      <c r="AI30" s="240"/>
      <c r="AJ30" s="240"/>
      <c r="AK30" s="119"/>
      <c r="AL30" s="238"/>
    </row>
    <row r="31" spans="1:39" s="81" customFormat="1" ht="12.9" customHeight="1" x14ac:dyDescent="0.3">
      <c r="A31" s="13"/>
      <c r="B31" s="13"/>
      <c r="C31" s="90"/>
      <c r="D31" s="175"/>
      <c r="E31" s="187" t="s">
        <v>707</v>
      </c>
      <c r="F31" s="223">
        <f>F4*F28</f>
        <v>104352.31085725393</v>
      </c>
      <c r="G31" s="187" t="s">
        <v>693</v>
      </c>
      <c r="H31" s="172"/>
      <c r="I31" s="172"/>
      <c r="J31" s="119"/>
      <c r="K31" s="558"/>
      <c r="L31" s="398"/>
      <c r="M31" s="398"/>
      <c r="N31" s="398"/>
      <c r="O31" s="398"/>
      <c r="P31" s="398"/>
      <c r="Q31" s="398"/>
      <c r="R31" s="398"/>
      <c r="S31" s="398"/>
      <c r="T31" s="398"/>
      <c r="U31" s="398"/>
      <c r="V31" s="398"/>
      <c r="W31" s="398"/>
      <c r="X31" s="398"/>
      <c r="Y31" s="398"/>
      <c r="Z31" s="398"/>
      <c r="AA31" s="398"/>
      <c r="AB31" s="398"/>
      <c r="AC31" s="398"/>
      <c r="AD31" s="398"/>
      <c r="AE31" s="401"/>
      <c r="AF31" s="399"/>
      <c r="AG31" s="240"/>
      <c r="AH31" s="240"/>
      <c r="AI31" s="240"/>
      <c r="AJ31" s="240"/>
      <c r="AK31" s="119"/>
      <c r="AL31" s="238"/>
    </row>
    <row r="32" spans="1:39" s="81" customFormat="1" ht="12.9" customHeight="1" x14ac:dyDescent="0.3">
      <c r="A32" s="13"/>
      <c r="B32" s="13"/>
      <c r="C32" s="90"/>
      <c r="D32" s="175"/>
      <c r="E32" s="191"/>
      <c r="F32" s="175"/>
      <c r="G32" s="175"/>
      <c r="H32" s="172"/>
      <c r="I32" s="172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238"/>
      <c r="AM32" s="7"/>
    </row>
    <row r="33" spans="1:39" ht="12.9" customHeight="1" x14ac:dyDescent="0.3">
      <c r="A33" s="8" t="s">
        <v>84</v>
      </c>
      <c r="B33" s="8"/>
      <c r="C33" s="92"/>
      <c r="D33" s="39"/>
      <c r="E33" s="8"/>
      <c r="F33" s="8"/>
      <c r="G33" s="8"/>
      <c r="H33" s="172"/>
      <c r="I33" s="172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 spans="1:39" s="114" customFormat="1" ht="12.9" customHeight="1" x14ac:dyDescent="0.3">
      <c r="A34" s="40"/>
      <c r="B34" s="41"/>
      <c r="C34" s="99"/>
      <c r="D34" s="40"/>
      <c r="E34" s="40"/>
      <c r="F34" s="40"/>
      <c r="G34" s="40"/>
      <c r="H34" s="172"/>
      <c r="I34" s="172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</row>
    <row r="35" spans="1:39" s="114" customFormat="1" ht="12.9" customHeight="1" thickBot="1" x14ac:dyDescent="0.35">
      <c r="B35" s="86"/>
      <c r="C35" s="103"/>
      <c r="H35" s="172"/>
      <c r="I35" s="172"/>
      <c r="AE35" s="86"/>
      <c r="AF35" s="86"/>
      <c r="AG35" s="86"/>
      <c r="AH35" s="86"/>
      <c r="AI35" s="86"/>
      <c r="AJ35" s="86"/>
    </row>
    <row r="36" spans="1:39" s="114" customFormat="1" ht="12.9" customHeight="1" thickBot="1" x14ac:dyDescent="0.35">
      <c r="B36" s="86"/>
      <c r="C36" s="103"/>
      <c r="E36" s="316"/>
      <c r="F36" s="316"/>
      <c r="G36" s="316"/>
      <c r="H36" s="172"/>
      <c r="I36" s="172"/>
      <c r="J36" s="316"/>
      <c r="K36" s="316"/>
      <c r="L36" s="316"/>
      <c r="M36" s="700" t="s">
        <v>697</v>
      </c>
      <c r="N36" s="701"/>
      <c r="O36" s="701"/>
      <c r="P36" s="701"/>
      <c r="Q36" s="701"/>
      <c r="R36" s="701"/>
      <c r="S36" s="701"/>
      <c r="T36" s="701"/>
      <c r="U36" s="702"/>
      <c r="V36" s="700" t="s">
        <v>73</v>
      </c>
      <c r="W36" s="701"/>
      <c r="X36" s="701"/>
      <c r="Y36" s="701"/>
      <c r="Z36" s="701"/>
      <c r="AA36" s="701"/>
      <c r="AB36" s="701"/>
      <c r="AC36" s="701"/>
      <c r="AD36" s="702"/>
      <c r="AE36" s="700" t="s">
        <v>648</v>
      </c>
      <c r="AF36" s="701"/>
      <c r="AG36" s="701"/>
      <c r="AH36" s="701"/>
      <c r="AI36" s="701"/>
      <c r="AJ36" s="701"/>
      <c r="AK36" s="701"/>
      <c r="AL36" s="701"/>
      <c r="AM36" s="702"/>
    </row>
    <row r="37" spans="1:39" s="114" customFormat="1" ht="12.9" customHeight="1" x14ac:dyDescent="0.3">
      <c r="B37" s="86"/>
      <c r="C37" s="103"/>
      <c r="E37" s="316"/>
      <c r="F37" s="316"/>
      <c r="G37" s="316"/>
      <c r="H37" s="172"/>
      <c r="I37" s="172"/>
      <c r="J37" s="703" t="s">
        <v>676</v>
      </c>
      <c r="K37" s="703"/>
      <c r="L37" s="704"/>
      <c r="M37" s="697" t="s">
        <v>663</v>
      </c>
      <c r="N37" s="698"/>
      <c r="O37" s="699"/>
      <c r="P37" s="697" t="s">
        <v>711</v>
      </c>
      <c r="Q37" s="698"/>
      <c r="R37" s="699"/>
      <c r="S37" s="697" t="s">
        <v>712</v>
      </c>
      <c r="T37" s="698"/>
      <c r="U37" s="699"/>
      <c r="V37" s="697" t="s">
        <v>663</v>
      </c>
      <c r="W37" s="698"/>
      <c r="X37" s="699"/>
      <c r="Y37" s="697" t="s">
        <v>711</v>
      </c>
      <c r="Z37" s="698"/>
      <c r="AA37" s="699"/>
      <c r="AB37" s="697" t="s">
        <v>712</v>
      </c>
      <c r="AC37" s="698"/>
      <c r="AD37" s="699"/>
      <c r="AE37" s="697" t="s">
        <v>663</v>
      </c>
      <c r="AF37" s="698"/>
      <c r="AG37" s="699"/>
      <c r="AH37" s="697" t="s">
        <v>711</v>
      </c>
      <c r="AI37" s="698"/>
      <c r="AJ37" s="699"/>
      <c r="AK37" s="697" t="s">
        <v>712</v>
      </c>
      <c r="AL37" s="698"/>
      <c r="AM37" s="699"/>
    </row>
    <row r="38" spans="1:39" s="114" customFormat="1" ht="12.9" customHeight="1" x14ac:dyDescent="0.3">
      <c r="B38" s="86"/>
      <c r="C38" s="103"/>
      <c r="E38" s="228" t="s">
        <v>44</v>
      </c>
      <c r="F38" s="228" t="s">
        <v>696</v>
      </c>
      <c r="G38" s="228" t="s">
        <v>93</v>
      </c>
      <c r="H38" s="172" t="s">
        <v>698</v>
      </c>
      <c r="I38" s="172" t="s">
        <v>699</v>
      </c>
      <c r="J38" s="230" t="s">
        <v>697</v>
      </c>
      <c r="K38" s="230" t="s">
        <v>73</v>
      </c>
      <c r="L38" s="245" t="s">
        <v>648</v>
      </c>
      <c r="M38" s="247" t="s">
        <v>686</v>
      </c>
      <c r="N38" s="246" t="s">
        <v>687</v>
      </c>
      <c r="O38" s="248" t="s">
        <v>661</v>
      </c>
      <c r="P38" s="247" t="s">
        <v>686</v>
      </c>
      <c r="Q38" s="246" t="s">
        <v>687</v>
      </c>
      <c r="R38" s="248" t="s">
        <v>661</v>
      </c>
      <c r="S38" s="247" t="s">
        <v>686</v>
      </c>
      <c r="T38" s="246" t="s">
        <v>687</v>
      </c>
      <c r="U38" s="248" t="s">
        <v>661</v>
      </c>
      <c r="V38" s="247" t="s">
        <v>686</v>
      </c>
      <c r="W38" s="246" t="s">
        <v>687</v>
      </c>
      <c r="X38" s="248" t="s">
        <v>661</v>
      </c>
      <c r="Y38" s="247" t="s">
        <v>686</v>
      </c>
      <c r="Z38" s="246" t="s">
        <v>687</v>
      </c>
      <c r="AA38" s="248" t="s">
        <v>661</v>
      </c>
      <c r="AB38" s="247" t="s">
        <v>686</v>
      </c>
      <c r="AC38" s="246" t="s">
        <v>687</v>
      </c>
      <c r="AD38" s="248" t="s">
        <v>661</v>
      </c>
      <c r="AE38" s="247" t="s">
        <v>686</v>
      </c>
      <c r="AF38" s="246" t="s">
        <v>687</v>
      </c>
      <c r="AG38" s="248" t="s">
        <v>661</v>
      </c>
      <c r="AH38" s="247" t="s">
        <v>686</v>
      </c>
      <c r="AI38" s="246" t="s">
        <v>687</v>
      </c>
      <c r="AJ38" s="248" t="s">
        <v>661</v>
      </c>
      <c r="AK38" s="247" t="s">
        <v>686</v>
      </c>
      <c r="AL38" s="246" t="s">
        <v>687</v>
      </c>
      <c r="AM38" s="248" t="s">
        <v>661</v>
      </c>
    </row>
    <row r="39" spans="1:39" s="137" customFormat="1" ht="12.9" customHeight="1" x14ac:dyDescent="0.3">
      <c r="A39" s="134"/>
      <c r="B39" s="134"/>
      <c r="C39" s="135"/>
      <c r="D39" s="357"/>
      <c r="E39" s="231" t="str">
        <f t="shared" ref="E39:G43" ca="1" si="0">INDIRECT((ADDRESS(ROW(),COLUMN(),,,$F$291)))</f>
        <v>Afghanistan</v>
      </c>
      <c r="F39" s="231" t="str">
        <f t="shared" ca="1" si="0"/>
        <v>af</v>
      </c>
      <c r="G39" s="231" t="str">
        <f t="shared" ca="1" si="0"/>
        <v>e6bbls</v>
      </c>
      <c r="H39" s="633">
        <v>1</v>
      </c>
      <c r="I39" s="633">
        <v>1</v>
      </c>
      <c r="J39" s="636">
        <f t="shared" ref="J39:L43" ca="1" si="1">INDIRECT((ADDRESS(ROW(),COLUMN(),,,$F$291)))</f>
        <v>0</v>
      </c>
      <c r="K39" s="636">
        <f t="shared" ca="1" si="1"/>
        <v>0</v>
      </c>
      <c r="L39" s="637">
        <f t="shared" ca="1" si="1"/>
        <v>0</v>
      </c>
      <c r="M39" s="249">
        <f ca="1">($J39/$F$5)*(1-$F$9)*Oil_Calcs!$F$10*$F$17</f>
        <v>0</v>
      </c>
      <c r="N39" s="231">
        <f ca="1">($J39/$F$5)*(1-$F$9)*Oil_Calcs!$F$11*$F$18</f>
        <v>0</v>
      </c>
      <c r="O39" s="638">
        <f ca="1">($J39/$F$5)*(1-$F$9)*Oil_Calcs!$F$12*$F$19</f>
        <v>0</v>
      </c>
      <c r="P39" s="249">
        <f ca="1">IFERROR(IF(Summary!$F$5="GWP100",INDEX('General Inputs'!$G$80:$G$169,MATCH(Oil_Calcs!F39,'General Inputs'!$F$80:$F$169,0)),INDEX('General Inputs'!$G$177:$G$266,MATCH(Oil_Calcs!$F39,'General Inputs'!$F$177:$F$266,0)))*$J39,0)</f>
        <v>0</v>
      </c>
      <c r="Q39" s="249">
        <f ca="1">IFERROR(IF(Summary!$F$5="GWP100",INDEX('General Inputs'!$H$80:$H$169,MATCH(Oil_Calcs!$F39,'General Inputs'!$F$80:$F$169,0)),INDEX('General Inputs'!$H$177:$H$266,MATCH(Oil_Calcs!$F39,'General Inputs'!$F$177:$F$266,0)))*$J39,0)</f>
        <v>0</v>
      </c>
      <c r="R39" s="249">
        <f ca="1">IFERROR(IF(Summary!$F$5="GWP100",INDEX('General Inputs'!$I$80:$I$169,MATCH(Oil_Calcs!$F39,'General Inputs'!$F$80:$F$169,0)),INDEX('General Inputs'!$I$177:$I$266,MATCH(Oil_Calcs!$F39,'General Inputs'!$F$177:$F$266,0)))*$J39,0)</f>
        <v>0</v>
      </c>
      <c r="S39" s="249">
        <f ca="1">M39+P39</f>
        <v>0</v>
      </c>
      <c r="T39" s="231">
        <f t="shared" ref="T39:T102" ca="1" si="2">N39+Q39</f>
        <v>0</v>
      </c>
      <c r="U39" s="638">
        <f t="shared" ref="U39:U102" ca="1" si="3">O39+R39</f>
        <v>0</v>
      </c>
      <c r="V39" s="249">
        <f ca="1">($K39/$F$5)*(1-$F$9)*Oil_Calcs!$F$10*$F$17</f>
        <v>0</v>
      </c>
      <c r="W39" s="231">
        <f ca="1">($K39/$F$5)*(1-$F$9)*Oil_Calcs!$F$11*$F$18</f>
        <v>0</v>
      </c>
      <c r="X39" s="638">
        <f ca="1">($K39/$F$5)*(1-$F$9)*Oil_Calcs!$F$12*$F$19</f>
        <v>0</v>
      </c>
      <c r="Y39" s="249">
        <f ca="1">IFERROR(IF(Summary!$F$5="GWP100",INDEX('General Inputs'!$G$80:$G$169,MATCH(Oil_Calcs!F39,'General Inputs'!$F$80:$F$169,0)),INDEX('General Inputs'!$G$177:$G$266,MATCH(Oil_Calcs!$F39,'General Inputs'!$F$177:$F$266,0)))*$K39,0)</f>
        <v>0</v>
      </c>
      <c r="Z39" s="231">
        <f ca="1">IFERROR(IF(Summary!$F$5="GWP100",INDEX('General Inputs'!$H$80:$H$169,MATCH(Oil_Calcs!$F39,'General Inputs'!$F$80:$F$169,0)),INDEX('General Inputs'!$H$177:$H$266,MATCH(Oil_Calcs!$F39,'General Inputs'!$F$177:$F$266,0)))*$K39,0)</f>
        <v>0</v>
      </c>
      <c r="AA39" s="638">
        <f ca="1">IFERROR(IF(Summary!$F$5="GWP100",INDEX('General Inputs'!$I$80:$I$169,MATCH(Oil_Calcs!$F39,'General Inputs'!$F$80:$F$169,0)),INDEX('General Inputs'!$I$177:$I$266,MATCH(Oil_Calcs!$F39,'General Inputs'!$F$177:$F$266,0)))*$K39,0)</f>
        <v>0</v>
      </c>
      <c r="AB39" s="249">
        <f t="shared" ref="AB39:AD41" ca="1" si="4">V39+Y39</f>
        <v>0</v>
      </c>
      <c r="AC39" s="231">
        <f t="shared" ca="1" si="4"/>
        <v>0</v>
      </c>
      <c r="AD39" s="638">
        <f t="shared" ca="1" si="4"/>
        <v>0</v>
      </c>
      <c r="AE39" s="639">
        <f ca="1">($L39/$F$5)*Oil_Calcs!$F$10*$F$17</f>
        <v>0</v>
      </c>
      <c r="AF39" s="640">
        <f ca="1">($L39/$F$5)*Oil_Calcs!$F$11*$F$18</f>
        <v>0</v>
      </c>
      <c r="AG39" s="641">
        <f ca="1">($L39/$F$5)*Oil_Calcs!$F$12*$F$19</f>
        <v>0</v>
      </c>
      <c r="AH39" s="639">
        <f ca="1">$L39*$F$26</f>
        <v>0</v>
      </c>
      <c r="AI39" s="640">
        <f ca="1">$L39*$F$27</f>
        <v>0</v>
      </c>
      <c r="AJ39" s="641">
        <f ca="1">$L39*$F$28</f>
        <v>0</v>
      </c>
      <c r="AK39" s="639">
        <f t="shared" ref="AK39:AM41" ca="1" si="5">AE39+AH39</f>
        <v>0</v>
      </c>
      <c r="AL39" s="640">
        <f t="shared" ca="1" si="5"/>
        <v>0</v>
      </c>
      <c r="AM39" s="641">
        <f t="shared" ca="1" si="5"/>
        <v>0</v>
      </c>
    </row>
    <row r="40" spans="1:39" s="137" customFormat="1" ht="12.9" customHeight="1" x14ac:dyDescent="0.3">
      <c r="A40" s="134"/>
      <c r="B40" s="134"/>
      <c r="C40" s="135"/>
      <c r="D40" s="357"/>
      <c r="E40" s="231" t="str">
        <f t="shared" ca="1" si="0"/>
        <v>Andorra</v>
      </c>
      <c r="F40" s="231" t="str">
        <f t="shared" ca="1" si="0"/>
        <v>ad</v>
      </c>
      <c r="G40" s="231" t="str">
        <f t="shared" ca="1" si="0"/>
        <v>e6bbls</v>
      </c>
      <c r="H40" s="633"/>
      <c r="I40" s="633"/>
      <c r="J40" s="231">
        <f t="shared" ca="1" si="1"/>
        <v>0</v>
      </c>
      <c r="K40" s="231">
        <f t="shared" ca="1" si="1"/>
        <v>0</v>
      </c>
      <c r="L40" s="328">
        <f t="shared" ca="1" si="1"/>
        <v>0</v>
      </c>
      <c r="M40" s="249">
        <f ca="1">($J40/$F$5)*(1-$F$9)*Oil_Calcs!$F$10*$F$17</f>
        <v>0</v>
      </c>
      <c r="N40" s="231">
        <f ca="1">($J40/$F$5)*(1-$F$9)*Oil_Calcs!$F$11*$F$18</f>
        <v>0</v>
      </c>
      <c r="O40" s="638">
        <f ca="1">($J40/$F$5)*(1-$F$9)*Oil_Calcs!$F$12*$F$19</f>
        <v>0</v>
      </c>
      <c r="P40" s="249">
        <f ca="1">IFERROR(IF(Summary!$F$5="GWP100",INDEX('General Inputs'!$G$80:$G$169,MATCH(Oil_Calcs!F40,'General Inputs'!$F$80:$F$169,0)),INDEX('General Inputs'!$G$177:$G$266,MATCH(Oil_Calcs!$F40,'General Inputs'!$F$177:$F$266,0)))*$J40,0)</f>
        <v>0</v>
      </c>
      <c r="Q40" s="249">
        <f ca="1">IFERROR(IF(Summary!$F$5="GWP100",INDEX('General Inputs'!$H$80:$H$169,MATCH(Oil_Calcs!$F40,'General Inputs'!$F$80:$F$169,0)),INDEX('General Inputs'!$H$177:$H$266,MATCH(Oil_Calcs!$F40,'General Inputs'!$F$177:$F$266,0)))*$J40,0)</f>
        <v>0</v>
      </c>
      <c r="R40" s="249">
        <f ca="1">IFERROR(IF(Summary!$F$5="GWP100",INDEX('General Inputs'!$I$80:$I$169,MATCH(Oil_Calcs!$F40,'General Inputs'!$F$80:$F$169,0)),INDEX('General Inputs'!$I$177:$I$266,MATCH(Oil_Calcs!$F40,'General Inputs'!$F$177:$F$266,0)))*$J40,0)</f>
        <v>0</v>
      </c>
      <c r="S40" s="249">
        <f t="shared" ref="S40:S103" ca="1" si="6">M40+P40</f>
        <v>0</v>
      </c>
      <c r="T40" s="231">
        <f t="shared" ca="1" si="2"/>
        <v>0</v>
      </c>
      <c r="U40" s="638">
        <f t="shared" ca="1" si="3"/>
        <v>0</v>
      </c>
      <c r="V40" s="249">
        <f ca="1">($K40/$F$5)*(1-$F$9)*Oil_Calcs!$F$10*$F$17</f>
        <v>0</v>
      </c>
      <c r="W40" s="231">
        <f ca="1">($K40/$F$5)*(1-$F$9)*Oil_Calcs!$F$11*$F$18</f>
        <v>0</v>
      </c>
      <c r="X40" s="638">
        <f ca="1">($K40/$F$5)*(1-$F$9)*Oil_Calcs!$F$12*$F$19</f>
        <v>0</v>
      </c>
      <c r="Y40" s="249">
        <f ca="1">IFERROR(IF(Summary!$F$5="GWP100",INDEX('General Inputs'!$G$80:$G$169,MATCH(Oil_Calcs!F40,'General Inputs'!$F$80:$F$169,0)),INDEX('General Inputs'!$G$177:$G$266,MATCH(Oil_Calcs!$F40,'General Inputs'!$F$177:$F$266,0)))*$K40,0)</f>
        <v>0</v>
      </c>
      <c r="Z40" s="231">
        <f ca="1">IFERROR(IF(Summary!$F$5="GWP100",INDEX('General Inputs'!$H$80:$H$169,MATCH(Oil_Calcs!$F40,'General Inputs'!$F$80:$F$169,0)),INDEX('General Inputs'!$H$177:$H$266,MATCH(Oil_Calcs!$F40,'General Inputs'!$F$177:$F$266,0)))*$K40,0)</f>
        <v>0</v>
      </c>
      <c r="AA40" s="638">
        <f ca="1">IFERROR(IF(Summary!$F$5="GWP100",INDEX('General Inputs'!$I$80:$I$169,MATCH(Oil_Calcs!$F40,'General Inputs'!$F$80:$F$169,0)),INDEX('General Inputs'!$I$177:$I$266,MATCH(Oil_Calcs!$F40,'General Inputs'!$F$177:$F$266,0)))*$K40,0)</f>
        <v>0</v>
      </c>
      <c r="AB40" s="249">
        <f t="shared" ca="1" si="4"/>
        <v>0</v>
      </c>
      <c r="AC40" s="231">
        <f t="shared" ca="1" si="4"/>
        <v>0</v>
      </c>
      <c r="AD40" s="638">
        <f t="shared" ca="1" si="4"/>
        <v>0</v>
      </c>
      <c r="AE40" s="639">
        <f ca="1">($L40/$F$5)*Oil_Calcs!$F$10*$F$17</f>
        <v>0</v>
      </c>
      <c r="AF40" s="640">
        <f ca="1">($L40/$F$5)*Oil_Calcs!$F$11*$F$18</f>
        <v>0</v>
      </c>
      <c r="AG40" s="641">
        <f ca="1">($L40/$F$5)*Oil_Calcs!$F$12*$F$19</f>
        <v>0</v>
      </c>
      <c r="AH40" s="639">
        <f t="shared" ref="AH40:AH103" ca="1" si="7">$L40*$F$26</f>
        <v>0</v>
      </c>
      <c r="AI40" s="640">
        <f t="shared" ref="AI40:AI103" ca="1" si="8">$L40*$F$27</f>
        <v>0</v>
      </c>
      <c r="AJ40" s="641">
        <f t="shared" ref="AJ40:AJ103" ca="1" si="9">$L40*$F$28</f>
        <v>0</v>
      </c>
      <c r="AK40" s="639">
        <f t="shared" ca="1" si="5"/>
        <v>0</v>
      </c>
      <c r="AL40" s="640">
        <f t="shared" ca="1" si="5"/>
        <v>0</v>
      </c>
      <c r="AM40" s="641">
        <f t="shared" ca="1" si="5"/>
        <v>0</v>
      </c>
    </row>
    <row r="41" spans="1:39" s="137" customFormat="1" ht="12.9" customHeight="1" x14ac:dyDescent="0.3">
      <c r="A41" s="134"/>
      <c r="B41" s="134"/>
      <c r="C41" s="135"/>
      <c r="D41" s="357"/>
      <c r="E41" s="231" t="str">
        <f t="shared" ca="1" si="0"/>
        <v>United Arab Emirates</v>
      </c>
      <c r="F41" s="231" t="str">
        <f t="shared" ca="1" si="0"/>
        <v>ae</v>
      </c>
      <c r="G41" s="231" t="str">
        <f t="shared" ca="1" si="0"/>
        <v>e6bbls</v>
      </c>
      <c r="H41" s="633"/>
      <c r="I41" s="633"/>
      <c r="J41" s="642">
        <f t="shared" ca="1" si="1"/>
        <v>1459.2700145927001</v>
      </c>
      <c r="K41" s="231">
        <f t="shared" ca="1" si="1"/>
        <v>1508.9863851348637</v>
      </c>
      <c r="L41" s="328">
        <f t="shared" ca="1" si="1"/>
        <v>1116.1700111617001</v>
      </c>
      <c r="M41" s="249">
        <f ca="1">($J41/$F$5)*(1-$F$9)*Oil_Calcs!$F$10*$F$17</f>
        <v>499491.7614664046</v>
      </c>
      <c r="N41" s="231">
        <f ca="1">($J41/$F$5)*(1-$F$9)*Oil_Calcs!$F$11*$F$18</f>
        <v>543198.67023198667</v>
      </c>
      <c r="O41" s="638">
        <f ca="1">($J41/$F$5)*(1-$F$9)*Oil_Calcs!$F$12*$F$19</f>
        <v>592569.53747276217</v>
      </c>
      <c r="P41" s="249">
        <f ca="1">IFERROR(IF(Summary!$F$5="GWP100",INDEX('General Inputs'!$G$80:$G$169,MATCH(Oil_Calcs!F41,'General Inputs'!$F$80:$F$169,0)),INDEX('General Inputs'!$G$177:$G$266,MATCH(Oil_Calcs!$F41,'General Inputs'!$F$177:$F$266,0)))*$J41,0)</f>
        <v>45278.522915358699</v>
      </c>
      <c r="Q41" s="249">
        <f ca="1">IFERROR(IF(Summary!$F$5="GWP100",INDEX('General Inputs'!$H$80:$H$169,MATCH(Oil_Calcs!$F41,'General Inputs'!$F$80:$F$169,0)),INDEX('General Inputs'!$H$177:$H$266,MATCH(Oil_Calcs!$F41,'General Inputs'!$F$177:$F$266,0)))*$J41,0)</f>
        <v>60178.521244581665</v>
      </c>
      <c r="R41" s="249">
        <f ca="1">IFERROR(IF(Summary!$F$5="GWP100",INDEX('General Inputs'!$I$80:$I$169,MATCH(Oil_Calcs!$F41,'General Inputs'!$F$80:$F$169,0)),INDEX('General Inputs'!$I$177:$I$266,MATCH(Oil_Calcs!$F41,'General Inputs'!$F$177:$F$266,0)))*$J41,0)</f>
        <v>133272.90183925576</v>
      </c>
      <c r="S41" s="249">
        <f t="shared" ca="1" si="6"/>
        <v>544770.28438176331</v>
      </c>
      <c r="T41" s="231">
        <f t="shared" ca="1" si="2"/>
        <v>603377.19147656835</v>
      </c>
      <c r="U41" s="638">
        <f t="shared" ca="1" si="3"/>
        <v>725842.43931201799</v>
      </c>
      <c r="V41" s="249">
        <f ca="1">($K41/$F$5)*(1-$F$9)*Oil_Calcs!$F$10*$F$17</f>
        <v>516509.117574248</v>
      </c>
      <c r="W41" s="231">
        <f ca="1">($K41/$F$5)*(1-$F$9)*Oil_Calcs!$F$11*$F$18</f>
        <v>561705.09200260171</v>
      </c>
      <c r="X41" s="638">
        <f ca="1">($K41/$F$5)*(1-$F$9)*Oil_Calcs!$F$12*$F$19</f>
        <v>612757.99224973307</v>
      </c>
      <c r="Y41" s="249">
        <f ca="1">IFERROR(IF(Summary!$F$5="GWP100",INDEX('General Inputs'!$G$80:$G$169,MATCH(Oil_Calcs!F41,'General Inputs'!$F$80:$F$169,0)),INDEX('General Inputs'!$G$177:$G$266,MATCH(Oil_Calcs!$F41,'General Inputs'!$F$177:$F$266,0)))*$K41,0)</f>
        <v>46821.132439539266</v>
      </c>
      <c r="Z41" s="231">
        <f ca="1">IFERROR(IF(Summary!$F$5="GWP100",INDEX('General Inputs'!$H$80:$H$169,MATCH(Oil_Calcs!$F41,'General Inputs'!$F$80:$F$169,0)),INDEX('General Inputs'!$H$177:$H$266,MATCH(Oil_Calcs!$F41,'General Inputs'!$F$177:$F$266,0)))*$K41,0)</f>
        <v>62228.763921369726</v>
      </c>
      <c r="AA41" s="638">
        <f ca="1">IFERROR(IF(Summary!$F$5="GWP100",INDEX('General Inputs'!$I$80:$I$169,MATCH(Oil_Calcs!$F41,'General Inputs'!$F$80:$F$169,0)),INDEX('General Inputs'!$I$177:$I$266,MATCH(Oil_Calcs!$F41,'General Inputs'!$F$177:$F$266,0)))*$K41,0)</f>
        <v>137813.42203415552</v>
      </c>
      <c r="AB41" s="249">
        <f t="shared" ca="1" si="4"/>
        <v>563330.2500137873</v>
      </c>
      <c r="AC41" s="231">
        <f t="shared" ca="1" si="4"/>
        <v>623933.85592397139</v>
      </c>
      <c r="AD41" s="638">
        <f t="shared" ca="1" si="4"/>
        <v>750571.41428388865</v>
      </c>
      <c r="AE41" s="639">
        <f ca="1">($L41/$F$5)*Oil_Calcs!$F$10*$F$17</f>
        <v>434150.54304546176</v>
      </c>
      <c r="AF41" s="640">
        <f ca="1">($L41/$F$5)*Oil_Calcs!$F$11*$F$18</f>
        <v>472139.91472139914</v>
      </c>
      <c r="AG41" s="641">
        <f ca="1">($L41/$F$5)*Oil_Calcs!$F$12*$F$19</f>
        <v>515052.31183537986</v>
      </c>
      <c r="AH41" s="639">
        <f t="shared" ca="1" si="7"/>
        <v>34604.080976721576</v>
      </c>
      <c r="AI41" s="640">
        <f t="shared" ca="1" si="8"/>
        <v>49343.090417629108</v>
      </c>
      <c r="AJ41" s="641">
        <f t="shared" ca="1" si="9"/>
        <v>116474.91997429033</v>
      </c>
      <c r="AK41" s="639">
        <f t="shared" ca="1" si="5"/>
        <v>468754.62402218336</v>
      </c>
      <c r="AL41" s="640">
        <f t="shared" ca="1" si="5"/>
        <v>521483.00513902825</v>
      </c>
      <c r="AM41" s="641">
        <f t="shared" ca="1" si="5"/>
        <v>631527.23180967022</v>
      </c>
    </row>
    <row r="42" spans="1:39" s="137" customFormat="1" ht="12.9" customHeight="1" x14ac:dyDescent="0.3">
      <c r="A42" s="134"/>
      <c r="B42" s="134"/>
      <c r="C42" s="135"/>
      <c r="D42" s="357"/>
      <c r="E42" s="231" t="str">
        <f t="shared" ca="1" si="0"/>
        <v>Antigua and Barbuda</v>
      </c>
      <c r="F42" s="231" t="str">
        <f t="shared" ca="1" si="0"/>
        <v>ag</v>
      </c>
      <c r="G42" s="231" t="str">
        <f t="shared" ca="1" si="0"/>
        <v>e6bbls</v>
      </c>
      <c r="H42" s="633"/>
      <c r="I42" s="633"/>
      <c r="J42" s="231">
        <f t="shared" ca="1" si="1"/>
        <v>0</v>
      </c>
      <c r="K42" s="231">
        <f t="shared" ca="1" si="1"/>
        <v>0</v>
      </c>
      <c r="L42" s="328">
        <f t="shared" ca="1" si="1"/>
        <v>0</v>
      </c>
      <c r="M42" s="249">
        <f ca="1">($J42/$F$5)*(1-$F$9)*Oil_Calcs!$F$10*$F$17</f>
        <v>0</v>
      </c>
      <c r="N42" s="231">
        <f ca="1">($J42/$F$5)*(1-$F$9)*Oil_Calcs!$F$11*$F$18</f>
        <v>0</v>
      </c>
      <c r="O42" s="638">
        <f ca="1">($J42/$F$5)*(1-$F$9)*Oil_Calcs!$F$12*$F$19</f>
        <v>0</v>
      </c>
      <c r="P42" s="249">
        <f ca="1">IFERROR(IF(Summary!$F$5="GWP100",INDEX('General Inputs'!$G$80:$G$169,MATCH(Oil_Calcs!F42,'General Inputs'!$F$80:$F$169,0)),INDEX('General Inputs'!$G$177:$G$266,MATCH(Oil_Calcs!$F42,'General Inputs'!$F$177:$F$266,0)))*$J42,0)</f>
        <v>0</v>
      </c>
      <c r="Q42" s="249">
        <f ca="1">IFERROR(IF(Summary!$F$5="GWP100",INDEX('General Inputs'!$H$80:$H$169,MATCH(Oil_Calcs!$F42,'General Inputs'!$F$80:$F$169,0)),INDEX('General Inputs'!$H$177:$H$266,MATCH(Oil_Calcs!$F42,'General Inputs'!$F$177:$F$266,0)))*$J42,0)</f>
        <v>0</v>
      </c>
      <c r="R42" s="249">
        <f ca="1">IFERROR(IF(Summary!$F$5="GWP100",INDEX('General Inputs'!$I$80:$I$169,MATCH(Oil_Calcs!$F42,'General Inputs'!$F$80:$F$169,0)),INDEX('General Inputs'!$I$177:$I$266,MATCH(Oil_Calcs!$F42,'General Inputs'!$F$177:$F$266,0)))*$J42,0)</f>
        <v>0</v>
      </c>
      <c r="S42" s="249">
        <f t="shared" ca="1" si="6"/>
        <v>0</v>
      </c>
      <c r="T42" s="231">
        <f t="shared" ca="1" si="2"/>
        <v>0</v>
      </c>
      <c r="U42" s="638">
        <f t="shared" ca="1" si="3"/>
        <v>0</v>
      </c>
      <c r="V42" s="249">
        <f ca="1">($K42/$F$5)*(1-$F$9)*Oil_Calcs!$F$10*$F$17</f>
        <v>0</v>
      </c>
      <c r="W42" s="231">
        <f ca="1">($K42/$F$5)*(1-$F$9)*Oil_Calcs!$F$11*$F$18</f>
        <v>0</v>
      </c>
      <c r="X42" s="638">
        <f ca="1">($K42/$F$5)*(1-$F$9)*Oil_Calcs!$F$12*$F$19</f>
        <v>0</v>
      </c>
      <c r="Y42" s="249">
        <f ca="1">IFERROR(IF(Summary!$F$5="GWP100",INDEX('General Inputs'!$G$80:$G$169,MATCH(Oil_Calcs!F42,'General Inputs'!$F$80:$F$169,0)),INDEX('General Inputs'!$G$177:$G$266,MATCH(Oil_Calcs!$F42,'General Inputs'!$F$177:$F$266,0)))*$K42,0)</f>
        <v>0</v>
      </c>
      <c r="Z42" s="231">
        <f ca="1">IFERROR(IF(Summary!$F$5="GWP100",INDEX('General Inputs'!$H$80:$H$169,MATCH(Oil_Calcs!$F42,'General Inputs'!$F$80:$F$169,0)),INDEX('General Inputs'!$H$177:$H$266,MATCH(Oil_Calcs!$F42,'General Inputs'!$F$177:$F$266,0)))*$K42,0)</f>
        <v>0</v>
      </c>
      <c r="AA42" s="638">
        <f ca="1">IFERROR(IF(Summary!$F$5="GWP100",INDEX('General Inputs'!$I$80:$I$169,MATCH(Oil_Calcs!$F42,'General Inputs'!$F$80:$F$169,0)),INDEX('General Inputs'!$I$177:$I$266,MATCH(Oil_Calcs!$F42,'General Inputs'!$F$177:$F$266,0)))*$K42,0)</f>
        <v>0</v>
      </c>
      <c r="AB42" s="249">
        <f t="shared" ref="AB42:AB105" ca="1" si="10">V42+Y42</f>
        <v>0</v>
      </c>
      <c r="AC42" s="231">
        <f t="shared" ref="AC42:AC105" ca="1" si="11">W42+Z42</f>
        <v>0</v>
      </c>
      <c r="AD42" s="638">
        <f t="shared" ref="AD42:AD105" ca="1" si="12">X42+AA42</f>
        <v>0</v>
      </c>
      <c r="AE42" s="639">
        <f ca="1">($L42/$F$5)*Oil_Calcs!$F$10*$F$17</f>
        <v>0</v>
      </c>
      <c r="AF42" s="640">
        <f ca="1">($L42/$F$5)*Oil_Calcs!$F$11*$F$18</f>
        <v>0</v>
      </c>
      <c r="AG42" s="641">
        <f ca="1">($L42/$F$5)*Oil_Calcs!$F$12*$F$19</f>
        <v>0</v>
      </c>
      <c r="AH42" s="639">
        <f t="shared" ca="1" si="7"/>
        <v>0</v>
      </c>
      <c r="AI42" s="640">
        <f t="shared" ca="1" si="8"/>
        <v>0</v>
      </c>
      <c r="AJ42" s="641">
        <f t="shared" ca="1" si="9"/>
        <v>0</v>
      </c>
      <c r="AK42" s="639">
        <f t="shared" ref="AK42:AK105" ca="1" si="13">AE42+AH42</f>
        <v>0</v>
      </c>
      <c r="AL42" s="640">
        <f t="shared" ref="AL42:AL105" ca="1" si="14">AF42+AI42</f>
        <v>0</v>
      </c>
      <c r="AM42" s="641">
        <f t="shared" ref="AM42:AM105" ca="1" si="15">AG42+AJ42</f>
        <v>0</v>
      </c>
    </row>
    <row r="43" spans="1:39" s="137" customFormat="1" ht="12.9" customHeight="1" x14ac:dyDescent="0.3">
      <c r="A43" s="134"/>
      <c r="B43" s="134"/>
      <c r="C43" s="135"/>
      <c r="D43" s="357"/>
      <c r="E43" s="231" t="str">
        <f t="shared" ca="1" si="0"/>
        <v>Anguilla</v>
      </c>
      <c r="F43" s="231" t="str">
        <f t="shared" ca="1" si="0"/>
        <v>ai</v>
      </c>
      <c r="G43" s="231" t="str">
        <f t="shared" ca="1" si="0"/>
        <v>e6bbls</v>
      </c>
      <c r="H43" s="633"/>
      <c r="I43" s="633"/>
      <c r="J43" s="231">
        <f t="shared" ca="1" si="1"/>
        <v>0</v>
      </c>
      <c r="K43" s="231">
        <f t="shared" ca="1" si="1"/>
        <v>0</v>
      </c>
      <c r="L43" s="328">
        <f t="shared" ca="1" si="1"/>
        <v>0</v>
      </c>
      <c r="M43" s="249">
        <f ca="1">($J43/$F$5)*(1-$F$9)*Oil_Calcs!$F$10*$F$17</f>
        <v>0</v>
      </c>
      <c r="N43" s="231">
        <f ca="1">($J43/$F$5)*(1-$F$9)*Oil_Calcs!$F$11*$F$18</f>
        <v>0</v>
      </c>
      <c r="O43" s="638">
        <f ca="1">($J43/$F$5)*(1-$F$9)*Oil_Calcs!$F$12*$F$19</f>
        <v>0</v>
      </c>
      <c r="P43" s="249">
        <f ca="1">IFERROR(IF(Summary!$F$5="GWP100",INDEX('General Inputs'!$G$80:$G$169,MATCH(Oil_Calcs!F43,'General Inputs'!$F$80:$F$169,0)),INDEX('General Inputs'!$G$177:$G$266,MATCH(Oil_Calcs!$F43,'General Inputs'!$F$177:$F$266,0)))*$J43,0)</f>
        <v>0</v>
      </c>
      <c r="Q43" s="249">
        <f ca="1">IFERROR(IF(Summary!$F$5="GWP100",INDEX('General Inputs'!$H$80:$H$169,MATCH(Oil_Calcs!$F43,'General Inputs'!$F$80:$F$169,0)),INDEX('General Inputs'!$H$177:$H$266,MATCH(Oil_Calcs!$F43,'General Inputs'!$F$177:$F$266,0)))*$J43,0)</f>
        <v>0</v>
      </c>
      <c r="R43" s="249">
        <f ca="1">IFERROR(IF(Summary!$F$5="GWP100",INDEX('General Inputs'!$I$80:$I$169,MATCH(Oil_Calcs!$F43,'General Inputs'!$F$80:$F$169,0)),INDEX('General Inputs'!$I$177:$I$266,MATCH(Oil_Calcs!$F43,'General Inputs'!$F$177:$F$266,0)))*$J43,0)</f>
        <v>0</v>
      </c>
      <c r="S43" s="249">
        <f t="shared" ca="1" si="6"/>
        <v>0</v>
      </c>
      <c r="T43" s="231">
        <f t="shared" ca="1" si="2"/>
        <v>0</v>
      </c>
      <c r="U43" s="638">
        <f t="shared" ca="1" si="3"/>
        <v>0</v>
      </c>
      <c r="V43" s="249">
        <f ca="1">($K43/$F$5)*(1-$F$9)*Oil_Calcs!$F$10*$F$17</f>
        <v>0</v>
      </c>
      <c r="W43" s="231">
        <f ca="1">($K43/$F$5)*(1-$F$9)*Oil_Calcs!$F$11*$F$18</f>
        <v>0</v>
      </c>
      <c r="X43" s="638">
        <f ca="1">($K43/$F$5)*(1-$F$9)*Oil_Calcs!$F$12*$F$19</f>
        <v>0</v>
      </c>
      <c r="Y43" s="249">
        <f ca="1">IFERROR(IF(Summary!$F$5="GWP100",INDEX('General Inputs'!$G$80:$G$169,MATCH(Oil_Calcs!F43,'General Inputs'!$F$80:$F$169,0)),INDEX('General Inputs'!$G$177:$G$266,MATCH(Oil_Calcs!$F43,'General Inputs'!$F$177:$F$266,0)))*$K43,0)</f>
        <v>0</v>
      </c>
      <c r="Z43" s="231">
        <f ca="1">IFERROR(IF(Summary!$F$5="GWP100",INDEX('General Inputs'!$H$80:$H$169,MATCH(Oil_Calcs!$F43,'General Inputs'!$F$80:$F$169,0)),INDEX('General Inputs'!$H$177:$H$266,MATCH(Oil_Calcs!$F43,'General Inputs'!$F$177:$F$266,0)))*$K43,0)</f>
        <v>0</v>
      </c>
      <c r="AA43" s="638">
        <f ca="1">IFERROR(IF(Summary!$F$5="GWP100",INDEX('General Inputs'!$I$80:$I$169,MATCH(Oil_Calcs!$F43,'General Inputs'!$F$80:$F$169,0)),INDEX('General Inputs'!$I$177:$I$266,MATCH(Oil_Calcs!$F43,'General Inputs'!$F$177:$F$266,0)))*$K43,0)</f>
        <v>0</v>
      </c>
      <c r="AB43" s="249">
        <f t="shared" ca="1" si="10"/>
        <v>0</v>
      </c>
      <c r="AC43" s="231">
        <f t="shared" ca="1" si="11"/>
        <v>0</v>
      </c>
      <c r="AD43" s="638">
        <f t="shared" ca="1" si="12"/>
        <v>0</v>
      </c>
      <c r="AE43" s="639">
        <f ca="1">($L43/$F$5)*Oil_Calcs!$F$10*$F$17</f>
        <v>0</v>
      </c>
      <c r="AF43" s="640">
        <f ca="1">($L43/$F$5)*Oil_Calcs!$F$11*$F$18</f>
        <v>0</v>
      </c>
      <c r="AG43" s="641">
        <f ca="1">($L43/$F$5)*Oil_Calcs!$F$12*$F$19</f>
        <v>0</v>
      </c>
      <c r="AH43" s="639">
        <f t="shared" ca="1" si="7"/>
        <v>0</v>
      </c>
      <c r="AI43" s="640">
        <f t="shared" ca="1" si="8"/>
        <v>0</v>
      </c>
      <c r="AJ43" s="641">
        <f t="shared" ca="1" si="9"/>
        <v>0</v>
      </c>
      <c r="AK43" s="639">
        <f t="shared" ca="1" si="13"/>
        <v>0</v>
      </c>
      <c r="AL43" s="640">
        <f t="shared" ca="1" si="14"/>
        <v>0</v>
      </c>
      <c r="AM43" s="641">
        <f t="shared" ca="1" si="15"/>
        <v>0</v>
      </c>
    </row>
    <row r="44" spans="1:39" s="137" customFormat="1" ht="12.9" customHeight="1" x14ac:dyDescent="0.3">
      <c r="A44" s="134"/>
      <c r="B44" s="134"/>
      <c r="C44" s="135"/>
      <c r="D44" s="357"/>
      <c r="E44" s="232" t="str">
        <f ca="1">INDIRECT((ADDRESS(ROW(),COLUMN(),,,$F$291)))</f>
        <v>Albania</v>
      </c>
      <c r="F44" s="232" t="str">
        <f t="shared" ref="E44:L59" ca="1" si="16">INDIRECT((ADDRESS(ROW(),COLUMN(),,,$F$291)))</f>
        <v>al</v>
      </c>
      <c r="G44" s="232" t="str">
        <f t="shared" ca="1" si="16"/>
        <v>e6bbls</v>
      </c>
      <c r="H44" s="633"/>
      <c r="I44" s="633"/>
      <c r="J44" s="231">
        <f t="shared" ca="1" si="16"/>
        <v>0</v>
      </c>
      <c r="K44" s="231">
        <f t="shared" ca="1" si="16"/>
        <v>5.6201850550018504</v>
      </c>
      <c r="L44" s="328">
        <f t="shared" ca="1" si="16"/>
        <v>0</v>
      </c>
      <c r="M44" s="249">
        <f ca="1">($J44/$F$5)*(1-$F$9)*Oil_Calcs!$F$10*$F$17</f>
        <v>0</v>
      </c>
      <c r="N44" s="231">
        <f ca="1">($J44/$F$5)*(1-$F$9)*Oil_Calcs!$F$11*$F$18</f>
        <v>0</v>
      </c>
      <c r="O44" s="638">
        <f ca="1">($J44/$F$5)*(1-$F$9)*Oil_Calcs!$F$12*$F$19</f>
        <v>0</v>
      </c>
      <c r="P44" s="249">
        <f ca="1">IFERROR(IF(Summary!$F$5="GWP100",INDEX('General Inputs'!$G$80:$G$169,MATCH(Oil_Calcs!F44,'General Inputs'!$F$80:$F$169,0)),INDEX('General Inputs'!$G$177:$G$266,MATCH(Oil_Calcs!$F44,'General Inputs'!$F$177:$F$266,0)))*$J44,0)</f>
        <v>0</v>
      </c>
      <c r="Q44" s="249">
        <f ca="1">IFERROR(IF(Summary!$F$5="GWP100",INDEX('General Inputs'!$H$80:$H$169,MATCH(Oil_Calcs!$F44,'General Inputs'!$F$80:$F$169,0)),INDEX('General Inputs'!$H$177:$H$266,MATCH(Oil_Calcs!$F44,'General Inputs'!$F$177:$F$266,0)))*$J44,0)</f>
        <v>0</v>
      </c>
      <c r="R44" s="249">
        <f ca="1">IFERROR(IF(Summary!$F$5="GWP100",INDEX('General Inputs'!$I$80:$I$169,MATCH(Oil_Calcs!$F44,'General Inputs'!$F$80:$F$169,0)),INDEX('General Inputs'!$I$177:$I$266,MATCH(Oil_Calcs!$F44,'General Inputs'!$F$177:$F$266,0)))*$J44,0)</f>
        <v>0</v>
      </c>
      <c r="S44" s="249">
        <f t="shared" ca="1" si="6"/>
        <v>0</v>
      </c>
      <c r="T44" s="231">
        <f t="shared" ca="1" si="2"/>
        <v>0</v>
      </c>
      <c r="U44" s="638">
        <f t="shared" ca="1" si="3"/>
        <v>0</v>
      </c>
      <c r="V44" s="249">
        <f ca="1">($K44/$F$5)*(1-$F$9)*Oil_Calcs!$F$10*$F$17</f>
        <v>1923.7263185138288</v>
      </c>
      <c r="W44" s="231">
        <f ca="1">($K44/$F$5)*(1-$F$9)*Oil_Calcs!$F$11*$F$18</f>
        <v>2092.0576848738883</v>
      </c>
      <c r="X44" s="638">
        <f ca="1">($K44/$F$5)*(1-$F$9)*Oil_Calcs!$F$12*$F$19</f>
        <v>2282.2030366212371</v>
      </c>
      <c r="Y44" s="249">
        <f ca="1">IFERROR(IF(Summary!$F$5="GWP100",INDEX('General Inputs'!$G$80:$G$169,MATCH(Oil_Calcs!F44,'General Inputs'!$F$80:$F$169,0)),INDEX('General Inputs'!$G$177:$G$266,MATCH(Oil_Calcs!$F44,'General Inputs'!$F$177:$F$266,0)))*$K44,0)</f>
        <v>410.3471852562584</v>
      </c>
      <c r="Z44" s="231">
        <f ca="1">IFERROR(IF(Summary!$F$5="GWP100",INDEX('General Inputs'!$H$80:$H$169,MATCH(Oil_Calcs!$F44,'General Inputs'!$F$80:$F$169,0)),INDEX('General Inputs'!$H$177:$H$266,MATCH(Oil_Calcs!$F44,'General Inputs'!$F$177:$F$266,0)))*$K44,0)</f>
        <v>770.20455561531583</v>
      </c>
      <c r="AA44" s="638">
        <f ca="1">IFERROR(IF(Summary!$F$5="GWP100",INDEX('General Inputs'!$I$80:$I$169,MATCH(Oil_Calcs!$F44,'General Inputs'!$F$80:$F$169,0)),INDEX('General Inputs'!$I$177:$I$266,MATCH(Oil_Calcs!$F44,'General Inputs'!$F$177:$F$266,0)))*$K44,0)</f>
        <v>1363.3980327551158</v>
      </c>
      <c r="AB44" s="249">
        <f t="shared" ca="1" si="10"/>
        <v>2334.073503770087</v>
      </c>
      <c r="AC44" s="231">
        <f t="shared" ca="1" si="11"/>
        <v>2862.262240489204</v>
      </c>
      <c r="AD44" s="638">
        <f t="shared" ca="1" si="12"/>
        <v>3645.6010693763528</v>
      </c>
      <c r="AE44" s="639">
        <f ca="1">($L44/$F$5)*Oil_Calcs!$F$10*$F$17</f>
        <v>0</v>
      </c>
      <c r="AF44" s="640">
        <f ca="1">($L44/$F$5)*Oil_Calcs!$F$11*$F$18</f>
        <v>0</v>
      </c>
      <c r="AG44" s="641">
        <f ca="1">($L44/$F$5)*Oil_Calcs!$F$12*$F$19</f>
        <v>0</v>
      </c>
      <c r="AH44" s="639">
        <f t="shared" ca="1" si="7"/>
        <v>0</v>
      </c>
      <c r="AI44" s="640">
        <f t="shared" ca="1" si="8"/>
        <v>0</v>
      </c>
      <c r="AJ44" s="641">
        <f t="shared" ca="1" si="9"/>
        <v>0</v>
      </c>
      <c r="AK44" s="639">
        <f t="shared" ca="1" si="13"/>
        <v>0</v>
      </c>
      <c r="AL44" s="640">
        <f t="shared" ca="1" si="14"/>
        <v>0</v>
      </c>
      <c r="AM44" s="641">
        <f t="shared" ca="1" si="15"/>
        <v>0</v>
      </c>
    </row>
    <row r="45" spans="1:39" s="137" customFormat="1" ht="12.9" customHeight="1" x14ac:dyDescent="0.3">
      <c r="A45" s="134"/>
      <c r="B45" s="134"/>
      <c r="C45" s="135"/>
      <c r="D45" s="357"/>
      <c r="E45" s="232" t="str">
        <f ca="1">INDIRECT((ADDRESS(ROW(),COLUMN(),,,$F$291)))</f>
        <v>Armenia</v>
      </c>
      <c r="F45" s="232" t="str">
        <f t="shared" ca="1" si="16"/>
        <v>am</v>
      </c>
      <c r="G45" s="232" t="str">
        <f t="shared" ca="1" si="16"/>
        <v>e6bbls</v>
      </c>
      <c r="H45" s="633"/>
      <c r="I45" s="633"/>
      <c r="J45" s="231">
        <f t="shared" ca="1" si="16"/>
        <v>0</v>
      </c>
      <c r="K45" s="231">
        <f t="shared" ca="1" si="16"/>
        <v>0</v>
      </c>
      <c r="L45" s="328">
        <f t="shared" ca="1" si="16"/>
        <v>0</v>
      </c>
      <c r="M45" s="249">
        <f ca="1">($J45/$F$5)*(1-$F$9)*Oil_Calcs!$F$10*$F$17</f>
        <v>0</v>
      </c>
      <c r="N45" s="231">
        <f ca="1">($J45/$F$5)*(1-$F$9)*Oil_Calcs!$F$11*$F$18</f>
        <v>0</v>
      </c>
      <c r="O45" s="638">
        <f ca="1">($J45/$F$5)*(1-$F$9)*Oil_Calcs!$F$12*$F$19</f>
        <v>0</v>
      </c>
      <c r="P45" s="249">
        <f ca="1">IFERROR(IF(Summary!$F$5="GWP100",INDEX('General Inputs'!$G$80:$G$169,MATCH(Oil_Calcs!F45,'General Inputs'!$F$80:$F$169,0)),INDEX('General Inputs'!$G$177:$G$266,MATCH(Oil_Calcs!$F45,'General Inputs'!$F$177:$F$266,0)))*$J45,0)</f>
        <v>0</v>
      </c>
      <c r="Q45" s="249">
        <f ca="1">IFERROR(IF(Summary!$F$5="GWP100",INDEX('General Inputs'!$H$80:$H$169,MATCH(Oil_Calcs!$F45,'General Inputs'!$F$80:$F$169,0)),INDEX('General Inputs'!$H$177:$H$266,MATCH(Oil_Calcs!$F45,'General Inputs'!$F$177:$F$266,0)))*$J45,0)</f>
        <v>0</v>
      </c>
      <c r="R45" s="249">
        <f ca="1">IFERROR(IF(Summary!$F$5="GWP100",INDEX('General Inputs'!$I$80:$I$169,MATCH(Oil_Calcs!$F45,'General Inputs'!$F$80:$F$169,0)),INDEX('General Inputs'!$I$177:$I$266,MATCH(Oil_Calcs!$F45,'General Inputs'!$F$177:$F$266,0)))*$J45,0)</f>
        <v>0</v>
      </c>
      <c r="S45" s="249">
        <f t="shared" ca="1" si="6"/>
        <v>0</v>
      </c>
      <c r="T45" s="231">
        <f t="shared" ca="1" si="2"/>
        <v>0</v>
      </c>
      <c r="U45" s="638">
        <f t="shared" ca="1" si="3"/>
        <v>0</v>
      </c>
      <c r="V45" s="249">
        <f ca="1">($K45/$F$5)*(1-$F$9)*Oil_Calcs!$F$10*$F$17</f>
        <v>0</v>
      </c>
      <c r="W45" s="231">
        <f ca="1">($K45/$F$5)*(1-$F$9)*Oil_Calcs!$F$11*$F$18</f>
        <v>0</v>
      </c>
      <c r="X45" s="638">
        <f ca="1">($K45/$F$5)*(1-$F$9)*Oil_Calcs!$F$12*$F$19</f>
        <v>0</v>
      </c>
      <c r="Y45" s="249">
        <f ca="1">IFERROR(IF(Summary!$F$5="GWP100",INDEX('General Inputs'!$G$80:$G$169,MATCH(Oil_Calcs!F45,'General Inputs'!$F$80:$F$169,0)),INDEX('General Inputs'!$G$177:$G$266,MATCH(Oil_Calcs!$F45,'General Inputs'!$F$177:$F$266,0)))*$K45,0)</f>
        <v>0</v>
      </c>
      <c r="Z45" s="231">
        <f ca="1">IFERROR(IF(Summary!$F$5="GWP100",INDEX('General Inputs'!$H$80:$H$169,MATCH(Oil_Calcs!$F45,'General Inputs'!$F$80:$F$169,0)),INDEX('General Inputs'!$H$177:$H$266,MATCH(Oil_Calcs!$F45,'General Inputs'!$F$177:$F$266,0)))*$K45,0)</f>
        <v>0</v>
      </c>
      <c r="AA45" s="638">
        <f ca="1">IFERROR(IF(Summary!$F$5="GWP100",INDEX('General Inputs'!$I$80:$I$169,MATCH(Oil_Calcs!$F45,'General Inputs'!$F$80:$F$169,0)),INDEX('General Inputs'!$I$177:$I$266,MATCH(Oil_Calcs!$F45,'General Inputs'!$F$177:$F$266,0)))*$K45,0)</f>
        <v>0</v>
      </c>
      <c r="AB45" s="249">
        <f t="shared" ca="1" si="10"/>
        <v>0</v>
      </c>
      <c r="AC45" s="231">
        <f t="shared" ca="1" si="11"/>
        <v>0</v>
      </c>
      <c r="AD45" s="638">
        <f t="shared" ca="1" si="12"/>
        <v>0</v>
      </c>
      <c r="AE45" s="639">
        <f ca="1">($L45/$F$5)*Oil_Calcs!$F$10*$F$17</f>
        <v>0</v>
      </c>
      <c r="AF45" s="640">
        <f ca="1">($L45/$F$5)*Oil_Calcs!$F$11*$F$18</f>
        <v>0</v>
      </c>
      <c r="AG45" s="641">
        <f ca="1">($L45/$F$5)*Oil_Calcs!$F$12*$F$19</f>
        <v>0</v>
      </c>
      <c r="AH45" s="639">
        <f t="shared" ca="1" si="7"/>
        <v>0</v>
      </c>
      <c r="AI45" s="640">
        <f t="shared" ca="1" si="8"/>
        <v>0</v>
      </c>
      <c r="AJ45" s="641">
        <f t="shared" ca="1" si="9"/>
        <v>0</v>
      </c>
      <c r="AK45" s="639">
        <f t="shared" ca="1" si="13"/>
        <v>0</v>
      </c>
      <c r="AL45" s="640">
        <f t="shared" ca="1" si="14"/>
        <v>0</v>
      </c>
      <c r="AM45" s="641">
        <f t="shared" ca="1" si="15"/>
        <v>0</v>
      </c>
    </row>
    <row r="46" spans="1:39" s="137" customFormat="1" ht="12.9" customHeight="1" x14ac:dyDescent="0.3">
      <c r="A46" s="134"/>
      <c r="B46" s="134"/>
      <c r="C46" s="135"/>
      <c r="D46" s="357"/>
      <c r="E46" s="232" t="str">
        <f ca="1">INDIRECT((ADDRESS(ROW(),COLUMN(),,,$F$291)))</f>
        <v>Angola</v>
      </c>
      <c r="F46" s="232" t="str">
        <f t="shared" ca="1" si="16"/>
        <v>ao</v>
      </c>
      <c r="G46" s="232" t="str">
        <f t="shared" ca="1" si="16"/>
        <v>e6bbls</v>
      </c>
      <c r="H46" s="633"/>
      <c r="I46" s="633"/>
      <c r="J46" s="231">
        <f t="shared" ca="1" si="16"/>
        <v>517.20500517205005</v>
      </c>
      <c r="K46" s="231">
        <f t="shared" ca="1" si="16"/>
        <v>551.65876040158764</v>
      </c>
      <c r="L46" s="328">
        <f t="shared" ca="1" si="16"/>
        <v>501.14500501145</v>
      </c>
      <c r="M46" s="249">
        <f ca="1">($J46/$F$5)*(1-$F$9)*Oil_Calcs!$F$10*$F$17</f>
        <v>177033.47323609187</v>
      </c>
      <c r="N46" s="231">
        <f ca="1">($J46/$F$5)*(1-$F$9)*Oil_Calcs!$F$11*$F$18</f>
        <v>192524.39112524386</v>
      </c>
      <c r="O46" s="638">
        <f ca="1">($J46/$F$5)*(1-$F$9)*Oil_Calcs!$F$12*$F$19</f>
        <v>210022.77003474336</v>
      </c>
      <c r="P46" s="249">
        <f ca="1">IFERROR(IF(Summary!$F$5="GWP100",INDEX('General Inputs'!$G$80:$G$169,MATCH(Oil_Calcs!F46,'General Inputs'!$F$80:$F$169,0)),INDEX('General Inputs'!$G$177:$G$266,MATCH(Oil_Calcs!$F46,'General Inputs'!$F$177:$F$266,0)))*$J46,0)</f>
        <v>18776.278097420465</v>
      </c>
      <c r="Q46" s="249">
        <f ca="1">IFERROR(IF(Summary!$F$5="GWP100",INDEX('General Inputs'!$H$80:$H$169,MATCH(Oil_Calcs!$F46,'General Inputs'!$F$80:$F$169,0)),INDEX('General Inputs'!$H$177:$H$266,MATCH(Oil_Calcs!$F46,'General Inputs'!$F$177:$F$266,0)))*$J46,0)</f>
        <v>22360.135203133301</v>
      </c>
      <c r="R46" s="249">
        <f ca="1">IFERROR(IF(Summary!$F$5="GWP100",INDEX('General Inputs'!$I$80:$I$169,MATCH(Oil_Calcs!$F46,'General Inputs'!$F$80:$F$169,0)),INDEX('General Inputs'!$I$177:$I$266,MATCH(Oil_Calcs!$F46,'General Inputs'!$F$177:$F$266,0)))*$J46,0)</f>
        <v>44646.826195000474</v>
      </c>
      <c r="S46" s="249">
        <f t="shared" ca="1" si="6"/>
        <v>195809.75133351234</v>
      </c>
      <c r="T46" s="231">
        <f t="shared" ca="1" si="2"/>
        <v>214884.52632837716</v>
      </c>
      <c r="U46" s="638">
        <f t="shared" ca="1" si="3"/>
        <v>254669.59622974382</v>
      </c>
      <c r="V46" s="249">
        <f ca="1">($K46/$F$5)*(1-$F$9)*Oil_Calcs!$F$10*$F$17</f>
        <v>188826.6072802649</v>
      </c>
      <c r="W46" s="231">
        <f ca="1">($K46/$F$5)*(1-$F$9)*Oil_Calcs!$F$11*$F$18</f>
        <v>205349.45697188692</v>
      </c>
      <c r="X46" s="638">
        <f ca="1">($K46/$F$5)*(1-$F$9)*Oil_Calcs!$F$12*$F$19</f>
        <v>224013.49525790589</v>
      </c>
      <c r="Y46" s="249">
        <f ca="1">IFERROR(IF(Summary!$F$5="GWP100",INDEX('General Inputs'!$G$80:$G$169,MATCH(Oil_Calcs!F46,'General Inputs'!$F$80:$F$169,0)),INDEX('General Inputs'!$G$177:$G$266,MATCH(Oil_Calcs!$F46,'General Inputs'!$F$177:$F$266,0)))*$K46,0)</f>
        <v>20027.065083665995</v>
      </c>
      <c r="Z46" s="231">
        <f ca="1">IFERROR(IF(Summary!$F$5="GWP100",INDEX('General Inputs'!$H$80:$H$169,MATCH(Oil_Calcs!$F46,'General Inputs'!$F$80:$F$169,0)),INDEX('General Inputs'!$H$177:$H$266,MATCH(Oil_Calcs!$F46,'General Inputs'!$F$177:$F$266,0)))*$K46,0)</f>
        <v>23849.661826975327</v>
      </c>
      <c r="AA46" s="638">
        <f ca="1">IFERROR(IF(Summary!$F$5="GWP100",INDEX('General Inputs'!$I$80:$I$169,MATCH(Oil_Calcs!$F46,'General Inputs'!$F$80:$F$169,0)),INDEX('General Inputs'!$I$177:$I$266,MATCH(Oil_Calcs!$F46,'General Inputs'!$F$177:$F$266,0)))*$K46,0)</f>
        <v>47620.98693612971</v>
      </c>
      <c r="AB46" s="249">
        <f t="shared" ca="1" si="10"/>
        <v>208853.67236393091</v>
      </c>
      <c r="AC46" s="231">
        <f t="shared" ca="1" si="11"/>
        <v>229199.11879886224</v>
      </c>
      <c r="AD46" s="638">
        <f t="shared" ca="1" si="12"/>
        <v>271634.48219403561</v>
      </c>
      <c r="AE46" s="639">
        <f ca="1">($L46/$F$5)*Oil_Calcs!$F$10*$F$17</f>
        <v>194927.63100111802</v>
      </c>
      <c r="AF46" s="640">
        <f ca="1">($L46/$F$5)*Oil_Calcs!$F$11*$F$18</f>
        <v>211984.33711984332</v>
      </c>
      <c r="AG46" s="641">
        <f ca="1">($L46/$F$5)*Oil_Calcs!$F$12*$F$19</f>
        <v>231251.4140451198</v>
      </c>
      <c r="AH46" s="639">
        <f t="shared" ca="1" si="7"/>
        <v>15536.75708994072</v>
      </c>
      <c r="AI46" s="640">
        <f t="shared" ca="1" si="8"/>
        <v>22154.369896469834</v>
      </c>
      <c r="AJ46" s="641">
        <f t="shared" ca="1" si="9"/>
        <v>52295.639347514916</v>
      </c>
      <c r="AK46" s="639">
        <f t="shared" ca="1" si="13"/>
        <v>210464.38809105873</v>
      </c>
      <c r="AL46" s="640">
        <f t="shared" ca="1" si="14"/>
        <v>234138.70701631316</v>
      </c>
      <c r="AM46" s="641">
        <f t="shared" ca="1" si="15"/>
        <v>283547.05339263473</v>
      </c>
    </row>
    <row r="47" spans="1:39" s="646" customFormat="1" ht="12.9" customHeight="1" x14ac:dyDescent="0.3">
      <c r="A47" s="643"/>
      <c r="B47" s="643"/>
      <c r="C47" s="644"/>
      <c r="D47" s="645"/>
      <c r="E47" s="233" t="str">
        <f t="shared" ca="1" si="16"/>
        <v>Antarctica</v>
      </c>
      <c r="F47" s="465" t="str">
        <f t="shared" ca="1" si="16"/>
        <v>aq</v>
      </c>
      <c r="G47" s="233" t="str">
        <f t="shared" ca="1" si="16"/>
        <v>e6bbls</v>
      </c>
      <c r="H47" s="633"/>
      <c r="I47" s="633"/>
      <c r="J47" s="231">
        <f t="shared" ca="1" si="16"/>
        <v>0</v>
      </c>
      <c r="K47" s="231">
        <f t="shared" ca="1" si="16"/>
        <v>0</v>
      </c>
      <c r="L47" s="328">
        <f t="shared" ca="1" si="16"/>
        <v>0</v>
      </c>
      <c r="M47" s="249">
        <f ca="1">($J47/$F$5)*(1-$F$9)*Oil_Calcs!$F$10*$F$17</f>
        <v>0</v>
      </c>
      <c r="N47" s="231">
        <f ca="1">($J47/$F$5)*(1-$F$9)*Oil_Calcs!$F$11*$F$18</f>
        <v>0</v>
      </c>
      <c r="O47" s="638">
        <f ca="1">($J47/$F$5)*(1-$F$9)*Oil_Calcs!$F$12*$F$19</f>
        <v>0</v>
      </c>
      <c r="P47" s="249">
        <f ca="1">IFERROR(IF(Summary!$F$5="GWP100",INDEX('General Inputs'!$G$80:$G$169,MATCH(Oil_Calcs!F47,'General Inputs'!$F$80:$F$169,0)),INDEX('General Inputs'!$G$177:$G$266,MATCH(Oil_Calcs!$F47,'General Inputs'!$F$177:$F$266,0)))*$J47,0)</f>
        <v>0</v>
      </c>
      <c r="Q47" s="249">
        <f ca="1">IFERROR(IF(Summary!$F$5="GWP100",INDEX('General Inputs'!$H$80:$H$169,MATCH(Oil_Calcs!$F47,'General Inputs'!$F$80:$F$169,0)),INDEX('General Inputs'!$H$177:$H$266,MATCH(Oil_Calcs!$F47,'General Inputs'!$F$177:$F$266,0)))*$J47,0)</f>
        <v>0</v>
      </c>
      <c r="R47" s="249">
        <f ca="1">IFERROR(IF(Summary!$F$5="GWP100",INDEX('General Inputs'!$I$80:$I$169,MATCH(Oil_Calcs!$F47,'General Inputs'!$F$80:$F$169,0)),INDEX('General Inputs'!$I$177:$I$266,MATCH(Oil_Calcs!$F47,'General Inputs'!$F$177:$F$266,0)))*$J47,0)</f>
        <v>0</v>
      </c>
      <c r="S47" s="249">
        <f t="shared" ca="1" si="6"/>
        <v>0</v>
      </c>
      <c r="T47" s="231">
        <f t="shared" ca="1" si="2"/>
        <v>0</v>
      </c>
      <c r="U47" s="638">
        <f t="shared" ca="1" si="3"/>
        <v>0</v>
      </c>
      <c r="V47" s="249">
        <f ca="1">($K47/$F$5)*(1-$F$9)*Oil_Calcs!$F$10*$F$17</f>
        <v>0</v>
      </c>
      <c r="W47" s="231">
        <f ca="1">($K47/$F$5)*(1-$F$9)*Oil_Calcs!$F$11*$F$18</f>
        <v>0</v>
      </c>
      <c r="X47" s="638">
        <f ca="1">($K47/$F$5)*(1-$F$9)*Oil_Calcs!$F$12*$F$19</f>
        <v>0</v>
      </c>
      <c r="Y47" s="249">
        <f ca="1">IFERROR(IF(Summary!$F$5="GWP100",INDEX('General Inputs'!$G$80:$G$169,MATCH(Oil_Calcs!F47,'General Inputs'!$F$80:$F$169,0)),INDEX('General Inputs'!$G$177:$G$266,MATCH(Oil_Calcs!$F47,'General Inputs'!$F$177:$F$266,0)))*$K47,0)</f>
        <v>0</v>
      </c>
      <c r="Z47" s="231">
        <f ca="1">IFERROR(IF(Summary!$F$5="GWP100",INDEX('General Inputs'!$H$80:$H$169,MATCH(Oil_Calcs!$F47,'General Inputs'!$F$80:$F$169,0)),INDEX('General Inputs'!$H$177:$H$266,MATCH(Oil_Calcs!$F47,'General Inputs'!$F$177:$F$266,0)))*$K47,0)</f>
        <v>0</v>
      </c>
      <c r="AA47" s="638">
        <f ca="1">IFERROR(IF(Summary!$F$5="GWP100",INDEX('General Inputs'!$I$80:$I$169,MATCH(Oil_Calcs!$F47,'General Inputs'!$F$80:$F$169,0)),INDEX('General Inputs'!$I$177:$I$266,MATCH(Oil_Calcs!$F47,'General Inputs'!$F$177:$F$266,0)))*$K47,0)</f>
        <v>0</v>
      </c>
      <c r="AB47" s="249">
        <f t="shared" ca="1" si="10"/>
        <v>0</v>
      </c>
      <c r="AC47" s="231">
        <f t="shared" ca="1" si="11"/>
        <v>0</v>
      </c>
      <c r="AD47" s="638">
        <f t="shared" ca="1" si="12"/>
        <v>0</v>
      </c>
      <c r="AE47" s="639">
        <f ca="1">($L47/$F$5)*Oil_Calcs!$F$10*$F$17</f>
        <v>0</v>
      </c>
      <c r="AF47" s="640">
        <f ca="1">($L47/$F$5)*Oil_Calcs!$F$11*$F$18</f>
        <v>0</v>
      </c>
      <c r="AG47" s="641">
        <f ca="1">($L47/$F$5)*Oil_Calcs!$F$12*$F$19</f>
        <v>0</v>
      </c>
      <c r="AH47" s="639">
        <f t="shared" ca="1" si="7"/>
        <v>0</v>
      </c>
      <c r="AI47" s="640">
        <f t="shared" ca="1" si="8"/>
        <v>0</v>
      </c>
      <c r="AJ47" s="641">
        <f t="shared" ca="1" si="9"/>
        <v>0</v>
      </c>
      <c r="AK47" s="639">
        <f t="shared" ca="1" si="13"/>
        <v>0</v>
      </c>
      <c r="AL47" s="640">
        <f t="shared" ca="1" si="14"/>
        <v>0</v>
      </c>
      <c r="AM47" s="641">
        <f t="shared" ca="1" si="15"/>
        <v>0</v>
      </c>
    </row>
    <row r="48" spans="1:39" s="646" customFormat="1" ht="12.9" customHeight="1" x14ac:dyDescent="0.3">
      <c r="A48" s="643"/>
      <c r="B48" s="643"/>
      <c r="C48" s="644"/>
      <c r="D48" s="645"/>
      <c r="E48" s="233" t="str">
        <f t="shared" ca="1" si="16"/>
        <v>Argentina</v>
      </c>
      <c r="F48" s="233" t="str">
        <f t="shared" ca="1" si="16"/>
        <v>ar</v>
      </c>
      <c r="G48" s="233" t="str">
        <f t="shared" ca="1" si="16"/>
        <v>e6bbls</v>
      </c>
      <c r="H48" s="633"/>
      <c r="I48" s="633"/>
      <c r="J48" s="231">
        <f t="shared" ca="1" si="16"/>
        <v>226.30000226300001</v>
      </c>
      <c r="K48" s="231">
        <f t="shared" ca="1" si="16"/>
        <v>252.00081851250818</v>
      </c>
      <c r="L48" s="328">
        <f t="shared" ca="1" si="16"/>
        <v>185.78500185785001</v>
      </c>
      <c r="M48" s="249">
        <f ca="1">($J48/$F$5)*(1-$F$9)*Oil_Calcs!$F$10*$F$17</f>
        <v>77459.953003794624</v>
      </c>
      <c r="N48" s="231">
        <f ca="1">($J48/$F$5)*(1-$F$9)*Oil_Calcs!$F$11*$F$18</f>
        <v>84237.912842379112</v>
      </c>
      <c r="O48" s="638">
        <f ca="1">($J48/$F$5)*(1-$F$9)*Oil_Calcs!$F$12*$F$19</f>
        <v>91894.225420988645</v>
      </c>
      <c r="P48" s="249">
        <f ca="1">IFERROR(IF(Summary!$F$5="GWP100",INDEX('General Inputs'!$G$80:$G$169,MATCH(Oil_Calcs!F48,'General Inputs'!$F$80:$F$169,0)),INDEX('General Inputs'!$G$177:$G$266,MATCH(Oil_Calcs!$F48,'General Inputs'!$F$177:$F$266,0)))*$J48,0)</f>
        <v>8404.3063532354754</v>
      </c>
      <c r="Q48" s="249">
        <f ca="1">IFERROR(IF(Summary!$F$5="GWP100",INDEX('General Inputs'!$H$80:$H$169,MATCH(Oil_Calcs!$F48,'General Inputs'!$F$80:$F$169,0)),INDEX('General Inputs'!$H$177:$H$266,MATCH(Oil_Calcs!$F48,'General Inputs'!$F$177:$F$266,0)))*$J48,0)</f>
        <v>11932.789932866648</v>
      </c>
      <c r="R48" s="249">
        <f ca="1">IFERROR(IF(Summary!$F$5="GWP100",INDEX('General Inputs'!$I$80:$I$169,MATCH(Oil_Calcs!$F48,'General Inputs'!$F$80:$F$169,0)),INDEX('General Inputs'!$I$177:$I$266,MATCH(Oil_Calcs!$F48,'General Inputs'!$F$177:$F$266,0)))*$J48,0)</f>
        <v>27920.392101992707</v>
      </c>
      <c r="S48" s="249">
        <f t="shared" ca="1" si="6"/>
        <v>85864.259357030096</v>
      </c>
      <c r="T48" s="231">
        <f t="shared" ca="1" si="2"/>
        <v>96170.702775245765</v>
      </c>
      <c r="U48" s="638">
        <f t="shared" ca="1" si="3"/>
        <v>119814.61752298135</v>
      </c>
      <c r="V48" s="249">
        <f ca="1">($K48/$F$5)*(1-$F$9)*Oil_Calcs!$F$10*$F$17</f>
        <v>86257.054192209194</v>
      </c>
      <c r="W48" s="231">
        <f ca="1">($K48/$F$5)*(1-$F$9)*Oil_Calcs!$F$11*$F$18</f>
        <v>93804.784683096019</v>
      </c>
      <c r="X48" s="638">
        <f ca="1">($K48/$F$5)*(1-$F$9)*Oil_Calcs!$F$12*$F$19</f>
        <v>102330.62214356106</v>
      </c>
      <c r="Y48" s="249">
        <f ca="1">IFERROR(IF(Summary!$F$5="GWP100",INDEX('General Inputs'!$G$80:$G$169,MATCH(Oil_Calcs!F48,'General Inputs'!$F$80:$F$169,0)),INDEX('General Inputs'!$G$177:$G$266,MATCH(Oil_Calcs!$F48,'General Inputs'!$F$177:$F$266,0)))*$K48,0)</f>
        <v>9358.7806401515336</v>
      </c>
      <c r="Z48" s="231">
        <f ca="1">IFERROR(IF(Summary!$F$5="GWP100",INDEX('General Inputs'!$H$80:$H$169,MATCH(Oil_Calcs!$F48,'General Inputs'!$F$80:$F$169,0)),INDEX('General Inputs'!$H$177:$H$266,MATCH(Oil_Calcs!$F48,'General Inputs'!$F$177:$F$266,0)))*$K48,0)</f>
        <v>13287.992930399843</v>
      </c>
      <c r="AA48" s="638">
        <f ca="1">IFERROR(IF(Summary!$F$5="GWP100",INDEX('General Inputs'!$I$80:$I$169,MATCH(Oil_Calcs!$F48,'General Inputs'!$F$80:$F$169,0)),INDEX('General Inputs'!$I$177:$I$266,MATCH(Oil_Calcs!$F48,'General Inputs'!$F$177:$F$266,0)))*$K48,0)</f>
        <v>31091.301778757024</v>
      </c>
      <c r="AB48" s="249">
        <f t="shared" ca="1" si="10"/>
        <v>95615.834832360735</v>
      </c>
      <c r="AC48" s="231">
        <f t="shared" ca="1" si="11"/>
        <v>107092.77761349585</v>
      </c>
      <c r="AD48" s="638">
        <f t="shared" ca="1" si="12"/>
        <v>133421.92392231809</v>
      </c>
      <c r="AE48" s="639">
        <f ca="1">($L48/$F$5)*Oil_Calcs!$F$10*$F$17</f>
        <v>72263.77580449314</v>
      </c>
      <c r="AF48" s="640">
        <f ca="1">($L48/$F$5)*Oil_Calcs!$F$11*$F$18</f>
        <v>78587.055785870543</v>
      </c>
      <c r="AG48" s="641">
        <f ca="1">($L48/$F$5)*Oil_Calcs!$F$12*$F$19</f>
        <v>85729.766750885639</v>
      </c>
      <c r="AH48" s="639">
        <f t="shared" ca="1" si="7"/>
        <v>5759.8028833065018</v>
      </c>
      <c r="AI48" s="640">
        <f t="shared" ca="1" si="8"/>
        <v>8213.0912434837192</v>
      </c>
      <c r="AJ48" s="641">
        <f t="shared" ca="1" si="9"/>
        <v>19387.094266485863</v>
      </c>
      <c r="AK48" s="639">
        <f t="shared" ca="1" si="13"/>
        <v>78023.578687799643</v>
      </c>
      <c r="AL48" s="640">
        <f t="shared" ca="1" si="14"/>
        <v>86800.147029354266</v>
      </c>
      <c r="AM48" s="641">
        <f t="shared" ca="1" si="15"/>
        <v>105116.8610173715</v>
      </c>
    </row>
    <row r="49" spans="1:39" s="137" customFormat="1" ht="12.9" customHeight="1" x14ac:dyDescent="0.3">
      <c r="A49" s="134"/>
      <c r="B49" s="134"/>
      <c r="C49" s="135"/>
      <c r="D49" s="647"/>
      <c r="E49" s="234" t="str">
        <f t="shared" ca="1" si="16"/>
        <v>American Samoa</v>
      </c>
      <c r="F49" s="233" t="str">
        <f t="shared" ca="1" si="16"/>
        <v>as</v>
      </c>
      <c r="G49" s="234" t="str">
        <f t="shared" ca="1" si="16"/>
        <v>e6bbls</v>
      </c>
      <c r="H49" s="633"/>
      <c r="I49" s="633"/>
      <c r="J49" s="231">
        <f t="shared" ca="1" si="16"/>
        <v>0</v>
      </c>
      <c r="K49" s="231">
        <f t="shared" ca="1" si="16"/>
        <v>0</v>
      </c>
      <c r="L49" s="328">
        <f t="shared" ca="1" si="16"/>
        <v>0</v>
      </c>
      <c r="M49" s="249">
        <f ca="1">($J49/$F$5)*(1-$F$9)*Oil_Calcs!$F$10*$F$17</f>
        <v>0</v>
      </c>
      <c r="N49" s="231">
        <f ca="1">($J49/$F$5)*(1-$F$9)*Oil_Calcs!$F$11*$F$18</f>
        <v>0</v>
      </c>
      <c r="O49" s="638">
        <f ca="1">($J49/$F$5)*(1-$F$9)*Oil_Calcs!$F$12*$F$19</f>
        <v>0</v>
      </c>
      <c r="P49" s="249">
        <f ca="1">IFERROR(IF(Summary!$F$5="GWP100",INDEX('General Inputs'!$G$80:$G$169,MATCH(Oil_Calcs!F49,'General Inputs'!$F$80:$F$169,0)),INDEX('General Inputs'!$G$177:$G$266,MATCH(Oil_Calcs!$F49,'General Inputs'!$F$177:$F$266,0)))*$J49,0)</f>
        <v>0</v>
      </c>
      <c r="Q49" s="249">
        <f ca="1">IFERROR(IF(Summary!$F$5="GWP100",INDEX('General Inputs'!$H$80:$H$169,MATCH(Oil_Calcs!$F49,'General Inputs'!$F$80:$F$169,0)),INDEX('General Inputs'!$H$177:$H$266,MATCH(Oil_Calcs!$F49,'General Inputs'!$F$177:$F$266,0)))*$J49,0)</f>
        <v>0</v>
      </c>
      <c r="R49" s="249">
        <f ca="1">IFERROR(IF(Summary!$F$5="GWP100",INDEX('General Inputs'!$I$80:$I$169,MATCH(Oil_Calcs!$F49,'General Inputs'!$F$80:$F$169,0)),INDEX('General Inputs'!$I$177:$I$266,MATCH(Oil_Calcs!$F49,'General Inputs'!$F$177:$F$266,0)))*$J49,0)</f>
        <v>0</v>
      </c>
      <c r="S49" s="249">
        <f t="shared" ca="1" si="6"/>
        <v>0</v>
      </c>
      <c r="T49" s="231">
        <f t="shared" ca="1" si="2"/>
        <v>0</v>
      </c>
      <c r="U49" s="638">
        <f t="shared" ca="1" si="3"/>
        <v>0</v>
      </c>
      <c r="V49" s="249">
        <f ca="1">($K49/$F$5)*(1-$F$9)*Oil_Calcs!$F$10*$F$17</f>
        <v>0</v>
      </c>
      <c r="W49" s="231">
        <f ca="1">($K49/$F$5)*(1-$F$9)*Oil_Calcs!$F$11*$F$18</f>
        <v>0</v>
      </c>
      <c r="X49" s="638">
        <f ca="1">($K49/$F$5)*(1-$F$9)*Oil_Calcs!$F$12*$F$19</f>
        <v>0</v>
      </c>
      <c r="Y49" s="249">
        <f ca="1">IFERROR(IF(Summary!$F$5="GWP100",INDEX('General Inputs'!$G$80:$G$169,MATCH(Oil_Calcs!F49,'General Inputs'!$F$80:$F$169,0)),INDEX('General Inputs'!$G$177:$G$266,MATCH(Oil_Calcs!$F49,'General Inputs'!$F$177:$F$266,0)))*$K49,0)</f>
        <v>0</v>
      </c>
      <c r="Z49" s="231">
        <f ca="1">IFERROR(IF(Summary!$F$5="GWP100",INDEX('General Inputs'!$H$80:$H$169,MATCH(Oil_Calcs!$F49,'General Inputs'!$F$80:$F$169,0)),INDEX('General Inputs'!$H$177:$H$266,MATCH(Oil_Calcs!$F49,'General Inputs'!$F$177:$F$266,0)))*$K49,0)</f>
        <v>0</v>
      </c>
      <c r="AA49" s="638">
        <f ca="1">IFERROR(IF(Summary!$F$5="GWP100",INDEX('General Inputs'!$I$80:$I$169,MATCH(Oil_Calcs!$F49,'General Inputs'!$F$80:$F$169,0)),INDEX('General Inputs'!$I$177:$I$266,MATCH(Oil_Calcs!$F49,'General Inputs'!$F$177:$F$266,0)))*$K49,0)</f>
        <v>0</v>
      </c>
      <c r="AB49" s="249">
        <f t="shared" ca="1" si="10"/>
        <v>0</v>
      </c>
      <c r="AC49" s="231">
        <f t="shared" ca="1" si="11"/>
        <v>0</v>
      </c>
      <c r="AD49" s="638">
        <f t="shared" ca="1" si="12"/>
        <v>0</v>
      </c>
      <c r="AE49" s="639">
        <f ca="1">($L49/$F$5)*Oil_Calcs!$F$10*$F$17</f>
        <v>0</v>
      </c>
      <c r="AF49" s="640">
        <f ca="1">($L49/$F$5)*Oil_Calcs!$F$11*$F$18</f>
        <v>0</v>
      </c>
      <c r="AG49" s="641">
        <f ca="1">($L49/$F$5)*Oil_Calcs!$F$12*$F$19</f>
        <v>0</v>
      </c>
      <c r="AH49" s="639">
        <f t="shared" ca="1" si="7"/>
        <v>0</v>
      </c>
      <c r="AI49" s="640">
        <f t="shared" ca="1" si="8"/>
        <v>0</v>
      </c>
      <c r="AJ49" s="641">
        <f t="shared" ca="1" si="9"/>
        <v>0</v>
      </c>
      <c r="AK49" s="639">
        <f t="shared" ca="1" si="13"/>
        <v>0</v>
      </c>
      <c r="AL49" s="640">
        <f t="shared" ca="1" si="14"/>
        <v>0</v>
      </c>
      <c r="AM49" s="641">
        <f t="shared" ca="1" si="15"/>
        <v>0</v>
      </c>
    </row>
    <row r="50" spans="1:39" s="137" customFormat="1" ht="12.9" customHeight="1" x14ac:dyDescent="0.3">
      <c r="A50" s="134"/>
      <c r="B50" s="134"/>
      <c r="C50" s="135"/>
      <c r="D50" s="647"/>
      <c r="E50" s="234" t="str">
        <f t="shared" ca="1" si="16"/>
        <v>Austria</v>
      </c>
      <c r="F50" s="234" t="str">
        <f t="shared" ca="1" si="16"/>
        <v>at</v>
      </c>
      <c r="G50" s="234" t="str">
        <f t="shared" ca="1" si="16"/>
        <v>e6bbls</v>
      </c>
      <c r="H50" s="633"/>
      <c r="I50" s="633"/>
      <c r="J50" s="231">
        <f t="shared" ca="1" si="16"/>
        <v>0</v>
      </c>
      <c r="K50" s="231">
        <f t="shared" ca="1" si="16"/>
        <v>10.10823510088235</v>
      </c>
      <c r="L50" s="328">
        <f t="shared" ca="1" si="16"/>
        <v>0</v>
      </c>
      <c r="M50" s="249">
        <f ca="1">($J50/$F$5)*(1-$F$9)*Oil_Calcs!$F$10*$F$17</f>
        <v>0</v>
      </c>
      <c r="N50" s="231">
        <f ca="1">($J50/$F$5)*(1-$F$9)*Oil_Calcs!$F$11*$F$18</f>
        <v>0</v>
      </c>
      <c r="O50" s="638">
        <f ca="1">($J50/$F$5)*(1-$F$9)*Oil_Calcs!$F$12*$F$19</f>
        <v>0</v>
      </c>
      <c r="P50" s="249">
        <f ca="1">IFERROR(IF(Summary!$F$5="GWP100",INDEX('General Inputs'!$G$80:$G$169,MATCH(Oil_Calcs!F50,'General Inputs'!$F$80:$F$169,0)),INDEX('General Inputs'!$G$177:$G$266,MATCH(Oil_Calcs!$F50,'General Inputs'!$F$177:$F$266,0)))*$J50,0)</f>
        <v>0</v>
      </c>
      <c r="Q50" s="249">
        <f ca="1">IFERROR(IF(Summary!$F$5="GWP100",INDEX('General Inputs'!$H$80:$H$169,MATCH(Oil_Calcs!$F50,'General Inputs'!$F$80:$F$169,0)),INDEX('General Inputs'!$H$177:$H$266,MATCH(Oil_Calcs!$F50,'General Inputs'!$F$177:$F$266,0)))*$J50,0)</f>
        <v>0</v>
      </c>
      <c r="R50" s="249">
        <f ca="1">IFERROR(IF(Summary!$F$5="GWP100",INDEX('General Inputs'!$I$80:$I$169,MATCH(Oil_Calcs!$F50,'General Inputs'!$F$80:$F$169,0)),INDEX('General Inputs'!$I$177:$I$266,MATCH(Oil_Calcs!$F50,'General Inputs'!$F$177:$F$266,0)))*$J50,0)</f>
        <v>0</v>
      </c>
      <c r="S50" s="249">
        <f t="shared" ca="1" si="6"/>
        <v>0</v>
      </c>
      <c r="T50" s="231">
        <f t="shared" ca="1" si="2"/>
        <v>0</v>
      </c>
      <c r="U50" s="638">
        <f t="shared" ca="1" si="3"/>
        <v>0</v>
      </c>
      <c r="V50" s="249">
        <f ca="1">($K50/$F$5)*(1-$F$9)*Oil_Calcs!$F$10*$F$17</f>
        <v>3459.9355193805554</v>
      </c>
      <c r="W50" s="231">
        <f ca="1">($K50/$F$5)*(1-$F$9)*Oil_Calcs!$F$11*$F$18</f>
        <v>3762.6894339524451</v>
      </c>
      <c r="X50" s="638">
        <f ca="1">($K50/$F$5)*(1-$F$9)*Oil_Calcs!$F$12*$F$19</f>
        <v>4104.6770909409988</v>
      </c>
      <c r="Y50" s="249">
        <f ca="1">IFERROR(IF(Summary!$F$5="GWP100",INDEX('General Inputs'!$G$80:$G$169,MATCH(Oil_Calcs!F50,'General Inputs'!$F$80:$F$169,0)),INDEX('General Inputs'!$G$177:$G$266,MATCH(Oil_Calcs!$F50,'General Inputs'!$F$177:$F$266,0)))*$K50,0)</f>
        <v>328.50642890712601</v>
      </c>
      <c r="Z50" s="231">
        <f ca="1">IFERROR(IF(Summary!$F$5="GWP100",INDEX('General Inputs'!$H$80:$H$169,MATCH(Oil_Calcs!$F50,'General Inputs'!$F$80:$F$169,0)),INDEX('General Inputs'!$H$177:$H$266,MATCH(Oil_Calcs!$F50,'General Inputs'!$F$177:$F$266,0)))*$K50,0)</f>
        <v>440.63795316919067</v>
      </c>
      <c r="AA50" s="638">
        <f ca="1">IFERROR(IF(Summary!$F$5="GWP100",INDEX('General Inputs'!$I$80:$I$169,MATCH(Oil_Calcs!$F50,'General Inputs'!$F$80:$F$169,0)),INDEX('General Inputs'!$I$177:$I$266,MATCH(Oil_Calcs!$F50,'General Inputs'!$F$177:$F$266,0)))*$K50,0)</f>
        <v>1318.1543861089774</v>
      </c>
      <c r="AB50" s="249">
        <f t="shared" ca="1" si="10"/>
        <v>3788.4419482876815</v>
      </c>
      <c r="AC50" s="231">
        <f t="shared" ca="1" si="11"/>
        <v>4203.3273871216361</v>
      </c>
      <c r="AD50" s="638">
        <f t="shared" ca="1" si="12"/>
        <v>5422.8314770499765</v>
      </c>
      <c r="AE50" s="639">
        <f ca="1">($L50/$F$5)*Oil_Calcs!$F$10*$F$17</f>
        <v>0</v>
      </c>
      <c r="AF50" s="640">
        <f ca="1">($L50/$F$5)*Oil_Calcs!$F$11*$F$18</f>
        <v>0</v>
      </c>
      <c r="AG50" s="641">
        <f ca="1">($L50/$F$5)*Oil_Calcs!$F$12*$F$19</f>
        <v>0</v>
      </c>
      <c r="AH50" s="639">
        <f t="shared" ca="1" si="7"/>
        <v>0</v>
      </c>
      <c r="AI50" s="640">
        <f t="shared" ca="1" si="8"/>
        <v>0</v>
      </c>
      <c r="AJ50" s="641">
        <f t="shared" ca="1" si="9"/>
        <v>0</v>
      </c>
      <c r="AK50" s="639">
        <f t="shared" ca="1" si="13"/>
        <v>0</v>
      </c>
      <c r="AL50" s="640">
        <f t="shared" ca="1" si="14"/>
        <v>0</v>
      </c>
      <c r="AM50" s="641">
        <f t="shared" ca="1" si="15"/>
        <v>0</v>
      </c>
    </row>
    <row r="51" spans="1:39" s="137" customFormat="1" ht="12.9" customHeight="1" x14ac:dyDescent="0.3">
      <c r="A51" s="134"/>
      <c r="B51" s="134"/>
      <c r="C51" s="135"/>
      <c r="D51" s="647"/>
      <c r="E51" s="234" t="str">
        <f t="shared" ca="1" si="16"/>
        <v>Australia</v>
      </c>
      <c r="F51" s="234" t="str">
        <f t="shared" ca="1" si="16"/>
        <v>au</v>
      </c>
      <c r="G51" s="234" t="str">
        <f t="shared" ca="1" si="16"/>
        <v>e6bbls</v>
      </c>
      <c r="H51" s="633"/>
      <c r="I51" s="633"/>
      <c r="J51" s="231">
        <f t="shared" ca="1" si="16"/>
        <v>178.85000178850001</v>
      </c>
      <c r="K51" s="231">
        <f t="shared" ca="1" si="16"/>
        <v>177.26043677360437</v>
      </c>
      <c r="L51" s="328">
        <f t="shared" ca="1" si="16"/>
        <v>131.76500131765002</v>
      </c>
      <c r="M51" s="249">
        <f ca="1">($J51/$F$5)*(1-$F$9)*Oil_Calcs!$F$10*$F$17</f>
        <v>61218.349954611876</v>
      </c>
      <c r="N51" s="231">
        <f ca="1">($J51/$F$5)*(1-$F$9)*Oil_Calcs!$F$11*$F$18</f>
        <v>66575.124665751238</v>
      </c>
      <c r="O51" s="638">
        <f ca="1">($J51/$F$5)*(1-$F$9)*Oil_Calcs!$F$12*$F$19</f>
        <v>72626.081381103912</v>
      </c>
      <c r="P51" s="249">
        <f ca="1">IFERROR(IF(Summary!$F$5="GWP100",INDEX('General Inputs'!$G$80:$G$169,MATCH(Oil_Calcs!F51,'General Inputs'!$F$80:$F$169,0)),INDEX('General Inputs'!$G$177:$G$266,MATCH(Oil_Calcs!$F51,'General Inputs'!$F$177:$F$266,0)))*$J51,0)</f>
        <v>7796.8616358222398</v>
      </c>
      <c r="Q51" s="249">
        <f ca="1">IFERROR(IF(Summary!$F$5="GWP100",INDEX('General Inputs'!$H$80:$H$169,MATCH(Oil_Calcs!$F51,'General Inputs'!$F$80:$F$169,0)),INDEX('General Inputs'!$H$177:$H$266,MATCH(Oil_Calcs!$F51,'General Inputs'!$F$177:$F$266,0)))*$J51,0)</f>
        <v>9380.7071924004922</v>
      </c>
      <c r="R51" s="249">
        <f ca="1">IFERROR(IF(Summary!$F$5="GWP100",INDEX('General Inputs'!$I$80:$I$169,MATCH(Oil_Calcs!$F51,'General Inputs'!$F$80:$F$169,0)),INDEX('General Inputs'!$I$177:$I$266,MATCH(Oil_Calcs!$F51,'General Inputs'!$F$177:$F$266,0)))*$J51,0)</f>
        <v>17759.222613163176</v>
      </c>
      <c r="S51" s="249">
        <f t="shared" ca="1" si="6"/>
        <v>69015.211590434119</v>
      </c>
      <c r="T51" s="231">
        <f t="shared" ca="1" si="2"/>
        <v>75955.831858151738</v>
      </c>
      <c r="U51" s="638">
        <f t="shared" ca="1" si="3"/>
        <v>90385.303994267088</v>
      </c>
      <c r="V51" s="249">
        <f ca="1">($K51/$F$5)*(1-$F$9)*Oil_Calcs!$F$10*$F$17</f>
        <v>60674.259675694433</v>
      </c>
      <c r="W51" s="231">
        <f ca="1">($K51/$F$5)*(1-$F$9)*Oil_Calcs!$F$11*$F$18</f>
        <v>65983.424984606478</v>
      </c>
      <c r="X51" s="638">
        <f ca="1">($K51/$F$5)*(1-$F$9)*Oil_Calcs!$F$12*$F$19</f>
        <v>71980.602616899676</v>
      </c>
      <c r="Y51" s="249">
        <f ca="1">IFERROR(IF(Summary!$F$5="GWP100",INDEX('General Inputs'!$G$80:$G$169,MATCH(Oil_Calcs!F51,'General Inputs'!$F$80:$F$169,0)),INDEX('General Inputs'!$G$177:$G$266,MATCH(Oil_Calcs!$F51,'General Inputs'!$F$177:$F$266,0)))*$K51,0)</f>
        <v>7727.5654750263284</v>
      </c>
      <c r="Z51" s="231">
        <f ca="1">IFERROR(IF(Summary!$F$5="GWP100",INDEX('General Inputs'!$H$80:$H$169,MATCH(Oil_Calcs!$F51,'General Inputs'!$F$80:$F$169,0)),INDEX('General Inputs'!$H$177:$H$266,MATCH(Oil_Calcs!$F51,'General Inputs'!$F$177:$F$266,0)))*$K51,0)</f>
        <v>9297.3342887443141</v>
      </c>
      <c r="AA51" s="638">
        <f ca="1">IFERROR(IF(Summary!$F$5="GWP100",INDEX('General Inputs'!$I$80:$I$169,MATCH(Oil_Calcs!$F51,'General Inputs'!$F$80:$F$169,0)),INDEX('General Inputs'!$I$177:$I$266,MATCH(Oil_Calcs!$F51,'General Inputs'!$F$177:$F$266,0)))*$K51,0)</f>
        <v>17601.38398484149</v>
      </c>
      <c r="AB51" s="249">
        <f t="shared" ca="1" si="10"/>
        <v>68401.825150720761</v>
      </c>
      <c r="AC51" s="231">
        <f t="shared" ca="1" si="11"/>
        <v>75280.759273350792</v>
      </c>
      <c r="AD51" s="638">
        <f t="shared" ca="1" si="12"/>
        <v>89581.98660174117</v>
      </c>
      <c r="AE51" s="639">
        <f ca="1">($L51/$F$5)*Oil_Calcs!$F$10*$F$17</f>
        <v>51251.911719886106</v>
      </c>
      <c r="AF51" s="640">
        <f ca="1">($L51/$F$5)*Oil_Calcs!$F$11*$F$18</f>
        <v>55736.595557365959</v>
      </c>
      <c r="AG51" s="641">
        <f ca="1">($L51/$F$5)*Oil_Calcs!$F$12*$F$19</f>
        <v>60802.447538447399</v>
      </c>
      <c r="AH51" s="639">
        <f t="shared" ca="1" si="7"/>
        <v>4085.0468386515663</v>
      </c>
      <c r="AI51" s="640">
        <f t="shared" ca="1" si="8"/>
        <v>5825.0018445925798</v>
      </c>
      <c r="AJ51" s="641">
        <f t="shared" ca="1" si="9"/>
        <v>13749.982377605889</v>
      </c>
      <c r="AK51" s="639">
        <f t="shared" ca="1" si="13"/>
        <v>55336.95855853767</v>
      </c>
      <c r="AL51" s="640">
        <f t="shared" ca="1" si="14"/>
        <v>61561.597401958541</v>
      </c>
      <c r="AM51" s="641">
        <f t="shared" ca="1" si="15"/>
        <v>74552.429916053283</v>
      </c>
    </row>
    <row r="52" spans="1:39" s="137" customFormat="1" ht="12.9" customHeight="1" x14ac:dyDescent="0.3">
      <c r="A52" s="134"/>
      <c r="B52" s="134"/>
      <c r="C52" s="135"/>
      <c r="D52" s="647"/>
      <c r="E52" s="234" t="str">
        <f t="shared" ca="1" si="16"/>
        <v>Aruba</v>
      </c>
      <c r="F52" s="234" t="str">
        <f t="shared" ca="1" si="16"/>
        <v>aw</v>
      </c>
      <c r="G52" s="234" t="str">
        <f t="shared" ca="1" si="16"/>
        <v>e6bbls</v>
      </c>
      <c r="H52" s="633"/>
      <c r="I52" s="633"/>
      <c r="J52" s="231">
        <f t="shared" ca="1" si="16"/>
        <v>0</v>
      </c>
      <c r="K52" s="231">
        <f t="shared" ca="1" si="16"/>
        <v>0</v>
      </c>
      <c r="L52" s="328">
        <f t="shared" ca="1" si="16"/>
        <v>0</v>
      </c>
      <c r="M52" s="249">
        <f ca="1">($J52/$F$5)*(1-$F$9)*Oil_Calcs!$F$10*$F$17</f>
        <v>0</v>
      </c>
      <c r="N52" s="231">
        <f ca="1">($J52/$F$5)*(1-$F$9)*Oil_Calcs!$F$11*$F$18</f>
        <v>0</v>
      </c>
      <c r="O52" s="638">
        <f ca="1">($J52/$F$5)*(1-$F$9)*Oil_Calcs!$F$12*$F$19</f>
        <v>0</v>
      </c>
      <c r="P52" s="249">
        <f ca="1">IFERROR(IF(Summary!$F$5="GWP100",INDEX('General Inputs'!$G$80:$G$169,MATCH(Oil_Calcs!F52,'General Inputs'!$F$80:$F$169,0)),INDEX('General Inputs'!$G$177:$G$266,MATCH(Oil_Calcs!$F52,'General Inputs'!$F$177:$F$266,0)))*$J52,0)</f>
        <v>0</v>
      </c>
      <c r="Q52" s="249">
        <f ca="1">IFERROR(IF(Summary!$F$5="GWP100",INDEX('General Inputs'!$H$80:$H$169,MATCH(Oil_Calcs!$F52,'General Inputs'!$F$80:$F$169,0)),INDEX('General Inputs'!$H$177:$H$266,MATCH(Oil_Calcs!$F52,'General Inputs'!$F$177:$F$266,0)))*$J52,0)</f>
        <v>0</v>
      </c>
      <c r="R52" s="249">
        <f ca="1">IFERROR(IF(Summary!$F$5="GWP100",INDEX('General Inputs'!$I$80:$I$169,MATCH(Oil_Calcs!$F52,'General Inputs'!$F$80:$F$169,0)),INDEX('General Inputs'!$I$177:$I$266,MATCH(Oil_Calcs!$F52,'General Inputs'!$F$177:$F$266,0)))*$J52,0)</f>
        <v>0</v>
      </c>
      <c r="S52" s="249">
        <f t="shared" ca="1" si="6"/>
        <v>0</v>
      </c>
      <c r="T52" s="231">
        <f t="shared" ca="1" si="2"/>
        <v>0</v>
      </c>
      <c r="U52" s="638">
        <f t="shared" ca="1" si="3"/>
        <v>0</v>
      </c>
      <c r="V52" s="249">
        <f ca="1">($K52/$F$5)*(1-$F$9)*Oil_Calcs!$F$10*$F$17</f>
        <v>0</v>
      </c>
      <c r="W52" s="231">
        <f ca="1">($K52/$F$5)*(1-$F$9)*Oil_Calcs!$F$11*$F$18</f>
        <v>0</v>
      </c>
      <c r="X52" s="638">
        <f ca="1">($K52/$F$5)*(1-$F$9)*Oil_Calcs!$F$12*$F$19</f>
        <v>0</v>
      </c>
      <c r="Y52" s="249">
        <f ca="1">IFERROR(IF(Summary!$F$5="GWP100",INDEX('General Inputs'!$G$80:$G$169,MATCH(Oil_Calcs!F52,'General Inputs'!$F$80:$F$169,0)),INDEX('General Inputs'!$G$177:$G$266,MATCH(Oil_Calcs!$F52,'General Inputs'!$F$177:$F$266,0)))*$K52,0)</f>
        <v>0</v>
      </c>
      <c r="Z52" s="231">
        <f ca="1">IFERROR(IF(Summary!$F$5="GWP100",INDEX('General Inputs'!$H$80:$H$169,MATCH(Oil_Calcs!$F52,'General Inputs'!$F$80:$F$169,0)),INDEX('General Inputs'!$H$177:$H$266,MATCH(Oil_Calcs!$F52,'General Inputs'!$F$177:$F$266,0)))*$K52,0)</f>
        <v>0</v>
      </c>
      <c r="AA52" s="638">
        <f ca="1">IFERROR(IF(Summary!$F$5="GWP100",INDEX('General Inputs'!$I$80:$I$169,MATCH(Oil_Calcs!$F52,'General Inputs'!$F$80:$F$169,0)),INDEX('General Inputs'!$I$177:$I$266,MATCH(Oil_Calcs!$F52,'General Inputs'!$F$177:$F$266,0)))*$K52,0)</f>
        <v>0</v>
      </c>
      <c r="AB52" s="249">
        <f t="shared" ca="1" si="10"/>
        <v>0</v>
      </c>
      <c r="AC52" s="231">
        <f t="shared" ca="1" si="11"/>
        <v>0</v>
      </c>
      <c r="AD52" s="638">
        <f t="shared" ca="1" si="12"/>
        <v>0</v>
      </c>
      <c r="AE52" s="639">
        <f ca="1">($L52/$F$5)*Oil_Calcs!$F$10*$F$17</f>
        <v>0</v>
      </c>
      <c r="AF52" s="640">
        <f ca="1">($L52/$F$5)*Oil_Calcs!$F$11*$F$18</f>
        <v>0</v>
      </c>
      <c r="AG52" s="641">
        <f ca="1">($L52/$F$5)*Oil_Calcs!$F$12*$F$19</f>
        <v>0</v>
      </c>
      <c r="AH52" s="639">
        <f t="shared" ca="1" si="7"/>
        <v>0</v>
      </c>
      <c r="AI52" s="640">
        <f t="shared" ca="1" si="8"/>
        <v>0</v>
      </c>
      <c r="AJ52" s="641">
        <f t="shared" ca="1" si="9"/>
        <v>0</v>
      </c>
      <c r="AK52" s="639">
        <f t="shared" ca="1" si="13"/>
        <v>0</v>
      </c>
      <c r="AL52" s="640">
        <f t="shared" ca="1" si="14"/>
        <v>0</v>
      </c>
      <c r="AM52" s="641">
        <f t="shared" ca="1" si="15"/>
        <v>0</v>
      </c>
    </row>
    <row r="53" spans="1:39" s="137" customFormat="1" ht="12.9" customHeight="1" x14ac:dyDescent="0.3">
      <c r="A53" s="134"/>
      <c r="B53" s="134"/>
      <c r="C53" s="135"/>
      <c r="D53" s="647"/>
      <c r="E53" s="234" t="str">
        <f t="shared" ca="1" si="16"/>
        <v>Ã…land Islands</v>
      </c>
      <c r="F53" s="234" t="str">
        <f t="shared" ca="1" si="16"/>
        <v>ax</v>
      </c>
      <c r="G53" s="234" t="str">
        <f t="shared" ca="1" si="16"/>
        <v>e6bbls</v>
      </c>
      <c r="H53" s="633"/>
      <c r="I53" s="633"/>
      <c r="J53" s="231">
        <f t="shared" ca="1" si="16"/>
        <v>0</v>
      </c>
      <c r="K53" s="231">
        <f t="shared" ca="1" si="16"/>
        <v>0</v>
      </c>
      <c r="L53" s="328">
        <f t="shared" ca="1" si="16"/>
        <v>0</v>
      </c>
      <c r="M53" s="249">
        <f ca="1">($J53/$F$5)*(1-$F$9)*Oil_Calcs!$F$10*$F$17</f>
        <v>0</v>
      </c>
      <c r="N53" s="231">
        <f ca="1">($J53/$F$5)*(1-$F$9)*Oil_Calcs!$F$11*$F$18</f>
        <v>0</v>
      </c>
      <c r="O53" s="638">
        <f ca="1">($J53/$F$5)*(1-$F$9)*Oil_Calcs!$F$12*$F$19</f>
        <v>0</v>
      </c>
      <c r="P53" s="249">
        <f ca="1">IFERROR(IF(Summary!$F$5="GWP100",INDEX('General Inputs'!$G$80:$G$169,MATCH(Oil_Calcs!F53,'General Inputs'!$F$80:$F$169,0)),INDEX('General Inputs'!$G$177:$G$266,MATCH(Oil_Calcs!$F53,'General Inputs'!$F$177:$F$266,0)))*$J53,0)</f>
        <v>0</v>
      </c>
      <c r="Q53" s="249">
        <f ca="1">IFERROR(IF(Summary!$F$5="GWP100",INDEX('General Inputs'!$H$80:$H$169,MATCH(Oil_Calcs!$F53,'General Inputs'!$F$80:$F$169,0)),INDEX('General Inputs'!$H$177:$H$266,MATCH(Oil_Calcs!$F53,'General Inputs'!$F$177:$F$266,0)))*$J53,0)</f>
        <v>0</v>
      </c>
      <c r="R53" s="249">
        <f ca="1">IFERROR(IF(Summary!$F$5="GWP100",INDEX('General Inputs'!$I$80:$I$169,MATCH(Oil_Calcs!$F53,'General Inputs'!$F$80:$F$169,0)),INDEX('General Inputs'!$I$177:$I$266,MATCH(Oil_Calcs!$F53,'General Inputs'!$F$177:$F$266,0)))*$J53,0)</f>
        <v>0</v>
      </c>
      <c r="S53" s="249">
        <f t="shared" ca="1" si="6"/>
        <v>0</v>
      </c>
      <c r="T53" s="231">
        <f t="shared" ca="1" si="2"/>
        <v>0</v>
      </c>
      <c r="U53" s="638">
        <f t="shared" ca="1" si="3"/>
        <v>0</v>
      </c>
      <c r="V53" s="249">
        <f ca="1">($K53/$F$5)*(1-$F$9)*Oil_Calcs!$F$10*$F$17</f>
        <v>0</v>
      </c>
      <c r="W53" s="231">
        <f ca="1">($K53/$F$5)*(1-$F$9)*Oil_Calcs!$F$11*$F$18</f>
        <v>0</v>
      </c>
      <c r="X53" s="638">
        <f ca="1">($K53/$F$5)*(1-$F$9)*Oil_Calcs!$F$12*$F$19</f>
        <v>0</v>
      </c>
      <c r="Y53" s="249">
        <f ca="1">IFERROR(IF(Summary!$F$5="GWP100",INDEX('General Inputs'!$G$80:$G$169,MATCH(Oil_Calcs!F53,'General Inputs'!$F$80:$F$169,0)),INDEX('General Inputs'!$G$177:$G$266,MATCH(Oil_Calcs!$F53,'General Inputs'!$F$177:$F$266,0)))*$K53,0)</f>
        <v>0</v>
      </c>
      <c r="Z53" s="231">
        <f ca="1">IFERROR(IF(Summary!$F$5="GWP100",INDEX('General Inputs'!$H$80:$H$169,MATCH(Oil_Calcs!$F53,'General Inputs'!$F$80:$F$169,0)),INDEX('General Inputs'!$H$177:$H$266,MATCH(Oil_Calcs!$F53,'General Inputs'!$F$177:$F$266,0)))*$K53,0)</f>
        <v>0</v>
      </c>
      <c r="AA53" s="638">
        <f ca="1">IFERROR(IF(Summary!$F$5="GWP100",INDEX('General Inputs'!$I$80:$I$169,MATCH(Oil_Calcs!$F53,'General Inputs'!$F$80:$F$169,0)),INDEX('General Inputs'!$I$177:$I$266,MATCH(Oil_Calcs!$F53,'General Inputs'!$F$177:$F$266,0)))*$K53,0)</f>
        <v>0</v>
      </c>
      <c r="AB53" s="249">
        <f t="shared" ca="1" si="10"/>
        <v>0</v>
      </c>
      <c r="AC53" s="231">
        <f t="shared" ca="1" si="11"/>
        <v>0</v>
      </c>
      <c r="AD53" s="638">
        <f t="shared" ca="1" si="12"/>
        <v>0</v>
      </c>
      <c r="AE53" s="639">
        <f ca="1">($L53/$F$5)*Oil_Calcs!$F$10*$F$17</f>
        <v>0</v>
      </c>
      <c r="AF53" s="640">
        <f ca="1">($L53/$F$5)*Oil_Calcs!$F$11*$F$18</f>
        <v>0</v>
      </c>
      <c r="AG53" s="641">
        <f ca="1">($L53/$F$5)*Oil_Calcs!$F$12*$F$19</f>
        <v>0</v>
      </c>
      <c r="AH53" s="639">
        <f t="shared" ca="1" si="7"/>
        <v>0</v>
      </c>
      <c r="AI53" s="640">
        <f t="shared" ca="1" si="8"/>
        <v>0</v>
      </c>
      <c r="AJ53" s="641">
        <f t="shared" ca="1" si="9"/>
        <v>0</v>
      </c>
      <c r="AK53" s="639">
        <f t="shared" ca="1" si="13"/>
        <v>0</v>
      </c>
      <c r="AL53" s="640">
        <f t="shared" ca="1" si="14"/>
        <v>0</v>
      </c>
      <c r="AM53" s="641">
        <f t="shared" ca="1" si="15"/>
        <v>0</v>
      </c>
    </row>
    <row r="54" spans="1:39" s="137" customFormat="1" ht="12.9" customHeight="1" x14ac:dyDescent="0.3">
      <c r="A54" s="134"/>
      <c r="B54" s="134"/>
      <c r="C54" s="135"/>
      <c r="D54" s="647"/>
      <c r="E54" s="234" t="str">
        <f t="shared" ca="1" si="16"/>
        <v>Azerbaijan</v>
      </c>
      <c r="F54" s="234" t="str">
        <f t="shared" ca="1" si="16"/>
        <v>az</v>
      </c>
      <c r="G54" s="234" t="str">
        <f t="shared" ca="1" si="16"/>
        <v>e6bbls</v>
      </c>
      <c r="H54" s="633"/>
      <c r="I54" s="633"/>
      <c r="J54" s="231">
        <f t="shared" ca="1" si="16"/>
        <v>284.33500284335003</v>
      </c>
      <c r="K54" s="231">
        <f t="shared" ca="1" si="16"/>
        <v>284.28692285286922</v>
      </c>
      <c r="L54" s="328">
        <f t="shared" ca="1" si="16"/>
        <v>247.47000247470001</v>
      </c>
      <c r="M54" s="249">
        <f ca="1">($J54/$F$5)*(1-$F$9)*Oil_Calcs!$F$10*$F$17</f>
        <v>97324.682887025803</v>
      </c>
      <c r="N54" s="231">
        <f ca="1">($J54/$F$5)*(1-$F$9)*Oil_Calcs!$F$11*$F$18</f>
        <v>105840.8614584086</v>
      </c>
      <c r="O54" s="638">
        <f ca="1">($J54/$F$5)*(1-$F$9)*Oil_Calcs!$F$12*$F$19</f>
        <v>115460.64774669378</v>
      </c>
      <c r="P54" s="249">
        <f ca="1">IFERROR(IF(Summary!$F$5="GWP100",INDEX('General Inputs'!$G$80:$G$169,MATCH(Oil_Calcs!F54,'General Inputs'!$F$80:$F$169,0)),INDEX('General Inputs'!$G$177:$G$266,MATCH(Oil_Calcs!$F54,'General Inputs'!$F$177:$F$266,0)))*$J54,0)</f>
        <v>7582.7185049569816</v>
      </c>
      <c r="Q54" s="249">
        <f ca="1">IFERROR(IF(Summary!$F$5="GWP100",INDEX('General Inputs'!$H$80:$H$169,MATCH(Oil_Calcs!$F54,'General Inputs'!$F$80:$F$169,0)),INDEX('General Inputs'!$H$177:$H$266,MATCH(Oil_Calcs!$F54,'General Inputs'!$F$177:$F$266,0)))*$J54,0)</f>
        <v>10374.698675155691</v>
      </c>
      <c r="R54" s="249">
        <f ca="1">IFERROR(IF(Summary!$F$5="GWP100",INDEX('General Inputs'!$I$80:$I$169,MATCH(Oil_Calcs!$F54,'General Inputs'!$F$80:$F$169,0)),INDEX('General Inputs'!$I$177:$I$266,MATCH(Oil_Calcs!$F54,'General Inputs'!$F$177:$F$266,0)))*$J54,0)</f>
        <v>16296.518647248782</v>
      </c>
      <c r="S54" s="249">
        <f t="shared" ca="1" si="6"/>
        <v>104907.40139198278</v>
      </c>
      <c r="T54" s="231">
        <f t="shared" ca="1" si="2"/>
        <v>116215.56013356429</v>
      </c>
      <c r="U54" s="638">
        <f t="shared" ca="1" si="3"/>
        <v>131757.16639394255</v>
      </c>
      <c r="V54" s="249">
        <f ca="1">($K54/$F$5)*(1-$F$9)*Oil_Calcs!$F$10*$F$17</f>
        <v>97308.225645462298</v>
      </c>
      <c r="W54" s="231">
        <f ca="1">($K54/$F$5)*(1-$F$9)*Oil_Calcs!$F$11*$F$18</f>
        <v>105822.96416275202</v>
      </c>
      <c r="X54" s="638">
        <f ca="1">($K54/$F$5)*(1-$F$9)*Oil_Calcs!$F$12*$F$19</f>
        <v>115441.12378098763</v>
      </c>
      <c r="Y54" s="249">
        <f ca="1">IFERROR(IF(Summary!$F$5="GWP100",INDEX('General Inputs'!$G$80:$G$169,MATCH(Oil_Calcs!F54,'General Inputs'!$F$80:$F$169,0)),INDEX('General Inputs'!$G$177:$G$266,MATCH(Oil_Calcs!$F54,'General Inputs'!$F$177:$F$266,0)))*$K54,0)</f>
        <v>7581.4362954861417</v>
      </c>
      <c r="Z54" s="231">
        <f ca="1">IFERROR(IF(Summary!$F$5="GWP100",INDEX('General Inputs'!$H$80:$H$169,MATCH(Oil_Calcs!$F54,'General Inputs'!$F$80:$F$169,0)),INDEX('General Inputs'!$H$177:$H$266,MATCH(Oil_Calcs!$F54,'General Inputs'!$F$177:$F$266,0)))*$K54,0)</f>
        <v>10372.944352231836</v>
      </c>
      <c r="AA54" s="638">
        <f ca="1">IFERROR(IF(Summary!$F$5="GWP100",INDEX('General Inputs'!$I$80:$I$169,MATCH(Oil_Calcs!$F54,'General Inputs'!$F$80:$F$169,0)),INDEX('General Inputs'!$I$177:$I$266,MATCH(Oil_Calcs!$F54,'General Inputs'!$F$177:$F$266,0)))*$K54,0)</f>
        <v>16293.762966612931</v>
      </c>
      <c r="AB54" s="249">
        <f t="shared" ca="1" si="10"/>
        <v>104889.66194094844</v>
      </c>
      <c r="AC54" s="231">
        <f t="shared" ca="1" si="11"/>
        <v>116195.90851498385</v>
      </c>
      <c r="AD54" s="638">
        <f t="shared" ca="1" si="12"/>
        <v>131734.88674760057</v>
      </c>
      <c r="AE54" s="639">
        <f ca="1">($L54/$F$5)*Oil_Calcs!$F$10*$F$17</f>
        <v>96257.053036240366</v>
      </c>
      <c r="AF54" s="640">
        <f ca="1">($L54/$F$5)*Oil_Calcs!$F$11*$F$18</f>
        <v>104679.81104679807</v>
      </c>
      <c r="AG54" s="641">
        <f ca="1">($L54/$F$5)*Oil_Calcs!$F$12*$F$19</f>
        <v>114194.07044616988</v>
      </c>
      <c r="AH54" s="639">
        <f t="shared" ca="1" si="7"/>
        <v>7672.193231594908</v>
      </c>
      <c r="AI54" s="640">
        <f t="shared" ca="1" si="8"/>
        <v>10940.031165190494</v>
      </c>
      <c r="AJ54" s="641">
        <f t="shared" ca="1" si="9"/>
        <v>25824.066626085296</v>
      </c>
      <c r="AK54" s="639">
        <f t="shared" ca="1" si="13"/>
        <v>103929.24626783527</v>
      </c>
      <c r="AL54" s="640">
        <f t="shared" ca="1" si="14"/>
        <v>115619.84221198857</v>
      </c>
      <c r="AM54" s="641">
        <f t="shared" ca="1" si="15"/>
        <v>140018.13707225517</v>
      </c>
    </row>
    <row r="55" spans="1:39" s="137" customFormat="1" ht="12.9" customHeight="1" x14ac:dyDescent="0.3">
      <c r="A55" s="134"/>
      <c r="B55" s="134"/>
      <c r="C55" s="135"/>
      <c r="D55" s="647"/>
      <c r="E55" s="234" t="str">
        <f t="shared" ca="1" si="16"/>
        <v>Bosnia and Herzegovina</v>
      </c>
      <c r="F55" s="234" t="str">
        <f t="shared" ca="1" si="16"/>
        <v>ba</v>
      </c>
      <c r="G55" s="234" t="str">
        <f t="shared" ca="1" si="16"/>
        <v>e6bbls</v>
      </c>
      <c r="H55" s="633"/>
      <c r="I55" s="633"/>
      <c r="J55" s="231">
        <f t="shared" ca="1" si="16"/>
        <v>0</v>
      </c>
      <c r="K55" s="231">
        <f t="shared" ca="1" si="16"/>
        <v>9.0520000905200002E-2</v>
      </c>
      <c r="L55" s="328">
        <f t="shared" ca="1" si="16"/>
        <v>0</v>
      </c>
      <c r="M55" s="249">
        <f ca="1">($J55/$F$5)*(1-$F$9)*Oil_Calcs!$F$10*$F$17</f>
        <v>0</v>
      </c>
      <c r="N55" s="231">
        <f ca="1">($J55/$F$5)*(1-$F$9)*Oil_Calcs!$F$11*$F$18</f>
        <v>0</v>
      </c>
      <c r="O55" s="638">
        <f ca="1">($J55/$F$5)*(1-$F$9)*Oil_Calcs!$F$12*$F$19</f>
        <v>0</v>
      </c>
      <c r="P55" s="249">
        <f ca="1">IFERROR(IF(Summary!$F$5="GWP100",INDEX('General Inputs'!$G$80:$G$169,MATCH(Oil_Calcs!F55,'General Inputs'!$F$80:$F$169,0)),INDEX('General Inputs'!$G$177:$G$266,MATCH(Oil_Calcs!$F55,'General Inputs'!$F$177:$F$266,0)))*$J55,0)</f>
        <v>0</v>
      </c>
      <c r="Q55" s="249">
        <f ca="1">IFERROR(IF(Summary!$F$5="GWP100",INDEX('General Inputs'!$H$80:$H$169,MATCH(Oil_Calcs!$F55,'General Inputs'!$F$80:$F$169,0)),INDEX('General Inputs'!$H$177:$H$266,MATCH(Oil_Calcs!$F55,'General Inputs'!$F$177:$F$266,0)))*$J55,0)</f>
        <v>0</v>
      </c>
      <c r="R55" s="249">
        <f ca="1">IFERROR(IF(Summary!$F$5="GWP100",INDEX('General Inputs'!$I$80:$I$169,MATCH(Oil_Calcs!$F55,'General Inputs'!$F$80:$F$169,0)),INDEX('General Inputs'!$I$177:$I$266,MATCH(Oil_Calcs!$F55,'General Inputs'!$F$177:$F$266,0)))*$J55,0)</f>
        <v>0</v>
      </c>
      <c r="S55" s="249">
        <f t="shared" ca="1" si="6"/>
        <v>0</v>
      </c>
      <c r="T55" s="231">
        <f t="shared" ca="1" si="2"/>
        <v>0</v>
      </c>
      <c r="U55" s="638">
        <f t="shared" ca="1" si="3"/>
        <v>0</v>
      </c>
      <c r="V55" s="249">
        <f ca="1">($K55/$F$5)*(1-$F$9)*Oil_Calcs!$F$10*$F$17</f>
        <v>30.983981201517846</v>
      </c>
      <c r="W55" s="231">
        <f ca="1">($K55/$F$5)*(1-$F$9)*Oil_Calcs!$F$11*$F$18</f>
        <v>33.695165136951644</v>
      </c>
      <c r="X55" s="638">
        <f ca="1">($K55/$F$5)*(1-$F$9)*Oil_Calcs!$F$12*$F$19</f>
        <v>36.757690168395449</v>
      </c>
      <c r="Y55" s="249">
        <f ca="1">IFERROR(IF(Summary!$F$5="GWP100",INDEX('General Inputs'!$G$80:$G$169,MATCH(Oil_Calcs!F55,'General Inputs'!$F$80:$F$169,0)),INDEX('General Inputs'!$G$177:$G$266,MATCH(Oil_Calcs!$F55,'General Inputs'!$F$177:$F$266,0)))*$K55,0)</f>
        <v>0</v>
      </c>
      <c r="Z55" s="231">
        <f ca="1">IFERROR(IF(Summary!$F$5="GWP100",INDEX('General Inputs'!$H$80:$H$169,MATCH(Oil_Calcs!$F55,'General Inputs'!$F$80:$F$169,0)),INDEX('General Inputs'!$H$177:$H$266,MATCH(Oil_Calcs!$F55,'General Inputs'!$F$177:$F$266,0)))*$K55,0)</f>
        <v>0</v>
      </c>
      <c r="AA55" s="638">
        <f ca="1">IFERROR(IF(Summary!$F$5="GWP100",INDEX('General Inputs'!$I$80:$I$169,MATCH(Oil_Calcs!$F55,'General Inputs'!$F$80:$F$169,0)),INDEX('General Inputs'!$I$177:$I$266,MATCH(Oil_Calcs!$F55,'General Inputs'!$F$177:$F$266,0)))*$K55,0)</f>
        <v>0</v>
      </c>
      <c r="AB55" s="249">
        <f t="shared" ca="1" si="10"/>
        <v>30.983981201517846</v>
      </c>
      <c r="AC55" s="231">
        <f t="shared" ca="1" si="11"/>
        <v>33.695165136951644</v>
      </c>
      <c r="AD55" s="638">
        <f t="shared" ca="1" si="12"/>
        <v>36.757690168395449</v>
      </c>
      <c r="AE55" s="639">
        <f ca="1">($L55/$F$5)*Oil_Calcs!$F$10*$F$17</f>
        <v>0</v>
      </c>
      <c r="AF55" s="640">
        <f ca="1">($L55/$F$5)*Oil_Calcs!$F$11*$F$18</f>
        <v>0</v>
      </c>
      <c r="AG55" s="641">
        <f ca="1">($L55/$F$5)*Oil_Calcs!$F$12*$F$19</f>
        <v>0</v>
      </c>
      <c r="AH55" s="639">
        <f t="shared" ca="1" si="7"/>
        <v>0</v>
      </c>
      <c r="AI55" s="640">
        <f t="shared" ca="1" si="8"/>
        <v>0</v>
      </c>
      <c r="AJ55" s="641">
        <f t="shared" ca="1" si="9"/>
        <v>0</v>
      </c>
      <c r="AK55" s="639">
        <f t="shared" ca="1" si="13"/>
        <v>0</v>
      </c>
      <c r="AL55" s="640">
        <f t="shared" ca="1" si="14"/>
        <v>0</v>
      </c>
      <c r="AM55" s="641">
        <f t="shared" ca="1" si="15"/>
        <v>0</v>
      </c>
    </row>
    <row r="56" spans="1:39" s="137" customFormat="1" ht="12.9" customHeight="1" x14ac:dyDescent="0.3">
      <c r="A56" s="134"/>
      <c r="B56" s="134"/>
      <c r="C56" s="135"/>
      <c r="D56" s="647"/>
      <c r="E56" s="234" t="str">
        <f t="shared" ca="1" si="16"/>
        <v>Barbados</v>
      </c>
      <c r="F56" s="234" t="str">
        <f t="shared" ca="1" si="16"/>
        <v>bb</v>
      </c>
      <c r="G56" s="234" t="str">
        <f t="shared" ca="1" si="16"/>
        <v>e6bbls</v>
      </c>
      <c r="H56" s="633"/>
      <c r="I56" s="633"/>
      <c r="J56" s="231">
        <f t="shared" ca="1" si="16"/>
        <v>0</v>
      </c>
      <c r="K56" s="231">
        <f t="shared" ca="1" si="16"/>
        <v>0</v>
      </c>
      <c r="L56" s="328">
        <f t="shared" ca="1" si="16"/>
        <v>0</v>
      </c>
      <c r="M56" s="249">
        <f ca="1">($J56/$F$5)*(1-$F$9)*Oil_Calcs!$F$10*$F$17</f>
        <v>0</v>
      </c>
      <c r="N56" s="231">
        <f ca="1">($J56/$F$5)*(1-$F$9)*Oil_Calcs!$F$11*$F$18</f>
        <v>0</v>
      </c>
      <c r="O56" s="638">
        <f ca="1">($J56/$F$5)*(1-$F$9)*Oil_Calcs!$F$12*$F$19</f>
        <v>0</v>
      </c>
      <c r="P56" s="249">
        <f ca="1">IFERROR(IF(Summary!$F$5="GWP100",INDEX('General Inputs'!$G$80:$G$169,MATCH(Oil_Calcs!F56,'General Inputs'!$F$80:$F$169,0)),INDEX('General Inputs'!$G$177:$G$266,MATCH(Oil_Calcs!$F56,'General Inputs'!$F$177:$F$266,0)))*$J56,0)</f>
        <v>0</v>
      </c>
      <c r="Q56" s="249">
        <f ca="1">IFERROR(IF(Summary!$F$5="GWP100",INDEX('General Inputs'!$H$80:$H$169,MATCH(Oil_Calcs!$F56,'General Inputs'!$F$80:$F$169,0)),INDEX('General Inputs'!$H$177:$H$266,MATCH(Oil_Calcs!$F56,'General Inputs'!$F$177:$F$266,0)))*$J56,0)</f>
        <v>0</v>
      </c>
      <c r="R56" s="249">
        <f ca="1">IFERROR(IF(Summary!$F$5="GWP100",INDEX('General Inputs'!$I$80:$I$169,MATCH(Oil_Calcs!$F56,'General Inputs'!$F$80:$F$169,0)),INDEX('General Inputs'!$I$177:$I$266,MATCH(Oil_Calcs!$F56,'General Inputs'!$F$177:$F$266,0)))*$J56,0)</f>
        <v>0</v>
      </c>
      <c r="S56" s="249">
        <f t="shared" ca="1" si="6"/>
        <v>0</v>
      </c>
      <c r="T56" s="231">
        <f t="shared" ca="1" si="2"/>
        <v>0</v>
      </c>
      <c r="U56" s="638">
        <f t="shared" ca="1" si="3"/>
        <v>0</v>
      </c>
      <c r="V56" s="249">
        <f ca="1">($K56/$F$5)*(1-$F$9)*Oil_Calcs!$F$10*$F$17</f>
        <v>0</v>
      </c>
      <c r="W56" s="231">
        <f ca="1">($K56/$F$5)*(1-$F$9)*Oil_Calcs!$F$11*$F$18</f>
        <v>0</v>
      </c>
      <c r="X56" s="638">
        <f ca="1">($K56/$F$5)*(1-$F$9)*Oil_Calcs!$F$12*$F$19</f>
        <v>0</v>
      </c>
      <c r="Y56" s="249">
        <f ca="1">IFERROR(IF(Summary!$F$5="GWP100",INDEX('General Inputs'!$G$80:$G$169,MATCH(Oil_Calcs!F56,'General Inputs'!$F$80:$F$169,0)),INDEX('General Inputs'!$G$177:$G$266,MATCH(Oil_Calcs!$F56,'General Inputs'!$F$177:$F$266,0)))*$K56,0)</f>
        <v>0</v>
      </c>
      <c r="Z56" s="231">
        <f ca="1">IFERROR(IF(Summary!$F$5="GWP100",INDEX('General Inputs'!$H$80:$H$169,MATCH(Oil_Calcs!$F56,'General Inputs'!$F$80:$F$169,0)),INDEX('General Inputs'!$H$177:$H$266,MATCH(Oil_Calcs!$F56,'General Inputs'!$F$177:$F$266,0)))*$K56,0)</f>
        <v>0</v>
      </c>
      <c r="AA56" s="638">
        <f ca="1">IFERROR(IF(Summary!$F$5="GWP100",INDEX('General Inputs'!$I$80:$I$169,MATCH(Oil_Calcs!$F56,'General Inputs'!$F$80:$F$169,0)),INDEX('General Inputs'!$I$177:$I$266,MATCH(Oil_Calcs!$F56,'General Inputs'!$F$177:$F$266,0)))*$K56,0)</f>
        <v>0</v>
      </c>
      <c r="AB56" s="249">
        <f t="shared" ca="1" si="10"/>
        <v>0</v>
      </c>
      <c r="AC56" s="231">
        <f t="shared" ca="1" si="11"/>
        <v>0</v>
      </c>
      <c r="AD56" s="638">
        <f t="shared" ca="1" si="12"/>
        <v>0</v>
      </c>
      <c r="AE56" s="639">
        <f ca="1">($L56/$F$5)*Oil_Calcs!$F$10*$F$17</f>
        <v>0</v>
      </c>
      <c r="AF56" s="640">
        <f ca="1">($L56/$F$5)*Oil_Calcs!$F$11*$F$18</f>
        <v>0</v>
      </c>
      <c r="AG56" s="641">
        <f ca="1">($L56/$F$5)*Oil_Calcs!$F$12*$F$19</f>
        <v>0</v>
      </c>
      <c r="AH56" s="639">
        <f t="shared" ca="1" si="7"/>
        <v>0</v>
      </c>
      <c r="AI56" s="640">
        <f t="shared" ca="1" si="8"/>
        <v>0</v>
      </c>
      <c r="AJ56" s="641">
        <f t="shared" ca="1" si="9"/>
        <v>0</v>
      </c>
      <c r="AK56" s="639">
        <f t="shared" ca="1" si="13"/>
        <v>0</v>
      </c>
      <c r="AL56" s="640">
        <f t="shared" ca="1" si="14"/>
        <v>0</v>
      </c>
      <c r="AM56" s="641">
        <f t="shared" ca="1" si="15"/>
        <v>0</v>
      </c>
    </row>
    <row r="57" spans="1:39" s="137" customFormat="1" ht="12.9" customHeight="1" x14ac:dyDescent="0.3">
      <c r="A57" s="134"/>
      <c r="B57" s="134"/>
      <c r="C57" s="135"/>
      <c r="D57" s="647"/>
      <c r="E57" s="234" t="str">
        <f t="shared" ca="1" si="16"/>
        <v>Bangladesh</v>
      </c>
      <c r="F57" s="234" t="str">
        <f t="shared" ca="1" si="16"/>
        <v>bd</v>
      </c>
      <c r="G57" s="234" t="str">
        <f t="shared" ca="1" si="16"/>
        <v>e6bbls</v>
      </c>
      <c r="H57" s="633"/>
      <c r="I57" s="633"/>
      <c r="J57" s="231">
        <f t="shared" ca="1" si="16"/>
        <v>0</v>
      </c>
      <c r="K57" s="231">
        <f t="shared" ca="1" si="16"/>
        <v>1.13332501133325</v>
      </c>
      <c r="L57" s="328">
        <f t="shared" ca="1" si="16"/>
        <v>0</v>
      </c>
      <c r="M57" s="249">
        <f ca="1">($J57/$F$5)*(1-$F$9)*Oil_Calcs!$F$10*$F$17</f>
        <v>0</v>
      </c>
      <c r="N57" s="231">
        <f ca="1">($J57/$F$5)*(1-$F$9)*Oil_Calcs!$F$11*$F$18</f>
        <v>0</v>
      </c>
      <c r="O57" s="638">
        <f ca="1">($J57/$F$5)*(1-$F$9)*Oil_Calcs!$F$12*$F$19</f>
        <v>0</v>
      </c>
      <c r="P57" s="249">
        <f ca="1">IFERROR(IF(Summary!$F$5="GWP100",INDEX('General Inputs'!$G$80:$G$169,MATCH(Oil_Calcs!F57,'General Inputs'!$F$80:$F$169,0)),INDEX('General Inputs'!$G$177:$G$266,MATCH(Oil_Calcs!$F57,'General Inputs'!$F$177:$F$266,0)))*$J57,0)</f>
        <v>0</v>
      </c>
      <c r="Q57" s="249">
        <f ca="1">IFERROR(IF(Summary!$F$5="GWP100",INDEX('General Inputs'!$H$80:$H$169,MATCH(Oil_Calcs!$F57,'General Inputs'!$F$80:$F$169,0)),INDEX('General Inputs'!$H$177:$H$266,MATCH(Oil_Calcs!$F57,'General Inputs'!$F$177:$F$266,0)))*$J57,0)</f>
        <v>0</v>
      </c>
      <c r="R57" s="249">
        <f ca="1">IFERROR(IF(Summary!$F$5="GWP100",INDEX('General Inputs'!$I$80:$I$169,MATCH(Oil_Calcs!$F57,'General Inputs'!$F$80:$F$169,0)),INDEX('General Inputs'!$I$177:$I$266,MATCH(Oil_Calcs!$F57,'General Inputs'!$F$177:$F$266,0)))*$J57,0)</f>
        <v>0</v>
      </c>
      <c r="S57" s="249">
        <f t="shared" ca="1" si="6"/>
        <v>0</v>
      </c>
      <c r="T57" s="231">
        <f t="shared" ca="1" si="2"/>
        <v>0</v>
      </c>
      <c r="U57" s="638">
        <f t="shared" ca="1" si="3"/>
        <v>0</v>
      </c>
      <c r="V57" s="249">
        <f ca="1">($K57/$F$5)*(1-$F$9)*Oil_Calcs!$F$10*$F$17</f>
        <v>387.92444205932622</v>
      </c>
      <c r="W57" s="231">
        <f ca="1">($K57/$F$5)*(1-$F$9)*Oil_Calcs!$F$11*$F$18</f>
        <v>421.8689022186889</v>
      </c>
      <c r="X57" s="638">
        <f ca="1">($K57/$F$5)*(1-$F$9)*Oil_Calcs!$F$12*$F$19</f>
        <v>460.21220956801557</v>
      </c>
      <c r="Y57" s="249">
        <f ca="1">IFERROR(IF(Summary!$F$5="GWP100",INDEX('General Inputs'!$G$80:$G$169,MATCH(Oil_Calcs!F57,'General Inputs'!$F$80:$F$169,0)),INDEX('General Inputs'!$G$177:$G$266,MATCH(Oil_Calcs!$F57,'General Inputs'!$F$177:$F$266,0)))*$K57,0)</f>
        <v>0</v>
      </c>
      <c r="Z57" s="231">
        <f ca="1">IFERROR(IF(Summary!$F$5="GWP100",INDEX('General Inputs'!$H$80:$H$169,MATCH(Oil_Calcs!$F57,'General Inputs'!$F$80:$F$169,0)),INDEX('General Inputs'!$H$177:$H$266,MATCH(Oil_Calcs!$F57,'General Inputs'!$F$177:$F$266,0)))*$K57,0)</f>
        <v>0</v>
      </c>
      <c r="AA57" s="638">
        <f ca="1">IFERROR(IF(Summary!$F$5="GWP100",INDEX('General Inputs'!$I$80:$I$169,MATCH(Oil_Calcs!$F57,'General Inputs'!$F$80:$F$169,0)),INDEX('General Inputs'!$I$177:$I$266,MATCH(Oil_Calcs!$F57,'General Inputs'!$F$177:$F$266,0)))*$K57,0)</f>
        <v>0</v>
      </c>
      <c r="AB57" s="249">
        <f t="shared" ca="1" si="10"/>
        <v>387.92444205932622</v>
      </c>
      <c r="AC57" s="231">
        <f t="shared" ca="1" si="11"/>
        <v>421.8689022186889</v>
      </c>
      <c r="AD57" s="638">
        <f t="shared" ca="1" si="12"/>
        <v>460.21220956801557</v>
      </c>
      <c r="AE57" s="639">
        <f ca="1">($L57/$F$5)*Oil_Calcs!$F$10*$F$17</f>
        <v>0</v>
      </c>
      <c r="AF57" s="640">
        <f ca="1">($L57/$F$5)*Oil_Calcs!$F$11*$F$18</f>
        <v>0</v>
      </c>
      <c r="AG57" s="641">
        <f ca="1">($L57/$F$5)*Oil_Calcs!$F$12*$F$19</f>
        <v>0</v>
      </c>
      <c r="AH57" s="639">
        <f t="shared" ca="1" si="7"/>
        <v>0</v>
      </c>
      <c r="AI57" s="640">
        <f t="shared" ca="1" si="8"/>
        <v>0</v>
      </c>
      <c r="AJ57" s="641">
        <f t="shared" ca="1" si="9"/>
        <v>0</v>
      </c>
      <c r="AK57" s="639">
        <f t="shared" ca="1" si="13"/>
        <v>0</v>
      </c>
      <c r="AL57" s="640">
        <f t="shared" ca="1" si="14"/>
        <v>0</v>
      </c>
      <c r="AM57" s="641">
        <f t="shared" ca="1" si="15"/>
        <v>0</v>
      </c>
    </row>
    <row r="58" spans="1:39" s="137" customFormat="1" ht="12.9" customHeight="1" x14ac:dyDescent="0.3">
      <c r="A58" s="134"/>
      <c r="B58" s="134"/>
      <c r="C58" s="135"/>
      <c r="D58" s="647"/>
      <c r="E58" s="234" t="str">
        <f t="shared" ca="1" si="16"/>
        <v>Belgium</v>
      </c>
      <c r="F58" s="234" t="str">
        <f t="shared" ca="1" si="16"/>
        <v>be</v>
      </c>
      <c r="G58" s="234" t="str">
        <f t="shared" ca="1" si="16"/>
        <v>e6bbls</v>
      </c>
      <c r="H58" s="633"/>
      <c r="I58" s="633"/>
      <c r="J58" s="231">
        <f t="shared" ca="1" si="16"/>
        <v>0</v>
      </c>
      <c r="K58" s="231">
        <f t="shared" ca="1" si="16"/>
        <v>10.0455301004553</v>
      </c>
      <c r="L58" s="328">
        <f t="shared" ca="1" si="16"/>
        <v>0</v>
      </c>
      <c r="M58" s="249">
        <f ca="1">($J58/$F$5)*(1-$F$9)*Oil_Calcs!$F$10*$F$17</f>
        <v>0</v>
      </c>
      <c r="N58" s="231">
        <f ca="1">($J58/$F$5)*(1-$F$9)*Oil_Calcs!$F$11*$F$18</f>
        <v>0</v>
      </c>
      <c r="O58" s="638">
        <f ca="1">($J58/$F$5)*(1-$F$9)*Oil_Calcs!$F$12*$F$19</f>
        <v>0</v>
      </c>
      <c r="P58" s="249">
        <f ca="1">IFERROR(IF(Summary!$F$5="GWP100",INDEX('General Inputs'!$G$80:$G$169,MATCH(Oil_Calcs!F58,'General Inputs'!$F$80:$F$169,0)),INDEX('General Inputs'!$G$177:$G$266,MATCH(Oil_Calcs!$F58,'General Inputs'!$F$177:$F$266,0)))*$J58,0)</f>
        <v>0</v>
      </c>
      <c r="Q58" s="249">
        <f ca="1">IFERROR(IF(Summary!$F$5="GWP100",INDEX('General Inputs'!$H$80:$H$169,MATCH(Oil_Calcs!$F58,'General Inputs'!$F$80:$F$169,0)),INDEX('General Inputs'!$H$177:$H$266,MATCH(Oil_Calcs!$F58,'General Inputs'!$F$177:$F$266,0)))*$J58,0)</f>
        <v>0</v>
      </c>
      <c r="R58" s="249">
        <f ca="1">IFERROR(IF(Summary!$F$5="GWP100",INDEX('General Inputs'!$I$80:$I$169,MATCH(Oil_Calcs!$F58,'General Inputs'!$F$80:$F$169,0)),INDEX('General Inputs'!$I$177:$I$266,MATCH(Oil_Calcs!$F58,'General Inputs'!$F$177:$F$266,0)))*$J58,0)</f>
        <v>0</v>
      </c>
      <c r="S58" s="249">
        <f t="shared" ca="1" si="6"/>
        <v>0</v>
      </c>
      <c r="T58" s="231">
        <f t="shared" ca="1" si="2"/>
        <v>0</v>
      </c>
      <c r="U58" s="638">
        <f t="shared" ca="1" si="3"/>
        <v>0</v>
      </c>
      <c r="V58" s="249">
        <f ca="1">($K58/$F$5)*(1-$F$9)*Oil_Calcs!$F$10*$F$17</f>
        <v>3438.4723009200566</v>
      </c>
      <c r="W58" s="231">
        <f ca="1">($K58/$F$5)*(1-$F$9)*Oil_Calcs!$F$11*$F$18</f>
        <v>3739.3481245934804</v>
      </c>
      <c r="X58" s="638">
        <f ca="1">($K58/$F$5)*(1-$F$9)*Oil_Calcs!$F$12*$F$19</f>
        <v>4079.2143097362082</v>
      </c>
      <c r="Y58" s="249">
        <f ca="1">IFERROR(IF(Summary!$F$5="GWP100",INDEX('General Inputs'!$G$80:$G$169,MATCH(Oil_Calcs!F58,'General Inputs'!$F$80:$F$169,0)),INDEX('General Inputs'!$G$177:$G$266,MATCH(Oil_Calcs!$F58,'General Inputs'!$F$177:$F$266,0)))*$K58,0)</f>
        <v>0</v>
      </c>
      <c r="Z58" s="231">
        <f ca="1">IFERROR(IF(Summary!$F$5="GWP100",INDEX('General Inputs'!$H$80:$H$169,MATCH(Oil_Calcs!$F58,'General Inputs'!$F$80:$F$169,0)),INDEX('General Inputs'!$H$177:$H$266,MATCH(Oil_Calcs!$F58,'General Inputs'!$F$177:$F$266,0)))*$K58,0)</f>
        <v>0</v>
      </c>
      <c r="AA58" s="638">
        <f ca="1">IFERROR(IF(Summary!$F$5="GWP100",INDEX('General Inputs'!$I$80:$I$169,MATCH(Oil_Calcs!$F58,'General Inputs'!$F$80:$F$169,0)),INDEX('General Inputs'!$I$177:$I$266,MATCH(Oil_Calcs!$F58,'General Inputs'!$F$177:$F$266,0)))*$K58,0)</f>
        <v>0</v>
      </c>
      <c r="AB58" s="249">
        <f t="shared" ca="1" si="10"/>
        <v>3438.4723009200566</v>
      </c>
      <c r="AC58" s="231">
        <f t="shared" ca="1" si="11"/>
        <v>3739.3481245934804</v>
      </c>
      <c r="AD58" s="638">
        <f t="shared" ca="1" si="12"/>
        <v>4079.2143097362082</v>
      </c>
      <c r="AE58" s="639">
        <f ca="1">($L58/$F$5)*Oil_Calcs!$F$10*$F$17</f>
        <v>0</v>
      </c>
      <c r="AF58" s="640">
        <f ca="1">($L58/$F$5)*Oil_Calcs!$F$11*$F$18</f>
        <v>0</v>
      </c>
      <c r="AG58" s="641">
        <f ca="1">($L58/$F$5)*Oil_Calcs!$F$12*$F$19</f>
        <v>0</v>
      </c>
      <c r="AH58" s="639">
        <f t="shared" ca="1" si="7"/>
        <v>0</v>
      </c>
      <c r="AI58" s="640">
        <f t="shared" ca="1" si="8"/>
        <v>0</v>
      </c>
      <c r="AJ58" s="641">
        <f t="shared" ca="1" si="9"/>
        <v>0</v>
      </c>
      <c r="AK58" s="639">
        <f t="shared" ca="1" si="13"/>
        <v>0</v>
      </c>
      <c r="AL58" s="640">
        <f t="shared" ca="1" si="14"/>
        <v>0</v>
      </c>
      <c r="AM58" s="641">
        <f t="shared" ca="1" si="15"/>
        <v>0</v>
      </c>
    </row>
    <row r="59" spans="1:39" s="137" customFormat="1" ht="12.9" customHeight="1" x14ac:dyDescent="0.3">
      <c r="A59" s="134"/>
      <c r="B59" s="134"/>
      <c r="C59" s="135"/>
      <c r="D59" s="647"/>
      <c r="E59" s="234" t="str">
        <f t="shared" ca="1" si="16"/>
        <v>Burkina Faso</v>
      </c>
      <c r="F59" s="234" t="str">
        <f t="shared" ca="1" si="16"/>
        <v>bf</v>
      </c>
      <c r="G59" s="234" t="str">
        <f t="shared" ca="1" si="16"/>
        <v>e6bbls</v>
      </c>
      <c r="H59" s="633"/>
      <c r="I59" s="633"/>
      <c r="J59" s="231">
        <f t="shared" ca="1" si="16"/>
        <v>0</v>
      </c>
      <c r="K59" s="231">
        <f t="shared" ca="1" si="16"/>
        <v>0</v>
      </c>
      <c r="L59" s="328">
        <f t="shared" ca="1" si="16"/>
        <v>0</v>
      </c>
      <c r="M59" s="249">
        <f ca="1">($J59/$F$5)*(1-$F$9)*Oil_Calcs!$F$10*$F$17</f>
        <v>0</v>
      </c>
      <c r="N59" s="231">
        <f ca="1">($J59/$F$5)*(1-$F$9)*Oil_Calcs!$F$11*$F$18</f>
        <v>0</v>
      </c>
      <c r="O59" s="638">
        <f ca="1">($J59/$F$5)*(1-$F$9)*Oil_Calcs!$F$12*$F$19</f>
        <v>0</v>
      </c>
      <c r="P59" s="249">
        <f ca="1">IFERROR(IF(Summary!$F$5="GWP100",INDEX('General Inputs'!$G$80:$G$169,MATCH(Oil_Calcs!F59,'General Inputs'!$F$80:$F$169,0)),INDEX('General Inputs'!$G$177:$G$266,MATCH(Oil_Calcs!$F59,'General Inputs'!$F$177:$F$266,0)))*$J59,0)</f>
        <v>0</v>
      </c>
      <c r="Q59" s="249">
        <f ca="1">IFERROR(IF(Summary!$F$5="GWP100",INDEX('General Inputs'!$H$80:$H$169,MATCH(Oil_Calcs!$F59,'General Inputs'!$F$80:$F$169,0)),INDEX('General Inputs'!$H$177:$H$266,MATCH(Oil_Calcs!$F59,'General Inputs'!$F$177:$F$266,0)))*$J59,0)</f>
        <v>0</v>
      </c>
      <c r="R59" s="249">
        <f ca="1">IFERROR(IF(Summary!$F$5="GWP100",INDEX('General Inputs'!$I$80:$I$169,MATCH(Oil_Calcs!$F59,'General Inputs'!$F$80:$F$169,0)),INDEX('General Inputs'!$I$177:$I$266,MATCH(Oil_Calcs!$F59,'General Inputs'!$F$177:$F$266,0)))*$J59,0)</f>
        <v>0</v>
      </c>
      <c r="S59" s="249">
        <f t="shared" ca="1" si="6"/>
        <v>0</v>
      </c>
      <c r="T59" s="231">
        <f t="shared" ca="1" si="2"/>
        <v>0</v>
      </c>
      <c r="U59" s="638">
        <f t="shared" ca="1" si="3"/>
        <v>0</v>
      </c>
      <c r="V59" s="249">
        <f ca="1">($K59/$F$5)*(1-$F$9)*Oil_Calcs!$F$10*$F$17</f>
        <v>0</v>
      </c>
      <c r="W59" s="231">
        <f ca="1">($K59/$F$5)*(1-$F$9)*Oil_Calcs!$F$11*$F$18</f>
        <v>0</v>
      </c>
      <c r="X59" s="638">
        <f ca="1">($K59/$F$5)*(1-$F$9)*Oil_Calcs!$F$12*$F$19</f>
        <v>0</v>
      </c>
      <c r="Y59" s="249">
        <f ca="1">IFERROR(IF(Summary!$F$5="GWP100",INDEX('General Inputs'!$G$80:$G$169,MATCH(Oil_Calcs!F59,'General Inputs'!$F$80:$F$169,0)),INDEX('General Inputs'!$G$177:$G$266,MATCH(Oil_Calcs!$F59,'General Inputs'!$F$177:$F$266,0)))*$K59,0)</f>
        <v>0</v>
      </c>
      <c r="Z59" s="231">
        <f ca="1">IFERROR(IF(Summary!$F$5="GWP100",INDEX('General Inputs'!$H$80:$H$169,MATCH(Oil_Calcs!$F59,'General Inputs'!$F$80:$F$169,0)),INDEX('General Inputs'!$H$177:$H$266,MATCH(Oil_Calcs!$F59,'General Inputs'!$F$177:$F$266,0)))*$K59,0)</f>
        <v>0</v>
      </c>
      <c r="AA59" s="638">
        <f ca="1">IFERROR(IF(Summary!$F$5="GWP100",INDEX('General Inputs'!$I$80:$I$169,MATCH(Oil_Calcs!$F59,'General Inputs'!$F$80:$F$169,0)),INDEX('General Inputs'!$I$177:$I$266,MATCH(Oil_Calcs!$F59,'General Inputs'!$F$177:$F$266,0)))*$K59,0)</f>
        <v>0</v>
      </c>
      <c r="AB59" s="249">
        <f t="shared" ca="1" si="10"/>
        <v>0</v>
      </c>
      <c r="AC59" s="231">
        <f t="shared" ca="1" si="11"/>
        <v>0</v>
      </c>
      <c r="AD59" s="638">
        <f t="shared" ca="1" si="12"/>
        <v>0</v>
      </c>
      <c r="AE59" s="639">
        <f ca="1">($L59/$F$5)*Oil_Calcs!$F$10*$F$17</f>
        <v>0</v>
      </c>
      <c r="AF59" s="640">
        <f ca="1">($L59/$F$5)*Oil_Calcs!$F$11*$F$18</f>
        <v>0</v>
      </c>
      <c r="AG59" s="641">
        <f ca="1">($L59/$F$5)*Oil_Calcs!$F$12*$F$19</f>
        <v>0</v>
      </c>
      <c r="AH59" s="639">
        <f t="shared" ca="1" si="7"/>
        <v>0</v>
      </c>
      <c r="AI59" s="640">
        <f t="shared" ca="1" si="8"/>
        <v>0</v>
      </c>
      <c r="AJ59" s="641">
        <f t="shared" ca="1" si="9"/>
        <v>0</v>
      </c>
      <c r="AK59" s="639">
        <f t="shared" ca="1" si="13"/>
        <v>0</v>
      </c>
      <c r="AL59" s="640">
        <f t="shared" ca="1" si="14"/>
        <v>0</v>
      </c>
      <c r="AM59" s="641">
        <f t="shared" ca="1" si="15"/>
        <v>0</v>
      </c>
    </row>
    <row r="60" spans="1:39" s="137" customFormat="1" ht="12.9" customHeight="1" x14ac:dyDescent="0.3">
      <c r="A60" s="134"/>
      <c r="B60" s="134"/>
      <c r="C60" s="135"/>
      <c r="D60" s="647"/>
      <c r="E60" s="234" t="str">
        <f t="shared" ref="E60:L84" ca="1" si="17">INDIRECT((ADDRESS(ROW(),COLUMN(),,,$F$291)))</f>
        <v>Bulgaria</v>
      </c>
      <c r="F60" s="234" t="str">
        <f t="shared" ca="1" si="17"/>
        <v>bg</v>
      </c>
      <c r="G60" s="234" t="str">
        <f t="shared" ca="1" si="17"/>
        <v>e6bbls</v>
      </c>
      <c r="H60" s="633"/>
      <c r="I60" s="633"/>
      <c r="J60" s="231">
        <f t="shared" ca="1" si="17"/>
        <v>0</v>
      </c>
      <c r="K60" s="231">
        <f t="shared" ca="1" si="17"/>
        <v>2.3673900236739001</v>
      </c>
      <c r="L60" s="328">
        <f t="shared" ca="1" si="17"/>
        <v>0</v>
      </c>
      <c r="M60" s="249">
        <f ca="1">($J60/$F$5)*(1-$F$9)*Oil_Calcs!$F$10*$F$17</f>
        <v>0</v>
      </c>
      <c r="N60" s="231">
        <f ca="1">($J60/$F$5)*(1-$F$9)*Oil_Calcs!$F$11*$F$18</f>
        <v>0</v>
      </c>
      <c r="O60" s="638">
        <f ca="1">($J60/$F$5)*(1-$F$9)*Oil_Calcs!$F$12*$F$19</f>
        <v>0</v>
      </c>
      <c r="P60" s="249">
        <f ca="1">IFERROR(IF(Summary!$F$5="GWP100",INDEX('General Inputs'!$G$80:$G$169,MATCH(Oil_Calcs!F60,'General Inputs'!$F$80:$F$169,0)),INDEX('General Inputs'!$G$177:$G$266,MATCH(Oil_Calcs!$F60,'General Inputs'!$F$177:$F$266,0)))*$J60,0)</f>
        <v>0</v>
      </c>
      <c r="Q60" s="249">
        <f ca="1">IFERROR(IF(Summary!$F$5="GWP100",INDEX('General Inputs'!$H$80:$H$169,MATCH(Oil_Calcs!$F60,'General Inputs'!$F$80:$F$169,0)),INDEX('General Inputs'!$H$177:$H$266,MATCH(Oil_Calcs!$F60,'General Inputs'!$F$177:$F$266,0)))*$J60,0)</f>
        <v>0</v>
      </c>
      <c r="R60" s="249">
        <f ca="1">IFERROR(IF(Summary!$F$5="GWP100",INDEX('General Inputs'!$I$80:$I$169,MATCH(Oil_Calcs!$F60,'General Inputs'!$F$80:$F$169,0)),INDEX('General Inputs'!$I$177:$I$266,MATCH(Oil_Calcs!$F60,'General Inputs'!$F$177:$F$266,0)))*$J60,0)</f>
        <v>0</v>
      </c>
      <c r="S60" s="249">
        <f t="shared" ca="1" si="6"/>
        <v>0</v>
      </c>
      <c r="T60" s="231">
        <f t="shared" ca="1" si="2"/>
        <v>0</v>
      </c>
      <c r="U60" s="638">
        <f t="shared" ca="1" si="3"/>
        <v>0</v>
      </c>
      <c r="V60" s="249">
        <f ca="1">($K60/$F$5)*(1-$F$9)*Oil_Calcs!$F$10*$F$17</f>
        <v>810.33105674614808</v>
      </c>
      <c r="W60" s="231">
        <f ca="1">($K60/$F$5)*(1-$F$9)*Oil_Calcs!$F$11*$F$18</f>
        <v>881.23726241237239</v>
      </c>
      <c r="X60" s="638">
        <f ca="1">($K60/$F$5)*(1-$F$9)*Oil_Calcs!$F$12*$F$19</f>
        <v>961.33217109763257</v>
      </c>
      <c r="Y60" s="249">
        <f ca="1">IFERROR(IF(Summary!$F$5="GWP100",INDEX('General Inputs'!$G$80:$G$169,MATCH(Oil_Calcs!F60,'General Inputs'!$F$80:$F$169,0)),INDEX('General Inputs'!$G$177:$G$266,MATCH(Oil_Calcs!$F60,'General Inputs'!$F$177:$F$266,0)))*$K60,0)</f>
        <v>95.442265714747947</v>
      </c>
      <c r="Z60" s="231">
        <f ca="1">IFERROR(IF(Summary!$F$5="GWP100",INDEX('General Inputs'!$H$80:$H$169,MATCH(Oil_Calcs!$F60,'General Inputs'!$F$80:$F$169,0)),INDEX('General Inputs'!$H$177:$H$266,MATCH(Oil_Calcs!$F60,'General Inputs'!$F$177:$F$266,0)))*$K60,0)</f>
        <v>117.98846183018836</v>
      </c>
      <c r="AA60" s="638">
        <f ca="1">IFERROR(IF(Summary!$F$5="GWP100",INDEX('General Inputs'!$I$80:$I$169,MATCH(Oil_Calcs!$F60,'General Inputs'!$F$80:$F$169,0)),INDEX('General Inputs'!$I$177:$I$266,MATCH(Oil_Calcs!$F60,'General Inputs'!$F$177:$F$266,0)))*$K60,0)</f>
        <v>368.67839279562668</v>
      </c>
      <c r="AB60" s="249">
        <f t="shared" ca="1" si="10"/>
        <v>905.773322460896</v>
      </c>
      <c r="AC60" s="231">
        <f t="shared" ca="1" si="11"/>
        <v>999.22572424256077</v>
      </c>
      <c r="AD60" s="638">
        <f t="shared" ca="1" si="12"/>
        <v>1330.0105638932591</v>
      </c>
      <c r="AE60" s="639">
        <f ca="1">($L60/$F$5)*Oil_Calcs!$F$10*$F$17</f>
        <v>0</v>
      </c>
      <c r="AF60" s="640">
        <f ca="1">($L60/$F$5)*Oil_Calcs!$F$11*$F$18</f>
        <v>0</v>
      </c>
      <c r="AG60" s="641">
        <f ca="1">($L60/$F$5)*Oil_Calcs!$F$12*$F$19</f>
        <v>0</v>
      </c>
      <c r="AH60" s="639">
        <f t="shared" ca="1" si="7"/>
        <v>0</v>
      </c>
      <c r="AI60" s="640">
        <f t="shared" ca="1" si="8"/>
        <v>0</v>
      </c>
      <c r="AJ60" s="641">
        <f t="shared" ca="1" si="9"/>
        <v>0</v>
      </c>
      <c r="AK60" s="639">
        <f t="shared" ca="1" si="13"/>
        <v>0</v>
      </c>
      <c r="AL60" s="640">
        <f t="shared" ca="1" si="14"/>
        <v>0</v>
      </c>
      <c r="AM60" s="641">
        <f t="shared" ca="1" si="15"/>
        <v>0</v>
      </c>
    </row>
    <row r="61" spans="1:39" s="137" customFormat="1" ht="12.9" customHeight="1" x14ac:dyDescent="0.3">
      <c r="A61" s="134"/>
      <c r="B61" s="134"/>
      <c r="C61" s="135"/>
      <c r="D61" s="647"/>
      <c r="E61" s="234" t="str">
        <f t="shared" ca="1" si="17"/>
        <v>Bahrain</v>
      </c>
      <c r="F61" s="234" t="str">
        <f t="shared" ca="1" si="17"/>
        <v>bh</v>
      </c>
      <c r="G61" s="234" t="str">
        <f t="shared" ca="1" si="17"/>
        <v>e6bbls</v>
      </c>
      <c r="H61" s="633"/>
      <c r="I61" s="633"/>
      <c r="J61" s="231">
        <f t="shared" ca="1" si="17"/>
        <v>0</v>
      </c>
      <c r="K61" s="231">
        <f t="shared" ca="1" si="17"/>
        <v>20.918390207633902</v>
      </c>
      <c r="L61" s="328">
        <f t="shared" ca="1" si="17"/>
        <v>70.810000708100006</v>
      </c>
      <c r="M61" s="249">
        <f ca="1">($J61/$F$5)*(1-$F$9)*Oil_Calcs!$F$10*$F$17</f>
        <v>0</v>
      </c>
      <c r="N61" s="231">
        <f ca="1">($J61/$F$5)*(1-$F$9)*Oil_Calcs!$F$11*$F$18</f>
        <v>0</v>
      </c>
      <c r="O61" s="638">
        <f ca="1">($J61/$F$5)*(1-$F$9)*Oil_Calcs!$F$12*$F$19</f>
        <v>0</v>
      </c>
      <c r="P61" s="249">
        <f ca="1">IFERROR(IF(Summary!$F$5="GWP100",INDEX('General Inputs'!$G$80:$G$169,MATCH(Oil_Calcs!F61,'General Inputs'!$F$80:$F$169,0)),INDEX('General Inputs'!$G$177:$G$266,MATCH(Oil_Calcs!$F61,'General Inputs'!$F$177:$F$266,0)))*$J61,0)</f>
        <v>0</v>
      </c>
      <c r="Q61" s="249">
        <f ca="1">IFERROR(IF(Summary!$F$5="GWP100",INDEX('General Inputs'!$H$80:$H$169,MATCH(Oil_Calcs!$F61,'General Inputs'!$F$80:$F$169,0)),INDEX('General Inputs'!$H$177:$H$266,MATCH(Oil_Calcs!$F61,'General Inputs'!$F$177:$F$266,0)))*$J61,0)</f>
        <v>0</v>
      </c>
      <c r="R61" s="249">
        <f ca="1">IFERROR(IF(Summary!$F$5="GWP100",INDEX('General Inputs'!$I$80:$I$169,MATCH(Oil_Calcs!$F61,'General Inputs'!$F$80:$F$169,0)),INDEX('General Inputs'!$I$177:$I$266,MATCH(Oil_Calcs!$F61,'General Inputs'!$F$177:$F$266,0)))*$J61,0)</f>
        <v>0</v>
      </c>
      <c r="S61" s="249">
        <f t="shared" ca="1" si="6"/>
        <v>0</v>
      </c>
      <c r="T61" s="231">
        <f t="shared" ca="1" si="2"/>
        <v>0</v>
      </c>
      <c r="U61" s="638">
        <f t="shared" ca="1" si="3"/>
        <v>0</v>
      </c>
      <c r="V61" s="249">
        <f ca="1">($K61/$F$5)*(1-$F$9)*Oil_Calcs!$F$10*$F$17</f>
        <v>7160.1303853070458</v>
      </c>
      <c r="W61" s="231">
        <f ca="1">($K61/$F$5)*(1-$F$9)*Oil_Calcs!$F$11*$F$18</f>
        <v>7786.6615708896434</v>
      </c>
      <c r="X61" s="638">
        <f ca="1">($K61/$F$5)*(1-$F$9)*Oil_Calcs!$F$12*$F$19</f>
        <v>8494.384648527257</v>
      </c>
      <c r="Y61" s="249">
        <f ca="1">IFERROR(IF(Summary!$F$5="GWP100",INDEX('General Inputs'!$G$80:$G$169,MATCH(Oil_Calcs!F61,'General Inputs'!$F$80:$F$169,0)),INDEX('General Inputs'!$G$177:$G$266,MATCH(Oil_Calcs!$F61,'General Inputs'!$F$177:$F$266,0)))*$K61,0)</f>
        <v>551.96164280185997</v>
      </c>
      <c r="Z61" s="231">
        <f ca="1">IFERROR(IF(Summary!$F$5="GWP100",INDEX('General Inputs'!$H$80:$H$169,MATCH(Oil_Calcs!$F61,'General Inputs'!$F$80:$F$169,0)),INDEX('General Inputs'!$H$177:$H$266,MATCH(Oil_Calcs!$F61,'General Inputs'!$F$177:$F$266,0)))*$K61,0)</f>
        <v>609.46044816539154</v>
      </c>
      <c r="AA61" s="638">
        <f ca="1">IFERROR(IF(Summary!$F$5="GWP100",INDEX('General Inputs'!$I$80:$I$169,MATCH(Oil_Calcs!$F61,'General Inputs'!$F$80:$F$169,0)),INDEX('General Inputs'!$I$177:$I$266,MATCH(Oil_Calcs!$F61,'General Inputs'!$F$177:$F$266,0)))*$K61,0)</f>
        <v>1287.0932411415868</v>
      </c>
      <c r="AB61" s="249">
        <f t="shared" ca="1" si="10"/>
        <v>7712.0920281089057</v>
      </c>
      <c r="AC61" s="231">
        <f t="shared" ca="1" si="11"/>
        <v>8396.1220190550357</v>
      </c>
      <c r="AD61" s="638">
        <f t="shared" ca="1" si="12"/>
        <v>9781.477889668844</v>
      </c>
      <c r="AE61" s="639">
        <f ca="1">($L61/$F$5)*Oil_Calcs!$F$10*$F$17</f>
        <v>27542.578597390315</v>
      </c>
      <c r="AF61" s="640">
        <f ca="1">($L61/$F$5)*Oil_Calcs!$F$11*$F$18</f>
        <v>29952.630299526299</v>
      </c>
      <c r="AG61" s="641">
        <f ca="1">($L61/$F$5)*Oil_Calcs!$F$12*$F$19</f>
        <v>32674.999508196106</v>
      </c>
      <c r="AH61" s="639">
        <f t="shared" ca="1" si="7"/>
        <v>2195.2883288044427</v>
      </c>
      <c r="AI61" s="640">
        <f t="shared" ca="1" si="8"/>
        <v>3130.3334012491978</v>
      </c>
      <c r="AJ61" s="641">
        <f t="shared" ca="1" si="9"/>
        <v>7389.1872056940238</v>
      </c>
      <c r="AK61" s="639">
        <f t="shared" ca="1" si="13"/>
        <v>29737.866926194758</v>
      </c>
      <c r="AL61" s="640">
        <f t="shared" ca="1" si="14"/>
        <v>33082.963700775494</v>
      </c>
      <c r="AM61" s="641">
        <f t="shared" ca="1" si="15"/>
        <v>40064.186713890129</v>
      </c>
    </row>
    <row r="62" spans="1:39" s="137" customFormat="1" ht="12.9" customHeight="1" x14ac:dyDescent="0.3">
      <c r="A62" s="134"/>
      <c r="B62" s="134"/>
      <c r="C62" s="135"/>
      <c r="D62" s="647"/>
      <c r="E62" s="234" t="str">
        <f t="shared" ca="1" si="17"/>
        <v>Burundi</v>
      </c>
      <c r="F62" s="234" t="str">
        <f t="shared" ca="1" si="17"/>
        <v>bi</v>
      </c>
      <c r="G62" s="234" t="str">
        <f t="shared" ca="1" si="17"/>
        <v>e6bbls</v>
      </c>
      <c r="H62" s="633"/>
      <c r="I62" s="633"/>
      <c r="J62" s="231">
        <f t="shared" ca="1" si="17"/>
        <v>0</v>
      </c>
      <c r="K62" s="231">
        <f t="shared" ca="1" si="17"/>
        <v>0</v>
      </c>
      <c r="L62" s="328">
        <f t="shared" ca="1" si="17"/>
        <v>0</v>
      </c>
      <c r="M62" s="249">
        <f ca="1">($J62/$F$5)*(1-$F$9)*Oil_Calcs!$F$10*$F$17</f>
        <v>0</v>
      </c>
      <c r="N62" s="231">
        <f ca="1">($J62/$F$5)*(1-$F$9)*Oil_Calcs!$F$11*$F$18</f>
        <v>0</v>
      </c>
      <c r="O62" s="638">
        <f ca="1">($J62/$F$5)*(1-$F$9)*Oil_Calcs!$F$12*$F$19</f>
        <v>0</v>
      </c>
      <c r="P62" s="249">
        <f ca="1">IFERROR(IF(Summary!$F$5="GWP100",INDEX('General Inputs'!$G$80:$G$169,MATCH(Oil_Calcs!F62,'General Inputs'!$F$80:$F$169,0)),INDEX('General Inputs'!$G$177:$G$266,MATCH(Oil_Calcs!$F62,'General Inputs'!$F$177:$F$266,0)))*$J62,0)</f>
        <v>0</v>
      </c>
      <c r="Q62" s="249">
        <f ca="1">IFERROR(IF(Summary!$F$5="GWP100",INDEX('General Inputs'!$H$80:$H$169,MATCH(Oil_Calcs!$F62,'General Inputs'!$F$80:$F$169,0)),INDEX('General Inputs'!$H$177:$H$266,MATCH(Oil_Calcs!$F62,'General Inputs'!$F$177:$F$266,0)))*$J62,0)</f>
        <v>0</v>
      </c>
      <c r="R62" s="249">
        <f ca="1">IFERROR(IF(Summary!$F$5="GWP100",INDEX('General Inputs'!$I$80:$I$169,MATCH(Oil_Calcs!$F62,'General Inputs'!$F$80:$F$169,0)),INDEX('General Inputs'!$I$177:$I$266,MATCH(Oil_Calcs!$F62,'General Inputs'!$F$177:$F$266,0)))*$J62,0)</f>
        <v>0</v>
      </c>
      <c r="S62" s="249">
        <f t="shared" ca="1" si="6"/>
        <v>0</v>
      </c>
      <c r="T62" s="231">
        <f t="shared" ca="1" si="2"/>
        <v>0</v>
      </c>
      <c r="U62" s="638">
        <f t="shared" ca="1" si="3"/>
        <v>0</v>
      </c>
      <c r="V62" s="249">
        <f ca="1">($K62/$F$5)*(1-$F$9)*Oil_Calcs!$F$10*$F$17</f>
        <v>0</v>
      </c>
      <c r="W62" s="231">
        <f ca="1">($K62/$F$5)*(1-$F$9)*Oil_Calcs!$F$11*$F$18</f>
        <v>0</v>
      </c>
      <c r="X62" s="638">
        <f ca="1">($K62/$F$5)*(1-$F$9)*Oil_Calcs!$F$12*$F$19</f>
        <v>0</v>
      </c>
      <c r="Y62" s="249">
        <f ca="1">IFERROR(IF(Summary!$F$5="GWP100",INDEX('General Inputs'!$G$80:$G$169,MATCH(Oil_Calcs!F62,'General Inputs'!$F$80:$F$169,0)),INDEX('General Inputs'!$G$177:$G$266,MATCH(Oil_Calcs!$F62,'General Inputs'!$F$177:$F$266,0)))*$K62,0)</f>
        <v>0</v>
      </c>
      <c r="Z62" s="231">
        <f ca="1">IFERROR(IF(Summary!$F$5="GWP100",INDEX('General Inputs'!$H$80:$H$169,MATCH(Oil_Calcs!$F62,'General Inputs'!$F$80:$F$169,0)),INDEX('General Inputs'!$H$177:$H$266,MATCH(Oil_Calcs!$F62,'General Inputs'!$F$177:$F$266,0)))*$K62,0)</f>
        <v>0</v>
      </c>
      <c r="AA62" s="638">
        <f ca="1">IFERROR(IF(Summary!$F$5="GWP100",INDEX('General Inputs'!$I$80:$I$169,MATCH(Oil_Calcs!$F62,'General Inputs'!$F$80:$F$169,0)),INDEX('General Inputs'!$I$177:$I$266,MATCH(Oil_Calcs!$F62,'General Inputs'!$F$177:$F$266,0)))*$K62,0)</f>
        <v>0</v>
      </c>
      <c r="AB62" s="249">
        <f t="shared" ca="1" si="10"/>
        <v>0</v>
      </c>
      <c r="AC62" s="231">
        <f t="shared" ca="1" si="11"/>
        <v>0</v>
      </c>
      <c r="AD62" s="638">
        <f t="shared" ca="1" si="12"/>
        <v>0</v>
      </c>
      <c r="AE62" s="639">
        <f ca="1">($L62/$F$5)*Oil_Calcs!$F$10*$F$17</f>
        <v>0</v>
      </c>
      <c r="AF62" s="640">
        <f ca="1">($L62/$F$5)*Oil_Calcs!$F$11*$F$18</f>
        <v>0</v>
      </c>
      <c r="AG62" s="641">
        <f ca="1">($L62/$F$5)*Oil_Calcs!$F$12*$F$19</f>
        <v>0</v>
      </c>
      <c r="AH62" s="639">
        <f t="shared" ca="1" si="7"/>
        <v>0</v>
      </c>
      <c r="AI62" s="640">
        <f t="shared" ca="1" si="8"/>
        <v>0</v>
      </c>
      <c r="AJ62" s="641">
        <f t="shared" ca="1" si="9"/>
        <v>0</v>
      </c>
      <c r="AK62" s="639">
        <f t="shared" ca="1" si="13"/>
        <v>0</v>
      </c>
      <c r="AL62" s="640">
        <f t="shared" ca="1" si="14"/>
        <v>0</v>
      </c>
      <c r="AM62" s="641">
        <f t="shared" ca="1" si="15"/>
        <v>0</v>
      </c>
    </row>
    <row r="63" spans="1:39" s="137" customFormat="1" ht="12.9" customHeight="1" x14ac:dyDescent="0.3">
      <c r="A63" s="134"/>
      <c r="B63" s="134"/>
      <c r="C63" s="135"/>
      <c r="D63" s="647"/>
      <c r="E63" s="234" t="str">
        <f t="shared" ca="1" si="17"/>
        <v>Benin</v>
      </c>
      <c r="F63" s="234" t="str">
        <f t="shared" ca="1" si="17"/>
        <v>bj</v>
      </c>
      <c r="G63" s="234" t="str">
        <f t="shared" ca="1" si="17"/>
        <v>e6bbls</v>
      </c>
      <c r="H63" s="633"/>
      <c r="I63" s="633"/>
      <c r="J63" s="231">
        <f t="shared" ca="1" si="17"/>
        <v>0</v>
      </c>
      <c r="K63" s="231">
        <f t="shared" ca="1" si="17"/>
        <v>0</v>
      </c>
      <c r="L63" s="328">
        <f t="shared" ca="1" si="17"/>
        <v>0</v>
      </c>
      <c r="M63" s="249">
        <f ca="1">($J63/$F$5)*(1-$F$9)*Oil_Calcs!$F$10*$F$17</f>
        <v>0</v>
      </c>
      <c r="N63" s="231">
        <f ca="1">($J63/$F$5)*(1-$F$9)*Oil_Calcs!$F$11*$F$18</f>
        <v>0</v>
      </c>
      <c r="O63" s="638">
        <f ca="1">($J63/$F$5)*(1-$F$9)*Oil_Calcs!$F$12*$F$19</f>
        <v>0</v>
      </c>
      <c r="P63" s="249">
        <f ca="1">IFERROR(IF(Summary!$F$5="GWP100",INDEX('General Inputs'!$G$80:$G$169,MATCH(Oil_Calcs!F63,'General Inputs'!$F$80:$F$169,0)),INDEX('General Inputs'!$G$177:$G$266,MATCH(Oil_Calcs!$F63,'General Inputs'!$F$177:$F$266,0)))*$J63,0)</f>
        <v>0</v>
      </c>
      <c r="Q63" s="249">
        <f ca="1">IFERROR(IF(Summary!$F$5="GWP100",INDEX('General Inputs'!$H$80:$H$169,MATCH(Oil_Calcs!$F63,'General Inputs'!$F$80:$F$169,0)),INDEX('General Inputs'!$H$177:$H$266,MATCH(Oil_Calcs!$F63,'General Inputs'!$F$177:$F$266,0)))*$J63,0)</f>
        <v>0</v>
      </c>
      <c r="R63" s="249">
        <f ca="1">IFERROR(IF(Summary!$F$5="GWP100",INDEX('General Inputs'!$I$80:$I$169,MATCH(Oil_Calcs!$F63,'General Inputs'!$F$80:$F$169,0)),INDEX('General Inputs'!$I$177:$I$266,MATCH(Oil_Calcs!$F63,'General Inputs'!$F$177:$F$266,0)))*$J63,0)</f>
        <v>0</v>
      </c>
      <c r="S63" s="249">
        <f t="shared" ca="1" si="6"/>
        <v>0</v>
      </c>
      <c r="T63" s="231">
        <f t="shared" ca="1" si="2"/>
        <v>0</v>
      </c>
      <c r="U63" s="638">
        <f t="shared" ca="1" si="3"/>
        <v>0</v>
      </c>
      <c r="V63" s="249">
        <f ca="1">($K63/$F$5)*(1-$F$9)*Oil_Calcs!$F$10*$F$17</f>
        <v>0</v>
      </c>
      <c r="W63" s="231">
        <f ca="1">($K63/$F$5)*(1-$F$9)*Oil_Calcs!$F$11*$F$18</f>
        <v>0</v>
      </c>
      <c r="X63" s="638">
        <f ca="1">($K63/$F$5)*(1-$F$9)*Oil_Calcs!$F$12*$F$19</f>
        <v>0</v>
      </c>
      <c r="Y63" s="249">
        <f ca="1">IFERROR(IF(Summary!$F$5="GWP100",INDEX('General Inputs'!$G$80:$G$169,MATCH(Oil_Calcs!F63,'General Inputs'!$F$80:$F$169,0)),INDEX('General Inputs'!$G$177:$G$266,MATCH(Oil_Calcs!$F63,'General Inputs'!$F$177:$F$266,0)))*$K63,0)</f>
        <v>0</v>
      </c>
      <c r="Z63" s="231">
        <f ca="1">IFERROR(IF(Summary!$F$5="GWP100",INDEX('General Inputs'!$H$80:$H$169,MATCH(Oil_Calcs!$F63,'General Inputs'!$F$80:$F$169,0)),INDEX('General Inputs'!$H$177:$H$266,MATCH(Oil_Calcs!$F63,'General Inputs'!$F$177:$F$266,0)))*$K63,0)</f>
        <v>0</v>
      </c>
      <c r="AA63" s="638">
        <f ca="1">IFERROR(IF(Summary!$F$5="GWP100",INDEX('General Inputs'!$I$80:$I$169,MATCH(Oil_Calcs!$F63,'General Inputs'!$F$80:$F$169,0)),INDEX('General Inputs'!$I$177:$I$266,MATCH(Oil_Calcs!$F63,'General Inputs'!$F$177:$F$266,0)))*$K63,0)</f>
        <v>0</v>
      </c>
      <c r="AB63" s="249">
        <f t="shared" ca="1" si="10"/>
        <v>0</v>
      </c>
      <c r="AC63" s="231">
        <f t="shared" ca="1" si="11"/>
        <v>0</v>
      </c>
      <c r="AD63" s="638">
        <f t="shared" ca="1" si="12"/>
        <v>0</v>
      </c>
      <c r="AE63" s="639">
        <f ca="1">($L63/$F$5)*Oil_Calcs!$F$10*$F$17</f>
        <v>0</v>
      </c>
      <c r="AF63" s="640">
        <f ca="1">($L63/$F$5)*Oil_Calcs!$F$11*$F$18</f>
        <v>0</v>
      </c>
      <c r="AG63" s="641">
        <f ca="1">($L63/$F$5)*Oil_Calcs!$F$12*$F$19</f>
        <v>0</v>
      </c>
      <c r="AH63" s="639">
        <f t="shared" ca="1" si="7"/>
        <v>0</v>
      </c>
      <c r="AI63" s="640">
        <f t="shared" ca="1" si="8"/>
        <v>0</v>
      </c>
      <c r="AJ63" s="641">
        <f t="shared" ca="1" si="9"/>
        <v>0</v>
      </c>
      <c r="AK63" s="639">
        <f t="shared" ca="1" si="13"/>
        <v>0</v>
      </c>
      <c r="AL63" s="640">
        <f t="shared" ca="1" si="14"/>
        <v>0</v>
      </c>
      <c r="AM63" s="641">
        <f t="shared" ca="1" si="15"/>
        <v>0</v>
      </c>
    </row>
    <row r="64" spans="1:39" s="137" customFormat="1" ht="12.9" customHeight="1" x14ac:dyDescent="0.3">
      <c r="A64" s="134"/>
      <c r="B64" s="134"/>
      <c r="C64" s="135"/>
      <c r="D64" s="647"/>
      <c r="E64" s="234" t="str">
        <f t="shared" ca="1" si="17"/>
        <v>Saint BarthÃ©lemy</v>
      </c>
      <c r="F64" s="234" t="str">
        <f t="shared" ca="1" si="17"/>
        <v>bl</v>
      </c>
      <c r="G64" s="234" t="str">
        <f t="shared" ca="1" si="17"/>
        <v>e6bbls</v>
      </c>
      <c r="H64" s="633"/>
      <c r="I64" s="633"/>
      <c r="J64" s="231">
        <f t="shared" ca="1" si="17"/>
        <v>0</v>
      </c>
      <c r="K64" s="231">
        <f t="shared" ca="1" si="17"/>
        <v>0</v>
      </c>
      <c r="L64" s="328">
        <f t="shared" ca="1" si="17"/>
        <v>0</v>
      </c>
      <c r="M64" s="249">
        <f ca="1">($J64/$F$5)*(1-$F$9)*Oil_Calcs!$F$10*$F$17</f>
        <v>0</v>
      </c>
      <c r="N64" s="231">
        <f ca="1">($J64/$F$5)*(1-$F$9)*Oil_Calcs!$F$11*$F$18</f>
        <v>0</v>
      </c>
      <c r="O64" s="638">
        <f ca="1">($J64/$F$5)*(1-$F$9)*Oil_Calcs!$F$12*$F$19</f>
        <v>0</v>
      </c>
      <c r="P64" s="249">
        <f ca="1">IFERROR(IF(Summary!$F$5="GWP100",INDEX('General Inputs'!$G$80:$G$169,MATCH(Oil_Calcs!F64,'General Inputs'!$F$80:$F$169,0)),INDEX('General Inputs'!$G$177:$G$266,MATCH(Oil_Calcs!$F64,'General Inputs'!$F$177:$F$266,0)))*$J64,0)</f>
        <v>0</v>
      </c>
      <c r="Q64" s="249">
        <f ca="1">IFERROR(IF(Summary!$F$5="GWP100",INDEX('General Inputs'!$H$80:$H$169,MATCH(Oil_Calcs!$F64,'General Inputs'!$F$80:$F$169,0)),INDEX('General Inputs'!$H$177:$H$266,MATCH(Oil_Calcs!$F64,'General Inputs'!$F$177:$F$266,0)))*$J64,0)</f>
        <v>0</v>
      </c>
      <c r="R64" s="249">
        <f ca="1">IFERROR(IF(Summary!$F$5="GWP100",INDEX('General Inputs'!$I$80:$I$169,MATCH(Oil_Calcs!$F64,'General Inputs'!$F$80:$F$169,0)),INDEX('General Inputs'!$I$177:$I$266,MATCH(Oil_Calcs!$F64,'General Inputs'!$F$177:$F$266,0)))*$J64,0)</f>
        <v>0</v>
      </c>
      <c r="S64" s="249">
        <f t="shared" ca="1" si="6"/>
        <v>0</v>
      </c>
      <c r="T64" s="231">
        <f t="shared" ca="1" si="2"/>
        <v>0</v>
      </c>
      <c r="U64" s="638">
        <f t="shared" ca="1" si="3"/>
        <v>0</v>
      </c>
      <c r="V64" s="249">
        <f ca="1">($K64/$F$5)*(1-$F$9)*Oil_Calcs!$F$10*$F$17</f>
        <v>0</v>
      </c>
      <c r="W64" s="231">
        <f ca="1">($K64/$F$5)*(1-$F$9)*Oil_Calcs!$F$11*$F$18</f>
        <v>0</v>
      </c>
      <c r="X64" s="638">
        <f ca="1">($K64/$F$5)*(1-$F$9)*Oil_Calcs!$F$12*$F$19</f>
        <v>0</v>
      </c>
      <c r="Y64" s="249">
        <f ca="1">IFERROR(IF(Summary!$F$5="GWP100",INDEX('General Inputs'!$G$80:$G$169,MATCH(Oil_Calcs!F64,'General Inputs'!$F$80:$F$169,0)),INDEX('General Inputs'!$G$177:$G$266,MATCH(Oil_Calcs!$F64,'General Inputs'!$F$177:$F$266,0)))*$K64,0)</f>
        <v>0</v>
      </c>
      <c r="Z64" s="231">
        <f ca="1">IFERROR(IF(Summary!$F$5="GWP100",INDEX('General Inputs'!$H$80:$H$169,MATCH(Oil_Calcs!$F64,'General Inputs'!$F$80:$F$169,0)),INDEX('General Inputs'!$H$177:$H$266,MATCH(Oil_Calcs!$F64,'General Inputs'!$F$177:$F$266,0)))*$K64,0)</f>
        <v>0</v>
      </c>
      <c r="AA64" s="638">
        <f ca="1">IFERROR(IF(Summary!$F$5="GWP100",INDEX('General Inputs'!$I$80:$I$169,MATCH(Oil_Calcs!$F64,'General Inputs'!$F$80:$F$169,0)),INDEX('General Inputs'!$I$177:$I$266,MATCH(Oil_Calcs!$F64,'General Inputs'!$F$177:$F$266,0)))*$K64,0)</f>
        <v>0</v>
      </c>
      <c r="AB64" s="249">
        <f t="shared" ca="1" si="10"/>
        <v>0</v>
      </c>
      <c r="AC64" s="231">
        <f t="shared" ca="1" si="11"/>
        <v>0</v>
      </c>
      <c r="AD64" s="638">
        <f t="shared" ca="1" si="12"/>
        <v>0</v>
      </c>
      <c r="AE64" s="639">
        <f ca="1">($L64/$F$5)*Oil_Calcs!$F$10*$F$17</f>
        <v>0</v>
      </c>
      <c r="AF64" s="640">
        <f ca="1">($L64/$F$5)*Oil_Calcs!$F$11*$F$18</f>
        <v>0</v>
      </c>
      <c r="AG64" s="641">
        <f ca="1">($L64/$F$5)*Oil_Calcs!$F$12*$F$19</f>
        <v>0</v>
      </c>
      <c r="AH64" s="639">
        <f t="shared" ca="1" si="7"/>
        <v>0</v>
      </c>
      <c r="AI64" s="640">
        <f t="shared" ca="1" si="8"/>
        <v>0</v>
      </c>
      <c r="AJ64" s="641">
        <f t="shared" ca="1" si="9"/>
        <v>0</v>
      </c>
      <c r="AK64" s="639">
        <f t="shared" ca="1" si="13"/>
        <v>0</v>
      </c>
      <c r="AL64" s="640">
        <f t="shared" ca="1" si="14"/>
        <v>0</v>
      </c>
      <c r="AM64" s="641">
        <f t="shared" ca="1" si="15"/>
        <v>0</v>
      </c>
    </row>
    <row r="65" spans="1:39" s="137" customFormat="1" ht="12.9" customHeight="1" x14ac:dyDescent="0.3">
      <c r="A65" s="134"/>
      <c r="B65" s="134"/>
      <c r="C65" s="135"/>
      <c r="D65" s="647"/>
      <c r="E65" s="234" t="str">
        <f t="shared" ca="1" si="17"/>
        <v>Bermuda</v>
      </c>
      <c r="F65" s="234" t="str">
        <f t="shared" ca="1" si="17"/>
        <v>bm</v>
      </c>
      <c r="G65" s="234" t="str">
        <f t="shared" ca="1" si="17"/>
        <v>e6bbls</v>
      </c>
      <c r="H65" s="633"/>
      <c r="I65" s="633"/>
      <c r="J65" s="231">
        <f t="shared" ca="1" si="17"/>
        <v>0</v>
      </c>
      <c r="K65" s="231">
        <f t="shared" ca="1" si="17"/>
        <v>0</v>
      </c>
      <c r="L65" s="328">
        <f t="shared" ca="1" si="17"/>
        <v>0</v>
      </c>
      <c r="M65" s="249">
        <f ca="1">($J65/$F$5)*(1-$F$9)*Oil_Calcs!$F$10*$F$17</f>
        <v>0</v>
      </c>
      <c r="N65" s="231">
        <f ca="1">($J65/$F$5)*(1-$F$9)*Oil_Calcs!$F$11*$F$18</f>
        <v>0</v>
      </c>
      <c r="O65" s="638">
        <f ca="1">($J65/$F$5)*(1-$F$9)*Oil_Calcs!$F$12*$F$19</f>
        <v>0</v>
      </c>
      <c r="P65" s="249">
        <f ca="1">IFERROR(IF(Summary!$F$5="GWP100",INDEX('General Inputs'!$G$80:$G$169,MATCH(Oil_Calcs!F65,'General Inputs'!$F$80:$F$169,0)),INDEX('General Inputs'!$G$177:$G$266,MATCH(Oil_Calcs!$F65,'General Inputs'!$F$177:$F$266,0)))*$J65,0)</f>
        <v>0</v>
      </c>
      <c r="Q65" s="249">
        <f ca="1">IFERROR(IF(Summary!$F$5="GWP100",INDEX('General Inputs'!$H$80:$H$169,MATCH(Oil_Calcs!$F65,'General Inputs'!$F$80:$F$169,0)),INDEX('General Inputs'!$H$177:$H$266,MATCH(Oil_Calcs!$F65,'General Inputs'!$F$177:$F$266,0)))*$J65,0)</f>
        <v>0</v>
      </c>
      <c r="R65" s="249">
        <f ca="1">IFERROR(IF(Summary!$F$5="GWP100",INDEX('General Inputs'!$I$80:$I$169,MATCH(Oil_Calcs!$F65,'General Inputs'!$F$80:$F$169,0)),INDEX('General Inputs'!$I$177:$I$266,MATCH(Oil_Calcs!$F65,'General Inputs'!$F$177:$F$266,0)))*$J65,0)</f>
        <v>0</v>
      </c>
      <c r="S65" s="249">
        <f t="shared" ca="1" si="6"/>
        <v>0</v>
      </c>
      <c r="T65" s="231">
        <f t="shared" ca="1" si="2"/>
        <v>0</v>
      </c>
      <c r="U65" s="638">
        <f t="shared" ca="1" si="3"/>
        <v>0</v>
      </c>
      <c r="V65" s="249">
        <f ca="1">($K65/$F$5)*(1-$F$9)*Oil_Calcs!$F$10*$F$17</f>
        <v>0</v>
      </c>
      <c r="W65" s="231">
        <f ca="1">($K65/$F$5)*(1-$F$9)*Oil_Calcs!$F$11*$F$18</f>
        <v>0</v>
      </c>
      <c r="X65" s="638">
        <f ca="1">($K65/$F$5)*(1-$F$9)*Oil_Calcs!$F$12*$F$19</f>
        <v>0</v>
      </c>
      <c r="Y65" s="249">
        <f ca="1">IFERROR(IF(Summary!$F$5="GWP100",INDEX('General Inputs'!$G$80:$G$169,MATCH(Oil_Calcs!F65,'General Inputs'!$F$80:$F$169,0)),INDEX('General Inputs'!$G$177:$G$266,MATCH(Oil_Calcs!$F65,'General Inputs'!$F$177:$F$266,0)))*$K65,0)</f>
        <v>0</v>
      </c>
      <c r="Z65" s="231">
        <f ca="1">IFERROR(IF(Summary!$F$5="GWP100",INDEX('General Inputs'!$H$80:$H$169,MATCH(Oil_Calcs!$F65,'General Inputs'!$F$80:$F$169,0)),INDEX('General Inputs'!$H$177:$H$266,MATCH(Oil_Calcs!$F65,'General Inputs'!$F$177:$F$266,0)))*$K65,0)</f>
        <v>0</v>
      </c>
      <c r="AA65" s="638">
        <f ca="1">IFERROR(IF(Summary!$F$5="GWP100",INDEX('General Inputs'!$I$80:$I$169,MATCH(Oil_Calcs!$F65,'General Inputs'!$F$80:$F$169,0)),INDEX('General Inputs'!$I$177:$I$266,MATCH(Oil_Calcs!$F65,'General Inputs'!$F$177:$F$266,0)))*$K65,0)</f>
        <v>0</v>
      </c>
      <c r="AB65" s="249">
        <f t="shared" ca="1" si="10"/>
        <v>0</v>
      </c>
      <c r="AC65" s="231">
        <f t="shared" ca="1" si="11"/>
        <v>0</v>
      </c>
      <c r="AD65" s="638">
        <f t="shared" ca="1" si="12"/>
        <v>0</v>
      </c>
      <c r="AE65" s="639">
        <f ca="1">($L65/$F$5)*Oil_Calcs!$F$10*$F$17</f>
        <v>0</v>
      </c>
      <c r="AF65" s="640">
        <f ca="1">($L65/$F$5)*Oil_Calcs!$F$11*$F$18</f>
        <v>0</v>
      </c>
      <c r="AG65" s="641">
        <f ca="1">($L65/$F$5)*Oil_Calcs!$F$12*$F$19</f>
        <v>0</v>
      </c>
      <c r="AH65" s="639">
        <f t="shared" ca="1" si="7"/>
        <v>0</v>
      </c>
      <c r="AI65" s="640">
        <f t="shared" ca="1" si="8"/>
        <v>0</v>
      </c>
      <c r="AJ65" s="641">
        <f t="shared" ca="1" si="9"/>
        <v>0</v>
      </c>
      <c r="AK65" s="639">
        <f t="shared" ca="1" si="13"/>
        <v>0</v>
      </c>
      <c r="AL65" s="640">
        <f t="shared" ca="1" si="14"/>
        <v>0</v>
      </c>
      <c r="AM65" s="641">
        <f t="shared" ca="1" si="15"/>
        <v>0</v>
      </c>
    </row>
    <row r="66" spans="1:39" s="137" customFormat="1" ht="12.9" customHeight="1" x14ac:dyDescent="0.3">
      <c r="A66" s="134"/>
      <c r="B66" s="134"/>
      <c r="C66" s="135"/>
      <c r="D66" s="647"/>
      <c r="E66" s="234" t="str">
        <f t="shared" ca="1" si="17"/>
        <v>Brunei</v>
      </c>
      <c r="F66" s="234" t="str">
        <f t="shared" ca="1" si="17"/>
        <v>bn</v>
      </c>
      <c r="G66" s="234" t="str">
        <f t="shared" ca="1" si="17"/>
        <v>e6bbls</v>
      </c>
      <c r="H66" s="633"/>
      <c r="I66" s="633"/>
      <c r="J66" s="231">
        <f t="shared" ca="1" si="17"/>
        <v>44.165000441650001</v>
      </c>
      <c r="K66" s="231">
        <f t="shared" ca="1" si="17"/>
        <v>44.369415445194157</v>
      </c>
      <c r="L66" s="328">
        <f t="shared" ca="1" si="17"/>
        <v>40.150000401500002</v>
      </c>
      <c r="M66" s="249">
        <f ca="1">($J66/$F$5)*(1-$F$9)*Oil_Calcs!$F$10*$F$17</f>
        <v>15117.184376547013</v>
      </c>
      <c r="N66" s="231">
        <f ca="1">($J66/$F$5)*(1-$F$9)*Oil_Calcs!$F$11*$F$18</f>
        <v>16439.979764399795</v>
      </c>
      <c r="O66" s="638">
        <f ca="1">($J66/$F$5)*(1-$F$9)*Oil_Calcs!$F$12*$F$19</f>
        <v>17934.195606354231</v>
      </c>
      <c r="P66" s="249">
        <f ca="1">IFERROR(IF(Summary!$F$5="GWP100",INDEX('General Inputs'!$G$80:$G$169,MATCH(Oil_Calcs!F66,'General Inputs'!$F$80:$F$169,0)),INDEX('General Inputs'!$G$177:$G$266,MATCH(Oil_Calcs!$F66,'General Inputs'!$F$177:$F$266,0)))*$J66,0)</f>
        <v>890.68461041179091</v>
      </c>
      <c r="Q66" s="249">
        <f ca="1">IFERROR(IF(Summary!$F$5="GWP100",INDEX('General Inputs'!$H$80:$H$169,MATCH(Oil_Calcs!$F66,'General Inputs'!$F$80:$F$169,0)),INDEX('General Inputs'!$H$177:$H$266,MATCH(Oil_Calcs!$F66,'General Inputs'!$F$177:$F$266,0)))*$J66,0)</f>
        <v>1447.5902819926621</v>
      </c>
      <c r="R66" s="249">
        <f ca="1">IFERROR(IF(Summary!$F$5="GWP100",INDEX('General Inputs'!$I$80:$I$169,MATCH(Oil_Calcs!$F66,'General Inputs'!$F$80:$F$169,0)),INDEX('General Inputs'!$I$177:$I$266,MATCH(Oil_Calcs!$F66,'General Inputs'!$F$177:$F$266,0)))*$J66,0)</f>
        <v>3376.1886150179312</v>
      </c>
      <c r="S66" s="249">
        <f t="shared" ca="1" si="6"/>
        <v>16007.868986958803</v>
      </c>
      <c r="T66" s="231">
        <f t="shared" ca="1" si="2"/>
        <v>17887.570046392459</v>
      </c>
      <c r="U66" s="638">
        <f t="shared" ca="1" si="3"/>
        <v>21310.384221372162</v>
      </c>
      <c r="V66" s="249">
        <f ca="1">($K66/$F$5)*(1-$F$9)*Oil_Calcs!$F$10*$F$17</f>
        <v>15187.153339911843</v>
      </c>
      <c r="W66" s="231">
        <f ca="1">($K66/$F$5)*(1-$F$9)*Oil_Calcs!$F$11*$F$18</f>
        <v>16516.071205319073</v>
      </c>
      <c r="X66" s="638">
        <f ca="1">($K66/$F$5)*(1-$F$9)*Oil_Calcs!$F$12*$F$19</f>
        <v>18017.2029339162</v>
      </c>
      <c r="Y66" s="249">
        <f ca="1">IFERROR(IF(Summary!$F$5="GWP100",INDEX('General Inputs'!$G$80:$G$169,MATCH(Oil_Calcs!F66,'General Inputs'!$F$80:$F$169,0)),INDEX('General Inputs'!$G$177:$G$266,MATCH(Oil_Calcs!$F66,'General Inputs'!$F$177:$F$266,0)))*$K66,0)</f>
        <v>894.80708965946121</v>
      </c>
      <c r="Z66" s="231">
        <f ca="1">IFERROR(IF(Summary!$F$5="GWP100",INDEX('General Inputs'!$H$80:$H$169,MATCH(Oil_Calcs!$F66,'General Inputs'!$F$80:$F$169,0)),INDEX('General Inputs'!$H$177:$H$266,MATCH(Oil_Calcs!$F66,'General Inputs'!$F$177:$F$266,0)))*$K66,0)</f>
        <v>1454.2903650825506</v>
      </c>
      <c r="AA66" s="638">
        <f ca="1">IFERROR(IF(Summary!$F$5="GWP100",INDEX('General Inputs'!$I$80:$I$169,MATCH(Oil_Calcs!$F66,'General Inputs'!$F$80:$F$169,0)),INDEX('General Inputs'!$I$177:$I$266,MATCH(Oil_Calcs!$F66,'General Inputs'!$F$177:$F$266,0)))*$K66,0)</f>
        <v>3391.8150975448916</v>
      </c>
      <c r="AB66" s="249">
        <f t="shared" ca="1" si="10"/>
        <v>16081.960429571305</v>
      </c>
      <c r="AC66" s="231">
        <f t="shared" ca="1" si="11"/>
        <v>17970.361570401623</v>
      </c>
      <c r="AD66" s="638">
        <f t="shared" ca="1" si="12"/>
        <v>21409.018031461092</v>
      </c>
      <c r="AE66" s="639">
        <f ca="1">($L66/$F$5)*Oil_Calcs!$F$10*$F$17</f>
        <v>15616.926008829558</v>
      </c>
      <c r="AF66" s="640">
        <f ca="1">($L66/$F$5)*Oil_Calcs!$F$11*$F$18</f>
        <v>16983.450169834498</v>
      </c>
      <c r="AG66" s="641">
        <f ca="1">($L66/$F$5)*Oil_Calcs!$F$12*$F$19</f>
        <v>18527.061576812222</v>
      </c>
      <c r="AH66" s="639">
        <f t="shared" ca="1" si="7"/>
        <v>1244.7511142705603</v>
      </c>
      <c r="AI66" s="640">
        <f t="shared" ca="1" si="8"/>
        <v>1774.9313099866583</v>
      </c>
      <c r="AJ66" s="641">
        <f t="shared" ca="1" si="9"/>
        <v>4189.7453228161985</v>
      </c>
      <c r="AK66" s="639">
        <f t="shared" ca="1" si="13"/>
        <v>16861.677123100118</v>
      </c>
      <c r="AL66" s="640">
        <f t="shared" ca="1" si="14"/>
        <v>18758.381479821157</v>
      </c>
      <c r="AM66" s="641">
        <f t="shared" ca="1" si="15"/>
        <v>22716.80689962842</v>
      </c>
    </row>
    <row r="67" spans="1:39" s="137" customFormat="1" ht="12.9" customHeight="1" x14ac:dyDescent="0.3">
      <c r="A67" s="134"/>
      <c r="B67" s="134"/>
      <c r="C67" s="135"/>
      <c r="D67" s="647"/>
      <c r="E67" s="234" t="str">
        <f t="shared" ca="1" si="17"/>
        <v>Bolivia</v>
      </c>
      <c r="F67" s="234" t="str">
        <f t="shared" ca="1" si="17"/>
        <v>bo</v>
      </c>
      <c r="G67" s="234" t="str">
        <f t="shared" ca="1" si="17"/>
        <v>e6bbls</v>
      </c>
      <c r="H67" s="633"/>
      <c r="I67" s="633"/>
      <c r="J67" s="231">
        <f t="shared" ca="1" si="17"/>
        <v>0</v>
      </c>
      <c r="K67" s="231">
        <f t="shared" ca="1" si="17"/>
        <v>28.352090282020903</v>
      </c>
      <c r="L67" s="328">
        <f t="shared" ca="1" si="17"/>
        <v>0</v>
      </c>
      <c r="M67" s="249">
        <f ca="1">($J67/$F$5)*(1-$F$9)*Oil_Calcs!$F$10*$F$17</f>
        <v>0</v>
      </c>
      <c r="N67" s="231">
        <f ca="1">($J67/$F$5)*(1-$F$9)*Oil_Calcs!$F$11*$F$18</f>
        <v>0</v>
      </c>
      <c r="O67" s="638">
        <f ca="1">($J67/$F$5)*(1-$F$9)*Oil_Calcs!$F$12*$F$19</f>
        <v>0</v>
      </c>
      <c r="P67" s="249">
        <f ca="1">IFERROR(IF(Summary!$F$5="GWP100",INDEX('General Inputs'!$G$80:$G$169,MATCH(Oil_Calcs!F67,'General Inputs'!$F$80:$F$169,0)),INDEX('General Inputs'!$G$177:$G$266,MATCH(Oil_Calcs!$F67,'General Inputs'!$F$177:$F$266,0)))*$J67,0)</f>
        <v>0</v>
      </c>
      <c r="Q67" s="249">
        <f ca="1">IFERROR(IF(Summary!$F$5="GWP100",INDEX('General Inputs'!$H$80:$H$169,MATCH(Oil_Calcs!$F67,'General Inputs'!$F$80:$F$169,0)),INDEX('General Inputs'!$H$177:$H$266,MATCH(Oil_Calcs!$F67,'General Inputs'!$F$177:$F$266,0)))*$J67,0)</f>
        <v>0</v>
      </c>
      <c r="R67" s="249">
        <f ca="1">IFERROR(IF(Summary!$F$5="GWP100",INDEX('General Inputs'!$I$80:$I$169,MATCH(Oil_Calcs!$F67,'General Inputs'!$F$80:$F$169,0)),INDEX('General Inputs'!$I$177:$I$266,MATCH(Oil_Calcs!$F67,'General Inputs'!$F$177:$F$266,0)))*$J67,0)</f>
        <v>0</v>
      </c>
      <c r="S67" s="249">
        <f t="shared" ca="1" si="6"/>
        <v>0</v>
      </c>
      <c r="T67" s="231">
        <f t="shared" ca="1" si="2"/>
        <v>0</v>
      </c>
      <c r="U67" s="638">
        <f t="shared" ca="1" si="3"/>
        <v>0</v>
      </c>
      <c r="V67" s="249">
        <f ca="1">($K67/$F$5)*(1-$F$9)*Oil_Calcs!$F$10*$F$17</f>
        <v>9704.6025578575573</v>
      </c>
      <c r="W67" s="231">
        <f ca="1">($K67/$F$5)*(1-$F$9)*Oil_Calcs!$F$11*$F$18</f>
        <v>10553.78208657946</v>
      </c>
      <c r="X67" s="638">
        <f ca="1">($K67/$F$5)*(1-$F$9)*Oil_Calcs!$F$12*$F$19</f>
        <v>11513.006405118498</v>
      </c>
      <c r="Y67" s="249">
        <f ca="1">IFERROR(IF(Summary!$F$5="GWP100",INDEX('General Inputs'!$G$80:$G$169,MATCH(Oil_Calcs!F67,'General Inputs'!$F$80:$F$169,0)),INDEX('General Inputs'!$G$177:$G$266,MATCH(Oil_Calcs!$F67,'General Inputs'!$F$177:$F$266,0)))*$K67,0)</f>
        <v>755.07848314755643</v>
      </c>
      <c r="Z67" s="231">
        <f ca="1">IFERROR(IF(Summary!$F$5="GWP100",INDEX('General Inputs'!$H$80:$H$169,MATCH(Oil_Calcs!$F67,'General Inputs'!$F$80:$F$169,0)),INDEX('General Inputs'!$H$177:$H$266,MATCH(Oil_Calcs!$F67,'General Inputs'!$F$177:$F$266,0)))*$K67,0)</f>
        <v>1465.7569286312912</v>
      </c>
      <c r="AA67" s="638">
        <f ca="1">IFERROR(IF(Summary!$F$5="GWP100",INDEX('General Inputs'!$I$80:$I$169,MATCH(Oil_Calcs!$F67,'General Inputs'!$F$80:$F$169,0)),INDEX('General Inputs'!$I$177:$I$266,MATCH(Oil_Calcs!$F67,'General Inputs'!$F$177:$F$266,0)))*$K67,0)</f>
        <v>3043.4860389950086</v>
      </c>
      <c r="AB67" s="249">
        <f t="shared" ca="1" si="10"/>
        <v>10459.681041005113</v>
      </c>
      <c r="AC67" s="231">
        <f t="shared" ca="1" si="11"/>
        <v>12019.539015210752</v>
      </c>
      <c r="AD67" s="638">
        <f t="shared" ca="1" si="12"/>
        <v>14556.492444113506</v>
      </c>
      <c r="AE67" s="639">
        <f ca="1">($L67/$F$5)*Oil_Calcs!$F$10*$F$17</f>
        <v>0</v>
      </c>
      <c r="AF67" s="640">
        <f ca="1">($L67/$F$5)*Oil_Calcs!$F$11*$F$18</f>
        <v>0</v>
      </c>
      <c r="AG67" s="641">
        <f ca="1">($L67/$F$5)*Oil_Calcs!$F$12*$F$19</f>
        <v>0</v>
      </c>
      <c r="AH67" s="639">
        <f t="shared" ca="1" si="7"/>
        <v>0</v>
      </c>
      <c r="AI67" s="640">
        <f t="shared" ca="1" si="8"/>
        <v>0</v>
      </c>
      <c r="AJ67" s="641">
        <f t="shared" ca="1" si="9"/>
        <v>0</v>
      </c>
      <c r="AK67" s="639">
        <f t="shared" ca="1" si="13"/>
        <v>0</v>
      </c>
      <c r="AL67" s="640">
        <f t="shared" ca="1" si="14"/>
        <v>0</v>
      </c>
      <c r="AM67" s="641">
        <f t="shared" ca="1" si="15"/>
        <v>0</v>
      </c>
    </row>
    <row r="68" spans="1:39" s="137" customFormat="1" ht="12.9" customHeight="1" x14ac:dyDescent="0.3">
      <c r="A68" s="134"/>
      <c r="B68" s="134"/>
      <c r="C68" s="135"/>
      <c r="D68" s="647"/>
      <c r="E68" s="234" t="str">
        <f t="shared" ca="1" si="17"/>
        <v>Bonaire, Sint Eustatius and Saba</v>
      </c>
      <c r="F68" s="234" t="str">
        <f t="shared" ca="1" si="17"/>
        <v>bq</v>
      </c>
      <c r="G68" s="234" t="str">
        <f t="shared" ca="1" si="17"/>
        <v>e6bbls</v>
      </c>
      <c r="H68" s="633"/>
      <c r="I68" s="633"/>
      <c r="J68" s="231">
        <f t="shared" ca="1" si="17"/>
        <v>0</v>
      </c>
      <c r="K68" s="231">
        <f t="shared" ca="1" si="17"/>
        <v>0</v>
      </c>
      <c r="L68" s="328">
        <f t="shared" ca="1" si="17"/>
        <v>0</v>
      </c>
      <c r="M68" s="249">
        <f ca="1">($J68/$F$5)*(1-$F$9)*Oil_Calcs!$F$10*$F$17</f>
        <v>0</v>
      </c>
      <c r="N68" s="231">
        <f ca="1">($J68/$F$5)*(1-$F$9)*Oil_Calcs!$F$11*$F$18</f>
        <v>0</v>
      </c>
      <c r="O68" s="638">
        <f ca="1">($J68/$F$5)*(1-$F$9)*Oil_Calcs!$F$12*$F$19</f>
        <v>0</v>
      </c>
      <c r="P68" s="249">
        <f ca="1">IFERROR(IF(Summary!$F$5="GWP100",INDEX('General Inputs'!$G$80:$G$169,MATCH(Oil_Calcs!F68,'General Inputs'!$F$80:$F$169,0)),INDEX('General Inputs'!$G$177:$G$266,MATCH(Oil_Calcs!$F68,'General Inputs'!$F$177:$F$266,0)))*$J68,0)</f>
        <v>0</v>
      </c>
      <c r="Q68" s="249">
        <f ca="1">IFERROR(IF(Summary!$F$5="GWP100",INDEX('General Inputs'!$H$80:$H$169,MATCH(Oil_Calcs!$F68,'General Inputs'!$F$80:$F$169,0)),INDEX('General Inputs'!$H$177:$H$266,MATCH(Oil_Calcs!$F68,'General Inputs'!$F$177:$F$266,0)))*$J68,0)</f>
        <v>0</v>
      </c>
      <c r="R68" s="249">
        <f ca="1">IFERROR(IF(Summary!$F$5="GWP100",INDEX('General Inputs'!$I$80:$I$169,MATCH(Oil_Calcs!$F68,'General Inputs'!$F$80:$F$169,0)),INDEX('General Inputs'!$I$177:$I$266,MATCH(Oil_Calcs!$F68,'General Inputs'!$F$177:$F$266,0)))*$J68,0)</f>
        <v>0</v>
      </c>
      <c r="S68" s="249">
        <f t="shared" ca="1" si="6"/>
        <v>0</v>
      </c>
      <c r="T68" s="231">
        <f t="shared" ca="1" si="2"/>
        <v>0</v>
      </c>
      <c r="U68" s="638">
        <f t="shared" ca="1" si="3"/>
        <v>0</v>
      </c>
      <c r="V68" s="249">
        <f ca="1">($K68/$F$5)*(1-$F$9)*Oil_Calcs!$F$10*$F$17</f>
        <v>0</v>
      </c>
      <c r="W68" s="231">
        <f ca="1">($K68/$F$5)*(1-$F$9)*Oil_Calcs!$F$11*$F$18</f>
        <v>0</v>
      </c>
      <c r="X68" s="638">
        <f ca="1">($K68/$F$5)*(1-$F$9)*Oil_Calcs!$F$12*$F$19</f>
        <v>0</v>
      </c>
      <c r="Y68" s="249">
        <f ca="1">IFERROR(IF(Summary!$F$5="GWP100",INDEX('General Inputs'!$G$80:$G$169,MATCH(Oil_Calcs!F68,'General Inputs'!$F$80:$F$169,0)),INDEX('General Inputs'!$G$177:$G$266,MATCH(Oil_Calcs!$F68,'General Inputs'!$F$177:$F$266,0)))*$K68,0)</f>
        <v>0</v>
      </c>
      <c r="Z68" s="231">
        <f ca="1">IFERROR(IF(Summary!$F$5="GWP100",INDEX('General Inputs'!$H$80:$H$169,MATCH(Oil_Calcs!$F68,'General Inputs'!$F$80:$F$169,0)),INDEX('General Inputs'!$H$177:$H$266,MATCH(Oil_Calcs!$F68,'General Inputs'!$F$177:$F$266,0)))*$K68,0)</f>
        <v>0</v>
      </c>
      <c r="AA68" s="638">
        <f ca="1">IFERROR(IF(Summary!$F$5="GWP100",INDEX('General Inputs'!$I$80:$I$169,MATCH(Oil_Calcs!$F68,'General Inputs'!$F$80:$F$169,0)),INDEX('General Inputs'!$I$177:$I$266,MATCH(Oil_Calcs!$F68,'General Inputs'!$F$177:$F$266,0)))*$K68,0)</f>
        <v>0</v>
      </c>
      <c r="AB68" s="249">
        <f t="shared" ca="1" si="10"/>
        <v>0</v>
      </c>
      <c r="AC68" s="231">
        <f t="shared" ca="1" si="11"/>
        <v>0</v>
      </c>
      <c r="AD68" s="638">
        <f t="shared" ca="1" si="12"/>
        <v>0</v>
      </c>
      <c r="AE68" s="639">
        <f ca="1">($L68/$F$5)*Oil_Calcs!$F$10*$F$17</f>
        <v>0</v>
      </c>
      <c r="AF68" s="640">
        <f ca="1">($L68/$F$5)*Oil_Calcs!$F$11*$F$18</f>
        <v>0</v>
      </c>
      <c r="AG68" s="641">
        <f ca="1">($L68/$F$5)*Oil_Calcs!$F$12*$F$19</f>
        <v>0</v>
      </c>
      <c r="AH68" s="639">
        <f t="shared" ca="1" si="7"/>
        <v>0</v>
      </c>
      <c r="AI68" s="640">
        <f t="shared" ca="1" si="8"/>
        <v>0</v>
      </c>
      <c r="AJ68" s="641">
        <f t="shared" ca="1" si="9"/>
        <v>0</v>
      </c>
      <c r="AK68" s="639">
        <f t="shared" ca="1" si="13"/>
        <v>0</v>
      </c>
      <c r="AL68" s="640">
        <f t="shared" ca="1" si="14"/>
        <v>0</v>
      </c>
      <c r="AM68" s="641">
        <f t="shared" ca="1" si="15"/>
        <v>0</v>
      </c>
    </row>
    <row r="69" spans="1:39" s="137" customFormat="1" ht="12.9" customHeight="1" x14ac:dyDescent="0.3">
      <c r="A69" s="134"/>
      <c r="B69" s="134"/>
      <c r="C69" s="135"/>
      <c r="D69" s="647"/>
      <c r="E69" s="234" t="str">
        <f t="shared" ca="1" si="17"/>
        <v>Brazil</v>
      </c>
      <c r="F69" s="234" t="str">
        <f t="shared" ca="1" si="17"/>
        <v>br</v>
      </c>
      <c r="G69" s="234" t="str">
        <f t="shared" ca="1" si="17"/>
        <v>e6bbls</v>
      </c>
      <c r="H69" s="633"/>
      <c r="I69" s="633"/>
      <c r="J69" s="231">
        <f t="shared" ca="1" si="17"/>
        <v>1050.1050105010499</v>
      </c>
      <c r="K69" s="231">
        <f t="shared" ca="1" si="17"/>
        <v>1340.9000494940005</v>
      </c>
      <c r="L69" s="328">
        <f t="shared" ca="1" si="17"/>
        <v>1017.6200101762</v>
      </c>
      <c r="M69" s="249">
        <f ca="1">($J69/$F$5)*(1-$F$9)*Oil_Calcs!$F$10*$F$17</f>
        <v>359439.16901922115</v>
      </c>
      <c r="N69" s="231">
        <f ca="1">($J69/$F$5)*(1-$F$9)*Oil_Calcs!$F$11*$F$18</f>
        <v>390891.08910891082</v>
      </c>
      <c r="O69" s="638">
        <f ca="1">($J69/$F$5)*(1-$F$9)*Oil_Calcs!$F$12*$F$19</f>
        <v>426418.84925191011</v>
      </c>
      <c r="P69" s="249">
        <f ca="1">IFERROR(IF(Summary!$F$5="GWP100",INDEX('General Inputs'!$G$80:$G$169,MATCH(Oil_Calcs!F69,'General Inputs'!$F$80:$F$169,0)),INDEX('General Inputs'!$G$177:$G$266,MATCH(Oil_Calcs!$F69,'General Inputs'!$F$177:$F$266,0)))*$J69,0)</f>
        <v>42139.329249493669</v>
      </c>
      <c r="Q69" s="249">
        <f ca="1">IFERROR(IF(Summary!$F$5="GWP100",INDEX('General Inputs'!$H$80:$H$169,MATCH(Oil_Calcs!$F69,'General Inputs'!$F$80:$F$169,0)),INDEX('General Inputs'!$H$177:$H$266,MATCH(Oil_Calcs!$F69,'General Inputs'!$F$177:$F$266,0)))*$J69,0)</f>
        <v>62418.3882354163</v>
      </c>
      <c r="R69" s="249">
        <f ca="1">IFERROR(IF(Summary!$F$5="GWP100",INDEX('General Inputs'!$I$80:$I$169,MATCH(Oil_Calcs!$F69,'General Inputs'!$F$80:$F$169,0)),INDEX('General Inputs'!$I$177:$I$266,MATCH(Oil_Calcs!$F69,'General Inputs'!$F$177:$F$266,0)))*$J69,0)</f>
        <v>84477.150270239028</v>
      </c>
      <c r="S69" s="249">
        <f t="shared" ca="1" si="6"/>
        <v>401578.49826871481</v>
      </c>
      <c r="T69" s="231">
        <f t="shared" ca="1" si="2"/>
        <v>453309.47734432714</v>
      </c>
      <c r="U69" s="638">
        <f t="shared" ca="1" si="3"/>
        <v>510895.99952214916</v>
      </c>
      <c r="V69" s="249">
        <f ca="1">($K69/$F$5)*(1-$F$9)*Oil_Calcs!$F$10*$F$17</f>
        <v>458975.04983619362</v>
      </c>
      <c r="W69" s="231">
        <f ca="1">($K69/$F$5)*(1-$F$9)*Oil_Calcs!$F$11*$F$18</f>
        <v>499136.63442364673</v>
      </c>
      <c r="X69" s="638">
        <f ca="1">($K69/$F$5)*(1-$F$9)*Oil_Calcs!$F$12*$F$19</f>
        <v>544502.7405347185</v>
      </c>
      <c r="Y69" s="249">
        <f ca="1">IFERROR(IF(Summary!$F$5="GWP100",INDEX('General Inputs'!$G$80:$G$169,MATCH(Oil_Calcs!F69,'General Inputs'!$F$80:$F$169,0)),INDEX('General Inputs'!$G$177:$G$266,MATCH(Oil_Calcs!$F69,'General Inputs'!$F$177:$F$266,0)))*$K69,0)</f>
        <v>53808.550679449931</v>
      </c>
      <c r="Z69" s="231">
        <f ca="1">IFERROR(IF(Summary!$F$5="GWP100",INDEX('General Inputs'!$H$80:$H$169,MATCH(Oil_Calcs!$F69,'General Inputs'!$F$80:$F$169,0)),INDEX('General Inputs'!$H$177:$H$266,MATCH(Oil_Calcs!$F69,'General Inputs'!$F$177:$F$266,0)))*$K69,0)</f>
        <v>79703.285897350521</v>
      </c>
      <c r="AA69" s="638">
        <f ca="1">IFERROR(IF(Summary!$F$5="GWP100",INDEX('General Inputs'!$I$80:$I$169,MATCH(Oil_Calcs!$F69,'General Inputs'!$F$80:$F$169,0)),INDEX('General Inputs'!$I$177:$I$266,MATCH(Oil_Calcs!$F69,'General Inputs'!$F$177:$F$266,0)))*$K69,0)</f>
        <v>107870.55946378838</v>
      </c>
      <c r="AB69" s="249">
        <f t="shared" ca="1" si="10"/>
        <v>512783.60051564354</v>
      </c>
      <c r="AC69" s="231">
        <f t="shared" ca="1" si="11"/>
        <v>578839.92032099725</v>
      </c>
      <c r="AD69" s="638">
        <f t="shared" ca="1" si="12"/>
        <v>652373.2999985069</v>
      </c>
      <c r="AE69" s="639">
        <f ca="1">($L69/$F$5)*Oil_Calcs!$F$10*$F$17</f>
        <v>395818.08829651651</v>
      </c>
      <c r="AF69" s="640">
        <f ca="1">($L69/$F$5)*Oil_Calcs!$F$11*$F$18</f>
        <v>430453.26430453261</v>
      </c>
      <c r="AG69" s="641">
        <f ca="1">($L69/$F$5)*Oil_Calcs!$F$12*$F$19</f>
        <v>469576.7970559317</v>
      </c>
      <c r="AH69" s="639">
        <f t="shared" ca="1" si="7"/>
        <v>31548.782787148382</v>
      </c>
      <c r="AI69" s="640">
        <f t="shared" ca="1" si="8"/>
        <v>44986.440838570939</v>
      </c>
      <c r="AJ69" s="641">
        <f t="shared" ca="1" si="9"/>
        <v>106190.99963646874</v>
      </c>
      <c r="AK69" s="639">
        <f t="shared" ca="1" si="13"/>
        <v>427366.87108366488</v>
      </c>
      <c r="AL69" s="640">
        <f t="shared" ca="1" si="14"/>
        <v>475439.70514310355</v>
      </c>
      <c r="AM69" s="641">
        <f t="shared" ca="1" si="15"/>
        <v>575767.79669240047</v>
      </c>
    </row>
    <row r="70" spans="1:39" s="137" customFormat="1" ht="12.9" customHeight="1" x14ac:dyDescent="0.3">
      <c r="A70" s="134"/>
      <c r="B70" s="134"/>
      <c r="C70" s="135"/>
      <c r="D70" s="647"/>
      <c r="E70" s="234" t="str">
        <f t="shared" ca="1" si="17"/>
        <v>Bahamas</v>
      </c>
      <c r="F70" s="234" t="str">
        <f t="shared" ca="1" si="17"/>
        <v>bs</v>
      </c>
      <c r="G70" s="234" t="str">
        <f t="shared" ca="1" si="17"/>
        <v>e6bbls</v>
      </c>
      <c r="H70" s="633"/>
      <c r="I70" s="633"/>
      <c r="J70" s="231">
        <f t="shared" ca="1" si="17"/>
        <v>0</v>
      </c>
      <c r="K70" s="231">
        <f t="shared" ca="1" si="17"/>
        <v>0</v>
      </c>
      <c r="L70" s="328">
        <f t="shared" ca="1" si="17"/>
        <v>0</v>
      </c>
      <c r="M70" s="249">
        <f ca="1">($J70/$F$5)*(1-$F$9)*Oil_Calcs!$F$10*$F$17</f>
        <v>0</v>
      </c>
      <c r="N70" s="231">
        <f ca="1">($J70/$F$5)*(1-$F$9)*Oil_Calcs!$F$11*$F$18</f>
        <v>0</v>
      </c>
      <c r="O70" s="638">
        <f ca="1">($J70/$F$5)*(1-$F$9)*Oil_Calcs!$F$12*$F$19</f>
        <v>0</v>
      </c>
      <c r="P70" s="249">
        <f ca="1">IFERROR(IF(Summary!$F$5="GWP100",INDEX('General Inputs'!$G$80:$G$169,MATCH(Oil_Calcs!F70,'General Inputs'!$F$80:$F$169,0)),INDEX('General Inputs'!$G$177:$G$266,MATCH(Oil_Calcs!$F70,'General Inputs'!$F$177:$F$266,0)))*$J70,0)</f>
        <v>0</v>
      </c>
      <c r="Q70" s="249">
        <f ca="1">IFERROR(IF(Summary!$F$5="GWP100",INDEX('General Inputs'!$H$80:$H$169,MATCH(Oil_Calcs!$F70,'General Inputs'!$F$80:$F$169,0)),INDEX('General Inputs'!$H$177:$H$266,MATCH(Oil_Calcs!$F70,'General Inputs'!$F$177:$F$266,0)))*$J70,0)</f>
        <v>0</v>
      </c>
      <c r="R70" s="249">
        <f ca="1">IFERROR(IF(Summary!$F$5="GWP100",INDEX('General Inputs'!$I$80:$I$169,MATCH(Oil_Calcs!$F70,'General Inputs'!$F$80:$F$169,0)),INDEX('General Inputs'!$I$177:$I$266,MATCH(Oil_Calcs!$F70,'General Inputs'!$F$177:$F$266,0)))*$J70,0)</f>
        <v>0</v>
      </c>
      <c r="S70" s="249">
        <f t="shared" ca="1" si="6"/>
        <v>0</v>
      </c>
      <c r="T70" s="231">
        <f t="shared" ca="1" si="2"/>
        <v>0</v>
      </c>
      <c r="U70" s="638">
        <f t="shared" ca="1" si="3"/>
        <v>0</v>
      </c>
      <c r="V70" s="249">
        <f ca="1">($K70/$F$5)*(1-$F$9)*Oil_Calcs!$F$10*$F$17</f>
        <v>0</v>
      </c>
      <c r="W70" s="231">
        <f ca="1">($K70/$F$5)*(1-$F$9)*Oil_Calcs!$F$11*$F$18</f>
        <v>0</v>
      </c>
      <c r="X70" s="638">
        <f ca="1">($K70/$F$5)*(1-$F$9)*Oil_Calcs!$F$12*$F$19</f>
        <v>0</v>
      </c>
      <c r="Y70" s="249">
        <f ca="1">IFERROR(IF(Summary!$F$5="GWP100",INDEX('General Inputs'!$G$80:$G$169,MATCH(Oil_Calcs!F70,'General Inputs'!$F$80:$F$169,0)),INDEX('General Inputs'!$G$177:$G$266,MATCH(Oil_Calcs!$F70,'General Inputs'!$F$177:$F$266,0)))*$K70,0)</f>
        <v>0</v>
      </c>
      <c r="Z70" s="231">
        <f ca="1">IFERROR(IF(Summary!$F$5="GWP100",INDEX('General Inputs'!$H$80:$H$169,MATCH(Oil_Calcs!$F70,'General Inputs'!$F$80:$F$169,0)),INDEX('General Inputs'!$H$177:$H$266,MATCH(Oil_Calcs!$F70,'General Inputs'!$F$177:$F$266,0)))*$K70,0)</f>
        <v>0</v>
      </c>
      <c r="AA70" s="638">
        <f ca="1">IFERROR(IF(Summary!$F$5="GWP100",INDEX('General Inputs'!$I$80:$I$169,MATCH(Oil_Calcs!$F70,'General Inputs'!$F$80:$F$169,0)),INDEX('General Inputs'!$I$177:$I$266,MATCH(Oil_Calcs!$F70,'General Inputs'!$F$177:$F$266,0)))*$K70,0)</f>
        <v>0</v>
      </c>
      <c r="AB70" s="249">
        <f t="shared" ca="1" si="10"/>
        <v>0</v>
      </c>
      <c r="AC70" s="231">
        <f t="shared" ca="1" si="11"/>
        <v>0</v>
      </c>
      <c r="AD70" s="638">
        <f t="shared" ca="1" si="12"/>
        <v>0</v>
      </c>
      <c r="AE70" s="639">
        <f ca="1">($L70/$F$5)*Oil_Calcs!$F$10*$F$17</f>
        <v>0</v>
      </c>
      <c r="AF70" s="640">
        <f ca="1">($L70/$F$5)*Oil_Calcs!$F$11*$F$18</f>
        <v>0</v>
      </c>
      <c r="AG70" s="641">
        <f ca="1">($L70/$F$5)*Oil_Calcs!$F$12*$F$19</f>
        <v>0</v>
      </c>
      <c r="AH70" s="639">
        <f t="shared" ca="1" si="7"/>
        <v>0</v>
      </c>
      <c r="AI70" s="640">
        <f t="shared" ca="1" si="8"/>
        <v>0</v>
      </c>
      <c r="AJ70" s="641">
        <f t="shared" ca="1" si="9"/>
        <v>0</v>
      </c>
      <c r="AK70" s="639">
        <f t="shared" ca="1" si="13"/>
        <v>0</v>
      </c>
      <c r="AL70" s="640">
        <f t="shared" ca="1" si="14"/>
        <v>0</v>
      </c>
      <c r="AM70" s="641">
        <f t="shared" ca="1" si="15"/>
        <v>0</v>
      </c>
    </row>
    <row r="71" spans="1:39" s="137" customFormat="1" ht="12.9" customHeight="1" x14ac:dyDescent="0.3">
      <c r="A71" s="134"/>
      <c r="B71" s="134"/>
      <c r="C71" s="135"/>
      <c r="D71" s="647"/>
      <c r="E71" s="234" t="str">
        <f t="shared" ca="1" si="17"/>
        <v>Bhutan</v>
      </c>
      <c r="F71" s="234" t="str">
        <f t="shared" ca="1" si="17"/>
        <v>bt</v>
      </c>
      <c r="G71" s="234" t="str">
        <f t="shared" ca="1" si="17"/>
        <v>e6bbls</v>
      </c>
      <c r="H71" s="633"/>
      <c r="I71" s="633"/>
      <c r="J71" s="231">
        <f t="shared" ca="1" si="17"/>
        <v>0</v>
      </c>
      <c r="K71" s="231">
        <f t="shared" ca="1" si="17"/>
        <v>0</v>
      </c>
      <c r="L71" s="328">
        <f t="shared" ca="1" si="17"/>
        <v>0</v>
      </c>
      <c r="M71" s="249">
        <f ca="1">($J71/$F$5)*(1-$F$9)*Oil_Calcs!$F$10*$F$17</f>
        <v>0</v>
      </c>
      <c r="N71" s="231">
        <f ca="1">($J71/$F$5)*(1-$F$9)*Oil_Calcs!$F$11*$F$18</f>
        <v>0</v>
      </c>
      <c r="O71" s="638">
        <f ca="1">($J71/$F$5)*(1-$F$9)*Oil_Calcs!$F$12*$F$19</f>
        <v>0</v>
      </c>
      <c r="P71" s="249">
        <f ca="1">IFERROR(IF(Summary!$F$5="GWP100",INDEX('General Inputs'!$G$80:$G$169,MATCH(Oil_Calcs!F71,'General Inputs'!$F$80:$F$169,0)),INDEX('General Inputs'!$G$177:$G$266,MATCH(Oil_Calcs!$F71,'General Inputs'!$F$177:$F$266,0)))*$J71,0)</f>
        <v>0</v>
      </c>
      <c r="Q71" s="249">
        <f ca="1">IFERROR(IF(Summary!$F$5="GWP100",INDEX('General Inputs'!$H$80:$H$169,MATCH(Oil_Calcs!$F71,'General Inputs'!$F$80:$F$169,0)),INDEX('General Inputs'!$H$177:$H$266,MATCH(Oil_Calcs!$F71,'General Inputs'!$F$177:$F$266,0)))*$J71,0)</f>
        <v>0</v>
      </c>
      <c r="R71" s="249">
        <f ca="1">IFERROR(IF(Summary!$F$5="GWP100",INDEX('General Inputs'!$I$80:$I$169,MATCH(Oil_Calcs!$F71,'General Inputs'!$F$80:$F$169,0)),INDEX('General Inputs'!$I$177:$I$266,MATCH(Oil_Calcs!$F71,'General Inputs'!$F$177:$F$266,0)))*$J71,0)</f>
        <v>0</v>
      </c>
      <c r="S71" s="249">
        <f t="shared" ca="1" si="6"/>
        <v>0</v>
      </c>
      <c r="T71" s="231">
        <f t="shared" ca="1" si="2"/>
        <v>0</v>
      </c>
      <c r="U71" s="638">
        <f t="shared" ca="1" si="3"/>
        <v>0</v>
      </c>
      <c r="V71" s="249">
        <f ca="1">($K71/$F$5)*(1-$F$9)*Oil_Calcs!$F$10*$F$17</f>
        <v>0</v>
      </c>
      <c r="W71" s="231">
        <f ca="1">($K71/$F$5)*(1-$F$9)*Oil_Calcs!$F$11*$F$18</f>
        <v>0</v>
      </c>
      <c r="X71" s="638">
        <f ca="1">($K71/$F$5)*(1-$F$9)*Oil_Calcs!$F$12*$F$19</f>
        <v>0</v>
      </c>
      <c r="Y71" s="249">
        <f ca="1">IFERROR(IF(Summary!$F$5="GWP100",INDEX('General Inputs'!$G$80:$G$169,MATCH(Oil_Calcs!F71,'General Inputs'!$F$80:$F$169,0)),INDEX('General Inputs'!$G$177:$G$266,MATCH(Oil_Calcs!$F71,'General Inputs'!$F$177:$F$266,0)))*$K71,0)</f>
        <v>0</v>
      </c>
      <c r="Z71" s="231">
        <f ca="1">IFERROR(IF(Summary!$F$5="GWP100",INDEX('General Inputs'!$H$80:$H$169,MATCH(Oil_Calcs!$F71,'General Inputs'!$F$80:$F$169,0)),INDEX('General Inputs'!$H$177:$H$266,MATCH(Oil_Calcs!$F71,'General Inputs'!$F$177:$F$266,0)))*$K71,0)</f>
        <v>0</v>
      </c>
      <c r="AA71" s="638">
        <f ca="1">IFERROR(IF(Summary!$F$5="GWP100",INDEX('General Inputs'!$I$80:$I$169,MATCH(Oil_Calcs!$F71,'General Inputs'!$F$80:$F$169,0)),INDEX('General Inputs'!$I$177:$I$266,MATCH(Oil_Calcs!$F71,'General Inputs'!$F$177:$F$266,0)))*$K71,0)</f>
        <v>0</v>
      </c>
      <c r="AB71" s="249">
        <f t="shared" ca="1" si="10"/>
        <v>0</v>
      </c>
      <c r="AC71" s="231">
        <f t="shared" ca="1" si="11"/>
        <v>0</v>
      </c>
      <c r="AD71" s="638">
        <f t="shared" ca="1" si="12"/>
        <v>0</v>
      </c>
      <c r="AE71" s="639">
        <f ca="1">($L71/$F$5)*Oil_Calcs!$F$10*$F$17</f>
        <v>0</v>
      </c>
      <c r="AF71" s="640">
        <f ca="1">($L71/$F$5)*Oil_Calcs!$F$11*$F$18</f>
        <v>0</v>
      </c>
      <c r="AG71" s="641">
        <f ca="1">($L71/$F$5)*Oil_Calcs!$F$12*$F$19</f>
        <v>0</v>
      </c>
      <c r="AH71" s="639">
        <f t="shared" ca="1" si="7"/>
        <v>0</v>
      </c>
      <c r="AI71" s="640">
        <f t="shared" ca="1" si="8"/>
        <v>0</v>
      </c>
      <c r="AJ71" s="641">
        <f t="shared" ca="1" si="9"/>
        <v>0</v>
      </c>
      <c r="AK71" s="639">
        <f t="shared" ca="1" si="13"/>
        <v>0</v>
      </c>
      <c r="AL71" s="640">
        <f t="shared" ca="1" si="14"/>
        <v>0</v>
      </c>
      <c r="AM71" s="641">
        <f t="shared" ca="1" si="15"/>
        <v>0</v>
      </c>
    </row>
    <row r="72" spans="1:39" s="137" customFormat="1" ht="12.9" customHeight="1" x14ac:dyDescent="0.3">
      <c r="A72" s="134"/>
      <c r="B72" s="134"/>
      <c r="C72" s="135"/>
      <c r="D72" s="647"/>
      <c r="E72" s="234" t="str">
        <f t="shared" ca="1" si="17"/>
        <v>Bouvet Island</v>
      </c>
      <c r="F72" s="234" t="str">
        <f t="shared" ca="1" si="17"/>
        <v>bv</v>
      </c>
      <c r="G72" s="234" t="str">
        <f t="shared" ca="1" si="17"/>
        <v>e6bbls</v>
      </c>
      <c r="H72" s="633"/>
      <c r="I72" s="633"/>
      <c r="J72" s="231">
        <f t="shared" ca="1" si="17"/>
        <v>0</v>
      </c>
      <c r="K72" s="231">
        <f t="shared" ca="1" si="17"/>
        <v>0</v>
      </c>
      <c r="L72" s="328">
        <f t="shared" ca="1" si="17"/>
        <v>0</v>
      </c>
      <c r="M72" s="249">
        <f ca="1">($J72/$F$5)*(1-$F$9)*Oil_Calcs!$F$10*$F$17</f>
        <v>0</v>
      </c>
      <c r="N72" s="231">
        <f ca="1">($J72/$F$5)*(1-$F$9)*Oil_Calcs!$F$11*$F$18</f>
        <v>0</v>
      </c>
      <c r="O72" s="638">
        <f ca="1">($J72/$F$5)*(1-$F$9)*Oil_Calcs!$F$12*$F$19</f>
        <v>0</v>
      </c>
      <c r="P72" s="249">
        <f ca="1">IFERROR(IF(Summary!$F$5="GWP100",INDEX('General Inputs'!$G$80:$G$169,MATCH(Oil_Calcs!F72,'General Inputs'!$F$80:$F$169,0)),INDEX('General Inputs'!$G$177:$G$266,MATCH(Oil_Calcs!$F72,'General Inputs'!$F$177:$F$266,0)))*$J72,0)</f>
        <v>0</v>
      </c>
      <c r="Q72" s="249">
        <f ca="1">IFERROR(IF(Summary!$F$5="GWP100",INDEX('General Inputs'!$H$80:$H$169,MATCH(Oil_Calcs!$F72,'General Inputs'!$F$80:$F$169,0)),INDEX('General Inputs'!$H$177:$H$266,MATCH(Oil_Calcs!$F72,'General Inputs'!$F$177:$F$266,0)))*$J72,0)</f>
        <v>0</v>
      </c>
      <c r="R72" s="249">
        <f ca="1">IFERROR(IF(Summary!$F$5="GWP100",INDEX('General Inputs'!$I$80:$I$169,MATCH(Oil_Calcs!$F72,'General Inputs'!$F$80:$F$169,0)),INDEX('General Inputs'!$I$177:$I$266,MATCH(Oil_Calcs!$F72,'General Inputs'!$F$177:$F$266,0)))*$J72,0)</f>
        <v>0</v>
      </c>
      <c r="S72" s="249">
        <f t="shared" ca="1" si="6"/>
        <v>0</v>
      </c>
      <c r="T72" s="231">
        <f t="shared" ca="1" si="2"/>
        <v>0</v>
      </c>
      <c r="U72" s="638">
        <f t="shared" ca="1" si="3"/>
        <v>0</v>
      </c>
      <c r="V72" s="249">
        <f ca="1">($K72/$F$5)*(1-$F$9)*Oil_Calcs!$F$10*$F$17</f>
        <v>0</v>
      </c>
      <c r="W72" s="231">
        <f ca="1">($K72/$F$5)*(1-$F$9)*Oil_Calcs!$F$11*$F$18</f>
        <v>0</v>
      </c>
      <c r="X72" s="638">
        <f ca="1">($K72/$F$5)*(1-$F$9)*Oil_Calcs!$F$12*$F$19</f>
        <v>0</v>
      </c>
      <c r="Y72" s="249">
        <f ca="1">IFERROR(IF(Summary!$F$5="GWP100",INDEX('General Inputs'!$G$80:$G$169,MATCH(Oil_Calcs!F72,'General Inputs'!$F$80:$F$169,0)),INDEX('General Inputs'!$G$177:$G$266,MATCH(Oil_Calcs!$F72,'General Inputs'!$F$177:$F$266,0)))*$K72,0)</f>
        <v>0</v>
      </c>
      <c r="Z72" s="231">
        <f ca="1">IFERROR(IF(Summary!$F$5="GWP100",INDEX('General Inputs'!$H$80:$H$169,MATCH(Oil_Calcs!$F72,'General Inputs'!$F$80:$F$169,0)),INDEX('General Inputs'!$H$177:$H$266,MATCH(Oil_Calcs!$F72,'General Inputs'!$F$177:$F$266,0)))*$K72,0)</f>
        <v>0</v>
      </c>
      <c r="AA72" s="638">
        <f ca="1">IFERROR(IF(Summary!$F$5="GWP100",INDEX('General Inputs'!$I$80:$I$169,MATCH(Oil_Calcs!$F72,'General Inputs'!$F$80:$F$169,0)),INDEX('General Inputs'!$I$177:$I$266,MATCH(Oil_Calcs!$F72,'General Inputs'!$F$177:$F$266,0)))*$K72,0)</f>
        <v>0</v>
      </c>
      <c r="AB72" s="249">
        <f t="shared" ca="1" si="10"/>
        <v>0</v>
      </c>
      <c r="AC72" s="231">
        <f t="shared" ca="1" si="11"/>
        <v>0</v>
      </c>
      <c r="AD72" s="638">
        <f t="shared" ca="1" si="12"/>
        <v>0</v>
      </c>
      <c r="AE72" s="639">
        <f ca="1">($L72/$F$5)*Oil_Calcs!$F$10*$F$17</f>
        <v>0</v>
      </c>
      <c r="AF72" s="640">
        <f ca="1">($L72/$F$5)*Oil_Calcs!$F$11*$F$18</f>
        <v>0</v>
      </c>
      <c r="AG72" s="641">
        <f ca="1">($L72/$F$5)*Oil_Calcs!$F$12*$F$19</f>
        <v>0</v>
      </c>
      <c r="AH72" s="639">
        <f t="shared" ca="1" si="7"/>
        <v>0</v>
      </c>
      <c r="AI72" s="640">
        <f t="shared" ca="1" si="8"/>
        <v>0</v>
      </c>
      <c r="AJ72" s="641">
        <f t="shared" ca="1" si="9"/>
        <v>0</v>
      </c>
      <c r="AK72" s="639">
        <f t="shared" ca="1" si="13"/>
        <v>0</v>
      </c>
      <c r="AL72" s="640">
        <f t="shared" ca="1" si="14"/>
        <v>0</v>
      </c>
      <c r="AM72" s="641">
        <f t="shared" ca="1" si="15"/>
        <v>0</v>
      </c>
    </row>
    <row r="73" spans="1:39" s="137" customFormat="1" ht="12.9" customHeight="1" x14ac:dyDescent="0.3">
      <c r="A73" s="134"/>
      <c r="B73" s="134"/>
      <c r="C73" s="135"/>
      <c r="D73" s="647"/>
      <c r="E73" s="234" t="str">
        <f t="shared" ca="1" si="17"/>
        <v>Botswana</v>
      </c>
      <c r="F73" s="234" t="str">
        <f t="shared" ca="1" si="17"/>
        <v>bw</v>
      </c>
      <c r="G73" s="234" t="str">
        <f t="shared" ca="1" si="17"/>
        <v>e6bbls</v>
      </c>
      <c r="H73" s="633"/>
      <c r="I73" s="633"/>
      <c r="J73" s="231">
        <f t="shared" ca="1" si="17"/>
        <v>0</v>
      </c>
      <c r="K73" s="231">
        <f t="shared" ca="1" si="17"/>
        <v>0</v>
      </c>
      <c r="L73" s="328">
        <f t="shared" ca="1" si="17"/>
        <v>0</v>
      </c>
      <c r="M73" s="249">
        <f ca="1">($J73/$F$5)*(1-$F$9)*Oil_Calcs!$F$10*$F$17</f>
        <v>0</v>
      </c>
      <c r="N73" s="231">
        <f ca="1">($J73/$F$5)*(1-$F$9)*Oil_Calcs!$F$11*$F$18</f>
        <v>0</v>
      </c>
      <c r="O73" s="638">
        <f ca="1">($J73/$F$5)*(1-$F$9)*Oil_Calcs!$F$12*$F$19</f>
        <v>0</v>
      </c>
      <c r="P73" s="249">
        <f ca="1">IFERROR(IF(Summary!$F$5="GWP100",INDEX('General Inputs'!$G$80:$G$169,MATCH(Oil_Calcs!F73,'General Inputs'!$F$80:$F$169,0)),INDEX('General Inputs'!$G$177:$G$266,MATCH(Oil_Calcs!$F73,'General Inputs'!$F$177:$F$266,0)))*$J73,0)</f>
        <v>0</v>
      </c>
      <c r="Q73" s="249">
        <f ca="1">IFERROR(IF(Summary!$F$5="GWP100",INDEX('General Inputs'!$H$80:$H$169,MATCH(Oil_Calcs!$F73,'General Inputs'!$F$80:$F$169,0)),INDEX('General Inputs'!$H$177:$H$266,MATCH(Oil_Calcs!$F73,'General Inputs'!$F$177:$F$266,0)))*$J73,0)</f>
        <v>0</v>
      </c>
      <c r="R73" s="249">
        <f ca="1">IFERROR(IF(Summary!$F$5="GWP100",INDEX('General Inputs'!$I$80:$I$169,MATCH(Oil_Calcs!$F73,'General Inputs'!$F$80:$F$169,0)),INDEX('General Inputs'!$I$177:$I$266,MATCH(Oil_Calcs!$F73,'General Inputs'!$F$177:$F$266,0)))*$J73,0)</f>
        <v>0</v>
      </c>
      <c r="S73" s="249">
        <f t="shared" ca="1" si="6"/>
        <v>0</v>
      </c>
      <c r="T73" s="231">
        <f t="shared" ca="1" si="2"/>
        <v>0</v>
      </c>
      <c r="U73" s="638">
        <f t="shared" ca="1" si="3"/>
        <v>0</v>
      </c>
      <c r="V73" s="249">
        <f ca="1">($K73/$F$5)*(1-$F$9)*Oil_Calcs!$F$10*$F$17</f>
        <v>0</v>
      </c>
      <c r="W73" s="231">
        <f ca="1">($K73/$F$5)*(1-$F$9)*Oil_Calcs!$F$11*$F$18</f>
        <v>0</v>
      </c>
      <c r="X73" s="638">
        <f ca="1">($K73/$F$5)*(1-$F$9)*Oil_Calcs!$F$12*$F$19</f>
        <v>0</v>
      </c>
      <c r="Y73" s="249">
        <f ca="1">IFERROR(IF(Summary!$F$5="GWP100",INDEX('General Inputs'!$G$80:$G$169,MATCH(Oil_Calcs!F73,'General Inputs'!$F$80:$F$169,0)),INDEX('General Inputs'!$G$177:$G$266,MATCH(Oil_Calcs!$F73,'General Inputs'!$F$177:$F$266,0)))*$K73,0)</f>
        <v>0</v>
      </c>
      <c r="Z73" s="231">
        <f ca="1">IFERROR(IF(Summary!$F$5="GWP100",INDEX('General Inputs'!$H$80:$H$169,MATCH(Oil_Calcs!$F73,'General Inputs'!$F$80:$F$169,0)),INDEX('General Inputs'!$H$177:$H$266,MATCH(Oil_Calcs!$F73,'General Inputs'!$F$177:$F$266,0)))*$K73,0)</f>
        <v>0</v>
      </c>
      <c r="AA73" s="638">
        <f ca="1">IFERROR(IF(Summary!$F$5="GWP100",INDEX('General Inputs'!$I$80:$I$169,MATCH(Oil_Calcs!$F73,'General Inputs'!$F$80:$F$169,0)),INDEX('General Inputs'!$I$177:$I$266,MATCH(Oil_Calcs!$F73,'General Inputs'!$F$177:$F$266,0)))*$K73,0)</f>
        <v>0</v>
      </c>
      <c r="AB73" s="249">
        <f t="shared" ca="1" si="10"/>
        <v>0</v>
      </c>
      <c r="AC73" s="231">
        <f t="shared" ca="1" si="11"/>
        <v>0</v>
      </c>
      <c r="AD73" s="638">
        <f t="shared" ca="1" si="12"/>
        <v>0</v>
      </c>
      <c r="AE73" s="639">
        <f ca="1">($L73/$F$5)*Oil_Calcs!$F$10*$F$17</f>
        <v>0</v>
      </c>
      <c r="AF73" s="640">
        <f ca="1">($L73/$F$5)*Oil_Calcs!$F$11*$F$18</f>
        <v>0</v>
      </c>
      <c r="AG73" s="641">
        <f ca="1">($L73/$F$5)*Oil_Calcs!$F$12*$F$19</f>
        <v>0</v>
      </c>
      <c r="AH73" s="639">
        <f t="shared" ca="1" si="7"/>
        <v>0</v>
      </c>
      <c r="AI73" s="640">
        <f t="shared" ca="1" si="8"/>
        <v>0</v>
      </c>
      <c r="AJ73" s="641">
        <f t="shared" ca="1" si="9"/>
        <v>0</v>
      </c>
      <c r="AK73" s="639">
        <f t="shared" ca="1" si="13"/>
        <v>0</v>
      </c>
      <c r="AL73" s="640">
        <f t="shared" ca="1" si="14"/>
        <v>0</v>
      </c>
      <c r="AM73" s="641">
        <f t="shared" ca="1" si="15"/>
        <v>0</v>
      </c>
    </row>
    <row r="74" spans="1:39" s="137" customFormat="1" ht="12.9" customHeight="1" x14ac:dyDescent="0.3">
      <c r="A74" s="134"/>
      <c r="B74" s="134"/>
      <c r="C74" s="135"/>
      <c r="D74" s="647"/>
      <c r="E74" s="234" t="str">
        <f t="shared" ca="1" si="17"/>
        <v>Belarus</v>
      </c>
      <c r="F74" s="234" t="str">
        <f t="shared" ca="1" si="17"/>
        <v>by</v>
      </c>
      <c r="G74" s="234" t="str">
        <f t="shared" ca="1" si="17"/>
        <v>e6bbls</v>
      </c>
      <c r="H74" s="633"/>
      <c r="I74" s="633"/>
      <c r="J74" s="231">
        <f t="shared" ca="1" si="17"/>
        <v>0</v>
      </c>
      <c r="K74" s="231">
        <f t="shared" ca="1" si="17"/>
        <v>12.449540125545401</v>
      </c>
      <c r="L74" s="328">
        <f t="shared" ca="1" si="17"/>
        <v>0</v>
      </c>
      <c r="M74" s="249">
        <f ca="1">($J74/$F$5)*(1-$F$9)*Oil_Calcs!$F$10*$F$17</f>
        <v>0</v>
      </c>
      <c r="N74" s="231">
        <f ca="1">($J74/$F$5)*(1-$F$9)*Oil_Calcs!$F$11*$F$18</f>
        <v>0</v>
      </c>
      <c r="O74" s="638">
        <f ca="1">($J74/$F$5)*(1-$F$9)*Oil_Calcs!$F$12*$F$19</f>
        <v>0</v>
      </c>
      <c r="P74" s="249">
        <f ca="1">IFERROR(IF(Summary!$F$5="GWP100",INDEX('General Inputs'!$G$80:$G$169,MATCH(Oil_Calcs!F74,'General Inputs'!$F$80:$F$169,0)),INDEX('General Inputs'!$G$177:$G$266,MATCH(Oil_Calcs!$F74,'General Inputs'!$F$177:$F$266,0)))*$J74,0)</f>
        <v>0</v>
      </c>
      <c r="Q74" s="249">
        <f ca="1">IFERROR(IF(Summary!$F$5="GWP100",INDEX('General Inputs'!$H$80:$H$169,MATCH(Oil_Calcs!$F74,'General Inputs'!$F$80:$F$169,0)),INDEX('General Inputs'!$H$177:$H$266,MATCH(Oil_Calcs!$F74,'General Inputs'!$F$177:$F$266,0)))*$J74,0)</f>
        <v>0</v>
      </c>
      <c r="R74" s="249">
        <f ca="1">IFERROR(IF(Summary!$F$5="GWP100",INDEX('General Inputs'!$I$80:$I$169,MATCH(Oil_Calcs!$F74,'General Inputs'!$F$80:$F$169,0)),INDEX('General Inputs'!$I$177:$I$266,MATCH(Oil_Calcs!$F74,'General Inputs'!$F$177:$F$266,0)))*$J74,0)</f>
        <v>0</v>
      </c>
      <c r="S74" s="249">
        <f t="shared" ca="1" si="6"/>
        <v>0</v>
      </c>
      <c r="T74" s="231">
        <f t="shared" ca="1" si="2"/>
        <v>0</v>
      </c>
      <c r="U74" s="638">
        <f t="shared" ca="1" si="3"/>
        <v>0</v>
      </c>
      <c r="V74" s="249">
        <f ca="1">($K74/$F$5)*(1-$F$9)*Oil_Calcs!$F$10*$F$17</f>
        <v>4261.3379734873806</v>
      </c>
      <c r="W74" s="231">
        <f ca="1">($K74/$F$5)*(1-$F$9)*Oil_Calcs!$F$11*$F$18</f>
        <v>4634.2168163330198</v>
      </c>
      <c r="X74" s="638">
        <f ca="1">($K74/$F$5)*(1-$F$9)*Oil_Calcs!$F$12*$F$19</f>
        <v>5055.4168592315673</v>
      </c>
      <c r="Y74" s="249">
        <f ca="1">IFERROR(IF(Summary!$F$5="GWP100",INDEX('General Inputs'!$G$80:$G$169,MATCH(Oil_Calcs!F74,'General Inputs'!$F$80:$F$169,0)),INDEX('General Inputs'!$G$177:$G$266,MATCH(Oil_Calcs!$F74,'General Inputs'!$F$177:$F$266,0)))*$K74,0)</f>
        <v>0</v>
      </c>
      <c r="Z74" s="231">
        <f ca="1">IFERROR(IF(Summary!$F$5="GWP100",INDEX('General Inputs'!$H$80:$H$169,MATCH(Oil_Calcs!$F74,'General Inputs'!$F$80:$F$169,0)),INDEX('General Inputs'!$H$177:$H$266,MATCH(Oil_Calcs!$F74,'General Inputs'!$F$177:$F$266,0)))*$K74,0)</f>
        <v>0</v>
      </c>
      <c r="AA74" s="638">
        <f ca="1">IFERROR(IF(Summary!$F$5="GWP100",INDEX('General Inputs'!$I$80:$I$169,MATCH(Oil_Calcs!$F74,'General Inputs'!$F$80:$F$169,0)),INDEX('General Inputs'!$I$177:$I$266,MATCH(Oil_Calcs!$F74,'General Inputs'!$F$177:$F$266,0)))*$K74,0)</f>
        <v>0</v>
      </c>
      <c r="AB74" s="249">
        <f t="shared" ca="1" si="10"/>
        <v>4261.3379734873806</v>
      </c>
      <c r="AC74" s="231">
        <f t="shared" ca="1" si="11"/>
        <v>4634.2168163330198</v>
      </c>
      <c r="AD74" s="638">
        <f t="shared" ca="1" si="12"/>
        <v>5055.4168592315673</v>
      </c>
      <c r="AE74" s="639">
        <f ca="1">($L74/$F$5)*Oil_Calcs!$F$10*$F$17</f>
        <v>0</v>
      </c>
      <c r="AF74" s="640">
        <f ca="1">($L74/$F$5)*Oil_Calcs!$F$11*$F$18</f>
        <v>0</v>
      </c>
      <c r="AG74" s="641">
        <f ca="1">($L74/$F$5)*Oil_Calcs!$F$12*$F$19</f>
        <v>0</v>
      </c>
      <c r="AH74" s="639">
        <f t="shared" ca="1" si="7"/>
        <v>0</v>
      </c>
      <c r="AI74" s="640">
        <f t="shared" ca="1" si="8"/>
        <v>0</v>
      </c>
      <c r="AJ74" s="641">
        <f t="shared" ca="1" si="9"/>
        <v>0</v>
      </c>
      <c r="AK74" s="639">
        <f t="shared" ca="1" si="13"/>
        <v>0</v>
      </c>
      <c r="AL74" s="640">
        <f t="shared" ca="1" si="14"/>
        <v>0</v>
      </c>
      <c r="AM74" s="641">
        <f t="shared" ca="1" si="15"/>
        <v>0</v>
      </c>
    </row>
    <row r="75" spans="1:39" s="137" customFormat="1" ht="12.9" customHeight="1" x14ac:dyDescent="0.3">
      <c r="A75" s="134"/>
      <c r="B75" s="134"/>
      <c r="C75" s="135"/>
      <c r="D75" s="647"/>
      <c r="E75" s="234" t="str">
        <f t="shared" ca="1" si="17"/>
        <v>Belize</v>
      </c>
      <c r="F75" s="234" t="str">
        <f t="shared" ca="1" si="17"/>
        <v>bz</v>
      </c>
      <c r="G75" s="234" t="str">
        <f t="shared" ca="1" si="17"/>
        <v>e6bbls</v>
      </c>
      <c r="H75" s="633"/>
      <c r="I75" s="633"/>
      <c r="J75" s="231">
        <f t="shared" ca="1" si="17"/>
        <v>0</v>
      </c>
      <c r="K75" s="231">
        <f t="shared" ca="1" si="17"/>
        <v>0.62050000620500001</v>
      </c>
      <c r="L75" s="328">
        <f t="shared" ca="1" si="17"/>
        <v>0</v>
      </c>
      <c r="M75" s="249">
        <f ca="1">($J75/$F$5)*(1-$F$9)*Oil_Calcs!$F$10*$F$17</f>
        <v>0</v>
      </c>
      <c r="N75" s="231">
        <f ca="1">($J75/$F$5)*(1-$F$9)*Oil_Calcs!$F$11*$F$18</f>
        <v>0</v>
      </c>
      <c r="O75" s="638">
        <f ca="1">($J75/$F$5)*(1-$F$9)*Oil_Calcs!$F$12*$F$19</f>
        <v>0</v>
      </c>
      <c r="P75" s="249">
        <f ca="1">IFERROR(IF(Summary!$F$5="GWP100",INDEX('General Inputs'!$G$80:$G$169,MATCH(Oil_Calcs!F75,'General Inputs'!$F$80:$F$169,0)),INDEX('General Inputs'!$G$177:$G$266,MATCH(Oil_Calcs!$F75,'General Inputs'!$F$177:$F$266,0)))*$J75,0)</f>
        <v>0</v>
      </c>
      <c r="Q75" s="249">
        <f ca="1">IFERROR(IF(Summary!$F$5="GWP100",INDEX('General Inputs'!$H$80:$H$169,MATCH(Oil_Calcs!$F75,'General Inputs'!$F$80:$F$169,0)),INDEX('General Inputs'!$H$177:$H$266,MATCH(Oil_Calcs!$F75,'General Inputs'!$F$177:$F$266,0)))*$J75,0)</f>
        <v>0</v>
      </c>
      <c r="R75" s="249">
        <f ca="1">IFERROR(IF(Summary!$F$5="GWP100",INDEX('General Inputs'!$I$80:$I$169,MATCH(Oil_Calcs!$F75,'General Inputs'!$F$80:$F$169,0)),INDEX('General Inputs'!$I$177:$I$266,MATCH(Oil_Calcs!$F75,'General Inputs'!$F$177:$F$266,0)))*$J75,0)</f>
        <v>0</v>
      </c>
      <c r="S75" s="249">
        <f t="shared" ca="1" si="6"/>
        <v>0</v>
      </c>
      <c r="T75" s="231">
        <f t="shared" ca="1" si="2"/>
        <v>0</v>
      </c>
      <c r="U75" s="638">
        <f t="shared" ca="1" si="3"/>
        <v>0</v>
      </c>
      <c r="V75" s="249">
        <f ca="1">($K75/$F$5)*(1-$F$9)*Oil_Calcs!$F$10*$F$17</f>
        <v>212.39019372008198</v>
      </c>
      <c r="W75" s="231">
        <f ca="1">($K75/$F$5)*(1-$F$9)*Oil_Calcs!$F$11*$F$18</f>
        <v>230.97492230974916</v>
      </c>
      <c r="X75" s="638">
        <f ca="1">($K75/$F$5)*(1-$F$9)*Oil_Calcs!$F$12*$F$19</f>
        <v>251.9680374446462</v>
      </c>
      <c r="Y75" s="249">
        <f ca="1">IFERROR(IF(Summary!$F$5="GWP100",INDEX('General Inputs'!$G$80:$G$169,MATCH(Oil_Calcs!F75,'General Inputs'!$F$80:$F$169,0)),INDEX('General Inputs'!$G$177:$G$266,MATCH(Oil_Calcs!$F75,'General Inputs'!$F$177:$F$266,0)))*$K75,0)</f>
        <v>27.536061632996226</v>
      </c>
      <c r="Z75" s="231">
        <f ca="1">IFERROR(IF(Summary!$F$5="GWP100",INDEX('General Inputs'!$H$80:$H$169,MATCH(Oil_Calcs!$F75,'General Inputs'!$F$80:$F$169,0)),INDEX('General Inputs'!$H$177:$H$266,MATCH(Oil_Calcs!$F75,'General Inputs'!$F$177:$F$266,0)))*$K75,0)</f>
        <v>31.538861778725597</v>
      </c>
      <c r="AA75" s="638">
        <f ca="1">IFERROR(IF(Summary!$F$5="GWP100",INDEX('General Inputs'!$I$80:$I$169,MATCH(Oil_Calcs!$F75,'General Inputs'!$F$80:$F$169,0)),INDEX('General Inputs'!$I$177:$I$266,MATCH(Oil_Calcs!$F75,'General Inputs'!$F$177:$F$266,0)))*$K75,0)</f>
        <v>70.592669165634817</v>
      </c>
      <c r="AB75" s="249">
        <f t="shared" ca="1" si="10"/>
        <v>239.9262553530782</v>
      </c>
      <c r="AC75" s="231">
        <f t="shared" ca="1" si="11"/>
        <v>262.51378408847478</v>
      </c>
      <c r="AD75" s="638">
        <f t="shared" ca="1" si="12"/>
        <v>322.56070661028104</v>
      </c>
      <c r="AE75" s="639">
        <f ca="1">($L75/$F$5)*Oil_Calcs!$F$10*$F$17</f>
        <v>0</v>
      </c>
      <c r="AF75" s="640">
        <f ca="1">($L75/$F$5)*Oil_Calcs!$F$11*$F$18</f>
        <v>0</v>
      </c>
      <c r="AG75" s="641">
        <f ca="1">($L75/$F$5)*Oil_Calcs!$F$12*$F$19</f>
        <v>0</v>
      </c>
      <c r="AH75" s="639">
        <f t="shared" ca="1" si="7"/>
        <v>0</v>
      </c>
      <c r="AI75" s="640">
        <f t="shared" ca="1" si="8"/>
        <v>0</v>
      </c>
      <c r="AJ75" s="641">
        <f t="shared" ca="1" si="9"/>
        <v>0</v>
      </c>
      <c r="AK75" s="639">
        <f t="shared" ca="1" si="13"/>
        <v>0</v>
      </c>
      <c r="AL75" s="640">
        <f t="shared" ca="1" si="14"/>
        <v>0</v>
      </c>
      <c r="AM75" s="641">
        <f t="shared" ca="1" si="15"/>
        <v>0</v>
      </c>
    </row>
    <row r="76" spans="1:39" s="137" customFormat="1" ht="12.9" customHeight="1" x14ac:dyDescent="0.3">
      <c r="A76" s="134"/>
      <c r="B76" s="134"/>
      <c r="C76" s="135"/>
      <c r="D76" s="647"/>
      <c r="E76" s="234" t="str">
        <f t="shared" ca="1" si="17"/>
        <v>Canada</v>
      </c>
      <c r="F76" s="234" t="str">
        <f t="shared" ca="1" si="17"/>
        <v>ca</v>
      </c>
      <c r="G76" s="234" t="str">
        <f t="shared" ca="1" si="17"/>
        <v>e6bbls</v>
      </c>
      <c r="H76" s="633"/>
      <c r="I76" s="633"/>
      <c r="J76" s="231">
        <f t="shared" ca="1" si="17"/>
        <v>2062.61502062615</v>
      </c>
      <c r="K76" s="231">
        <f t="shared" ca="1" si="17"/>
        <v>2009.0391502653915</v>
      </c>
      <c r="L76" s="328">
        <f t="shared" ca="1" si="17"/>
        <v>475.23000475230003</v>
      </c>
      <c r="M76" s="249">
        <f ca="1">($J76/$F$5)*(1-$F$9)*Oil_Calcs!$F$10*$F$17</f>
        <v>706009.99100716668</v>
      </c>
      <c r="N76" s="231">
        <f ca="1">($J76/$F$5)*(1-$F$9)*Oil_Calcs!$F$11*$F$18</f>
        <v>767787.81527787796</v>
      </c>
      <c r="O76" s="638">
        <f ca="1">($J76/$F$5)*(1-$F$9)*Oil_Calcs!$F$12*$F$19</f>
        <v>837571.39976452687</v>
      </c>
      <c r="P76" s="249">
        <f ca="1">IFERROR(IF(Summary!$F$5="GWP100",INDEX('General Inputs'!$G$80:$G$169,MATCH(Oil_Calcs!F76,'General Inputs'!$F$80:$F$169,0)),INDEX('General Inputs'!$G$177:$G$266,MATCH(Oil_Calcs!$F76,'General Inputs'!$F$177:$F$266,0)))*$J76,0)</f>
        <v>175588.26510572058</v>
      </c>
      <c r="Q76" s="249">
        <f ca="1">IFERROR(IF(Summary!$F$5="GWP100",INDEX('General Inputs'!$H$80:$H$169,MATCH(Oil_Calcs!$F76,'General Inputs'!$F$80:$F$169,0)),INDEX('General Inputs'!$H$177:$H$266,MATCH(Oil_Calcs!$F76,'General Inputs'!$F$177:$F$266,0)))*$J76,0)</f>
        <v>209004.53849431299</v>
      </c>
      <c r="R76" s="249">
        <f ca="1">IFERROR(IF(Summary!$F$5="GWP100",INDEX('General Inputs'!$I$80:$I$169,MATCH(Oil_Calcs!$F76,'General Inputs'!$F$80:$F$169,0)),INDEX('General Inputs'!$I$177:$I$266,MATCH(Oil_Calcs!$F76,'General Inputs'!$F$177:$F$266,0)))*$J76,0)</f>
        <v>280697.41441875265</v>
      </c>
      <c r="S76" s="249">
        <f t="shared" ca="1" si="6"/>
        <v>881598.25611288729</v>
      </c>
      <c r="T76" s="231">
        <f t="shared" ca="1" si="2"/>
        <v>976792.35377219098</v>
      </c>
      <c r="U76" s="638">
        <f t="shared" ca="1" si="3"/>
        <v>1118268.8141832794</v>
      </c>
      <c r="V76" s="249">
        <f ca="1">($K76/$F$5)*(1-$F$9)*Oil_Calcs!$F$10*$F$17</f>
        <v>687671.57139257586</v>
      </c>
      <c r="W76" s="231">
        <f ca="1">($K76/$F$5)*(1-$F$9)*Oil_Calcs!$F$11*$F$18</f>
        <v>747844.73329478921</v>
      </c>
      <c r="X76" s="638">
        <f ca="1">($K76/$F$5)*(1-$F$9)*Oil_Calcs!$F$12*$F$19</f>
        <v>815815.70794471214</v>
      </c>
      <c r="Y76" s="249">
        <f ca="1">IFERROR(IF(Summary!$F$5="GWP100",INDEX('General Inputs'!$G$80:$G$169,MATCH(Oil_Calcs!F76,'General Inputs'!$F$80:$F$169,0)),INDEX('General Inputs'!$G$177:$G$266,MATCH(Oil_Calcs!$F76,'General Inputs'!$F$177:$F$266,0)))*$K76,0)</f>
        <v>171027.40714914523</v>
      </c>
      <c r="Z76" s="231">
        <f ca="1">IFERROR(IF(Summary!$F$5="GWP100",INDEX('General Inputs'!$H$80:$H$169,MATCH(Oil_Calcs!$F76,'General Inputs'!$F$80:$F$169,0)),INDEX('General Inputs'!$H$177:$H$266,MATCH(Oil_Calcs!$F76,'General Inputs'!$F$177:$F$266,0)))*$K76,0)</f>
        <v>203575.70182474284</v>
      </c>
      <c r="AA76" s="638">
        <f ca="1">IFERROR(IF(Summary!$F$5="GWP100",INDEX('General Inputs'!$I$80:$I$169,MATCH(Oil_Calcs!$F76,'General Inputs'!$F$80:$F$169,0)),INDEX('General Inputs'!$I$177:$I$266,MATCH(Oil_Calcs!$F76,'General Inputs'!$F$177:$F$266,0)))*$K76,0)</f>
        <v>273406.3745809191</v>
      </c>
      <c r="AB76" s="249">
        <f t="shared" ca="1" si="10"/>
        <v>858698.97854172112</v>
      </c>
      <c r="AC76" s="231">
        <f t="shared" ca="1" si="11"/>
        <v>951420.43511953205</v>
      </c>
      <c r="AD76" s="638">
        <f t="shared" ca="1" si="12"/>
        <v>1089222.0825256312</v>
      </c>
      <c r="AE76" s="639">
        <f ca="1">($L76/$F$5)*Oil_Calcs!$F$10*$F$17</f>
        <v>184847.61512269167</v>
      </c>
      <c r="AF76" s="640">
        <f ca="1">($L76/$F$5)*Oil_Calcs!$F$11*$F$18</f>
        <v>201022.29201022288</v>
      </c>
      <c r="AG76" s="641">
        <f ca="1">($L76/$F$5)*Oil_Calcs!$F$12*$F$19</f>
        <v>219293.03793645013</v>
      </c>
      <c r="AH76" s="639">
        <f t="shared" ca="1" si="7"/>
        <v>14733.326825275177</v>
      </c>
      <c r="AI76" s="640">
        <f t="shared" ca="1" si="8"/>
        <v>21008.732414569356</v>
      </c>
      <c r="AJ76" s="641">
        <f t="shared" ca="1" si="9"/>
        <v>49591.349184606283</v>
      </c>
      <c r="AK76" s="639">
        <f t="shared" ca="1" si="13"/>
        <v>199580.94194796684</v>
      </c>
      <c r="AL76" s="640">
        <f t="shared" ca="1" si="14"/>
        <v>222031.02442479224</v>
      </c>
      <c r="AM76" s="641">
        <f t="shared" ca="1" si="15"/>
        <v>268884.38712105644</v>
      </c>
    </row>
    <row r="77" spans="1:39" s="137" customFormat="1" ht="12.9" customHeight="1" x14ac:dyDescent="0.3">
      <c r="A77" s="134"/>
      <c r="B77" s="134"/>
      <c r="C77" s="135"/>
      <c r="D77" s="647"/>
      <c r="E77" s="234" t="str">
        <f t="shared" ca="1" si="17"/>
        <v>Cocos (Keeling) Islands</v>
      </c>
      <c r="F77" s="234" t="str">
        <f t="shared" ca="1" si="17"/>
        <v>cc</v>
      </c>
      <c r="G77" s="234" t="str">
        <f t="shared" ca="1" si="17"/>
        <v>e6bbls</v>
      </c>
      <c r="H77" s="633"/>
      <c r="I77" s="633"/>
      <c r="J77" s="231">
        <f t="shared" ca="1" si="17"/>
        <v>0</v>
      </c>
      <c r="K77" s="231">
        <f t="shared" ca="1" si="17"/>
        <v>0</v>
      </c>
      <c r="L77" s="328">
        <f t="shared" ca="1" si="17"/>
        <v>0</v>
      </c>
      <c r="M77" s="249">
        <f ca="1">($J77/$F$5)*(1-$F$9)*Oil_Calcs!$F$10*$F$17</f>
        <v>0</v>
      </c>
      <c r="N77" s="231">
        <f ca="1">($J77/$F$5)*(1-$F$9)*Oil_Calcs!$F$11*$F$18</f>
        <v>0</v>
      </c>
      <c r="O77" s="638">
        <f ca="1">($J77/$F$5)*(1-$F$9)*Oil_Calcs!$F$12*$F$19</f>
        <v>0</v>
      </c>
      <c r="P77" s="249">
        <f ca="1">IFERROR(IF(Summary!$F$5="GWP100",INDEX('General Inputs'!$G$80:$G$169,MATCH(Oil_Calcs!F77,'General Inputs'!$F$80:$F$169,0)),INDEX('General Inputs'!$G$177:$G$266,MATCH(Oil_Calcs!$F77,'General Inputs'!$F$177:$F$266,0)))*$J77,0)</f>
        <v>0</v>
      </c>
      <c r="Q77" s="249">
        <f ca="1">IFERROR(IF(Summary!$F$5="GWP100",INDEX('General Inputs'!$H$80:$H$169,MATCH(Oil_Calcs!$F77,'General Inputs'!$F$80:$F$169,0)),INDEX('General Inputs'!$H$177:$H$266,MATCH(Oil_Calcs!$F77,'General Inputs'!$F$177:$F$266,0)))*$J77,0)</f>
        <v>0</v>
      </c>
      <c r="R77" s="249">
        <f ca="1">IFERROR(IF(Summary!$F$5="GWP100",INDEX('General Inputs'!$I$80:$I$169,MATCH(Oil_Calcs!$F77,'General Inputs'!$F$80:$F$169,0)),INDEX('General Inputs'!$I$177:$I$266,MATCH(Oil_Calcs!$F77,'General Inputs'!$F$177:$F$266,0)))*$J77,0)</f>
        <v>0</v>
      </c>
      <c r="S77" s="249">
        <f t="shared" ca="1" si="6"/>
        <v>0</v>
      </c>
      <c r="T77" s="231">
        <f t="shared" ca="1" si="2"/>
        <v>0</v>
      </c>
      <c r="U77" s="638">
        <f t="shared" ca="1" si="3"/>
        <v>0</v>
      </c>
      <c r="V77" s="249">
        <f ca="1">($K77/$F$5)*(1-$F$9)*Oil_Calcs!$F$10*$F$17</f>
        <v>0</v>
      </c>
      <c r="W77" s="231">
        <f ca="1">($K77/$F$5)*(1-$F$9)*Oil_Calcs!$F$11*$F$18</f>
        <v>0</v>
      </c>
      <c r="X77" s="638">
        <f ca="1">($K77/$F$5)*(1-$F$9)*Oil_Calcs!$F$12*$F$19</f>
        <v>0</v>
      </c>
      <c r="Y77" s="249">
        <f ca="1">IFERROR(IF(Summary!$F$5="GWP100",INDEX('General Inputs'!$G$80:$G$169,MATCH(Oil_Calcs!F77,'General Inputs'!$F$80:$F$169,0)),INDEX('General Inputs'!$G$177:$G$266,MATCH(Oil_Calcs!$F77,'General Inputs'!$F$177:$F$266,0)))*$K77,0)</f>
        <v>0</v>
      </c>
      <c r="Z77" s="231">
        <f ca="1">IFERROR(IF(Summary!$F$5="GWP100",INDEX('General Inputs'!$H$80:$H$169,MATCH(Oil_Calcs!$F77,'General Inputs'!$F$80:$F$169,0)),INDEX('General Inputs'!$H$177:$H$266,MATCH(Oil_Calcs!$F77,'General Inputs'!$F$177:$F$266,0)))*$K77,0)</f>
        <v>0</v>
      </c>
      <c r="AA77" s="638">
        <f ca="1">IFERROR(IF(Summary!$F$5="GWP100",INDEX('General Inputs'!$I$80:$I$169,MATCH(Oil_Calcs!$F77,'General Inputs'!$F$80:$F$169,0)),INDEX('General Inputs'!$I$177:$I$266,MATCH(Oil_Calcs!$F77,'General Inputs'!$F$177:$F$266,0)))*$K77,0)</f>
        <v>0</v>
      </c>
      <c r="AB77" s="249">
        <f t="shared" ca="1" si="10"/>
        <v>0</v>
      </c>
      <c r="AC77" s="231">
        <f t="shared" ca="1" si="11"/>
        <v>0</v>
      </c>
      <c r="AD77" s="638">
        <f t="shared" ca="1" si="12"/>
        <v>0</v>
      </c>
      <c r="AE77" s="639">
        <f ca="1">($L77/$F$5)*Oil_Calcs!$F$10*$F$17</f>
        <v>0</v>
      </c>
      <c r="AF77" s="640">
        <f ca="1">($L77/$F$5)*Oil_Calcs!$F$11*$F$18</f>
        <v>0</v>
      </c>
      <c r="AG77" s="641">
        <f ca="1">($L77/$F$5)*Oil_Calcs!$F$12*$F$19</f>
        <v>0</v>
      </c>
      <c r="AH77" s="639">
        <f t="shared" ca="1" si="7"/>
        <v>0</v>
      </c>
      <c r="AI77" s="640">
        <f t="shared" ca="1" si="8"/>
        <v>0</v>
      </c>
      <c r="AJ77" s="641">
        <f t="shared" ca="1" si="9"/>
        <v>0</v>
      </c>
      <c r="AK77" s="639">
        <f t="shared" ca="1" si="13"/>
        <v>0</v>
      </c>
      <c r="AL77" s="640">
        <f t="shared" ca="1" si="14"/>
        <v>0</v>
      </c>
      <c r="AM77" s="641">
        <f t="shared" ca="1" si="15"/>
        <v>0</v>
      </c>
    </row>
    <row r="78" spans="1:39" s="137" customFormat="1" ht="12.9" customHeight="1" x14ac:dyDescent="0.3">
      <c r="A78" s="134"/>
      <c r="B78" s="134"/>
      <c r="C78" s="135"/>
      <c r="D78" s="647"/>
      <c r="E78" s="234" t="str">
        <f t="shared" ca="1" si="17"/>
        <v>DR Congo</v>
      </c>
      <c r="F78" s="234" t="str">
        <f t="shared" ca="1" si="17"/>
        <v>cd</v>
      </c>
      <c r="G78" s="234" t="str">
        <f t="shared" ca="1" si="17"/>
        <v>e6bbls</v>
      </c>
      <c r="H78" s="633"/>
      <c r="I78" s="633"/>
      <c r="J78" s="231">
        <f t="shared" ca="1" si="17"/>
        <v>0</v>
      </c>
      <c r="K78" s="231">
        <f t="shared" ca="1" si="17"/>
        <v>8.7600000875999999</v>
      </c>
      <c r="L78" s="328">
        <f t="shared" ca="1" si="17"/>
        <v>0</v>
      </c>
      <c r="M78" s="249">
        <f ca="1">($J78/$F$5)*(1-$F$9)*Oil_Calcs!$F$10*$F$17</f>
        <v>0</v>
      </c>
      <c r="N78" s="231">
        <f ca="1">($J78/$F$5)*(1-$F$9)*Oil_Calcs!$F$11*$F$18</f>
        <v>0</v>
      </c>
      <c r="O78" s="638">
        <f ca="1">($J78/$F$5)*(1-$F$9)*Oil_Calcs!$F$12*$F$19</f>
        <v>0</v>
      </c>
      <c r="P78" s="249">
        <f ca="1">IFERROR(IF(Summary!$F$5="GWP100",INDEX('General Inputs'!$G$80:$G$169,MATCH(Oil_Calcs!F78,'General Inputs'!$F$80:$F$169,0)),INDEX('General Inputs'!$G$177:$G$266,MATCH(Oil_Calcs!$F78,'General Inputs'!$F$177:$F$266,0)))*$J78,0)</f>
        <v>0</v>
      </c>
      <c r="Q78" s="249">
        <f ca="1">IFERROR(IF(Summary!$F$5="GWP100",INDEX('General Inputs'!$H$80:$H$169,MATCH(Oil_Calcs!$F78,'General Inputs'!$F$80:$F$169,0)),INDEX('General Inputs'!$H$177:$H$266,MATCH(Oil_Calcs!$F78,'General Inputs'!$F$177:$F$266,0)))*$J78,0)</f>
        <v>0</v>
      </c>
      <c r="R78" s="249">
        <f ca="1">IFERROR(IF(Summary!$F$5="GWP100",INDEX('General Inputs'!$I$80:$I$169,MATCH(Oil_Calcs!$F78,'General Inputs'!$F$80:$F$169,0)),INDEX('General Inputs'!$I$177:$I$266,MATCH(Oil_Calcs!$F78,'General Inputs'!$F$177:$F$266,0)))*$J78,0)</f>
        <v>0</v>
      </c>
      <c r="S78" s="249">
        <f t="shared" ca="1" si="6"/>
        <v>0</v>
      </c>
      <c r="T78" s="231">
        <f t="shared" ca="1" si="2"/>
        <v>0</v>
      </c>
      <c r="U78" s="638">
        <f t="shared" ca="1" si="3"/>
        <v>0</v>
      </c>
      <c r="V78" s="249">
        <f ca="1">($K78/$F$5)*(1-$F$9)*Oil_Calcs!$F$10*$F$17</f>
        <v>2998.4497936952748</v>
      </c>
      <c r="W78" s="231">
        <f ca="1">($K78/$F$5)*(1-$F$9)*Oil_Calcs!$F$11*$F$18</f>
        <v>3260.8224326082232</v>
      </c>
      <c r="X78" s="638">
        <f ca="1">($K78/$F$5)*(1-$F$9)*Oil_Calcs!$F$12*$F$19</f>
        <v>3557.1958227479463</v>
      </c>
      <c r="Y78" s="249">
        <f ca="1">IFERROR(IF(Summary!$F$5="GWP100",INDEX('General Inputs'!$G$80:$G$169,MATCH(Oil_Calcs!F78,'General Inputs'!$F$80:$F$169,0)),INDEX('General Inputs'!$G$177:$G$266,MATCH(Oil_Calcs!$F78,'General Inputs'!$F$177:$F$266,0)))*$K78,0)</f>
        <v>1025.6304256312071</v>
      </c>
      <c r="Z78" s="231">
        <f ca="1">IFERROR(IF(Summary!$F$5="GWP100",INDEX('General Inputs'!$H$80:$H$169,MATCH(Oil_Calcs!$F78,'General Inputs'!$F$80:$F$169,0)),INDEX('General Inputs'!$H$177:$H$266,MATCH(Oil_Calcs!$F78,'General Inputs'!$F$177:$F$266,0)))*$K78,0)</f>
        <v>1478.4009473601554</v>
      </c>
      <c r="AA78" s="638">
        <f ca="1">IFERROR(IF(Summary!$F$5="GWP100",INDEX('General Inputs'!$I$80:$I$169,MATCH(Oil_Calcs!$F78,'General Inputs'!$F$80:$F$169,0)),INDEX('General Inputs'!$I$177:$I$266,MATCH(Oil_Calcs!$F78,'General Inputs'!$F$177:$F$266,0)))*$K78,0)</f>
        <v>2100.5279850881384</v>
      </c>
      <c r="AB78" s="249">
        <f t="shared" ca="1" si="10"/>
        <v>4024.0802193264817</v>
      </c>
      <c r="AC78" s="231">
        <f t="shared" ca="1" si="11"/>
        <v>4739.2233799683781</v>
      </c>
      <c r="AD78" s="638">
        <f t="shared" ca="1" si="12"/>
        <v>5657.7238078360842</v>
      </c>
      <c r="AE78" s="639">
        <f ca="1">($L78/$F$5)*Oil_Calcs!$F$10*$F$17</f>
        <v>0</v>
      </c>
      <c r="AF78" s="640">
        <f ca="1">($L78/$F$5)*Oil_Calcs!$F$11*$F$18</f>
        <v>0</v>
      </c>
      <c r="AG78" s="641">
        <f ca="1">($L78/$F$5)*Oil_Calcs!$F$12*$F$19</f>
        <v>0</v>
      </c>
      <c r="AH78" s="639">
        <f t="shared" ca="1" si="7"/>
        <v>0</v>
      </c>
      <c r="AI78" s="640">
        <f t="shared" ca="1" si="8"/>
        <v>0</v>
      </c>
      <c r="AJ78" s="641">
        <f t="shared" ca="1" si="9"/>
        <v>0</v>
      </c>
      <c r="AK78" s="639">
        <f t="shared" ca="1" si="13"/>
        <v>0</v>
      </c>
      <c r="AL78" s="640">
        <f t="shared" ca="1" si="14"/>
        <v>0</v>
      </c>
      <c r="AM78" s="641">
        <f t="shared" ca="1" si="15"/>
        <v>0</v>
      </c>
    </row>
    <row r="79" spans="1:39" s="137" customFormat="1" ht="12.9" customHeight="1" x14ac:dyDescent="0.3">
      <c r="A79" s="134"/>
      <c r="B79" s="134"/>
      <c r="C79" s="135"/>
      <c r="D79" s="647"/>
      <c r="E79" s="234" t="str">
        <f t="shared" ca="1" si="17"/>
        <v>Central African Republic</v>
      </c>
      <c r="F79" s="234" t="str">
        <f t="shared" ca="1" si="17"/>
        <v>cf</v>
      </c>
      <c r="G79" s="234" t="str">
        <f t="shared" ca="1" si="17"/>
        <v>e6bbls</v>
      </c>
      <c r="H79" s="633"/>
      <c r="I79" s="633"/>
      <c r="J79" s="231">
        <f t="shared" ca="1" si="17"/>
        <v>0</v>
      </c>
      <c r="K79" s="231">
        <f t="shared" ca="1" si="17"/>
        <v>0</v>
      </c>
      <c r="L79" s="328">
        <f t="shared" ca="1" si="17"/>
        <v>0</v>
      </c>
      <c r="M79" s="249">
        <f ca="1">($J79/$F$5)*(1-$F$9)*Oil_Calcs!$F$10*$F$17</f>
        <v>0</v>
      </c>
      <c r="N79" s="231">
        <f ca="1">($J79/$F$5)*(1-$F$9)*Oil_Calcs!$F$11*$F$18</f>
        <v>0</v>
      </c>
      <c r="O79" s="638">
        <f ca="1">($J79/$F$5)*(1-$F$9)*Oil_Calcs!$F$12*$F$19</f>
        <v>0</v>
      </c>
      <c r="P79" s="249">
        <f ca="1">IFERROR(IF(Summary!$F$5="GWP100",INDEX('General Inputs'!$G$80:$G$169,MATCH(Oil_Calcs!F79,'General Inputs'!$F$80:$F$169,0)),INDEX('General Inputs'!$G$177:$G$266,MATCH(Oil_Calcs!$F79,'General Inputs'!$F$177:$F$266,0)))*$J79,0)</f>
        <v>0</v>
      </c>
      <c r="Q79" s="249">
        <f ca="1">IFERROR(IF(Summary!$F$5="GWP100",INDEX('General Inputs'!$H$80:$H$169,MATCH(Oil_Calcs!$F79,'General Inputs'!$F$80:$F$169,0)),INDEX('General Inputs'!$H$177:$H$266,MATCH(Oil_Calcs!$F79,'General Inputs'!$F$177:$F$266,0)))*$J79,0)</f>
        <v>0</v>
      </c>
      <c r="R79" s="249">
        <f ca="1">IFERROR(IF(Summary!$F$5="GWP100",INDEX('General Inputs'!$I$80:$I$169,MATCH(Oil_Calcs!$F79,'General Inputs'!$F$80:$F$169,0)),INDEX('General Inputs'!$I$177:$I$266,MATCH(Oil_Calcs!$F79,'General Inputs'!$F$177:$F$266,0)))*$J79,0)</f>
        <v>0</v>
      </c>
      <c r="S79" s="249">
        <f t="shared" ca="1" si="6"/>
        <v>0</v>
      </c>
      <c r="T79" s="231">
        <f t="shared" ca="1" si="2"/>
        <v>0</v>
      </c>
      <c r="U79" s="638">
        <f t="shared" ca="1" si="3"/>
        <v>0</v>
      </c>
      <c r="V79" s="249">
        <f ca="1">($K79/$F$5)*(1-$F$9)*Oil_Calcs!$F$10*$F$17</f>
        <v>0</v>
      </c>
      <c r="W79" s="231">
        <f ca="1">($K79/$F$5)*(1-$F$9)*Oil_Calcs!$F$11*$F$18</f>
        <v>0</v>
      </c>
      <c r="X79" s="638">
        <f ca="1">($K79/$F$5)*(1-$F$9)*Oil_Calcs!$F$12*$F$19</f>
        <v>0</v>
      </c>
      <c r="Y79" s="249">
        <f ca="1">IFERROR(IF(Summary!$F$5="GWP100",INDEX('General Inputs'!$G$80:$G$169,MATCH(Oil_Calcs!F79,'General Inputs'!$F$80:$F$169,0)),INDEX('General Inputs'!$G$177:$G$266,MATCH(Oil_Calcs!$F79,'General Inputs'!$F$177:$F$266,0)))*$K79,0)</f>
        <v>0</v>
      </c>
      <c r="Z79" s="231">
        <f ca="1">IFERROR(IF(Summary!$F$5="GWP100",INDEX('General Inputs'!$H$80:$H$169,MATCH(Oil_Calcs!$F79,'General Inputs'!$F$80:$F$169,0)),INDEX('General Inputs'!$H$177:$H$266,MATCH(Oil_Calcs!$F79,'General Inputs'!$F$177:$F$266,0)))*$K79,0)</f>
        <v>0</v>
      </c>
      <c r="AA79" s="638">
        <f ca="1">IFERROR(IF(Summary!$F$5="GWP100",INDEX('General Inputs'!$I$80:$I$169,MATCH(Oil_Calcs!$F79,'General Inputs'!$F$80:$F$169,0)),INDEX('General Inputs'!$I$177:$I$266,MATCH(Oil_Calcs!$F79,'General Inputs'!$F$177:$F$266,0)))*$K79,0)</f>
        <v>0</v>
      </c>
      <c r="AB79" s="249">
        <f t="shared" ca="1" si="10"/>
        <v>0</v>
      </c>
      <c r="AC79" s="231">
        <f t="shared" ca="1" si="11"/>
        <v>0</v>
      </c>
      <c r="AD79" s="638">
        <f t="shared" ca="1" si="12"/>
        <v>0</v>
      </c>
      <c r="AE79" s="639">
        <f ca="1">($L79/$F$5)*Oil_Calcs!$F$10*$F$17</f>
        <v>0</v>
      </c>
      <c r="AF79" s="640">
        <f ca="1">($L79/$F$5)*Oil_Calcs!$F$11*$F$18</f>
        <v>0</v>
      </c>
      <c r="AG79" s="641">
        <f ca="1">($L79/$F$5)*Oil_Calcs!$F$12*$F$19</f>
        <v>0</v>
      </c>
      <c r="AH79" s="639">
        <f t="shared" ca="1" si="7"/>
        <v>0</v>
      </c>
      <c r="AI79" s="640">
        <f t="shared" ca="1" si="8"/>
        <v>0</v>
      </c>
      <c r="AJ79" s="641">
        <f t="shared" ca="1" si="9"/>
        <v>0</v>
      </c>
      <c r="AK79" s="639">
        <f t="shared" ca="1" si="13"/>
        <v>0</v>
      </c>
      <c r="AL79" s="640">
        <f t="shared" ca="1" si="14"/>
        <v>0</v>
      </c>
      <c r="AM79" s="641">
        <f t="shared" ca="1" si="15"/>
        <v>0</v>
      </c>
    </row>
    <row r="80" spans="1:39" s="137" customFormat="1" ht="12.9" customHeight="1" x14ac:dyDescent="0.3">
      <c r="A80" s="134"/>
      <c r="B80" s="134"/>
      <c r="C80" s="135"/>
      <c r="D80" s="647"/>
      <c r="E80" s="234" t="str">
        <f t="shared" ca="1" si="17"/>
        <v>Congo Brazzaville</v>
      </c>
      <c r="F80" s="234" t="str">
        <f t="shared" ca="1" si="17"/>
        <v>cg</v>
      </c>
      <c r="G80" s="234" t="str">
        <f t="shared" ca="1" si="17"/>
        <v>e6bbls</v>
      </c>
      <c r="H80" s="633"/>
      <c r="I80" s="633"/>
      <c r="J80" s="231">
        <f t="shared" ca="1" si="17"/>
        <v>123.73500123735</v>
      </c>
      <c r="K80" s="231">
        <f t="shared" ca="1" si="17"/>
        <v>122.46773622617735</v>
      </c>
      <c r="L80" s="328">
        <f t="shared" ca="1" si="17"/>
        <v>120.08500120085</v>
      </c>
      <c r="M80" s="249">
        <f ca="1">($J80/$F$5)*(1-$F$9)*Oil_Calcs!$F$10*$F$17</f>
        <v>42353.103335945758</v>
      </c>
      <c r="N80" s="231">
        <f ca="1">($J80/$F$5)*(1-$F$9)*Oil_Calcs!$F$11*$F$18</f>
        <v>46059.116860591152</v>
      </c>
      <c r="O80" s="638">
        <f ca="1">($J80/$F$5)*(1-$F$9)*Oil_Calcs!$F$12*$F$19</f>
        <v>50245.390996314745</v>
      </c>
      <c r="P80" s="249">
        <f ca="1">IFERROR(IF(Summary!$F$5="GWP100",INDEX('General Inputs'!$G$80:$G$169,MATCH(Oil_Calcs!F80,'General Inputs'!$F$80:$F$169,0)),INDEX('General Inputs'!$G$177:$G$266,MATCH(Oil_Calcs!$F80,'General Inputs'!$F$177:$F$266,0)))*$J80,0)</f>
        <v>5122.0816765722875</v>
      </c>
      <c r="Q80" s="249">
        <f ca="1">IFERROR(IF(Summary!$F$5="GWP100",INDEX('General Inputs'!$H$80:$H$169,MATCH(Oil_Calcs!$F80,'General Inputs'!$F$80:$F$169,0)),INDEX('General Inputs'!$H$177:$H$266,MATCH(Oil_Calcs!$F80,'General Inputs'!$F$177:$F$266,0)))*$J80,0)</f>
        <v>7546.9744334337138</v>
      </c>
      <c r="R80" s="249">
        <f ca="1">IFERROR(IF(Summary!$F$5="GWP100",INDEX('General Inputs'!$I$80:$I$169,MATCH(Oil_Calcs!$F80,'General Inputs'!$F$80:$F$169,0)),INDEX('General Inputs'!$I$177:$I$266,MATCH(Oil_Calcs!$F80,'General Inputs'!$F$177:$F$266,0)))*$J80,0)</f>
        <v>11634.966289541995</v>
      </c>
      <c r="S80" s="249">
        <f t="shared" ca="1" si="6"/>
        <v>47475.185012518043</v>
      </c>
      <c r="T80" s="231">
        <f t="shared" ca="1" si="2"/>
        <v>53606.091294024867</v>
      </c>
      <c r="U80" s="638">
        <f t="shared" ca="1" si="3"/>
        <v>61880.357285856742</v>
      </c>
      <c r="V80" s="249">
        <f ca="1">($K80/$F$5)*(1-$F$9)*Oil_Calcs!$F$10*$F$17</f>
        <v>41919.332733969786</v>
      </c>
      <c r="W80" s="231">
        <f ca="1">($K80/$F$5)*(1-$F$9)*Oil_Calcs!$F$11*$F$18</f>
        <v>45587.390132832254</v>
      </c>
      <c r="X80" s="638">
        <f ca="1">($K80/$F$5)*(1-$F$9)*Oil_Calcs!$F$12*$F$19</f>
        <v>49730.789425655064</v>
      </c>
      <c r="Y80" s="249">
        <f ca="1">IFERROR(IF(Summary!$F$5="GWP100",INDEX('General Inputs'!$G$80:$G$169,MATCH(Oil_Calcs!F80,'General Inputs'!$F$80:$F$169,0)),INDEX('General Inputs'!$G$177:$G$266,MATCH(Oil_Calcs!$F80,'General Inputs'!$F$177:$F$266,0)))*$K80,0)</f>
        <v>5069.6225111932254</v>
      </c>
      <c r="Z80" s="231">
        <f ca="1">IFERROR(IF(Summary!$F$5="GWP100",INDEX('General Inputs'!$H$80:$H$169,MATCH(Oil_Calcs!$F80,'General Inputs'!$F$80:$F$169,0)),INDEX('General Inputs'!$H$177:$H$266,MATCH(Oil_Calcs!$F80,'General Inputs'!$F$177:$F$266,0)))*$K80,0)</f>
        <v>7469.680082247186</v>
      </c>
      <c r="AA80" s="638">
        <f ca="1">IFERROR(IF(Summary!$F$5="GWP100",INDEX('General Inputs'!$I$80:$I$169,MATCH(Oil_Calcs!$F80,'General Inputs'!$F$80:$F$169,0)),INDEX('General Inputs'!$I$177:$I$266,MATCH(Oil_Calcs!$F80,'General Inputs'!$F$177:$F$266,0)))*$K80,0)</f>
        <v>11515.803679629973</v>
      </c>
      <c r="AB80" s="249">
        <f t="shared" ca="1" si="10"/>
        <v>46988.955245163015</v>
      </c>
      <c r="AC80" s="231">
        <f t="shared" ca="1" si="11"/>
        <v>53057.070215079439</v>
      </c>
      <c r="AD80" s="638">
        <f t="shared" ca="1" si="12"/>
        <v>61246.593105285036</v>
      </c>
      <c r="AE80" s="639">
        <f ca="1">($L80/$F$5)*Oil_Calcs!$F$10*$F$17</f>
        <v>46708.805971862952</v>
      </c>
      <c r="AF80" s="640">
        <f ca="1">($L80/$F$5)*Oil_Calcs!$F$11*$F$18</f>
        <v>50795.955507959552</v>
      </c>
      <c r="AG80" s="641">
        <f ca="1">($L80/$F$5)*Oil_Calcs!$F$12*$F$19</f>
        <v>55412.756897920197</v>
      </c>
      <c r="AH80" s="639">
        <f t="shared" ca="1" si="7"/>
        <v>3722.9374235910391</v>
      </c>
      <c r="AI80" s="640">
        <f t="shared" ca="1" si="8"/>
        <v>5308.6581907782784</v>
      </c>
      <c r="AJ80" s="641">
        <f t="shared" ca="1" si="9"/>
        <v>12531.147374604812</v>
      </c>
      <c r="AK80" s="639">
        <f t="shared" ca="1" si="13"/>
        <v>50431.743395453988</v>
      </c>
      <c r="AL80" s="640">
        <f t="shared" ca="1" si="14"/>
        <v>56104.613698737827</v>
      </c>
      <c r="AM80" s="641">
        <f t="shared" ca="1" si="15"/>
        <v>67943.904272525004</v>
      </c>
    </row>
    <row r="81" spans="1:39" s="137" customFormat="1" ht="12.9" customHeight="1" x14ac:dyDescent="0.3">
      <c r="A81" s="134"/>
      <c r="B81" s="134"/>
      <c r="C81" s="135"/>
      <c r="D81" s="647"/>
      <c r="E81" s="234" t="str">
        <f t="shared" ca="1" si="17"/>
        <v>Switzerland</v>
      </c>
      <c r="F81" s="234" t="str">
        <f t="shared" ca="1" si="17"/>
        <v>ch</v>
      </c>
      <c r="G81" s="234" t="str">
        <f t="shared" ca="1" si="17"/>
        <v>e6bbls</v>
      </c>
      <c r="H81" s="633"/>
      <c r="I81" s="633"/>
      <c r="J81" s="231">
        <f t="shared" ca="1" si="17"/>
        <v>0</v>
      </c>
      <c r="K81" s="231">
        <f t="shared" ca="1" si="17"/>
        <v>0.51903000519029996</v>
      </c>
      <c r="L81" s="328">
        <f t="shared" ca="1" si="17"/>
        <v>0</v>
      </c>
      <c r="M81" s="249">
        <f ca="1">($J81/$F$5)*(1-$F$9)*Oil_Calcs!$F$10*$F$17</f>
        <v>0</v>
      </c>
      <c r="N81" s="231">
        <f ca="1">($J81/$F$5)*(1-$F$9)*Oil_Calcs!$F$11*$F$18</f>
        <v>0</v>
      </c>
      <c r="O81" s="638">
        <f ca="1">($J81/$F$5)*(1-$F$9)*Oil_Calcs!$F$12*$F$19</f>
        <v>0</v>
      </c>
      <c r="P81" s="249">
        <f ca="1">IFERROR(IF(Summary!$F$5="GWP100",INDEX('General Inputs'!$G$80:$G$169,MATCH(Oil_Calcs!F81,'General Inputs'!$F$80:$F$169,0)),INDEX('General Inputs'!$G$177:$G$266,MATCH(Oil_Calcs!$F81,'General Inputs'!$F$177:$F$266,0)))*$J81,0)</f>
        <v>0</v>
      </c>
      <c r="Q81" s="249">
        <f ca="1">IFERROR(IF(Summary!$F$5="GWP100",INDEX('General Inputs'!$H$80:$H$169,MATCH(Oil_Calcs!$F81,'General Inputs'!$F$80:$F$169,0)),INDEX('General Inputs'!$H$177:$H$266,MATCH(Oil_Calcs!$F81,'General Inputs'!$F$177:$F$266,0)))*$J81,0)</f>
        <v>0</v>
      </c>
      <c r="R81" s="249">
        <f ca="1">IFERROR(IF(Summary!$F$5="GWP100",INDEX('General Inputs'!$I$80:$I$169,MATCH(Oil_Calcs!$F81,'General Inputs'!$F$80:$F$169,0)),INDEX('General Inputs'!$I$177:$I$266,MATCH(Oil_Calcs!$F81,'General Inputs'!$F$177:$F$266,0)))*$J81,0)</f>
        <v>0</v>
      </c>
      <c r="S81" s="249">
        <f t="shared" ca="1" si="6"/>
        <v>0</v>
      </c>
      <c r="T81" s="231">
        <f t="shared" ca="1" si="2"/>
        <v>0</v>
      </c>
      <c r="U81" s="638">
        <f t="shared" ca="1" si="3"/>
        <v>0</v>
      </c>
      <c r="V81" s="249">
        <f ca="1">($K81/$F$5)*(1-$F$9)*Oil_Calcs!$F$10*$F$17</f>
        <v>177.65815027644501</v>
      </c>
      <c r="W81" s="231">
        <f ca="1">($K81/$F$5)*(1-$F$9)*Oil_Calcs!$F$11*$F$18</f>
        <v>193.20372913203724</v>
      </c>
      <c r="X81" s="638">
        <f ca="1">($K81/$F$5)*(1-$F$9)*Oil_Calcs!$F$12*$F$19</f>
        <v>210.76385249781583</v>
      </c>
      <c r="Y81" s="249">
        <f ca="1">IFERROR(IF(Summary!$F$5="GWP100",INDEX('General Inputs'!$G$80:$G$169,MATCH(Oil_Calcs!F81,'General Inputs'!$F$80:$F$169,0)),INDEX('General Inputs'!$G$177:$G$266,MATCH(Oil_Calcs!$F81,'General Inputs'!$F$177:$F$266,0)))*$K81,0)</f>
        <v>0</v>
      </c>
      <c r="Z81" s="231">
        <f ca="1">IFERROR(IF(Summary!$F$5="GWP100",INDEX('General Inputs'!$H$80:$H$169,MATCH(Oil_Calcs!$F81,'General Inputs'!$F$80:$F$169,0)),INDEX('General Inputs'!$H$177:$H$266,MATCH(Oil_Calcs!$F81,'General Inputs'!$F$177:$F$266,0)))*$K81,0)</f>
        <v>0</v>
      </c>
      <c r="AA81" s="638">
        <f ca="1">IFERROR(IF(Summary!$F$5="GWP100",INDEX('General Inputs'!$I$80:$I$169,MATCH(Oil_Calcs!$F81,'General Inputs'!$F$80:$F$169,0)),INDEX('General Inputs'!$I$177:$I$266,MATCH(Oil_Calcs!$F81,'General Inputs'!$F$177:$F$266,0)))*$K81,0)</f>
        <v>0</v>
      </c>
      <c r="AB81" s="249">
        <f t="shared" ca="1" si="10"/>
        <v>177.65815027644501</v>
      </c>
      <c r="AC81" s="231">
        <f t="shared" ca="1" si="11"/>
        <v>193.20372913203724</v>
      </c>
      <c r="AD81" s="638">
        <f t="shared" ca="1" si="12"/>
        <v>210.76385249781583</v>
      </c>
      <c r="AE81" s="639">
        <f ca="1">($L81/$F$5)*Oil_Calcs!$F$10*$F$17</f>
        <v>0</v>
      </c>
      <c r="AF81" s="640">
        <f ca="1">($L81/$F$5)*Oil_Calcs!$F$11*$F$18</f>
        <v>0</v>
      </c>
      <c r="AG81" s="641">
        <f ca="1">($L81/$F$5)*Oil_Calcs!$F$12*$F$19</f>
        <v>0</v>
      </c>
      <c r="AH81" s="639">
        <f t="shared" ca="1" si="7"/>
        <v>0</v>
      </c>
      <c r="AI81" s="640">
        <f t="shared" ca="1" si="8"/>
        <v>0</v>
      </c>
      <c r="AJ81" s="641">
        <f t="shared" ca="1" si="9"/>
        <v>0</v>
      </c>
      <c r="AK81" s="639">
        <f t="shared" ca="1" si="13"/>
        <v>0</v>
      </c>
      <c r="AL81" s="640">
        <f t="shared" ca="1" si="14"/>
        <v>0</v>
      </c>
      <c r="AM81" s="641">
        <f t="shared" ca="1" si="15"/>
        <v>0</v>
      </c>
    </row>
    <row r="82" spans="1:39" s="137" customFormat="1" ht="12.9" customHeight="1" x14ac:dyDescent="0.3">
      <c r="A82" s="134"/>
      <c r="B82" s="134"/>
      <c r="C82" s="135"/>
      <c r="D82" s="647"/>
      <c r="E82" s="234" t="str">
        <f t="shared" ca="1" si="17"/>
        <v>Cote d'Ivoire</v>
      </c>
      <c r="F82" s="234" t="str">
        <f t="shared" ca="1" si="17"/>
        <v>ci</v>
      </c>
      <c r="G82" s="234" t="str">
        <f t="shared" ca="1" si="17"/>
        <v>e6bbls</v>
      </c>
      <c r="H82" s="633"/>
      <c r="I82" s="633"/>
      <c r="J82" s="231">
        <f t="shared" ca="1" si="17"/>
        <v>0</v>
      </c>
      <c r="K82" s="231">
        <f t="shared" ca="1" si="17"/>
        <v>14.730305147303051</v>
      </c>
      <c r="L82" s="328">
        <f t="shared" ca="1" si="17"/>
        <v>0</v>
      </c>
      <c r="M82" s="249">
        <f ca="1">($J82/$F$5)*(1-$F$9)*Oil_Calcs!$F$10*$F$17</f>
        <v>0</v>
      </c>
      <c r="N82" s="231">
        <f ca="1">($J82/$F$5)*(1-$F$9)*Oil_Calcs!$F$11*$F$18</f>
        <v>0</v>
      </c>
      <c r="O82" s="638">
        <f ca="1">($J82/$F$5)*(1-$F$9)*Oil_Calcs!$F$12*$F$19</f>
        <v>0</v>
      </c>
      <c r="P82" s="249">
        <f ca="1">IFERROR(IF(Summary!$F$5="GWP100",INDEX('General Inputs'!$G$80:$G$169,MATCH(Oil_Calcs!F82,'General Inputs'!$F$80:$F$169,0)),INDEX('General Inputs'!$G$177:$G$266,MATCH(Oil_Calcs!$F82,'General Inputs'!$F$177:$F$266,0)))*$J82,0)</f>
        <v>0</v>
      </c>
      <c r="Q82" s="249">
        <f ca="1">IFERROR(IF(Summary!$F$5="GWP100",INDEX('General Inputs'!$H$80:$H$169,MATCH(Oil_Calcs!$F82,'General Inputs'!$F$80:$F$169,0)),INDEX('General Inputs'!$H$177:$H$266,MATCH(Oil_Calcs!$F82,'General Inputs'!$F$177:$F$266,0)))*$J82,0)</f>
        <v>0</v>
      </c>
      <c r="R82" s="249">
        <f ca="1">IFERROR(IF(Summary!$F$5="GWP100",INDEX('General Inputs'!$I$80:$I$169,MATCH(Oil_Calcs!$F82,'General Inputs'!$F$80:$F$169,0)),INDEX('General Inputs'!$I$177:$I$266,MATCH(Oil_Calcs!$F82,'General Inputs'!$F$177:$F$266,0)))*$J82,0)</f>
        <v>0</v>
      </c>
      <c r="S82" s="249">
        <f t="shared" ca="1" si="6"/>
        <v>0</v>
      </c>
      <c r="T82" s="231">
        <f t="shared" ca="1" si="2"/>
        <v>0</v>
      </c>
      <c r="U82" s="638">
        <f t="shared" ca="1" si="3"/>
        <v>0</v>
      </c>
      <c r="V82" s="249">
        <f ca="1">($K82/$F$5)*(1-$F$9)*Oil_Calcs!$F$10*$F$17</f>
        <v>5042.0182635066758</v>
      </c>
      <c r="W82" s="231">
        <f ca="1">($K82/$F$5)*(1-$F$9)*Oil_Calcs!$F$11*$F$18</f>
        <v>5483.2087880320878</v>
      </c>
      <c r="X82" s="638">
        <f ca="1">($K82/$F$5)*(1-$F$9)*Oil_Calcs!$F$12*$F$19</f>
        <v>5981.5729924432881</v>
      </c>
      <c r="Y82" s="249">
        <f ca="1">IFERROR(IF(Summary!$F$5="GWP100",INDEX('General Inputs'!$G$80:$G$169,MATCH(Oil_Calcs!F82,'General Inputs'!$F$80:$F$169,0)),INDEX('General Inputs'!$G$177:$G$266,MATCH(Oil_Calcs!$F82,'General Inputs'!$F$177:$F$266,0)))*$K82,0)</f>
        <v>466.98065296885227</v>
      </c>
      <c r="Z82" s="231">
        <f ca="1">IFERROR(IF(Summary!$F$5="GWP100",INDEX('General Inputs'!$H$80:$H$169,MATCH(Oil_Calcs!$F82,'General Inputs'!$F$80:$F$169,0)),INDEX('General Inputs'!$H$177:$H$266,MATCH(Oil_Calcs!$F82,'General Inputs'!$F$177:$F$266,0)))*$K82,0)</f>
        <v>522.78060588012079</v>
      </c>
      <c r="AA82" s="638">
        <f ca="1">IFERROR(IF(Summary!$F$5="GWP100",INDEX('General Inputs'!$I$80:$I$169,MATCH(Oil_Calcs!$F82,'General Inputs'!$F$80:$F$169,0)),INDEX('General Inputs'!$I$177:$I$266,MATCH(Oil_Calcs!$F82,'General Inputs'!$F$177:$F$266,0)))*$K82,0)</f>
        <v>815.17033211641262</v>
      </c>
      <c r="AB82" s="249">
        <f t="shared" ca="1" si="10"/>
        <v>5508.9989164755279</v>
      </c>
      <c r="AC82" s="231">
        <f t="shared" ca="1" si="11"/>
        <v>6005.9893939122085</v>
      </c>
      <c r="AD82" s="638">
        <f t="shared" ca="1" si="12"/>
        <v>6796.7433245597003</v>
      </c>
      <c r="AE82" s="639">
        <f ca="1">($L82/$F$5)*Oil_Calcs!$F$10*$F$17</f>
        <v>0</v>
      </c>
      <c r="AF82" s="640">
        <f ca="1">($L82/$F$5)*Oil_Calcs!$F$11*$F$18</f>
        <v>0</v>
      </c>
      <c r="AG82" s="641">
        <f ca="1">($L82/$F$5)*Oil_Calcs!$F$12*$F$19</f>
        <v>0</v>
      </c>
      <c r="AH82" s="639">
        <f t="shared" ca="1" si="7"/>
        <v>0</v>
      </c>
      <c r="AI82" s="640">
        <f t="shared" ca="1" si="8"/>
        <v>0</v>
      </c>
      <c r="AJ82" s="641">
        <f t="shared" ca="1" si="9"/>
        <v>0</v>
      </c>
      <c r="AK82" s="639">
        <f t="shared" ca="1" si="13"/>
        <v>0</v>
      </c>
      <c r="AL82" s="640">
        <f t="shared" ca="1" si="14"/>
        <v>0</v>
      </c>
      <c r="AM82" s="641">
        <f t="shared" ca="1" si="15"/>
        <v>0</v>
      </c>
    </row>
    <row r="83" spans="1:39" s="137" customFormat="1" ht="12.9" customHeight="1" x14ac:dyDescent="0.3">
      <c r="A83" s="134"/>
      <c r="B83" s="134"/>
      <c r="C83" s="135"/>
      <c r="D83" s="647"/>
      <c r="E83" s="234" t="str">
        <f t="shared" ca="1" si="17"/>
        <v>Cook Islands</v>
      </c>
      <c r="F83" s="234" t="str">
        <f t="shared" ca="1" si="17"/>
        <v>ck</v>
      </c>
      <c r="G83" s="234" t="str">
        <f t="shared" ca="1" si="17"/>
        <v>e6bbls</v>
      </c>
      <c r="H83" s="633"/>
      <c r="I83" s="633"/>
      <c r="J83" s="231">
        <f t="shared" ca="1" si="17"/>
        <v>0</v>
      </c>
      <c r="K83" s="231">
        <f t="shared" ca="1" si="17"/>
        <v>0</v>
      </c>
      <c r="L83" s="328">
        <f t="shared" ca="1" si="17"/>
        <v>0</v>
      </c>
      <c r="M83" s="249">
        <f ca="1">($J83/$F$5)*(1-$F$9)*Oil_Calcs!$F$10*$F$17</f>
        <v>0</v>
      </c>
      <c r="N83" s="231">
        <f ca="1">($J83/$F$5)*(1-$F$9)*Oil_Calcs!$F$11*$F$18</f>
        <v>0</v>
      </c>
      <c r="O83" s="638">
        <f ca="1">($J83/$F$5)*(1-$F$9)*Oil_Calcs!$F$12*$F$19</f>
        <v>0</v>
      </c>
      <c r="P83" s="249">
        <f ca="1">IFERROR(IF(Summary!$F$5="GWP100",INDEX('General Inputs'!$G$80:$G$169,MATCH(Oil_Calcs!F83,'General Inputs'!$F$80:$F$169,0)),INDEX('General Inputs'!$G$177:$G$266,MATCH(Oil_Calcs!$F83,'General Inputs'!$F$177:$F$266,0)))*$J83,0)</f>
        <v>0</v>
      </c>
      <c r="Q83" s="249">
        <f ca="1">IFERROR(IF(Summary!$F$5="GWP100",INDEX('General Inputs'!$H$80:$H$169,MATCH(Oil_Calcs!$F83,'General Inputs'!$F$80:$F$169,0)),INDEX('General Inputs'!$H$177:$H$266,MATCH(Oil_Calcs!$F83,'General Inputs'!$F$177:$F$266,0)))*$J83,0)</f>
        <v>0</v>
      </c>
      <c r="R83" s="249">
        <f ca="1">IFERROR(IF(Summary!$F$5="GWP100",INDEX('General Inputs'!$I$80:$I$169,MATCH(Oil_Calcs!$F83,'General Inputs'!$F$80:$F$169,0)),INDEX('General Inputs'!$I$177:$I$266,MATCH(Oil_Calcs!$F83,'General Inputs'!$F$177:$F$266,0)))*$J83,0)</f>
        <v>0</v>
      </c>
      <c r="S83" s="249">
        <f t="shared" ca="1" si="6"/>
        <v>0</v>
      </c>
      <c r="T83" s="231">
        <f t="shared" ca="1" si="2"/>
        <v>0</v>
      </c>
      <c r="U83" s="638">
        <f t="shared" ca="1" si="3"/>
        <v>0</v>
      </c>
      <c r="V83" s="249">
        <f ca="1">($K83/$F$5)*(1-$F$9)*Oil_Calcs!$F$10*$F$17</f>
        <v>0</v>
      </c>
      <c r="W83" s="231">
        <f ca="1">($K83/$F$5)*(1-$F$9)*Oil_Calcs!$F$11*$F$18</f>
        <v>0</v>
      </c>
      <c r="X83" s="638">
        <f ca="1">($K83/$F$5)*(1-$F$9)*Oil_Calcs!$F$12*$F$19</f>
        <v>0</v>
      </c>
      <c r="Y83" s="249">
        <f ca="1">IFERROR(IF(Summary!$F$5="GWP100",INDEX('General Inputs'!$G$80:$G$169,MATCH(Oil_Calcs!F83,'General Inputs'!$F$80:$F$169,0)),INDEX('General Inputs'!$G$177:$G$266,MATCH(Oil_Calcs!$F83,'General Inputs'!$F$177:$F$266,0)))*$K83,0)</f>
        <v>0</v>
      </c>
      <c r="Z83" s="231">
        <f ca="1">IFERROR(IF(Summary!$F$5="GWP100",INDEX('General Inputs'!$H$80:$H$169,MATCH(Oil_Calcs!$F83,'General Inputs'!$F$80:$F$169,0)),INDEX('General Inputs'!$H$177:$H$266,MATCH(Oil_Calcs!$F83,'General Inputs'!$F$177:$F$266,0)))*$K83,0)</f>
        <v>0</v>
      </c>
      <c r="AA83" s="638">
        <f ca="1">IFERROR(IF(Summary!$F$5="GWP100",INDEX('General Inputs'!$I$80:$I$169,MATCH(Oil_Calcs!$F83,'General Inputs'!$F$80:$F$169,0)),INDEX('General Inputs'!$I$177:$I$266,MATCH(Oil_Calcs!$F83,'General Inputs'!$F$177:$F$266,0)))*$K83,0)</f>
        <v>0</v>
      </c>
      <c r="AB83" s="249">
        <f t="shared" ca="1" si="10"/>
        <v>0</v>
      </c>
      <c r="AC83" s="231">
        <f t="shared" ca="1" si="11"/>
        <v>0</v>
      </c>
      <c r="AD83" s="638">
        <f t="shared" ca="1" si="12"/>
        <v>0</v>
      </c>
      <c r="AE83" s="639">
        <f ca="1">($L83/$F$5)*Oil_Calcs!$F$10*$F$17</f>
        <v>0</v>
      </c>
      <c r="AF83" s="640">
        <f ca="1">($L83/$F$5)*Oil_Calcs!$F$11*$F$18</f>
        <v>0</v>
      </c>
      <c r="AG83" s="641">
        <f ca="1">($L83/$F$5)*Oil_Calcs!$F$12*$F$19</f>
        <v>0</v>
      </c>
      <c r="AH83" s="639">
        <f t="shared" ca="1" si="7"/>
        <v>0</v>
      </c>
      <c r="AI83" s="640">
        <f t="shared" ca="1" si="8"/>
        <v>0</v>
      </c>
      <c r="AJ83" s="641">
        <f t="shared" ca="1" si="9"/>
        <v>0</v>
      </c>
      <c r="AK83" s="639">
        <f t="shared" ca="1" si="13"/>
        <v>0</v>
      </c>
      <c r="AL83" s="640">
        <f t="shared" ca="1" si="14"/>
        <v>0</v>
      </c>
      <c r="AM83" s="641">
        <f t="shared" ca="1" si="15"/>
        <v>0</v>
      </c>
    </row>
    <row r="84" spans="1:39" s="137" customFormat="1" ht="12.9" customHeight="1" x14ac:dyDescent="0.3">
      <c r="A84" s="134"/>
      <c r="B84" s="134"/>
      <c r="C84" s="135"/>
      <c r="D84" s="647"/>
      <c r="E84" s="234" t="str">
        <f t="shared" ca="1" si="17"/>
        <v>Chile</v>
      </c>
      <c r="F84" s="234" t="str">
        <f t="shared" ca="1" si="17"/>
        <v>cl</v>
      </c>
      <c r="G84" s="234" t="str">
        <f t="shared" ca="1" si="17"/>
        <v>e6bbls</v>
      </c>
      <c r="H84" s="633"/>
      <c r="I84" s="633"/>
      <c r="J84" s="231">
        <f t="shared" ca="1" si="17"/>
        <v>0</v>
      </c>
      <c r="K84" s="231">
        <f t="shared" ca="1" si="17"/>
        <v>7.5151650749016499</v>
      </c>
      <c r="L84" s="328">
        <f t="shared" ca="1" si="17"/>
        <v>1.09500001095</v>
      </c>
      <c r="M84" s="249">
        <f ca="1">($J84/$F$5)*(1-$F$9)*Oil_Calcs!$F$10*$F$17</f>
        <v>0</v>
      </c>
      <c r="N84" s="231">
        <f ca="1">($J84/$F$5)*(1-$F$9)*Oil_Calcs!$F$11*$F$18</f>
        <v>0</v>
      </c>
      <c r="O84" s="638">
        <f ca="1">($J84/$F$5)*(1-$F$9)*Oil_Calcs!$F$12*$F$19</f>
        <v>0</v>
      </c>
      <c r="P84" s="249">
        <f ca="1">IFERROR(IF(Summary!$F$5="GWP100",INDEX('General Inputs'!$G$80:$G$169,MATCH(Oil_Calcs!F84,'General Inputs'!$F$80:$F$169,0)),INDEX('General Inputs'!$G$177:$G$266,MATCH(Oil_Calcs!$F84,'General Inputs'!$F$177:$F$266,0)))*$J84,0)</f>
        <v>0</v>
      </c>
      <c r="Q84" s="249">
        <f ca="1">IFERROR(IF(Summary!$F$5="GWP100",INDEX('General Inputs'!$H$80:$H$169,MATCH(Oil_Calcs!$F84,'General Inputs'!$F$80:$F$169,0)),INDEX('General Inputs'!$H$177:$H$266,MATCH(Oil_Calcs!$F84,'General Inputs'!$F$177:$F$266,0)))*$J84,0)</f>
        <v>0</v>
      </c>
      <c r="R84" s="249">
        <f ca="1">IFERROR(IF(Summary!$F$5="GWP100",INDEX('General Inputs'!$I$80:$I$169,MATCH(Oil_Calcs!$F84,'General Inputs'!$F$80:$F$169,0)),INDEX('General Inputs'!$I$177:$I$266,MATCH(Oil_Calcs!$F84,'General Inputs'!$F$177:$F$266,0)))*$J84,0)</f>
        <v>0</v>
      </c>
      <c r="S84" s="249">
        <f t="shared" ca="1" si="6"/>
        <v>0</v>
      </c>
      <c r="T84" s="231">
        <f t="shared" ca="1" si="2"/>
        <v>0</v>
      </c>
      <c r="U84" s="638">
        <f t="shared" ca="1" si="3"/>
        <v>0</v>
      </c>
      <c r="V84" s="249">
        <f ca="1">($K84/$F$5)*(1-$F$9)*Oil_Calcs!$F$10*$F$17</f>
        <v>2572.356728662824</v>
      </c>
      <c r="W84" s="231">
        <f ca="1">($K84/$F$5)*(1-$F$9)*Oil_Calcs!$F$11*$F$18</f>
        <v>2797.4450474813898</v>
      </c>
      <c r="X84" s="638">
        <f ca="1">($K84/$F$5)*(1-$F$9)*Oil_Calcs!$F$12*$F$19</f>
        <v>3051.7024594032277</v>
      </c>
      <c r="Y84" s="249">
        <f ca="1">IFERROR(IF(Summary!$F$5="GWP100",INDEX('General Inputs'!$G$80:$G$169,MATCH(Oil_Calcs!F84,'General Inputs'!$F$80:$F$169,0)),INDEX('General Inputs'!$G$177:$G$266,MATCH(Oil_Calcs!$F84,'General Inputs'!$F$177:$F$266,0)))*$K84,0)</f>
        <v>411.92892000960779</v>
      </c>
      <c r="Z84" s="231">
        <f ca="1">IFERROR(IF(Summary!$F$5="GWP100",INDEX('General Inputs'!$H$80:$H$169,MATCH(Oil_Calcs!$F84,'General Inputs'!$F$80:$F$169,0)),INDEX('General Inputs'!$H$177:$H$266,MATCH(Oil_Calcs!$F84,'General Inputs'!$F$177:$F$266,0)))*$K84,0)</f>
        <v>486.51690341279181</v>
      </c>
      <c r="AA84" s="638">
        <f ca="1">IFERROR(IF(Summary!$F$5="GWP100",INDEX('General Inputs'!$I$80:$I$169,MATCH(Oil_Calcs!$F84,'General Inputs'!$F$80:$F$169,0)),INDEX('General Inputs'!$I$177:$I$266,MATCH(Oil_Calcs!$F84,'General Inputs'!$F$177:$F$266,0)))*$K84,0)</f>
        <v>1104.2227732682716</v>
      </c>
      <c r="AB84" s="249">
        <f t="shared" ca="1" si="10"/>
        <v>2984.2856486724318</v>
      </c>
      <c r="AC84" s="231">
        <f t="shared" ca="1" si="11"/>
        <v>3283.9619508941814</v>
      </c>
      <c r="AD84" s="638">
        <f t="shared" ca="1" si="12"/>
        <v>4155.9252326714995</v>
      </c>
      <c r="AE84" s="639">
        <f ca="1">($L84/$F$5)*Oil_Calcs!$F$10*$F$17</f>
        <v>425.91616387716971</v>
      </c>
      <c r="AF84" s="640">
        <f ca="1">($L84/$F$5)*Oil_Calcs!$F$11*$F$18</f>
        <v>463.18500463184989</v>
      </c>
      <c r="AG84" s="641">
        <f ca="1">($L84/$F$5)*Oil_Calcs!$F$12*$F$19</f>
        <v>505.28349754942423</v>
      </c>
      <c r="AH84" s="639">
        <f t="shared" ca="1" si="7"/>
        <v>33.947757661924371</v>
      </c>
      <c r="AI84" s="640">
        <f t="shared" ca="1" si="8"/>
        <v>48.407217545090681</v>
      </c>
      <c r="AJ84" s="641">
        <f t="shared" ca="1" si="9"/>
        <v>114.26578153135087</v>
      </c>
      <c r="AK84" s="639">
        <f t="shared" ca="1" si="13"/>
        <v>459.86392153909406</v>
      </c>
      <c r="AL84" s="640">
        <f t="shared" ca="1" si="14"/>
        <v>511.5922221769406</v>
      </c>
      <c r="AM84" s="641">
        <f t="shared" ca="1" si="15"/>
        <v>619.54927908077514</v>
      </c>
    </row>
    <row r="85" spans="1:39" s="137" customFormat="1" ht="12.9" customHeight="1" x14ac:dyDescent="0.3">
      <c r="A85" s="134"/>
      <c r="B85" s="134"/>
      <c r="C85" s="135"/>
      <c r="D85" s="647"/>
      <c r="E85" s="234" t="str">
        <f t="shared" ref="E85:J148" ca="1" si="18">INDIRECT((ADDRESS(ROW(),COLUMN(),,,$F$291)))</f>
        <v>Cameroon</v>
      </c>
      <c r="F85" s="234" t="str">
        <f t="shared" ca="1" si="18"/>
        <v>cm</v>
      </c>
      <c r="G85" s="234" t="str">
        <f t="shared" ca="1" si="18"/>
        <v>e6bbls</v>
      </c>
      <c r="H85" s="633"/>
      <c r="I85" s="633"/>
      <c r="J85" s="231">
        <f t="shared" ca="1" si="18"/>
        <v>0</v>
      </c>
      <c r="K85" s="231">
        <f t="shared" ref="K85:L100" ca="1" si="19">INDIRECT((ADDRESS(ROW(),COLUMN(),,,$F$291)))</f>
        <v>25.542185255021852</v>
      </c>
      <c r="L85" s="328">
        <f t="shared" ca="1" si="19"/>
        <v>0</v>
      </c>
      <c r="M85" s="249">
        <f ca="1">($J85/$F$5)*(1-$F$9)*Oil_Calcs!$F$10*$F$17</f>
        <v>0</v>
      </c>
      <c r="N85" s="231">
        <f ca="1">($J85/$F$5)*(1-$F$9)*Oil_Calcs!$F$11*$F$18</f>
        <v>0</v>
      </c>
      <c r="O85" s="638">
        <f ca="1">($J85/$F$5)*(1-$F$9)*Oil_Calcs!$F$12*$F$19</f>
        <v>0</v>
      </c>
      <c r="P85" s="249">
        <f ca="1">IFERROR(IF(Summary!$F$5="GWP100",INDEX('General Inputs'!$G$80:$G$169,MATCH(Oil_Calcs!F85,'General Inputs'!$F$80:$F$169,0)),INDEX('General Inputs'!$G$177:$G$266,MATCH(Oil_Calcs!$F85,'General Inputs'!$F$177:$F$266,0)))*$J85,0)</f>
        <v>0</v>
      </c>
      <c r="Q85" s="249">
        <f ca="1">IFERROR(IF(Summary!$F$5="GWP100",INDEX('General Inputs'!$H$80:$H$169,MATCH(Oil_Calcs!$F85,'General Inputs'!$F$80:$F$169,0)),INDEX('General Inputs'!$H$177:$H$266,MATCH(Oil_Calcs!$F85,'General Inputs'!$F$177:$F$266,0)))*$J85,0)</f>
        <v>0</v>
      </c>
      <c r="R85" s="249">
        <f ca="1">IFERROR(IF(Summary!$F$5="GWP100",INDEX('General Inputs'!$I$80:$I$169,MATCH(Oil_Calcs!$F85,'General Inputs'!$F$80:$F$169,0)),INDEX('General Inputs'!$I$177:$I$266,MATCH(Oil_Calcs!$F85,'General Inputs'!$F$177:$F$266,0)))*$J85,0)</f>
        <v>0</v>
      </c>
      <c r="S85" s="249">
        <f t="shared" ca="1" si="6"/>
        <v>0</v>
      </c>
      <c r="T85" s="231">
        <f t="shared" ca="1" si="2"/>
        <v>0</v>
      </c>
      <c r="U85" s="638">
        <f t="shared" ca="1" si="3"/>
        <v>0</v>
      </c>
      <c r="V85" s="249">
        <f ca="1">($K85/$F$5)*(1-$F$9)*Oil_Calcs!$F$10*$F$17</f>
        <v>8742.8035779197689</v>
      </c>
      <c r="W85" s="231">
        <f ca="1">($K85/$F$5)*(1-$F$9)*Oil_Calcs!$F$11*$F$18</f>
        <v>9507.8230393293325</v>
      </c>
      <c r="X85" s="638">
        <f ca="1">($K85/$F$5)*(1-$F$9)*Oil_Calcs!$F$12*$F$19</f>
        <v>10371.981025620136</v>
      </c>
      <c r="Y85" s="249">
        <f ca="1">IFERROR(IF(Summary!$F$5="GWP100",INDEX('General Inputs'!$G$80:$G$169,MATCH(Oil_Calcs!F85,'General Inputs'!$F$80:$F$169,0)),INDEX('General Inputs'!$G$177:$G$266,MATCH(Oil_Calcs!$F85,'General Inputs'!$F$177:$F$266,0)))*$K85,0)</f>
        <v>2096.5036948338675</v>
      </c>
      <c r="Z85" s="231">
        <f ca="1">IFERROR(IF(Summary!$F$5="GWP100",INDEX('General Inputs'!$H$80:$H$169,MATCH(Oil_Calcs!$F85,'General Inputs'!$F$80:$F$169,0)),INDEX('General Inputs'!$H$177:$H$266,MATCH(Oil_Calcs!$F85,'General Inputs'!$F$177:$F$266,0)))*$K85,0)</f>
        <v>2705.6074807742566</v>
      </c>
      <c r="AA85" s="638">
        <f ca="1">IFERROR(IF(Summary!$F$5="GWP100",INDEX('General Inputs'!$I$80:$I$169,MATCH(Oil_Calcs!$F85,'General Inputs'!$F$80:$F$169,0)),INDEX('General Inputs'!$I$177:$I$266,MATCH(Oil_Calcs!$F85,'General Inputs'!$F$177:$F$266,0)))*$K85,0)</f>
        <v>4165.8127788175698</v>
      </c>
      <c r="AB85" s="249">
        <f t="shared" ca="1" si="10"/>
        <v>10839.307272753636</v>
      </c>
      <c r="AC85" s="231">
        <f t="shared" ca="1" si="11"/>
        <v>12213.43052010359</v>
      </c>
      <c r="AD85" s="638">
        <f t="shared" ca="1" si="12"/>
        <v>14537.793804437706</v>
      </c>
      <c r="AE85" s="639">
        <f ca="1">($L85/$F$5)*Oil_Calcs!$F$10*$F$17</f>
        <v>0</v>
      </c>
      <c r="AF85" s="640">
        <f ca="1">($L85/$F$5)*Oil_Calcs!$F$11*$F$18</f>
        <v>0</v>
      </c>
      <c r="AG85" s="641">
        <f ca="1">($L85/$F$5)*Oil_Calcs!$F$12*$F$19</f>
        <v>0</v>
      </c>
      <c r="AH85" s="639">
        <f t="shared" ca="1" si="7"/>
        <v>0</v>
      </c>
      <c r="AI85" s="640">
        <f t="shared" ca="1" si="8"/>
        <v>0</v>
      </c>
      <c r="AJ85" s="641">
        <f t="shared" ca="1" si="9"/>
        <v>0</v>
      </c>
      <c r="AK85" s="639">
        <f t="shared" ca="1" si="13"/>
        <v>0</v>
      </c>
      <c r="AL85" s="640">
        <f t="shared" ca="1" si="14"/>
        <v>0</v>
      </c>
      <c r="AM85" s="641">
        <f t="shared" ca="1" si="15"/>
        <v>0</v>
      </c>
    </row>
    <row r="86" spans="1:39" s="137" customFormat="1" ht="12.9" customHeight="1" x14ac:dyDescent="0.3">
      <c r="A86" s="134"/>
      <c r="B86" s="134"/>
      <c r="C86" s="135"/>
      <c r="D86" s="647"/>
      <c r="E86" s="234" t="str">
        <f t="shared" ca="1" si="18"/>
        <v>China</v>
      </c>
      <c r="F86" s="234" t="str">
        <f t="shared" ca="1" si="18"/>
        <v>cn</v>
      </c>
      <c r="G86" s="234" t="str">
        <f t="shared" ca="1" si="18"/>
        <v>e6bbls</v>
      </c>
      <c r="H86" s="633"/>
      <c r="I86" s="633"/>
      <c r="J86" s="231">
        <f t="shared" ca="1" si="18"/>
        <v>1400.1400140014</v>
      </c>
      <c r="K86" s="231">
        <f t="shared" ca="1" si="19"/>
        <v>1800.74301809743</v>
      </c>
      <c r="L86" s="328">
        <f t="shared" ca="1" si="19"/>
        <v>1396.12501396125</v>
      </c>
      <c r="M86" s="249">
        <f ca="1">($J86/$F$5)*(1-$F$9)*Oil_Calcs!$F$10*$F$17</f>
        <v>479252.22535896138</v>
      </c>
      <c r="N86" s="231">
        <f ca="1">($J86/$F$5)*(1-$F$9)*Oil_Calcs!$F$11*$F$18</f>
        <v>521188.118811881</v>
      </c>
      <c r="O86" s="638">
        <f ca="1">($J86/$F$5)*(1-$F$9)*Oil_Calcs!$F$12*$F$19</f>
        <v>568558.46566921344</v>
      </c>
      <c r="P86" s="249">
        <f ca="1">IFERROR(IF(Summary!$F$5="GWP100",INDEX('General Inputs'!$G$80:$G$169,MATCH(Oil_Calcs!F86,'General Inputs'!$F$80:$F$169,0)),INDEX('General Inputs'!$G$177:$G$266,MATCH(Oil_Calcs!$F86,'General Inputs'!$F$177:$F$266,0)))*$J86,0)</f>
        <v>42891.949227053425</v>
      </c>
      <c r="Q86" s="249">
        <f ca="1">IFERROR(IF(Summary!$F$5="GWP100",INDEX('General Inputs'!$H$80:$H$169,MATCH(Oil_Calcs!$F86,'General Inputs'!$F$80:$F$169,0)),INDEX('General Inputs'!$H$177:$H$266,MATCH(Oil_Calcs!$F86,'General Inputs'!$F$177:$F$266,0)))*$J86,0)</f>
        <v>56439.777731784248</v>
      </c>
      <c r="R86" s="249">
        <f ca="1">IFERROR(IF(Summary!$F$5="GWP100",INDEX('General Inputs'!$I$80:$I$169,MATCH(Oil_Calcs!$F86,'General Inputs'!$F$80:$F$169,0)),INDEX('General Inputs'!$I$177:$I$266,MATCH(Oil_Calcs!$F86,'General Inputs'!$F$177:$F$266,0)))*$J86,0)</f>
        <v>119812.71072683162</v>
      </c>
      <c r="S86" s="249">
        <f t="shared" ca="1" si="6"/>
        <v>522144.17458601482</v>
      </c>
      <c r="T86" s="231">
        <f t="shared" ca="1" si="2"/>
        <v>577627.89654366521</v>
      </c>
      <c r="U86" s="638">
        <f t="shared" ca="1" si="3"/>
        <v>688371.17639604502</v>
      </c>
      <c r="V86" s="249">
        <f ca="1">($K86/$F$5)*(1-$F$9)*Oil_Calcs!$F$10*$F$17</f>
        <v>616374.141223524</v>
      </c>
      <c r="W86" s="231">
        <f ca="1">($K86/$F$5)*(1-$F$9)*Oil_Calcs!$F$11*$F$18</f>
        <v>670308.58105658717</v>
      </c>
      <c r="X86" s="638">
        <f ca="1">($K86/$F$5)*(1-$F$9)*Oil_Calcs!$F$12*$F$19</f>
        <v>731232.36047520011</v>
      </c>
      <c r="Y86" s="249">
        <f ca="1">IFERROR(IF(Summary!$F$5="GWP100",INDEX('General Inputs'!$G$80:$G$169,MATCH(Oil_Calcs!F86,'General Inputs'!$F$80:$F$169,0)),INDEX('General Inputs'!$G$177:$G$266,MATCH(Oil_Calcs!$F86,'General Inputs'!$F$177:$F$266,0)))*$K86,0)</f>
        <v>55164.038832425424</v>
      </c>
      <c r="Z86" s="231">
        <f ca="1">IFERROR(IF(Summary!$F$5="GWP100",INDEX('General Inputs'!$H$80:$H$169,MATCH(Oil_Calcs!$F86,'General Inputs'!$F$80:$F$169,0)),INDEX('General Inputs'!$H$177:$H$266,MATCH(Oil_Calcs!$F86,'General Inputs'!$F$177:$F$266,0)))*$K86,0)</f>
        <v>72588.123099937104</v>
      </c>
      <c r="AA86" s="638">
        <f ca="1">IFERROR(IF(Summary!$F$5="GWP100",INDEX('General Inputs'!$I$80:$I$169,MATCH(Oil_Calcs!$F86,'General Inputs'!$F$80:$F$169,0)),INDEX('General Inputs'!$I$177:$I$266,MATCH(Oil_Calcs!$F86,'General Inputs'!$F$177:$F$266,0)))*$K86,0)</f>
        <v>154093.09080745501</v>
      </c>
      <c r="AB86" s="249">
        <f t="shared" ca="1" si="10"/>
        <v>671538.18005594937</v>
      </c>
      <c r="AC86" s="231">
        <f t="shared" ca="1" si="11"/>
        <v>742896.70415652427</v>
      </c>
      <c r="AD86" s="638">
        <f t="shared" ca="1" si="12"/>
        <v>885325.45128265512</v>
      </c>
      <c r="AE86" s="639">
        <f ca="1">($L86/$F$5)*Oil_Calcs!$F$10*$F$17</f>
        <v>543043.10894339147</v>
      </c>
      <c r="AF86" s="640">
        <f ca="1">($L86/$F$5)*Oil_Calcs!$F$11*$F$18</f>
        <v>590560.88090560865</v>
      </c>
      <c r="AG86" s="641">
        <f ca="1">($L86/$F$5)*Oil_Calcs!$F$12*$F$19</f>
        <v>644236.45937551593</v>
      </c>
      <c r="AH86" s="639">
        <f t="shared" ca="1" si="7"/>
        <v>43283.391018953575</v>
      </c>
      <c r="AI86" s="640">
        <f t="shared" ca="1" si="8"/>
        <v>61719.20236999062</v>
      </c>
      <c r="AJ86" s="641">
        <f t="shared" ca="1" si="9"/>
        <v>145688.87145247235</v>
      </c>
      <c r="AK86" s="639">
        <f t="shared" ca="1" si="13"/>
        <v>586326.499962345</v>
      </c>
      <c r="AL86" s="640">
        <f t="shared" ca="1" si="14"/>
        <v>652280.08327559929</v>
      </c>
      <c r="AM86" s="641">
        <f t="shared" ca="1" si="15"/>
        <v>789925.33082798822</v>
      </c>
    </row>
    <row r="87" spans="1:39" s="137" customFormat="1" ht="12.9" customHeight="1" x14ac:dyDescent="0.3">
      <c r="A87" s="134"/>
      <c r="B87" s="134"/>
      <c r="C87" s="135"/>
      <c r="D87" s="647"/>
      <c r="E87" s="234" t="str">
        <f t="shared" ca="1" si="18"/>
        <v>Colombia</v>
      </c>
      <c r="F87" s="234" t="str">
        <f t="shared" ca="1" si="18"/>
        <v>co</v>
      </c>
      <c r="G87" s="234" t="str">
        <f t="shared" ca="1" si="18"/>
        <v>e6bbls</v>
      </c>
      <c r="H87" s="633"/>
      <c r="I87" s="633"/>
      <c r="J87" s="231">
        <f t="shared" ca="1" si="18"/>
        <v>323.39000323390002</v>
      </c>
      <c r="K87" s="231">
        <f t="shared" ca="1" si="19"/>
        <v>336.61717938217174</v>
      </c>
      <c r="L87" s="328">
        <f t="shared" ca="1" si="19"/>
        <v>323.39000323390002</v>
      </c>
      <c r="M87" s="249">
        <f ca="1">($J87/$F$5)*(1-$F$9)*Oil_Calcs!$F$10*$F$17</f>
        <v>110692.77155058392</v>
      </c>
      <c r="N87" s="231">
        <f ca="1">($J87/$F$5)*(1-$F$9)*Oil_Calcs!$F$11*$F$18</f>
        <v>120378.69480378693</v>
      </c>
      <c r="O87" s="638">
        <f ca="1">($J87/$F$5)*(1-$F$9)*Oil_Calcs!$F$12*$F$19</f>
        <v>131319.81245644504</v>
      </c>
      <c r="P87" s="249">
        <f ca="1">IFERROR(IF(Summary!$F$5="GWP100",INDEX('General Inputs'!$G$80:$G$169,MATCH(Oil_Calcs!F87,'General Inputs'!$F$80:$F$169,0)),INDEX('General Inputs'!$G$177:$G$266,MATCH(Oil_Calcs!$F87,'General Inputs'!$F$177:$F$266,0)))*$J87,0)</f>
        <v>10482.537540483634</v>
      </c>
      <c r="Q87" s="249">
        <f ca="1">IFERROR(IF(Summary!$F$5="GWP100",INDEX('General Inputs'!$H$80:$H$169,MATCH(Oil_Calcs!$F87,'General Inputs'!$F$80:$F$169,0)),INDEX('General Inputs'!$H$177:$H$266,MATCH(Oil_Calcs!$F87,'General Inputs'!$F$177:$F$266,0)))*$J87,0)</f>
        <v>15437.037537170259</v>
      </c>
      <c r="R87" s="249">
        <f ca="1">IFERROR(IF(Summary!$F$5="GWP100",INDEX('General Inputs'!$I$80:$I$169,MATCH(Oil_Calcs!$F87,'General Inputs'!$F$80:$F$169,0)),INDEX('General Inputs'!$I$177:$I$266,MATCH(Oil_Calcs!$F87,'General Inputs'!$F$177:$F$266,0)))*$J87,0)</f>
        <v>31378.625953412564</v>
      </c>
      <c r="S87" s="249">
        <f t="shared" ca="1" si="6"/>
        <v>121175.30909106755</v>
      </c>
      <c r="T87" s="231">
        <f t="shared" ca="1" si="2"/>
        <v>135815.73234095718</v>
      </c>
      <c r="U87" s="638">
        <f t="shared" ca="1" si="3"/>
        <v>162698.4384098576</v>
      </c>
      <c r="V87" s="249">
        <f ca="1">($K87/$F$5)*(1-$F$9)*Oil_Calcs!$F$10*$F$17</f>
        <v>115220.28561409375</v>
      </c>
      <c r="W87" s="231">
        <f ca="1">($K87/$F$5)*(1-$F$9)*Oil_Calcs!$F$11*$F$18</f>
        <v>125302.37885321959</v>
      </c>
      <c r="X87" s="638">
        <f ca="1">($K87/$F$5)*(1-$F$9)*Oil_Calcs!$F$12*$F$19</f>
        <v>136691.00598051661</v>
      </c>
      <c r="Y87" s="249">
        <f ca="1">IFERROR(IF(Summary!$F$5="GWP100",INDEX('General Inputs'!$G$80:$G$169,MATCH(Oil_Calcs!F87,'General Inputs'!$F$80:$F$169,0)),INDEX('General Inputs'!$G$177:$G$266,MATCH(Oil_Calcs!$F87,'General Inputs'!$F$177:$F$266,0)))*$K87,0)</f>
        <v>10911.290344040654</v>
      </c>
      <c r="Z87" s="231">
        <f ca="1">IFERROR(IF(Summary!$F$5="GWP100",INDEX('General Inputs'!$H$80:$H$169,MATCH(Oil_Calcs!$F87,'General Inputs'!$F$80:$F$169,0)),INDEX('General Inputs'!$H$177:$H$266,MATCH(Oil_Calcs!$F87,'General Inputs'!$F$177:$F$266,0)))*$K87,0)</f>
        <v>16068.437434105073</v>
      </c>
      <c r="AA87" s="638">
        <f ca="1">IFERROR(IF(Summary!$F$5="GWP100",INDEX('General Inputs'!$I$80:$I$169,MATCH(Oil_Calcs!$F87,'General Inputs'!$F$80:$F$169,0)),INDEX('General Inputs'!$I$177:$I$266,MATCH(Oil_Calcs!$F87,'General Inputs'!$F$177:$F$266,0)))*$K87,0)</f>
        <v>32662.062697362631</v>
      </c>
      <c r="AB87" s="249">
        <f t="shared" ca="1" si="10"/>
        <v>126131.5759581344</v>
      </c>
      <c r="AC87" s="231">
        <f t="shared" ca="1" si="11"/>
        <v>141370.81628732468</v>
      </c>
      <c r="AD87" s="638">
        <f t="shared" ca="1" si="12"/>
        <v>169353.06867787923</v>
      </c>
      <c r="AE87" s="639">
        <f ca="1">($L87/$F$5)*Oil_Calcs!$F$10*$F$17</f>
        <v>125787.24039839082</v>
      </c>
      <c r="AF87" s="640">
        <f ca="1">($L87/$F$5)*Oil_Calcs!$F$11*$F$18</f>
        <v>136793.9713679397</v>
      </c>
      <c r="AG87" s="641">
        <f ca="1">($L87/$F$5)*Oil_Calcs!$F$12*$F$19</f>
        <v>149227.05960959665</v>
      </c>
      <c r="AH87" s="639">
        <f t="shared" ca="1" si="7"/>
        <v>10025.904429488332</v>
      </c>
      <c r="AI87" s="640">
        <f t="shared" ca="1" si="8"/>
        <v>14296.264914983449</v>
      </c>
      <c r="AJ87" s="641">
        <f t="shared" ca="1" si="9"/>
        <v>33746.494145592289</v>
      </c>
      <c r="AK87" s="639">
        <f t="shared" ca="1" si="13"/>
        <v>135813.14482787915</v>
      </c>
      <c r="AL87" s="640">
        <f t="shared" ca="1" si="14"/>
        <v>151090.23628292314</v>
      </c>
      <c r="AM87" s="641">
        <f t="shared" ca="1" si="15"/>
        <v>182973.55375518894</v>
      </c>
    </row>
    <row r="88" spans="1:39" s="137" customFormat="1" ht="12.9" customHeight="1" x14ac:dyDescent="0.3">
      <c r="A88" s="134"/>
      <c r="B88" s="134"/>
      <c r="C88" s="135"/>
      <c r="D88" s="647"/>
      <c r="E88" s="234" t="str">
        <f t="shared" ca="1" si="18"/>
        <v>Costa Rica</v>
      </c>
      <c r="F88" s="234" t="str">
        <f t="shared" ca="1" si="18"/>
        <v>cr</v>
      </c>
      <c r="G88" s="234" t="str">
        <f t="shared" ca="1" si="18"/>
        <v>e6bbls</v>
      </c>
      <c r="H88" s="633"/>
      <c r="I88" s="633"/>
      <c r="J88" s="231">
        <f t="shared" ca="1" si="18"/>
        <v>0</v>
      </c>
      <c r="K88" s="231">
        <f t="shared" ca="1" si="19"/>
        <v>0</v>
      </c>
      <c r="L88" s="328">
        <f t="shared" ca="1" si="19"/>
        <v>0</v>
      </c>
      <c r="M88" s="249">
        <f ca="1">($J88/$F$5)*(1-$F$9)*Oil_Calcs!$F$10*$F$17</f>
        <v>0</v>
      </c>
      <c r="N88" s="231">
        <f ca="1">($J88/$F$5)*(1-$F$9)*Oil_Calcs!$F$11*$F$18</f>
        <v>0</v>
      </c>
      <c r="O88" s="638">
        <f ca="1">($J88/$F$5)*(1-$F$9)*Oil_Calcs!$F$12*$F$19</f>
        <v>0</v>
      </c>
      <c r="P88" s="249">
        <f ca="1">IFERROR(IF(Summary!$F$5="GWP100",INDEX('General Inputs'!$G$80:$G$169,MATCH(Oil_Calcs!F88,'General Inputs'!$F$80:$F$169,0)),INDEX('General Inputs'!$G$177:$G$266,MATCH(Oil_Calcs!$F88,'General Inputs'!$F$177:$F$266,0)))*$J88,0)</f>
        <v>0</v>
      </c>
      <c r="Q88" s="249">
        <f ca="1">IFERROR(IF(Summary!$F$5="GWP100",INDEX('General Inputs'!$H$80:$H$169,MATCH(Oil_Calcs!$F88,'General Inputs'!$F$80:$F$169,0)),INDEX('General Inputs'!$H$177:$H$266,MATCH(Oil_Calcs!$F88,'General Inputs'!$F$177:$F$266,0)))*$J88,0)</f>
        <v>0</v>
      </c>
      <c r="R88" s="249">
        <f ca="1">IFERROR(IF(Summary!$F$5="GWP100",INDEX('General Inputs'!$I$80:$I$169,MATCH(Oil_Calcs!$F88,'General Inputs'!$F$80:$F$169,0)),INDEX('General Inputs'!$I$177:$I$266,MATCH(Oil_Calcs!$F88,'General Inputs'!$F$177:$F$266,0)))*$J88,0)</f>
        <v>0</v>
      </c>
      <c r="S88" s="249">
        <f t="shared" ca="1" si="6"/>
        <v>0</v>
      </c>
      <c r="T88" s="231">
        <f t="shared" ca="1" si="2"/>
        <v>0</v>
      </c>
      <c r="U88" s="638">
        <f t="shared" ca="1" si="3"/>
        <v>0</v>
      </c>
      <c r="V88" s="249">
        <f ca="1">($K88/$F$5)*(1-$F$9)*Oil_Calcs!$F$10*$F$17</f>
        <v>0</v>
      </c>
      <c r="W88" s="231">
        <f ca="1">($K88/$F$5)*(1-$F$9)*Oil_Calcs!$F$11*$F$18</f>
        <v>0</v>
      </c>
      <c r="X88" s="638">
        <f ca="1">($K88/$F$5)*(1-$F$9)*Oil_Calcs!$F$12*$F$19</f>
        <v>0</v>
      </c>
      <c r="Y88" s="249">
        <f ca="1">IFERROR(IF(Summary!$F$5="GWP100",INDEX('General Inputs'!$G$80:$G$169,MATCH(Oil_Calcs!F88,'General Inputs'!$F$80:$F$169,0)),INDEX('General Inputs'!$G$177:$G$266,MATCH(Oil_Calcs!$F88,'General Inputs'!$F$177:$F$266,0)))*$K88,0)</f>
        <v>0</v>
      </c>
      <c r="Z88" s="231">
        <f ca="1">IFERROR(IF(Summary!$F$5="GWP100",INDEX('General Inputs'!$H$80:$H$169,MATCH(Oil_Calcs!$F88,'General Inputs'!$F$80:$F$169,0)),INDEX('General Inputs'!$H$177:$H$266,MATCH(Oil_Calcs!$F88,'General Inputs'!$F$177:$F$266,0)))*$K88,0)</f>
        <v>0</v>
      </c>
      <c r="AA88" s="638">
        <f ca="1">IFERROR(IF(Summary!$F$5="GWP100",INDEX('General Inputs'!$I$80:$I$169,MATCH(Oil_Calcs!$F88,'General Inputs'!$F$80:$F$169,0)),INDEX('General Inputs'!$I$177:$I$266,MATCH(Oil_Calcs!$F88,'General Inputs'!$F$177:$F$266,0)))*$K88,0)</f>
        <v>0</v>
      </c>
      <c r="AB88" s="249">
        <f t="shared" ca="1" si="10"/>
        <v>0</v>
      </c>
      <c r="AC88" s="231">
        <f t="shared" ca="1" si="11"/>
        <v>0</v>
      </c>
      <c r="AD88" s="638">
        <f t="shared" ca="1" si="12"/>
        <v>0</v>
      </c>
      <c r="AE88" s="639">
        <f ca="1">($L88/$F$5)*Oil_Calcs!$F$10*$F$17</f>
        <v>0</v>
      </c>
      <c r="AF88" s="640">
        <f ca="1">($L88/$F$5)*Oil_Calcs!$F$11*$F$18</f>
        <v>0</v>
      </c>
      <c r="AG88" s="641">
        <f ca="1">($L88/$F$5)*Oil_Calcs!$F$12*$F$19</f>
        <v>0</v>
      </c>
      <c r="AH88" s="639">
        <f t="shared" ca="1" si="7"/>
        <v>0</v>
      </c>
      <c r="AI88" s="640">
        <f t="shared" ca="1" si="8"/>
        <v>0</v>
      </c>
      <c r="AJ88" s="641">
        <f t="shared" ca="1" si="9"/>
        <v>0</v>
      </c>
      <c r="AK88" s="639">
        <f t="shared" ca="1" si="13"/>
        <v>0</v>
      </c>
      <c r="AL88" s="640">
        <f t="shared" ca="1" si="14"/>
        <v>0</v>
      </c>
      <c r="AM88" s="641">
        <f t="shared" ca="1" si="15"/>
        <v>0</v>
      </c>
    </row>
    <row r="89" spans="1:39" s="137" customFormat="1" ht="12.9" customHeight="1" x14ac:dyDescent="0.3">
      <c r="A89" s="134"/>
      <c r="B89" s="134"/>
      <c r="C89" s="135"/>
      <c r="D89" s="647"/>
      <c r="E89" s="234" t="str">
        <f t="shared" ca="1" si="18"/>
        <v>Cuba</v>
      </c>
      <c r="F89" s="234" t="str">
        <f t="shared" ca="1" si="18"/>
        <v>cu</v>
      </c>
      <c r="G89" s="234" t="str">
        <f t="shared" ca="1" si="18"/>
        <v>e6bbls</v>
      </c>
      <c r="H89" s="633"/>
      <c r="I89" s="633"/>
      <c r="J89" s="231">
        <f t="shared" ca="1" si="18"/>
        <v>0</v>
      </c>
      <c r="K89" s="231">
        <f t="shared" ca="1" si="19"/>
        <v>16.488675163136751</v>
      </c>
      <c r="L89" s="328">
        <f t="shared" ca="1" si="19"/>
        <v>0</v>
      </c>
      <c r="M89" s="249">
        <f ca="1">($J89/$F$5)*(1-$F$9)*Oil_Calcs!$F$10*$F$17</f>
        <v>0</v>
      </c>
      <c r="N89" s="231">
        <f ca="1">($J89/$F$5)*(1-$F$9)*Oil_Calcs!$F$11*$F$18</f>
        <v>0</v>
      </c>
      <c r="O89" s="638">
        <f ca="1">($J89/$F$5)*(1-$F$9)*Oil_Calcs!$F$12*$F$19</f>
        <v>0</v>
      </c>
      <c r="P89" s="249">
        <f ca="1">IFERROR(IF(Summary!$F$5="GWP100",INDEX('General Inputs'!$G$80:$G$169,MATCH(Oil_Calcs!F89,'General Inputs'!$F$80:$F$169,0)),INDEX('General Inputs'!$G$177:$G$266,MATCH(Oil_Calcs!$F89,'General Inputs'!$F$177:$F$266,0)))*$J89,0)</f>
        <v>0</v>
      </c>
      <c r="Q89" s="249">
        <f ca="1">IFERROR(IF(Summary!$F$5="GWP100",INDEX('General Inputs'!$H$80:$H$169,MATCH(Oil_Calcs!$F89,'General Inputs'!$F$80:$F$169,0)),INDEX('General Inputs'!$H$177:$H$266,MATCH(Oil_Calcs!$F89,'General Inputs'!$F$177:$F$266,0)))*$J89,0)</f>
        <v>0</v>
      </c>
      <c r="R89" s="249">
        <f ca="1">IFERROR(IF(Summary!$F$5="GWP100",INDEX('General Inputs'!$I$80:$I$169,MATCH(Oil_Calcs!$F89,'General Inputs'!$F$80:$F$169,0)),INDEX('General Inputs'!$I$177:$I$266,MATCH(Oil_Calcs!$F89,'General Inputs'!$F$177:$F$266,0)))*$J89,0)</f>
        <v>0</v>
      </c>
      <c r="S89" s="249">
        <f t="shared" ca="1" si="6"/>
        <v>0</v>
      </c>
      <c r="T89" s="231">
        <f t="shared" ca="1" si="2"/>
        <v>0</v>
      </c>
      <c r="U89" s="638">
        <f t="shared" ca="1" si="3"/>
        <v>0</v>
      </c>
      <c r="V89" s="249">
        <f ca="1">($K89/$F$5)*(1-$F$9)*Oil_Calcs!$F$10*$F$17</f>
        <v>5643.8886012341509</v>
      </c>
      <c r="W89" s="231">
        <f ca="1">($K89/$F$5)*(1-$F$9)*Oil_Calcs!$F$11*$F$18</f>
        <v>6137.7444427260243</v>
      </c>
      <c r="X89" s="638">
        <f ca="1">($K89/$F$5)*(1-$F$9)*Oil_Calcs!$F$12*$F$19</f>
        <v>6695.5988386328099</v>
      </c>
      <c r="Y89" s="249">
        <f ca="1">IFERROR(IF(Summary!$F$5="GWP100",INDEX('General Inputs'!$G$80:$G$169,MATCH(Oil_Calcs!F89,'General Inputs'!$F$80:$F$169,0)),INDEX('General Inputs'!$G$177:$G$266,MATCH(Oil_Calcs!$F89,'General Inputs'!$F$177:$F$266,0)))*$K89,0)</f>
        <v>679.67902573666572</v>
      </c>
      <c r="Z89" s="231">
        <f ca="1">IFERROR(IF(Summary!$F$5="GWP100",INDEX('General Inputs'!$H$80:$H$169,MATCH(Oil_Calcs!$F89,'General Inputs'!$F$80:$F$169,0)),INDEX('General Inputs'!$H$177:$H$266,MATCH(Oil_Calcs!$F89,'General Inputs'!$F$177:$F$266,0)))*$K89,0)</f>
        <v>854.83116353801438</v>
      </c>
      <c r="AA89" s="638">
        <f ca="1">IFERROR(IF(Summary!$F$5="GWP100",INDEX('General Inputs'!$I$80:$I$169,MATCH(Oil_Calcs!$F89,'General Inputs'!$F$80:$F$169,0)),INDEX('General Inputs'!$I$177:$I$266,MATCH(Oil_Calcs!$F89,'General Inputs'!$F$177:$F$266,0)))*$K89,0)</f>
        <v>1805.2155075878825</v>
      </c>
      <c r="AB89" s="249">
        <f t="shared" ca="1" si="10"/>
        <v>6323.5676269708165</v>
      </c>
      <c r="AC89" s="231">
        <f t="shared" ca="1" si="11"/>
        <v>6992.5756062640385</v>
      </c>
      <c r="AD89" s="638">
        <f t="shared" ca="1" si="12"/>
        <v>8500.8143462206917</v>
      </c>
      <c r="AE89" s="639">
        <f ca="1">($L89/$F$5)*Oil_Calcs!$F$10*$F$17</f>
        <v>0</v>
      </c>
      <c r="AF89" s="640">
        <f ca="1">($L89/$F$5)*Oil_Calcs!$F$11*$F$18</f>
        <v>0</v>
      </c>
      <c r="AG89" s="641">
        <f ca="1">($L89/$F$5)*Oil_Calcs!$F$12*$F$19</f>
        <v>0</v>
      </c>
      <c r="AH89" s="639">
        <f t="shared" ca="1" si="7"/>
        <v>0</v>
      </c>
      <c r="AI89" s="640">
        <f t="shared" ca="1" si="8"/>
        <v>0</v>
      </c>
      <c r="AJ89" s="641">
        <f t="shared" ca="1" si="9"/>
        <v>0</v>
      </c>
      <c r="AK89" s="639">
        <f t="shared" ca="1" si="13"/>
        <v>0</v>
      </c>
      <c r="AL89" s="640">
        <f t="shared" ca="1" si="14"/>
        <v>0</v>
      </c>
      <c r="AM89" s="641">
        <f t="shared" ca="1" si="15"/>
        <v>0</v>
      </c>
    </row>
    <row r="90" spans="1:39" s="137" customFormat="1" ht="12.9" customHeight="1" x14ac:dyDescent="0.3">
      <c r="A90" s="134"/>
      <c r="B90" s="134"/>
      <c r="C90" s="135"/>
      <c r="D90" s="647"/>
      <c r="E90" s="234" t="str">
        <f t="shared" ca="1" si="18"/>
        <v>Cabo Verde</v>
      </c>
      <c r="F90" s="234" t="str">
        <f t="shared" ca="1" si="18"/>
        <v>cv</v>
      </c>
      <c r="G90" s="234" t="str">
        <f t="shared" ca="1" si="18"/>
        <v>e6bbls</v>
      </c>
      <c r="H90" s="633"/>
      <c r="I90" s="633"/>
      <c r="J90" s="231">
        <f t="shared" ca="1" si="18"/>
        <v>0</v>
      </c>
      <c r="K90" s="231">
        <f t="shared" ca="1" si="19"/>
        <v>0</v>
      </c>
      <c r="L90" s="328">
        <f t="shared" ca="1" si="19"/>
        <v>0</v>
      </c>
      <c r="M90" s="249">
        <f ca="1">($J90/$F$5)*(1-$F$9)*Oil_Calcs!$F$10*$F$17</f>
        <v>0</v>
      </c>
      <c r="N90" s="231">
        <f ca="1">($J90/$F$5)*(1-$F$9)*Oil_Calcs!$F$11*$F$18</f>
        <v>0</v>
      </c>
      <c r="O90" s="638">
        <f ca="1">($J90/$F$5)*(1-$F$9)*Oil_Calcs!$F$12*$F$19</f>
        <v>0</v>
      </c>
      <c r="P90" s="249">
        <f ca="1">IFERROR(IF(Summary!$F$5="GWP100",INDEX('General Inputs'!$G$80:$G$169,MATCH(Oil_Calcs!F90,'General Inputs'!$F$80:$F$169,0)),INDEX('General Inputs'!$G$177:$G$266,MATCH(Oil_Calcs!$F90,'General Inputs'!$F$177:$F$266,0)))*$J90,0)</f>
        <v>0</v>
      </c>
      <c r="Q90" s="249">
        <f ca="1">IFERROR(IF(Summary!$F$5="GWP100",INDEX('General Inputs'!$H$80:$H$169,MATCH(Oil_Calcs!$F90,'General Inputs'!$F$80:$F$169,0)),INDEX('General Inputs'!$H$177:$H$266,MATCH(Oil_Calcs!$F90,'General Inputs'!$F$177:$F$266,0)))*$J90,0)</f>
        <v>0</v>
      </c>
      <c r="R90" s="249">
        <f ca="1">IFERROR(IF(Summary!$F$5="GWP100",INDEX('General Inputs'!$I$80:$I$169,MATCH(Oil_Calcs!$F90,'General Inputs'!$F$80:$F$169,0)),INDEX('General Inputs'!$I$177:$I$266,MATCH(Oil_Calcs!$F90,'General Inputs'!$F$177:$F$266,0)))*$J90,0)</f>
        <v>0</v>
      </c>
      <c r="S90" s="249">
        <f t="shared" ca="1" si="6"/>
        <v>0</v>
      </c>
      <c r="T90" s="231">
        <f t="shared" ca="1" si="2"/>
        <v>0</v>
      </c>
      <c r="U90" s="638">
        <f t="shared" ca="1" si="3"/>
        <v>0</v>
      </c>
      <c r="V90" s="249">
        <f ca="1">($K90/$F$5)*(1-$F$9)*Oil_Calcs!$F$10*$F$17</f>
        <v>0</v>
      </c>
      <c r="W90" s="231">
        <f ca="1">($K90/$F$5)*(1-$F$9)*Oil_Calcs!$F$11*$F$18</f>
        <v>0</v>
      </c>
      <c r="X90" s="638">
        <f ca="1">($K90/$F$5)*(1-$F$9)*Oil_Calcs!$F$12*$F$19</f>
        <v>0</v>
      </c>
      <c r="Y90" s="249">
        <f ca="1">IFERROR(IF(Summary!$F$5="GWP100",INDEX('General Inputs'!$G$80:$G$169,MATCH(Oil_Calcs!F90,'General Inputs'!$F$80:$F$169,0)),INDEX('General Inputs'!$G$177:$G$266,MATCH(Oil_Calcs!$F90,'General Inputs'!$F$177:$F$266,0)))*$K90,0)</f>
        <v>0</v>
      </c>
      <c r="Z90" s="231">
        <f ca="1">IFERROR(IF(Summary!$F$5="GWP100",INDEX('General Inputs'!$H$80:$H$169,MATCH(Oil_Calcs!$F90,'General Inputs'!$F$80:$F$169,0)),INDEX('General Inputs'!$H$177:$H$266,MATCH(Oil_Calcs!$F90,'General Inputs'!$F$177:$F$266,0)))*$K90,0)</f>
        <v>0</v>
      </c>
      <c r="AA90" s="638">
        <f ca="1">IFERROR(IF(Summary!$F$5="GWP100",INDEX('General Inputs'!$I$80:$I$169,MATCH(Oil_Calcs!$F90,'General Inputs'!$F$80:$F$169,0)),INDEX('General Inputs'!$I$177:$I$266,MATCH(Oil_Calcs!$F90,'General Inputs'!$F$177:$F$266,0)))*$K90,0)</f>
        <v>0</v>
      </c>
      <c r="AB90" s="249">
        <f t="shared" ca="1" si="10"/>
        <v>0</v>
      </c>
      <c r="AC90" s="231">
        <f t="shared" ca="1" si="11"/>
        <v>0</v>
      </c>
      <c r="AD90" s="638">
        <f t="shared" ca="1" si="12"/>
        <v>0</v>
      </c>
      <c r="AE90" s="639">
        <f ca="1">($L90/$F$5)*Oil_Calcs!$F$10*$F$17</f>
        <v>0</v>
      </c>
      <c r="AF90" s="640">
        <f ca="1">($L90/$F$5)*Oil_Calcs!$F$11*$F$18</f>
        <v>0</v>
      </c>
      <c r="AG90" s="641">
        <f ca="1">($L90/$F$5)*Oil_Calcs!$F$12*$F$19</f>
        <v>0</v>
      </c>
      <c r="AH90" s="639">
        <f t="shared" ca="1" si="7"/>
        <v>0</v>
      </c>
      <c r="AI90" s="640">
        <f t="shared" ca="1" si="8"/>
        <v>0</v>
      </c>
      <c r="AJ90" s="641">
        <f t="shared" ca="1" si="9"/>
        <v>0</v>
      </c>
      <c r="AK90" s="639">
        <f t="shared" ca="1" si="13"/>
        <v>0</v>
      </c>
      <c r="AL90" s="640">
        <f t="shared" ca="1" si="14"/>
        <v>0</v>
      </c>
      <c r="AM90" s="641">
        <f t="shared" ca="1" si="15"/>
        <v>0</v>
      </c>
    </row>
    <row r="91" spans="1:39" s="137" customFormat="1" ht="12.9" customHeight="1" x14ac:dyDescent="0.3">
      <c r="A91" s="134"/>
      <c r="B91" s="134"/>
      <c r="C91" s="135"/>
      <c r="D91" s="647"/>
      <c r="E91" s="234" t="str">
        <f t="shared" ca="1" si="18"/>
        <v>CuraÃ§ao</v>
      </c>
      <c r="F91" s="234" t="str">
        <f t="shared" ca="1" si="18"/>
        <v>cw</v>
      </c>
      <c r="G91" s="234" t="str">
        <f t="shared" ca="1" si="18"/>
        <v>e6bbls</v>
      </c>
      <c r="H91" s="633"/>
      <c r="I91" s="633"/>
      <c r="J91" s="231">
        <f t="shared" ca="1" si="18"/>
        <v>0</v>
      </c>
      <c r="K91" s="231">
        <f t="shared" ca="1" si="19"/>
        <v>0</v>
      </c>
      <c r="L91" s="328">
        <f t="shared" ca="1" si="19"/>
        <v>0</v>
      </c>
      <c r="M91" s="249">
        <f ca="1">($J91/$F$5)*(1-$F$9)*Oil_Calcs!$F$10*$F$17</f>
        <v>0</v>
      </c>
      <c r="N91" s="231">
        <f ca="1">($J91/$F$5)*(1-$F$9)*Oil_Calcs!$F$11*$F$18</f>
        <v>0</v>
      </c>
      <c r="O91" s="638">
        <f ca="1">($J91/$F$5)*(1-$F$9)*Oil_Calcs!$F$12*$F$19</f>
        <v>0</v>
      </c>
      <c r="P91" s="249">
        <f ca="1">IFERROR(IF(Summary!$F$5="GWP100",INDEX('General Inputs'!$G$80:$G$169,MATCH(Oil_Calcs!F91,'General Inputs'!$F$80:$F$169,0)),INDEX('General Inputs'!$G$177:$G$266,MATCH(Oil_Calcs!$F91,'General Inputs'!$F$177:$F$266,0)))*$J91,0)</f>
        <v>0</v>
      </c>
      <c r="Q91" s="249">
        <f ca="1">IFERROR(IF(Summary!$F$5="GWP100",INDEX('General Inputs'!$H$80:$H$169,MATCH(Oil_Calcs!$F91,'General Inputs'!$F$80:$F$169,0)),INDEX('General Inputs'!$H$177:$H$266,MATCH(Oil_Calcs!$F91,'General Inputs'!$F$177:$F$266,0)))*$J91,0)</f>
        <v>0</v>
      </c>
      <c r="R91" s="249">
        <f ca="1">IFERROR(IF(Summary!$F$5="GWP100",INDEX('General Inputs'!$I$80:$I$169,MATCH(Oil_Calcs!$F91,'General Inputs'!$F$80:$F$169,0)),INDEX('General Inputs'!$I$177:$I$266,MATCH(Oil_Calcs!$F91,'General Inputs'!$F$177:$F$266,0)))*$J91,0)</f>
        <v>0</v>
      </c>
      <c r="S91" s="249">
        <f t="shared" ca="1" si="6"/>
        <v>0</v>
      </c>
      <c r="T91" s="231">
        <f t="shared" ca="1" si="2"/>
        <v>0</v>
      </c>
      <c r="U91" s="638">
        <f t="shared" ca="1" si="3"/>
        <v>0</v>
      </c>
      <c r="V91" s="249">
        <f ca="1">($K91/$F$5)*(1-$F$9)*Oil_Calcs!$F$10*$F$17</f>
        <v>0</v>
      </c>
      <c r="W91" s="231">
        <f ca="1">($K91/$F$5)*(1-$F$9)*Oil_Calcs!$F$11*$F$18</f>
        <v>0</v>
      </c>
      <c r="X91" s="638">
        <f ca="1">($K91/$F$5)*(1-$F$9)*Oil_Calcs!$F$12*$F$19</f>
        <v>0</v>
      </c>
      <c r="Y91" s="249">
        <f ca="1">IFERROR(IF(Summary!$F$5="GWP100",INDEX('General Inputs'!$G$80:$G$169,MATCH(Oil_Calcs!F91,'General Inputs'!$F$80:$F$169,0)),INDEX('General Inputs'!$G$177:$G$266,MATCH(Oil_Calcs!$F91,'General Inputs'!$F$177:$F$266,0)))*$K91,0)</f>
        <v>0</v>
      </c>
      <c r="Z91" s="231">
        <f ca="1">IFERROR(IF(Summary!$F$5="GWP100",INDEX('General Inputs'!$H$80:$H$169,MATCH(Oil_Calcs!$F91,'General Inputs'!$F$80:$F$169,0)),INDEX('General Inputs'!$H$177:$H$266,MATCH(Oil_Calcs!$F91,'General Inputs'!$F$177:$F$266,0)))*$K91,0)</f>
        <v>0</v>
      </c>
      <c r="AA91" s="638">
        <f ca="1">IFERROR(IF(Summary!$F$5="GWP100",INDEX('General Inputs'!$I$80:$I$169,MATCH(Oil_Calcs!$F91,'General Inputs'!$F$80:$F$169,0)),INDEX('General Inputs'!$I$177:$I$266,MATCH(Oil_Calcs!$F91,'General Inputs'!$F$177:$F$266,0)))*$K91,0)</f>
        <v>0</v>
      </c>
      <c r="AB91" s="249">
        <f t="shared" ca="1" si="10"/>
        <v>0</v>
      </c>
      <c r="AC91" s="231">
        <f t="shared" ca="1" si="11"/>
        <v>0</v>
      </c>
      <c r="AD91" s="638">
        <f t="shared" ca="1" si="12"/>
        <v>0</v>
      </c>
      <c r="AE91" s="639">
        <f ca="1">($L91/$F$5)*Oil_Calcs!$F$10*$F$17</f>
        <v>0</v>
      </c>
      <c r="AF91" s="640">
        <f ca="1">($L91/$F$5)*Oil_Calcs!$F$11*$F$18</f>
        <v>0</v>
      </c>
      <c r="AG91" s="641">
        <f ca="1">($L91/$F$5)*Oil_Calcs!$F$12*$F$19</f>
        <v>0</v>
      </c>
      <c r="AH91" s="639">
        <f t="shared" ca="1" si="7"/>
        <v>0</v>
      </c>
      <c r="AI91" s="640">
        <f t="shared" ca="1" si="8"/>
        <v>0</v>
      </c>
      <c r="AJ91" s="641">
        <f t="shared" ca="1" si="9"/>
        <v>0</v>
      </c>
      <c r="AK91" s="639">
        <f t="shared" ca="1" si="13"/>
        <v>0</v>
      </c>
      <c r="AL91" s="640">
        <f t="shared" ca="1" si="14"/>
        <v>0</v>
      </c>
      <c r="AM91" s="641">
        <f t="shared" ca="1" si="15"/>
        <v>0</v>
      </c>
    </row>
    <row r="92" spans="1:39" s="137" customFormat="1" ht="12.9" customHeight="1" x14ac:dyDescent="0.3">
      <c r="A92" s="134"/>
      <c r="B92" s="134"/>
      <c r="C92" s="135"/>
      <c r="D92" s="647"/>
      <c r="E92" s="234" t="str">
        <f t="shared" ca="1" si="18"/>
        <v>Christmas Island</v>
      </c>
      <c r="F92" s="234" t="str">
        <f t="shared" ca="1" si="18"/>
        <v>cx</v>
      </c>
      <c r="G92" s="234" t="str">
        <f t="shared" ca="1" si="18"/>
        <v>e6bbls</v>
      </c>
      <c r="H92" s="633"/>
      <c r="I92" s="633"/>
      <c r="J92" s="231">
        <f t="shared" ca="1" si="18"/>
        <v>0</v>
      </c>
      <c r="K92" s="231">
        <f t="shared" ca="1" si="19"/>
        <v>0</v>
      </c>
      <c r="L92" s="328">
        <f t="shared" ca="1" si="19"/>
        <v>0</v>
      </c>
      <c r="M92" s="249">
        <f ca="1">($J92/$F$5)*(1-$F$9)*Oil_Calcs!$F$10*$F$17</f>
        <v>0</v>
      </c>
      <c r="N92" s="231">
        <f ca="1">($J92/$F$5)*(1-$F$9)*Oil_Calcs!$F$11*$F$18</f>
        <v>0</v>
      </c>
      <c r="O92" s="638">
        <f ca="1">($J92/$F$5)*(1-$F$9)*Oil_Calcs!$F$12*$F$19</f>
        <v>0</v>
      </c>
      <c r="P92" s="249">
        <f ca="1">IFERROR(IF(Summary!$F$5="GWP100",INDEX('General Inputs'!$G$80:$G$169,MATCH(Oil_Calcs!F92,'General Inputs'!$F$80:$F$169,0)),INDEX('General Inputs'!$G$177:$G$266,MATCH(Oil_Calcs!$F92,'General Inputs'!$F$177:$F$266,0)))*$J92,0)</f>
        <v>0</v>
      </c>
      <c r="Q92" s="249">
        <f ca="1">IFERROR(IF(Summary!$F$5="GWP100",INDEX('General Inputs'!$H$80:$H$169,MATCH(Oil_Calcs!$F92,'General Inputs'!$F$80:$F$169,0)),INDEX('General Inputs'!$H$177:$H$266,MATCH(Oil_Calcs!$F92,'General Inputs'!$F$177:$F$266,0)))*$J92,0)</f>
        <v>0</v>
      </c>
      <c r="R92" s="249">
        <f ca="1">IFERROR(IF(Summary!$F$5="GWP100",INDEX('General Inputs'!$I$80:$I$169,MATCH(Oil_Calcs!$F92,'General Inputs'!$F$80:$F$169,0)),INDEX('General Inputs'!$I$177:$I$266,MATCH(Oil_Calcs!$F92,'General Inputs'!$F$177:$F$266,0)))*$J92,0)</f>
        <v>0</v>
      </c>
      <c r="S92" s="249">
        <f t="shared" ca="1" si="6"/>
        <v>0</v>
      </c>
      <c r="T92" s="231">
        <f t="shared" ca="1" si="2"/>
        <v>0</v>
      </c>
      <c r="U92" s="638">
        <f t="shared" ca="1" si="3"/>
        <v>0</v>
      </c>
      <c r="V92" s="249">
        <f ca="1">($K92/$F$5)*(1-$F$9)*Oil_Calcs!$F$10*$F$17</f>
        <v>0</v>
      </c>
      <c r="W92" s="231">
        <f ca="1">($K92/$F$5)*(1-$F$9)*Oil_Calcs!$F$11*$F$18</f>
        <v>0</v>
      </c>
      <c r="X92" s="638">
        <f ca="1">($K92/$F$5)*(1-$F$9)*Oil_Calcs!$F$12*$F$19</f>
        <v>0</v>
      </c>
      <c r="Y92" s="249">
        <f ca="1">IFERROR(IF(Summary!$F$5="GWP100",INDEX('General Inputs'!$G$80:$G$169,MATCH(Oil_Calcs!F92,'General Inputs'!$F$80:$F$169,0)),INDEX('General Inputs'!$G$177:$G$266,MATCH(Oil_Calcs!$F92,'General Inputs'!$F$177:$F$266,0)))*$K92,0)</f>
        <v>0</v>
      </c>
      <c r="Z92" s="231">
        <f ca="1">IFERROR(IF(Summary!$F$5="GWP100",INDEX('General Inputs'!$H$80:$H$169,MATCH(Oil_Calcs!$F92,'General Inputs'!$F$80:$F$169,0)),INDEX('General Inputs'!$H$177:$H$266,MATCH(Oil_Calcs!$F92,'General Inputs'!$F$177:$F$266,0)))*$K92,0)</f>
        <v>0</v>
      </c>
      <c r="AA92" s="638">
        <f ca="1">IFERROR(IF(Summary!$F$5="GWP100",INDEX('General Inputs'!$I$80:$I$169,MATCH(Oil_Calcs!$F92,'General Inputs'!$F$80:$F$169,0)),INDEX('General Inputs'!$I$177:$I$266,MATCH(Oil_Calcs!$F92,'General Inputs'!$F$177:$F$266,0)))*$K92,0)</f>
        <v>0</v>
      </c>
      <c r="AB92" s="249">
        <f t="shared" ca="1" si="10"/>
        <v>0</v>
      </c>
      <c r="AC92" s="231">
        <f t="shared" ca="1" si="11"/>
        <v>0</v>
      </c>
      <c r="AD92" s="638">
        <f t="shared" ca="1" si="12"/>
        <v>0</v>
      </c>
      <c r="AE92" s="639">
        <f ca="1">($L92/$F$5)*Oil_Calcs!$F$10*$F$17</f>
        <v>0</v>
      </c>
      <c r="AF92" s="640">
        <f ca="1">($L92/$F$5)*Oil_Calcs!$F$11*$F$18</f>
        <v>0</v>
      </c>
      <c r="AG92" s="641">
        <f ca="1">($L92/$F$5)*Oil_Calcs!$F$12*$F$19</f>
        <v>0</v>
      </c>
      <c r="AH92" s="639">
        <f t="shared" ca="1" si="7"/>
        <v>0</v>
      </c>
      <c r="AI92" s="640">
        <f t="shared" ca="1" si="8"/>
        <v>0</v>
      </c>
      <c r="AJ92" s="641">
        <f t="shared" ca="1" si="9"/>
        <v>0</v>
      </c>
      <c r="AK92" s="639">
        <f t="shared" ca="1" si="13"/>
        <v>0</v>
      </c>
      <c r="AL92" s="640">
        <f t="shared" ca="1" si="14"/>
        <v>0</v>
      </c>
      <c r="AM92" s="641">
        <f t="shared" ca="1" si="15"/>
        <v>0</v>
      </c>
    </row>
    <row r="93" spans="1:39" s="137" customFormat="1" ht="12.9" customHeight="1" x14ac:dyDescent="0.3">
      <c r="A93" s="134"/>
      <c r="B93" s="134"/>
      <c r="C93" s="135"/>
      <c r="D93" s="647"/>
      <c r="E93" s="234" t="str">
        <f t="shared" ca="1" si="18"/>
        <v>Cyprus</v>
      </c>
      <c r="F93" s="234" t="str">
        <f t="shared" ca="1" si="18"/>
        <v>cy</v>
      </c>
      <c r="G93" s="234" t="str">
        <f t="shared" ca="1" si="18"/>
        <v>e6bbls</v>
      </c>
      <c r="H93" s="633"/>
      <c r="I93" s="633"/>
      <c r="J93" s="231">
        <f t="shared" ca="1" si="18"/>
        <v>0</v>
      </c>
      <c r="K93" s="231">
        <f t="shared" ca="1" si="19"/>
        <v>0</v>
      </c>
      <c r="L93" s="328">
        <f t="shared" ca="1" si="19"/>
        <v>0</v>
      </c>
      <c r="M93" s="249">
        <f ca="1">($J93/$F$5)*(1-$F$9)*Oil_Calcs!$F$10*$F$17</f>
        <v>0</v>
      </c>
      <c r="N93" s="231">
        <f ca="1">($J93/$F$5)*(1-$F$9)*Oil_Calcs!$F$11*$F$18</f>
        <v>0</v>
      </c>
      <c r="O93" s="638">
        <f ca="1">($J93/$F$5)*(1-$F$9)*Oil_Calcs!$F$12*$F$19</f>
        <v>0</v>
      </c>
      <c r="P93" s="249">
        <f ca="1">IFERROR(IF(Summary!$F$5="GWP100",INDEX('General Inputs'!$G$80:$G$169,MATCH(Oil_Calcs!F93,'General Inputs'!$F$80:$F$169,0)),INDEX('General Inputs'!$G$177:$G$266,MATCH(Oil_Calcs!$F93,'General Inputs'!$F$177:$F$266,0)))*$J93,0)</f>
        <v>0</v>
      </c>
      <c r="Q93" s="249">
        <f ca="1">IFERROR(IF(Summary!$F$5="GWP100",INDEX('General Inputs'!$H$80:$H$169,MATCH(Oil_Calcs!$F93,'General Inputs'!$F$80:$F$169,0)),INDEX('General Inputs'!$H$177:$H$266,MATCH(Oil_Calcs!$F93,'General Inputs'!$F$177:$F$266,0)))*$J93,0)</f>
        <v>0</v>
      </c>
      <c r="R93" s="249">
        <f ca="1">IFERROR(IF(Summary!$F$5="GWP100",INDEX('General Inputs'!$I$80:$I$169,MATCH(Oil_Calcs!$F93,'General Inputs'!$F$80:$F$169,0)),INDEX('General Inputs'!$I$177:$I$266,MATCH(Oil_Calcs!$F93,'General Inputs'!$F$177:$F$266,0)))*$J93,0)</f>
        <v>0</v>
      </c>
      <c r="S93" s="249">
        <f t="shared" ca="1" si="6"/>
        <v>0</v>
      </c>
      <c r="T93" s="231">
        <f t="shared" ca="1" si="2"/>
        <v>0</v>
      </c>
      <c r="U93" s="638">
        <f t="shared" ca="1" si="3"/>
        <v>0</v>
      </c>
      <c r="V93" s="249">
        <f ca="1">($K93/$F$5)*(1-$F$9)*Oil_Calcs!$F$10*$F$17</f>
        <v>0</v>
      </c>
      <c r="W93" s="231">
        <f ca="1">($K93/$F$5)*(1-$F$9)*Oil_Calcs!$F$11*$F$18</f>
        <v>0</v>
      </c>
      <c r="X93" s="638">
        <f ca="1">($K93/$F$5)*(1-$F$9)*Oil_Calcs!$F$12*$F$19</f>
        <v>0</v>
      </c>
      <c r="Y93" s="249">
        <f ca="1">IFERROR(IF(Summary!$F$5="GWP100",INDEX('General Inputs'!$G$80:$G$169,MATCH(Oil_Calcs!F93,'General Inputs'!$F$80:$F$169,0)),INDEX('General Inputs'!$G$177:$G$266,MATCH(Oil_Calcs!$F93,'General Inputs'!$F$177:$F$266,0)))*$K93,0)</f>
        <v>0</v>
      </c>
      <c r="Z93" s="231">
        <f ca="1">IFERROR(IF(Summary!$F$5="GWP100",INDEX('General Inputs'!$H$80:$H$169,MATCH(Oil_Calcs!$F93,'General Inputs'!$F$80:$F$169,0)),INDEX('General Inputs'!$H$177:$H$266,MATCH(Oil_Calcs!$F93,'General Inputs'!$F$177:$F$266,0)))*$K93,0)</f>
        <v>0</v>
      </c>
      <c r="AA93" s="638">
        <f ca="1">IFERROR(IF(Summary!$F$5="GWP100",INDEX('General Inputs'!$I$80:$I$169,MATCH(Oil_Calcs!$F93,'General Inputs'!$F$80:$F$169,0)),INDEX('General Inputs'!$I$177:$I$266,MATCH(Oil_Calcs!$F93,'General Inputs'!$F$177:$F$266,0)))*$K93,0)</f>
        <v>0</v>
      </c>
      <c r="AB93" s="249">
        <f t="shared" ca="1" si="10"/>
        <v>0</v>
      </c>
      <c r="AC93" s="231">
        <f t="shared" ca="1" si="11"/>
        <v>0</v>
      </c>
      <c r="AD93" s="638">
        <f t="shared" ca="1" si="12"/>
        <v>0</v>
      </c>
      <c r="AE93" s="639">
        <f ca="1">($L93/$F$5)*Oil_Calcs!$F$10*$F$17</f>
        <v>0</v>
      </c>
      <c r="AF93" s="640">
        <f ca="1">($L93/$F$5)*Oil_Calcs!$F$11*$F$18</f>
        <v>0</v>
      </c>
      <c r="AG93" s="641">
        <f ca="1">($L93/$F$5)*Oil_Calcs!$F$12*$F$19</f>
        <v>0</v>
      </c>
      <c r="AH93" s="639">
        <f t="shared" ca="1" si="7"/>
        <v>0</v>
      </c>
      <c r="AI93" s="640">
        <f t="shared" ca="1" si="8"/>
        <v>0</v>
      </c>
      <c r="AJ93" s="641">
        <f t="shared" ca="1" si="9"/>
        <v>0</v>
      </c>
      <c r="AK93" s="639">
        <f t="shared" ca="1" si="13"/>
        <v>0</v>
      </c>
      <c r="AL93" s="640">
        <f t="shared" ca="1" si="14"/>
        <v>0</v>
      </c>
      <c r="AM93" s="641">
        <f t="shared" ca="1" si="15"/>
        <v>0</v>
      </c>
    </row>
    <row r="94" spans="1:39" s="137" customFormat="1" ht="12.9" customHeight="1" x14ac:dyDescent="0.3">
      <c r="A94" s="134"/>
      <c r="B94" s="134"/>
      <c r="C94" s="135"/>
      <c r="D94" s="647"/>
      <c r="E94" s="234" t="str">
        <f t="shared" ca="1" si="18"/>
        <v>Czechia</v>
      </c>
      <c r="F94" s="234" t="str">
        <f t="shared" ca="1" si="18"/>
        <v>cz</v>
      </c>
      <c r="G94" s="234" t="str">
        <f t="shared" ca="1" si="18"/>
        <v>e6bbls</v>
      </c>
      <c r="H94" s="633"/>
      <c r="I94" s="633"/>
      <c r="J94" s="231">
        <f t="shared" ca="1" si="18"/>
        <v>0</v>
      </c>
      <c r="K94" s="231">
        <f t="shared" ca="1" si="19"/>
        <v>6.1538100598381007</v>
      </c>
      <c r="L94" s="328">
        <f t="shared" ca="1" si="19"/>
        <v>0</v>
      </c>
      <c r="M94" s="249">
        <f ca="1">($J94/$F$5)*(1-$F$9)*Oil_Calcs!$F$10*$F$17</f>
        <v>0</v>
      </c>
      <c r="N94" s="231">
        <f ca="1">($J94/$F$5)*(1-$F$9)*Oil_Calcs!$F$11*$F$18</f>
        <v>0</v>
      </c>
      <c r="O94" s="638">
        <f ca="1">($J94/$F$5)*(1-$F$9)*Oil_Calcs!$F$12*$F$19</f>
        <v>0</v>
      </c>
      <c r="P94" s="249">
        <f ca="1">IFERROR(IF(Summary!$F$5="GWP100",INDEX('General Inputs'!$G$80:$G$169,MATCH(Oil_Calcs!F94,'General Inputs'!$F$80:$F$169,0)),INDEX('General Inputs'!$G$177:$G$266,MATCH(Oil_Calcs!$F94,'General Inputs'!$F$177:$F$266,0)))*$J94,0)</f>
        <v>0</v>
      </c>
      <c r="Q94" s="249">
        <f ca="1">IFERROR(IF(Summary!$F$5="GWP100",INDEX('General Inputs'!$H$80:$H$169,MATCH(Oil_Calcs!$F94,'General Inputs'!$F$80:$F$169,0)),INDEX('General Inputs'!$H$177:$H$266,MATCH(Oil_Calcs!$F94,'General Inputs'!$F$177:$F$266,0)))*$J94,0)</f>
        <v>0</v>
      </c>
      <c r="R94" s="249">
        <f ca="1">IFERROR(IF(Summary!$F$5="GWP100",INDEX('General Inputs'!$I$80:$I$169,MATCH(Oil_Calcs!$F94,'General Inputs'!$F$80:$F$169,0)),INDEX('General Inputs'!$I$177:$I$266,MATCH(Oil_Calcs!$F94,'General Inputs'!$F$177:$F$266,0)))*$J94,0)</f>
        <v>0</v>
      </c>
      <c r="S94" s="249">
        <f t="shared" ca="1" si="6"/>
        <v>0</v>
      </c>
      <c r="T94" s="231">
        <f t="shared" ca="1" si="2"/>
        <v>0</v>
      </c>
      <c r="U94" s="638">
        <f t="shared" ca="1" si="3"/>
        <v>0</v>
      </c>
      <c r="V94" s="249">
        <f ca="1">($K94/$F$5)*(1-$F$9)*Oil_Calcs!$F$10*$F$17</f>
        <v>2106.3801734980088</v>
      </c>
      <c r="W94" s="231">
        <f ca="1">($K94/$F$5)*(1-$F$9)*Oil_Calcs!$F$11*$F$18</f>
        <v>2290.6942566741345</v>
      </c>
      <c r="X94" s="638">
        <f ca="1">($K94/$F$5)*(1-$F$9)*Oil_Calcs!$F$12*$F$19</f>
        <v>2498.8935182576843</v>
      </c>
      <c r="Y94" s="249">
        <f ca="1">IFERROR(IF(Summary!$F$5="GWP100",INDEX('General Inputs'!$G$80:$G$169,MATCH(Oil_Calcs!F94,'General Inputs'!$F$80:$F$169,0)),INDEX('General Inputs'!$G$177:$G$266,MATCH(Oil_Calcs!$F94,'General Inputs'!$F$177:$F$266,0)))*$K94,0)</f>
        <v>0</v>
      </c>
      <c r="Z94" s="231">
        <f ca="1">IFERROR(IF(Summary!$F$5="GWP100",INDEX('General Inputs'!$H$80:$H$169,MATCH(Oil_Calcs!$F94,'General Inputs'!$F$80:$F$169,0)),INDEX('General Inputs'!$H$177:$H$266,MATCH(Oil_Calcs!$F94,'General Inputs'!$F$177:$F$266,0)))*$K94,0)</f>
        <v>0</v>
      </c>
      <c r="AA94" s="638">
        <f ca="1">IFERROR(IF(Summary!$F$5="GWP100",INDEX('General Inputs'!$I$80:$I$169,MATCH(Oil_Calcs!$F94,'General Inputs'!$F$80:$F$169,0)),INDEX('General Inputs'!$I$177:$I$266,MATCH(Oil_Calcs!$F94,'General Inputs'!$F$177:$F$266,0)))*$K94,0)</f>
        <v>0</v>
      </c>
      <c r="AB94" s="249">
        <f t="shared" ca="1" si="10"/>
        <v>2106.3801734980088</v>
      </c>
      <c r="AC94" s="231">
        <f t="shared" ca="1" si="11"/>
        <v>2290.6942566741345</v>
      </c>
      <c r="AD94" s="638">
        <f t="shared" ca="1" si="12"/>
        <v>2498.8935182576843</v>
      </c>
      <c r="AE94" s="639">
        <f ca="1">($L94/$F$5)*Oil_Calcs!$F$10*$F$17</f>
        <v>0</v>
      </c>
      <c r="AF94" s="640">
        <f ca="1">($L94/$F$5)*Oil_Calcs!$F$11*$F$18</f>
        <v>0</v>
      </c>
      <c r="AG94" s="641">
        <f ca="1">($L94/$F$5)*Oil_Calcs!$F$12*$F$19</f>
        <v>0</v>
      </c>
      <c r="AH94" s="639">
        <f t="shared" ca="1" si="7"/>
        <v>0</v>
      </c>
      <c r="AI94" s="640">
        <f t="shared" ca="1" si="8"/>
        <v>0</v>
      </c>
      <c r="AJ94" s="641">
        <f t="shared" ca="1" si="9"/>
        <v>0</v>
      </c>
      <c r="AK94" s="639">
        <f t="shared" ca="1" si="13"/>
        <v>0</v>
      </c>
      <c r="AL94" s="640">
        <f t="shared" ca="1" si="14"/>
        <v>0</v>
      </c>
      <c r="AM94" s="641">
        <f t="shared" ca="1" si="15"/>
        <v>0</v>
      </c>
    </row>
    <row r="95" spans="1:39" s="137" customFormat="1" ht="12.9" customHeight="1" x14ac:dyDescent="0.3">
      <c r="A95" s="134"/>
      <c r="B95" s="134"/>
      <c r="C95" s="135"/>
      <c r="D95" s="647"/>
      <c r="E95" s="234" t="str">
        <f t="shared" ca="1" si="18"/>
        <v>Germany</v>
      </c>
      <c r="F95" s="234" t="str">
        <f t="shared" ca="1" si="18"/>
        <v>de</v>
      </c>
      <c r="G95" s="234" t="str">
        <f t="shared" ca="1" si="18"/>
        <v>e6bbls</v>
      </c>
      <c r="H95" s="633"/>
      <c r="I95" s="633"/>
      <c r="J95" s="231">
        <f t="shared" ca="1" si="18"/>
        <v>0</v>
      </c>
      <c r="K95" s="231">
        <f t="shared" ca="1" si="19"/>
        <v>72.552840722028392</v>
      </c>
      <c r="L95" s="328">
        <f t="shared" ca="1" si="19"/>
        <v>13.8700001387</v>
      </c>
      <c r="M95" s="249">
        <f ca="1">($J95/$F$5)*(1-$F$9)*Oil_Calcs!$F$10*$F$17</f>
        <v>0</v>
      </c>
      <c r="N95" s="231">
        <f ca="1">($J95/$F$5)*(1-$F$9)*Oil_Calcs!$F$11*$F$18</f>
        <v>0</v>
      </c>
      <c r="O95" s="638">
        <f ca="1">($J95/$F$5)*(1-$F$9)*Oil_Calcs!$F$12*$F$19</f>
        <v>0</v>
      </c>
      <c r="P95" s="249">
        <f ca="1">IFERROR(IF(Summary!$F$5="GWP100",INDEX('General Inputs'!$G$80:$G$169,MATCH(Oil_Calcs!F95,'General Inputs'!$F$80:$F$169,0)),INDEX('General Inputs'!$G$177:$G$266,MATCH(Oil_Calcs!$F95,'General Inputs'!$F$177:$F$266,0)))*$J95,0)</f>
        <v>0</v>
      </c>
      <c r="Q95" s="249">
        <f ca="1">IFERROR(IF(Summary!$F$5="GWP100",INDEX('General Inputs'!$H$80:$H$169,MATCH(Oil_Calcs!$F95,'General Inputs'!$F$80:$F$169,0)),INDEX('General Inputs'!$H$177:$H$266,MATCH(Oil_Calcs!$F95,'General Inputs'!$F$177:$F$266,0)))*$J95,0)</f>
        <v>0</v>
      </c>
      <c r="R95" s="249">
        <f ca="1">IFERROR(IF(Summary!$F$5="GWP100",INDEX('General Inputs'!$I$80:$I$169,MATCH(Oil_Calcs!$F95,'General Inputs'!$F$80:$F$169,0)),INDEX('General Inputs'!$I$177:$I$266,MATCH(Oil_Calcs!$F95,'General Inputs'!$F$177:$F$266,0)))*$J95,0)</f>
        <v>0</v>
      </c>
      <c r="S95" s="249">
        <f t="shared" ca="1" si="6"/>
        <v>0</v>
      </c>
      <c r="T95" s="231">
        <f t="shared" ca="1" si="2"/>
        <v>0</v>
      </c>
      <c r="U95" s="638">
        <f t="shared" ca="1" si="3"/>
        <v>0</v>
      </c>
      <c r="V95" s="249">
        <f ca="1">($K95/$F$5)*(1-$F$9)*Oil_Calcs!$F$10*$F$17</f>
        <v>24834.023757935123</v>
      </c>
      <c r="W95" s="231">
        <f ca="1">($K95/$F$5)*(1-$F$9)*Oil_Calcs!$F$11*$F$18</f>
        <v>27007.069430367847</v>
      </c>
      <c r="X95" s="638">
        <f ca="1">($K95/$F$5)*(1-$F$9)*Oil_Calcs!$F$12*$F$19</f>
        <v>29461.71910548515</v>
      </c>
      <c r="Y95" s="249">
        <f ca="1">IFERROR(IF(Summary!$F$5="GWP100",INDEX('General Inputs'!$G$80:$G$169,MATCH(Oil_Calcs!F95,'General Inputs'!$F$80:$F$169,0)),INDEX('General Inputs'!$G$177:$G$266,MATCH(Oil_Calcs!$F95,'General Inputs'!$F$177:$F$266,0)))*$K95,0)</f>
        <v>2258.2441116944537</v>
      </c>
      <c r="Z95" s="231">
        <f ca="1">IFERROR(IF(Summary!$F$5="GWP100",INDEX('General Inputs'!$H$80:$H$169,MATCH(Oil_Calcs!$F95,'General Inputs'!$F$80:$F$169,0)),INDEX('General Inputs'!$H$177:$H$266,MATCH(Oil_Calcs!$F95,'General Inputs'!$F$177:$F$266,0)))*$K95,0)</f>
        <v>3241.9089390343865</v>
      </c>
      <c r="AA95" s="638">
        <f ca="1">IFERROR(IF(Summary!$F$5="GWP100",INDEX('General Inputs'!$I$80:$I$169,MATCH(Oil_Calcs!$F95,'General Inputs'!$F$80:$F$169,0)),INDEX('General Inputs'!$I$177:$I$266,MATCH(Oil_Calcs!$F95,'General Inputs'!$F$177:$F$266,0)))*$K95,0)</f>
        <v>6779.0954054977383</v>
      </c>
      <c r="AB95" s="249">
        <f t="shared" ca="1" si="10"/>
        <v>27092.267869629577</v>
      </c>
      <c r="AC95" s="231">
        <f t="shared" ca="1" si="11"/>
        <v>30248.978369402234</v>
      </c>
      <c r="AD95" s="638">
        <f t="shared" ca="1" si="12"/>
        <v>36240.814510982891</v>
      </c>
      <c r="AE95" s="639">
        <f ca="1">($L95/$F$5)*Oil_Calcs!$F$10*$F$17</f>
        <v>5394.9380757774834</v>
      </c>
      <c r="AF95" s="640">
        <f ca="1">($L95/$F$5)*Oil_Calcs!$F$11*$F$18</f>
        <v>5867.0100586700992</v>
      </c>
      <c r="AG95" s="641">
        <f ca="1">($L95/$F$5)*Oil_Calcs!$F$12*$F$19</f>
        <v>6400.2576356260406</v>
      </c>
      <c r="AH95" s="639">
        <f t="shared" ca="1" si="7"/>
        <v>430.00493038437531</v>
      </c>
      <c r="AI95" s="640">
        <f t="shared" ca="1" si="8"/>
        <v>613.15808890448193</v>
      </c>
      <c r="AJ95" s="641">
        <f t="shared" ca="1" si="9"/>
        <v>1447.3665660637776</v>
      </c>
      <c r="AK95" s="639">
        <f t="shared" ca="1" si="13"/>
        <v>5824.9430061618586</v>
      </c>
      <c r="AL95" s="640">
        <f t="shared" ca="1" si="14"/>
        <v>6480.1681475745809</v>
      </c>
      <c r="AM95" s="641">
        <f t="shared" ca="1" si="15"/>
        <v>7847.6242016898177</v>
      </c>
    </row>
    <row r="96" spans="1:39" s="137" customFormat="1" ht="12.9" customHeight="1" x14ac:dyDescent="0.3">
      <c r="A96" s="134"/>
      <c r="B96" s="134"/>
      <c r="C96" s="135"/>
      <c r="D96" s="647"/>
      <c r="E96" s="234" t="str">
        <f t="shared" ca="1" si="18"/>
        <v>Djibouti</v>
      </c>
      <c r="F96" s="234" t="str">
        <f t="shared" ca="1" si="18"/>
        <v>dj</v>
      </c>
      <c r="G96" s="234" t="str">
        <f t="shared" ca="1" si="18"/>
        <v>e6bbls</v>
      </c>
      <c r="H96" s="633"/>
      <c r="I96" s="633"/>
      <c r="J96" s="231">
        <f t="shared" ca="1" si="18"/>
        <v>0</v>
      </c>
      <c r="K96" s="231">
        <f t="shared" ca="1" si="19"/>
        <v>0</v>
      </c>
      <c r="L96" s="328">
        <f t="shared" ca="1" si="19"/>
        <v>0</v>
      </c>
      <c r="M96" s="249">
        <f ca="1">($J96/$F$5)*(1-$F$9)*Oil_Calcs!$F$10*$F$17</f>
        <v>0</v>
      </c>
      <c r="N96" s="231">
        <f ca="1">($J96/$F$5)*(1-$F$9)*Oil_Calcs!$F$11*$F$18</f>
        <v>0</v>
      </c>
      <c r="O96" s="638">
        <f ca="1">($J96/$F$5)*(1-$F$9)*Oil_Calcs!$F$12*$F$19</f>
        <v>0</v>
      </c>
      <c r="P96" s="249">
        <f ca="1">IFERROR(IF(Summary!$F$5="GWP100",INDEX('General Inputs'!$G$80:$G$169,MATCH(Oil_Calcs!F96,'General Inputs'!$F$80:$F$169,0)),INDEX('General Inputs'!$G$177:$G$266,MATCH(Oil_Calcs!$F96,'General Inputs'!$F$177:$F$266,0)))*$J96,0)</f>
        <v>0</v>
      </c>
      <c r="Q96" s="249">
        <f ca="1">IFERROR(IF(Summary!$F$5="GWP100",INDEX('General Inputs'!$H$80:$H$169,MATCH(Oil_Calcs!$F96,'General Inputs'!$F$80:$F$169,0)),INDEX('General Inputs'!$H$177:$H$266,MATCH(Oil_Calcs!$F96,'General Inputs'!$F$177:$F$266,0)))*$J96,0)</f>
        <v>0</v>
      </c>
      <c r="R96" s="249">
        <f ca="1">IFERROR(IF(Summary!$F$5="GWP100",INDEX('General Inputs'!$I$80:$I$169,MATCH(Oil_Calcs!$F96,'General Inputs'!$F$80:$F$169,0)),INDEX('General Inputs'!$I$177:$I$266,MATCH(Oil_Calcs!$F96,'General Inputs'!$F$177:$F$266,0)))*$J96,0)</f>
        <v>0</v>
      </c>
      <c r="S96" s="249">
        <f t="shared" ca="1" si="6"/>
        <v>0</v>
      </c>
      <c r="T96" s="231">
        <f t="shared" ca="1" si="2"/>
        <v>0</v>
      </c>
      <c r="U96" s="638">
        <f t="shared" ca="1" si="3"/>
        <v>0</v>
      </c>
      <c r="V96" s="249">
        <f ca="1">($K96/$F$5)*(1-$F$9)*Oil_Calcs!$F$10*$F$17</f>
        <v>0</v>
      </c>
      <c r="W96" s="231">
        <f ca="1">($K96/$F$5)*(1-$F$9)*Oil_Calcs!$F$11*$F$18</f>
        <v>0</v>
      </c>
      <c r="X96" s="638">
        <f ca="1">($K96/$F$5)*(1-$F$9)*Oil_Calcs!$F$12*$F$19</f>
        <v>0</v>
      </c>
      <c r="Y96" s="249">
        <f ca="1">IFERROR(IF(Summary!$F$5="GWP100",INDEX('General Inputs'!$G$80:$G$169,MATCH(Oil_Calcs!F96,'General Inputs'!$F$80:$F$169,0)),INDEX('General Inputs'!$G$177:$G$266,MATCH(Oil_Calcs!$F96,'General Inputs'!$F$177:$F$266,0)))*$K96,0)</f>
        <v>0</v>
      </c>
      <c r="Z96" s="231">
        <f ca="1">IFERROR(IF(Summary!$F$5="GWP100",INDEX('General Inputs'!$H$80:$H$169,MATCH(Oil_Calcs!$F96,'General Inputs'!$F$80:$F$169,0)),INDEX('General Inputs'!$H$177:$H$266,MATCH(Oil_Calcs!$F96,'General Inputs'!$F$177:$F$266,0)))*$K96,0)</f>
        <v>0</v>
      </c>
      <c r="AA96" s="638">
        <f ca="1">IFERROR(IF(Summary!$F$5="GWP100",INDEX('General Inputs'!$I$80:$I$169,MATCH(Oil_Calcs!$F96,'General Inputs'!$F$80:$F$169,0)),INDEX('General Inputs'!$I$177:$I$266,MATCH(Oil_Calcs!$F96,'General Inputs'!$F$177:$F$266,0)))*$K96,0)</f>
        <v>0</v>
      </c>
      <c r="AB96" s="249">
        <f t="shared" ca="1" si="10"/>
        <v>0</v>
      </c>
      <c r="AC96" s="231">
        <f t="shared" ca="1" si="11"/>
        <v>0</v>
      </c>
      <c r="AD96" s="638">
        <f t="shared" ca="1" si="12"/>
        <v>0</v>
      </c>
      <c r="AE96" s="639">
        <f ca="1">($L96/$F$5)*Oil_Calcs!$F$10*$F$17</f>
        <v>0</v>
      </c>
      <c r="AF96" s="640">
        <f ca="1">($L96/$F$5)*Oil_Calcs!$F$11*$F$18</f>
        <v>0</v>
      </c>
      <c r="AG96" s="641">
        <f ca="1">($L96/$F$5)*Oil_Calcs!$F$12*$F$19</f>
        <v>0</v>
      </c>
      <c r="AH96" s="639">
        <f t="shared" ca="1" si="7"/>
        <v>0</v>
      </c>
      <c r="AI96" s="640">
        <f t="shared" ca="1" si="8"/>
        <v>0</v>
      </c>
      <c r="AJ96" s="641">
        <f t="shared" ca="1" si="9"/>
        <v>0</v>
      </c>
      <c r="AK96" s="639">
        <f t="shared" ca="1" si="13"/>
        <v>0</v>
      </c>
      <c r="AL96" s="640">
        <f t="shared" ca="1" si="14"/>
        <v>0</v>
      </c>
      <c r="AM96" s="641">
        <f t="shared" ca="1" si="15"/>
        <v>0</v>
      </c>
    </row>
    <row r="97" spans="1:39" s="137" customFormat="1" ht="12.9" customHeight="1" x14ac:dyDescent="0.3">
      <c r="A97" s="134"/>
      <c r="B97" s="134"/>
      <c r="C97" s="135"/>
      <c r="D97" s="647"/>
      <c r="E97" s="234" t="str">
        <f t="shared" ca="1" si="18"/>
        <v>Denmark</v>
      </c>
      <c r="F97" s="234" t="str">
        <f t="shared" ca="1" si="18"/>
        <v>dk</v>
      </c>
      <c r="G97" s="234" t="str">
        <f t="shared" ca="1" si="18"/>
        <v>e6bbls</v>
      </c>
      <c r="H97" s="633"/>
      <c r="I97" s="633"/>
      <c r="J97" s="231">
        <f t="shared" ca="1" si="18"/>
        <v>37.579086375790865</v>
      </c>
      <c r="K97" s="231">
        <f t="shared" ca="1" si="19"/>
        <v>38.558385400583852</v>
      </c>
      <c r="L97" s="328">
        <f t="shared" ca="1" si="19"/>
        <v>37.230000372300005</v>
      </c>
      <c r="M97" s="249">
        <f ca="1">($J97/$F$5)*(1-$F$9)*Oil_Calcs!$F$10*$F$17</f>
        <v>12862.899847483677</v>
      </c>
      <c r="N97" s="231">
        <f ca="1">($J97/$F$5)*(1-$F$9)*Oil_Calcs!$F$11*$F$18</f>
        <v>13988.439112524391</v>
      </c>
      <c r="O97" s="638">
        <f ca="1">($J97/$F$5)*(1-$F$9)*Oil_Calcs!$F$12*$F$19</f>
        <v>15259.83650021528</v>
      </c>
      <c r="P97" s="249">
        <f ca="1">IFERROR(IF(Summary!$F$5="GWP100",INDEX('General Inputs'!$G$80:$G$169,MATCH(Oil_Calcs!F97,'General Inputs'!$F$80:$F$169,0)),INDEX('General Inputs'!$G$177:$G$266,MATCH(Oil_Calcs!$F97,'General Inputs'!$F$177:$F$266,0)))*$J97,0)</f>
        <v>642.77196959795992</v>
      </c>
      <c r="Q97" s="249">
        <f ca="1">IFERROR(IF(Summary!$F$5="GWP100",INDEX('General Inputs'!$H$80:$H$169,MATCH(Oil_Calcs!$F97,'General Inputs'!$F$80:$F$169,0)),INDEX('General Inputs'!$H$177:$H$266,MATCH(Oil_Calcs!$F97,'General Inputs'!$F$177:$F$266,0)))*$J97,0)</f>
        <v>710.56550361495647</v>
      </c>
      <c r="R97" s="249">
        <f ca="1">IFERROR(IF(Summary!$F$5="GWP100",INDEX('General Inputs'!$I$80:$I$169,MATCH(Oil_Calcs!$F97,'General Inputs'!$F$80:$F$169,0)),INDEX('General Inputs'!$I$177:$I$266,MATCH(Oil_Calcs!$F97,'General Inputs'!$F$177:$F$266,0)))*$J97,0)</f>
        <v>1600.0436445821977</v>
      </c>
      <c r="S97" s="249">
        <f t="shared" ca="1" si="6"/>
        <v>13505.671817081637</v>
      </c>
      <c r="T97" s="231">
        <f t="shared" ca="1" si="2"/>
        <v>14699.004616139347</v>
      </c>
      <c r="U97" s="638">
        <f t="shared" ca="1" si="3"/>
        <v>16859.880144797477</v>
      </c>
      <c r="V97" s="249">
        <f ca="1">($K97/$F$5)*(1-$F$9)*Oil_Calcs!$F$10*$F$17</f>
        <v>13198.102921626683</v>
      </c>
      <c r="W97" s="231">
        <f ca="1">($K97/$F$5)*(1-$F$9)*Oil_Calcs!$F$11*$F$18</f>
        <v>14352.973381513333</v>
      </c>
      <c r="X97" s="638">
        <f ca="1">($K97/$F$5)*(1-$F$9)*Oil_Calcs!$F$12*$F$19</f>
        <v>15657.502980281397</v>
      </c>
      <c r="Y97" s="249">
        <f ca="1">IFERROR(IF(Summary!$F$5="GWP100",INDEX('General Inputs'!$G$80:$G$169,MATCH(Oil_Calcs!F97,'General Inputs'!$F$80:$F$169,0)),INDEX('General Inputs'!$G$177:$G$266,MATCH(Oil_Calcs!$F97,'General Inputs'!$F$177:$F$266,0)))*$K97,0)</f>
        <v>659.52240245034193</v>
      </c>
      <c r="Z97" s="231">
        <f ca="1">IFERROR(IF(Summary!$F$5="GWP100",INDEX('General Inputs'!$H$80:$H$169,MATCH(Oil_Calcs!$F97,'General Inputs'!$F$80:$F$169,0)),INDEX('General Inputs'!$H$177:$H$266,MATCH(Oil_Calcs!$F97,'General Inputs'!$F$177:$F$266,0)))*$K97,0)</f>
        <v>729.08261437659405</v>
      </c>
      <c r="AA97" s="638">
        <f ca="1">IFERROR(IF(Summary!$F$5="GWP100",INDEX('General Inputs'!$I$80:$I$169,MATCH(Oil_Calcs!$F97,'General Inputs'!$F$80:$F$169,0)),INDEX('General Inputs'!$I$177:$I$266,MATCH(Oil_Calcs!$F97,'General Inputs'!$F$177:$F$266,0)))*$K97,0)</f>
        <v>1641.7402724644285</v>
      </c>
      <c r="AB97" s="249">
        <f t="shared" ca="1" si="10"/>
        <v>13857.625324077026</v>
      </c>
      <c r="AC97" s="231">
        <f t="shared" ca="1" si="11"/>
        <v>15082.055995889927</v>
      </c>
      <c r="AD97" s="638">
        <f t="shared" ca="1" si="12"/>
        <v>17299.243252745826</v>
      </c>
      <c r="AE97" s="639">
        <f ca="1">($L97/$F$5)*Oil_Calcs!$F$10*$F$17</f>
        <v>14481.149571823775</v>
      </c>
      <c r="AF97" s="640">
        <f ca="1">($L97/$F$5)*Oil_Calcs!$F$11*$F$18</f>
        <v>15748.290157482901</v>
      </c>
      <c r="AG97" s="641">
        <f ca="1">($L97/$F$5)*Oil_Calcs!$F$12*$F$19</f>
        <v>17179.638916680429</v>
      </c>
      <c r="AH97" s="639">
        <f t="shared" ca="1" si="7"/>
        <v>1154.2237605054286</v>
      </c>
      <c r="AI97" s="640">
        <f t="shared" ca="1" si="8"/>
        <v>1645.8453965330834</v>
      </c>
      <c r="AJ97" s="641">
        <f t="shared" ca="1" si="9"/>
        <v>3885.0365720659302</v>
      </c>
      <c r="AK97" s="639">
        <f t="shared" ca="1" si="13"/>
        <v>15635.373332329204</v>
      </c>
      <c r="AL97" s="640">
        <f t="shared" ca="1" si="14"/>
        <v>17394.135554015986</v>
      </c>
      <c r="AM97" s="641">
        <f t="shared" ca="1" si="15"/>
        <v>21064.675488746361</v>
      </c>
    </row>
    <row r="98" spans="1:39" s="137" customFormat="1" ht="12.9" customHeight="1" x14ac:dyDescent="0.3">
      <c r="A98" s="134"/>
      <c r="B98" s="134"/>
      <c r="C98" s="135"/>
      <c r="D98" s="647"/>
      <c r="E98" s="234" t="str">
        <f t="shared" ca="1" si="18"/>
        <v>Dominica</v>
      </c>
      <c r="F98" s="234" t="str">
        <f t="shared" ca="1" si="18"/>
        <v>dm</v>
      </c>
      <c r="G98" s="234" t="str">
        <f t="shared" ca="1" si="18"/>
        <v>e6bbls</v>
      </c>
      <c r="H98" s="633"/>
      <c r="I98" s="633"/>
      <c r="J98" s="231">
        <f t="shared" ca="1" si="18"/>
        <v>0</v>
      </c>
      <c r="K98" s="231">
        <f t="shared" ca="1" si="19"/>
        <v>0</v>
      </c>
      <c r="L98" s="328">
        <f t="shared" ca="1" si="19"/>
        <v>0</v>
      </c>
      <c r="M98" s="249">
        <f ca="1">($J98/$F$5)*(1-$F$9)*Oil_Calcs!$F$10*$F$17</f>
        <v>0</v>
      </c>
      <c r="N98" s="231">
        <f ca="1">($J98/$F$5)*(1-$F$9)*Oil_Calcs!$F$11*$F$18</f>
        <v>0</v>
      </c>
      <c r="O98" s="638">
        <f ca="1">($J98/$F$5)*(1-$F$9)*Oil_Calcs!$F$12*$F$19</f>
        <v>0</v>
      </c>
      <c r="P98" s="249">
        <f ca="1">IFERROR(IF(Summary!$F$5="GWP100",INDEX('General Inputs'!$G$80:$G$169,MATCH(Oil_Calcs!F98,'General Inputs'!$F$80:$F$169,0)),INDEX('General Inputs'!$G$177:$G$266,MATCH(Oil_Calcs!$F98,'General Inputs'!$F$177:$F$266,0)))*$J98,0)</f>
        <v>0</v>
      </c>
      <c r="Q98" s="249">
        <f ca="1">IFERROR(IF(Summary!$F$5="GWP100",INDEX('General Inputs'!$H$80:$H$169,MATCH(Oil_Calcs!$F98,'General Inputs'!$F$80:$F$169,0)),INDEX('General Inputs'!$H$177:$H$266,MATCH(Oil_Calcs!$F98,'General Inputs'!$F$177:$F$266,0)))*$J98,0)</f>
        <v>0</v>
      </c>
      <c r="R98" s="249">
        <f ca="1">IFERROR(IF(Summary!$F$5="GWP100",INDEX('General Inputs'!$I$80:$I$169,MATCH(Oil_Calcs!$F98,'General Inputs'!$F$80:$F$169,0)),INDEX('General Inputs'!$I$177:$I$266,MATCH(Oil_Calcs!$F98,'General Inputs'!$F$177:$F$266,0)))*$J98,0)</f>
        <v>0</v>
      </c>
      <c r="S98" s="249">
        <f t="shared" ca="1" si="6"/>
        <v>0</v>
      </c>
      <c r="T98" s="231">
        <f t="shared" ca="1" si="2"/>
        <v>0</v>
      </c>
      <c r="U98" s="638">
        <f t="shared" ca="1" si="3"/>
        <v>0</v>
      </c>
      <c r="V98" s="249">
        <f ca="1">($K98/$F$5)*(1-$F$9)*Oil_Calcs!$F$10*$F$17</f>
        <v>0</v>
      </c>
      <c r="W98" s="231">
        <f ca="1">($K98/$F$5)*(1-$F$9)*Oil_Calcs!$F$11*$F$18</f>
        <v>0</v>
      </c>
      <c r="X98" s="638">
        <f ca="1">($K98/$F$5)*(1-$F$9)*Oil_Calcs!$F$12*$F$19</f>
        <v>0</v>
      </c>
      <c r="Y98" s="249">
        <f ca="1">IFERROR(IF(Summary!$F$5="GWP100",INDEX('General Inputs'!$G$80:$G$169,MATCH(Oil_Calcs!F98,'General Inputs'!$F$80:$F$169,0)),INDEX('General Inputs'!$G$177:$G$266,MATCH(Oil_Calcs!$F98,'General Inputs'!$F$177:$F$266,0)))*$K98,0)</f>
        <v>0</v>
      </c>
      <c r="Z98" s="231">
        <f ca="1">IFERROR(IF(Summary!$F$5="GWP100",INDEX('General Inputs'!$H$80:$H$169,MATCH(Oil_Calcs!$F98,'General Inputs'!$F$80:$F$169,0)),INDEX('General Inputs'!$H$177:$H$266,MATCH(Oil_Calcs!$F98,'General Inputs'!$F$177:$F$266,0)))*$K98,0)</f>
        <v>0</v>
      </c>
      <c r="AA98" s="638">
        <f ca="1">IFERROR(IF(Summary!$F$5="GWP100",INDEX('General Inputs'!$I$80:$I$169,MATCH(Oil_Calcs!$F98,'General Inputs'!$F$80:$F$169,0)),INDEX('General Inputs'!$I$177:$I$266,MATCH(Oil_Calcs!$F98,'General Inputs'!$F$177:$F$266,0)))*$K98,0)</f>
        <v>0</v>
      </c>
      <c r="AB98" s="249">
        <f t="shared" ca="1" si="10"/>
        <v>0</v>
      </c>
      <c r="AC98" s="231">
        <f t="shared" ca="1" si="11"/>
        <v>0</v>
      </c>
      <c r="AD98" s="638">
        <f t="shared" ca="1" si="12"/>
        <v>0</v>
      </c>
      <c r="AE98" s="639">
        <f ca="1">($L98/$F$5)*Oil_Calcs!$F$10*$F$17</f>
        <v>0</v>
      </c>
      <c r="AF98" s="640">
        <f ca="1">($L98/$F$5)*Oil_Calcs!$F$11*$F$18</f>
        <v>0</v>
      </c>
      <c r="AG98" s="641">
        <f ca="1">($L98/$F$5)*Oil_Calcs!$F$12*$F$19</f>
        <v>0</v>
      </c>
      <c r="AH98" s="639">
        <f t="shared" ca="1" si="7"/>
        <v>0</v>
      </c>
      <c r="AI98" s="640">
        <f t="shared" ca="1" si="8"/>
        <v>0</v>
      </c>
      <c r="AJ98" s="641">
        <f t="shared" ca="1" si="9"/>
        <v>0</v>
      </c>
      <c r="AK98" s="639">
        <f t="shared" ca="1" si="13"/>
        <v>0</v>
      </c>
      <c r="AL98" s="640">
        <f t="shared" ca="1" si="14"/>
        <v>0</v>
      </c>
      <c r="AM98" s="641">
        <f t="shared" ca="1" si="15"/>
        <v>0</v>
      </c>
    </row>
    <row r="99" spans="1:39" s="137" customFormat="1" ht="12.9" customHeight="1" x14ac:dyDescent="0.3">
      <c r="A99" s="134"/>
      <c r="B99" s="134"/>
      <c r="C99" s="135"/>
      <c r="D99" s="647"/>
      <c r="E99" s="234" t="str">
        <f t="shared" ca="1" si="18"/>
        <v>Dominican Republic</v>
      </c>
      <c r="F99" s="234" t="str">
        <f t="shared" ca="1" si="18"/>
        <v>do</v>
      </c>
      <c r="G99" s="234" t="str">
        <f t="shared" ca="1" si="18"/>
        <v>e6bbls</v>
      </c>
      <c r="H99" s="633"/>
      <c r="I99" s="633"/>
      <c r="J99" s="231">
        <f t="shared" ca="1" si="18"/>
        <v>0</v>
      </c>
      <c r="K99" s="231">
        <f t="shared" ca="1" si="19"/>
        <v>0</v>
      </c>
      <c r="L99" s="328">
        <f t="shared" ca="1" si="19"/>
        <v>0</v>
      </c>
      <c r="M99" s="249">
        <f ca="1">($J99/$F$5)*(1-$F$9)*Oil_Calcs!$F$10*$F$17</f>
        <v>0</v>
      </c>
      <c r="N99" s="231">
        <f ca="1">($J99/$F$5)*(1-$F$9)*Oil_Calcs!$F$11*$F$18</f>
        <v>0</v>
      </c>
      <c r="O99" s="638">
        <f ca="1">($J99/$F$5)*(1-$F$9)*Oil_Calcs!$F$12*$F$19</f>
        <v>0</v>
      </c>
      <c r="P99" s="249">
        <f ca="1">IFERROR(IF(Summary!$F$5="GWP100",INDEX('General Inputs'!$G$80:$G$169,MATCH(Oil_Calcs!F99,'General Inputs'!$F$80:$F$169,0)),INDEX('General Inputs'!$G$177:$G$266,MATCH(Oil_Calcs!$F99,'General Inputs'!$F$177:$F$266,0)))*$J99,0)</f>
        <v>0</v>
      </c>
      <c r="Q99" s="249">
        <f ca="1">IFERROR(IF(Summary!$F$5="GWP100",INDEX('General Inputs'!$H$80:$H$169,MATCH(Oil_Calcs!$F99,'General Inputs'!$F$80:$F$169,0)),INDEX('General Inputs'!$H$177:$H$266,MATCH(Oil_Calcs!$F99,'General Inputs'!$F$177:$F$266,0)))*$J99,0)</f>
        <v>0</v>
      </c>
      <c r="R99" s="249">
        <f ca="1">IFERROR(IF(Summary!$F$5="GWP100",INDEX('General Inputs'!$I$80:$I$169,MATCH(Oil_Calcs!$F99,'General Inputs'!$F$80:$F$169,0)),INDEX('General Inputs'!$I$177:$I$266,MATCH(Oil_Calcs!$F99,'General Inputs'!$F$177:$F$266,0)))*$J99,0)</f>
        <v>0</v>
      </c>
      <c r="S99" s="249">
        <f t="shared" ca="1" si="6"/>
        <v>0</v>
      </c>
      <c r="T99" s="231">
        <f t="shared" ca="1" si="2"/>
        <v>0</v>
      </c>
      <c r="U99" s="638">
        <f t="shared" ca="1" si="3"/>
        <v>0</v>
      </c>
      <c r="V99" s="249">
        <f ca="1">($K99/$F$5)*(1-$F$9)*Oil_Calcs!$F$10*$F$17</f>
        <v>0</v>
      </c>
      <c r="W99" s="231">
        <f ca="1">($K99/$F$5)*(1-$F$9)*Oil_Calcs!$F$11*$F$18</f>
        <v>0</v>
      </c>
      <c r="X99" s="638">
        <f ca="1">($K99/$F$5)*(1-$F$9)*Oil_Calcs!$F$12*$F$19</f>
        <v>0</v>
      </c>
      <c r="Y99" s="249">
        <f ca="1">IFERROR(IF(Summary!$F$5="GWP100",INDEX('General Inputs'!$G$80:$G$169,MATCH(Oil_Calcs!F99,'General Inputs'!$F$80:$F$169,0)),INDEX('General Inputs'!$G$177:$G$266,MATCH(Oil_Calcs!$F99,'General Inputs'!$F$177:$F$266,0)))*$K99,0)</f>
        <v>0</v>
      </c>
      <c r="Z99" s="231">
        <f ca="1">IFERROR(IF(Summary!$F$5="GWP100",INDEX('General Inputs'!$H$80:$H$169,MATCH(Oil_Calcs!$F99,'General Inputs'!$F$80:$F$169,0)),INDEX('General Inputs'!$H$177:$H$266,MATCH(Oil_Calcs!$F99,'General Inputs'!$F$177:$F$266,0)))*$K99,0)</f>
        <v>0</v>
      </c>
      <c r="AA99" s="638">
        <f ca="1">IFERROR(IF(Summary!$F$5="GWP100",INDEX('General Inputs'!$I$80:$I$169,MATCH(Oil_Calcs!$F99,'General Inputs'!$F$80:$F$169,0)),INDEX('General Inputs'!$I$177:$I$266,MATCH(Oil_Calcs!$F99,'General Inputs'!$F$177:$F$266,0)))*$K99,0)</f>
        <v>0</v>
      </c>
      <c r="AB99" s="249">
        <f t="shared" ca="1" si="10"/>
        <v>0</v>
      </c>
      <c r="AC99" s="231">
        <f t="shared" ca="1" si="11"/>
        <v>0</v>
      </c>
      <c r="AD99" s="638">
        <f t="shared" ca="1" si="12"/>
        <v>0</v>
      </c>
      <c r="AE99" s="639">
        <f ca="1">($L99/$F$5)*Oil_Calcs!$F$10*$F$17</f>
        <v>0</v>
      </c>
      <c r="AF99" s="640">
        <f ca="1">($L99/$F$5)*Oil_Calcs!$F$11*$F$18</f>
        <v>0</v>
      </c>
      <c r="AG99" s="641">
        <f ca="1">($L99/$F$5)*Oil_Calcs!$F$12*$F$19</f>
        <v>0</v>
      </c>
      <c r="AH99" s="639">
        <f t="shared" ca="1" si="7"/>
        <v>0</v>
      </c>
      <c r="AI99" s="640">
        <f t="shared" ca="1" si="8"/>
        <v>0</v>
      </c>
      <c r="AJ99" s="641">
        <f t="shared" ca="1" si="9"/>
        <v>0</v>
      </c>
      <c r="AK99" s="639">
        <f t="shared" ca="1" si="13"/>
        <v>0</v>
      </c>
      <c r="AL99" s="640">
        <f t="shared" ca="1" si="14"/>
        <v>0</v>
      </c>
      <c r="AM99" s="641">
        <f t="shared" ca="1" si="15"/>
        <v>0</v>
      </c>
    </row>
    <row r="100" spans="1:39" s="137" customFormat="1" ht="12.9" customHeight="1" x14ac:dyDescent="0.3">
      <c r="A100" s="134"/>
      <c r="B100" s="134"/>
      <c r="C100" s="135"/>
      <c r="D100" s="647"/>
      <c r="E100" s="234" t="str">
        <f t="shared" ca="1" si="18"/>
        <v>Algeria</v>
      </c>
      <c r="F100" s="234" t="str">
        <f t="shared" ca="1" si="18"/>
        <v>dz</v>
      </c>
      <c r="G100" s="234" t="str">
        <f t="shared" ca="1" si="18"/>
        <v>e6bbls</v>
      </c>
      <c r="H100" s="633"/>
      <c r="I100" s="633"/>
      <c r="J100" s="231">
        <f t="shared" ca="1" si="18"/>
        <v>542.39000542389999</v>
      </c>
      <c r="K100" s="231">
        <f t="shared" ca="1" si="19"/>
        <v>573.19013069190123</v>
      </c>
      <c r="L100" s="328">
        <f t="shared" ca="1" si="19"/>
        <v>373.39500373395003</v>
      </c>
      <c r="M100" s="249">
        <f ca="1">($J100/$F$5)*(1-$F$9)*Oil_Calcs!$F$10*$F$17</f>
        <v>185654.0163929658</v>
      </c>
      <c r="N100" s="231">
        <f ca="1">($J100/$F$5)*(1-$F$9)*Oil_Calcs!$F$11*$F$18</f>
        <v>201899.25561899255</v>
      </c>
      <c r="O100" s="638">
        <f ca="1">($J100/$F$5)*(1-$F$9)*Oil_Calcs!$F$12*$F$19</f>
        <v>220249.70802514371</v>
      </c>
      <c r="P100" s="249">
        <f ca="1">IFERROR(IF(Summary!$F$5="GWP100",INDEX('General Inputs'!$G$80:$G$169,MATCH(Oil_Calcs!F100,'General Inputs'!$F$80:$F$169,0)),INDEX('General Inputs'!$G$177:$G$266,MATCH(Oil_Calcs!$F100,'General Inputs'!$F$177:$F$266,0)))*$J100,0)</f>
        <v>52592.10599219054</v>
      </c>
      <c r="Q100" s="249">
        <f ca="1">IFERROR(IF(Summary!$F$5="GWP100",INDEX('General Inputs'!$H$80:$H$169,MATCH(Oil_Calcs!$F100,'General Inputs'!$F$80:$F$169,0)),INDEX('General Inputs'!$H$177:$H$266,MATCH(Oil_Calcs!$F100,'General Inputs'!$F$177:$F$266,0)))*$J100,0)</f>
        <v>63477.010256807072</v>
      </c>
      <c r="R100" s="249">
        <f ca="1">IFERROR(IF(Summary!$F$5="GWP100",INDEX('General Inputs'!$I$80:$I$169,MATCH(Oil_Calcs!$F100,'General Inputs'!$F$80:$F$169,0)),INDEX('General Inputs'!$I$177:$I$266,MATCH(Oil_Calcs!$F100,'General Inputs'!$F$177:$F$266,0)))*$J100,0)</f>
        <v>100528.76301223705</v>
      </c>
      <c r="S100" s="249">
        <f t="shared" ca="1" si="6"/>
        <v>238246.12238515634</v>
      </c>
      <c r="T100" s="231">
        <f t="shared" ca="1" si="2"/>
        <v>265376.26587579964</v>
      </c>
      <c r="U100" s="638">
        <f t="shared" ca="1" si="3"/>
        <v>320778.47103738075</v>
      </c>
      <c r="V100" s="249">
        <f ca="1">($K100/$F$5)*(1-$F$9)*Oil_Calcs!$F$10*$F$17</f>
        <v>196196.55387379922</v>
      </c>
      <c r="W100" s="231">
        <f ca="1">($K100/$F$5)*(1-$F$9)*Oil_Calcs!$F$11*$F$18</f>
        <v>213364.29424875329</v>
      </c>
      <c r="X100" s="638">
        <f ca="1">($K100/$F$5)*(1-$F$9)*Oil_Calcs!$F$12*$F$19</f>
        <v>232756.79430914219</v>
      </c>
      <c r="Y100" s="249">
        <f ca="1">IFERROR(IF(Summary!$F$5="GWP100",INDEX('General Inputs'!$G$80:$G$169,MATCH(Oil_Calcs!F100,'General Inputs'!$F$80:$F$169,0)),INDEX('General Inputs'!$G$177:$G$266,MATCH(Oil_Calcs!$F100,'General Inputs'!$F$177:$F$266,0)))*$K100,0)</f>
        <v>55578.598067024213</v>
      </c>
      <c r="Z100" s="231">
        <f ca="1">IFERROR(IF(Summary!$F$5="GWP100",INDEX('General Inputs'!$H$80:$H$169,MATCH(Oil_Calcs!$F100,'General Inputs'!$F$80:$F$169,0)),INDEX('General Inputs'!$H$177:$H$266,MATCH(Oil_Calcs!$F100,'General Inputs'!$F$177:$F$266,0)))*$K100,0)</f>
        <v>67081.611831314091</v>
      </c>
      <c r="AA100" s="638">
        <f ca="1">IFERROR(IF(Summary!$F$5="GWP100",INDEX('General Inputs'!$I$80:$I$169,MATCH(Oil_Calcs!$F100,'General Inputs'!$F$80:$F$169,0)),INDEX('General Inputs'!$I$177:$I$266,MATCH(Oil_Calcs!$F100,'General Inputs'!$F$177:$F$266,0)))*$K100,0)</f>
        <v>106237.38312479651</v>
      </c>
      <c r="AB100" s="249">
        <f t="shared" ca="1" si="10"/>
        <v>251775.15194082342</v>
      </c>
      <c r="AC100" s="231">
        <f t="shared" ca="1" si="11"/>
        <v>280445.90608006739</v>
      </c>
      <c r="AD100" s="638">
        <f t="shared" ca="1" si="12"/>
        <v>338994.17743393872</v>
      </c>
      <c r="AE100" s="639">
        <f ca="1">($L100/$F$5)*Oil_Calcs!$F$10*$F$17</f>
        <v>145237.41188211489</v>
      </c>
      <c r="AF100" s="640">
        <f ca="1">($L100/$F$5)*Oil_Calcs!$F$11*$F$18</f>
        <v>157946.08657946085</v>
      </c>
      <c r="AG100" s="641">
        <f ca="1">($L100/$F$5)*Oil_Calcs!$F$12*$F$19</f>
        <v>172301.67266435368</v>
      </c>
      <c r="AH100" s="639">
        <f t="shared" ca="1" si="7"/>
        <v>11576.185362716211</v>
      </c>
      <c r="AI100" s="640">
        <f t="shared" ca="1" si="8"/>
        <v>16506.861182875924</v>
      </c>
      <c r="AJ100" s="641">
        <f t="shared" ca="1" si="9"/>
        <v>38964.631502190648</v>
      </c>
      <c r="AK100" s="639">
        <f t="shared" ca="1" si="13"/>
        <v>156813.59724483109</v>
      </c>
      <c r="AL100" s="640">
        <f t="shared" ca="1" si="14"/>
        <v>174452.94776233679</v>
      </c>
      <c r="AM100" s="641">
        <f t="shared" ca="1" si="15"/>
        <v>211266.30416654435</v>
      </c>
    </row>
    <row r="101" spans="1:39" s="137" customFormat="1" ht="12.9" customHeight="1" x14ac:dyDescent="0.3">
      <c r="A101" s="134"/>
      <c r="B101" s="134"/>
      <c r="C101" s="135"/>
      <c r="D101" s="647"/>
      <c r="E101" s="234" t="str">
        <f t="shared" ca="1" si="18"/>
        <v>Ecuador</v>
      </c>
      <c r="F101" s="234" t="str">
        <f t="shared" ca="1" si="18"/>
        <v>ec</v>
      </c>
      <c r="G101" s="234" t="str">
        <f t="shared" ca="1" si="18"/>
        <v>e6bbls</v>
      </c>
      <c r="H101" s="633"/>
      <c r="I101" s="633"/>
      <c r="J101" s="231">
        <f t="shared" ca="1" si="18"/>
        <v>193.81500193815</v>
      </c>
      <c r="K101" s="231">
        <f t="shared" ref="K101:L105" ca="1" si="20">INDIRECT((ADDRESS(ROW(),COLUMN(),,,$F$291)))</f>
        <v>195.57637395126375</v>
      </c>
      <c r="L101" s="328">
        <f t="shared" ca="1" si="20"/>
        <v>193.81500193815</v>
      </c>
      <c r="M101" s="249">
        <f ca="1">($J101/$F$5)*(1-$F$9)*Oil_Calcs!$F$10*$F$17</f>
        <v>66340.701685507971</v>
      </c>
      <c r="N101" s="231">
        <f ca="1">($J101/$F$5)*(1-$F$9)*Oil_Calcs!$F$11*$F$18</f>
        <v>72145.696321456955</v>
      </c>
      <c r="O101" s="638">
        <f ca="1">($J101/$F$5)*(1-$F$9)*Oil_Calcs!$F$12*$F$19</f>
        <v>78702.95757829833</v>
      </c>
      <c r="P101" s="249">
        <f ca="1">IFERROR(IF(Summary!$F$5="GWP100",INDEX('General Inputs'!$G$80:$G$169,MATCH(Oil_Calcs!F101,'General Inputs'!$F$80:$F$169,0)),INDEX('General Inputs'!$G$177:$G$266,MATCH(Oil_Calcs!$F101,'General Inputs'!$F$177:$F$266,0)))*$J101,0)</f>
        <v>7618.7369759496951</v>
      </c>
      <c r="Q101" s="249">
        <f ca="1">IFERROR(IF(Summary!$F$5="GWP100",INDEX('General Inputs'!$H$80:$H$169,MATCH(Oil_Calcs!$F101,'General Inputs'!$F$80:$F$169,0)),INDEX('General Inputs'!$H$177:$H$266,MATCH(Oil_Calcs!$F101,'General Inputs'!$F$177:$F$266,0)))*$J101,0)</f>
        <v>10420.642993943648</v>
      </c>
      <c r="R101" s="249">
        <f ca="1">IFERROR(IF(Summary!$F$5="GWP100",INDEX('General Inputs'!$I$80:$I$169,MATCH(Oil_Calcs!$F101,'General Inputs'!$F$80:$F$169,0)),INDEX('General Inputs'!$I$177:$I$266,MATCH(Oil_Calcs!$F101,'General Inputs'!$F$177:$F$266,0)))*$J101,0)</f>
        <v>19826.992564764168</v>
      </c>
      <c r="S101" s="249">
        <f t="shared" ca="1" si="6"/>
        <v>73959.438661457665</v>
      </c>
      <c r="T101" s="231">
        <f t="shared" ca="1" si="2"/>
        <v>82566.339315400604</v>
      </c>
      <c r="U101" s="638">
        <f t="shared" ca="1" si="3"/>
        <v>98529.950143062495</v>
      </c>
      <c r="V101" s="249">
        <f ca="1">($K101/$F$5)*(1-$F$9)*Oil_Calcs!$F$10*$F$17</f>
        <v>66943.599573239437</v>
      </c>
      <c r="W101" s="231">
        <f ca="1">($K101/$F$5)*(1-$F$9)*Oil_Calcs!$F$11*$F$18</f>
        <v>72801.349439618411</v>
      </c>
      <c r="X101" s="638">
        <f ca="1">($K101/$F$5)*(1-$F$9)*Oil_Calcs!$F$12*$F$19</f>
        <v>79418.202453263846</v>
      </c>
      <c r="Y101" s="249">
        <f ca="1">IFERROR(IF(Summary!$F$5="GWP100",INDEX('General Inputs'!$G$80:$G$169,MATCH(Oil_Calcs!F101,'General Inputs'!$F$80:$F$169,0)),INDEX('General Inputs'!$G$177:$G$266,MATCH(Oil_Calcs!$F101,'General Inputs'!$F$177:$F$266,0)))*$K101,0)</f>
        <v>7687.9753215396559</v>
      </c>
      <c r="Z101" s="231">
        <f ca="1">IFERROR(IF(Summary!$F$5="GWP100",INDEX('General Inputs'!$H$80:$H$169,MATCH(Oil_Calcs!$F101,'General Inputs'!$F$80:$F$169,0)),INDEX('General Inputs'!$H$177:$H$266,MATCH(Oil_Calcs!$F101,'General Inputs'!$F$177:$F$266,0)))*$K101,0)</f>
        <v>10515.344790732523</v>
      </c>
      <c r="AA101" s="638">
        <f ca="1">IFERROR(IF(Summary!$F$5="GWP100",INDEX('General Inputs'!$I$80:$I$169,MATCH(Oil_Calcs!$F101,'General Inputs'!$F$80:$F$169,0)),INDEX('General Inputs'!$I$177:$I$266,MATCH(Oil_Calcs!$F101,'General Inputs'!$F$177:$F$266,0)))*$K101,0)</f>
        <v>20007.178357703637</v>
      </c>
      <c r="AB101" s="249">
        <f t="shared" ca="1" si="10"/>
        <v>74631.5748947791</v>
      </c>
      <c r="AC101" s="231">
        <f t="shared" ca="1" si="11"/>
        <v>83316.694230350928</v>
      </c>
      <c r="AD101" s="638">
        <f t="shared" ca="1" si="12"/>
        <v>99425.380810967486</v>
      </c>
      <c r="AE101" s="639">
        <f ca="1">($L101/$F$5)*Oil_Calcs!$F$10*$F$17</f>
        <v>75387.161006259048</v>
      </c>
      <c r="AF101" s="640">
        <f ca="1">($L101/$F$5)*Oil_Calcs!$F$11*$F$18</f>
        <v>81983.745819837452</v>
      </c>
      <c r="AG101" s="641">
        <f ca="1">($L101/$F$5)*Oil_Calcs!$F$12*$F$19</f>
        <v>89435.179066248093</v>
      </c>
      <c r="AH101" s="639">
        <f t="shared" ca="1" si="7"/>
        <v>6008.7531061606132</v>
      </c>
      <c r="AI101" s="640">
        <f t="shared" ca="1" si="8"/>
        <v>8568.077505481051</v>
      </c>
      <c r="AJ101" s="641">
        <f t="shared" ca="1" si="9"/>
        <v>20225.043331049103</v>
      </c>
      <c r="AK101" s="639">
        <f t="shared" ca="1" si="13"/>
        <v>81395.914112419661</v>
      </c>
      <c r="AL101" s="640">
        <f t="shared" ca="1" si="14"/>
        <v>90551.823325318503</v>
      </c>
      <c r="AM101" s="641">
        <f t="shared" ca="1" si="15"/>
        <v>109660.2223972972</v>
      </c>
    </row>
    <row r="102" spans="1:39" s="137" customFormat="1" ht="12.9" customHeight="1" x14ac:dyDescent="0.3">
      <c r="A102" s="134"/>
      <c r="B102" s="134"/>
      <c r="C102" s="135"/>
      <c r="D102" s="647"/>
      <c r="E102" s="234" t="str">
        <f t="shared" ca="1" si="18"/>
        <v>Estonia</v>
      </c>
      <c r="F102" s="234" t="str">
        <f t="shared" ca="1" si="18"/>
        <v>ee</v>
      </c>
      <c r="G102" s="234" t="str">
        <f t="shared" ca="1" si="18"/>
        <v>e6bbls</v>
      </c>
      <c r="H102" s="633"/>
      <c r="I102" s="633"/>
      <c r="J102" s="231">
        <f t="shared" ca="1" si="18"/>
        <v>0</v>
      </c>
      <c r="K102" s="231">
        <f t="shared" ca="1" si="20"/>
        <v>8.3950000839500003</v>
      </c>
      <c r="L102" s="328">
        <f t="shared" ca="1" si="20"/>
        <v>0</v>
      </c>
      <c r="M102" s="249">
        <f ca="1">($J102/$F$5)*(1-$F$9)*Oil_Calcs!$F$10*$F$17</f>
        <v>0</v>
      </c>
      <c r="N102" s="231">
        <f ca="1">($J102/$F$5)*(1-$F$9)*Oil_Calcs!$F$11*$F$18</f>
        <v>0</v>
      </c>
      <c r="O102" s="638">
        <f ca="1">($J102/$F$5)*(1-$F$9)*Oil_Calcs!$F$12*$F$19</f>
        <v>0</v>
      </c>
      <c r="P102" s="249">
        <f ca="1">IFERROR(IF(Summary!$F$5="GWP100",INDEX('General Inputs'!$G$80:$G$169,MATCH(Oil_Calcs!F102,'General Inputs'!$F$80:$F$169,0)),INDEX('General Inputs'!$G$177:$G$266,MATCH(Oil_Calcs!$F102,'General Inputs'!$F$177:$F$266,0)))*$J102,0)</f>
        <v>0</v>
      </c>
      <c r="Q102" s="249">
        <f ca="1">IFERROR(IF(Summary!$F$5="GWP100",INDEX('General Inputs'!$H$80:$H$169,MATCH(Oil_Calcs!$F102,'General Inputs'!$F$80:$F$169,0)),INDEX('General Inputs'!$H$177:$H$266,MATCH(Oil_Calcs!$F102,'General Inputs'!$F$177:$F$266,0)))*$J102,0)</f>
        <v>0</v>
      </c>
      <c r="R102" s="249">
        <f ca="1">IFERROR(IF(Summary!$F$5="GWP100",INDEX('General Inputs'!$I$80:$I$169,MATCH(Oil_Calcs!$F102,'General Inputs'!$F$80:$F$169,0)),INDEX('General Inputs'!$I$177:$I$266,MATCH(Oil_Calcs!$F102,'General Inputs'!$F$177:$F$266,0)))*$J102,0)</f>
        <v>0</v>
      </c>
      <c r="S102" s="249">
        <f t="shared" ca="1" si="6"/>
        <v>0</v>
      </c>
      <c r="T102" s="231">
        <f t="shared" ca="1" si="2"/>
        <v>0</v>
      </c>
      <c r="U102" s="638">
        <f t="shared" ca="1" si="3"/>
        <v>0</v>
      </c>
      <c r="V102" s="249">
        <f ca="1">($K102/$F$5)*(1-$F$9)*Oil_Calcs!$F$10*$F$17</f>
        <v>2873.5143856246391</v>
      </c>
      <c r="W102" s="231">
        <f ca="1">($K102/$F$5)*(1-$F$9)*Oil_Calcs!$F$11*$F$18</f>
        <v>3124.9548312495476</v>
      </c>
      <c r="X102" s="638">
        <f ca="1">($K102/$F$5)*(1-$F$9)*Oil_Calcs!$F$12*$F$19</f>
        <v>3408.9793301334494</v>
      </c>
      <c r="Y102" s="249">
        <f ca="1">IFERROR(IF(Summary!$F$5="GWP100",INDEX('General Inputs'!$G$80:$G$169,MATCH(Oil_Calcs!F102,'General Inputs'!$F$80:$F$169,0)),INDEX('General Inputs'!$G$177:$G$266,MATCH(Oil_Calcs!$F102,'General Inputs'!$F$177:$F$266,0)))*$K102,0)</f>
        <v>0</v>
      </c>
      <c r="Z102" s="231">
        <f ca="1">IFERROR(IF(Summary!$F$5="GWP100",INDEX('General Inputs'!$H$80:$H$169,MATCH(Oil_Calcs!$F102,'General Inputs'!$F$80:$F$169,0)),INDEX('General Inputs'!$H$177:$H$266,MATCH(Oil_Calcs!$F102,'General Inputs'!$F$177:$F$266,0)))*$K102,0)</f>
        <v>0</v>
      </c>
      <c r="AA102" s="638">
        <f ca="1">IFERROR(IF(Summary!$F$5="GWP100",INDEX('General Inputs'!$I$80:$I$169,MATCH(Oil_Calcs!$F102,'General Inputs'!$F$80:$F$169,0)),INDEX('General Inputs'!$I$177:$I$266,MATCH(Oil_Calcs!$F102,'General Inputs'!$F$177:$F$266,0)))*$K102,0)</f>
        <v>0</v>
      </c>
      <c r="AB102" s="249">
        <f t="shared" ca="1" si="10"/>
        <v>2873.5143856246391</v>
      </c>
      <c r="AC102" s="231">
        <f t="shared" ca="1" si="11"/>
        <v>3124.9548312495476</v>
      </c>
      <c r="AD102" s="638">
        <f t="shared" ca="1" si="12"/>
        <v>3408.9793301334494</v>
      </c>
      <c r="AE102" s="639">
        <f ca="1">($L102/$F$5)*Oil_Calcs!$F$10*$F$17</f>
        <v>0</v>
      </c>
      <c r="AF102" s="640">
        <f ca="1">($L102/$F$5)*Oil_Calcs!$F$11*$F$18</f>
        <v>0</v>
      </c>
      <c r="AG102" s="641">
        <f ca="1">($L102/$F$5)*Oil_Calcs!$F$12*$F$19</f>
        <v>0</v>
      </c>
      <c r="AH102" s="639">
        <f t="shared" ca="1" si="7"/>
        <v>0</v>
      </c>
      <c r="AI102" s="640">
        <f t="shared" ca="1" si="8"/>
        <v>0</v>
      </c>
      <c r="AJ102" s="641">
        <f t="shared" ca="1" si="9"/>
        <v>0</v>
      </c>
      <c r="AK102" s="639">
        <f t="shared" ca="1" si="13"/>
        <v>0</v>
      </c>
      <c r="AL102" s="640">
        <f t="shared" ca="1" si="14"/>
        <v>0</v>
      </c>
      <c r="AM102" s="641">
        <f t="shared" ca="1" si="15"/>
        <v>0</v>
      </c>
    </row>
    <row r="103" spans="1:39" s="137" customFormat="1" ht="12.9" customHeight="1" x14ac:dyDescent="0.3">
      <c r="A103" s="134"/>
      <c r="B103" s="134"/>
      <c r="C103" s="135"/>
      <c r="D103" s="647"/>
      <c r="E103" s="234" t="str">
        <f t="shared" ca="1" si="18"/>
        <v>Egypt</v>
      </c>
      <c r="F103" s="234" t="str">
        <f t="shared" ca="1" si="18"/>
        <v>eg</v>
      </c>
      <c r="G103" s="234" t="str">
        <f t="shared" ca="1" si="18"/>
        <v>e6bbls</v>
      </c>
      <c r="H103" s="633"/>
      <c r="I103" s="633"/>
      <c r="J103" s="231">
        <f t="shared" ca="1" si="18"/>
        <v>250.39000250390001</v>
      </c>
      <c r="K103" s="231">
        <f t="shared" ca="1" si="20"/>
        <v>232.76339732513395</v>
      </c>
      <c r="L103" s="328">
        <f t="shared" ca="1" si="20"/>
        <v>186.51500186515</v>
      </c>
      <c r="M103" s="249">
        <f ca="1">($J103/$F$5)*(1-$F$9)*Oil_Calcs!$F$10*$F$17</f>
        <v>85705.689936456605</v>
      </c>
      <c r="N103" s="231">
        <f ca="1">($J103/$F$5)*(1-$F$9)*Oil_Calcs!$F$11*$F$18</f>
        <v>93205.174532051722</v>
      </c>
      <c r="O103" s="638">
        <f ca="1">($J103/$F$5)*(1-$F$9)*Oil_Calcs!$F$12*$F$19</f>
        <v>101676.51393354546</v>
      </c>
      <c r="P103" s="249">
        <f ca="1">IFERROR(IF(Summary!$F$5="GWP100",INDEX('General Inputs'!$G$80:$G$169,MATCH(Oil_Calcs!F103,'General Inputs'!$F$80:$F$169,0)),INDEX('General Inputs'!$G$177:$G$266,MATCH(Oil_Calcs!$F103,'General Inputs'!$F$177:$F$266,0)))*$J103,0)</f>
        <v>11974.20998776166</v>
      </c>
      <c r="Q103" s="249">
        <f ca="1">IFERROR(IF(Summary!$F$5="GWP100",INDEX('General Inputs'!$H$80:$H$169,MATCH(Oil_Calcs!$F103,'General Inputs'!$F$80:$F$169,0)),INDEX('General Inputs'!$H$177:$H$266,MATCH(Oil_Calcs!$F103,'General Inputs'!$F$177:$F$266,0)))*$J103,0)</f>
        <v>15260.589013071192</v>
      </c>
      <c r="R103" s="249">
        <f ca="1">IFERROR(IF(Summary!$F$5="GWP100",INDEX('General Inputs'!$I$80:$I$169,MATCH(Oil_Calcs!$F103,'General Inputs'!$F$80:$F$169,0)),INDEX('General Inputs'!$I$177:$I$266,MATCH(Oil_Calcs!$F103,'General Inputs'!$F$177:$F$266,0)))*$J103,0)</f>
        <v>27057.447036749367</v>
      </c>
      <c r="S103" s="249">
        <f t="shared" ca="1" si="6"/>
        <v>97679.899924218262</v>
      </c>
      <c r="T103" s="231">
        <f t="shared" ref="T103:T166" ca="1" si="21">N103+Q103</f>
        <v>108465.76354512291</v>
      </c>
      <c r="U103" s="638">
        <f t="shared" ref="U103:U166" ca="1" si="22">O103+R103</f>
        <v>128733.96097029482</v>
      </c>
      <c r="V103" s="249">
        <f ca="1">($K103/$F$5)*(1-$F$9)*Oil_Calcs!$F$10*$F$17</f>
        <v>79672.300651833983</v>
      </c>
      <c r="W103" s="231">
        <f ca="1">($K103/$F$5)*(1-$F$9)*Oil_Calcs!$F$11*$F$18</f>
        <v>86643.847020307847</v>
      </c>
      <c r="X103" s="638">
        <f ca="1">($K103/$F$5)*(1-$F$9)*Oil_Calcs!$F$12*$F$19</f>
        <v>94518.832919376408</v>
      </c>
      <c r="Y103" s="249">
        <f ca="1">IFERROR(IF(Summary!$F$5="GWP100",INDEX('General Inputs'!$G$80:$G$169,MATCH(Oil_Calcs!F103,'General Inputs'!$F$80:$F$169,0)),INDEX('General Inputs'!$G$177:$G$266,MATCH(Oil_Calcs!$F103,'General Inputs'!$F$177:$F$266,0)))*$K103,0)</f>
        <v>11131.266301227593</v>
      </c>
      <c r="Z103" s="231">
        <f ca="1">IFERROR(IF(Summary!$F$5="GWP100",INDEX('General Inputs'!$H$80:$H$169,MATCH(Oil_Calcs!$F103,'General Inputs'!$F$80:$F$169,0)),INDEX('General Inputs'!$H$177:$H$266,MATCH(Oil_Calcs!$F103,'General Inputs'!$F$177:$F$266,0)))*$K103,0)</f>
        <v>14186.295412532443</v>
      </c>
      <c r="AA103" s="638">
        <f ca="1">IFERROR(IF(Summary!$F$5="GWP100",INDEX('General Inputs'!$I$80:$I$169,MATCH(Oil_Calcs!$F103,'General Inputs'!$F$80:$F$169,0)),INDEX('General Inputs'!$I$177:$I$266,MATCH(Oil_Calcs!$F103,'General Inputs'!$F$177:$F$266,0)))*$K103,0)</f>
        <v>25152.694725184028</v>
      </c>
      <c r="AB103" s="249">
        <f t="shared" ca="1" si="10"/>
        <v>90803.566953061571</v>
      </c>
      <c r="AC103" s="231">
        <f t="shared" ca="1" si="11"/>
        <v>100830.14243284029</v>
      </c>
      <c r="AD103" s="638">
        <f t="shared" ca="1" si="12"/>
        <v>119671.52764456044</v>
      </c>
      <c r="AE103" s="639">
        <f ca="1">($L103/$F$5)*Oil_Calcs!$F$10*$F$17</f>
        <v>72547.719913744586</v>
      </c>
      <c r="AF103" s="640">
        <f ca="1">($L103/$F$5)*Oil_Calcs!$F$11*$F$18</f>
        <v>78895.845788958439</v>
      </c>
      <c r="AG103" s="641">
        <f ca="1">($L103/$F$5)*Oil_Calcs!$F$12*$F$19</f>
        <v>86066.622415918595</v>
      </c>
      <c r="AH103" s="639">
        <f t="shared" ca="1" si="7"/>
        <v>5782.4347217477844</v>
      </c>
      <c r="AI103" s="640">
        <f t="shared" ca="1" si="8"/>
        <v>8245.362721847112</v>
      </c>
      <c r="AJ103" s="641">
        <f t="shared" ca="1" si="9"/>
        <v>19463.271454173431</v>
      </c>
      <c r="AK103" s="639">
        <f t="shared" ca="1" si="13"/>
        <v>78330.154635492363</v>
      </c>
      <c r="AL103" s="640">
        <f t="shared" ca="1" si="14"/>
        <v>87141.208510805547</v>
      </c>
      <c r="AM103" s="641">
        <f t="shared" ca="1" si="15"/>
        <v>105529.89387009203</v>
      </c>
    </row>
    <row r="104" spans="1:39" s="137" customFormat="1" ht="12.9" customHeight="1" x14ac:dyDescent="0.3">
      <c r="A104" s="134"/>
      <c r="B104" s="134"/>
      <c r="C104" s="135"/>
      <c r="D104" s="647"/>
      <c r="E104" s="234" t="str">
        <f t="shared" ca="1" si="18"/>
        <v>Western Sahara</v>
      </c>
      <c r="F104" s="234" t="str">
        <f t="shared" ca="1" si="18"/>
        <v>eh</v>
      </c>
      <c r="G104" s="234" t="str">
        <f t="shared" ca="1" si="18"/>
        <v>e6bbls</v>
      </c>
      <c r="H104" s="633"/>
      <c r="I104" s="633"/>
      <c r="J104" s="231">
        <f t="shared" ca="1" si="18"/>
        <v>0</v>
      </c>
      <c r="K104" s="231">
        <f t="shared" ca="1" si="20"/>
        <v>0</v>
      </c>
      <c r="L104" s="328">
        <f t="shared" ca="1" si="20"/>
        <v>0</v>
      </c>
      <c r="M104" s="249">
        <f ca="1">($J104/$F$5)*(1-$F$9)*Oil_Calcs!$F$10*$F$17</f>
        <v>0</v>
      </c>
      <c r="N104" s="231">
        <f ca="1">($J104/$F$5)*(1-$F$9)*Oil_Calcs!$F$11*$F$18</f>
        <v>0</v>
      </c>
      <c r="O104" s="638">
        <f ca="1">($J104/$F$5)*(1-$F$9)*Oil_Calcs!$F$12*$F$19</f>
        <v>0</v>
      </c>
      <c r="P104" s="249">
        <f ca="1">IFERROR(IF(Summary!$F$5="GWP100",INDEX('General Inputs'!$G$80:$G$169,MATCH(Oil_Calcs!F104,'General Inputs'!$F$80:$F$169,0)),INDEX('General Inputs'!$G$177:$G$266,MATCH(Oil_Calcs!$F104,'General Inputs'!$F$177:$F$266,0)))*$J104,0)</f>
        <v>0</v>
      </c>
      <c r="Q104" s="249">
        <f ca="1">IFERROR(IF(Summary!$F$5="GWP100",INDEX('General Inputs'!$H$80:$H$169,MATCH(Oil_Calcs!$F104,'General Inputs'!$F$80:$F$169,0)),INDEX('General Inputs'!$H$177:$H$266,MATCH(Oil_Calcs!$F104,'General Inputs'!$F$177:$F$266,0)))*$J104,0)</f>
        <v>0</v>
      </c>
      <c r="R104" s="249">
        <f ca="1">IFERROR(IF(Summary!$F$5="GWP100",INDEX('General Inputs'!$I$80:$I$169,MATCH(Oil_Calcs!$F104,'General Inputs'!$F$80:$F$169,0)),INDEX('General Inputs'!$I$177:$I$266,MATCH(Oil_Calcs!$F104,'General Inputs'!$F$177:$F$266,0)))*$J104,0)</f>
        <v>0</v>
      </c>
      <c r="S104" s="249">
        <f t="shared" ref="S104:S167" ca="1" si="23">M104+P104</f>
        <v>0</v>
      </c>
      <c r="T104" s="231">
        <f t="shared" ca="1" si="21"/>
        <v>0</v>
      </c>
      <c r="U104" s="638">
        <f t="shared" ca="1" si="22"/>
        <v>0</v>
      </c>
      <c r="V104" s="249">
        <f ca="1">($K104/$F$5)*(1-$F$9)*Oil_Calcs!$F$10*$F$17</f>
        <v>0</v>
      </c>
      <c r="W104" s="231">
        <f ca="1">($K104/$F$5)*(1-$F$9)*Oil_Calcs!$F$11*$F$18</f>
        <v>0</v>
      </c>
      <c r="X104" s="638">
        <f ca="1">($K104/$F$5)*(1-$F$9)*Oil_Calcs!$F$12*$F$19</f>
        <v>0</v>
      </c>
      <c r="Y104" s="249">
        <f ca="1">IFERROR(IF(Summary!$F$5="GWP100",INDEX('General Inputs'!$G$80:$G$169,MATCH(Oil_Calcs!F104,'General Inputs'!$F$80:$F$169,0)),INDEX('General Inputs'!$G$177:$G$266,MATCH(Oil_Calcs!$F104,'General Inputs'!$F$177:$F$266,0)))*$K104,0)</f>
        <v>0</v>
      </c>
      <c r="Z104" s="231">
        <f ca="1">IFERROR(IF(Summary!$F$5="GWP100",INDEX('General Inputs'!$H$80:$H$169,MATCH(Oil_Calcs!$F104,'General Inputs'!$F$80:$F$169,0)),INDEX('General Inputs'!$H$177:$H$266,MATCH(Oil_Calcs!$F104,'General Inputs'!$F$177:$F$266,0)))*$K104,0)</f>
        <v>0</v>
      </c>
      <c r="AA104" s="638">
        <f ca="1">IFERROR(IF(Summary!$F$5="GWP100",INDEX('General Inputs'!$I$80:$I$169,MATCH(Oil_Calcs!$F104,'General Inputs'!$F$80:$F$169,0)),INDEX('General Inputs'!$I$177:$I$266,MATCH(Oil_Calcs!$F104,'General Inputs'!$F$177:$F$266,0)))*$K104,0)</f>
        <v>0</v>
      </c>
      <c r="AB104" s="249">
        <f t="shared" ca="1" si="10"/>
        <v>0</v>
      </c>
      <c r="AC104" s="231">
        <f t="shared" ca="1" si="11"/>
        <v>0</v>
      </c>
      <c r="AD104" s="638">
        <f t="shared" ca="1" si="12"/>
        <v>0</v>
      </c>
      <c r="AE104" s="639">
        <f ca="1">($L104/$F$5)*Oil_Calcs!$F$10*$F$17</f>
        <v>0</v>
      </c>
      <c r="AF104" s="640">
        <f ca="1">($L104/$F$5)*Oil_Calcs!$F$11*$F$18</f>
        <v>0</v>
      </c>
      <c r="AG104" s="641">
        <f ca="1">($L104/$F$5)*Oil_Calcs!$F$12*$F$19</f>
        <v>0</v>
      </c>
      <c r="AH104" s="639">
        <f t="shared" ref="AH104:AH167" ca="1" si="24">$L104*$F$26</f>
        <v>0</v>
      </c>
      <c r="AI104" s="640">
        <f t="shared" ref="AI104:AI167" ca="1" si="25">$L104*$F$27</f>
        <v>0</v>
      </c>
      <c r="AJ104" s="641">
        <f t="shared" ref="AJ104:AJ167" ca="1" si="26">$L104*$F$28</f>
        <v>0</v>
      </c>
      <c r="AK104" s="639">
        <f t="shared" ca="1" si="13"/>
        <v>0</v>
      </c>
      <c r="AL104" s="640">
        <f t="shared" ca="1" si="14"/>
        <v>0</v>
      </c>
      <c r="AM104" s="641">
        <f t="shared" ca="1" si="15"/>
        <v>0</v>
      </c>
    </row>
    <row r="105" spans="1:39" s="137" customFormat="1" ht="12.9" customHeight="1" x14ac:dyDescent="0.3">
      <c r="A105" s="134"/>
      <c r="B105" s="134"/>
      <c r="C105" s="135"/>
      <c r="D105" s="647"/>
      <c r="E105" s="234" t="str">
        <f t="shared" ca="1" si="18"/>
        <v>Eritrea</v>
      </c>
      <c r="F105" s="234" t="str">
        <f t="shared" ca="1" si="18"/>
        <v>er</v>
      </c>
      <c r="G105" s="234" t="str">
        <f t="shared" ca="1" si="18"/>
        <v>e6bbls</v>
      </c>
      <c r="H105" s="633"/>
      <c r="I105" s="633"/>
      <c r="J105" s="231">
        <f t="shared" ca="1" si="18"/>
        <v>0</v>
      </c>
      <c r="K105" s="231">
        <f t="shared" ca="1" si="20"/>
        <v>0</v>
      </c>
      <c r="L105" s="328">
        <f t="shared" ca="1" si="20"/>
        <v>0</v>
      </c>
      <c r="M105" s="249">
        <f ca="1">($J105/$F$5)*(1-$F$9)*Oil_Calcs!$F$10*$F$17</f>
        <v>0</v>
      </c>
      <c r="N105" s="231">
        <f ca="1">($J105/$F$5)*(1-$F$9)*Oil_Calcs!$F$11*$F$18</f>
        <v>0</v>
      </c>
      <c r="O105" s="638">
        <f ca="1">($J105/$F$5)*(1-$F$9)*Oil_Calcs!$F$12*$F$19</f>
        <v>0</v>
      </c>
      <c r="P105" s="249">
        <f ca="1">IFERROR(IF(Summary!$F$5="GWP100",INDEX('General Inputs'!$G$80:$G$169,MATCH(Oil_Calcs!F105,'General Inputs'!$F$80:$F$169,0)),INDEX('General Inputs'!$G$177:$G$266,MATCH(Oil_Calcs!$F105,'General Inputs'!$F$177:$F$266,0)))*$J105,0)</f>
        <v>0</v>
      </c>
      <c r="Q105" s="249">
        <f ca="1">IFERROR(IF(Summary!$F$5="GWP100",INDEX('General Inputs'!$H$80:$H$169,MATCH(Oil_Calcs!$F105,'General Inputs'!$F$80:$F$169,0)),INDEX('General Inputs'!$H$177:$H$266,MATCH(Oil_Calcs!$F105,'General Inputs'!$F$177:$F$266,0)))*$J105,0)</f>
        <v>0</v>
      </c>
      <c r="R105" s="249">
        <f ca="1">IFERROR(IF(Summary!$F$5="GWP100",INDEX('General Inputs'!$I$80:$I$169,MATCH(Oil_Calcs!$F105,'General Inputs'!$F$80:$F$169,0)),INDEX('General Inputs'!$I$177:$I$266,MATCH(Oil_Calcs!$F105,'General Inputs'!$F$177:$F$266,0)))*$J105,0)</f>
        <v>0</v>
      </c>
      <c r="S105" s="249">
        <f t="shared" ca="1" si="23"/>
        <v>0</v>
      </c>
      <c r="T105" s="231">
        <f t="shared" ca="1" si="21"/>
        <v>0</v>
      </c>
      <c r="U105" s="638">
        <f t="shared" ca="1" si="22"/>
        <v>0</v>
      </c>
      <c r="V105" s="249">
        <f ca="1">($K105/$F$5)*(1-$F$9)*Oil_Calcs!$F$10*$F$17</f>
        <v>0</v>
      </c>
      <c r="W105" s="231">
        <f ca="1">($K105/$F$5)*(1-$F$9)*Oil_Calcs!$F$11*$F$18</f>
        <v>0</v>
      </c>
      <c r="X105" s="638">
        <f ca="1">($K105/$F$5)*(1-$F$9)*Oil_Calcs!$F$12*$F$19</f>
        <v>0</v>
      </c>
      <c r="Y105" s="249">
        <f ca="1">IFERROR(IF(Summary!$F$5="GWP100",INDEX('General Inputs'!$G$80:$G$169,MATCH(Oil_Calcs!F105,'General Inputs'!$F$80:$F$169,0)),INDEX('General Inputs'!$G$177:$G$266,MATCH(Oil_Calcs!$F105,'General Inputs'!$F$177:$F$266,0)))*$K105,0)</f>
        <v>0</v>
      </c>
      <c r="Z105" s="231">
        <f ca="1">IFERROR(IF(Summary!$F$5="GWP100",INDEX('General Inputs'!$H$80:$H$169,MATCH(Oil_Calcs!$F105,'General Inputs'!$F$80:$F$169,0)),INDEX('General Inputs'!$H$177:$H$266,MATCH(Oil_Calcs!$F105,'General Inputs'!$F$177:$F$266,0)))*$K105,0)</f>
        <v>0</v>
      </c>
      <c r="AA105" s="638">
        <f ca="1">IFERROR(IF(Summary!$F$5="GWP100",INDEX('General Inputs'!$I$80:$I$169,MATCH(Oil_Calcs!$F105,'General Inputs'!$F$80:$F$169,0)),INDEX('General Inputs'!$I$177:$I$266,MATCH(Oil_Calcs!$F105,'General Inputs'!$F$177:$F$266,0)))*$K105,0)</f>
        <v>0</v>
      </c>
      <c r="AB105" s="249">
        <f t="shared" ca="1" si="10"/>
        <v>0</v>
      </c>
      <c r="AC105" s="231">
        <f t="shared" ca="1" si="11"/>
        <v>0</v>
      </c>
      <c r="AD105" s="638">
        <f t="shared" ca="1" si="12"/>
        <v>0</v>
      </c>
      <c r="AE105" s="639">
        <f ca="1">($L105/$F$5)*Oil_Calcs!$F$10*$F$17</f>
        <v>0</v>
      </c>
      <c r="AF105" s="640">
        <f ca="1">($L105/$F$5)*Oil_Calcs!$F$11*$F$18</f>
        <v>0</v>
      </c>
      <c r="AG105" s="641">
        <f ca="1">($L105/$F$5)*Oil_Calcs!$F$12*$F$19</f>
        <v>0</v>
      </c>
      <c r="AH105" s="639">
        <f t="shared" ca="1" si="24"/>
        <v>0</v>
      </c>
      <c r="AI105" s="640">
        <f t="shared" ca="1" si="25"/>
        <v>0</v>
      </c>
      <c r="AJ105" s="641">
        <f t="shared" ca="1" si="26"/>
        <v>0</v>
      </c>
      <c r="AK105" s="639">
        <f t="shared" ca="1" si="13"/>
        <v>0</v>
      </c>
      <c r="AL105" s="640">
        <f t="shared" ca="1" si="14"/>
        <v>0</v>
      </c>
      <c r="AM105" s="641">
        <f t="shared" ca="1" si="15"/>
        <v>0</v>
      </c>
    </row>
    <row r="106" spans="1:39" s="137" customFormat="1" ht="12.9" customHeight="1" x14ac:dyDescent="0.3">
      <c r="A106" s="134"/>
      <c r="B106" s="134"/>
      <c r="C106" s="135"/>
      <c r="D106" s="647"/>
      <c r="E106" s="234" t="str">
        <f t="shared" ca="1" si="18"/>
        <v>Spain</v>
      </c>
      <c r="F106" s="234" t="str">
        <f t="shared" ca="1" si="18"/>
        <v>es</v>
      </c>
      <c r="G106" s="234" t="str">
        <f t="shared" ca="1" si="18"/>
        <v>e6bbls</v>
      </c>
      <c r="H106" s="633"/>
      <c r="I106" s="633"/>
      <c r="J106" s="231">
        <f t="shared" ref="J106:L121" ca="1" si="27">INDIRECT((ADDRESS(ROW(),COLUMN(),,,$F$291)))</f>
        <v>0</v>
      </c>
      <c r="K106" s="231">
        <f t="shared" ca="1" si="27"/>
        <v>30.420935305209355</v>
      </c>
      <c r="L106" s="328">
        <f t="shared" ca="1" si="27"/>
        <v>0</v>
      </c>
      <c r="M106" s="249">
        <f ca="1">($J106/$F$5)*(1-$F$9)*Oil_Calcs!$F$10*$F$17</f>
        <v>0</v>
      </c>
      <c r="N106" s="231">
        <f ca="1">($J106/$F$5)*(1-$F$9)*Oil_Calcs!$F$11*$F$18</f>
        <v>0</v>
      </c>
      <c r="O106" s="638">
        <f ca="1">($J106/$F$5)*(1-$F$9)*Oil_Calcs!$F$12*$F$19</f>
        <v>0</v>
      </c>
      <c r="P106" s="249">
        <f ca="1">IFERROR(IF(Summary!$F$5="GWP100",INDEX('General Inputs'!$G$80:$G$169,MATCH(Oil_Calcs!F106,'General Inputs'!$F$80:$F$169,0)),INDEX('General Inputs'!$G$177:$G$266,MATCH(Oil_Calcs!$F106,'General Inputs'!$F$177:$F$266,0)))*$J106,0)</f>
        <v>0</v>
      </c>
      <c r="Q106" s="249">
        <f ca="1">IFERROR(IF(Summary!$F$5="GWP100",INDEX('General Inputs'!$H$80:$H$169,MATCH(Oil_Calcs!$F106,'General Inputs'!$F$80:$F$169,0)),INDEX('General Inputs'!$H$177:$H$266,MATCH(Oil_Calcs!$F106,'General Inputs'!$F$177:$F$266,0)))*$J106,0)</f>
        <v>0</v>
      </c>
      <c r="R106" s="249">
        <f ca="1">IFERROR(IF(Summary!$F$5="GWP100",INDEX('General Inputs'!$I$80:$I$169,MATCH(Oil_Calcs!$F106,'General Inputs'!$F$80:$F$169,0)),INDEX('General Inputs'!$I$177:$I$266,MATCH(Oil_Calcs!$F106,'General Inputs'!$F$177:$F$266,0)))*$J106,0)</f>
        <v>0</v>
      </c>
      <c r="S106" s="249">
        <f t="shared" ca="1" si="23"/>
        <v>0</v>
      </c>
      <c r="T106" s="231">
        <f t="shared" ca="1" si="21"/>
        <v>0</v>
      </c>
      <c r="U106" s="638">
        <f t="shared" ca="1" si="22"/>
        <v>0</v>
      </c>
      <c r="V106" s="249">
        <f ca="1">($K106/$F$5)*(1-$F$9)*Oil_Calcs!$F$10*$F$17</f>
        <v>10412.745008877378</v>
      </c>
      <c r="W106" s="231">
        <f ca="1">($K106/$F$5)*(1-$F$9)*Oil_Calcs!$F$11*$F$18</f>
        <v>11323.888958011128</v>
      </c>
      <c r="X106" s="638">
        <f ca="1">($K106/$F$5)*(1-$F$9)*Oil_Calcs!$F$12*$F$19</f>
        <v>12353.107638087216</v>
      </c>
      <c r="Y106" s="249">
        <f ca="1">IFERROR(IF(Summary!$F$5="GWP100",INDEX('General Inputs'!$G$80:$G$169,MATCH(Oil_Calcs!F106,'General Inputs'!$F$80:$F$169,0)),INDEX('General Inputs'!$G$177:$G$266,MATCH(Oil_Calcs!$F106,'General Inputs'!$F$177:$F$266,0)))*$K106,0)</f>
        <v>610.88856919482328</v>
      </c>
      <c r="Z106" s="231">
        <f ca="1">IFERROR(IF(Summary!$F$5="GWP100",INDEX('General Inputs'!$H$80:$H$169,MATCH(Oil_Calcs!$F106,'General Inputs'!$F$80:$F$169,0)),INDEX('General Inputs'!$H$177:$H$266,MATCH(Oil_Calcs!$F106,'General Inputs'!$F$177:$F$266,0)))*$K106,0)</f>
        <v>720.48046054758436</v>
      </c>
      <c r="AA106" s="638">
        <f ca="1">IFERROR(IF(Summary!$F$5="GWP100",INDEX('General Inputs'!$I$80:$I$169,MATCH(Oil_Calcs!$F106,'General Inputs'!$F$80:$F$169,0)),INDEX('General Inputs'!$I$177:$I$266,MATCH(Oil_Calcs!$F106,'General Inputs'!$F$177:$F$266,0)))*$K106,0)</f>
        <v>2111.50733464225</v>
      </c>
      <c r="AB106" s="249">
        <f t="shared" ref="AB106:AB169" ca="1" si="28">V106+Y106</f>
        <v>11023.633578072202</v>
      </c>
      <c r="AC106" s="231">
        <f t="shared" ref="AC106:AC169" ca="1" si="29">W106+Z106</f>
        <v>12044.369418558712</v>
      </c>
      <c r="AD106" s="638">
        <f t="shared" ref="AD106:AD169" ca="1" si="30">X106+AA106</f>
        <v>14464.614972729467</v>
      </c>
      <c r="AE106" s="639">
        <f ca="1">($L106/$F$5)*Oil_Calcs!$F$10*$F$17</f>
        <v>0</v>
      </c>
      <c r="AF106" s="640">
        <f ca="1">($L106/$F$5)*Oil_Calcs!$F$11*$F$18</f>
        <v>0</v>
      </c>
      <c r="AG106" s="641">
        <f ca="1">($L106/$F$5)*Oil_Calcs!$F$12*$F$19</f>
        <v>0</v>
      </c>
      <c r="AH106" s="639">
        <f t="shared" ca="1" si="24"/>
        <v>0</v>
      </c>
      <c r="AI106" s="640">
        <f t="shared" ca="1" si="25"/>
        <v>0</v>
      </c>
      <c r="AJ106" s="641">
        <f t="shared" ca="1" si="26"/>
        <v>0</v>
      </c>
      <c r="AK106" s="639">
        <f t="shared" ref="AK106:AK169" ca="1" si="31">AE106+AH106</f>
        <v>0</v>
      </c>
      <c r="AL106" s="640">
        <f t="shared" ref="AL106:AL169" ca="1" si="32">AF106+AI106</f>
        <v>0</v>
      </c>
      <c r="AM106" s="641">
        <f t="shared" ref="AM106:AM169" ca="1" si="33">AG106+AJ106</f>
        <v>0</v>
      </c>
    </row>
    <row r="107" spans="1:39" s="137" customFormat="1" ht="12.9" customHeight="1" x14ac:dyDescent="0.3">
      <c r="A107" s="134"/>
      <c r="B107" s="134"/>
      <c r="C107" s="135"/>
      <c r="D107" s="647"/>
      <c r="E107" s="234" t="str">
        <f t="shared" ca="1" si="18"/>
        <v>Ethiopia</v>
      </c>
      <c r="F107" s="234" t="str">
        <f t="shared" ca="1" si="18"/>
        <v>et</v>
      </c>
      <c r="G107" s="234" t="str">
        <f t="shared" ca="1" si="18"/>
        <v>e6bbls</v>
      </c>
      <c r="H107" s="633"/>
      <c r="I107" s="633"/>
      <c r="J107" s="231">
        <f t="shared" ca="1" si="27"/>
        <v>0</v>
      </c>
      <c r="K107" s="231">
        <f t="shared" ca="1" si="27"/>
        <v>0</v>
      </c>
      <c r="L107" s="328">
        <f t="shared" ca="1" si="27"/>
        <v>0</v>
      </c>
      <c r="M107" s="249">
        <f ca="1">($J107/$F$5)*(1-$F$9)*Oil_Calcs!$F$10*$F$17</f>
        <v>0</v>
      </c>
      <c r="N107" s="231">
        <f ca="1">($J107/$F$5)*(1-$F$9)*Oil_Calcs!$F$11*$F$18</f>
        <v>0</v>
      </c>
      <c r="O107" s="638">
        <f ca="1">($J107/$F$5)*(1-$F$9)*Oil_Calcs!$F$12*$F$19</f>
        <v>0</v>
      </c>
      <c r="P107" s="249">
        <f ca="1">IFERROR(IF(Summary!$F$5="GWP100",INDEX('General Inputs'!$G$80:$G$169,MATCH(Oil_Calcs!F107,'General Inputs'!$F$80:$F$169,0)),INDEX('General Inputs'!$G$177:$G$266,MATCH(Oil_Calcs!$F107,'General Inputs'!$F$177:$F$266,0)))*$J107,0)</f>
        <v>0</v>
      </c>
      <c r="Q107" s="249">
        <f ca="1">IFERROR(IF(Summary!$F$5="GWP100",INDEX('General Inputs'!$H$80:$H$169,MATCH(Oil_Calcs!$F107,'General Inputs'!$F$80:$F$169,0)),INDEX('General Inputs'!$H$177:$H$266,MATCH(Oil_Calcs!$F107,'General Inputs'!$F$177:$F$266,0)))*$J107,0)</f>
        <v>0</v>
      </c>
      <c r="R107" s="249">
        <f ca="1">IFERROR(IF(Summary!$F$5="GWP100",INDEX('General Inputs'!$I$80:$I$169,MATCH(Oil_Calcs!$F107,'General Inputs'!$F$80:$F$169,0)),INDEX('General Inputs'!$I$177:$I$266,MATCH(Oil_Calcs!$F107,'General Inputs'!$F$177:$F$266,0)))*$J107,0)</f>
        <v>0</v>
      </c>
      <c r="S107" s="249">
        <f t="shared" ca="1" si="23"/>
        <v>0</v>
      </c>
      <c r="T107" s="231">
        <f t="shared" ca="1" si="21"/>
        <v>0</v>
      </c>
      <c r="U107" s="638">
        <f t="shared" ca="1" si="22"/>
        <v>0</v>
      </c>
      <c r="V107" s="249">
        <f ca="1">($K107/$F$5)*(1-$F$9)*Oil_Calcs!$F$10*$F$17</f>
        <v>0</v>
      </c>
      <c r="W107" s="231">
        <f ca="1">($K107/$F$5)*(1-$F$9)*Oil_Calcs!$F$11*$F$18</f>
        <v>0</v>
      </c>
      <c r="X107" s="638">
        <f ca="1">($K107/$F$5)*(1-$F$9)*Oil_Calcs!$F$12*$F$19</f>
        <v>0</v>
      </c>
      <c r="Y107" s="249">
        <f ca="1">IFERROR(IF(Summary!$F$5="GWP100",INDEX('General Inputs'!$G$80:$G$169,MATCH(Oil_Calcs!F107,'General Inputs'!$F$80:$F$169,0)),INDEX('General Inputs'!$G$177:$G$266,MATCH(Oil_Calcs!$F107,'General Inputs'!$F$177:$F$266,0)))*$K107,0)</f>
        <v>0</v>
      </c>
      <c r="Z107" s="231">
        <f ca="1">IFERROR(IF(Summary!$F$5="GWP100",INDEX('General Inputs'!$H$80:$H$169,MATCH(Oil_Calcs!$F107,'General Inputs'!$F$80:$F$169,0)),INDEX('General Inputs'!$H$177:$H$266,MATCH(Oil_Calcs!$F107,'General Inputs'!$F$177:$F$266,0)))*$K107,0)</f>
        <v>0</v>
      </c>
      <c r="AA107" s="638">
        <f ca="1">IFERROR(IF(Summary!$F$5="GWP100",INDEX('General Inputs'!$I$80:$I$169,MATCH(Oil_Calcs!$F107,'General Inputs'!$F$80:$F$169,0)),INDEX('General Inputs'!$I$177:$I$266,MATCH(Oil_Calcs!$F107,'General Inputs'!$F$177:$F$266,0)))*$K107,0)</f>
        <v>0</v>
      </c>
      <c r="AB107" s="249">
        <f t="shared" ca="1" si="28"/>
        <v>0</v>
      </c>
      <c r="AC107" s="231">
        <f t="shared" ca="1" si="29"/>
        <v>0</v>
      </c>
      <c r="AD107" s="638">
        <f t="shared" ca="1" si="30"/>
        <v>0</v>
      </c>
      <c r="AE107" s="639">
        <f ca="1">($L107/$F$5)*Oil_Calcs!$F$10*$F$17</f>
        <v>0</v>
      </c>
      <c r="AF107" s="640">
        <f ca="1">($L107/$F$5)*Oil_Calcs!$F$11*$F$18</f>
        <v>0</v>
      </c>
      <c r="AG107" s="641">
        <f ca="1">($L107/$F$5)*Oil_Calcs!$F$12*$F$19</f>
        <v>0</v>
      </c>
      <c r="AH107" s="639">
        <f t="shared" ca="1" si="24"/>
        <v>0</v>
      </c>
      <c r="AI107" s="640">
        <f t="shared" ca="1" si="25"/>
        <v>0</v>
      </c>
      <c r="AJ107" s="641">
        <f t="shared" ca="1" si="26"/>
        <v>0</v>
      </c>
      <c r="AK107" s="639">
        <f t="shared" ca="1" si="31"/>
        <v>0</v>
      </c>
      <c r="AL107" s="640">
        <f t="shared" ca="1" si="32"/>
        <v>0</v>
      </c>
      <c r="AM107" s="641">
        <f t="shared" ca="1" si="33"/>
        <v>0</v>
      </c>
    </row>
    <row r="108" spans="1:39" s="137" customFormat="1" ht="12.9" customHeight="1" x14ac:dyDescent="0.3">
      <c r="A108" s="134"/>
      <c r="B108" s="134"/>
      <c r="C108" s="135"/>
      <c r="D108" s="647"/>
      <c r="E108" s="234" t="str">
        <f t="shared" ca="1" si="18"/>
        <v>Finland</v>
      </c>
      <c r="F108" s="234" t="str">
        <f t="shared" ca="1" si="18"/>
        <v>fi</v>
      </c>
      <c r="G108" s="234" t="str">
        <f t="shared" ca="1" si="18"/>
        <v>e6bbls</v>
      </c>
      <c r="H108" s="633"/>
      <c r="I108" s="633"/>
      <c r="J108" s="231">
        <f t="shared" ca="1" si="27"/>
        <v>0</v>
      </c>
      <c r="K108" s="231">
        <f t="shared" ca="1" si="27"/>
        <v>6.7342500673424999</v>
      </c>
      <c r="L108" s="328">
        <f t="shared" ca="1" si="27"/>
        <v>0</v>
      </c>
      <c r="M108" s="249">
        <f ca="1">($J108/$F$5)*(1-$F$9)*Oil_Calcs!$F$10*$F$17</f>
        <v>0</v>
      </c>
      <c r="N108" s="231">
        <f ca="1">($J108/$F$5)*(1-$F$9)*Oil_Calcs!$F$11*$F$18</f>
        <v>0</v>
      </c>
      <c r="O108" s="638">
        <f ca="1">($J108/$F$5)*(1-$F$9)*Oil_Calcs!$F$12*$F$19</f>
        <v>0</v>
      </c>
      <c r="P108" s="249">
        <f ca="1">IFERROR(IF(Summary!$F$5="GWP100",INDEX('General Inputs'!$G$80:$G$169,MATCH(Oil_Calcs!F108,'General Inputs'!$F$80:$F$169,0)),INDEX('General Inputs'!$G$177:$G$266,MATCH(Oil_Calcs!$F108,'General Inputs'!$F$177:$F$266,0)))*$J108,0)</f>
        <v>0</v>
      </c>
      <c r="Q108" s="249">
        <f ca="1">IFERROR(IF(Summary!$F$5="GWP100",INDEX('General Inputs'!$H$80:$H$169,MATCH(Oil_Calcs!$F108,'General Inputs'!$F$80:$F$169,0)),INDEX('General Inputs'!$H$177:$H$266,MATCH(Oil_Calcs!$F108,'General Inputs'!$F$177:$F$266,0)))*$J108,0)</f>
        <v>0</v>
      </c>
      <c r="R108" s="249">
        <f ca="1">IFERROR(IF(Summary!$F$5="GWP100",INDEX('General Inputs'!$I$80:$I$169,MATCH(Oil_Calcs!$F108,'General Inputs'!$F$80:$F$169,0)),INDEX('General Inputs'!$I$177:$I$266,MATCH(Oil_Calcs!$F108,'General Inputs'!$F$177:$F$266,0)))*$J108,0)</f>
        <v>0</v>
      </c>
      <c r="S108" s="249">
        <f t="shared" ca="1" si="23"/>
        <v>0</v>
      </c>
      <c r="T108" s="231">
        <f t="shared" ca="1" si="21"/>
        <v>0</v>
      </c>
      <c r="U108" s="638">
        <f t="shared" ca="1" si="22"/>
        <v>0</v>
      </c>
      <c r="V108" s="249">
        <f ca="1">($K108/$F$5)*(1-$F$9)*Oil_Calcs!$F$10*$F$17</f>
        <v>2305.0582789032428</v>
      </c>
      <c r="W108" s="231">
        <f ca="1">($K108/$F$5)*(1-$F$9)*Oil_Calcs!$F$11*$F$18</f>
        <v>2506.7572450675721</v>
      </c>
      <c r="X108" s="638">
        <f ca="1">($K108/$F$5)*(1-$F$9)*Oil_Calcs!$F$12*$F$19</f>
        <v>2734.5942887374836</v>
      </c>
      <c r="Y108" s="249">
        <f ca="1">IFERROR(IF(Summary!$F$5="GWP100",INDEX('General Inputs'!$G$80:$G$169,MATCH(Oil_Calcs!F108,'General Inputs'!$F$80:$F$169,0)),INDEX('General Inputs'!$G$177:$G$266,MATCH(Oil_Calcs!$F108,'General Inputs'!$F$177:$F$266,0)))*$K108,0)</f>
        <v>0</v>
      </c>
      <c r="Z108" s="231">
        <f ca="1">IFERROR(IF(Summary!$F$5="GWP100",INDEX('General Inputs'!$H$80:$H$169,MATCH(Oil_Calcs!$F108,'General Inputs'!$F$80:$F$169,0)),INDEX('General Inputs'!$H$177:$H$266,MATCH(Oil_Calcs!$F108,'General Inputs'!$F$177:$F$266,0)))*$K108,0)</f>
        <v>0</v>
      </c>
      <c r="AA108" s="638">
        <f ca="1">IFERROR(IF(Summary!$F$5="GWP100",INDEX('General Inputs'!$I$80:$I$169,MATCH(Oil_Calcs!$F108,'General Inputs'!$F$80:$F$169,0)),INDEX('General Inputs'!$I$177:$I$266,MATCH(Oil_Calcs!$F108,'General Inputs'!$F$177:$F$266,0)))*$K108,0)</f>
        <v>0</v>
      </c>
      <c r="AB108" s="249">
        <f t="shared" ca="1" si="28"/>
        <v>2305.0582789032428</v>
      </c>
      <c r="AC108" s="231">
        <f t="shared" ca="1" si="29"/>
        <v>2506.7572450675721</v>
      </c>
      <c r="AD108" s="638">
        <f t="shared" ca="1" si="30"/>
        <v>2734.5942887374836</v>
      </c>
      <c r="AE108" s="639">
        <f ca="1">($L108/$F$5)*Oil_Calcs!$F$10*$F$17</f>
        <v>0</v>
      </c>
      <c r="AF108" s="640">
        <f ca="1">($L108/$F$5)*Oil_Calcs!$F$11*$F$18</f>
        <v>0</v>
      </c>
      <c r="AG108" s="641">
        <f ca="1">($L108/$F$5)*Oil_Calcs!$F$12*$F$19</f>
        <v>0</v>
      </c>
      <c r="AH108" s="639">
        <f t="shared" ca="1" si="24"/>
        <v>0</v>
      </c>
      <c r="AI108" s="640">
        <f t="shared" ca="1" si="25"/>
        <v>0</v>
      </c>
      <c r="AJ108" s="641">
        <f t="shared" ca="1" si="26"/>
        <v>0</v>
      </c>
      <c r="AK108" s="639">
        <f t="shared" ca="1" si="31"/>
        <v>0</v>
      </c>
      <c r="AL108" s="640">
        <f t="shared" ca="1" si="32"/>
        <v>0</v>
      </c>
      <c r="AM108" s="641">
        <f t="shared" ca="1" si="33"/>
        <v>0</v>
      </c>
    </row>
    <row r="109" spans="1:39" s="137" customFormat="1" ht="12.9" customHeight="1" x14ac:dyDescent="0.3">
      <c r="A109" s="134"/>
      <c r="B109" s="134"/>
      <c r="C109" s="135"/>
      <c r="D109" s="647"/>
      <c r="E109" s="234" t="str">
        <f t="shared" ca="1" si="18"/>
        <v>Fiji</v>
      </c>
      <c r="F109" s="234" t="str">
        <f t="shared" ca="1" si="18"/>
        <v>fj</v>
      </c>
      <c r="G109" s="234" t="str">
        <f t="shared" ca="1" si="18"/>
        <v>e6bbls</v>
      </c>
      <c r="H109" s="633"/>
      <c r="I109" s="633"/>
      <c r="J109" s="231">
        <f t="shared" ca="1" si="27"/>
        <v>0</v>
      </c>
      <c r="K109" s="231">
        <f t="shared" ca="1" si="27"/>
        <v>0</v>
      </c>
      <c r="L109" s="328">
        <f t="shared" ca="1" si="27"/>
        <v>0</v>
      </c>
      <c r="M109" s="249">
        <f ca="1">($J109/$F$5)*(1-$F$9)*Oil_Calcs!$F$10*$F$17</f>
        <v>0</v>
      </c>
      <c r="N109" s="231">
        <f ca="1">($J109/$F$5)*(1-$F$9)*Oil_Calcs!$F$11*$F$18</f>
        <v>0</v>
      </c>
      <c r="O109" s="638">
        <f ca="1">($J109/$F$5)*(1-$F$9)*Oil_Calcs!$F$12*$F$19</f>
        <v>0</v>
      </c>
      <c r="P109" s="249">
        <f ca="1">IFERROR(IF(Summary!$F$5="GWP100",INDEX('General Inputs'!$G$80:$G$169,MATCH(Oil_Calcs!F109,'General Inputs'!$F$80:$F$169,0)),INDEX('General Inputs'!$G$177:$G$266,MATCH(Oil_Calcs!$F109,'General Inputs'!$F$177:$F$266,0)))*$J109,0)</f>
        <v>0</v>
      </c>
      <c r="Q109" s="249">
        <f ca="1">IFERROR(IF(Summary!$F$5="GWP100",INDEX('General Inputs'!$H$80:$H$169,MATCH(Oil_Calcs!$F109,'General Inputs'!$F$80:$F$169,0)),INDEX('General Inputs'!$H$177:$H$266,MATCH(Oil_Calcs!$F109,'General Inputs'!$F$177:$F$266,0)))*$J109,0)</f>
        <v>0</v>
      </c>
      <c r="R109" s="249">
        <f ca="1">IFERROR(IF(Summary!$F$5="GWP100",INDEX('General Inputs'!$I$80:$I$169,MATCH(Oil_Calcs!$F109,'General Inputs'!$F$80:$F$169,0)),INDEX('General Inputs'!$I$177:$I$266,MATCH(Oil_Calcs!$F109,'General Inputs'!$F$177:$F$266,0)))*$J109,0)</f>
        <v>0</v>
      </c>
      <c r="S109" s="249">
        <f t="shared" ca="1" si="23"/>
        <v>0</v>
      </c>
      <c r="T109" s="231">
        <f t="shared" ca="1" si="21"/>
        <v>0</v>
      </c>
      <c r="U109" s="638">
        <f t="shared" ca="1" si="22"/>
        <v>0</v>
      </c>
      <c r="V109" s="249">
        <f ca="1">($K109/$F$5)*(1-$F$9)*Oil_Calcs!$F$10*$F$17</f>
        <v>0</v>
      </c>
      <c r="W109" s="231">
        <f ca="1">($K109/$F$5)*(1-$F$9)*Oil_Calcs!$F$11*$F$18</f>
        <v>0</v>
      </c>
      <c r="X109" s="638">
        <f ca="1">($K109/$F$5)*(1-$F$9)*Oil_Calcs!$F$12*$F$19</f>
        <v>0</v>
      </c>
      <c r="Y109" s="249">
        <f ca="1">IFERROR(IF(Summary!$F$5="GWP100",INDEX('General Inputs'!$G$80:$G$169,MATCH(Oil_Calcs!F109,'General Inputs'!$F$80:$F$169,0)),INDEX('General Inputs'!$G$177:$G$266,MATCH(Oil_Calcs!$F109,'General Inputs'!$F$177:$F$266,0)))*$K109,0)</f>
        <v>0</v>
      </c>
      <c r="Z109" s="231">
        <f ca="1">IFERROR(IF(Summary!$F$5="GWP100",INDEX('General Inputs'!$H$80:$H$169,MATCH(Oil_Calcs!$F109,'General Inputs'!$F$80:$F$169,0)),INDEX('General Inputs'!$H$177:$H$266,MATCH(Oil_Calcs!$F109,'General Inputs'!$F$177:$F$266,0)))*$K109,0)</f>
        <v>0</v>
      </c>
      <c r="AA109" s="638">
        <f ca="1">IFERROR(IF(Summary!$F$5="GWP100",INDEX('General Inputs'!$I$80:$I$169,MATCH(Oil_Calcs!$F109,'General Inputs'!$F$80:$F$169,0)),INDEX('General Inputs'!$I$177:$I$266,MATCH(Oil_Calcs!$F109,'General Inputs'!$F$177:$F$266,0)))*$K109,0)</f>
        <v>0</v>
      </c>
      <c r="AB109" s="249">
        <f t="shared" ca="1" si="28"/>
        <v>0</v>
      </c>
      <c r="AC109" s="231">
        <f t="shared" ca="1" si="29"/>
        <v>0</v>
      </c>
      <c r="AD109" s="638">
        <f t="shared" ca="1" si="30"/>
        <v>0</v>
      </c>
      <c r="AE109" s="639">
        <f ca="1">($L109/$F$5)*Oil_Calcs!$F$10*$F$17</f>
        <v>0</v>
      </c>
      <c r="AF109" s="640">
        <f ca="1">($L109/$F$5)*Oil_Calcs!$F$11*$F$18</f>
        <v>0</v>
      </c>
      <c r="AG109" s="641">
        <f ca="1">($L109/$F$5)*Oil_Calcs!$F$12*$F$19</f>
        <v>0</v>
      </c>
      <c r="AH109" s="639">
        <f t="shared" ca="1" si="24"/>
        <v>0</v>
      </c>
      <c r="AI109" s="640">
        <f t="shared" ca="1" si="25"/>
        <v>0</v>
      </c>
      <c r="AJ109" s="641">
        <f t="shared" ca="1" si="26"/>
        <v>0</v>
      </c>
      <c r="AK109" s="639">
        <f t="shared" ca="1" si="31"/>
        <v>0</v>
      </c>
      <c r="AL109" s="640">
        <f t="shared" ca="1" si="32"/>
        <v>0</v>
      </c>
      <c r="AM109" s="641">
        <f t="shared" ca="1" si="33"/>
        <v>0</v>
      </c>
    </row>
    <row r="110" spans="1:39" s="137" customFormat="1" ht="12.9" customHeight="1" x14ac:dyDescent="0.3">
      <c r="A110" s="134"/>
      <c r="B110" s="134"/>
      <c r="C110" s="135"/>
      <c r="D110" s="647"/>
      <c r="E110" s="234" t="str">
        <f t="shared" ca="1" si="18"/>
        <v>Falkland Islands (Malvinas)</v>
      </c>
      <c r="F110" s="234" t="str">
        <f t="shared" ca="1" si="18"/>
        <v>fk</v>
      </c>
      <c r="G110" s="234" t="str">
        <f t="shared" ca="1" si="18"/>
        <v>e6bbls</v>
      </c>
      <c r="H110" s="633"/>
      <c r="I110" s="633"/>
      <c r="J110" s="231">
        <f t="shared" ca="1" si="27"/>
        <v>0</v>
      </c>
      <c r="K110" s="231">
        <f t="shared" ca="1" si="27"/>
        <v>0</v>
      </c>
      <c r="L110" s="328">
        <f t="shared" ca="1" si="27"/>
        <v>0</v>
      </c>
      <c r="M110" s="249">
        <f ca="1">($J110/$F$5)*(1-$F$9)*Oil_Calcs!$F$10*$F$17</f>
        <v>0</v>
      </c>
      <c r="N110" s="231">
        <f ca="1">($J110/$F$5)*(1-$F$9)*Oil_Calcs!$F$11*$F$18</f>
        <v>0</v>
      </c>
      <c r="O110" s="638">
        <f ca="1">($J110/$F$5)*(1-$F$9)*Oil_Calcs!$F$12*$F$19</f>
        <v>0</v>
      </c>
      <c r="P110" s="249">
        <f ca="1">IFERROR(IF(Summary!$F$5="GWP100",INDEX('General Inputs'!$G$80:$G$169,MATCH(Oil_Calcs!F110,'General Inputs'!$F$80:$F$169,0)),INDEX('General Inputs'!$G$177:$G$266,MATCH(Oil_Calcs!$F110,'General Inputs'!$F$177:$F$266,0)))*$J110,0)</f>
        <v>0</v>
      </c>
      <c r="Q110" s="249">
        <f ca="1">IFERROR(IF(Summary!$F$5="GWP100",INDEX('General Inputs'!$H$80:$H$169,MATCH(Oil_Calcs!$F110,'General Inputs'!$F$80:$F$169,0)),INDEX('General Inputs'!$H$177:$H$266,MATCH(Oil_Calcs!$F110,'General Inputs'!$F$177:$F$266,0)))*$J110,0)</f>
        <v>0</v>
      </c>
      <c r="R110" s="249">
        <f ca="1">IFERROR(IF(Summary!$F$5="GWP100",INDEX('General Inputs'!$I$80:$I$169,MATCH(Oil_Calcs!$F110,'General Inputs'!$F$80:$F$169,0)),INDEX('General Inputs'!$I$177:$I$266,MATCH(Oil_Calcs!$F110,'General Inputs'!$F$177:$F$266,0)))*$J110,0)</f>
        <v>0</v>
      </c>
      <c r="S110" s="249">
        <f t="shared" ca="1" si="23"/>
        <v>0</v>
      </c>
      <c r="T110" s="231">
        <f t="shared" ca="1" si="21"/>
        <v>0</v>
      </c>
      <c r="U110" s="638">
        <f t="shared" ca="1" si="22"/>
        <v>0</v>
      </c>
      <c r="V110" s="249">
        <f ca="1">($K110/$F$5)*(1-$F$9)*Oil_Calcs!$F$10*$F$17</f>
        <v>0</v>
      </c>
      <c r="W110" s="231">
        <f ca="1">($K110/$F$5)*(1-$F$9)*Oil_Calcs!$F$11*$F$18</f>
        <v>0</v>
      </c>
      <c r="X110" s="638">
        <f ca="1">($K110/$F$5)*(1-$F$9)*Oil_Calcs!$F$12*$F$19</f>
        <v>0</v>
      </c>
      <c r="Y110" s="249">
        <f ca="1">IFERROR(IF(Summary!$F$5="GWP100",INDEX('General Inputs'!$G$80:$G$169,MATCH(Oil_Calcs!F110,'General Inputs'!$F$80:$F$169,0)),INDEX('General Inputs'!$G$177:$G$266,MATCH(Oil_Calcs!$F110,'General Inputs'!$F$177:$F$266,0)))*$K110,0)</f>
        <v>0</v>
      </c>
      <c r="Z110" s="231">
        <f ca="1">IFERROR(IF(Summary!$F$5="GWP100",INDEX('General Inputs'!$H$80:$H$169,MATCH(Oil_Calcs!$F110,'General Inputs'!$F$80:$F$169,0)),INDEX('General Inputs'!$H$177:$H$266,MATCH(Oil_Calcs!$F110,'General Inputs'!$F$177:$F$266,0)))*$K110,0)</f>
        <v>0</v>
      </c>
      <c r="AA110" s="638">
        <f ca="1">IFERROR(IF(Summary!$F$5="GWP100",INDEX('General Inputs'!$I$80:$I$169,MATCH(Oil_Calcs!$F110,'General Inputs'!$F$80:$F$169,0)),INDEX('General Inputs'!$I$177:$I$266,MATCH(Oil_Calcs!$F110,'General Inputs'!$F$177:$F$266,0)))*$K110,0)</f>
        <v>0</v>
      </c>
      <c r="AB110" s="249">
        <f t="shared" ca="1" si="28"/>
        <v>0</v>
      </c>
      <c r="AC110" s="231">
        <f t="shared" ca="1" si="29"/>
        <v>0</v>
      </c>
      <c r="AD110" s="638">
        <f t="shared" ca="1" si="30"/>
        <v>0</v>
      </c>
      <c r="AE110" s="639">
        <f ca="1">($L110/$F$5)*Oil_Calcs!$F$10*$F$17</f>
        <v>0</v>
      </c>
      <c r="AF110" s="640">
        <f ca="1">($L110/$F$5)*Oil_Calcs!$F$11*$F$18</f>
        <v>0</v>
      </c>
      <c r="AG110" s="641">
        <f ca="1">($L110/$F$5)*Oil_Calcs!$F$12*$F$19</f>
        <v>0</v>
      </c>
      <c r="AH110" s="639">
        <f t="shared" ca="1" si="24"/>
        <v>0</v>
      </c>
      <c r="AI110" s="640">
        <f t="shared" ca="1" si="25"/>
        <v>0</v>
      </c>
      <c r="AJ110" s="641">
        <f t="shared" ca="1" si="26"/>
        <v>0</v>
      </c>
      <c r="AK110" s="639">
        <f t="shared" ca="1" si="31"/>
        <v>0</v>
      </c>
      <c r="AL110" s="640">
        <f t="shared" ca="1" si="32"/>
        <v>0</v>
      </c>
      <c r="AM110" s="641">
        <f t="shared" ca="1" si="33"/>
        <v>0</v>
      </c>
    </row>
    <row r="111" spans="1:39" s="137" customFormat="1" ht="12.9" customHeight="1" x14ac:dyDescent="0.3">
      <c r="A111" s="134"/>
      <c r="B111" s="134"/>
      <c r="C111" s="135"/>
      <c r="D111" s="647"/>
      <c r="E111" s="234" t="str">
        <f t="shared" ca="1" si="18"/>
        <v>Micronesia (Federated States of)</v>
      </c>
      <c r="F111" s="234" t="str">
        <f t="shared" ca="1" si="18"/>
        <v>fm</v>
      </c>
      <c r="G111" s="234" t="str">
        <f t="shared" ca="1" si="18"/>
        <v>e6bbls</v>
      </c>
      <c r="H111" s="633"/>
      <c r="I111" s="633"/>
      <c r="J111" s="231">
        <f t="shared" ca="1" si="27"/>
        <v>0</v>
      </c>
      <c r="K111" s="231">
        <f t="shared" ca="1" si="27"/>
        <v>0</v>
      </c>
      <c r="L111" s="328">
        <f t="shared" ca="1" si="27"/>
        <v>0</v>
      </c>
      <c r="M111" s="249">
        <f ca="1">($J111/$F$5)*(1-$F$9)*Oil_Calcs!$F$10*$F$17</f>
        <v>0</v>
      </c>
      <c r="N111" s="231">
        <f ca="1">($J111/$F$5)*(1-$F$9)*Oil_Calcs!$F$11*$F$18</f>
        <v>0</v>
      </c>
      <c r="O111" s="638">
        <f ca="1">($J111/$F$5)*(1-$F$9)*Oil_Calcs!$F$12*$F$19</f>
        <v>0</v>
      </c>
      <c r="P111" s="249">
        <f ca="1">IFERROR(IF(Summary!$F$5="GWP100",INDEX('General Inputs'!$G$80:$G$169,MATCH(Oil_Calcs!F111,'General Inputs'!$F$80:$F$169,0)),INDEX('General Inputs'!$G$177:$G$266,MATCH(Oil_Calcs!$F111,'General Inputs'!$F$177:$F$266,0)))*$J111,0)</f>
        <v>0</v>
      </c>
      <c r="Q111" s="249">
        <f ca="1">IFERROR(IF(Summary!$F$5="GWP100",INDEX('General Inputs'!$H$80:$H$169,MATCH(Oil_Calcs!$F111,'General Inputs'!$F$80:$F$169,0)),INDEX('General Inputs'!$H$177:$H$266,MATCH(Oil_Calcs!$F111,'General Inputs'!$F$177:$F$266,0)))*$J111,0)</f>
        <v>0</v>
      </c>
      <c r="R111" s="249">
        <f ca="1">IFERROR(IF(Summary!$F$5="GWP100",INDEX('General Inputs'!$I$80:$I$169,MATCH(Oil_Calcs!$F111,'General Inputs'!$F$80:$F$169,0)),INDEX('General Inputs'!$I$177:$I$266,MATCH(Oil_Calcs!$F111,'General Inputs'!$F$177:$F$266,0)))*$J111,0)</f>
        <v>0</v>
      </c>
      <c r="S111" s="249">
        <f t="shared" ca="1" si="23"/>
        <v>0</v>
      </c>
      <c r="T111" s="231">
        <f t="shared" ca="1" si="21"/>
        <v>0</v>
      </c>
      <c r="U111" s="638">
        <f t="shared" ca="1" si="22"/>
        <v>0</v>
      </c>
      <c r="V111" s="249">
        <f ca="1">($K111/$F$5)*(1-$F$9)*Oil_Calcs!$F$10*$F$17</f>
        <v>0</v>
      </c>
      <c r="W111" s="231">
        <f ca="1">($K111/$F$5)*(1-$F$9)*Oil_Calcs!$F$11*$F$18</f>
        <v>0</v>
      </c>
      <c r="X111" s="638">
        <f ca="1">($K111/$F$5)*(1-$F$9)*Oil_Calcs!$F$12*$F$19</f>
        <v>0</v>
      </c>
      <c r="Y111" s="249">
        <f ca="1">IFERROR(IF(Summary!$F$5="GWP100",INDEX('General Inputs'!$G$80:$G$169,MATCH(Oil_Calcs!F111,'General Inputs'!$F$80:$F$169,0)),INDEX('General Inputs'!$G$177:$G$266,MATCH(Oil_Calcs!$F111,'General Inputs'!$F$177:$F$266,0)))*$K111,0)</f>
        <v>0</v>
      </c>
      <c r="Z111" s="231">
        <f ca="1">IFERROR(IF(Summary!$F$5="GWP100",INDEX('General Inputs'!$H$80:$H$169,MATCH(Oil_Calcs!$F111,'General Inputs'!$F$80:$F$169,0)),INDEX('General Inputs'!$H$177:$H$266,MATCH(Oil_Calcs!$F111,'General Inputs'!$F$177:$F$266,0)))*$K111,0)</f>
        <v>0</v>
      </c>
      <c r="AA111" s="638">
        <f ca="1">IFERROR(IF(Summary!$F$5="GWP100",INDEX('General Inputs'!$I$80:$I$169,MATCH(Oil_Calcs!$F111,'General Inputs'!$F$80:$F$169,0)),INDEX('General Inputs'!$I$177:$I$266,MATCH(Oil_Calcs!$F111,'General Inputs'!$F$177:$F$266,0)))*$K111,0)</f>
        <v>0</v>
      </c>
      <c r="AB111" s="249">
        <f t="shared" ca="1" si="28"/>
        <v>0</v>
      </c>
      <c r="AC111" s="231">
        <f t="shared" ca="1" si="29"/>
        <v>0</v>
      </c>
      <c r="AD111" s="638">
        <f t="shared" ca="1" si="30"/>
        <v>0</v>
      </c>
      <c r="AE111" s="639">
        <f ca="1">($L111/$F$5)*Oil_Calcs!$F$10*$F$17</f>
        <v>0</v>
      </c>
      <c r="AF111" s="640">
        <f ca="1">($L111/$F$5)*Oil_Calcs!$F$11*$F$18</f>
        <v>0</v>
      </c>
      <c r="AG111" s="641">
        <f ca="1">($L111/$F$5)*Oil_Calcs!$F$12*$F$19</f>
        <v>0</v>
      </c>
      <c r="AH111" s="639">
        <f t="shared" ca="1" si="24"/>
        <v>0</v>
      </c>
      <c r="AI111" s="640">
        <f t="shared" ca="1" si="25"/>
        <v>0</v>
      </c>
      <c r="AJ111" s="641">
        <f t="shared" ca="1" si="26"/>
        <v>0</v>
      </c>
      <c r="AK111" s="639">
        <f t="shared" ca="1" si="31"/>
        <v>0</v>
      </c>
      <c r="AL111" s="640">
        <f t="shared" ca="1" si="32"/>
        <v>0</v>
      </c>
      <c r="AM111" s="641">
        <f t="shared" ca="1" si="33"/>
        <v>0</v>
      </c>
    </row>
    <row r="112" spans="1:39" s="137" customFormat="1" ht="12.9" customHeight="1" x14ac:dyDescent="0.3">
      <c r="A112" s="134"/>
      <c r="B112" s="134"/>
      <c r="C112" s="135"/>
      <c r="D112" s="647"/>
      <c r="E112" s="234" t="str">
        <f t="shared" ca="1" si="18"/>
        <v>Faroe Islands</v>
      </c>
      <c r="F112" s="234" t="str">
        <f t="shared" ca="1" si="18"/>
        <v>fo</v>
      </c>
      <c r="G112" s="234" t="str">
        <f t="shared" ca="1" si="18"/>
        <v>e6bbls</v>
      </c>
      <c r="H112" s="633"/>
      <c r="I112" s="633"/>
      <c r="J112" s="231">
        <f t="shared" ca="1" si="27"/>
        <v>0</v>
      </c>
      <c r="K112" s="231">
        <f t="shared" ca="1" si="27"/>
        <v>0</v>
      </c>
      <c r="L112" s="328">
        <f t="shared" ca="1" si="27"/>
        <v>0</v>
      </c>
      <c r="M112" s="249">
        <f ca="1">($J112/$F$5)*(1-$F$9)*Oil_Calcs!$F$10*$F$17</f>
        <v>0</v>
      </c>
      <c r="N112" s="231">
        <f ca="1">($J112/$F$5)*(1-$F$9)*Oil_Calcs!$F$11*$F$18</f>
        <v>0</v>
      </c>
      <c r="O112" s="638">
        <f ca="1">($J112/$F$5)*(1-$F$9)*Oil_Calcs!$F$12*$F$19</f>
        <v>0</v>
      </c>
      <c r="P112" s="249">
        <f ca="1">IFERROR(IF(Summary!$F$5="GWP100",INDEX('General Inputs'!$G$80:$G$169,MATCH(Oil_Calcs!F112,'General Inputs'!$F$80:$F$169,0)),INDEX('General Inputs'!$G$177:$G$266,MATCH(Oil_Calcs!$F112,'General Inputs'!$F$177:$F$266,0)))*$J112,0)</f>
        <v>0</v>
      </c>
      <c r="Q112" s="249">
        <f ca="1">IFERROR(IF(Summary!$F$5="GWP100",INDEX('General Inputs'!$H$80:$H$169,MATCH(Oil_Calcs!$F112,'General Inputs'!$F$80:$F$169,0)),INDEX('General Inputs'!$H$177:$H$266,MATCH(Oil_Calcs!$F112,'General Inputs'!$F$177:$F$266,0)))*$J112,0)</f>
        <v>0</v>
      </c>
      <c r="R112" s="249">
        <f ca="1">IFERROR(IF(Summary!$F$5="GWP100",INDEX('General Inputs'!$I$80:$I$169,MATCH(Oil_Calcs!$F112,'General Inputs'!$F$80:$F$169,0)),INDEX('General Inputs'!$I$177:$I$266,MATCH(Oil_Calcs!$F112,'General Inputs'!$F$177:$F$266,0)))*$J112,0)</f>
        <v>0</v>
      </c>
      <c r="S112" s="249">
        <f t="shared" ca="1" si="23"/>
        <v>0</v>
      </c>
      <c r="T112" s="231">
        <f t="shared" ca="1" si="21"/>
        <v>0</v>
      </c>
      <c r="U112" s="638">
        <f t="shared" ca="1" si="22"/>
        <v>0</v>
      </c>
      <c r="V112" s="249">
        <f ca="1">($K112/$F$5)*(1-$F$9)*Oil_Calcs!$F$10*$F$17</f>
        <v>0</v>
      </c>
      <c r="W112" s="231">
        <f ca="1">($K112/$F$5)*(1-$F$9)*Oil_Calcs!$F$11*$F$18</f>
        <v>0</v>
      </c>
      <c r="X112" s="638">
        <f ca="1">($K112/$F$5)*(1-$F$9)*Oil_Calcs!$F$12*$F$19</f>
        <v>0</v>
      </c>
      <c r="Y112" s="249">
        <f ca="1">IFERROR(IF(Summary!$F$5="GWP100",INDEX('General Inputs'!$G$80:$G$169,MATCH(Oil_Calcs!F112,'General Inputs'!$F$80:$F$169,0)),INDEX('General Inputs'!$G$177:$G$266,MATCH(Oil_Calcs!$F112,'General Inputs'!$F$177:$F$266,0)))*$K112,0)</f>
        <v>0</v>
      </c>
      <c r="Z112" s="231">
        <f ca="1">IFERROR(IF(Summary!$F$5="GWP100",INDEX('General Inputs'!$H$80:$H$169,MATCH(Oil_Calcs!$F112,'General Inputs'!$F$80:$F$169,0)),INDEX('General Inputs'!$H$177:$H$266,MATCH(Oil_Calcs!$F112,'General Inputs'!$F$177:$F$266,0)))*$K112,0)</f>
        <v>0</v>
      </c>
      <c r="AA112" s="638">
        <f ca="1">IFERROR(IF(Summary!$F$5="GWP100",INDEX('General Inputs'!$I$80:$I$169,MATCH(Oil_Calcs!$F112,'General Inputs'!$F$80:$F$169,0)),INDEX('General Inputs'!$I$177:$I$266,MATCH(Oil_Calcs!$F112,'General Inputs'!$F$177:$F$266,0)))*$K112,0)</f>
        <v>0</v>
      </c>
      <c r="AB112" s="249">
        <f t="shared" ca="1" si="28"/>
        <v>0</v>
      </c>
      <c r="AC112" s="231">
        <f t="shared" ca="1" si="29"/>
        <v>0</v>
      </c>
      <c r="AD112" s="638">
        <f t="shared" ca="1" si="30"/>
        <v>0</v>
      </c>
      <c r="AE112" s="639">
        <f ca="1">($L112/$F$5)*Oil_Calcs!$F$10*$F$17</f>
        <v>0</v>
      </c>
      <c r="AF112" s="640">
        <f ca="1">($L112/$F$5)*Oil_Calcs!$F$11*$F$18</f>
        <v>0</v>
      </c>
      <c r="AG112" s="641">
        <f ca="1">($L112/$F$5)*Oil_Calcs!$F$12*$F$19</f>
        <v>0</v>
      </c>
      <c r="AH112" s="639">
        <f t="shared" ca="1" si="24"/>
        <v>0</v>
      </c>
      <c r="AI112" s="640">
        <f t="shared" ca="1" si="25"/>
        <v>0</v>
      </c>
      <c r="AJ112" s="641">
        <f t="shared" ca="1" si="26"/>
        <v>0</v>
      </c>
      <c r="AK112" s="639">
        <f t="shared" ca="1" si="31"/>
        <v>0</v>
      </c>
      <c r="AL112" s="640">
        <f t="shared" ca="1" si="32"/>
        <v>0</v>
      </c>
      <c r="AM112" s="641">
        <f t="shared" ca="1" si="33"/>
        <v>0</v>
      </c>
    </row>
    <row r="113" spans="1:39" s="137" customFormat="1" ht="12.9" customHeight="1" x14ac:dyDescent="0.3">
      <c r="A113" s="134"/>
      <c r="B113" s="134"/>
      <c r="C113" s="135"/>
      <c r="D113" s="647"/>
      <c r="E113" s="234" t="str">
        <f t="shared" ca="1" si="18"/>
        <v>France</v>
      </c>
      <c r="F113" s="234" t="str">
        <f t="shared" ca="1" si="18"/>
        <v>fr</v>
      </c>
      <c r="G113" s="234" t="str">
        <f t="shared" ca="1" si="18"/>
        <v>e6bbls</v>
      </c>
      <c r="H113" s="633"/>
      <c r="I113" s="633"/>
      <c r="J113" s="231">
        <f t="shared" ca="1" si="27"/>
        <v>0</v>
      </c>
      <c r="K113" s="231">
        <f t="shared" ca="1" si="27"/>
        <v>0</v>
      </c>
      <c r="L113" s="328">
        <f t="shared" ca="1" si="27"/>
        <v>5.1100000511000001</v>
      </c>
      <c r="M113" s="249">
        <f ca="1">($J113/$F$5)*(1-$F$9)*Oil_Calcs!$F$10*$F$17</f>
        <v>0</v>
      </c>
      <c r="N113" s="231">
        <f ca="1">($J113/$F$5)*(1-$F$9)*Oil_Calcs!$F$11*$F$18</f>
        <v>0</v>
      </c>
      <c r="O113" s="638">
        <f ca="1">($J113/$F$5)*(1-$F$9)*Oil_Calcs!$F$12*$F$19</f>
        <v>0</v>
      </c>
      <c r="P113" s="249">
        <f ca="1">IFERROR(IF(Summary!$F$5="GWP100",INDEX('General Inputs'!$G$80:$G$169,MATCH(Oil_Calcs!F113,'General Inputs'!$F$80:$F$169,0)),INDEX('General Inputs'!$G$177:$G$266,MATCH(Oil_Calcs!$F113,'General Inputs'!$F$177:$F$266,0)))*$J113,0)</f>
        <v>0</v>
      </c>
      <c r="Q113" s="249">
        <f ca="1">IFERROR(IF(Summary!$F$5="GWP100",INDEX('General Inputs'!$H$80:$H$169,MATCH(Oil_Calcs!$F113,'General Inputs'!$F$80:$F$169,0)),INDEX('General Inputs'!$H$177:$H$266,MATCH(Oil_Calcs!$F113,'General Inputs'!$F$177:$F$266,0)))*$J113,0)</f>
        <v>0</v>
      </c>
      <c r="R113" s="249">
        <f ca="1">IFERROR(IF(Summary!$F$5="GWP100",INDEX('General Inputs'!$I$80:$I$169,MATCH(Oil_Calcs!$F113,'General Inputs'!$F$80:$F$169,0)),INDEX('General Inputs'!$I$177:$I$266,MATCH(Oil_Calcs!$F113,'General Inputs'!$F$177:$F$266,0)))*$J113,0)</f>
        <v>0</v>
      </c>
      <c r="S113" s="249">
        <f t="shared" ca="1" si="23"/>
        <v>0</v>
      </c>
      <c r="T113" s="231">
        <f t="shared" ca="1" si="21"/>
        <v>0</v>
      </c>
      <c r="U113" s="638">
        <f t="shared" ca="1" si="22"/>
        <v>0</v>
      </c>
      <c r="V113" s="249">
        <f ca="1">($K113/$F$5)*(1-$F$9)*Oil_Calcs!$F$10*$F$17</f>
        <v>0</v>
      </c>
      <c r="W113" s="231">
        <f ca="1">($K113/$F$5)*(1-$F$9)*Oil_Calcs!$F$11*$F$18</f>
        <v>0</v>
      </c>
      <c r="X113" s="638">
        <f ca="1">($K113/$F$5)*(1-$F$9)*Oil_Calcs!$F$12*$F$19</f>
        <v>0</v>
      </c>
      <c r="Y113" s="249">
        <f ca="1">IFERROR(IF(Summary!$F$5="GWP100",INDEX('General Inputs'!$G$80:$G$169,MATCH(Oil_Calcs!F113,'General Inputs'!$F$80:$F$169,0)),INDEX('General Inputs'!$G$177:$G$266,MATCH(Oil_Calcs!$F113,'General Inputs'!$F$177:$F$266,0)))*$K113,0)</f>
        <v>0</v>
      </c>
      <c r="Z113" s="231">
        <f ca="1">IFERROR(IF(Summary!$F$5="GWP100",INDEX('General Inputs'!$H$80:$H$169,MATCH(Oil_Calcs!$F113,'General Inputs'!$F$80:$F$169,0)),INDEX('General Inputs'!$H$177:$H$266,MATCH(Oil_Calcs!$F113,'General Inputs'!$F$177:$F$266,0)))*$K113,0)</f>
        <v>0</v>
      </c>
      <c r="AA113" s="638">
        <f ca="1">IFERROR(IF(Summary!$F$5="GWP100",INDEX('General Inputs'!$I$80:$I$169,MATCH(Oil_Calcs!$F113,'General Inputs'!$F$80:$F$169,0)),INDEX('General Inputs'!$I$177:$I$266,MATCH(Oil_Calcs!$F113,'General Inputs'!$F$177:$F$266,0)))*$K113,0)</f>
        <v>0</v>
      </c>
      <c r="AB113" s="249">
        <f t="shared" ca="1" si="28"/>
        <v>0</v>
      </c>
      <c r="AC113" s="231">
        <f t="shared" ca="1" si="29"/>
        <v>0</v>
      </c>
      <c r="AD113" s="638">
        <f t="shared" ca="1" si="30"/>
        <v>0</v>
      </c>
      <c r="AE113" s="639">
        <f ca="1">($L113/$F$5)*Oil_Calcs!$F$10*$F$17</f>
        <v>1987.6087647601255</v>
      </c>
      <c r="AF113" s="640">
        <f ca="1">($L113/$F$5)*Oil_Calcs!$F$11*$F$18</f>
        <v>2161.5300216152996</v>
      </c>
      <c r="AG113" s="641">
        <f ca="1">($L113/$F$5)*Oil_Calcs!$F$12*$F$19</f>
        <v>2357.9896552306463</v>
      </c>
      <c r="AH113" s="639">
        <f t="shared" ca="1" si="24"/>
        <v>158.42286908898041</v>
      </c>
      <c r="AI113" s="640">
        <f t="shared" ca="1" si="25"/>
        <v>225.90034854375651</v>
      </c>
      <c r="AJ113" s="641">
        <f t="shared" ca="1" si="26"/>
        <v>533.24031381297073</v>
      </c>
      <c r="AK113" s="639">
        <f t="shared" ca="1" si="31"/>
        <v>2146.0316338491057</v>
      </c>
      <c r="AL113" s="640">
        <f t="shared" ca="1" si="32"/>
        <v>2387.4303701590561</v>
      </c>
      <c r="AM113" s="641">
        <f t="shared" ca="1" si="33"/>
        <v>2891.2299690436171</v>
      </c>
    </row>
    <row r="114" spans="1:39" s="137" customFormat="1" ht="12.9" customHeight="1" x14ac:dyDescent="0.3">
      <c r="A114" s="134"/>
      <c r="B114" s="134"/>
      <c r="C114" s="135"/>
      <c r="D114" s="647"/>
      <c r="E114" s="234" t="str">
        <f t="shared" ca="1" si="18"/>
        <v>Gabon</v>
      </c>
      <c r="F114" s="234" t="str">
        <f t="shared" ca="1" si="18"/>
        <v>ga</v>
      </c>
      <c r="G114" s="234" t="str">
        <f t="shared" ca="1" si="18"/>
        <v>e6bbls</v>
      </c>
      <c r="H114" s="633"/>
      <c r="I114" s="633"/>
      <c r="J114" s="231">
        <f t="shared" ca="1" si="27"/>
        <v>79.570000795699997</v>
      </c>
      <c r="K114" s="231">
        <f t="shared" ca="1" si="27"/>
        <v>73.506920728569213</v>
      </c>
      <c r="L114" s="328">
        <f t="shared" ca="1" si="27"/>
        <v>79.570000795699997</v>
      </c>
      <c r="M114" s="249">
        <f ca="1">($J114/$F$5)*(1-$F$9)*Oil_Calcs!$F$10*$F$17</f>
        <v>27235.918959398747</v>
      </c>
      <c r="N114" s="231">
        <f ca="1">($J114/$F$5)*(1-$F$9)*Oil_Calcs!$F$11*$F$18</f>
        <v>29619.137096191364</v>
      </c>
      <c r="O114" s="638">
        <f ca="1">($J114/$F$5)*(1-$F$9)*Oil_Calcs!$F$12*$F$19</f>
        <v>32311.195389960514</v>
      </c>
      <c r="P114" s="249">
        <f ca="1">IFERROR(IF(Summary!$F$5="GWP100",INDEX('General Inputs'!$G$80:$G$169,MATCH(Oil_Calcs!F114,'General Inputs'!$F$80:$F$169,0)),INDEX('General Inputs'!$G$177:$G$266,MATCH(Oil_Calcs!$F114,'General Inputs'!$F$177:$F$266,0)))*$J114,0)</f>
        <v>4855.37441873022</v>
      </c>
      <c r="Q114" s="249">
        <f ca="1">IFERROR(IF(Summary!$F$5="GWP100",INDEX('General Inputs'!$H$80:$H$169,MATCH(Oil_Calcs!$F114,'General Inputs'!$F$80:$F$169,0)),INDEX('General Inputs'!$H$177:$H$266,MATCH(Oil_Calcs!$F114,'General Inputs'!$F$177:$F$266,0)))*$J114,0)</f>
        <v>6060.3898531955047</v>
      </c>
      <c r="R114" s="249">
        <f ca="1">IFERROR(IF(Summary!$F$5="GWP100",INDEX('General Inputs'!$I$80:$I$169,MATCH(Oil_Calcs!$F114,'General Inputs'!$F$80:$F$169,0)),INDEX('General Inputs'!$I$177:$I$266,MATCH(Oil_Calcs!$F114,'General Inputs'!$F$177:$F$266,0)))*$J114,0)</f>
        <v>10026.489189835955</v>
      </c>
      <c r="S114" s="249">
        <f t="shared" ca="1" si="23"/>
        <v>32091.293378128968</v>
      </c>
      <c r="T114" s="231">
        <f t="shared" ca="1" si="21"/>
        <v>35679.526949386869</v>
      </c>
      <c r="U114" s="638">
        <f t="shared" ca="1" si="22"/>
        <v>42337.684579796471</v>
      </c>
      <c r="V114" s="249">
        <f ca="1">($K114/$F$5)*(1-$F$9)*Oil_Calcs!$F$10*$F$17</f>
        <v>25160.594644941237</v>
      </c>
      <c r="W114" s="231">
        <f ca="1">($K114/$F$5)*(1-$F$9)*Oil_Calcs!$F$11*$F$18</f>
        <v>27362.216172002602</v>
      </c>
      <c r="X114" s="638">
        <f ca="1">($K114/$F$5)*(1-$F$9)*Oil_Calcs!$F$12*$F$19</f>
        <v>29849.144833783768</v>
      </c>
      <c r="Y114" s="249">
        <f ca="1">IFERROR(IF(Summary!$F$5="GWP100",INDEX('General Inputs'!$G$80:$G$169,MATCH(Oil_Calcs!F114,'General Inputs'!$F$80:$F$169,0)),INDEX('General Inputs'!$G$177:$G$266,MATCH(Oil_Calcs!$F114,'General Inputs'!$F$177:$F$266,0)))*$K114,0)</f>
        <v>4485.4042847315432</v>
      </c>
      <c r="Z114" s="231">
        <f ca="1">IFERROR(IF(Summary!$F$5="GWP100",INDEX('General Inputs'!$H$80:$H$169,MATCH(Oil_Calcs!$F114,'General Inputs'!$F$80:$F$169,0)),INDEX('General Inputs'!$H$177:$H$266,MATCH(Oil_Calcs!$F114,'General Inputs'!$F$177:$F$266,0)))*$K114,0)</f>
        <v>5598.5998751823709</v>
      </c>
      <c r="AA114" s="638">
        <f ca="1">IFERROR(IF(Summary!$F$5="GWP100",INDEX('General Inputs'!$I$80:$I$169,MATCH(Oil_Calcs!$F114,'General Inputs'!$F$80:$F$169,0)),INDEX('General Inputs'!$I$177:$I$266,MATCH(Oil_Calcs!$F114,'General Inputs'!$F$177:$F$266,0)))*$K114,0)</f>
        <v>9262.4901180465531</v>
      </c>
      <c r="AB114" s="249">
        <f t="shared" ca="1" si="28"/>
        <v>29645.99892967278</v>
      </c>
      <c r="AC114" s="231">
        <f t="shared" ca="1" si="29"/>
        <v>32960.81604718497</v>
      </c>
      <c r="AD114" s="638">
        <f t="shared" ca="1" si="30"/>
        <v>39111.634951830318</v>
      </c>
      <c r="AE114" s="639">
        <f ca="1">($L114/$F$5)*Oil_Calcs!$F$10*$F$17</f>
        <v>30949.907908407669</v>
      </c>
      <c r="AF114" s="640">
        <f ca="1">($L114/$F$5)*Oil_Calcs!$F$11*$F$18</f>
        <v>33658.110336581092</v>
      </c>
      <c r="AG114" s="641">
        <f ca="1">($L114/$F$5)*Oil_Calcs!$F$12*$F$19</f>
        <v>36717.267488591497</v>
      </c>
      <c r="AH114" s="639">
        <f t="shared" ca="1" si="24"/>
        <v>2466.8703900998376</v>
      </c>
      <c r="AI114" s="640">
        <f t="shared" ca="1" si="25"/>
        <v>3517.5911416099225</v>
      </c>
      <c r="AJ114" s="641">
        <f t="shared" ca="1" si="26"/>
        <v>8303.3134579448288</v>
      </c>
      <c r="AK114" s="639">
        <f t="shared" ca="1" si="31"/>
        <v>33416.77829850751</v>
      </c>
      <c r="AL114" s="640">
        <f t="shared" ca="1" si="32"/>
        <v>37175.701478191011</v>
      </c>
      <c r="AM114" s="641">
        <f t="shared" ca="1" si="33"/>
        <v>45020.580946536327</v>
      </c>
    </row>
    <row r="115" spans="1:39" s="137" customFormat="1" ht="12.9" customHeight="1" x14ac:dyDescent="0.3">
      <c r="A115" s="134"/>
      <c r="B115" s="134"/>
      <c r="C115" s="135"/>
      <c r="D115" s="647"/>
      <c r="E115" s="234" t="str">
        <f t="shared" ca="1" si="18"/>
        <v>United Kingdom</v>
      </c>
      <c r="F115" s="234" t="str">
        <f t="shared" ca="1" si="18"/>
        <v>gb</v>
      </c>
      <c r="G115" s="234" t="str">
        <f t="shared" ca="1" si="18"/>
        <v>e6bbls</v>
      </c>
      <c r="H115" s="633"/>
      <c r="I115" s="633"/>
      <c r="J115" s="231">
        <f t="shared" ca="1" si="27"/>
        <v>408.07000408070002</v>
      </c>
      <c r="K115" s="231">
        <f t="shared" ca="1" si="27"/>
        <v>434.24590926245907</v>
      </c>
      <c r="L115" s="328">
        <f t="shared" ca="1" si="27"/>
        <v>367.55500367555004</v>
      </c>
      <c r="M115" s="249">
        <f ca="1">($J115/$F$5)*(1-$F$9)*Oil_Calcs!$F$10*$F$17</f>
        <v>139677.78622297157</v>
      </c>
      <c r="N115" s="231">
        <f ca="1">($J115/$F$5)*(1-$F$9)*Oil_Calcs!$F$11*$F$18</f>
        <v>151899.97831899973</v>
      </c>
      <c r="O115" s="638">
        <f ca="1">($J115/$F$5)*(1-$F$9)*Oil_Calcs!$F$12*$F$19</f>
        <v>165706.03874300851</v>
      </c>
      <c r="P115" s="249">
        <f ca="1">IFERROR(IF(Summary!$F$5="GWP100",INDEX('General Inputs'!$G$80:$G$169,MATCH(Oil_Calcs!F115,'General Inputs'!$F$80:$F$169,0)),INDEX('General Inputs'!$G$177:$G$266,MATCH(Oil_Calcs!$F115,'General Inputs'!$F$177:$F$266,0)))*$J115,0)</f>
        <v>16519.87626342522</v>
      </c>
      <c r="Q115" s="249">
        <f ca="1">IFERROR(IF(Summary!$F$5="GWP100",INDEX('General Inputs'!$H$80:$H$169,MATCH(Oil_Calcs!$F115,'General Inputs'!$F$80:$F$169,0)),INDEX('General Inputs'!$H$177:$H$266,MATCH(Oil_Calcs!$F115,'General Inputs'!$F$177:$F$266,0)))*$J115,0)</f>
        <v>18721.090307743321</v>
      </c>
      <c r="R115" s="249">
        <f ca="1">IFERROR(IF(Summary!$F$5="GWP100",INDEX('General Inputs'!$I$80:$I$169,MATCH(Oil_Calcs!$F115,'General Inputs'!$F$80:$F$169,0)),INDEX('General Inputs'!$I$177:$I$266,MATCH(Oil_Calcs!$F115,'General Inputs'!$F$177:$F$266,0)))*$J115,0)</f>
        <v>26807.571802821956</v>
      </c>
      <c r="S115" s="249">
        <f t="shared" ca="1" si="23"/>
        <v>156197.66248639679</v>
      </c>
      <c r="T115" s="231">
        <f t="shared" ca="1" si="21"/>
        <v>170621.06862674304</v>
      </c>
      <c r="U115" s="638">
        <f t="shared" ca="1" si="22"/>
        <v>192513.61054583045</v>
      </c>
      <c r="V115" s="249">
        <f ca="1">($K115/$F$5)*(1-$F$9)*Oil_Calcs!$F$10*$F$17</f>
        <v>148637.5050251589</v>
      </c>
      <c r="W115" s="231">
        <f ca="1">($K115/$F$5)*(1-$F$9)*Oil_Calcs!$F$11*$F$18</f>
        <v>161643.69726385776</v>
      </c>
      <c r="X115" s="638">
        <f ca="1">($K115/$F$5)*(1-$F$9)*Oil_Calcs!$F$12*$F$19</f>
        <v>176335.35605329066</v>
      </c>
      <c r="Y115" s="249">
        <f ca="1">IFERROR(IF(Summary!$F$5="GWP100",INDEX('General Inputs'!$G$80:$G$169,MATCH(Oil_Calcs!F115,'General Inputs'!$F$80:$F$169,0)),INDEX('General Inputs'!$G$177:$G$266,MATCH(Oil_Calcs!$F115,'General Inputs'!$F$177:$F$266,0)))*$K115,0)</f>
        <v>17579.554040183088</v>
      </c>
      <c r="Z115" s="231">
        <f ca="1">IFERROR(IF(Summary!$F$5="GWP100",INDEX('General Inputs'!$H$80:$H$169,MATCH(Oil_Calcs!$F115,'General Inputs'!$F$80:$F$169,0)),INDEX('General Inputs'!$H$177:$H$266,MATCH(Oil_Calcs!$F115,'General Inputs'!$F$177:$F$266,0)))*$K115,0)</f>
        <v>19921.966333656088</v>
      </c>
      <c r="AA115" s="638">
        <f ca="1">IFERROR(IF(Summary!$F$5="GWP100",INDEX('General Inputs'!$I$80:$I$169,MATCH(Oil_Calcs!$F115,'General Inputs'!$F$80:$F$169,0)),INDEX('General Inputs'!$I$177:$I$266,MATCH(Oil_Calcs!$F115,'General Inputs'!$F$177:$F$266,0)))*$K115,0)</f>
        <v>28527.160232862734</v>
      </c>
      <c r="AB115" s="249">
        <f t="shared" ca="1" si="28"/>
        <v>166217.05906534198</v>
      </c>
      <c r="AC115" s="231">
        <f t="shared" ca="1" si="29"/>
        <v>181565.66359751383</v>
      </c>
      <c r="AD115" s="638">
        <f t="shared" ca="1" si="30"/>
        <v>204862.5162861534</v>
      </c>
      <c r="AE115" s="639">
        <f ca="1">($L115/$F$5)*Oil_Calcs!$F$10*$F$17</f>
        <v>142965.85900810332</v>
      </c>
      <c r="AF115" s="640">
        <f ca="1">($L115/$F$5)*Oil_Calcs!$F$11*$F$18</f>
        <v>155475.76655475763</v>
      </c>
      <c r="AG115" s="641">
        <f ca="1">($L115/$F$5)*Oil_Calcs!$F$12*$F$19</f>
        <v>169606.82734409007</v>
      </c>
      <c r="AH115" s="639">
        <f t="shared" ca="1" si="24"/>
        <v>11395.130655185947</v>
      </c>
      <c r="AI115" s="640">
        <f t="shared" ca="1" si="25"/>
        <v>16248.689355968774</v>
      </c>
      <c r="AJ115" s="641">
        <f t="shared" ca="1" si="26"/>
        <v>38355.21400069011</v>
      </c>
      <c r="AK115" s="639">
        <f t="shared" ca="1" si="31"/>
        <v>154360.98966328928</v>
      </c>
      <c r="AL115" s="640">
        <f t="shared" ca="1" si="32"/>
        <v>171724.45591072639</v>
      </c>
      <c r="AM115" s="641">
        <f t="shared" ca="1" si="33"/>
        <v>207962.04134478018</v>
      </c>
    </row>
    <row r="116" spans="1:39" s="137" customFormat="1" ht="12.9" customHeight="1" x14ac:dyDescent="0.3">
      <c r="A116" s="134"/>
      <c r="B116" s="134"/>
      <c r="C116" s="135"/>
      <c r="D116" s="647"/>
      <c r="E116" s="234" t="str">
        <f t="shared" ca="1" si="18"/>
        <v>Grenada</v>
      </c>
      <c r="F116" s="234" t="str">
        <f t="shared" ca="1" si="18"/>
        <v>gd</v>
      </c>
      <c r="G116" s="234" t="str">
        <f t="shared" ca="1" si="18"/>
        <v>e6bbls</v>
      </c>
      <c r="H116" s="633"/>
      <c r="I116" s="633"/>
      <c r="J116" s="231">
        <f t="shared" ca="1" si="27"/>
        <v>0</v>
      </c>
      <c r="K116" s="231">
        <f t="shared" ca="1" si="27"/>
        <v>0</v>
      </c>
      <c r="L116" s="328">
        <f t="shared" ca="1" si="27"/>
        <v>0</v>
      </c>
      <c r="M116" s="249">
        <f ca="1">($J116/$F$5)*(1-$F$9)*Oil_Calcs!$F$10*$F$17</f>
        <v>0</v>
      </c>
      <c r="N116" s="231">
        <f ca="1">($J116/$F$5)*(1-$F$9)*Oil_Calcs!$F$11*$F$18</f>
        <v>0</v>
      </c>
      <c r="O116" s="638">
        <f ca="1">($J116/$F$5)*(1-$F$9)*Oil_Calcs!$F$12*$F$19</f>
        <v>0</v>
      </c>
      <c r="P116" s="249">
        <f ca="1">IFERROR(IF(Summary!$F$5="GWP100",INDEX('General Inputs'!$G$80:$G$169,MATCH(Oil_Calcs!F116,'General Inputs'!$F$80:$F$169,0)),INDEX('General Inputs'!$G$177:$G$266,MATCH(Oil_Calcs!$F116,'General Inputs'!$F$177:$F$266,0)))*$J116,0)</f>
        <v>0</v>
      </c>
      <c r="Q116" s="249">
        <f ca="1">IFERROR(IF(Summary!$F$5="GWP100",INDEX('General Inputs'!$H$80:$H$169,MATCH(Oil_Calcs!$F116,'General Inputs'!$F$80:$F$169,0)),INDEX('General Inputs'!$H$177:$H$266,MATCH(Oil_Calcs!$F116,'General Inputs'!$F$177:$F$266,0)))*$J116,0)</f>
        <v>0</v>
      </c>
      <c r="R116" s="249">
        <f ca="1">IFERROR(IF(Summary!$F$5="GWP100",INDEX('General Inputs'!$I$80:$I$169,MATCH(Oil_Calcs!$F116,'General Inputs'!$F$80:$F$169,0)),INDEX('General Inputs'!$I$177:$I$266,MATCH(Oil_Calcs!$F116,'General Inputs'!$F$177:$F$266,0)))*$J116,0)</f>
        <v>0</v>
      </c>
      <c r="S116" s="249">
        <f t="shared" ca="1" si="23"/>
        <v>0</v>
      </c>
      <c r="T116" s="231">
        <f t="shared" ca="1" si="21"/>
        <v>0</v>
      </c>
      <c r="U116" s="638">
        <f t="shared" ca="1" si="22"/>
        <v>0</v>
      </c>
      <c r="V116" s="249">
        <f ca="1">($K116/$F$5)*(1-$F$9)*Oil_Calcs!$F$10*$F$17</f>
        <v>0</v>
      </c>
      <c r="W116" s="231">
        <f ca="1">($K116/$F$5)*(1-$F$9)*Oil_Calcs!$F$11*$F$18</f>
        <v>0</v>
      </c>
      <c r="X116" s="638">
        <f ca="1">($K116/$F$5)*(1-$F$9)*Oil_Calcs!$F$12*$F$19</f>
        <v>0</v>
      </c>
      <c r="Y116" s="249">
        <f ca="1">IFERROR(IF(Summary!$F$5="GWP100",INDEX('General Inputs'!$G$80:$G$169,MATCH(Oil_Calcs!F116,'General Inputs'!$F$80:$F$169,0)),INDEX('General Inputs'!$G$177:$G$266,MATCH(Oil_Calcs!$F116,'General Inputs'!$F$177:$F$266,0)))*$K116,0)</f>
        <v>0</v>
      </c>
      <c r="Z116" s="231">
        <f ca="1">IFERROR(IF(Summary!$F$5="GWP100",INDEX('General Inputs'!$H$80:$H$169,MATCH(Oil_Calcs!$F116,'General Inputs'!$F$80:$F$169,0)),INDEX('General Inputs'!$H$177:$H$266,MATCH(Oil_Calcs!$F116,'General Inputs'!$F$177:$F$266,0)))*$K116,0)</f>
        <v>0</v>
      </c>
      <c r="AA116" s="638">
        <f ca="1">IFERROR(IF(Summary!$F$5="GWP100",INDEX('General Inputs'!$I$80:$I$169,MATCH(Oil_Calcs!$F116,'General Inputs'!$F$80:$F$169,0)),INDEX('General Inputs'!$I$177:$I$266,MATCH(Oil_Calcs!$F116,'General Inputs'!$F$177:$F$266,0)))*$K116,0)</f>
        <v>0</v>
      </c>
      <c r="AB116" s="249">
        <f t="shared" ca="1" si="28"/>
        <v>0</v>
      </c>
      <c r="AC116" s="231">
        <f t="shared" ca="1" si="29"/>
        <v>0</v>
      </c>
      <c r="AD116" s="638">
        <f t="shared" ca="1" si="30"/>
        <v>0</v>
      </c>
      <c r="AE116" s="639">
        <f ca="1">($L116/$F$5)*Oil_Calcs!$F$10*$F$17</f>
        <v>0</v>
      </c>
      <c r="AF116" s="640">
        <f ca="1">($L116/$F$5)*Oil_Calcs!$F$11*$F$18</f>
        <v>0</v>
      </c>
      <c r="AG116" s="641">
        <f ca="1">($L116/$F$5)*Oil_Calcs!$F$12*$F$19</f>
        <v>0</v>
      </c>
      <c r="AH116" s="639">
        <f t="shared" ca="1" si="24"/>
        <v>0</v>
      </c>
      <c r="AI116" s="640">
        <f t="shared" ca="1" si="25"/>
        <v>0</v>
      </c>
      <c r="AJ116" s="641">
        <f t="shared" ca="1" si="26"/>
        <v>0</v>
      </c>
      <c r="AK116" s="639">
        <f t="shared" ca="1" si="31"/>
        <v>0</v>
      </c>
      <c r="AL116" s="640">
        <f t="shared" ca="1" si="32"/>
        <v>0</v>
      </c>
      <c r="AM116" s="641">
        <f t="shared" ca="1" si="33"/>
        <v>0</v>
      </c>
    </row>
    <row r="117" spans="1:39" s="137" customFormat="1" ht="12.9" customHeight="1" x14ac:dyDescent="0.3">
      <c r="A117" s="134"/>
      <c r="B117" s="134"/>
      <c r="C117" s="135"/>
      <c r="D117" s="647"/>
      <c r="E117" s="234" t="str">
        <f t="shared" ca="1" si="18"/>
        <v>Georgia</v>
      </c>
      <c r="F117" s="234" t="str">
        <f t="shared" ca="1" si="18"/>
        <v>ge</v>
      </c>
      <c r="G117" s="234" t="str">
        <f t="shared" ca="1" si="18"/>
        <v>e6bbls</v>
      </c>
      <c r="H117" s="633"/>
      <c r="I117" s="633"/>
      <c r="J117" s="231">
        <f t="shared" ca="1" si="27"/>
        <v>0</v>
      </c>
      <c r="K117" s="231">
        <f t="shared" ca="1" si="27"/>
        <v>0.14381000143810002</v>
      </c>
      <c r="L117" s="328">
        <f t="shared" ca="1" si="27"/>
        <v>0</v>
      </c>
      <c r="M117" s="249">
        <f ca="1">($J117/$F$5)*(1-$F$9)*Oil_Calcs!$F$10*$F$17</f>
        <v>0</v>
      </c>
      <c r="N117" s="231">
        <f ca="1">($J117/$F$5)*(1-$F$9)*Oil_Calcs!$F$11*$F$18</f>
        <v>0</v>
      </c>
      <c r="O117" s="638">
        <f ca="1">($J117/$F$5)*(1-$F$9)*Oil_Calcs!$F$12*$F$19</f>
        <v>0</v>
      </c>
      <c r="P117" s="249">
        <f ca="1">IFERROR(IF(Summary!$F$5="GWP100",INDEX('General Inputs'!$G$80:$G$169,MATCH(Oil_Calcs!F117,'General Inputs'!$F$80:$F$169,0)),INDEX('General Inputs'!$G$177:$G$266,MATCH(Oil_Calcs!$F117,'General Inputs'!$F$177:$F$266,0)))*$J117,0)</f>
        <v>0</v>
      </c>
      <c r="Q117" s="249">
        <f ca="1">IFERROR(IF(Summary!$F$5="GWP100",INDEX('General Inputs'!$H$80:$H$169,MATCH(Oil_Calcs!$F117,'General Inputs'!$F$80:$F$169,0)),INDEX('General Inputs'!$H$177:$H$266,MATCH(Oil_Calcs!$F117,'General Inputs'!$F$177:$F$266,0)))*$J117,0)</f>
        <v>0</v>
      </c>
      <c r="R117" s="249">
        <f ca="1">IFERROR(IF(Summary!$F$5="GWP100",INDEX('General Inputs'!$I$80:$I$169,MATCH(Oil_Calcs!$F117,'General Inputs'!$F$80:$F$169,0)),INDEX('General Inputs'!$I$177:$I$266,MATCH(Oil_Calcs!$F117,'General Inputs'!$F$177:$F$266,0)))*$J117,0)</f>
        <v>0</v>
      </c>
      <c r="S117" s="249">
        <f t="shared" ca="1" si="23"/>
        <v>0</v>
      </c>
      <c r="T117" s="231">
        <f t="shared" ca="1" si="21"/>
        <v>0</v>
      </c>
      <c r="U117" s="638">
        <f t="shared" ca="1" si="22"/>
        <v>0</v>
      </c>
      <c r="V117" s="249">
        <f ca="1">($K117/$F$5)*(1-$F$9)*Oil_Calcs!$F$10*$F$17</f>
        <v>49.224550779830778</v>
      </c>
      <c r="W117" s="231">
        <f ca="1">($K117/$F$5)*(1-$F$9)*Oil_Calcs!$F$11*$F$18</f>
        <v>53.531834935318344</v>
      </c>
      <c r="X117" s="638">
        <f ca="1">($K117/$F$5)*(1-$F$9)*Oil_Calcs!$F$12*$F$19</f>
        <v>58.39729809011213</v>
      </c>
      <c r="Y117" s="249">
        <f ca="1">IFERROR(IF(Summary!$F$5="GWP100",INDEX('General Inputs'!$G$80:$G$169,MATCH(Oil_Calcs!F117,'General Inputs'!$F$80:$F$169,0)),INDEX('General Inputs'!$G$177:$G$266,MATCH(Oil_Calcs!$F117,'General Inputs'!$F$177:$F$266,0)))*$K117,0)</f>
        <v>8.2226359048127087</v>
      </c>
      <c r="Z117" s="231">
        <f ca="1">IFERROR(IF(Summary!$F$5="GWP100",INDEX('General Inputs'!$H$80:$H$169,MATCH(Oil_Calcs!$F117,'General Inputs'!$F$80:$F$169,0)),INDEX('General Inputs'!$H$177:$H$266,MATCH(Oil_Calcs!$F117,'General Inputs'!$F$177:$F$266,0)))*$K117,0)</f>
        <v>12.59724453604146</v>
      </c>
      <c r="AA117" s="638">
        <f ca="1">IFERROR(IF(Summary!$F$5="GWP100",INDEX('General Inputs'!$I$80:$I$169,MATCH(Oil_Calcs!$F117,'General Inputs'!$F$80:$F$169,0)),INDEX('General Inputs'!$I$177:$I$266,MATCH(Oil_Calcs!$F117,'General Inputs'!$F$177:$F$266,0)))*$K117,0)</f>
        <v>20.624804799066609</v>
      </c>
      <c r="AB117" s="249">
        <f t="shared" ca="1" si="28"/>
        <v>57.447186684643484</v>
      </c>
      <c r="AC117" s="231">
        <f t="shared" ca="1" si="29"/>
        <v>66.129079471359802</v>
      </c>
      <c r="AD117" s="638">
        <f t="shared" ca="1" si="30"/>
        <v>79.02210288917874</v>
      </c>
      <c r="AE117" s="639">
        <f ca="1">($L117/$F$5)*Oil_Calcs!$F$10*$F$17</f>
        <v>0</v>
      </c>
      <c r="AF117" s="640">
        <f ca="1">($L117/$F$5)*Oil_Calcs!$F$11*$F$18</f>
        <v>0</v>
      </c>
      <c r="AG117" s="641">
        <f ca="1">($L117/$F$5)*Oil_Calcs!$F$12*$F$19</f>
        <v>0</v>
      </c>
      <c r="AH117" s="639">
        <f t="shared" ca="1" si="24"/>
        <v>0</v>
      </c>
      <c r="AI117" s="640">
        <f t="shared" ca="1" si="25"/>
        <v>0</v>
      </c>
      <c r="AJ117" s="641">
        <f t="shared" ca="1" si="26"/>
        <v>0</v>
      </c>
      <c r="AK117" s="639">
        <f t="shared" ca="1" si="31"/>
        <v>0</v>
      </c>
      <c r="AL117" s="640">
        <f t="shared" ca="1" si="32"/>
        <v>0</v>
      </c>
      <c r="AM117" s="641">
        <f t="shared" ca="1" si="33"/>
        <v>0</v>
      </c>
    </row>
    <row r="118" spans="1:39" s="137" customFormat="1" ht="12.9" customHeight="1" x14ac:dyDescent="0.3">
      <c r="A118" s="134"/>
      <c r="B118" s="134"/>
      <c r="C118" s="135"/>
      <c r="D118" s="647"/>
      <c r="E118" s="234" t="str">
        <f t="shared" ca="1" si="18"/>
        <v>French Guiana</v>
      </c>
      <c r="F118" s="234" t="str">
        <f t="shared" ca="1" si="18"/>
        <v>gf</v>
      </c>
      <c r="G118" s="234" t="str">
        <f t="shared" ca="1" si="18"/>
        <v>e6bbls</v>
      </c>
      <c r="H118" s="633"/>
      <c r="I118" s="633"/>
      <c r="J118" s="231">
        <f t="shared" ca="1" si="27"/>
        <v>0</v>
      </c>
      <c r="K118" s="231">
        <f t="shared" ca="1" si="27"/>
        <v>0</v>
      </c>
      <c r="L118" s="328">
        <f t="shared" ca="1" si="27"/>
        <v>0</v>
      </c>
      <c r="M118" s="249">
        <f ca="1">($J118/$F$5)*(1-$F$9)*Oil_Calcs!$F$10*$F$17</f>
        <v>0</v>
      </c>
      <c r="N118" s="231">
        <f ca="1">($J118/$F$5)*(1-$F$9)*Oil_Calcs!$F$11*$F$18</f>
        <v>0</v>
      </c>
      <c r="O118" s="638">
        <f ca="1">($J118/$F$5)*(1-$F$9)*Oil_Calcs!$F$12*$F$19</f>
        <v>0</v>
      </c>
      <c r="P118" s="249">
        <f ca="1">IFERROR(IF(Summary!$F$5="GWP100",INDEX('General Inputs'!$G$80:$G$169,MATCH(Oil_Calcs!F118,'General Inputs'!$F$80:$F$169,0)),INDEX('General Inputs'!$G$177:$G$266,MATCH(Oil_Calcs!$F118,'General Inputs'!$F$177:$F$266,0)))*$J118,0)</f>
        <v>0</v>
      </c>
      <c r="Q118" s="249">
        <f ca="1">IFERROR(IF(Summary!$F$5="GWP100",INDEX('General Inputs'!$H$80:$H$169,MATCH(Oil_Calcs!$F118,'General Inputs'!$F$80:$F$169,0)),INDEX('General Inputs'!$H$177:$H$266,MATCH(Oil_Calcs!$F118,'General Inputs'!$F$177:$F$266,0)))*$J118,0)</f>
        <v>0</v>
      </c>
      <c r="R118" s="249">
        <f ca="1">IFERROR(IF(Summary!$F$5="GWP100",INDEX('General Inputs'!$I$80:$I$169,MATCH(Oil_Calcs!$F118,'General Inputs'!$F$80:$F$169,0)),INDEX('General Inputs'!$I$177:$I$266,MATCH(Oil_Calcs!$F118,'General Inputs'!$F$177:$F$266,0)))*$J118,0)</f>
        <v>0</v>
      </c>
      <c r="S118" s="249">
        <f t="shared" ca="1" si="23"/>
        <v>0</v>
      </c>
      <c r="T118" s="231">
        <f t="shared" ca="1" si="21"/>
        <v>0</v>
      </c>
      <c r="U118" s="638">
        <f t="shared" ca="1" si="22"/>
        <v>0</v>
      </c>
      <c r="V118" s="249">
        <f ca="1">($K118/$F$5)*(1-$F$9)*Oil_Calcs!$F$10*$F$17</f>
        <v>0</v>
      </c>
      <c r="W118" s="231">
        <f ca="1">($K118/$F$5)*(1-$F$9)*Oil_Calcs!$F$11*$F$18</f>
        <v>0</v>
      </c>
      <c r="X118" s="638">
        <f ca="1">($K118/$F$5)*(1-$F$9)*Oil_Calcs!$F$12*$F$19</f>
        <v>0</v>
      </c>
      <c r="Y118" s="249">
        <f ca="1">IFERROR(IF(Summary!$F$5="GWP100",INDEX('General Inputs'!$G$80:$G$169,MATCH(Oil_Calcs!F118,'General Inputs'!$F$80:$F$169,0)),INDEX('General Inputs'!$G$177:$G$266,MATCH(Oil_Calcs!$F118,'General Inputs'!$F$177:$F$266,0)))*$K118,0)</f>
        <v>0</v>
      </c>
      <c r="Z118" s="231">
        <f ca="1">IFERROR(IF(Summary!$F$5="GWP100",INDEX('General Inputs'!$H$80:$H$169,MATCH(Oil_Calcs!$F118,'General Inputs'!$F$80:$F$169,0)),INDEX('General Inputs'!$H$177:$H$266,MATCH(Oil_Calcs!$F118,'General Inputs'!$F$177:$F$266,0)))*$K118,0)</f>
        <v>0</v>
      </c>
      <c r="AA118" s="638">
        <f ca="1">IFERROR(IF(Summary!$F$5="GWP100",INDEX('General Inputs'!$I$80:$I$169,MATCH(Oil_Calcs!$F118,'General Inputs'!$F$80:$F$169,0)),INDEX('General Inputs'!$I$177:$I$266,MATCH(Oil_Calcs!$F118,'General Inputs'!$F$177:$F$266,0)))*$K118,0)</f>
        <v>0</v>
      </c>
      <c r="AB118" s="249">
        <f t="shared" ca="1" si="28"/>
        <v>0</v>
      </c>
      <c r="AC118" s="231">
        <f t="shared" ca="1" si="29"/>
        <v>0</v>
      </c>
      <c r="AD118" s="638">
        <f t="shared" ca="1" si="30"/>
        <v>0</v>
      </c>
      <c r="AE118" s="639">
        <f ca="1">($L118/$F$5)*Oil_Calcs!$F$10*$F$17</f>
        <v>0</v>
      </c>
      <c r="AF118" s="640">
        <f ca="1">($L118/$F$5)*Oil_Calcs!$F$11*$F$18</f>
        <v>0</v>
      </c>
      <c r="AG118" s="641">
        <f ca="1">($L118/$F$5)*Oil_Calcs!$F$12*$F$19</f>
        <v>0</v>
      </c>
      <c r="AH118" s="639">
        <f t="shared" ca="1" si="24"/>
        <v>0</v>
      </c>
      <c r="AI118" s="640">
        <f t="shared" ca="1" si="25"/>
        <v>0</v>
      </c>
      <c r="AJ118" s="641">
        <f t="shared" ca="1" si="26"/>
        <v>0</v>
      </c>
      <c r="AK118" s="639">
        <f t="shared" ca="1" si="31"/>
        <v>0</v>
      </c>
      <c r="AL118" s="640">
        <f t="shared" ca="1" si="32"/>
        <v>0</v>
      </c>
      <c r="AM118" s="641">
        <f t="shared" ca="1" si="33"/>
        <v>0</v>
      </c>
    </row>
    <row r="119" spans="1:39" s="137" customFormat="1" ht="12.9" customHeight="1" x14ac:dyDescent="0.3">
      <c r="A119" s="134"/>
      <c r="B119" s="134"/>
      <c r="C119" s="135"/>
      <c r="D119" s="647"/>
      <c r="E119" s="234" t="str">
        <f t="shared" ca="1" si="18"/>
        <v>Guernsey</v>
      </c>
      <c r="F119" s="234" t="str">
        <f t="shared" ca="1" si="18"/>
        <v>gg</v>
      </c>
      <c r="G119" s="234" t="str">
        <f t="shared" ca="1" si="18"/>
        <v>e6bbls</v>
      </c>
      <c r="H119" s="633"/>
      <c r="I119" s="633"/>
      <c r="J119" s="231">
        <f t="shared" ca="1" si="27"/>
        <v>0</v>
      </c>
      <c r="K119" s="231">
        <f t="shared" ca="1" si="27"/>
        <v>0</v>
      </c>
      <c r="L119" s="328">
        <f t="shared" ca="1" si="27"/>
        <v>0</v>
      </c>
      <c r="M119" s="249">
        <f ca="1">($J119/$F$5)*(1-$F$9)*Oil_Calcs!$F$10*$F$17</f>
        <v>0</v>
      </c>
      <c r="N119" s="231">
        <f ca="1">($J119/$F$5)*(1-$F$9)*Oil_Calcs!$F$11*$F$18</f>
        <v>0</v>
      </c>
      <c r="O119" s="638">
        <f ca="1">($J119/$F$5)*(1-$F$9)*Oil_Calcs!$F$12*$F$19</f>
        <v>0</v>
      </c>
      <c r="P119" s="249">
        <f ca="1">IFERROR(IF(Summary!$F$5="GWP100",INDEX('General Inputs'!$G$80:$G$169,MATCH(Oil_Calcs!F119,'General Inputs'!$F$80:$F$169,0)),INDEX('General Inputs'!$G$177:$G$266,MATCH(Oil_Calcs!$F119,'General Inputs'!$F$177:$F$266,0)))*$J119,0)</f>
        <v>0</v>
      </c>
      <c r="Q119" s="249">
        <f ca="1">IFERROR(IF(Summary!$F$5="GWP100",INDEX('General Inputs'!$H$80:$H$169,MATCH(Oil_Calcs!$F119,'General Inputs'!$F$80:$F$169,0)),INDEX('General Inputs'!$H$177:$H$266,MATCH(Oil_Calcs!$F119,'General Inputs'!$F$177:$F$266,0)))*$J119,0)</f>
        <v>0</v>
      </c>
      <c r="R119" s="249">
        <f ca="1">IFERROR(IF(Summary!$F$5="GWP100",INDEX('General Inputs'!$I$80:$I$169,MATCH(Oil_Calcs!$F119,'General Inputs'!$F$80:$F$169,0)),INDEX('General Inputs'!$I$177:$I$266,MATCH(Oil_Calcs!$F119,'General Inputs'!$F$177:$F$266,0)))*$J119,0)</f>
        <v>0</v>
      </c>
      <c r="S119" s="249">
        <f t="shared" ca="1" si="23"/>
        <v>0</v>
      </c>
      <c r="T119" s="231">
        <f t="shared" ca="1" si="21"/>
        <v>0</v>
      </c>
      <c r="U119" s="638">
        <f t="shared" ca="1" si="22"/>
        <v>0</v>
      </c>
      <c r="V119" s="249">
        <f ca="1">($K119/$F$5)*(1-$F$9)*Oil_Calcs!$F$10*$F$17</f>
        <v>0</v>
      </c>
      <c r="W119" s="231">
        <f ca="1">($K119/$F$5)*(1-$F$9)*Oil_Calcs!$F$11*$F$18</f>
        <v>0</v>
      </c>
      <c r="X119" s="638">
        <f ca="1">($K119/$F$5)*(1-$F$9)*Oil_Calcs!$F$12*$F$19</f>
        <v>0</v>
      </c>
      <c r="Y119" s="249">
        <f ca="1">IFERROR(IF(Summary!$F$5="GWP100",INDEX('General Inputs'!$G$80:$G$169,MATCH(Oil_Calcs!F119,'General Inputs'!$F$80:$F$169,0)),INDEX('General Inputs'!$G$177:$G$266,MATCH(Oil_Calcs!$F119,'General Inputs'!$F$177:$F$266,0)))*$K119,0)</f>
        <v>0</v>
      </c>
      <c r="Z119" s="231">
        <f ca="1">IFERROR(IF(Summary!$F$5="GWP100",INDEX('General Inputs'!$H$80:$H$169,MATCH(Oil_Calcs!$F119,'General Inputs'!$F$80:$F$169,0)),INDEX('General Inputs'!$H$177:$H$266,MATCH(Oil_Calcs!$F119,'General Inputs'!$F$177:$F$266,0)))*$K119,0)</f>
        <v>0</v>
      </c>
      <c r="AA119" s="638">
        <f ca="1">IFERROR(IF(Summary!$F$5="GWP100",INDEX('General Inputs'!$I$80:$I$169,MATCH(Oil_Calcs!$F119,'General Inputs'!$F$80:$F$169,0)),INDEX('General Inputs'!$I$177:$I$266,MATCH(Oil_Calcs!$F119,'General Inputs'!$F$177:$F$266,0)))*$K119,0)</f>
        <v>0</v>
      </c>
      <c r="AB119" s="249">
        <f t="shared" ca="1" si="28"/>
        <v>0</v>
      </c>
      <c r="AC119" s="231">
        <f t="shared" ca="1" si="29"/>
        <v>0</v>
      </c>
      <c r="AD119" s="638">
        <f t="shared" ca="1" si="30"/>
        <v>0</v>
      </c>
      <c r="AE119" s="639">
        <f ca="1">($L119/$F$5)*Oil_Calcs!$F$10*$F$17</f>
        <v>0</v>
      </c>
      <c r="AF119" s="640">
        <f ca="1">($L119/$F$5)*Oil_Calcs!$F$11*$F$18</f>
        <v>0</v>
      </c>
      <c r="AG119" s="641">
        <f ca="1">($L119/$F$5)*Oil_Calcs!$F$12*$F$19</f>
        <v>0</v>
      </c>
      <c r="AH119" s="639">
        <f t="shared" ca="1" si="24"/>
        <v>0</v>
      </c>
      <c r="AI119" s="640">
        <f t="shared" ca="1" si="25"/>
        <v>0</v>
      </c>
      <c r="AJ119" s="641">
        <f t="shared" ca="1" si="26"/>
        <v>0</v>
      </c>
      <c r="AK119" s="639">
        <f t="shared" ca="1" si="31"/>
        <v>0</v>
      </c>
      <c r="AL119" s="640">
        <f t="shared" ca="1" si="32"/>
        <v>0</v>
      </c>
      <c r="AM119" s="641">
        <f t="shared" ca="1" si="33"/>
        <v>0</v>
      </c>
    </row>
    <row r="120" spans="1:39" s="137" customFormat="1" ht="12.9" customHeight="1" x14ac:dyDescent="0.3">
      <c r="A120" s="134"/>
      <c r="B120" s="134"/>
      <c r="C120" s="135"/>
      <c r="D120" s="647"/>
      <c r="E120" s="234" t="str">
        <f t="shared" ca="1" si="18"/>
        <v>Ghana</v>
      </c>
      <c r="F120" s="234" t="str">
        <f t="shared" ca="1" si="18"/>
        <v>gh</v>
      </c>
      <c r="G120" s="234" t="str">
        <f t="shared" ca="1" si="18"/>
        <v>e6bbls</v>
      </c>
      <c r="H120" s="633"/>
      <c r="I120" s="633"/>
      <c r="J120" s="231">
        <f t="shared" ca="1" si="27"/>
        <v>0</v>
      </c>
      <c r="K120" s="231">
        <f t="shared" ca="1" si="27"/>
        <v>73.297845733478454</v>
      </c>
      <c r="L120" s="328">
        <f t="shared" ca="1" si="27"/>
        <v>0</v>
      </c>
      <c r="M120" s="249">
        <f ca="1">($J120/$F$5)*(1-$F$9)*Oil_Calcs!$F$10*$F$17</f>
        <v>0</v>
      </c>
      <c r="N120" s="231">
        <f ca="1">($J120/$F$5)*(1-$F$9)*Oil_Calcs!$F$11*$F$18</f>
        <v>0</v>
      </c>
      <c r="O120" s="638">
        <f ca="1">($J120/$F$5)*(1-$F$9)*Oil_Calcs!$F$12*$F$19</f>
        <v>0</v>
      </c>
      <c r="P120" s="249">
        <f ca="1">IFERROR(IF(Summary!$F$5="GWP100",INDEX('General Inputs'!$G$80:$G$169,MATCH(Oil_Calcs!F120,'General Inputs'!$F$80:$F$169,0)),INDEX('General Inputs'!$G$177:$G$266,MATCH(Oil_Calcs!$F120,'General Inputs'!$F$177:$F$266,0)))*$J120,0)</f>
        <v>0</v>
      </c>
      <c r="Q120" s="249">
        <f ca="1">IFERROR(IF(Summary!$F$5="GWP100",INDEX('General Inputs'!$H$80:$H$169,MATCH(Oil_Calcs!$F120,'General Inputs'!$F$80:$F$169,0)),INDEX('General Inputs'!$H$177:$H$266,MATCH(Oil_Calcs!$F120,'General Inputs'!$F$177:$F$266,0)))*$J120,0)</f>
        <v>0</v>
      </c>
      <c r="R120" s="249">
        <f ca="1">IFERROR(IF(Summary!$F$5="GWP100",INDEX('General Inputs'!$I$80:$I$169,MATCH(Oil_Calcs!$F120,'General Inputs'!$F$80:$F$169,0)),INDEX('General Inputs'!$I$177:$I$266,MATCH(Oil_Calcs!$F120,'General Inputs'!$F$177:$F$266,0)))*$J120,0)</f>
        <v>0</v>
      </c>
      <c r="S120" s="249">
        <f t="shared" ca="1" si="23"/>
        <v>0</v>
      </c>
      <c r="T120" s="231">
        <f t="shared" ca="1" si="21"/>
        <v>0</v>
      </c>
      <c r="U120" s="638">
        <f t="shared" ca="1" si="22"/>
        <v>0</v>
      </c>
      <c r="V120" s="249">
        <f ca="1">($K120/$F$5)*(1-$F$9)*Oil_Calcs!$F$10*$F$17</f>
        <v>25089.030618728026</v>
      </c>
      <c r="W120" s="231">
        <f ca="1">($K120/$F$5)*(1-$F$9)*Oil_Calcs!$F$11*$F$18</f>
        <v>27284.390095830018</v>
      </c>
      <c r="X120" s="638">
        <f ca="1">($K120/$F$5)*(1-$F$9)*Oil_Calcs!$F$12*$F$19</f>
        <v>29764.245211438938</v>
      </c>
      <c r="Y120" s="249">
        <f ca="1">IFERROR(IF(Summary!$F$5="GWP100",INDEX('General Inputs'!$G$80:$G$169,MATCH(Oil_Calcs!F120,'General Inputs'!$F$80:$F$169,0)),INDEX('General Inputs'!$G$177:$G$266,MATCH(Oil_Calcs!$F120,'General Inputs'!$F$177:$F$266,0)))*$K120,0)</f>
        <v>1770.4614866081899</v>
      </c>
      <c r="Z120" s="231">
        <f ca="1">IFERROR(IF(Summary!$F$5="GWP100",INDEX('General Inputs'!$H$80:$H$169,MATCH(Oil_Calcs!$F120,'General Inputs'!$F$80:$F$169,0)),INDEX('General Inputs'!$H$177:$H$266,MATCH(Oil_Calcs!$F120,'General Inputs'!$F$177:$F$266,0)))*$K120,0)</f>
        <v>2219.3975014523517</v>
      </c>
      <c r="AA120" s="638">
        <f ca="1">IFERROR(IF(Summary!$F$5="GWP100",INDEX('General Inputs'!$I$80:$I$169,MATCH(Oil_Calcs!$F120,'General Inputs'!$F$80:$F$169,0)),INDEX('General Inputs'!$I$177:$I$266,MATCH(Oil_Calcs!$F120,'General Inputs'!$F$177:$F$266,0)))*$K120,0)</f>
        <v>3332.6134329721872</v>
      </c>
      <c r="AB120" s="249">
        <f t="shared" ca="1" si="28"/>
        <v>26859.492105336216</v>
      </c>
      <c r="AC120" s="231">
        <f t="shared" ca="1" si="29"/>
        <v>29503.787597282371</v>
      </c>
      <c r="AD120" s="638">
        <f t="shared" ca="1" si="30"/>
        <v>33096.858644411128</v>
      </c>
      <c r="AE120" s="639">
        <f ca="1">($L120/$F$5)*Oil_Calcs!$F$10*$F$17</f>
        <v>0</v>
      </c>
      <c r="AF120" s="640">
        <f ca="1">($L120/$F$5)*Oil_Calcs!$F$11*$F$18</f>
        <v>0</v>
      </c>
      <c r="AG120" s="641">
        <f ca="1">($L120/$F$5)*Oil_Calcs!$F$12*$F$19</f>
        <v>0</v>
      </c>
      <c r="AH120" s="639">
        <f t="shared" ca="1" si="24"/>
        <v>0</v>
      </c>
      <c r="AI120" s="640">
        <f t="shared" ca="1" si="25"/>
        <v>0</v>
      </c>
      <c r="AJ120" s="641">
        <f t="shared" ca="1" si="26"/>
        <v>0</v>
      </c>
      <c r="AK120" s="639">
        <f t="shared" ca="1" si="31"/>
        <v>0</v>
      </c>
      <c r="AL120" s="640">
        <f t="shared" ca="1" si="32"/>
        <v>0</v>
      </c>
      <c r="AM120" s="641">
        <f t="shared" ca="1" si="33"/>
        <v>0</v>
      </c>
    </row>
    <row r="121" spans="1:39" s="137" customFormat="1" ht="12.9" customHeight="1" x14ac:dyDescent="0.3">
      <c r="A121" s="134"/>
      <c r="B121" s="134"/>
      <c r="C121" s="135"/>
      <c r="D121" s="647"/>
      <c r="E121" s="234" t="str">
        <f t="shared" ca="1" si="18"/>
        <v>Gibraltar</v>
      </c>
      <c r="F121" s="234" t="str">
        <f t="shared" ca="1" si="18"/>
        <v>gi</v>
      </c>
      <c r="G121" s="234" t="str">
        <f t="shared" ca="1" si="18"/>
        <v>e6bbls</v>
      </c>
      <c r="H121" s="633"/>
      <c r="I121" s="633"/>
      <c r="J121" s="231">
        <f t="shared" ca="1" si="27"/>
        <v>0</v>
      </c>
      <c r="K121" s="231">
        <f t="shared" ca="1" si="27"/>
        <v>0</v>
      </c>
      <c r="L121" s="328">
        <f t="shared" ca="1" si="27"/>
        <v>0</v>
      </c>
      <c r="M121" s="249">
        <f ca="1">($J121/$F$5)*(1-$F$9)*Oil_Calcs!$F$10*$F$17</f>
        <v>0</v>
      </c>
      <c r="N121" s="231">
        <f ca="1">($J121/$F$5)*(1-$F$9)*Oil_Calcs!$F$11*$F$18</f>
        <v>0</v>
      </c>
      <c r="O121" s="638">
        <f ca="1">($J121/$F$5)*(1-$F$9)*Oil_Calcs!$F$12*$F$19</f>
        <v>0</v>
      </c>
      <c r="P121" s="249">
        <f ca="1">IFERROR(IF(Summary!$F$5="GWP100",INDEX('General Inputs'!$G$80:$G$169,MATCH(Oil_Calcs!F121,'General Inputs'!$F$80:$F$169,0)),INDEX('General Inputs'!$G$177:$G$266,MATCH(Oil_Calcs!$F121,'General Inputs'!$F$177:$F$266,0)))*$J121,0)</f>
        <v>0</v>
      </c>
      <c r="Q121" s="249">
        <f ca="1">IFERROR(IF(Summary!$F$5="GWP100",INDEX('General Inputs'!$H$80:$H$169,MATCH(Oil_Calcs!$F121,'General Inputs'!$F$80:$F$169,0)),INDEX('General Inputs'!$H$177:$H$266,MATCH(Oil_Calcs!$F121,'General Inputs'!$F$177:$F$266,0)))*$J121,0)</f>
        <v>0</v>
      </c>
      <c r="R121" s="249">
        <f ca="1">IFERROR(IF(Summary!$F$5="GWP100",INDEX('General Inputs'!$I$80:$I$169,MATCH(Oil_Calcs!$F121,'General Inputs'!$F$80:$F$169,0)),INDEX('General Inputs'!$I$177:$I$266,MATCH(Oil_Calcs!$F121,'General Inputs'!$F$177:$F$266,0)))*$J121,0)</f>
        <v>0</v>
      </c>
      <c r="S121" s="249">
        <f t="shared" ca="1" si="23"/>
        <v>0</v>
      </c>
      <c r="T121" s="231">
        <f t="shared" ca="1" si="21"/>
        <v>0</v>
      </c>
      <c r="U121" s="638">
        <f t="shared" ca="1" si="22"/>
        <v>0</v>
      </c>
      <c r="V121" s="249">
        <f ca="1">($K121/$F$5)*(1-$F$9)*Oil_Calcs!$F$10*$F$17</f>
        <v>0</v>
      </c>
      <c r="W121" s="231">
        <f ca="1">($K121/$F$5)*(1-$F$9)*Oil_Calcs!$F$11*$F$18</f>
        <v>0</v>
      </c>
      <c r="X121" s="638">
        <f ca="1">($K121/$F$5)*(1-$F$9)*Oil_Calcs!$F$12*$F$19</f>
        <v>0</v>
      </c>
      <c r="Y121" s="249">
        <f ca="1">IFERROR(IF(Summary!$F$5="GWP100",INDEX('General Inputs'!$G$80:$G$169,MATCH(Oil_Calcs!F121,'General Inputs'!$F$80:$F$169,0)),INDEX('General Inputs'!$G$177:$G$266,MATCH(Oil_Calcs!$F121,'General Inputs'!$F$177:$F$266,0)))*$K121,0)</f>
        <v>0</v>
      </c>
      <c r="Z121" s="231">
        <f ca="1">IFERROR(IF(Summary!$F$5="GWP100",INDEX('General Inputs'!$H$80:$H$169,MATCH(Oil_Calcs!$F121,'General Inputs'!$F$80:$F$169,0)),INDEX('General Inputs'!$H$177:$H$266,MATCH(Oil_Calcs!$F121,'General Inputs'!$F$177:$F$266,0)))*$K121,0)</f>
        <v>0</v>
      </c>
      <c r="AA121" s="638">
        <f ca="1">IFERROR(IF(Summary!$F$5="GWP100",INDEX('General Inputs'!$I$80:$I$169,MATCH(Oil_Calcs!$F121,'General Inputs'!$F$80:$F$169,0)),INDEX('General Inputs'!$I$177:$I$266,MATCH(Oil_Calcs!$F121,'General Inputs'!$F$177:$F$266,0)))*$K121,0)</f>
        <v>0</v>
      </c>
      <c r="AB121" s="249">
        <f t="shared" ca="1" si="28"/>
        <v>0</v>
      </c>
      <c r="AC121" s="231">
        <f t="shared" ca="1" si="29"/>
        <v>0</v>
      </c>
      <c r="AD121" s="638">
        <f t="shared" ca="1" si="30"/>
        <v>0</v>
      </c>
      <c r="AE121" s="639">
        <f ca="1">($L121/$F$5)*Oil_Calcs!$F$10*$F$17</f>
        <v>0</v>
      </c>
      <c r="AF121" s="640">
        <f ca="1">($L121/$F$5)*Oil_Calcs!$F$11*$F$18</f>
        <v>0</v>
      </c>
      <c r="AG121" s="641">
        <f ca="1">($L121/$F$5)*Oil_Calcs!$F$12*$F$19</f>
        <v>0</v>
      </c>
      <c r="AH121" s="639">
        <f t="shared" ca="1" si="24"/>
        <v>0</v>
      </c>
      <c r="AI121" s="640">
        <f t="shared" ca="1" si="25"/>
        <v>0</v>
      </c>
      <c r="AJ121" s="641">
        <f t="shared" ca="1" si="26"/>
        <v>0</v>
      </c>
      <c r="AK121" s="639">
        <f t="shared" ca="1" si="31"/>
        <v>0</v>
      </c>
      <c r="AL121" s="640">
        <f t="shared" ca="1" si="32"/>
        <v>0</v>
      </c>
      <c r="AM121" s="641">
        <f t="shared" ca="1" si="33"/>
        <v>0</v>
      </c>
    </row>
    <row r="122" spans="1:39" s="137" customFormat="1" ht="12.9" customHeight="1" x14ac:dyDescent="0.3">
      <c r="A122" s="134"/>
      <c r="B122" s="134"/>
      <c r="C122" s="135"/>
      <c r="D122" s="647"/>
      <c r="E122" s="234" t="str">
        <f t="shared" ca="1" si="18"/>
        <v>Greenland</v>
      </c>
      <c r="F122" s="234" t="str">
        <f t="shared" ca="1" si="18"/>
        <v>gl</v>
      </c>
      <c r="G122" s="234" t="str">
        <f t="shared" ca="1" si="18"/>
        <v>e6bbls</v>
      </c>
      <c r="H122" s="633"/>
      <c r="I122" s="633"/>
      <c r="J122" s="231">
        <f t="shared" ref="J122:L137" ca="1" si="34">INDIRECT((ADDRESS(ROW(),COLUMN(),,,$F$291)))</f>
        <v>0</v>
      </c>
      <c r="K122" s="231">
        <f t="shared" ca="1" si="34"/>
        <v>0</v>
      </c>
      <c r="L122" s="328">
        <f t="shared" ca="1" si="34"/>
        <v>0</v>
      </c>
      <c r="M122" s="249">
        <f ca="1">($J122/$F$5)*(1-$F$9)*Oil_Calcs!$F$10*$F$17</f>
        <v>0</v>
      </c>
      <c r="N122" s="231">
        <f ca="1">($J122/$F$5)*(1-$F$9)*Oil_Calcs!$F$11*$F$18</f>
        <v>0</v>
      </c>
      <c r="O122" s="638">
        <f ca="1">($J122/$F$5)*(1-$F$9)*Oil_Calcs!$F$12*$F$19</f>
        <v>0</v>
      </c>
      <c r="P122" s="249">
        <f ca="1">IFERROR(IF(Summary!$F$5="GWP100",INDEX('General Inputs'!$G$80:$G$169,MATCH(Oil_Calcs!F122,'General Inputs'!$F$80:$F$169,0)),INDEX('General Inputs'!$G$177:$G$266,MATCH(Oil_Calcs!$F122,'General Inputs'!$F$177:$F$266,0)))*$J122,0)</f>
        <v>0</v>
      </c>
      <c r="Q122" s="249">
        <f ca="1">IFERROR(IF(Summary!$F$5="GWP100",INDEX('General Inputs'!$H$80:$H$169,MATCH(Oil_Calcs!$F122,'General Inputs'!$F$80:$F$169,0)),INDEX('General Inputs'!$H$177:$H$266,MATCH(Oil_Calcs!$F122,'General Inputs'!$F$177:$F$266,0)))*$J122,0)</f>
        <v>0</v>
      </c>
      <c r="R122" s="249">
        <f ca="1">IFERROR(IF(Summary!$F$5="GWP100",INDEX('General Inputs'!$I$80:$I$169,MATCH(Oil_Calcs!$F122,'General Inputs'!$F$80:$F$169,0)),INDEX('General Inputs'!$I$177:$I$266,MATCH(Oil_Calcs!$F122,'General Inputs'!$F$177:$F$266,0)))*$J122,0)</f>
        <v>0</v>
      </c>
      <c r="S122" s="249">
        <f t="shared" ca="1" si="23"/>
        <v>0</v>
      </c>
      <c r="T122" s="231">
        <f t="shared" ca="1" si="21"/>
        <v>0</v>
      </c>
      <c r="U122" s="638">
        <f t="shared" ca="1" si="22"/>
        <v>0</v>
      </c>
      <c r="V122" s="249">
        <f ca="1">($K122/$F$5)*(1-$F$9)*Oil_Calcs!$F$10*$F$17</f>
        <v>0</v>
      </c>
      <c r="W122" s="231">
        <f ca="1">($K122/$F$5)*(1-$F$9)*Oil_Calcs!$F$11*$F$18</f>
        <v>0</v>
      </c>
      <c r="X122" s="638">
        <f ca="1">($K122/$F$5)*(1-$F$9)*Oil_Calcs!$F$12*$F$19</f>
        <v>0</v>
      </c>
      <c r="Y122" s="249">
        <f ca="1">IFERROR(IF(Summary!$F$5="GWP100",INDEX('General Inputs'!$G$80:$G$169,MATCH(Oil_Calcs!F122,'General Inputs'!$F$80:$F$169,0)),INDEX('General Inputs'!$G$177:$G$266,MATCH(Oil_Calcs!$F122,'General Inputs'!$F$177:$F$266,0)))*$K122,0)</f>
        <v>0</v>
      </c>
      <c r="Z122" s="231">
        <f ca="1">IFERROR(IF(Summary!$F$5="GWP100",INDEX('General Inputs'!$H$80:$H$169,MATCH(Oil_Calcs!$F122,'General Inputs'!$F$80:$F$169,0)),INDEX('General Inputs'!$H$177:$H$266,MATCH(Oil_Calcs!$F122,'General Inputs'!$F$177:$F$266,0)))*$K122,0)</f>
        <v>0</v>
      </c>
      <c r="AA122" s="638">
        <f ca="1">IFERROR(IF(Summary!$F$5="GWP100",INDEX('General Inputs'!$I$80:$I$169,MATCH(Oil_Calcs!$F122,'General Inputs'!$F$80:$F$169,0)),INDEX('General Inputs'!$I$177:$I$266,MATCH(Oil_Calcs!$F122,'General Inputs'!$F$177:$F$266,0)))*$K122,0)</f>
        <v>0</v>
      </c>
      <c r="AB122" s="249">
        <f t="shared" ca="1" si="28"/>
        <v>0</v>
      </c>
      <c r="AC122" s="231">
        <f t="shared" ca="1" si="29"/>
        <v>0</v>
      </c>
      <c r="AD122" s="638">
        <f t="shared" ca="1" si="30"/>
        <v>0</v>
      </c>
      <c r="AE122" s="639">
        <f ca="1">($L122/$F$5)*Oil_Calcs!$F$10*$F$17</f>
        <v>0</v>
      </c>
      <c r="AF122" s="640">
        <f ca="1">($L122/$F$5)*Oil_Calcs!$F$11*$F$18</f>
        <v>0</v>
      </c>
      <c r="AG122" s="641">
        <f ca="1">($L122/$F$5)*Oil_Calcs!$F$12*$F$19</f>
        <v>0</v>
      </c>
      <c r="AH122" s="639">
        <f t="shared" ca="1" si="24"/>
        <v>0</v>
      </c>
      <c r="AI122" s="640">
        <f t="shared" ca="1" si="25"/>
        <v>0</v>
      </c>
      <c r="AJ122" s="641">
        <f t="shared" ca="1" si="26"/>
        <v>0</v>
      </c>
      <c r="AK122" s="639">
        <f t="shared" ca="1" si="31"/>
        <v>0</v>
      </c>
      <c r="AL122" s="640">
        <f t="shared" ca="1" si="32"/>
        <v>0</v>
      </c>
      <c r="AM122" s="641">
        <f t="shared" ca="1" si="33"/>
        <v>0</v>
      </c>
    </row>
    <row r="123" spans="1:39" s="137" customFormat="1" ht="12.9" customHeight="1" x14ac:dyDescent="0.3">
      <c r="A123" s="134"/>
      <c r="B123" s="134"/>
      <c r="C123" s="135"/>
      <c r="D123" s="647"/>
      <c r="E123" s="234" t="str">
        <f t="shared" ca="1" si="18"/>
        <v>Gambia</v>
      </c>
      <c r="F123" s="234" t="str">
        <f t="shared" ca="1" si="18"/>
        <v>gm</v>
      </c>
      <c r="G123" s="234" t="str">
        <f t="shared" ca="1" si="18"/>
        <v>e6bbls</v>
      </c>
      <c r="H123" s="633"/>
      <c r="I123" s="633"/>
      <c r="J123" s="231">
        <f t="shared" ca="1" si="34"/>
        <v>0</v>
      </c>
      <c r="K123" s="231">
        <f t="shared" ca="1" si="34"/>
        <v>0</v>
      </c>
      <c r="L123" s="328">
        <f t="shared" ca="1" si="34"/>
        <v>0</v>
      </c>
      <c r="M123" s="249">
        <f ca="1">($J123/$F$5)*(1-$F$9)*Oil_Calcs!$F$10*$F$17</f>
        <v>0</v>
      </c>
      <c r="N123" s="231">
        <f ca="1">($J123/$F$5)*(1-$F$9)*Oil_Calcs!$F$11*$F$18</f>
        <v>0</v>
      </c>
      <c r="O123" s="638">
        <f ca="1">($J123/$F$5)*(1-$F$9)*Oil_Calcs!$F$12*$F$19</f>
        <v>0</v>
      </c>
      <c r="P123" s="249">
        <f ca="1">IFERROR(IF(Summary!$F$5="GWP100",INDEX('General Inputs'!$G$80:$G$169,MATCH(Oil_Calcs!F123,'General Inputs'!$F$80:$F$169,0)),INDEX('General Inputs'!$G$177:$G$266,MATCH(Oil_Calcs!$F123,'General Inputs'!$F$177:$F$266,0)))*$J123,0)</f>
        <v>0</v>
      </c>
      <c r="Q123" s="249">
        <f ca="1">IFERROR(IF(Summary!$F$5="GWP100",INDEX('General Inputs'!$H$80:$H$169,MATCH(Oil_Calcs!$F123,'General Inputs'!$F$80:$F$169,0)),INDEX('General Inputs'!$H$177:$H$266,MATCH(Oil_Calcs!$F123,'General Inputs'!$F$177:$F$266,0)))*$J123,0)</f>
        <v>0</v>
      </c>
      <c r="R123" s="249">
        <f ca="1">IFERROR(IF(Summary!$F$5="GWP100",INDEX('General Inputs'!$I$80:$I$169,MATCH(Oil_Calcs!$F123,'General Inputs'!$F$80:$F$169,0)),INDEX('General Inputs'!$I$177:$I$266,MATCH(Oil_Calcs!$F123,'General Inputs'!$F$177:$F$266,0)))*$J123,0)</f>
        <v>0</v>
      </c>
      <c r="S123" s="249">
        <f t="shared" ca="1" si="23"/>
        <v>0</v>
      </c>
      <c r="T123" s="231">
        <f t="shared" ca="1" si="21"/>
        <v>0</v>
      </c>
      <c r="U123" s="638">
        <f t="shared" ca="1" si="22"/>
        <v>0</v>
      </c>
      <c r="V123" s="249">
        <f ca="1">($K123/$F$5)*(1-$F$9)*Oil_Calcs!$F$10*$F$17</f>
        <v>0</v>
      </c>
      <c r="W123" s="231">
        <f ca="1">($K123/$F$5)*(1-$F$9)*Oil_Calcs!$F$11*$F$18</f>
        <v>0</v>
      </c>
      <c r="X123" s="638">
        <f ca="1">($K123/$F$5)*(1-$F$9)*Oil_Calcs!$F$12*$F$19</f>
        <v>0</v>
      </c>
      <c r="Y123" s="249">
        <f ca="1">IFERROR(IF(Summary!$F$5="GWP100",INDEX('General Inputs'!$G$80:$G$169,MATCH(Oil_Calcs!F123,'General Inputs'!$F$80:$F$169,0)),INDEX('General Inputs'!$G$177:$G$266,MATCH(Oil_Calcs!$F123,'General Inputs'!$F$177:$F$266,0)))*$K123,0)</f>
        <v>0</v>
      </c>
      <c r="Z123" s="231">
        <f ca="1">IFERROR(IF(Summary!$F$5="GWP100",INDEX('General Inputs'!$H$80:$H$169,MATCH(Oil_Calcs!$F123,'General Inputs'!$F$80:$F$169,0)),INDEX('General Inputs'!$H$177:$H$266,MATCH(Oil_Calcs!$F123,'General Inputs'!$F$177:$F$266,0)))*$K123,0)</f>
        <v>0</v>
      </c>
      <c r="AA123" s="638">
        <f ca="1">IFERROR(IF(Summary!$F$5="GWP100",INDEX('General Inputs'!$I$80:$I$169,MATCH(Oil_Calcs!$F123,'General Inputs'!$F$80:$F$169,0)),INDEX('General Inputs'!$I$177:$I$266,MATCH(Oil_Calcs!$F123,'General Inputs'!$F$177:$F$266,0)))*$K123,0)</f>
        <v>0</v>
      </c>
      <c r="AB123" s="249">
        <f t="shared" ca="1" si="28"/>
        <v>0</v>
      </c>
      <c r="AC123" s="231">
        <f t="shared" ca="1" si="29"/>
        <v>0</v>
      </c>
      <c r="AD123" s="638">
        <f t="shared" ca="1" si="30"/>
        <v>0</v>
      </c>
      <c r="AE123" s="639">
        <f ca="1">($L123/$F$5)*Oil_Calcs!$F$10*$F$17</f>
        <v>0</v>
      </c>
      <c r="AF123" s="640">
        <f ca="1">($L123/$F$5)*Oil_Calcs!$F$11*$F$18</f>
        <v>0</v>
      </c>
      <c r="AG123" s="641">
        <f ca="1">($L123/$F$5)*Oil_Calcs!$F$12*$F$19</f>
        <v>0</v>
      </c>
      <c r="AH123" s="639">
        <f t="shared" ca="1" si="24"/>
        <v>0</v>
      </c>
      <c r="AI123" s="640">
        <f t="shared" ca="1" si="25"/>
        <v>0</v>
      </c>
      <c r="AJ123" s="641">
        <f t="shared" ca="1" si="26"/>
        <v>0</v>
      </c>
      <c r="AK123" s="639">
        <f t="shared" ca="1" si="31"/>
        <v>0</v>
      </c>
      <c r="AL123" s="640">
        <f t="shared" ca="1" si="32"/>
        <v>0</v>
      </c>
      <c r="AM123" s="641">
        <f t="shared" ca="1" si="33"/>
        <v>0</v>
      </c>
    </row>
    <row r="124" spans="1:39" s="137" customFormat="1" ht="12.9" customHeight="1" x14ac:dyDescent="0.3">
      <c r="A124" s="134"/>
      <c r="B124" s="134"/>
      <c r="C124" s="135"/>
      <c r="D124" s="647"/>
      <c r="E124" s="234" t="str">
        <f t="shared" ca="1" si="18"/>
        <v>Guinea</v>
      </c>
      <c r="F124" s="234" t="str">
        <f t="shared" ca="1" si="18"/>
        <v>gn</v>
      </c>
      <c r="G124" s="234" t="str">
        <f t="shared" ca="1" si="18"/>
        <v>e6bbls</v>
      </c>
      <c r="H124" s="633"/>
      <c r="I124" s="633"/>
      <c r="J124" s="231">
        <f t="shared" ca="1" si="34"/>
        <v>0</v>
      </c>
      <c r="K124" s="231">
        <f t="shared" ca="1" si="34"/>
        <v>0</v>
      </c>
      <c r="L124" s="328">
        <f t="shared" ca="1" si="34"/>
        <v>0</v>
      </c>
      <c r="M124" s="249">
        <f ca="1">($J124/$F$5)*(1-$F$9)*Oil_Calcs!$F$10*$F$17</f>
        <v>0</v>
      </c>
      <c r="N124" s="231">
        <f ca="1">($J124/$F$5)*(1-$F$9)*Oil_Calcs!$F$11*$F$18</f>
        <v>0</v>
      </c>
      <c r="O124" s="638">
        <f ca="1">($J124/$F$5)*(1-$F$9)*Oil_Calcs!$F$12*$F$19</f>
        <v>0</v>
      </c>
      <c r="P124" s="249">
        <f ca="1">IFERROR(IF(Summary!$F$5="GWP100",INDEX('General Inputs'!$G$80:$G$169,MATCH(Oil_Calcs!F124,'General Inputs'!$F$80:$F$169,0)),INDEX('General Inputs'!$G$177:$G$266,MATCH(Oil_Calcs!$F124,'General Inputs'!$F$177:$F$266,0)))*$J124,0)</f>
        <v>0</v>
      </c>
      <c r="Q124" s="249">
        <f ca="1">IFERROR(IF(Summary!$F$5="GWP100",INDEX('General Inputs'!$H$80:$H$169,MATCH(Oil_Calcs!$F124,'General Inputs'!$F$80:$F$169,0)),INDEX('General Inputs'!$H$177:$H$266,MATCH(Oil_Calcs!$F124,'General Inputs'!$F$177:$F$266,0)))*$J124,0)</f>
        <v>0</v>
      </c>
      <c r="R124" s="249">
        <f ca="1">IFERROR(IF(Summary!$F$5="GWP100",INDEX('General Inputs'!$I$80:$I$169,MATCH(Oil_Calcs!$F124,'General Inputs'!$F$80:$F$169,0)),INDEX('General Inputs'!$I$177:$I$266,MATCH(Oil_Calcs!$F124,'General Inputs'!$F$177:$F$266,0)))*$J124,0)</f>
        <v>0</v>
      </c>
      <c r="S124" s="249">
        <f t="shared" ca="1" si="23"/>
        <v>0</v>
      </c>
      <c r="T124" s="231">
        <f t="shared" ca="1" si="21"/>
        <v>0</v>
      </c>
      <c r="U124" s="638">
        <f t="shared" ca="1" si="22"/>
        <v>0</v>
      </c>
      <c r="V124" s="249">
        <f ca="1">($K124/$F$5)*(1-$F$9)*Oil_Calcs!$F$10*$F$17</f>
        <v>0</v>
      </c>
      <c r="W124" s="231">
        <f ca="1">($K124/$F$5)*(1-$F$9)*Oil_Calcs!$F$11*$F$18</f>
        <v>0</v>
      </c>
      <c r="X124" s="638">
        <f ca="1">($K124/$F$5)*(1-$F$9)*Oil_Calcs!$F$12*$F$19</f>
        <v>0</v>
      </c>
      <c r="Y124" s="249">
        <f ca="1">IFERROR(IF(Summary!$F$5="GWP100",INDEX('General Inputs'!$G$80:$G$169,MATCH(Oil_Calcs!F124,'General Inputs'!$F$80:$F$169,0)),INDEX('General Inputs'!$G$177:$G$266,MATCH(Oil_Calcs!$F124,'General Inputs'!$F$177:$F$266,0)))*$K124,0)</f>
        <v>0</v>
      </c>
      <c r="Z124" s="231">
        <f ca="1">IFERROR(IF(Summary!$F$5="GWP100",INDEX('General Inputs'!$H$80:$H$169,MATCH(Oil_Calcs!$F124,'General Inputs'!$F$80:$F$169,0)),INDEX('General Inputs'!$H$177:$H$266,MATCH(Oil_Calcs!$F124,'General Inputs'!$F$177:$F$266,0)))*$K124,0)</f>
        <v>0</v>
      </c>
      <c r="AA124" s="638">
        <f ca="1">IFERROR(IF(Summary!$F$5="GWP100",INDEX('General Inputs'!$I$80:$I$169,MATCH(Oil_Calcs!$F124,'General Inputs'!$F$80:$F$169,0)),INDEX('General Inputs'!$I$177:$I$266,MATCH(Oil_Calcs!$F124,'General Inputs'!$F$177:$F$266,0)))*$K124,0)</f>
        <v>0</v>
      </c>
      <c r="AB124" s="249">
        <f t="shared" ca="1" si="28"/>
        <v>0</v>
      </c>
      <c r="AC124" s="231">
        <f t="shared" ca="1" si="29"/>
        <v>0</v>
      </c>
      <c r="AD124" s="638">
        <f t="shared" ca="1" si="30"/>
        <v>0</v>
      </c>
      <c r="AE124" s="639">
        <f ca="1">($L124/$F$5)*Oil_Calcs!$F$10*$F$17</f>
        <v>0</v>
      </c>
      <c r="AF124" s="640">
        <f ca="1">($L124/$F$5)*Oil_Calcs!$F$11*$F$18</f>
        <v>0</v>
      </c>
      <c r="AG124" s="641">
        <f ca="1">($L124/$F$5)*Oil_Calcs!$F$12*$F$19</f>
        <v>0</v>
      </c>
      <c r="AH124" s="639">
        <f t="shared" ca="1" si="24"/>
        <v>0</v>
      </c>
      <c r="AI124" s="640">
        <f t="shared" ca="1" si="25"/>
        <v>0</v>
      </c>
      <c r="AJ124" s="641">
        <f t="shared" ca="1" si="26"/>
        <v>0</v>
      </c>
      <c r="AK124" s="639">
        <f t="shared" ca="1" si="31"/>
        <v>0</v>
      </c>
      <c r="AL124" s="640">
        <f t="shared" ca="1" si="32"/>
        <v>0</v>
      </c>
      <c r="AM124" s="641">
        <f t="shared" ca="1" si="33"/>
        <v>0</v>
      </c>
    </row>
    <row r="125" spans="1:39" s="137" customFormat="1" ht="12.9" customHeight="1" x14ac:dyDescent="0.3">
      <c r="A125" s="134"/>
      <c r="B125" s="134"/>
      <c r="C125" s="135"/>
      <c r="D125" s="647"/>
      <c r="E125" s="234" t="str">
        <f t="shared" ca="1" si="18"/>
        <v>Guadeloupe</v>
      </c>
      <c r="F125" s="234" t="str">
        <f t="shared" ca="1" si="18"/>
        <v>gp</v>
      </c>
      <c r="G125" s="234" t="str">
        <f t="shared" ca="1" si="18"/>
        <v>e6bbls</v>
      </c>
      <c r="H125" s="633"/>
      <c r="I125" s="633"/>
      <c r="J125" s="231">
        <f t="shared" ca="1" si="34"/>
        <v>0</v>
      </c>
      <c r="K125" s="231">
        <f t="shared" ca="1" si="34"/>
        <v>0</v>
      </c>
      <c r="L125" s="328">
        <f t="shared" ca="1" si="34"/>
        <v>0</v>
      </c>
      <c r="M125" s="249">
        <f ca="1">($J125/$F$5)*(1-$F$9)*Oil_Calcs!$F$10*$F$17</f>
        <v>0</v>
      </c>
      <c r="N125" s="231">
        <f ca="1">($J125/$F$5)*(1-$F$9)*Oil_Calcs!$F$11*$F$18</f>
        <v>0</v>
      </c>
      <c r="O125" s="638">
        <f ca="1">($J125/$F$5)*(1-$F$9)*Oil_Calcs!$F$12*$F$19</f>
        <v>0</v>
      </c>
      <c r="P125" s="249">
        <f ca="1">IFERROR(IF(Summary!$F$5="GWP100",INDEX('General Inputs'!$G$80:$G$169,MATCH(Oil_Calcs!F125,'General Inputs'!$F$80:$F$169,0)),INDEX('General Inputs'!$G$177:$G$266,MATCH(Oil_Calcs!$F125,'General Inputs'!$F$177:$F$266,0)))*$J125,0)</f>
        <v>0</v>
      </c>
      <c r="Q125" s="249">
        <f ca="1">IFERROR(IF(Summary!$F$5="GWP100",INDEX('General Inputs'!$H$80:$H$169,MATCH(Oil_Calcs!$F125,'General Inputs'!$F$80:$F$169,0)),INDEX('General Inputs'!$H$177:$H$266,MATCH(Oil_Calcs!$F125,'General Inputs'!$F$177:$F$266,0)))*$J125,0)</f>
        <v>0</v>
      </c>
      <c r="R125" s="249">
        <f ca="1">IFERROR(IF(Summary!$F$5="GWP100",INDEX('General Inputs'!$I$80:$I$169,MATCH(Oil_Calcs!$F125,'General Inputs'!$F$80:$F$169,0)),INDEX('General Inputs'!$I$177:$I$266,MATCH(Oil_Calcs!$F125,'General Inputs'!$F$177:$F$266,0)))*$J125,0)</f>
        <v>0</v>
      </c>
      <c r="S125" s="249">
        <f t="shared" ca="1" si="23"/>
        <v>0</v>
      </c>
      <c r="T125" s="231">
        <f t="shared" ca="1" si="21"/>
        <v>0</v>
      </c>
      <c r="U125" s="638">
        <f t="shared" ca="1" si="22"/>
        <v>0</v>
      </c>
      <c r="V125" s="249">
        <f ca="1">($K125/$F$5)*(1-$F$9)*Oil_Calcs!$F$10*$F$17</f>
        <v>0</v>
      </c>
      <c r="W125" s="231">
        <f ca="1">($K125/$F$5)*(1-$F$9)*Oil_Calcs!$F$11*$F$18</f>
        <v>0</v>
      </c>
      <c r="X125" s="638">
        <f ca="1">($K125/$F$5)*(1-$F$9)*Oil_Calcs!$F$12*$F$19</f>
        <v>0</v>
      </c>
      <c r="Y125" s="249">
        <f ca="1">IFERROR(IF(Summary!$F$5="GWP100",INDEX('General Inputs'!$G$80:$G$169,MATCH(Oil_Calcs!F125,'General Inputs'!$F$80:$F$169,0)),INDEX('General Inputs'!$G$177:$G$266,MATCH(Oil_Calcs!$F125,'General Inputs'!$F$177:$F$266,0)))*$K125,0)</f>
        <v>0</v>
      </c>
      <c r="Z125" s="231">
        <f ca="1">IFERROR(IF(Summary!$F$5="GWP100",INDEX('General Inputs'!$H$80:$H$169,MATCH(Oil_Calcs!$F125,'General Inputs'!$F$80:$F$169,0)),INDEX('General Inputs'!$H$177:$H$266,MATCH(Oil_Calcs!$F125,'General Inputs'!$F$177:$F$266,0)))*$K125,0)</f>
        <v>0</v>
      </c>
      <c r="AA125" s="638">
        <f ca="1">IFERROR(IF(Summary!$F$5="GWP100",INDEX('General Inputs'!$I$80:$I$169,MATCH(Oil_Calcs!$F125,'General Inputs'!$F$80:$F$169,0)),INDEX('General Inputs'!$I$177:$I$266,MATCH(Oil_Calcs!$F125,'General Inputs'!$F$177:$F$266,0)))*$K125,0)</f>
        <v>0</v>
      </c>
      <c r="AB125" s="249">
        <f t="shared" ca="1" si="28"/>
        <v>0</v>
      </c>
      <c r="AC125" s="231">
        <f t="shared" ca="1" si="29"/>
        <v>0</v>
      </c>
      <c r="AD125" s="638">
        <f t="shared" ca="1" si="30"/>
        <v>0</v>
      </c>
      <c r="AE125" s="639">
        <f ca="1">($L125/$F$5)*Oil_Calcs!$F$10*$F$17</f>
        <v>0</v>
      </c>
      <c r="AF125" s="640">
        <f ca="1">($L125/$F$5)*Oil_Calcs!$F$11*$F$18</f>
        <v>0</v>
      </c>
      <c r="AG125" s="641">
        <f ca="1">($L125/$F$5)*Oil_Calcs!$F$12*$F$19</f>
        <v>0</v>
      </c>
      <c r="AH125" s="639">
        <f t="shared" ca="1" si="24"/>
        <v>0</v>
      </c>
      <c r="AI125" s="640">
        <f t="shared" ca="1" si="25"/>
        <v>0</v>
      </c>
      <c r="AJ125" s="641">
        <f t="shared" ca="1" si="26"/>
        <v>0</v>
      </c>
      <c r="AK125" s="639">
        <f t="shared" ca="1" si="31"/>
        <v>0</v>
      </c>
      <c r="AL125" s="640">
        <f t="shared" ca="1" si="32"/>
        <v>0</v>
      </c>
      <c r="AM125" s="641">
        <f t="shared" ca="1" si="33"/>
        <v>0</v>
      </c>
    </row>
    <row r="126" spans="1:39" s="137" customFormat="1" ht="12.9" customHeight="1" x14ac:dyDescent="0.3">
      <c r="A126" s="134"/>
      <c r="B126" s="134"/>
      <c r="C126" s="135"/>
      <c r="D126" s="647"/>
      <c r="E126" s="234" t="str">
        <f t="shared" ca="1" si="18"/>
        <v>Equatorial Guinea</v>
      </c>
      <c r="F126" s="234" t="str">
        <f t="shared" ca="1" si="18"/>
        <v>gq</v>
      </c>
      <c r="G126" s="234" t="str">
        <f t="shared" ca="1" si="18"/>
        <v>e6bbls</v>
      </c>
      <c r="H126" s="633"/>
      <c r="I126" s="633"/>
      <c r="J126" s="231">
        <f t="shared" ca="1" si="34"/>
        <v>65.700000657000004</v>
      </c>
      <c r="K126" s="231">
        <f t="shared" ca="1" si="34"/>
        <v>60.870000613200006</v>
      </c>
      <c r="L126" s="328">
        <f t="shared" ca="1" si="34"/>
        <v>40.150000401500002</v>
      </c>
      <c r="M126" s="249">
        <f ca="1">($J126/$F$5)*(1-$F$9)*Oil_Calcs!$F$10*$F$17</f>
        <v>22488.373452714568</v>
      </c>
      <c r="N126" s="231">
        <f ca="1">($J126/$F$5)*(1-$F$9)*Oil_Calcs!$F$11*$F$18</f>
        <v>24456.168244561679</v>
      </c>
      <c r="O126" s="638">
        <f ca="1">($J126/$F$5)*(1-$F$9)*Oil_Calcs!$F$12*$F$19</f>
        <v>26678.968670609604</v>
      </c>
      <c r="P126" s="249">
        <f ca="1">IFERROR(IF(Summary!$F$5="GWP100",INDEX('General Inputs'!$G$80:$G$169,MATCH(Oil_Calcs!F126,'General Inputs'!$F$80:$F$169,0)),INDEX('General Inputs'!$G$177:$G$266,MATCH(Oil_Calcs!$F126,'General Inputs'!$F$177:$F$266,0)))*$J126,0)</f>
        <v>1616.8627435185122</v>
      </c>
      <c r="Q126" s="249">
        <f ca="1">IFERROR(IF(Summary!$F$5="GWP100",INDEX('General Inputs'!$H$80:$H$169,MATCH(Oil_Calcs!$F126,'General Inputs'!$F$80:$F$169,0)),INDEX('General Inputs'!$H$177:$H$266,MATCH(Oil_Calcs!$F126,'General Inputs'!$F$177:$F$266,0)))*$J126,0)</f>
        <v>2427.2219155385205</v>
      </c>
      <c r="R126" s="249">
        <f ca="1">IFERROR(IF(Summary!$F$5="GWP100",INDEX('General Inputs'!$I$80:$I$169,MATCH(Oil_Calcs!$F126,'General Inputs'!$F$80:$F$169,0)),INDEX('General Inputs'!$I$177:$I$266,MATCH(Oil_Calcs!$F126,'General Inputs'!$F$177:$F$266,0)))*$J126,0)</f>
        <v>3779.0028793142219</v>
      </c>
      <c r="S126" s="249">
        <f t="shared" ca="1" si="23"/>
        <v>24105.23619623308</v>
      </c>
      <c r="T126" s="231">
        <f t="shared" ca="1" si="21"/>
        <v>26883.3901601002</v>
      </c>
      <c r="U126" s="638">
        <f t="shared" ca="1" si="22"/>
        <v>30457.971549923826</v>
      </c>
      <c r="V126" s="249">
        <f ca="1">($K126/$F$5)*(1-$F$9)*Oil_Calcs!$F$10*$F$17</f>
        <v>20835.118602251645</v>
      </c>
      <c r="W126" s="231">
        <f ca="1">($K126/$F$5)*(1-$F$9)*Oil_Calcs!$F$11*$F$18</f>
        <v>22658.249028257564</v>
      </c>
      <c r="X126" s="638">
        <f ca="1">($K126/$F$5)*(1-$F$9)*Oil_Calcs!$F$12*$F$19</f>
        <v>24717.638098935491</v>
      </c>
      <c r="Y126" s="249">
        <f ca="1">IFERROR(IF(Summary!$F$5="GWP100",INDEX('General Inputs'!$G$80:$G$169,MATCH(Oil_Calcs!F126,'General Inputs'!$F$80:$F$169,0)),INDEX('General Inputs'!$G$177:$G$266,MATCH(Oil_Calcs!$F126,'General Inputs'!$F$177:$F$266,0)))*$K126,0)</f>
        <v>1497.9974917084887</v>
      </c>
      <c r="Z126" s="231">
        <f ca="1">IFERROR(IF(Summary!$F$5="GWP100",INDEX('General Inputs'!$H$80:$H$169,MATCH(Oil_Calcs!$F126,'General Inputs'!$F$80:$F$169,0)),INDEX('General Inputs'!$H$177:$H$266,MATCH(Oil_Calcs!$F126,'General Inputs'!$F$177:$F$266,0)))*$K126,0)</f>
        <v>2248.7823136948591</v>
      </c>
      <c r="AA126" s="638">
        <f ca="1">IFERROR(IF(Summary!$F$5="GWP100",INDEX('General Inputs'!$I$80:$I$169,MATCH(Oil_Calcs!$F126,'General Inputs'!$F$80:$F$169,0)),INDEX('General Inputs'!$I$177:$I$266,MATCH(Oil_Calcs!$F126,'General Inputs'!$F$177:$F$266,0)))*$K126,0)</f>
        <v>3501.185772920277</v>
      </c>
      <c r="AB126" s="249">
        <f t="shared" ca="1" si="28"/>
        <v>22333.116093960132</v>
      </c>
      <c r="AC126" s="231">
        <f t="shared" ca="1" si="29"/>
        <v>24907.031341952425</v>
      </c>
      <c r="AD126" s="638">
        <f t="shared" ca="1" si="30"/>
        <v>28218.82387185577</v>
      </c>
      <c r="AE126" s="639">
        <f ca="1">($L126/$F$5)*Oil_Calcs!$F$10*$F$17</f>
        <v>15616.926008829558</v>
      </c>
      <c r="AF126" s="640">
        <f ca="1">($L126/$F$5)*Oil_Calcs!$F$11*$F$18</f>
        <v>16983.450169834498</v>
      </c>
      <c r="AG126" s="641">
        <f ca="1">($L126/$F$5)*Oil_Calcs!$F$12*$F$19</f>
        <v>18527.061576812222</v>
      </c>
      <c r="AH126" s="639">
        <f t="shared" ca="1" si="24"/>
        <v>1244.7511142705603</v>
      </c>
      <c r="AI126" s="640">
        <f t="shared" ca="1" si="25"/>
        <v>1774.9313099866583</v>
      </c>
      <c r="AJ126" s="641">
        <f t="shared" ca="1" si="26"/>
        <v>4189.7453228161985</v>
      </c>
      <c r="AK126" s="639">
        <f t="shared" ca="1" si="31"/>
        <v>16861.677123100118</v>
      </c>
      <c r="AL126" s="640">
        <f t="shared" ca="1" si="32"/>
        <v>18758.381479821157</v>
      </c>
      <c r="AM126" s="641">
        <f t="shared" ca="1" si="33"/>
        <v>22716.80689962842</v>
      </c>
    </row>
    <row r="127" spans="1:39" s="137" customFormat="1" ht="12.9" customHeight="1" x14ac:dyDescent="0.3">
      <c r="A127" s="134"/>
      <c r="B127" s="134"/>
      <c r="C127" s="135"/>
      <c r="D127" s="647"/>
      <c r="E127" s="234" t="str">
        <f t="shared" ca="1" si="18"/>
        <v>Greece</v>
      </c>
      <c r="F127" s="234" t="str">
        <f t="shared" ca="1" si="18"/>
        <v>gr</v>
      </c>
      <c r="G127" s="234" t="str">
        <f t="shared" ca="1" si="18"/>
        <v>e6bbls</v>
      </c>
      <c r="H127" s="633"/>
      <c r="I127" s="633"/>
      <c r="J127" s="231">
        <f t="shared" ca="1" si="34"/>
        <v>0</v>
      </c>
      <c r="K127" s="231">
        <f t="shared" ca="1" si="34"/>
        <v>6.6702650666526502</v>
      </c>
      <c r="L127" s="328">
        <f t="shared" ca="1" si="34"/>
        <v>0</v>
      </c>
      <c r="M127" s="249">
        <f ca="1">($J127/$F$5)*(1-$F$9)*Oil_Calcs!$F$10*$F$17</f>
        <v>0</v>
      </c>
      <c r="N127" s="231">
        <f ca="1">($J127/$F$5)*(1-$F$9)*Oil_Calcs!$F$11*$F$18</f>
        <v>0</v>
      </c>
      <c r="O127" s="638">
        <f ca="1">($J127/$F$5)*(1-$F$9)*Oil_Calcs!$F$12*$F$19</f>
        <v>0</v>
      </c>
      <c r="P127" s="249">
        <f ca="1">IFERROR(IF(Summary!$F$5="GWP100",INDEX('General Inputs'!$G$80:$G$169,MATCH(Oil_Calcs!F127,'General Inputs'!$F$80:$F$169,0)),INDEX('General Inputs'!$G$177:$G$266,MATCH(Oil_Calcs!$F127,'General Inputs'!$F$177:$F$266,0)))*$J127,0)</f>
        <v>0</v>
      </c>
      <c r="Q127" s="249">
        <f ca="1">IFERROR(IF(Summary!$F$5="GWP100",INDEX('General Inputs'!$H$80:$H$169,MATCH(Oil_Calcs!$F127,'General Inputs'!$F$80:$F$169,0)),INDEX('General Inputs'!$H$177:$H$266,MATCH(Oil_Calcs!$F127,'General Inputs'!$F$177:$F$266,0)))*$J127,0)</f>
        <v>0</v>
      </c>
      <c r="R127" s="249">
        <f ca="1">IFERROR(IF(Summary!$F$5="GWP100",INDEX('General Inputs'!$I$80:$I$169,MATCH(Oil_Calcs!$F127,'General Inputs'!$F$80:$F$169,0)),INDEX('General Inputs'!$I$177:$I$266,MATCH(Oil_Calcs!$F127,'General Inputs'!$F$177:$F$266,0)))*$J127,0)</f>
        <v>0</v>
      </c>
      <c r="S127" s="249">
        <f t="shared" ca="1" si="23"/>
        <v>0</v>
      </c>
      <c r="T127" s="231">
        <f t="shared" ca="1" si="21"/>
        <v>0</v>
      </c>
      <c r="U127" s="638">
        <f t="shared" ca="1" si="22"/>
        <v>0</v>
      </c>
      <c r="V127" s="249">
        <f ca="1">($K127/$F$5)*(1-$F$9)*Oil_Calcs!$F$10*$F$17</f>
        <v>2283.1569307069508</v>
      </c>
      <c r="W127" s="231">
        <f ca="1">($K127/$F$5)*(1-$F$9)*Oil_Calcs!$F$11*$F$18</f>
        <v>2482.939468410782</v>
      </c>
      <c r="X127" s="638">
        <f ca="1">($K127/$F$5)*(1-$F$9)*Oil_Calcs!$F$12*$F$19</f>
        <v>2708.611734525568</v>
      </c>
      <c r="Y127" s="249">
        <f ca="1">IFERROR(IF(Summary!$F$5="GWP100",INDEX('General Inputs'!$G$80:$G$169,MATCH(Oil_Calcs!F127,'General Inputs'!$F$80:$F$169,0)),INDEX('General Inputs'!$G$177:$G$266,MATCH(Oil_Calcs!$F127,'General Inputs'!$F$177:$F$266,0)))*$K127,0)</f>
        <v>198.68187350441292</v>
      </c>
      <c r="Z127" s="231">
        <f ca="1">IFERROR(IF(Summary!$F$5="GWP100",INDEX('General Inputs'!$H$80:$H$169,MATCH(Oil_Calcs!$F127,'General Inputs'!$F$80:$F$169,0)),INDEX('General Inputs'!$H$177:$H$266,MATCH(Oil_Calcs!$F127,'General Inputs'!$F$177:$F$266,0)))*$K127,0)</f>
        <v>225.46396986868626</v>
      </c>
      <c r="AA127" s="638">
        <f ca="1">IFERROR(IF(Summary!$F$5="GWP100",INDEX('General Inputs'!$I$80:$I$169,MATCH(Oil_Calcs!$F127,'General Inputs'!$F$80:$F$169,0)),INDEX('General Inputs'!$I$177:$I$266,MATCH(Oil_Calcs!$F127,'General Inputs'!$F$177:$F$266,0)))*$K127,0)</f>
        <v>423.69760397597912</v>
      </c>
      <c r="AB127" s="249">
        <f t="shared" ca="1" si="28"/>
        <v>2481.8388042113638</v>
      </c>
      <c r="AC127" s="231">
        <f t="shared" ca="1" si="29"/>
        <v>2708.403438279468</v>
      </c>
      <c r="AD127" s="638">
        <f t="shared" ca="1" si="30"/>
        <v>3132.3093385015472</v>
      </c>
      <c r="AE127" s="639">
        <f ca="1">($L127/$F$5)*Oil_Calcs!$F$10*$F$17</f>
        <v>0</v>
      </c>
      <c r="AF127" s="640">
        <f ca="1">($L127/$F$5)*Oil_Calcs!$F$11*$F$18</f>
        <v>0</v>
      </c>
      <c r="AG127" s="641">
        <f ca="1">($L127/$F$5)*Oil_Calcs!$F$12*$F$19</f>
        <v>0</v>
      </c>
      <c r="AH127" s="639">
        <f t="shared" ca="1" si="24"/>
        <v>0</v>
      </c>
      <c r="AI127" s="640">
        <f t="shared" ca="1" si="25"/>
        <v>0</v>
      </c>
      <c r="AJ127" s="641">
        <f t="shared" ca="1" si="26"/>
        <v>0</v>
      </c>
      <c r="AK127" s="639">
        <f t="shared" ca="1" si="31"/>
        <v>0</v>
      </c>
      <c r="AL127" s="640">
        <f t="shared" ca="1" si="32"/>
        <v>0</v>
      </c>
      <c r="AM127" s="641">
        <f t="shared" ca="1" si="33"/>
        <v>0</v>
      </c>
    </row>
    <row r="128" spans="1:39" s="137" customFormat="1" ht="12.9" customHeight="1" x14ac:dyDescent="0.3">
      <c r="A128" s="134"/>
      <c r="B128" s="134"/>
      <c r="C128" s="135"/>
      <c r="D128" s="647"/>
      <c r="E128" s="234" t="str">
        <f t="shared" ca="1" si="18"/>
        <v>South Georgia and the South Sandwich Islands</v>
      </c>
      <c r="F128" s="234" t="str">
        <f t="shared" ca="1" si="18"/>
        <v>gs</v>
      </c>
      <c r="G128" s="234" t="str">
        <f t="shared" ca="1" si="18"/>
        <v>e6bbls</v>
      </c>
      <c r="H128" s="633"/>
      <c r="I128" s="633"/>
      <c r="J128" s="231">
        <f t="shared" ca="1" si="34"/>
        <v>0</v>
      </c>
      <c r="K128" s="231">
        <f t="shared" ca="1" si="34"/>
        <v>0</v>
      </c>
      <c r="L128" s="328">
        <f t="shared" ca="1" si="34"/>
        <v>0</v>
      </c>
      <c r="M128" s="249">
        <f ca="1">($J128/$F$5)*(1-$F$9)*Oil_Calcs!$F$10*$F$17</f>
        <v>0</v>
      </c>
      <c r="N128" s="231">
        <f ca="1">($J128/$F$5)*(1-$F$9)*Oil_Calcs!$F$11*$F$18</f>
        <v>0</v>
      </c>
      <c r="O128" s="638">
        <f ca="1">($J128/$F$5)*(1-$F$9)*Oil_Calcs!$F$12*$F$19</f>
        <v>0</v>
      </c>
      <c r="P128" s="249">
        <f ca="1">IFERROR(IF(Summary!$F$5="GWP100",INDEX('General Inputs'!$G$80:$G$169,MATCH(Oil_Calcs!F128,'General Inputs'!$F$80:$F$169,0)),INDEX('General Inputs'!$G$177:$G$266,MATCH(Oil_Calcs!$F128,'General Inputs'!$F$177:$F$266,0)))*$J128,0)</f>
        <v>0</v>
      </c>
      <c r="Q128" s="249">
        <f ca="1">IFERROR(IF(Summary!$F$5="GWP100",INDEX('General Inputs'!$H$80:$H$169,MATCH(Oil_Calcs!$F128,'General Inputs'!$F$80:$F$169,0)),INDEX('General Inputs'!$H$177:$H$266,MATCH(Oil_Calcs!$F128,'General Inputs'!$F$177:$F$266,0)))*$J128,0)</f>
        <v>0</v>
      </c>
      <c r="R128" s="249">
        <f ca="1">IFERROR(IF(Summary!$F$5="GWP100",INDEX('General Inputs'!$I$80:$I$169,MATCH(Oil_Calcs!$F128,'General Inputs'!$F$80:$F$169,0)),INDEX('General Inputs'!$I$177:$I$266,MATCH(Oil_Calcs!$F128,'General Inputs'!$F$177:$F$266,0)))*$J128,0)</f>
        <v>0</v>
      </c>
      <c r="S128" s="249">
        <f t="shared" ca="1" si="23"/>
        <v>0</v>
      </c>
      <c r="T128" s="231">
        <f t="shared" ca="1" si="21"/>
        <v>0</v>
      </c>
      <c r="U128" s="638">
        <f t="shared" ca="1" si="22"/>
        <v>0</v>
      </c>
      <c r="V128" s="249">
        <f ca="1">($K128/$F$5)*(1-$F$9)*Oil_Calcs!$F$10*$F$17</f>
        <v>0</v>
      </c>
      <c r="W128" s="231">
        <f ca="1">($K128/$F$5)*(1-$F$9)*Oil_Calcs!$F$11*$F$18</f>
        <v>0</v>
      </c>
      <c r="X128" s="638">
        <f ca="1">($K128/$F$5)*(1-$F$9)*Oil_Calcs!$F$12*$F$19</f>
        <v>0</v>
      </c>
      <c r="Y128" s="249">
        <f ca="1">IFERROR(IF(Summary!$F$5="GWP100",INDEX('General Inputs'!$G$80:$G$169,MATCH(Oil_Calcs!F128,'General Inputs'!$F$80:$F$169,0)),INDEX('General Inputs'!$G$177:$G$266,MATCH(Oil_Calcs!$F128,'General Inputs'!$F$177:$F$266,0)))*$K128,0)</f>
        <v>0</v>
      </c>
      <c r="Z128" s="231">
        <f ca="1">IFERROR(IF(Summary!$F$5="GWP100",INDEX('General Inputs'!$H$80:$H$169,MATCH(Oil_Calcs!$F128,'General Inputs'!$F$80:$F$169,0)),INDEX('General Inputs'!$H$177:$H$266,MATCH(Oil_Calcs!$F128,'General Inputs'!$F$177:$F$266,0)))*$K128,0)</f>
        <v>0</v>
      </c>
      <c r="AA128" s="638">
        <f ca="1">IFERROR(IF(Summary!$F$5="GWP100",INDEX('General Inputs'!$I$80:$I$169,MATCH(Oil_Calcs!$F128,'General Inputs'!$F$80:$F$169,0)),INDEX('General Inputs'!$I$177:$I$266,MATCH(Oil_Calcs!$F128,'General Inputs'!$F$177:$F$266,0)))*$K128,0)</f>
        <v>0</v>
      </c>
      <c r="AB128" s="249">
        <f t="shared" ca="1" si="28"/>
        <v>0</v>
      </c>
      <c r="AC128" s="231">
        <f t="shared" ca="1" si="29"/>
        <v>0</v>
      </c>
      <c r="AD128" s="638">
        <f t="shared" ca="1" si="30"/>
        <v>0</v>
      </c>
      <c r="AE128" s="639">
        <f ca="1">($L128/$F$5)*Oil_Calcs!$F$10*$F$17</f>
        <v>0</v>
      </c>
      <c r="AF128" s="640">
        <f ca="1">($L128/$F$5)*Oil_Calcs!$F$11*$F$18</f>
        <v>0</v>
      </c>
      <c r="AG128" s="641">
        <f ca="1">($L128/$F$5)*Oil_Calcs!$F$12*$F$19</f>
        <v>0</v>
      </c>
      <c r="AH128" s="639">
        <f t="shared" ca="1" si="24"/>
        <v>0</v>
      </c>
      <c r="AI128" s="640">
        <f t="shared" ca="1" si="25"/>
        <v>0</v>
      </c>
      <c r="AJ128" s="641">
        <f t="shared" ca="1" si="26"/>
        <v>0</v>
      </c>
      <c r="AK128" s="639">
        <f t="shared" ca="1" si="31"/>
        <v>0</v>
      </c>
      <c r="AL128" s="640">
        <f t="shared" ca="1" si="32"/>
        <v>0</v>
      </c>
      <c r="AM128" s="641">
        <f t="shared" ca="1" si="33"/>
        <v>0</v>
      </c>
    </row>
    <row r="129" spans="1:39" s="137" customFormat="1" ht="12.9" customHeight="1" x14ac:dyDescent="0.3">
      <c r="A129" s="134"/>
      <c r="B129" s="134"/>
      <c r="C129" s="135"/>
      <c r="D129" s="647"/>
      <c r="E129" s="234" t="str">
        <f t="shared" ca="1" si="18"/>
        <v>Guatemala</v>
      </c>
      <c r="F129" s="234" t="str">
        <f t="shared" ca="1" si="18"/>
        <v>gt</v>
      </c>
      <c r="G129" s="234" t="str">
        <f t="shared" ca="1" si="18"/>
        <v>e6bbls</v>
      </c>
      <c r="H129" s="633"/>
      <c r="I129" s="633"/>
      <c r="J129" s="231">
        <f t="shared" ca="1" si="34"/>
        <v>0</v>
      </c>
      <c r="K129" s="231">
        <f t="shared" ca="1" si="34"/>
        <v>3.2269500322295004</v>
      </c>
      <c r="L129" s="328">
        <f t="shared" ca="1" si="34"/>
        <v>0</v>
      </c>
      <c r="M129" s="249">
        <f ca="1">($J129/$F$5)*(1-$F$9)*Oil_Calcs!$F$10*$F$17</f>
        <v>0</v>
      </c>
      <c r="N129" s="231">
        <f ca="1">($J129/$F$5)*(1-$F$9)*Oil_Calcs!$F$11*$F$18</f>
        <v>0</v>
      </c>
      <c r="O129" s="638">
        <f ca="1">($J129/$F$5)*(1-$F$9)*Oil_Calcs!$F$12*$F$19</f>
        <v>0</v>
      </c>
      <c r="P129" s="249">
        <f ca="1">IFERROR(IF(Summary!$F$5="GWP100",INDEX('General Inputs'!$G$80:$G$169,MATCH(Oil_Calcs!F129,'General Inputs'!$F$80:$F$169,0)),INDEX('General Inputs'!$G$177:$G$266,MATCH(Oil_Calcs!$F129,'General Inputs'!$F$177:$F$266,0)))*$J129,0)</f>
        <v>0</v>
      </c>
      <c r="Q129" s="249">
        <f ca="1">IFERROR(IF(Summary!$F$5="GWP100",INDEX('General Inputs'!$H$80:$H$169,MATCH(Oil_Calcs!$F129,'General Inputs'!$F$80:$F$169,0)),INDEX('General Inputs'!$H$177:$H$266,MATCH(Oil_Calcs!$F129,'General Inputs'!$F$177:$F$266,0)))*$J129,0)</f>
        <v>0</v>
      </c>
      <c r="R129" s="249">
        <f ca="1">IFERROR(IF(Summary!$F$5="GWP100",INDEX('General Inputs'!$I$80:$I$169,MATCH(Oil_Calcs!$F129,'General Inputs'!$F$80:$F$169,0)),INDEX('General Inputs'!$I$177:$I$266,MATCH(Oil_Calcs!$F129,'General Inputs'!$F$177:$F$266,0)))*$J129,0)</f>
        <v>0</v>
      </c>
      <c r="S129" s="249">
        <f t="shared" ca="1" si="23"/>
        <v>0</v>
      </c>
      <c r="T129" s="231">
        <f t="shared" ca="1" si="21"/>
        <v>0</v>
      </c>
      <c r="U129" s="638">
        <f t="shared" ca="1" si="22"/>
        <v>0</v>
      </c>
      <c r="V129" s="249">
        <f ca="1">($K129/$F$5)*(1-$F$9)*Oil_Calcs!$F$10*$F$17</f>
        <v>1104.5488084069671</v>
      </c>
      <c r="W129" s="231">
        <f ca="1">($K129/$F$5)*(1-$F$9)*Oil_Calcs!$F$11*$F$18</f>
        <v>1201.1998799971093</v>
      </c>
      <c r="X129" s="638">
        <f ca="1">($K129/$F$5)*(1-$F$9)*Oil_Calcs!$F$12*$F$19</f>
        <v>1310.3759200997947</v>
      </c>
      <c r="Y129" s="249">
        <f ca="1">IFERROR(IF(Summary!$F$5="GWP100",INDEX('General Inputs'!$G$80:$G$169,MATCH(Oil_Calcs!F129,'General Inputs'!$F$80:$F$169,0)),INDEX('General Inputs'!$G$177:$G$266,MATCH(Oil_Calcs!$F129,'General Inputs'!$F$177:$F$266,0)))*$K129,0)</f>
        <v>120.1744188897632</v>
      </c>
      <c r="Z129" s="231">
        <f ca="1">IFERROR(IF(Summary!$F$5="GWP100",INDEX('General Inputs'!$H$80:$H$169,MATCH(Oil_Calcs!$F129,'General Inputs'!$F$80:$F$169,0)),INDEX('General Inputs'!$H$177:$H$266,MATCH(Oil_Calcs!$F129,'General Inputs'!$F$177:$F$266,0)))*$K129,0)</f>
        <v>182.33745455237624</v>
      </c>
      <c r="AA129" s="638">
        <f ca="1">IFERROR(IF(Summary!$F$5="GWP100",INDEX('General Inputs'!$I$80:$I$169,MATCH(Oil_Calcs!$F129,'General Inputs'!$F$80:$F$169,0)),INDEX('General Inputs'!$I$177:$I$266,MATCH(Oil_Calcs!$F129,'General Inputs'!$F$177:$F$266,0)))*$K129,0)</f>
        <v>318.67608827955047</v>
      </c>
      <c r="AB129" s="249">
        <f t="shared" ca="1" si="28"/>
        <v>1224.7232272967303</v>
      </c>
      <c r="AC129" s="231">
        <f t="shared" ca="1" si="29"/>
        <v>1383.5373345494854</v>
      </c>
      <c r="AD129" s="638">
        <f t="shared" ca="1" si="30"/>
        <v>1629.0520083793451</v>
      </c>
      <c r="AE129" s="639">
        <f ca="1">($L129/$F$5)*Oil_Calcs!$F$10*$F$17</f>
        <v>0</v>
      </c>
      <c r="AF129" s="640">
        <f ca="1">($L129/$F$5)*Oil_Calcs!$F$11*$F$18</f>
        <v>0</v>
      </c>
      <c r="AG129" s="641">
        <f ca="1">($L129/$F$5)*Oil_Calcs!$F$12*$F$19</f>
        <v>0</v>
      </c>
      <c r="AH129" s="639">
        <f t="shared" ca="1" si="24"/>
        <v>0</v>
      </c>
      <c r="AI129" s="640">
        <f t="shared" ca="1" si="25"/>
        <v>0</v>
      </c>
      <c r="AJ129" s="641">
        <f t="shared" ca="1" si="26"/>
        <v>0</v>
      </c>
      <c r="AK129" s="639">
        <f t="shared" ca="1" si="31"/>
        <v>0</v>
      </c>
      <c r="AL129" s="640">
        <f t="shared" ca="1" si="32"/>
        <v>0</v>
      </c>
      <c r="AM129" s="641">
        <f t="shared" ca="1" si="33"/>
        <v>0</v>
      </c>
    </row>
    <row r="130" spans="1:39" s="137" customFormat="1" ht="12.9" customHeight="1" x14ac:dyDescent="0.3">
      <c r="A130" s="134"/>
      <c r="B130" s="134"/>
      <c r="C130" s="135"/>
      <c r="D130" s="647"/>
      <c r="E130" s="234" t="str">
        <f t="shared" ca="1" si="18"/>
        <v>Guam</v>
      </c>
      <c r="F130" s="234" t="str">
        <f t="shared" ca="1" si="18"/>
        <v>gu</v>
      </c>
      <c r="G130" s="234" t="str">
        <f t="shared" ca="1" si="18"/>
        <v>e6bbls</v>
      </c>
      <c r="H130" s="633"/>
      <c r="I130" s="633"/>
      <c r="J130" s="231">
        <f t="shared" ca="1" si="34"/>
        <v>0</v>
      </c>
      <c r="K130" s="231">
        <f t="shared" ca="1" si="34"/>
        <v>0</v>
      </c>
      <c r="L130" s="328">
        <f t="shared" ca="1" si="34"/>
        <v>0</v>
      </c>
      <c r="M130" s="249">
        <f ca="1">($J130/$F$5)*(1-$F$9)*Oil_Calcs!$F$10*$F$17</f>
        <v>0</v>
      </c>
      <c r="N130" s="231">
        <f ca="1">($J130/$F$5)*(1-$F$9)*Oil_Calcs!$F$11*$F$18</f>
        <v>0</v>
      </c>
      <c r="O130" s="638">
        <f ca="1">($J130/$F$5)*(1-$F$9)*Oil_Calcs!$F$12*$F$19</f>
        <v>0</v>
      </c>
      <c r="P130" s="249">
        <f ca="1">IFERROR(IF(Summary!$F$5="GWP100",INDEX('General Inputs'!$G$80:$G$169,MATCH(Oil_Calcs!F130,'General Inputs'!$F$80:$F$169,0)),INDEX('General Inputs'!$G$177:$G$266,MATCH(Oil_Calcs!$F130,'General Inputs'!$F$177:$F$266,0)))*$J130,0)</f>
        <v>0</v>
      </c>
      <c r="Q130" s="249">
        <f ca="1">IFERROR(IF(Summary!$F$5="GWP100",INDEX('General Inputs'!$H$80:$H$169,MATCH(Oil_Calcs!$F130,'General Inputs'!$F$80:$F$169,0)),INDEX('General Inputs'!$H$177:$H$266,MATCH(Oil_Calcs!$F130,'General Inputs'!$F$177:$F$266,0)))*$J130,0)</f>
        <v>0</v>
      </c>
      <c r="R130" s="249">
        <f ca="1">IFERROR(IF(Summary!$F$5="GWP100",INDEX('General Inputs'!$I$80:$I$169,MATCH(Oil_Calcs!$F130,'General Inputs'!$F$80:$F$169,0)),INDEX('General Inputs'!$I$177:$I$266,MATCH(Oil_Calcs!$F130,'General Inputs'!$F$177:$F$266,0)))*$J130,0)</f>
        <v>0</v>
      </c>
      <c r="S130" s="249">
        <f t="shared" ca="1" si="23"/>
        <v>0</v>
      </c>
      <c r="T130" s="231">
        <f t="shared" ca="1" si="21"/>
        <v>0</v>
      </c>
      <c r="U130" s="638">
        <f t="shared" ca="1" si="22"/>
        <v>0</v>
      </c>
      <c r="V130" s="249">
        <f ca="1">($K130/$F$5)*(1-$F$9)*Oil_Calcs!$F$10*$F$17</f>
        <v>0</v>
      </c>
      <c r="W130" s="231">
        <f ca="1">($K130/$F$5)*(1-$F$9)*Oil_Calcs!$F$11*$F$18</f>
        <v>0</v>
      </c>
      <c r="X130" s="638">
        <f ca="1">($K130/$F$5)*(1-$F$9)*Oil_Calcs!$F$12*$F$19</f>
        <v>0</v>
      </c>
      <c r="Y130" s="249">
        <f ca="1">IFERROR(IF(Summary!$F$5="GWP100",INDEX('General Inputs'!$G$80:$G$169,MATCH(Oil_Calcs!F130,'General Inputs'!$F$80:$F$169,0)),INDEX('General Inputs'!$G$177:$G$266,MATCH(Oil_Calcs!$F130,'General Inputs'!$F$177:$F$266,0)))*$K130,0)</f>
        <v>0</v>
      </c>
      <c r="Z130" s="231">
        <f ca="1">IFERROR(IF(Summary!$F$5="GWP100",INDEX('General Inputs'!$H$80:$H$169,MATCH(Oil_Calcs!$F130,'General Inputs'!$F$80:$F$169,0)),INDEX('General Inputs'!$H$177:$H$266,MATCH(Oil_Calcs!$F130,'General Inputs'!$F$177:$F$266,0)))*$K130,0)</f>
        <v>0</v>
      </c>
      <c r="AA130" s="638">
        <f ca="1">IFERROR(IF(Summary!$F$5="GWP100",INDEX('General Inputs'!$I$80:$I$169,MATCH(Oil_Calcs!$F130,'General Inputs'!$F$80:$F$169,0)),INDEX('General Inputs'!$I$177:$I$266,MATCH(Oil_Calcs!$F130,'General Inputs'!$F$177:$F$266,0)))*$K130,0)</f>
        <v>0</v>
      </c>
      <c r="AB130" s="249">
        <f t="shared" ca="1" si="28"/>
        <v>0</v>
      </c>
      <c r="AC130" s="231">
        <f t="shared" ca="1" si="29"/>
        <v>0</v>
      </c>
      <c r="AD130" s="638">
        <f t="shared" ca="1" si="30"/>
        <v>0</v>
      </c>
      <c r="AE130" s="639">
        <f ca="1">($L130/$F$5)*Oil_Calcs!$F$10*$F$17</f>
        <v>0</v>
      </c>
      <c r="AF130" s="640">
        <f ca="1">($L130/$F$5)*Oil_Calcs!$F$11*$F$18</f>
        <v>0</v>
      </c>
      <c r="AG130" s="641">
        <f ca="1">($L130/$F$5)*Oil_Calcs!$F$12*$F$19</f>
        <v>0</v>
      </c>
      <c r="AH130" s="639">
        <f t="shared" ca="1" si="24"/>
        <v>0</v>
      </c>
      <c r="AI130" s="640">
        <f t="shared" ca="1" si="25"/>
        <v>0</v>
      </c>
      <c r="AJ130" s="641">
        <f t="shared" ca="1" si="26"/>
        <v>0</v>
      </c>
      <c r="AK130" s="639">
        <f t="shared" ca="1" si="31"/>
        <v>0</v>
      </c>
      <c r="AL130" s="640">
        <f t="shared" ca="1" si="32"/>
        <v>0</v>
      </c>
      <c r="AM130" s="641">
        <f t="shared" ca="1" si="33"/>
        <v>0</v>
      </c>
    </row>
    <row r="131" spans="1:39" s="137" customFormat="1" ht="12.9" customHeight="1" x14ac:dyDescent="0.3">
      <c r="A131" s="134"/>
      <c r="B131" s="134"/>
      <c r="C131" s="135"/>
      <c r="D131" s="647"/>
      <c r="E131" s="234" t="str">
        <f t="shared" ca="1" si="18"/>
        <v>Guinea-Bissau</v>
      </c>
      <c r="F131" s="234" t="str">
        <f t="shared" ca="1" si="18"/>
        <v>gw</v>
      </c>
      <c r="G131" s="234" t="str">
        <f t="shared" ca="1" si="18"/>
        <v>e6bbls</v>
      </c>
      <c r="H131" s="633"/>
      <c r="I131" s="633"/>
      <c r="J131" s="231">
        <f t="shared" ca="1" si="34"/>
        <v>0</v>
      </c>
      <c r="K131" s="231">
        <f t="shared" ca="1" si="34"/>
        <v>0</v>
      </c>
      <c r="L131" s="328">
        <f t="shared" ca="1" si="34"/>
        <v>0</v>
      </c>
      <c r="M131" s="249">
        <f ca="1">($J131/$F$5)*(1-$F$9)*Oil_Calcs!$F$10*$F$17</f>
        <v>0</v>
      </c>
      <c r="N131" s="231">
        <f ca="1">($J131/$F$5)*(1-$F$9)*Oil_Calcs!$F$11*$F$18</f>
        <v>0</v>
      </c>
      <c r="O131" s="638">
        <f ca="1">($J131/$F$5)*(1-$F$9)*Oil_Calcs!$F$12*$F$19</f>
        <v>0</v>
      </c>
      <c r="P131" s="249">
        <f ca="1">IFERROR(IF(Summary!$F$5="GWP100",INDEX('General Inputs'!$G$80:$G$169,MATCH(Oil_Calcs!F131,'General Inputs'!$F$80:$F$169,0)),INDEX('General Inputs'!$G$177:$G$266,MATCH(Oil_Calcs!$F131,'General Inputs'!$F$177:$F$266,0)))*$J131,0)</f>
        <v>0</v>
      </c>
      <c r="Q131" s="249">
        <f ca="1">IFERROR(IF(Summary!$F$5="GWP100",INDEX('General Inputs'!$H$80:$H$169,MATCH(Oil_Calcs!$F131,'General Inputs'!$F$80:$F$169,0)),INDEX('General Inputs'!$H$177:$H$266,MATCH(Oil_Calcs!$F131,'General Inputs'!$F$177:$F$266,0)))*$J131,0)</f>
        <v>0</v>
      </c>
      <c r="R131" s="249">
        <f ca="1">IFERROR(IF(Summary!$F$5="GWP100",INDEX('General Inputs'!$I$80:$I$169,MATCH(Oil_Calcs!$F131,'General Inputs'!$F$80:$F$169,0)),INDEX('General Inputs'!$I$177:$I$266,MATCH(Oil_Calcs!$F131,'General Inputs'!$F$177:$F$266,0)))*$J131,0)</f>
        <v>0</v>
      </c>
      <c r="S131" s="249">
        <f t="shared" ca="1" si="23"/>
        <v>0</v>
      </c>
      <c r="T131" s="231">
        <f t="shared" ca="1" si="21"/>
        <v>0</v>
      </c>
      <c r="U131" s="638">
        <f t="shared" ca="1" si="22"/>
        <v>0</v>
      </c>
      <c r="V131" s="249">
        <f ca="1">($K131/$F$5)*(1-$F$9)*Oil_Calcs!$F$10*$F$17</f>
        <v>0</v>
      </c>
      <c r="W131" s="231">
        <f ca="1">($K131/$F$5)*(1-$F$9)*Oil_Calcs!$F$11*$F$18</f>
        <v>0</v>
      </c>
      <c r="X131" s="638">
        <f ca="1">($K131/$F$5)*(1-$F$9)*Oil_Calcs!$F$12*$F$19</f>
        <v>0</v>
      </c>
      <c r="Y131" s="249">
        <f ca="1">IFERROR(IF(Summary!$F$5="GWP100",INDEX('General Inputs'!$G$80:$G$169,MATCH(Oil_Calcs!F131,'General Inputs'!$F$80:$F$169,0)),INDEX('General Inputs'!$G$177:$G$266,MATCH(Oil_Calcs!$F131,'General Inputs'!$F$177:$F$266,0)))*$K131,0)</f>
        <v>0</v>
      </c>
      <c r="Z131" s="231">
        <f ca="1">IFERROR(IF(Summary!$F$5="GWP100",INDEX('General Inputs'!$H$80:$H$169,MATCH(Oil_Calcs!$F131,'General Inputs'!$F$80:$F$169,0)),INDEX('General Inputs'!$H$177:$H$266,MATCH(Oil_Calcs!$F131,'General Inputs'!$F$177:$F$266,0)))*$K131,0)</f>
        <v>0</v>
      </c>
      <c r="AA131" s="638">
        <f ca="1">IFERROR(IF(Summary!$F$5="GWP100",INDEX('General Inputs'!$I$80:$I$169,MATCH(Oil_Calcs!$F131,'General Inputs'!$F$80:$F$169,0)),INDEX('General Inputs'!$I$177:$I$266,MATCH(Oil_Calcs!$F131,'General Inputs'!$F$177:$F$266,0)))*$K131,0)</f>
        <v>0</v>
      </c>
      <c r="AB131" s="249">
        <f t="shared" ca="1" si="28"/>
        <v>0</v>
      </c>
      <c r="AC131" s="231">
        <f t="shared" ca="1" si="29"/>
        <v>0</v>
      </c>
      <c r="AD131" s="638">
        <f t="shared" ca="1" si="30"/>
        <v>0</v>
      </c>
      <c r="AE131" s="639">
        <f ca="1">($L131/$F$5)*Oil_Calcs!$F$10*$F$17</f>
        <v>0</v>
      </c>
      <c r="AF131" s="640">
        <f ca="1">($L131/$F$5)*Oil_Calcs!$F$11*$F$18</f>
        <v>0</v>
      </c>
      <c r="AG131" s="641">
        <f ca="1">($L131/$F$5)*Oil_Calcs!$F$12*$F$19</f>
        <v>0</v>
      </c>
      <c r="AH131" s="639">
        <f t="shared" ca="1" si="24"/>
        <v>0</v>
      </c>
      <c r="AI131" s="640">
        <f t="shared" ca="1" si="25"/>
        <v>0</v>
      </c>
      <c r="AJ131" s="641">
        <f t="shared" ca="1" si="26"/>
        <v>0</v>
      </c>
      <c r="AK131" s="639">
        <f t="shared" ca="1" si="31"/>
        <v>0</v>
      </c>
      <c r="AL131" s="640">
        <f t="shared" ca="1" si="32"/>
        <v>0</v>
      </c>
      <c r="AM131" s="641">
        <f t="shared" ca="1" si="33"/>
        <v>0</v>
      </c>
    </row>
    <row r="132" spans="1:39" s="137" customFormat="1" ht="12.9" customHeight="1" x14ac:dyDescent="0.3">
      <c r="A132" s="134"/>
      <c r="B132" s="134"/>
      <c r="C132" s="135"/>
      <c r="D132" s="647"/>
      <c r="E132" s="234" t="str">
        <f t="shared" ca="1" si="18"/>
        <v>Guyana</v>
      </c>
      <c r="F132" s="234" t="str">
        <f t="shared" ca="1" si="18"/>
        <v>gy</v>
      </c>
      <c r="G132" s="234" t="str">
        <f t="shared" ca="1" si="18"/>
        <v>e6bbls</v>
      </c>
      <c r="H132" s="633"/>
      <c r="I132" s="633"/>
      <c r="J132" s="231">
        <f t="shared" ca="1" si="34"/>
        <v>0</v>
      </c>
      <c r="K132" s="231">
        <f t="shared" ca="1" si="34"/>
        <v>1.004400010074</v>
      </c>
      <c r="L132" s="328">
        <f t="shared" ca="1" si="34"/>
        <v>0</v>
      </c>
      <c r="M132" s="249">
        <f ca="1">($J132/$F$5)*(1-$F$9)*Oil_Calcs!$F$10*$F$17</f>
        <v>0</v>
      </c>
      <c r="N132" s="231">
        <f ca="1">($J132/$F$5)*(1-$F$9)*Oil_Calcs!$F$11*$F$18</f>
        <v>0</v>
      </c>
      <c r="O132" s="638">
        <f ca="1">($J132/$F$5)*(1-$F$9)*Oil_Calcs!$F$12*$F$19</f>
        <v>0</v>
      </c>
      <c r="P132" s="249">
        <f ca="1">IFERROR(IF(Summary!$F$5="GWP100",INDEX('General Inputs'!$G$80:$G$169,MATCH(Oil_Calcs!F132,'General Inputs'!$F$80:$F$169,0)),INDEX('General Inputs'!$G$177:$G$266,MATCH(Oil_Calcs!$F132,'General Inputs'!$F$177:$F$266,0)))*$J132,0)</f>
        <v>0</v>
      </c>
      <c r="Q132" s="249">
        <f ca="1">IFERROR(IF(Summary!$F$5="GWP100",INDEX('General Inputs'!$H$80:$H$169,MATCH(Oil_Calcs!$F132,'General Inputs'!$F$80:$F$169,0)),INDEX('General Inputs'!$H$177:$H$266,MATCH(Oil_Calcs!$F132,'General Inputs'!$F$177:$F$266,0)))*$J132,0)</f>
        <v>0</v>
      </c>
      <c r="R132" s="249">
        <f ca="1">IFERROR(IF(Summary!$F$5="GWP100",INDEX('General Inputs'!$I$80:$I$169,MATCH(Oil_Calcs!$F132,'General Inputs'!$F$80:$F$169,0)),INDEX('General Inputs'!$I$177:$I$266,MATCH(Oil_Calcs!$F132,'General Inputs'!$F$177:$F$266,0)))*$J132,0)</f>
        <v>0</v>
      </c>
      <c r="S132" s="249">
        <f t="shared" ca="1" si="23"/>
        <v>0</v>
      </c>
      <c r="T132" s="231">
        <f t="shared" ca="1" si="21"/>
        <v>0</v>
      </c>
      <c r="U132" s="638">
        <f t="shared" ca="1" si="22"/>
        <v>0</v>
      </c>
      <c r="V132" s="249">
        <f ca="1">($K132/$F$5)*(1-$F$9)*Oil_Calcs!$F$10*$F$17</f>
        <v>343.79485991752142</v>
      </c>
      <c r="W132" s="231">
        <f ca="1">($K132/$F$5)*(1-$F$9)*Oil_Calcs!$F$11*$F$18</f>
        <v>373.87785974994569</v>
      </c>
      <c r="X132" s="638">
        <f ca="1">($K132/$F$5)*(1-$F$9)*Oil_Calcs!$F$12*$F$19</f>
        <v>407.8593018806796</v>
      </c>
      <c r="Y132" s="249">
        <f ca="1">IFERROR(IF(Summary!$F$5="GWP100",INDEX('General Inputs'!$G$80:$G$169,MATCH(Oil_Calcs!F132,'General Inputs'!$F$80:$F$169,0)),INDEX('General Inputs'!$G$177:$G$266,MATCH(Oil_Calcs!$F132,'General Inputs'!$F$177:$F$266,0)))*$K132,0)</f>
        <v>0</v>
      </c>
      <c r="Z132" s="231">
        <f ca="1">IFERROR(IF(Summary!$F$5="GWP100",INDEX('General Inputs'!$H$80:$H$169,MATCH(Oil_Calcs!$F132,'General Inputs'!$F$80:$F$169,0)),INDEX('General Inputs'!$H$177:$H$266,MATCH(Oil_Calcs!$F132,'General Inputs'!$F$177:$F$266,0)))*$K132,0)</f>
        <v>0</v>
      </c>
      <c r="AA132" s="638">
        <f ca="1">IFERROR(IF(Summary!$F$5="GWP100",INDEX('General Inputs'!$I$80:$I$169,MATCH(Oil_Calcs!$F132,'General Inputs'!$F$80:$F$169,0)),INDEX('General Inputs'!$I$177:$I$266,MATCH(Oil_Calcs!$F132,'General Inputs'!$F$177:$F$266,0)))*$K132,0)</f>
        <v>0</v>
      </c>
      <c r="AB132" s="249">
        <f t="shared" ca="1" si="28"/>
        <v>343.79485991752142</v>
      </c>
      <c r="AC132" s="231">
        <f t="shared" ca="1" si="29"/>
        <v>373.87785974994569</v>
      </c>
      <c r="AD132" s="638">
        <f t="shared" ca="1" si="30"/>
        <v>407.8593018806796</v>
      </c>
      <c r="AE132" s="639">
        <f ca="1">($L132/$F$5)*Oil_Calcs!$F$10*$F$17</f>
        <v>0</v>
      </c>
      <c r="AF132" s="640">
        <f ca="1">($L132/$F$5)*Oil_Calcs!$F$11*$F$18</f>
        <v>0</v>
      </c>
      <c r="AG132" s="641">
        <f ca="1">($L132/$F$5)*Oil_Calcs!$F$12*$F$19</f>
        <v>0</v>
      </c>
      <c r="AH132" s="639">
        <f t="shared" ca="1" si="24"/>
        <v>0</v>
      </c>
      <c r="AI132" s="640">
        <f t="shared" ca="1" si="25"/>
        <v>0</v>
      </c>
      <c r="AJ132" s="641">
        <f t="shared" ca="1" si="26"/>
        <v>0</v>
      </c>
      <c r="AK132" s="639">
        <f t="shared" ca="1" si="31"/>
        <v>0</v>
      </c>
      <c r="AL132" s="640">
        <f t="shared" ca="1" si="32"/>
        <v>0</v>
      </c>
      <c r="AM132" s="641">
        <f t="shared" ca="1" si="33"/>
        <v>0</v>
      </c>
    </row>
    <row r="133" spans="1:39" s="137" customFormat="1" ht="12.9" customHeight="1" x14ac:dyDescent="0.3">
      <c r="A133" s="134"/>
      <c r="B133" s="134"/>
      <c r="C133" s="135"/>
      <c r="D133" s="647"/>
      <c r="E133" s="234" t="str">
        <f t="shared" ca="1" si="18"/>
        <v>Hong Kong</v>
      </c>
      <c r="F133" s="234" t="str">
        <f t="shared" ca="1" si="18"/>
        <v>hk</v>
      </c>
      <c r="G133" s="234" t="str">
        <f t="shared" ca="1" si="18"/>
        <v>e6bbls</v>
      </c>
      <c r="H133" s="633"/>
      <c r="I133" s="633"/>
      <c r="J133" s="231">
        <f t="shared" ca="1" si="34"/>
        <v>0</v>
      </c>
      <c r="K133" s="231">
        <f t="shared" ca="1" si="34"/>
        <v>0</v>
      </c>
      <c r="L133" s="328">
        <f t="shared" ca="1" si="34"/>
        <v>0</v>
      </c>
      <c r="M133" s="249">
        <f ca="1">($J133/$F$5)*(1-$F$9)*Oil_Calcs!$F$10*$F$17</f>
        <v>0</v>
      </c>
      <c r="N133" s="231">
        <f ca="1">($J133/$F$5)*(1-$F$9)*Oil_Calcs!$F$11*$F$18</f>
        <v>0</v>
      </c>
      <c r="O133" s="638">
        <f ca="1">($J133/$F$5)*(1-$F$9)*Oil_Calcs!$F$12*$F$19</f>
        <v>0</v>
      </c>
      <c r="P133" s="249">
        <f ca="1">IFERROR(IF(Summary!$F$5="GWP100",INDEX('General Inputs'!$G$80:$G$169,MATCH(Oil_Calcs!F133,'General Inputs'!$F$80:$F$169,0)),INDEX('General Inputs'!$G$177:$G$266,MATCH(Oil_Calcs!$F133,'General Inputs'!$F$177:$F$266,0)))*$J133,0)</f>
        <v>0</v>
      </c>
      <c r="Q133" s="249">
        <f ca="1">IFERROR(IF(Summary!$F$5="GWP100",INDEX('General Inputs'!$H$80:$H$169,MATCH(Oil_Calcs!$F133,'General Inputs'!$F$80:$F$169,0)),INDEX('General Inputs'!$H$177:$H$266,MATCH(Oil_Calcs!$F133,'General Inputs'!$F$177:$F$266,0)))*$J133,0)</f>
        <v>0</v>
      </c>
      <c r="R133" s="249">
        <f ca="1">IFERROR(IF(Summary!$F$5="GWP100",INDEX('General Inputs'!$I$80:$I$169,MATCH(Oil_Calcs!$F133,'General Inputs'!$F$80:$F$169,0)),INDEX('General Inputs'!$I$177:$I$266,MATCH(Oil_Calcs!$F133,'General Inputs'!$F$177:$F$266,0)))*$J133,0)</f>
        <v>0</v>
      </c>
      <c r="S133" s="249">
        <f t="shared" ca="1" si="23"/>
        <v>0</v>
      </c>
      <c r="T133" s="231">
        <f t="shared" ca="1" si="21"/>
        <v>0</v>
      </c>
      <c r="U133" s="638">
        <f t="shared" ca="1" si="22"/>
        <v>0</v>
      </c>
      <c r="V133" s="249">
        <f ca="1">($K133/$F$5)*(1-$F$9)*Oil_Calcs!$F$10*$F$17</f>
        <v>0</v>
      </c>
      <c r="W133" s="231">
        <f ca="1">($K133/$F$5)*(1-$F$9)*Oil_Calcs!$F$11*$F$18</f>
        <v>0</v>
      </c>
      <c r="X133" s="638">
        <f ca="1">($K133/$F$5)*(1-$F$9)*Oil_Calcs!$F$12*$F$19</f>
        <v>0</v>
      </c>
      <c r="Y133" s="249">
        <f ca="1">IFERROR(IF(Summary!$F$5="GWP100",INDEX('General Inputs'!$G$80:$G$169,MATCH(Oil_Calcs!F133,'General Inputs'!$F$80:$F$169,0)),INDEX('General Inputs'!$G$177:$G$266,MATCH(Oil_Calcs!$F133,'General Inputs'!$F$177:$F$266,0)))*$K133,0)</f>
        <v>0</v>
      </c>
      <c r="Z133" s="231">
        <f ca="1">IFERROR(IF(Summary!$F$5="GWP100",INDEX('General Inputs'!$H$80:$H$169,MATCH(Oil_Calcs!$F133,'General Inputs'!$F$80:$F$169,0)),INDEX('General Inputs'!$H$177:$H$266,MATCH(Oil_Calcs!$F133,'General Inputs'!$F$177:$F$266,0)))*$K133,0)</f>
        <v>0</v>
      </c>
      <c r="AA133" s="638">
        <f ca="1">IFERROR(IF(Summary!$F$5="GWP100",INDEX('General Inputs'!$I$80:$I$169,MATCH(Oil_Calcs!$F133,'General Inputs'!$F$80:$F$169,0)),INDEX('General Inputs'!$I$177:$I$266,MATCH(Oil_Calcs!$F133,'General Inputs'!$F$177:$F$266,0)))*$K133,0)</f>
        <v>0</v>
      </c>
      <c r="AB133" s="249">
        <f t="shared" ca="1" si="28"/>
        <v>0</v>
      </c>
      <c r="AC133" s="231">
        <f t="shared" ca="1" si="29"/>
        <v>0</v>
      </c>
      <c r="AD133" s="638">
        <f t="shared" ca="1" si="30"/>
        <v>0</v>
      </c>
      <c r="AE133" s="639">
        <f ca="1">($L133/$F$5)*Oil_Calcs!$F$10*$F$17</f>
        <v>0</v>
      </c>
      <c r="AF133" s="640">
        <f ca="1">($L133/$F$5)*Oil_Calcs!$F$11*$F$18</f>
        <v>0</v>
      </c>
      <c r="AG133" s="641">
        <f ca="1">($L133/$F$5)*Oil_Calcs!$F$12*$F$19</f>
        <v>0</v>
      </c>
      <c r="AH133" s="639">
        <f t="shared" ca="1" si="24"/>
        <v>0</v>
      </c>
      <c r="AI133" s="640">
        <f t="shared" ca="1" si="25"/>
        <v>0</v>
      </c>
      <c r="AJ133" s="641">
        <f t="shared" ca="1" si="26"/>
        <v>0</v>
      </c>
      <c r="AK133" s="639">
        <f t="shared" ca="1" si="31"/>
        <v>0</v>
      </c>
      <c r="AL133" s="640">
        <f t="shared" ca="1" si="32"/>
        <v>0</v>
      </c>
      <c r="AM133" s="641">
        <f t="shared" ca="1" si="33"/>
        <v>0</v>
      </c>
    </row>
    <row r="134" spans="1:39" s="137" customFormat="1" ht="12.9" customHeight="1" x14ac:dyDescent="0.3">
      <c r="A134" s="134"/>
      <c r="B134" s="134"/>
      <c r="C134" s="135"/>
      <c r="D134" s="647"/>
      <c r="E134" s="234" t="str">
        <f t="shared" ca="1" si="18"/>
        <v>Heard Island and McDonald Islands</v>
      </c>
      <c r="F134" s="234" t="str">
        <f t="shared" ca="1" si="18"/>
        <v>hm</v>
      </c>
      <c r="G134" s="234" t="str">
        <f t="shared" ca="1" si="18"/>
        <v>e6bbls</v>
      </c>
      <c r="H134" s="633"/>
      <c r="I134" s="633"/>
      <c r="J134" s="231">
        <f t="shared" ca="1" si="34"/>
        <v>0</v>
      </c>
      <c r="K134" s="231">
        <f t="shared" ca="1" si="34"/>
        <v>0</v>
      </c>
      <c r="L134" s="328">
        <f t="shared" ca="1" si="34"/>
        <v>0</v>
      </c>
      <c r="M134" s="249">
        <f ca="1">($J134/$F$5)*(1-$F$9)*Oil_Calcs!$F$10*$F$17</f>
        <v>0</v>
      </c>
      <c r="N134" s="231">
        <f ca="1">($J134/$F$5)*(1-$F$9)*Oil_Calcs!$F$11*$F$18</f>
        <v>0</v>
      </c>
      <c r="O134" s="638">
        <f ca="1">($J134/$F$5)*(1-$F$9)*Oil_Calcs!$F$12*$F$19</f>
        <v>0</v>
      </c>
      <c r="P134" s="249">
        <f ca="1">IFERROR(IF(Summary!$F$5="GWP100",INDEX('General Inputs'!$G$80:$G$169,MATCH(Oil_Calcs!F134,'General Inputs'!$F$80:$F$169,0)),INDEX('General Inputs'!$G$177:$G$266,MATCH(Oil_Calcs!$F134,'General Inputs'!$F$177:$F$266,0)))*$J134,0)</f>
        <v>0</v>
      </c>
      <c r="Q134" s="249">
        <f ca="1">IFERROR(IF(Summary!$F$5="GWP100",INDEX('General Inputs'!$H$80:$H$169,MATCH(Oil_Calcs!$F134,'General Inputs'!$F$80:$F$169,0)),INDEX('General Inputs'!$H$177:$H$266,MATCH(Oil_Calcs!$F134,'General Inputs'!$F$177:$F$266,0)))*$J134,0)</f>
        <v>0</v>
      </c>
      <c r="R134" s="249">
        <f ca="1">IFERROR(IF(Summary!$F$5="GWP100",INDEX('General Inputs'!$I$80:$I$169,MATCH(Oil_Calcs!$F134,'General Inputs'!$F$80:$F$169,0)),INDEX('General Inputs'!$I$177:$I$266,MATCH(Oil_Calcs!$F134,'General Inputs'!$F$177:$F$266,0)))*$J134,0)</f>
        <v>0</v>
      </c>
      <c r="S134" s="249">
        <f t="shared" ca="1" si="23"/>
        <v>0</v>
      </c>
      <c r="T134" s="231">
        <f t="shared" ca="1" si="21"/>
        <v>0</v>
      </c>
      <c r="U134" s="638">
        <f t="shared" ca="1" si="22"/>
        <v>0</v>
      </c>
      <c r="V134" s="249">
        <f ca="1">($K134/$F$5)*(1-$F$9)*Oil_Calcs!$F$10*$F$17</f>
        <v>0</v>
      </c>
      <c r="W134" s="231">
        <f ca="1">($K134/$F$5)*(1-$F$9)*Oil_Calcs!$F$11*$F$18</f>
        <v>0</v>
      </c>
      <c r="X134" s="638">
        <f ca="1">($K134/$F$5)*(1-$F$9)*Oil_Calcs!$F$12*$F$19</f>
        <v>0</v>
      </c>
      <c r="Y134" s="249">
        <f ca="1">IFERROR(IF(Summary!$F$5="GWP100",INDEX('General Inputs'!$G$80:$G$169,MATCH(Oil_Calcs!F134,'General Inputs'!$F$80:$F$169,0)),INDEX('General Inputs'!$G$177:$G$266,MATCH(Oil_Calcs!$F134,'General Inputs'!$F$177:$F$266,0)))*$K134,0)</f>
        <v>0</v>
      </c>
      <c r="Z134" s="231">
        <f ca="1">IFERROR(IF(Summary!$F$5="GWP100",INDEX('General Inputs'!$H$80:$H$169,MATCH(Oil_Calcs!$F134,'General Inputs'!$F$80:$F$169,0)),INDEX('General Inputs'!$H$177:$H$266,MATCH(Oil_Calcs!$F134,'General Inputs'!$F$177:$F$266,0)))*$K134,0)</f>
        <v>0</v>
      </c>
      <c r="AA134" s="638">
        <f ca="1">IFERROR(IF(Summary!$F$5="GWP100",INDEX('General Inputs'!$I$80:$I$169,MATCH(Oil_Calcs!$F134,'General Inputs'!$F$80:$F$169,0)),INDEX('General Inputs'!$I$177:$I$266,MATCH(Oil_Calcs!$F134,'General Inputs'!$F$177:$F$266,0)))*$K134,0)</f>
        <v>0</v>
      </c>
      <c r="AB134" s="249">
        <f t="shared" ca="1" si="28"/>
        <v>0</v>
      </c>
      <c r="AC134" s="231">
        <f t="shared" ca="1" si="29"/>
        <v>0</v>
      </c>
      <c r="AD134" s="638">
        <f t="shared" ca="1" si="30"/>
        <v>0</v>
      </c>
      <c r="AE134" s="639">
        <f ca="1">($L134/$F$5)*Oil_Calcs!$F$10*$F$17</f>
        <v>0</v>
      </c>
      <c r="AF134" s="640">
        <f ca="1">($L134/$F$5)*Oil_Calcs!$F$11*$F$18</f>
        <v>0</v>
      </c>
      <c r="AG134" s="641">
        <f ca="1">($L134/$F$5)*Oil_Calcs!$F$12*$F$19</f>
        <v>0</v>
      </c>
      <c r="AH134" s="639">
        <f t="shared" ca="1" si="24"/>
        <v>0</v>
      </c>
      <c r="AI134" s="640">
        <f t="shared" ca="1" si="25"/>
        <v>0</v>
      </c>
      <c r="AJ134" s="641">
        <f t="shared" ca="1" si="26"/>
        <v>0</v>
      </c>
      <c r="AK134" s="639">
        <f t="shared" ca="1" si="31"/>
        <v>0</v>
      </c>
      <c r="AL134" s="640">
        <f t="shared" ca="1" si="32"/>
        <v>0</v>
      </c>
      <c r="AM134" s="641">
        <f t="shared" ca="1" si="33"/>
        <v>0</v>
      </c>
    </row>
    <row r="135" spans="1:39" s="137" customFormat="1" ht="12.9" customHeight="1" x14ac:dyDescent="0.3">
      <c r="A135" s="134"/>
      <c r="B135" s="134"/>
      <c r="C135" s="135"/>
      <c r="D135" s="647"/>
      <c r="E135" s="234" t="str">
        <f t="shared" ca="1" si="18"/>
        <v>Honduras</v>
      </c>
      <c r="F135" s="234" t="str">
        <f t="shared" ca="1" si="18"/>
        <v>hn</v>
      </c>
      <c r="G135" s="234" t="str">
        <f t="shared" ca="1" si="18"/>
        <v>e6bbls</v>
      </c>
      <c r="H135" s="633"/>
      <c r="I135" s="633"/>
      <c r="J135" s="231">
        <f t="shared" ca="1" si="34"/>
        <v>0</v>
      </c>
      <c r="K135" s="231">
        <f t="shared" ca="1" si="34"/>
        <v>0</v>
      </c>
      <c r="L135" s="328">
        <f t="shared" ca="1" si="34"/>
        <v>0</v>
      </c>
      <c r="M135" s="249">
        <f ca="1">($J135/$F$5)*(1-$F$9)*Oil_Calcs!$F$10*$F$17</f>
        <v>0</v>
      </c>
      <c r="N135" s="231">
        <f ca="1">($J135/$F$5)*(1-$F$9)*Oil_Calcs!$F$11*$F$18</f>
        <v>0</v>
      </c>
      <c r="O135" s="638">
        <f ca="1">($J135/$F$5)*(1-$F$9)*Oil_Calcs!$F$12*$F$19</f>
        <v>0</v>
      </c>
      <c r="P135" s="249">
        <f ca="1">IFERROR(IF(Summary!$F$5="GWP100",INDEX('General Inputs'!$G$80:$G$169,MATCH(Oil_Calcs!F135,'General Inputs'!$F$80:$F$169,0)),INDEX('General Inputs'!$G$177:$G$266,MATCH(Oil_Calcs!$F135,'General Inputs'!$F$177:$F$266,0)))*$J135,0)</f>
        <v>0</v>
      </c>
      <c r="Q135" s="249">
        <f ca="1">IFERROR(IF(Summary!$F$5="GWP100",INDEX('General Inputs'!$H$80:$H$169,MATCH(Oil_Calcs!$F135,'General Inputs'!$F$80:$F$169,0)),INDEX('General Inputs'!$H$177:$H$266,MATCH(Oil_Calcs!$F135,'General Inputs'!$F$177:$F$266,0)))*$J135,0)</f>
        <v>0</v>
      </c>
      <c r="R135" s="249">
        <f ca="1">IFERROR(IF(Summary!$F$5="GWP100",INDEX('General Inputs'!$I$80:$I$169,MATCH(Oil_Calcs!$F135,'General Inputs'!$F$80:$F$169,0)),INDEX('General Inputs'!$I$177:$I$266,MATCH(Oil_Calcs!$F135,'General Inputs'!$F$177:$F$266,0)))*$J135,0)</f>
        <v>0</v>
      </c>
      <c r="S135" s="249">
        <f t="shared" ca="1" si="23"/>
        <v>0</v>
      </c>
      <c r="T135" s="231">
        <f t="shared" ca="1" si="21"/>
        <v>0</v>
      </c>
      <c r="U135" s="638">
        <f t="shared" ca="1" si="22"/>
        <v>0</v>
      </c>
      <c r="V135" s="249">
        <f ca="1">($K135/$F$5)*(1-$F$9)*Oil_Calcs!$F$10*$F$17</f>
        <v>0</v>
      </c>
      <c r="W135" s="231">
        <f ca="1">($K135/$F$5)*(1-$F$9)*Oil_Calcs!$F$11*$F$18</f>
        <v>0</v>
      </c>
      <c r="X135" s="638">
        <f ca="1">($K135/$F$5)*(1-$F$9)*Oil_Calcs!$F$12*$F$19</f>
        <v>0</v>
      </c>
      <c r="Y135" s="249">
        <f ca="1">IFERROR(IF(Summary!$F$5="GWP100",INDEX('General Inputs'!$G$80:$G$169,MATCH(Oil_Calcs!F135,'General Inputs'!$F$80:$F$169,0)),INDEX('General Inputs'!$G$177:$G$266,MATCH(Oil_Calcs!$F135,'General Inputs'!$F$177:$F$266,0)))*$K135,0)</f>
        <v>0</v>
      </c>
      <c r="Z135" s="231">
        <f ca="1">IFERROR(IF(Summary!$F$5="GWP100",INDEX('General Inputs'!$H$80:$H$169,MATCH(Oil_Calcs!$F135,'General Inputs'!$F$80:$F$169,0)),INDEX('General Inputs'!$H$177:$H$266,MATCH(Oil_Calcs!$F135,'General Inputs'!$F$177:$F$266,0)))*$K135,0)</f>
        <v>0</v>
      </c>
      <c r="AA135" s="638">
        <f ca="1">IFERROR(IF(Summary!$F$5="GWP100",INDEX('General Inputs'!$I$80:$I$169,MATCH(Oil_Calcs!$F135,'General Inputs'!$F$80:$F$169,0)),INDEX('General Inputs'!$I$177:$I$266,MATCH(Oil_Calcs!$F135,'General Inputs'!$F$177:$F$266,0)))*$K135,0)</f>
        <v>0</v>
      </c>
      <c r="AB135" s="249">
        <f t="shared" ca="1" si="28"/>
        <v>0</v>
      </c>
      <c r="AC135" s="231">
        <f t="shared" ca="1" si="29"/>
        <v>0</v>
      </c>
      <c r="AD135" s="638">
        <f t="shared" ca="1" si="30"/>
        <v>0</v>
      </c>
      <c r="AE135" s="639">
        <f ca="1">($L135/$F$5)*Oil_Calcs!$F$10*$F$17</f>
        <v>0</v>
      </c>
      <c r="AF135" s="640">
        <f ca="1">($L135/$F$5)*Oil_Calcs!$F$11*$F$18</f>
        <v>0</v>
      </c>
      <c r="AG135" s="641">
        <f ca="1">($L135/$F$5)*Oil_Calcs!$F$12*$F$19</f>
        <v>0</v>
      </c>
      <c r="AH135" s="639">
        <f t="shared" ca="1" si="24"/>
        <v>0</v>
      </c>
      <c r="AI135" s="640">
        <f t="shared" ca="1" si="25"/>
        <v>0</v>
      </c>
      <c r="AJ135" s="641">
        <f t="shared" ca="1" si="26"/>
        <v>0</v>
      </c>
      <c r="AK135" s="639">
        <f t="shared" ca="1" si="31"/>
        <v>0</v>
      </c>
      <c r="AL135" s="640">
        <f t="shared" ca="1" si="32"/>
        <v>0</v>
      </c>
      <c r="AM135" s="641">
        <f t="shared" ca="1" si="33"/>
        <v>0</v>
      </c>
    </row>
    <row r="136" spans="1:39" s="137" customFormat="1" ht="12.9" customHeight="1" x14ac:dyDescent="0.3">
      <c r="A136" s="134"/>
      <c r="B136" s="134"/>
      <c r="C136" s="135"/>
      <c r="D136" s="647"/>
      <c r="E136" s="234" t="str">
        <f t="shared" ca="1" si="18"/>
        <v>Croatia</v>
      </c>
      <c r="F136" s="234" t="str">
        <f t="shared" ca="1" si="18"/>
        <v>hr</v>
      </c>
      <c r="G136" s="234" t="str">
        <f t="shared" ca="1" si="18"/>
        <v>e6bbls</v>
      </c>
      <c r="H136" s="633"/>
      <c r="I136" s="633"/>
      <c r="J136" s="231">
        <f t="shared" ca="1" si="34"/>
        <v>0</v>
      </c>
      <c r="K136" s="231">
        <f t="shared" ca="1" si="34"/>
        <v>6.6958150669081506</v>
      </c>
      <c r="L136" s="328">
        <f t="shared" ca="1" si="34"/>
        <v>0</v>
      </c>
      <c r="M136" s="249">
        <f ca="1">($J136/$F$5)*(1-$F$9)*Oil_Calcs!$F$10*$F$17</f>
        <v>0</v>
      </c>
      <c r="N136" s="231">
        <f ca="1">($J136/$F$5)*(1-$F$9)*Oil_Calcs!$F$11*$F$18</f>
        <v>0</v>
      </c>
      <c r="O136" s="638">
        <f ca="1">($J136/$F$5)*(1-$F$9)*Oil_Calcs!$F$12*$F$19</f>
        <v>0</v>
      </c>
      <c r="P136" s="249">
        <f ca="1">IFERROR(IF(Summary!$F$5="GWP100",INDEX('General Inputs'!$G$80:$G$169,MATCH(Oil_Calcs!F136,'General Inputs'!$F$80:$F$169,0)),INDEX('General Inputs'!$G$177:$G$266,MATCH(Oil_Calcs!$F136,'General Inputs'!$F$177:$F$266,0)))*$J136,0)</f>
        <v>0</v>
      </c>
      <c r="Q136" s="249">
        <f ca="1">IFERROR(IF(Summary!$F$5="GWP100",INDEX('General Inputs'!$H$80:$H$169,MATCH(Oil_Calcs!$F136,'General Inputs'!$F$80:$F$169,0)),INDEX('General Inputs'!$H$177:$H$266,MATCH(Oil_Calcs!$F136,'General Inputs'!$F$177:$F$266,0)))*$J136,0)</f>
        <v>0</v>
      </c>
      <c r="R136" s="249">
        <f ca="1">IFERROR(IF(Summary!$F$5="GWP100",INDEX('General Inputs'!$I$80:$I$169,MATCH(Oil_Calcs!$F136,'General Inputs'!$F$80:$F$169,0)),INDEX('General Inputs'!$I$177:$I$266,MATCH(Oil_Calcs!$F136,'General Inputs'!$F$177:$F$266,0)))*$J136,0)</f>
        <v>0</v>
      </c>
      <c r="S136" s="249">
        <f t="shared" ca="1" si="23"/>
        <v>0</v>
      </c>
      <c r="T136" s="231">
        <f t="shared" ca="1" si="21"/>
        <v>0</v>
      </c>
      <c r="U136" s="638">
        <f t="shared" ca="1" si="22"/>
        <v>0</v>
      </c>
      <c r="V136" s="249">
        <f ca="1">($K136/$F$5)*(1-$F$9)*Oil_Calcs!$F$10*$F$17</f>
        <v>2291.902409271896</v>
      </c>
      <c r="W136" s="231">
        <f ca="1">($K136/$F$5)*(1-$F$9)*Oil_Calcs!$F$11*$F$18</f>
        <v>2492.4502005058898</v>
      </c>
      <c r="X136" s="638">
        <f ca="1">($K136/$F$5)*(1-$F$9)*Oil_Calcs!$F$12*$F$19</f>
        <v>2718.9868890085827</v>
      </c>
      <c r="Y136" s="249">
        <f ca="1">IFERROR(IF(Summary!$F$5="GWP100",INDEX('General Inputs'!$G$80:$G$169,MATCH(Oil_Calcs!F136,'General Inputs'!$F$80:$F$169,0)),INDEX('General Inputs'!$G$177:$G$266,MATCH(Oil_Calcs!$F136,'General Inputs'!$F$177:$F$266,0)))*$K136,0)</f>
        <v>250.70480272537637</v>
      </c>
      <c r="Z136" s="231">
        <f ca="1">IFERROR(IF(Summary!$F$5="GWP100",INDEX('General Inputs'!$H$80:$H$169,MATCH(Oil_Calcs!$F136,'General Inputs'!$F$80:$F$169,0)),INDEX('General Inputs'!$H$177:$H$266,MATCH(Oil_Calcs!$F136,'General Inputs'!$F$177:$F$266,0)))*$K136,0)</f>
        <v>301.45184425689297</v>
      </c>
      <c r="AA136" s="638">
        <f ca="1">IFERROR(IF(Summary!$F$5="GWP100",INDEX('General Inputs'!$I$80:$I$169,MATCH(Oil_Calcs!$F136,'General Inputs'!$F$80:$F$169,0)),INDEX('General Inputs'!$I$177:$I$266,MATCH(Oil_Calcs!$F136,'General Inputs'!$F$177:$F$266,0)))*$K136,0)</f>
        <v>720.81485507378886</v>
      </c>
      <c r="AB136" s="249">
        <f t="shared" ca="1" si="28"/>
        <v>2542.6072119972723</v>
      </c>
      <c r="AC136" s="231">
        <f t="shared" ca="1" si="29"/>
        <v>2793.9020447627827</v>
      </c>
      <c r="AD136" s="638">
        <f t="shared" ca="1" si="30"/>
        <v>3439.8017440823714</v>
      </c>
      <c r="AE136" s="639">
        <f ca="1">($L136/$F$5)*Oil_Calcs!$F$10*$F$17</f>
        <v>0</v>
      </c>
      <c r="AF136" s="640">
        <f ca="1">($L136/$F$5)*Oil_Calcs!$F$11*$F$18</f>
        <v>0</v>
      </c>
      <c r="AG136" s="641">
        <f ca="1">($L136/$F$5)*Oil_Calcs!$F$12*$F$19</f>
        <v>0</v>
      </c>
      <c r="AH136" s="639">
        <f t="shared" ca="1" si="24"/>
        <v>0</v>
      </c>
      <c r="AI136" s="640">
        <f t="shared" ca="1" si="25"/>
        <v>0</v>
      </c>
      <c r="AJ136" s="641">
        <f t="shared" ca="1" si="26"/>
        <v>0</v>
      </c>
      <c r="AK136" s="639">
        <f t="shared" ca="1" si="31"/>
        <v>0</v>
      </c>
      <c r="AL136" s="640">
        <f t="shared" ca="1" si="32"/>
        <v>0</v>
      </c>
      <c r="AM136" s="641">
        <f t="shared" ca="1" si="33"/>
        <v>0</v>
      </c>
    </row>
    <row r="137" spans="1:39" s="137" customFormat="1" ht="12.9" customHeight="1" x14ac:dyDescent="0.3">
      <c r="A137" s="134"/>
      <c r="B137" s="134"/>
      <c r="C137" s="135"/>
      <c r="D137" s="647"/>
      <c r="E137" s="234" t="str">
        <f t="shared" ca="1" si="18"/>
        <v>Haiti</v>
      </c>
      <c r="F137" s="234" t="str">
        <f t="shared" ca="1" si="18"/>
        <v>ht</v>
      </c>
      <c r="G137" s="234" t="str">
        <f t="shared" ca="1" si="18"/>
        <v>e6bbls</v>
      </c>
      <c r="H137" s="633"/>
      <c r="I137" s="633"/>
      <c r="J137" s="231">
        <f t="shared" ca="1" si="34"/>
        <v>0</v>
      </c>
      <c r="K137" s="231">
        <f t="shared" ca="1" si="34"/>
        <v>0</v>
      </c>
      <c r="L137" s="328">
        <f t="shared" ca="1" si="34"/>
        <v>0</v>
      </c>
      <c r="M137" s="249">
        <f ca="1">($J137/$F$5)*(1-$F$9)*Oil_Calcs!$F$10*$F$17</f>
        <v>0</v>
      </c>
      <c r="N137" s="231">
        <f ca="1">($J137/$F$5)*(1-$F$9)*Oil_Calcs!$F$11*$F$18</f>
        <v>0</v>
      </c>
      <c r="O137" s="638">
        <f ca="1">($J137/$F$5)*(1-$F$9)*Oil_Calcs!$F$12*$F$19</f>
        <v>0</v>
      </c>
      <c r="P137" s="249">
        <f ca="1">IFERROR(IF(Summary!$F$5="GWP100",INDEX('General Inputs'!$G$80:$G$169,MATCH(Oil_Calcs!F137,'General Inputs'!$F$80:$F$169,0)),INDEX('General Inputs'!$G$177:$G$266,MATCH(Oil_Calcs!$F137,'General Inputs'!$F$177:$F$266,0)))*$J137,0)</f>
        <v>0</v>
      </c>
      <c r="Q137" s="249">
        <f ca="1">IFERROR(IF(Summary!$F$5="GWP100",INDEX('General Inputs'!$H$80:$H$169,MATCH(Oil_Calcs!$F137,'General Inputs'!$F$80:$F$169,0)),INDEX('General Inputs'!$H$177:$H$266,MATCH(Oil_Calcs!$F137,'General Inputs'!$F$177:$F$266,0)))*$J137,0)</f>
        <v>0</v>
      </c>
      <c r="R137" s="249">
        <f ca="1">IFERROR(IF(Summary!$F$5="GWP100",INDEX('General Inputs'!$I$80:$I$169,MATCH(Oil_Calcs!$F137,'General Inputs'!$F$80:$F$169,0)),INDEX('General Inputs'!$I$177:$I$266,MATCH(Oil_Calcs!$F137,'General Inputs'!$F$177:$F$266,0)))*$J137,0)</f>
        <v>0</v>
      </c>
      <c r="S137" s="249">
        <f t="shared" ca="1" si="23"/>
        <v>0</v>
      </c>
      <c r="T137" s="231">
        <f t="shared" ca="1" si="21"/>
        <v>0</v>
      </c>
      <c r="U137" s="638">
        <f t="shared" ca="1" si="22"/>
        <v>0</v>
      </c>
      <c r="V137" s="249">
        <f ca="1">($K137/$F$5)*(1-$F$9)*Oil_Calcs!$F$10*$F$17</f>
        <v>0</v>
      </c>
      <c r="W137" s="231">
        <f ca="1">($K137/$F$5)*(1-$F$9)*Oil_Calcs!$F$11*$F$18</f>
        <v>0</v>
      </c>
      <c r="X137" s="638">
        <f ca="1">($K137/$F$5)*(1-$F$9)*Oil_Calcs!$F$12*$F$19</f>
        <v>0</v>
      </c>
      <c r="Y137" s="249">
        <f ca="1">IFERROR(IF(Summary!$F$5="GWP100",INDEX('General Inputs'!$G$80:$G$169,MATCH(Oil_Calcs!F137,'General Inputs'!$F$80:$F$169,0)),INDEX('General Inputs'!$G$177:$G$266,MATCH(Oil_Calcs!$F137,'General Inputs'!$F$177:$F$266,0)))*$K137,0)</f>
        <v>0</v>
      </c>
      <c r="Z137" s="231">
        <f ca="1">IFERROR(IF(Summary!$F$5="GWP100",INDEX('General Inputs'!$H$80:$H$169,MATCH(Oil_Calcs!$F137,'General Inputs'!$F$80:$F$169,0)),INDEX('General Inputs'!$H$177:$H$266,MATCH(Oil_Calcs!$F137,'General Inputs'!$F$177:$F$266,0)))*$K137,0)</f>
        <v>0</v>
      </c>
      <c r="AA137" s="638">
        <f ca="1">IFERROR(IF(Summary!$F$5="GWP100",INDEX('General Inputs'!$I$80:$I$169,MATCH(Oil_Calcs!$F137,'General Inputs'!$F$80:$F$169,0)),INDEX('General Inputs'!$I$177:$I$266,MATCH(Oil_Calcs!$F137,'General Inputs'!$F$177:$F$266,0)))*$K137,0)</f>
        <v>0</v>
      </c>
      <c r="AB137" s="249">
        <f t="shared" ca="1" si="28"/>
        <v>0</v>
      </c>
      <c r="AC137" s="231">
        <f t="shared" ca="1" si="29"/>
        <v>0</v>
      </c>
      <c r="AD137" s="638">
        <f t="shared" ca="1" si="30"/>
        <v>0</v>
      </c>
      <c r="AE137" s="639">
        <f ca="1">($L137/$F$5)*Oil_Calcs!$F$10*$F$17</f>
        <v>0</v>
      </c>
      <c r="AF137" s="640">
        <f ca="1">($L137/$F$5)*Oil_Calcs!$F$11*$F$18</f>
        <v>0</v>
      </c>
      <c r="AG137" s="641">
        <f ca="1">($L137/$F$5)*Oil_Calcs!$F$12*$F$19</f>
        <v>0</v>
      </c>
      <c r="AH137" s="639">
        <f t="shared" ca="1" si="24"/>
        <v>0</v>
      </c>
      <c r="AI137" s="640">
        <f t="shared" ca="1" si="25"/>
        <v>0</v>
      </c>
      <c r="AJ137" s="641">
        <f t="shared" ca="1" si="26"/>
        <v>0</v>
      </c>
      <c r="AK137" s="639">
        <f t="shared" ca="1" si="31"/>
        <v>0</v>
      </c>
      <c r="AL137" s="640">
        <f t="shared" ca="1" si="32"/>
        <v>0</v>
      </c>
      <c r="AM137" s="641">
        <f t="shared" ca="1" si="33"/>
        <v>0</v>
      </c>
    </row>
    <row r="138" spans="1:39" s="137" customFormat="1" ht="12.9" customHeight="1" x14ac:dyDescent="0.3">
      <c r="A138" s="134"/>
      <c r="B138" s="134"/>
      <c r="C138" s="135"/>
      <c r="D138" s="647"/>
      <c r="E138" s="234" t="str">
        <f t="shared" ca="1" si="18"/>
        <v>Hungary</v>
      </c>
      <c r="F138" s="234" t="str">
        <f t="shared" ca="1" si="18"/>
        <v>hu</v>
      </c>
      <c r="G138" s="234" t="str">
        <f t="shared" ca="1" si="18"/>
        <v>e6bbls</v>
      </c>
      <c r="H138" s="633"/>
      <c r="I138" s="633"/>
      <c r="J138" s="231">
        <f t="shared" ref="J138:L153" ca="1" si="35">INDIRECT((ADDRESS(ROW(),COLUMN(),,,$F$291)))</f>
        <v>0</v>
      </c>
      <c r="K138" s="231">
        <f t="shared" ca="1" si="35"/>
        <v>14.77885514828855</v>
      </c>
      <c r="L138" s="328">
        <f t="shared" ca="1" si="35"/>
        <v>0</v>
      </c>
      <c r="M138" s="249">
        <f ca="1">($J138/$F$5)*(1-$F$9)*Oil_Calcs!$F$10*$F$17</f>
        <v>0</v>
      </c>
      <c r="N138" s="231">
        <f ca="1">($J138/$F$5)*(1-$F$9)*Oil_Calcs!$F$11*$F$18</f>
        <v>0</v>
      </c>
      <c r="O138" s="638">
        <f ca="1">($J138/$F$5)*(1-$F$9)*Oil_Calcs!$F$12*$F$19</f>
        <v>0</v>
      </c>
      <c r="P138" s="249">
        <f ca="1">IFERROR(IF(Summary!$F$5="GWP100",INDEX('General Inputs'!$G$80:$G$169,MATCH(Oil_Calcs!F138,'General Inputs'!$F$80:$F$169,0)),INDEX('General Inputs'!$G$177:$G$266,MATCH(Oil_Calcs!$F138,'General Inputs'!$F$177:$F$266,0)))*$J138,0)</f>
        <v>0</v>
      </c>
      <c r="Q138" s="249">
        <f ca="1">IFERROR(IF(Summary!$F$5="GWP100",INDEX('General Inputs'!$H$80:$H$169,MATCH(Oil_Calcs!$F138,'General Inputs'!$F$80:$F$169,0)),INDEX('General Inputs'!$H$177:$H$266,MATCH(Oil_Calcs!$F138,'General Inputs'!$F$177:$F$266,0)))*$J138,0)</f>
        <v>0</v>
      </c>
      <c r="R138" s="249">
        <f ca="1">IFERROR(IF(Summary!$F$5="GWP100",INDEX('General Inputs'!$I$80:$I$169,MATCH(Oil_Calcs!$F138,'General Inputs'!$F$80:$F$169,0)),INDEX('General Inputs'!$I$177:$I$266,MATCH(Oil_Calcs!$F138,'General Inputs'!$F$177:$F$266,0)))*$J138,0)</f>
        <v>0</v>
      </c>
      <c r="S138" s="249">
        <f t="shared" ca="1" si="23"/>
        <v>0</v>
      </c>
      <c r="T138" s="231">
        <f t="shared" ca="1" si="21"/>
        <v>0</v>
      </c>
      <c r="U138" s="638">
        <f t="shared" ca="1" si="22"/>
        <v>0</v>
      </c>
      <c r="V138" s="249">
        <f ca="1">($K138/$F$5)*(1-$F$9)*Oil_Calcs!$F$10*$F$17</f>
        <v>5058.6363843951603</v>
      </c>
      <c r="W138" s="231">
        <f ca="1">($K138/$F$5)*(1-$F$9)*Oil_Calcs!$F$11*$F$18</f>
        <v>5501.2810403989288</v>
      </c>
      <c r="X138" s="638">
        <f ca="1">($K138/$F$5)*(1-$F$9)*Oil_Calcs!$F$12*$F$19</f>
        <v>6001.287816526964</v>
      </c>
      <c r="Y138" s="249">
        <f ca="1">IFERROR(IF(Summary!$F$5="GWP100",INDEX('General Inputs'!$G$80:$G$169,MATCH(Oil_Calcs!F138,'General Inputs'!$F$80:$F$169,0)),INDEX('General Inputs'!$G$177:$G$266,MATCH(Oil_Calcs!$F138,'General Inputs'!$F$177:$F$266,0)))*$K138,0)</f>
        <v>537.78430927277577</v>
      </c>
      <c r="Z138" s="231">
        <f ca="1">IFERROR(IF(Summary!$F$5="GWP100",INDEX('General Inputs'!$H$80:$H$169,MATCH(Oil_Calcs!$F138,'General Inputs'!$F$80:$F$169,0)),INDEX('General Inputs'!$H$177:$H$266,MATCH(Oil_Calcs!$F138,'General Inputs'!$F$177:$F$266,0)))*$K138,0)</f>
        <v>677.92404407481729</v>
      </c>
      <c r="AA138" s="638">
        <f ca="1">IFERROR(IF(Summary!$F$5="GWP100",INDEX('General Inputs'!$I$80:$I$169,MATCH(Oil_Calcs!$F138,'General Inputs'!$F$80:$F$169,0)),INDEX('General Inputs'!$I$177:$I$266,MATCH(Oil_Calcs!$F138,'General Inputs'!$F$177:$F$266,0)))*$K138,0)</f>
        <v>1789.2917059055378</v>
      </c>
      <c r="AB138" s="249">
        <f t="shared" ca="1" si="28"/>
        <v>5596.4206936679366</v>
      </c>
      <c r="AC138" s="231">
        <f t="shared" ca="1" si="29"/>
        <v>6179.205084473746</v>
      </c>
      <c r="AD138" s="638">
        <f t="shared" ca="1" si="30"/>
        <v>7790.579522432502</v>
      </c>
      <c r="AE138" s="639">
        <f ca="1">($L138/$F$5)*Oil_Calcs!$F$10*$F$17</f>
        <v>0</v>
      </c>
      <c r="AF138" s="640">
        <f ca="1">($L138/$F$5)*Oil_Calcs!$F$11*$F$18</f>
        <v>0</v>
      </c>
      <c r="AG138" s="641">
        <f ca="1">($L138/$F$5)*Oil_Calcs!$F$12*$F$19</f>
        <v>0</v>
      </c>
      <c r="AH138" s="639">
        <f t="shared" ca="1" si="24"/>
        <v>0</v>
      </c>
      <c r="AI138" s="640">
        <f t="shared" ca="1" si="25"/>
        <v>0</v>
      </c>
      <c r="AJ138" s="641">
        <f t="shared" ca="1" si="26"/>
        <v>0</v>
      </c>
      <c r="AK138" s="639">
        <f t="shared" ca="1" si="31"/>
        <v>0</v>
      </c>
      <c r="AL138" s="640">
        <f t="shared" ca="1" si="32"/>
        <v>0</v>
      </c>
      <c r="AM138" s="641">
        <f t="shared" ca="1" si="33"/>
        <v>0</v>
      </c>
    </row>
    <row r="139" spans="1:39" s="137" customFormat="1" ht="12.9" customHeight="1" x14ac:dyDescent="0.3">
      <c r="A139" s="134"/>
      <c r="B139" s="134"/>
      <c r="C139" s="135"/>
      <c r="D139" s="647"/>
      <c r="E139" s="234" t="str">
        <f t="shared" ca="1" si="18"/>
        <v>Indonesia</v>
      </c>
      <c r="F139" s="234" t="str">
        <f t="shared" ca="1" si="18"/>
        <v>id</v>
      </c>
      <c r="G139" s="234" t="str">
        <f t="shared" ca="1" si="18"/>
        <v>e6bbls</v>
      </c>
      <c r="H139" s="633"/>
      <c r="I139" s="633"/>
      <c r="J139" s="231">
        <f t="shared" ca="1" si="35"/>
        <v>285.06500285064999</v>
      </c>
      <c r="K139" s="231">
        <f t="shared" ca="1" si="35"/>
        <v>335.98450337734499</v>
      </c>
      <c r="L139" s="328">
        <f t="shared" ca="1" si="35"/>
        <v>241.26500241265001</v>
      </c>
      <c r="M139" s="249">
        <f ca="1">($J139/$F$5)*(1-$F$9)*Oil_Calcs!$F$10*$F$17</f>
        <v>97574.553703167083</v>
      </c>
      <c r="N139" s="231">
        <f ca="1">($J139/$F$5)*(1-$F$9)*Oil_Calcs!$F$11*$F$18</f>
        <v>106112.59666112595</v>
      </c>
      <c r="O139" s="638">
        <f ca="1">($J139/$F$5)*(1-$F$9)*Oil_Calcs!$F$12*$F$19</f>
        <v>115757.08073192276</v>
      </c>
      <c r="P139" s="249">
        <f ca="1">IFERROR(IF(Summary!$F$5="GWP100",INDEX('General Inputs'!$G$80:$G$169,MATCH(Oil_Calcs!F139,'General Inputs'!$F$80:$F$169,0)),INDEX('General Inputs'!$G$177:$G$266,MATCH(Oil_Calcs!$F139,'General Inputs'!$F$177:$F$266,0)))*$J139,0)</f>
        <v>18671.733453234559</v>
      </c>
      <c r="Q139" s="249">
        <f ca="1">IFERROR(IF(Summary!$F$5="GWP100",INDEX('General Inputs'!$H$80:$H$169,MATCH(Oil_Calcs!$F139,'General Inputs'!$F$80:$F$169,0)),INDEX('General Inputs'!$H$177:$H$266,MATCH(Oil_Calcs!$F139,'General Inputs'!$F$177:$F$266,0)))*$J139,0)</f>
        <v>25153.710314178359</v>
      </c>
      <c r="R139" s="249">
        <f ca="1">IFERROR(IF(Summary!$F$5="GWP100",INDEX('General Inputs'!$I$80:$I$169,MATCH(Oil_Calcs!$F139,'General Inputs'!$F$80:$F$169,0)),INDEX('General Inputs'!$I$177:$I$266,MATCH(Oil_Calcs!$F139,'General Inputs'!$F$177:$F$266,0)))*$J139,0)</f>
        <v>143712.63172795912</v>
      </c>
      <c r="S139" s="249">
        <f t="shared" ca="1" si="23"/>
        <v>116246.28715640164</v>
      </c>
      <c r="T139" s="231">
        <f t="shared" ca="1" si="21"/>
        <v>131266.30697530432</v>
      </c>
      <c r="U139" s="638">
        <f t="shared" ca="1" si="22"/>
        <v>259469.71245988188</v>
      </c>
      <c r="V139" s="249">
        <f ca="1">($K139/$F$5)*(1-$F$9)*Oil_Calcs!$F$10*$F$17</f>
        <v>115003.72771258937</v>
      </c>
      <c r="W139" s="231">
        <f ca="1">($K139/$F$5)*(1-$F$9)*Oil_Calcs!$F$11*$F$18</f>
        <v>125066.87153718289</v>
      </c>
      <c r="X139" s="638">
        <f ca="1">($K139/$F$5)*(1-$F$9)*Oil_Calcs!$F$12*$F$19</f>
        <v>136434.0936039165</v>
      </c>
      <c r="Y139" s="249">
        <f ca="1">IFERROR(IF(Summary!$F$5="GWP100",INDEX('General Inputs'!$G$80:$G$169,MATCH(Oil_Calcs!F139,'General Inputs'!$F$80:$F$169,0)),INDEX('General Inputs'!$G$177:$G$266,MATCH(Oil_Calcs!$F139,'General Inputs'!$F$177:$F$266,0)))*$K139,0)</f>
        <v>22006.956409047209</v>
      </c>
      <c r="Z139" s="231">
        <f ca="1">IFERROR(IF(Summary!$F$5="GWP100",INDEX('General Inputs'!$H$80:$H$169,MATCH(Oil_Calcs!$F139,'General Inputs'!$F$80:$F$169,0)),INDEX('General Inputs'!$H$177:$H$266,MATCH(Oil_Calcs!$F139,'General Inputs'!$F$177:$F$266,0)))*$K139,0)</f>
        <v>29646.771029394167</v>
      </c>
      <c r="AA139" s="638">
        <f ca="1">IFERROR(IF(Summary!$F$5="GWP100",INDEX('General Inputs'!$I$80:$I$169,MATCH(Oil_Calcs!$F139,'General Inputs'!$F$80:$F$169,0)),INDEX('General Inputs'!$I$177:$I$266,MATCH(Oil_Calcs!$F139,'General Inputs'!$F$177:$F$266,0)))*$K139,0)</f>
        <v>169383.18179123168</v>
      </c>
      <c r="AB139" s="249">
        <f t="shared" ca="1" si="28"/>
        <v>137010.68412163659</v>
      </c>
      <c r="AC139" s="231">
        <f t="shared" ca="1" si="29"/>
        <v>154713.64256657707</v>
      </c>
      <c r="AD139" s="638">
        <f t="shared" ca="1" si="30"/>
        <v>305817.2753951482</v>
      </c>
      <c r="AE139" s="639">
        <f ca="1">($L139/$F$5)*Oil_Calcs!$F$10*$F$17</f>
        <v>93843.528107603066</v>
      </c>
      <c r="AF139" s="640">
        <f ca="1">($L139/$F$5)*Oil_Calcs!$F$11*$F$18</f>
        <v>102055.09602055095</v>
      </c>
      <c r="AG139" s="641">
        <f ca="1">($L139/$F$5)*Oil_Calcs!$F$12*$F$19</f>
        <v>111330.79729338981</v>
      </c>
      <c r="AH139" s="639">
        <f t="shared" ca="1" si="24"/>
        <v>7479.8226048440029</v>
      </c>
      <c r="AI139" s="640">
        <f t="shared" ca="1" si="25"/>
        <v>10665.723599101648</v>
      </c>
      <c r="AJ139" s="641">
        <f t="shared" ca="1" si="26"/>
        <v>25176.560530740975</v>
      </c>
      <c r="AK139" s="639">
        <f t="shared" ca="1" si="31"/>
        <v>101323.35071244706</v>
      </c>
      <c r="AL139" s="640">
        <f t="shared" ca="1" si="32"/>
        <v>112720.8196196526</v>
      </c>
      <c r="AM139" s="641">
        <f t="shared" ca="1" si="33"/>
        <v>136507.3578241308</v>
      </c>
    </row>
    <row r="140" spans="1:39" s="137" customFormat="1" ht="12.9" customHeight="1" x14ac:dyDescent="0.3">
      <c r="A140" s="134"/>
      <c r="B140" s="134"/>
      <c r="C140" s="135"/>
      <c r="D140" s="647"/>
      <c r="E140" s="234" t="str">
        <f t="shared" ca="1" si="18"/>
        <v>Ireland</v>
      </c>
      <c r="F140" s="234" t="str">
        <f t="shared" ca="1" si="18"/>
        <v>ie</v>
      </c>
      <c r="G140" s="234" t="str">
        <f t="shared" ca="1" si="18"/>
        <v>e6bbls</v>
      </c>
      <c r="H140" s="633"/>
      <c r="I140" s="633"/>
      <c r="J140" s="231">
        <f t="shared" ca="1" si="35"/>
        <v>0</v>
      </c>
      <c r="K140" s="231">
        <f t="shared" ca="1" si="35"/>
        <v>0.29638000296380002</v>
      </c>
      <c r="L140" s="328">
        <f t="shared" ca="1" si="35"/>
        <v>0</v>
      </c>
      <c r="M140" s="249">
        <f ca="1">($J140/$F$5)*(1-$F$9)*Oil_Calcs!$F$10*$F$17</f>
        <v>0</v>
      </c>
      <c r="N140" s="231">
        <f ca="1">($J140/$F$5)*(1-$F$9)*Oil_Calcs!$F$11*$F$18</f>
        <v>0</v>
      </c>
      <c r="O140" s="638">
        <f ca="1">($J140/$F$5)*(1-$F$9)*Oil_Calcs!$F$12*$F$19</f>
        <v>0</v>
      </c>
      <c r="P140" s="249">
        <f ca="1">IFERROR(IF(Summary!$F$5="GWP100",INDEX('General Inputs'!$G$80:$G$169,MATCH(Oil_Calcs!F140,'General Inputs'!$F$80:$F$169,0)),INDEX('General Inputs'!$G$177:$G$266,MATCH(Oil_Calcs!$F140,'General Inputs'!$F$177:$F$266,0)))*$J140,0)</f>
        <v>0</v>
      </c>
      <c r="Q140" s="249">
        <f ca="1">IFERROR(IF(Summary!$F$5="GWP100",INDEX('General Inputs'!$H$80:$H$169,MATCH(Oil_Calcs!$F140,'General Inputs'!$F$80:$F$169,0)),INDEX('General Inputs'!$H$177:$H$266,MATCH(Oil_Calcs!$F140,'General Inputs'!$F$177:$F$266,0)))*$J140,0)</f>
        <v>0</v>
      </c>
      <c r="R140" s="249">
        <f ca="1">IFERROR(IF(Summary!$F$5="GWP100",INDEX('General Inputs'!$I$80:$I$169,MATCH(Oil_Calcs!$F140,'General Inputs'!$F$80:$F$169,0)),INDEX('General Inputs'!$I$177:$I$266,MATCH(Oil_Calcs!$F140,'General Inputs'!$F$177:$F$266,0)))*$J140,0)</f>
        <v>0</v>
      </c>
      <c r="S140" s="249">
        <f t="shared" ca="1" si="23"/>
        <v>0</v>
      </c>
      <c r="T140" s="231">
        <f t="shared" ca="1" si="21"/>
        <v>0</v>
      </c>
      <c r="U140" s="638">
        <f t="shared" ca="1" si="22"/>
        <v>0</v>
      </c>
      <c r="V140" s="249">
        <f ca="1">($K140/$F$5)*(1-$F$9)*Oil_Calcs!$F$10*$F$17</f>
        <v>101.44755135335681</v>
      </c>
      <c r="W140" s="231">
        <f ca="1">($K140/$F$5)*(1-$F$9)*Oil_Calcs!$F$11*$F$18</f>
        <v>110.32449230324491</v>
      </c>
      <c r="X140" s="638">
        <f ca="1">($K140/$F$5)*(1-$F$9)*Oil_Calcs!$F$12*$F$19</f>
        <v>120.3517920029722</v>
      </c>
      <c r="Y140" s="249">
        <f ca="1">IFERROR(IF(Summary!$F$5="GWP100",INDEX('General Inputs'!$G$80:$G$169,MATCH(Oil_Calcs!F140,'General Inputs'!$F$80:$F$169,0)),INDEX('General Inputs'!$G$177:$G$266,MATCH(Oil_Calcs!$F140,'General Inputs'!$F$177:$F$266,0)))*$K140,0)</f>
        <v>0</v>
      </c>
      <c r="Z140" s="231">
        <f ca="1">IFERROR(IF(Summary!$F$5="GWP100",INDEX('General Inputs'!$H$80:$H$169,MATCH(Oil_Calcs!$F140,'General Inputs'!$F$80:$F$169,0)),INDEX('General Inputs'!$H$177:$H$266,MATCH(Oil_Calcs!$F140,'General Inputs'!$F$177:$F$266,0)))*$K140,0)</f>
        <v>0</v>
      </c>
      <c r="AA140" s="638">
        <f ca="1">IFERROR(IF(Summary!$F$5="GWP100",INDEX('General Inputs'!$I$80:$I$169,MATCH(Oil_Calcs!$F140,'General Inputs'!$F$80:$F$169,0)),INDEX('General Inputs'!$I$177:$I$266,MATCH(Oil_Calcs!$F140,'General Inputs'!$F$177:$F$266,0)))*$K140,0)</f>
        <v>0</v>
      </c>
      <c r="AB140" s="249">
        <f t="shared" ca="1" si="28"/>
        <v>101.44755135335681</v>
      </c>
      <c r="AC140" s="231">
        <f t="shared" ca="1" si="29"/>
        <v>110.32449230324491</v>
      </c>
      <c r="AD140" s="638">
        <f t="shared" ca="1" si="30"/>
        <v>120.3517920029722</v>
      </c>
      <c r="AE140" s="639">
        <f ca="1">($L140/$F$5)*Oil_Calcs!$F$10*$F$17</f>
        <v>0</v>
      </c>
      <c r="AF140" s="640">
        <f ca="1">($L140/$F$5)*Oil_Calcs!$F$11*$F$18</f>
        <v>0</v>
      </c>
      <c r="AG140" s="641">
        <f ca="1">($L140/$F$5)*Oil_Calcs!$F$12*$F$19</f>
        <v>0</v>
      </c>
      <c r="AH140" s="639">
        <f t="shared" ca="1" si="24"/>
        <v>0</v>
      </c>
      <c r="AI140" s="640">
        <f t="shared" ca="1" si="25"/>
        <v>0</v>
      </c>
      <c r="AJ140" s="641">
        <f t="shared" ca="1" si="26"/>
        <v>0</v>
      </c>
      <c r="AK140" s="639">
        <f t="shared" ca="1" si="31"/>
        <v>0</v>
      </c>
      <c r="AL140" s="640">
        <f t="shared" ca="1" si="32"/>
        <v>0</v>
      </c>
      <c r="AM140" s="641">
        <f t="shared" ca="1" si="33"/>
        <v>0</v>
      </c>
    </row>
    <row r="141" spans="1:39" s="137" customFormat="1" ht="12.9" customHeight="1" x14ac:dyDescent="0.3">
      <c r="A141" s="134"/>
      <c r="B141" s="134"/>
      <c r="C141" s="135"/>
      <c r="D141" s="647"/>
      <c r="E141" s="234" t="str">
        <f t="shared" ca="1" si="18"/>
        <v>Israel</v>
      </c>
      <c r="F141" s="234" t="str">
        <f t="shared" ca="1" si="18"/>
        <v>il</v>
      </c>
      <c r="G141" s="234" t="str">
        <f t="shared" ca="1" si="18"/>
        <v>e6bbls</v>
      </c>
      <c r="H141" s="633"/>
      <c r="I141" s="633"/>
      <c r="J141" s="231">
        <f t="shared" ca="1" si="35"/>
        <v>0</v>
      </c>
      <c r="K141" s="231">
        <f t="shared" ca="1" si="35"/>
        <v>2.6900500269005003</v>
      </c>
      <c r="L141" s="328">
        <f t="shared" ca="1" si="35"/>
        <v>0</v>
      </c>
      <c r="M141" s="249">
        <f ca="1">($J141/$F$5)*(1-$F$9)*Oil_Calcs!$F$10*$F$17</f>
        <v>0</v>
      </c>
      <c r="N141" s="231">
        <f ca="1">($J141/$F$5)*(1-$F$9)*Oil_Calcs!$F$11*$F$18</f>
        <v>0</v>
      </c>
      <c r="O141" s="638">
        <f ca="1">($J141/$F$5)*(1-$F$9)*Oil_Calcs!$F$12*$F$19</f>
        <v>0</v>
      </c>
      <c r="P141" s="249">
        <f ca="1">IFERROR(IF(Summary!$F$5="GWP100",INDEX('General Inputs'!$G$80:$G$169,MATCH(Oil_Calcs!F141,'General Inputs'!$F$80:$F$169,0)),INDEX('General Inputs'!$G$177:$G$266,MATCH(Oil_Calcs!$F141,'General Inputs'!$F$177:$F$266,0)))*$J141,0)</f>
        <v>0</v>
      </c>
      <c r="Q141" s="249">
        <f ca="1">IFERROR(IF(Summary!$F$5="GWP100",INDEX('General Inputs'!$H$80:$H$169,MATCH(Oil_Calcs!$F141,'General Inputs'!$F$80:$F$169,0)),INDEX('General Inputs'!$H$177:$H$266,MATCH(Oil_Calcs!$F141,'General Inputs'!$F$177:$F$266,0)))*$J141,0)</f>
        <v>0</v>
      </c>
      <c r="R141" s="249">
        <f ca="1">IFERROR(IF(Summary!$F$5="GWP100",INDEX('General Inputs'!$I$80:$I$169,MATCH(Oil_Calcs!$F141,'General Inputs'!$F$80:$F$169,0)),INDEX('General Inputs'!$I$177:$I$266,MATCH(Oil_Calcs!$F141,'General Inputs'!$F$177:$F$266,0)))*$J141,0)</f>
        <v>0</v>
      </c>
      <c r="S141" s="249">
        <f t="shared" ca="1" si="23"/>
        <v>0</v>
      </c>
      <c r="T141" s="231">
        <f t="shared" ca="1" si="21"/>
        <v>0</v>
      </c>
      <c r="U141" s="638">
        <f t="shared" ca="1" si="22"/>
        <v>0</v>
      </c>
      <c r="V141" s="249">
        <f ca="1">($K141/$F$5)*(1-$F$9)*Oil_Calcs!$F$10*$F$17</f>
        <v>920.77395748059075</v>
      </c>
      <c r="W141" s="231">
        <f ca="1">($K141/$F$5)*(1-$F$9)*Oil_Calcs!$F$11*$F$18</f>
        <v>1001.344222013442</v>
      </c>
      <c r="X141" s="638">
        <f ca="1">($K141/$F$5)*(1-$F$9)*Oil_Calcs!$F$12*$F$19</f>
        <v>1092.3555505688487</v>
      </c>
      <c r="Y141" s="249">
        <f ca="1">IFERROR(IF(Summary!$F$5="GWP100",INDEX('General Inputs'!$G$80:$G$169,MATCH(Oil_Calcs!F141,'General Inputs'!$F$80:$F$169,0)),INDEX('General Inputs'!$G$177:$G$266,MATCH(Oil_Calcs!$F141,'General Inputs'!$F$177:$F$266,0)))*$K141,0)</f>
        <v>0</v>
      </c>
      <c r="Z141" s="231">
        <f ca="1">IFERROR(IF(Summary!$F$5="GWP100",INDEX('General Inputs'!$H$80:$H$169,MATCH(Oil_Calcs!$F141,'General Inputs'!$F$80:$F$169,0)),INDEX('General Inputs'!$H$177:$H$266,MATCH(Oil_Calcs!$F141,'General Inputs'!$F$177:$F$266,0)))*$K141,0)</f>
        <v>0</v>
      </c>
      <c r="AA141" s="638">
        <f ca="1">IFERROR(IF(Summary!$F$5="GWP100",INDEX('General Inputs'!$I$80:$I$169,MATCH(Oil_Calcs!$F141,'General Inputs'!$F$80:$F$169,0)),INDEX('General Inputs'!$I$177:$I$266,MATCH(Oil_Calcs!$F141,'General Inputs'!$F$177:$F$266,0)))*$K141,0)</f>
        <v>0</v>
      </c>
      <c r="AB141" s="249">
        <f t="shared" ca="1" si="28"/>
        <v>920.77395748059075</v>
      </c>
      <c r="AC141" s="231">
        <f t="shared" ca="1" si="29"/>
        <v>1001.344222013442</v>
      </c>
      <c r="AD141" s="638">
        <f t="shared" ca="1" si="30"/>
        <v>1092.3555505688487</v>
      </c>
      <c r="AE141" s="639">
        <f ca="1">($L141/$F$5)*Oil_Calcs!$F$10*$F$17</f>
        <v>0</v>
      </c>
      <c r="AF141" s="640">
        <f ca="1">($L141/$F$5)*Oil_Calcs!$F$11*$F$18</f>
        <v>0</v>
      </c>
      <c r="AG141" s="641">
        <f ca="1">($L141/$F$5)*Oil_Calcs!$F$12*$F$19</f>
        <v>0</v>
      </c>
      <c r="AH141" s="639">
        <f t="shared" ca="1" si="24"/>
        <v>0</v>
      </c>
      <c r="AI141" s="640">
        <f t="shared" ca="1" si="25"/>
        <v>0</v>
      </c>
      <c r="AJ141" s="641">
        <f t="shared" ca="1" si="26"/>
        <v>0</v>
      </c>
      <c r="AK141" s="639">
        <f t="shared" ca="1" si="31"/>
        <v>0</v>
      </c>
      <c r="AL141" s="640">
        <f t="shared" ca="1" si="32"/>
        <v>0</v>
      </c>
      <c r="AM141" s="641">
        <f t="shared" ca="1" si="33"/>
        <v>0</v>
      </c>
    </row>
    <row r="142" spans="1:39" s="137" customFormat="1" ht="12.9" customHeight="1" x14ac:dyDescent="0.3">
      <c r="A142" s="134"/>
      <c r="B142" s="134"/>
      <c r="C142" s="135"/>
      <c r="D142" s="647"/>
      <c r="E142" s="234" t="str">
        <f t="shared" ca="1" si="18"/>
        <v>Isle of Man</v>
      </c>
      <c r="F142" s="234" t="str">
        <f t="shared" ca="1" si="18"/>
        <v>im</v>
      </c>
      <c r="G142" s="234" t="str">
        <f t="shared" ca="1" si="18"/>
        <v>e6bbls</v>
      </c>
      <c r="H142" s="633"/>
      <c r="I142" s="633"/>
      <c r="J142" s="231">
        <f t="shared" ca="1" si="35"/>
        <v>0</v>
      </c>
      <c r="K142" s="231">
        <f t="shared" ca="1" si="35"/>
        <v>0</v>
      </c>
      <c r="L142" s="328">
        <f t="shared" ca="1" si="35"/>
        <v>0</v>
      </c>
      <c r="M142" s="249">
        <f ca="1">($J142/$F$5)*(1-$F$9)*Oil_Calcs!$F$10*$F$17</f>
        <v>0</v>
      </c>
      <c r="N142" s="231">
        <f ca="1">($J142/$F$5)*(1-$F$9)*Oil_Calcs!$F$11*$F$18</f>
        <v>0</v>
      </c>
      <c r="O142" s="638">
        <f ca="1">($J142/$F$5)*(1-$F$9)*Oil_Calcs!$F$12*$F$19</f>
        <v>0</v>
      </c>
      <c r="P142" s="249">
        <f ca="1">IFERROR(IF(Summary!$F$5="GWP100",INDEX('General Inputs'!$G$80:$G$169,MATCH(Oil_Calcs!F142,'General Inputs'!$F$80:$F$169,0)),INDEX('General Inputs'!$G$177:$G$266,MATCH(Oil_Calcs!$F142,'General Inputs'!$F$177:$F$266,0)))*$J142,0)</f>
        <v>0</v>
      </c>
      <c r="Q142" s="249">
        <f ca="1">IFERROR(IF(Summary!$F$5="GWP100",INDEX('General Inputs'!$H$80:$H$169,MATCH(Oil_Calcs!$F142,'General Inputs'!$F$80:$F$169,0)),INDEX('General Inputs'!$H$177:$H$266,MATCH(Oil_Calcs!$F142,'General Inputs'!$F$177:$F$266,0)))*$J142,0)</f>
        <v>0</v>
      </c>
      <c r="R142" s="249">
        <f ca="1">IFERROR(IF(Summary!$F$5="GWP100",INDEX('General Inputs'!$I$80:$I$169,MATCH(Oil_Calcs!$F142,'General Inputs'!$F$80:$F$169,0)),INDEX('General Inputs'!$I$177:$I$266,MATCH(Oil_Calcs!$F142,'General Inputs'!$F$177:$F$266,0)))*$J142,0)</f>
        <v>0</v>
      </c>
      <c r="S142" s="249">
        <f t="shared" ca="1" si="23"/>
        <v>0</v>
      </c>
      <c r="T142" s="231">
        <f t="shared" ca="1" si="21"/>
        <v>0</v>
      </c>
      <c r="U142" s="638">
        <f t="shared" ca="1" si="22"/>
        <v>0</v>
      </c>
      <c r="V142" s="249">
        <f ca="1">($K142/$F$5)*(1-$F$9)*Oil_Calcs!$F$10*$F$17</f>
        <v>0</v>
      </c>
      <c r="W142" s="231">
        <f ca="1">($K142/$F$5)*(1-$F$9)*Oil_Calcs!$F$11*$F$18</f>
        <v>0</v>
      </c>
      <c r="X142" s="638">
        <f ca="1">($K142/$F$5)*(1-$F$9)*Oil_Calcs!$F$12*$F$19</f>
        <v>0</v>
      </c>
      <c r="Y142" s="249">
        <f ca="1">IFERROR(IF(Summary!$F$5="GWP100",INDEX('General Inputs'!$G$80:$G$169,MATCH(Oil_Calcs!F142,'General Inputs'!$F$80:$F$169,0)),INDEX('General Inputs'!$G$177:$G$266,MATCH(Oil_Calcs!$F142,'General Inputs'!$F$177:$F$266,0)))*$K142,0)</f>
        <v>0</v>
      </c>
      <c r="Z142" s="231">
        <f ca="1">IFERROR(IF(Summary!$F$5="GWP100",INDEX('General Inputs'!$H$80:$H$169,MATCH(Oil_Calcs!$F142,'General Inputs'!$F$80:$F$169,0)),INDEX('General Inputs'!$H$177:$H$266,MATCH(Oil_Calcs!$F142,'General Inputs'!$F$177:$F$266,0)))*$K142,0)</f>
        <v>0</v>
      </c>
      <c r="AA142" s="638">
        <f ca="1">IFERROR(IF(Summary!$F$5="GWP100",INDEX('General Inputs'!$I$80:$I$169,MATCH(Oil_Calcs!$F142,'General Inputs'!$F$80:$F$169,0)),INDEX('General Inputs'!$I$177:$I$266,MATCH(Oil_Calcs!$F142,'General Inputs'!$F$177:$F$266,0)))*$K142,0)</f>
        <v>0</v>
      </c>
      <c r="AB142" s="249">
        <f t="shared" ca="1" si="28"/>
        <v>0</v>
      </c>
      <c r="AC142" s="231">
        <f t="shared" ca="1" si="29"/>
        <v>0</v>
      </c>
      <c r="AD142" s="638">
        <f t="shared" ca="1" si="30"/>
        <v>0</v>
      </c>
      <c r="AE142" s="639">
        <f ca="1">($L142/$F$5)*Oil_Calcs!$F$10*$F$17</f>
        <v>0</v>
      </c>
      <c r="AF142" s="640">
        <f ca="1">($L142/$F$5)*Oil_Calcs!$F$11*$F$18</f>
        <v>0</v>
      </c>
      <c r="AG142" s="641">
        <f ca="1">($L142/$F$5)*Oil_Calcs!$F$12*$F$19</f>
        <v>0</v>
      </c>
      <c r="AH142" s="639">
        <f t="shared" ca="1" si="24"/>
        <v>0</v>
      </c>
      <c r="AI142" s="640">
        <f t="shared" ca="1" si="25"/>
        <v>0</v>
      </c>
      <c r="AJ142" s="641">
        <f t="shared" ca="1" si="26"/>
        <v>0</v>
      </c>
      <c r="AK142" s="639">
        <f t="shared" ca="1" si="31"/>
        <v>0</v>
      </c>
      <c r="AL142" s="640">
        <f t="shared" ca="1" si="32"/>
        <v>0</v>
      </c>
      <c r="AM142" s="641">
        <f t="shared" ca="1" si="33"/>
        <v>0</v>
      </c>
    </row>
    <row r="143" spans="1:39" s="137" customFormat="1" ht="12.9" customHeight="1" x14ac:dyDescent="0.3">
      <c r="A143" s="134"/>
      <c r="B143" s="134"/>
      <c r="C143" s="135"/>
      <c r="D143" s="647"/>
      <c r="E143" s="234" t="str">
        <f t="shared" ca="1" si="18"/>
        <v>India</v>
      </c>
      <c r="F143" s="234" t="str">
        <f t="shared" ca="1" si="18"/>
        <v>in</v>
      </c>
      <c r="G143" s="234" t="str">
        <f t="shared" ca="1" si="18"/>
        <v>e6bbls</v>
      </c>
      <c r="H143" s="633"/>
      <c r="I143" s="633"/>
      <c r="J143" s="231">
        <f t="shared" ca="1" si="35"/>
        <v>301.49000301490003</v>
      </c>
      <c r="K143" s="231">
        <f t="shared" ca="1" si="35"/>
        <v>358.12800356678002</v>
      </c>
      <c r="L143" s="328">
        <f t="shared" ca="1" si="35"/>
        <v>239.07500239075</v>
      </c>
      <c r="M143" s="249">
        <f ca="1">($J143/$F$5)*(1-$F$9)*Oil_Calcs!$F$10*$F$17</f>
        <v>103196.64706634574</v>
      </c>
      <c r="N143" s="231">
        <f ca="1">($J143/$F$5)*(1-$F$9)*Oil_Calcs!$F$11*$F$18</f>
        <v>112226.63872226639</v>
      </c>
      <c r="O143" s="638">
        <f ca="1">($J143/$F$5)*(1-$F$9)*Oil_Calcs!$F$12*$F$19</f>
        <v>122426.82289957519</v>
      </c>
      <c r="P143" s="249">
        <f ca="1">IFERROR(IF(Summary!$F$5="GWP100",INDEX('General Inputs'!$G$80:$G$169,MATCH(Oil_Calcs!F143,'General Inputs'!$F$80:$F$169,0)),INDEX('General Inputs'!$G$177:$G$266,MATCH(Oil_Calcs!$F143,'General Inputs'!$F$177:$F$266,0)))*$J143,0)</f>
        <v>11545.463007678361</v>
      </c>
      <c r="Q143" s="249">
        <f ca="1">IFERROR(IF(Summary!$F$5="GWP100",INDEX('General Inputs'!$H$80:$H$169,MATCH(Oil_Calcs!$F143,'General Inputs'!$F$80:$F$169,0)),INDEX('General Inputs'!$H$177:$H$266,MATCH(Oil_Calcs!$F143,'General Inputs'!$F$177:$F$266,0)))*$J143,0)</f>
        <v>14941.497067052111</v>
      </c>
      <c r="R143" s="249">
        <f ca="1">IFERROR(IF(Summary!$F$5="GWP100",INDEX('General Inputs'!$I$80:$I$169,MATCH(Oil_Calcs!$F143,'General Inputs'!$F$80:$F$169,0)),INDEX('General Inputs'!$I$177:$I$266,MATCH(Oil_Calcs!$F143,'General Inputs'!$F$177:$F$266,0)))*$J143,0)</f>
        <v>29406.525247971746</v>
      </c>
      <c r="S143" s="249">
        <f t="shared" ca="1" si="23"/>
        <v>114742.11007402411</v>
      </c>
      <c r="T143" s="231">
        <f t="shared" ca="1" si="21"/>
        <v>127168.1357893185</v>
      </c>
      <c r="U143" s="638">
        <f t="shared" ca="1" si="22"/>
        <v>151833.34814754693</v>
      </c>
      <c r="V143" s="249">
        <f ca="1">($K143/$F$5)*(1-$F$9)*Oil_Calcs!$F$10*$F$17</f>
        <v>122583.19950605296</v>
      </c>
      <c r="W143" s="231">
        <f ca="1">($K143/$F$5)*(1-$F$9)*Oil_Calcs!$F$11*$F$18</f>
        <v>133309.56804769815</v>
      </c>
      <c r="X143" s="638">
        <f ca="1">($K143/$F$5)*(1-$F$9)*Oil_Calcs!$F$12*$F$19</f>
        <v>145425.96182163211</v>
      </c>
      <c r="Y143" s="249">
        <f ca="1">IFERROR(IF(Summary!$F$5="GWP100",INDEX('General Inputs'!$G$80:$G$169,MATCH(Oil_Calcs!F143,'General Inputs'!$F$80:$F$169,0)),INDEX('General Inputs'!$G$177:$G$266,MATCH(Oil_Calcs!$F143,'General Inputs'!$F$177:$F$266,0)))*$K143,0)</f>
        <v>13714.397080654175</v>
      </c>
      <c r="Z143" s="231">
        <f ca="1">IFERROR(IF(Summary!$F$5="GWP100",INDEX('General Inputs'!$H$80:$H$169,MATCH(Oil_Calcs!$F143,'General Inputs'!$F$80:$F$169,0)),INDEX('General Inputs'!$H$177:$H$266,MATCH(Oil_Calcs!$F143,'General Inputs'!$F$177:$F$266,0)))*$K143,0)</f>
        <v>17748.411096263844</v>
      </c>
      <c r="AA143" s="638">
        <f ca="1">IFERROR(IF(Summary!$F$5="GWP100",INDEX('General Inputs'!$I$80:$I$169,MATCH(Oil_Calcs!$F143,'General Inputs'!$F$80:$F$169,0)),INDEX('General Inputs'!$I$177:$I$266,MATCH(Oil_Calcs!$F143,'General Inputs'!$F$177:$F$266,0)))*$K143,0)</f>
        <v>34930.843721447578</v>
      </c>
      <c r="AB143" s="249">
        <f t="shared" ca="1" si="28"/>
        <v>136297.59658670714</v>
      </c>
      <c r="AC143" s="231">
        <f t="shared" ca="1" si="29"/>
        <v>151057.979143962</v>
      </c>
      <c r="AD143" s="638">
        <f t="shared" ca="1" si="30"/>
        <v>180356.80554307968</v>
      </c>
      <c r="AE143" s="639">
        <f ca="1">($L143/$F$5)*Oil_Calcs!$F$10*$F$17</f>
        <v>92991.695779848742</v>
      </c>
      <c r="AF143" s="640">
        <f ca="1">($L143/$F$5)*Oil_Calcs!$F$11*$F$18</f>
        <v>101128.72601128725</v>
      </c>
      <c r="AG143" s="641">
        <f ca="1">($L143/$F$5)*Oil_Calcs!$F$12*$F$19</f>
        <v>110320.23029829098</v>
      </c>
      <c r="AH143" s="639">
        <f t="shared" ca="1" si="24"/>
        <v>7411.9270895201535</v>
      </c>
      <c r="AI143" s="640">
        <f t="shared" ca="1" si="25"/>
        <v>10568.909164011466</v>
      </c>
      <c r="AJ143" s="641">
        <f t="shared" ca="1" si="26"/>
        <v>24948.028967678274</v>
      </c>
      <c r="AK143" s="639">
        <f t="shared" ca="1" si="31"/>
        <v>100403.62286936889</v>
      </c>
      <c r="AL143" s="640">
        <f t="shared" ca="1" si="32"/>
        <v>111697.63517529871</v>
      </c>
      <c r="AM143" s="641">
        <f t="shared" ca="1" si="33"/>
        <v>135268.25926596925</v>
      </c>
    </row>
    <row r="144" spans="1:39" s="137" customFormat="1" ht="12.9" customHeight="1" x14ac:dyDescent="0.3">
      <c r="A144" s="134"/>
      <c r="B144" s="134"/>
      <c r="C144" s="135"/>
      <c r="D144" s="647"/>
      <c r="E144" s="234" t="str">
        <f t="shared" ca="1" si="18"/>
        <v>British Indian Ocean Territory</v>
      </c>
      <c r="F144" s="234" t="str">
        <f t="shared" ca="1" si="18"/>
        <v>io</v>
      </c>
      <c r="G144" s="234" t="str">
        <f t="shared" ca="1" si="18"/>
        <v>e6bbls</v>
      </c>
      <c r="H144" s="633"/>
      <c r="I144" s="633"/>
      <c r="J144" s="231">
        <f t="shared" ca="1" si="35"/>
        <v>0</v>
      </c>
      <c r="K144" s="231">
        <f t="shared" ca="1" si="35"/>
        <v>0</v>
      </c>
      <c r="L144" s="328">
        <f t="shared" ca="1" si="35"/>
        <v>0</v>
      </c>
      <c r="M144" s="249">
        <f ca="1">($J144/$F$5)*(1-$F$9)*Oil_Calcs!$F$10*$F$17</f>
        <v>0</v>
      </c>
      <c r="N144" s="231">
        <f ca="1">($J144/$F$5)*(1-$F$9)*Oil_Calcs!$F$11*$F$18</f>
        <v>0</v>
      </c>
      <c r="O144" s="638">
        <f ca="1">($J144/$F$5)*(1-$F$9)*Oil_Calcs!$F$12*$F$19</f>
        <v>0</v>
      </c>
      <c r="P144" s="249">
        <f ca="1">IFERROR(IF(Summary!$F$5="GWP100",INDEX('General Inputs'!$G$80:$G$169,MATCH(Oil_Calcs!F144,'General Inputs'!$F$80:$F$169,0)),INDEX('General Inputs'!$G$177:$G$266,MATCH(Oil_Calcs!$F144,'General Inputs'!$F$177:$F$266,0)))*$J144,0)</f>
        <v>0</v>
      </c>
      <c r="Q144" s="249">
        <f ca="1">IFERROR(IF(Summary!$F$5="GWP100",INDEX('General Inputs'!$H$80:$H$169,MATCH(Oil_Calcs!$F144,'General Inputs'!$F$80:$F$169,0)),INDEX('General Inputs'!$H$177:$H$266,MATCH(Oil_Calcs!$F144,'General Inputs'!$F$177:$F$266,0)))*$J144,0)</f>
        <v>0</v>
      </c>
      <c r="R144" s="249">
        <f ca="1">IFERROR(IF(Summary!$F$5="GWP100",INDEX('General Inputs'!$I$80:$I$169,MATCH(Oil_Calcs!$F144,'General Inputs'!$F$80:$F$169,0)),INDEX('General Inputs'!$I$177:$I$266,MATCH(Oil_Calcs!$F144,'General Inputs'!$F$177:$F$266,0)))*$J144,0)</f>
        <v>0</v>
      </c>
      <c r="S144" s="249">
        <f t="shared" ca="1" si="23"/>
        <v>0</v>
      </c>
      <c r="T144" s="231">
        <f t="shared" ca="1" si="21"/>
        <v>0</v>
      </c>
      <c r="U144" s="638">
        <f t="shared" ca="1" si="22"/>
        <v>0</v>
      </c>
      <c r="V144" s="249">
        <f ca="1">($K144/$F$5)*(1-$F$9)*Oil_Calcs!$F$10*$F$17</f>
        <v>0</v>
      </c>
      <c r="W144" s="231">
        <f ca="1">($K144/$F$5)*(1-$F$9)*Oil_Calcs!$F$11*$F$18</f>
        <v>0</v>
      </c>
      <c r="X144" s="638">
        <f ca="1">($K144/$F$5)*(1-$F$9)*Oil_Calcs!$F$12*$F$19</f>
        <v>0</v>
      </c>
      <c r="Y144" s="249">
        <f ca="1">IFERROR(IF(Summary!$F$5="GWP100",INDEX('General Inputs'!$G$80:$G$169,MATCH(Oil_Calcs!F144,'General Inputs'!$F$80:$F$169,0)),INDEX('General Inputs'!$G$177:$G$266,MATCH(Oil_Calcs!$F144,'General Inputs'!$F$177:$F$266,0)))*$K144,0)</f>
        <v>0</v>
      </c>
      <c r="Z144" s="231">
        <f ca="1">IFERROR(IF(Summary!$F$5="GWP100",INDEX('General Inputs'!$H$80:$H$169,MATCH(Oil_Calcs!$F144,'General Inputs'!$F$80:$F$169,0)),INDEX('General Inputs'!$H$177:$H$266,MATCH(Oil_Calcs!$F144,'General Inputs'!$F$177:$F$266,0)))*$K144,0)</f>
        <v>0</v>
      </c>
      <c r="AA144" s="638">
        <f ca="1">IFERROR(IF(Summary!$F$5="GWP100",INDEX('General Inputs'!$I$80:$I$169,MATCH(Oil_Calcs!$F144,'General Inputs'!$F$80:$F$169,0)),INDEX('General Inputs'!$I$177:$I$266,MATCH(Oil_Calcs!$F144,'General Inputs'!$F$177:$F$266,0)))*$K144,0)</f>
        <v>0</v>
      </c>
      <c r="AB144" s="249">
        <f t="shared" ca="1" si="28"/>
        <v>0</v>
      </c>
      <c r="AC144" s="231">
        <f t="shared" ca="1" si="29"/>
        <v>0</v>
      </c>
      <c r="AD144" s="638">
        <f t="shared" ca="1" si="30"/>
        <v>0</v>
      </c>
      <c r="AE144" s="639">
        <f ca="1">($L144/$F$5)*Oil_Calcs!$F$10*$F$17</f>
        <v>0</v>
      </c>
      <c r="AF144" s="640">
        <f ca="1">($L144/$F$5)*Oil_Calcs!$F$11*$F$18</f>
        <v>0</v>
      </c>
      <c r="AG144" s="641">
        <f ca="1">($L144/$F$5)*Oil_Calcs!$F$12*$F$19</f>
        <v>0</v>
      </c>
      <c r="AH144" s="639">
        <f t="shared" ca="1" si="24"/>
        <v>0</v>
      </c>
      <c r="AI144" s="640">
        <f t="shared" ca="1" si="25"/>
        <v>0</v>
      </c>
      <c r="AJ144" s="641">
        <f t="shared" ca="1" si="26"/>
        <v>0</v>
      </c>
      <c r="AK144" s="639">
        <f t="shared" ca="1" si="31"/>
        <v>0</v>
      </c>
      <c r="AL144" s="640">
        <f t="shared" ca="1" si="32"/>
        <v>0</v>
      </c>
      <c r="AM144" s="641">
        <f t="shared" ca="1" si="33"/>
        <v>0</v>
      </c>
    </row>
    <row r="145" spans="1:39" s="137" customFormat="1" ht="12.9" customHeight="1" x14ac:dyDescent="0.3">
      <c r="A145" s="134"/>
      <c r="B145" s="134"/>
      <c r="C145" s="135"/>
      <c r="D145" s="647"/>
      <c r="E145" s="234" t="str">
        <f t="shared" ca="1" si="18"/>
        <v>Iraq</v>
      </c>
      <c r="F145" s="234" t="str">
        <f t="shared" ca="1" si="18"/>
        <v>iq</v>
      </c>
      <c r="G145" s="234" t="str">
        <f t="shared" ca="1" si="18"/>
        <v>e6bbls</v>
      </c>
      <c r="H145" s="633"/>
      <c r="I145" s="633"/>
      <c r="J145" s="231">
        <f t="shared" ca="1" si="35"/>
        <v>1744.3350174433501</v>
      </c>
      <c r="K145" s="231">
        <f t="shared" ca="1" si="35"/>
        <v>1751.4111173891113</v>
      </c>
      <c r="L145" s="328">
        <f t="shared" ca="1" si="35"/>
        <v>1670.2400167024</v>
      </c>
      <c r="M145" s="249">
        <f ca="1">($J145/$F$5)*(1-$F$9)*Oil_Calcs!$F$10*$F$17</f>
        <v>597066.31516957167</v>
      </c>
      <c r="N145" s="231">
        <f ca="1">($J145/$F$5)*(1-$F$9)*Oil_Calcs!$F$11*$F$18</f>
        <v>649311.26689311257</v>
      </c>
      <c r="O145" s="638">
        <f ca="1">($J145/$F$5)*(1-$F$9)*Oil_Calcs!$F$12*$F$19</f>
        <v>708326.61820468504</v>
      </c>
      <c r="P145" s="249">
        <f ca="1">IFERROR(IF(Summary!$F$5="GWP100",INDEX('General Inputs'!$G$80:$G$169,MATCH(Oil_Calcs!F145,'General Inputs'!$F$80:$F$169,0)),INDEX('General Inputs'!$G$177:$G$266,MATCH(Oil_Calcs!$F145,'General Inputs'!$F$177:$F$266,0)))*$J145,0)</f>
        <v>125006.68586055233</v>
      </c>
      <c r="Q145" s="249">
        <f ca="1">IFERROR(IF(Summary!$F$5="GWP100",INDEX('General Inputs'!$H$80:$H$169,MATCH(Oil_Calcs!$F145,'General Inputs'!$F$80:$F$169,0)),INDEX('General Inputs'!$H$177:$H$266,MATCH(Oil_Calcs!$F145,'General Inputs'!$F$177:$F$266,0)))*$J145,0)</f>
        <v>141734.56361467013</v>
      </c>
      <c r="R145" s="249">
        <f ca="1">IFERROR(IF(Summary!$F$5="GWP100",INDEX('General Inputs'!$I$80:$I$169,MATCH(Oil_Calcs!$F145,'General Inputs'!$F$80:$F$169,0)),INDEX('General Inputs'!$I$177:$I$266,MATCH(Oil_Calcs!$F145,'General Inputs'!$F$177:$F$266,0)))*$J145,0)</f>
        <v>196780.39548904682</v>
      </c>
      <c r="S145" s="249">
        <f t="shared" ca="1" si="23"/>
        <v>722073.00103012403</v>
      </c>
      <c r="T145" s="231">
        <f t="shared" ca="1" si="21"/>
        <v>791045.83050778275</v>
      </c>
      <c r="U145" s="638">
        <f t="shared" ca="1" si="22"/>
        <v>905107.01369373186</v>
      </c>
      <c r="V145" s="249">
        <f ca="1">($K145/$F$5)*(1-$F$9)*Oil_Calcs!$F$10*$F$17</f>
        <v>599488.38482828881</v>
      </c>
      <c r="W145" s="231">
        <f ca="1">($K145/$F$5)*(1-$F$9)*Oil_Calcs!$F$11*$F$18</f>
        <v>651945.27433692268</v>
      </c>
      <c r="X145" s="638">
        <f ca="1">($K145/$F$5)*(1-$F$9)*Oil_Calcs!$F$12*$F$19</f>
        <v>711200.02835499286</v>
      </c>
      <c r="Y145" s="249">
        <f ca="1">IFERROR(IF(Summary!$F$5="GWP100",INDEX('General Inputs'!$G$80:$G$169,MATCH(Oil_Calcs!F145,'General Inputs'!$F$80:$F$169,0)),INDEX('General Inputs'!$G$177:$G$266,MATCH(Oil_Calcs!$F145,'General Inputs'!$F$177:$F$266,0)))*$K145,0)</f>
        <v>125513.79016918114</v>
      </c>
      <c r="Z145" s="231">
        <f ca="1">IFERROR(IF(Summary!$F$5="GWP100",INDEX('General Inputs'!$H$80:$H$169,MATCH(Oil_Calcs!$F145,'General Inputs'!$F$80:$F$169,0)),INDEX('General Inputs'!$H$177:$H$266,MATCH(Oil_Calcs!$F145,'General Inputs'!$F$177:$F$266,0)))*$K145,0)</f>
        <v>142309.52652482039</v>
      </c>
      <c r="AA145" s="638">
        <f ca="1">IFERROR(IF(Summary!$F$5="GWP100",INDEX('General Inputs'!$I$80:$I$169,MATCH(Oil_Calcs!$F145,'General Inputs'!$F$80:$F$169,0)),INDEX('General Inputs'!$I$177:$I$266,MATCH(Oil_Calcs!$F145,'General Inputs'!$F$177:$F$266,0)))*$K145,0)</f>
        <v>197578.65828370641</v>
      </c>
      <c r="AB145" s="249">
        <f t="shared" ca="1" si="28"/>
        <v>725002.17499746999</v>
      </c>
      <c r="AC145" s="231">
        <f t="shared" ca="1" si="29"/>
        <v>794254.80086174305</v>
      </c>
      <c r="AD145" s="638">
        <f t="shared" ca="1" si="30"/>
        <v>908778.68663869926</v>
      </c>
      <c r="AE145" s="639">
        <f ca="1">($L145/$F$5)*Oil_Calcs!$F$10*$F$17</f>
        <v>649664.12196730962</v>
      </c>
      <c r="AF145" s="640">
        <f ca="1">($L145/$F$5)*Oil_Calcs!$F$11*$F$18</f>
        <v>706511.52706511517</v>
      </c>
      <c r="AG145" s="641">
        <f ca="1">($L145/$F$5)*Oil_Calcs!$F$12*$F$19</f>
        <v>770725.76159538841</v>
      </c>
      <c r="AH145" s="639">
        <f t="shared" ca="1" si="24"/>
        <v>51781.646353655306</v>
      </c>
      <c r="AI145" s="640">
        <f t="shared" ca="1" si="25"/>
        <v>73837.14249544499</v>
      </c>
      <c r="AJ145" s="641">
        <f t="shared" ca="1" si="26"/>
        <v>174293.40542915385</v>
      </c>
      <c r="AK145" s="639">
        <f t="shared" ca="1" si="31"/>
        <v>701445.76832096488</v>
      </c>
      <c r="AL145" s="640">
        <f t="shared" ca="1" si="32"/>
        <v>780348.66956056014</v>
      </c>
      <c r="AM145" s="641">
        <f t="shared" ca="1" si="33"/>
        <v>945019.16702454223</v>
      </c>
    </row>
    <row r="146" spans="1:39" s="137" customFormat="1" ht="12.9" customHeight="1" x14ac:dyDescent="0.3">
      <c r="A146" s="134"/>
      <c r="B146" s="134"/>
      <c r="C146" s="135"/>
      <c r="D146" s="647"/>
      <c r="E146" s="234" t="str">
        <f t="shared" ca="1" si="18"/>
        <v>Iran</v>
      </c>
      <c r="F146" s="234" t="str">
        <f t="shared" ca="1" si="18"/>
        <v>ir</v>
      </c>
      <c r="G146" s="234" t="str">
        <f t="shared" ca="1" si="18"/>
        <v>e6bbls</v>
      </c>
      <c r="H146" s="633"/>
      <c r="I146" s="633"/>
      <c r="J146" s="231">
        <f t="shared" ca="1" si="35"/>
        <v>1290.2750129027499</v>
      </c>
      <c r="K146" s="231">
        <f t="shared" ca="1" si="35"/>
        <v>1167.3681915636819</v>
      </c>
      <c r="L146" s="328">
        <f t="shared" ca="1" si="35"/>
        <v>859.94000859940002</v>
      </c>
      <c r="M146" s="249">
        <f ca="1">($J146/$F$5)*(1-$F$9)*Oil_Calcs!$F$10*$F$17</f>
        <v>441646.66752969986</v>
      </c>
      <c r="N146" s="231">
        <f ca="1">($J146/$F$5)*(1-$F$9)*Oil_Calcs!$F$11*$F$18</f>
        <v>480291.97080291959</v>
      </c>
      <c r="O146" s="638">
        <f ca="1">($J146/$F$5)*(1-$F$9)*Oil_Calcs!$F$12*$F$19</f>
        <v>523945.30139224965</v>
      </c>
      <c r="P146" s="249">
        <f ca="1">IFERROR(IF(Summary!$F$5="GWP100",INDEX('General Inputs'!$G$80:$G$169,MATCH(Oil_Calcs!F146,'General Inputs'!$F$80:$F$169,0)),INDEX('General Inputs'!$G$177:$G$266,MATCH(Oil_Calcs!$F146,'General Inputs'!$F$177:$F$266,0)))*$J146,0)</f>
        <v>99020.212601884457</v>
      </c>
      <c r="Q146" s="249">
        <f ca="1">IFERROR(IF(Summary!$F$5="GWP100",INDEX('General Inputs'!$H$80:$H$169,MATCH(Oil_Calcs!$F146,'General Inputs'!$F$80:$F$169,0)),INDEX('General Inputs'!$H$177:$H$266,MATCH(Oil_Calcs!$F146,'General Inputs'!$F$177:$F$266,0)))*$J146,0)</f>
        <v>127065.5386232445</v>
      </c>
      <c r="R146" s="249">
        <f ca="1">IFERROR(IF(Summary!$F$5="GWP100",INDEX('General Inputs'!$I$80:$I$169,MATCH(Oil_Calcs!$F146,'General Inputs'!$F$80:$F$169,0)),INDEX('General Inputs'!$I$177:$I$266,MATCH(Oil_Calcs!$F146,'General Inputs'!$F$177:$F$266,0)))*$J146,0)</f>
        <v>182128.41819800157</v>
      </c>
      <c r="S146" s="249">
        <f t="shared" ca="1" si="23"/>
        <v>540666.88013158436</v>
      </c>
      <c r="T146" s="231">
        <f t="shared" ca="1" si="21"/>
        <v>607357.50942616409</v>
      </c>
      <c r="U146" s="638">
        <f t="shared" ca="1" si="22"/>
        <v>706073.71959025122</v>
      </c>
      <c r="V146" s="249">
        <f ca="1">($K146/$F$5)*(1-$F$9)*Oil_Calcs!$F$10*$F$17</f>
        <v>399577.04088557075</v>
      </c>
      <c r="W146" s="231">
        <f ca="1">($K146/$F$5)*(1-$F$9)*Oil_Calcs!$F$11*$F$18</f>
        <v>434541.13562766486</v>
      </c>
      <c r="X146" s="638">
        <f ca="1">($K146/$F$5)*(1-$F$9)*Oil_Calcs!$F$12*$F$19</f>
        <v>474036.21154264628</v>
      </c>
      <c r="Y146" s="249">
        <f ca="1">IFERROR(IF(Summary!$F$5="GWP100",INDEX('General Inputs'!$G$80:$G$169,MATCH(Oil_Calcs!F146,'General Inputs'!$F$80:$F$169,0)),INDEX('General Inputs'!$G$177:$G$266,MATCH(Oil_Calcs!$F146,'General Inputs'!$F$177:$F$266,0)))*$K146,0)</f>
        <v>89587.913706289532</v>
      </c>
      <c r="Z146" s="231">
        <f ca="1">IFERROR(IF(Summary!$F$5="GWP100",INDEX('General Inputs'!$H$80:$H$169,MATCH(Oil_Calcs!$F146,'General Inputs'!$F$80:$F$169,0)),INDEX('General Inputs'!$H$177:$H$266,MATCH(Oil_Calcs!$F146,'General Inputs'!$F$177:$F$266,0)))*$K146,0)</f>
        <v>114961.74579012959</v>
      </c>
      <c r="AA146" s="638">
        <f ca="1">IFERROR(IF(Summary!$F$5="GWP100",INDEX('General Inputs'!$I$80:$I$169,MATCH(Oil_Calcs!$F146,'General Inputs'!$F$80:$F$169,0)),INDEX('General Inputs'!$I$177:$I$266,MATCH(Oil_Calcs!$F146,'General Inputs'!$F$177:$F$266,0)))*$K146,0)</f>
        <v>164779.53929049688</v>
      </c>
      <c r="AB146" s="249">
        <f t="shared" ca="1" si="28"/>
        <v>489164.9545918603</v>
      </c>
      <c r="AC146" s="231">
        <f t="shared" ca="1" si="29"/>
        <v>549502.88141779439</v>
      </c>
      <c r="AD146" s="638">
        <f t="shared" ca="1" si="30"/>
        <v>638815.75083314313</v>
      </c>
      <c r="AE146" s="639">
        <f ca="1">($L146/$F$5)*Oil_Calcs!$F$10*$F$17</f>
        <v>334486.16069820401</v>
      </c>
      <c r="AF146" s="640">
        <f ca="1">($L146/$F$5)*Oil_Calcs!$F$11*$F$18</f>
        <v>363754.62363754614</v>
      </c>
      <c r="AG146" s="641">
        <f ca="1">($L146/$F$5)*Oil_Calcs!$F$12*$F$19</f>
        <v>396815.97340881452</v>
      </c>
      <c r="AH146" s="639">
        <f t="shared" ca="1" si="24"/>
        <v>26660.305683831273</v>
      </c>
      <c r="AI146" s="640">
        <f t="shared" ca="1" si="25"/>
        <v>38015.80151207788</v>
      </c>
      <c r="AJ146" s="641">
        <f t="shared" ca="1" si="26"/>
        <v>89736.727095954222</v>
      </c>
      <c r="AK146" s="639">
        <f t="shared" ca="1" si="31"/>
        <v>361146.46638203529</v>
      </c>
      <c r="AL146" s="640">
        <f t="shared" ca="1" si="32"/>
        <v>401770.425149624</v>
      </c>
      <c r="AM146" s="641">
        <f t="shared" ca="1" si="33"/>
        <v>486552.70050476876</v>
      </c>
    </row>
    <row r="147" spans="1:39" s="137" customFormat="1" ht="12.9" customHeight="1" x14ac:dyDescent="0.3">
      <c r="A147" s="134"/>
      <c r="B147" s="134"/>
      <c r="C147" s="135"/>
      <c r="D147" s="647"/>
      <c r="E147" s="234" t="str">
        <f t="shared" ca="1" si="18"/>
        <v>Iceland</v>
      </c>
      <c r="F147" s="234" t="str">
        <f t="shared" ca="1" si="18"/>
        <v>is</v>
      </c>
      <c r="G147" s="234" t="str">
        <f t="shared" ca="1" si="18"/>
        <v>e6bbls</v>
      </c>
      <c r="H147" s="633"/>
      <c r="I147" s="633"/>
      <c r="J147" s="231">
        <f t="shared" ca="1" si="35"/>
        <v>0</v>
      </c>
      <c r="K147" s="231">
        <f t="shared" ca="1" si="35"/>
        <v>0</v>
      </c>
      <c r="L147" s="328">
        <f t="shared" ca="1" si="35"/>
        <v>0</v>
      </c>
      <c r="M147" s="249">
        <f ca="1">($J147/$F$5)*(1-$F$9)*Oil_Calcs!$F$10*$F$17</f>
        <v>0</v>
      </c>
      <c r="N147" s="231">
        <f ca="1">($J147/$F$5)*(1-$F$9)*Oil_Calcs!$F$11*$F$18</f>
        <v>0</v>
      </c>
      <c r="O147" s="638">
        <f ca="1">($J147/$F$5)*(1-$F$9)*Oil_Calcs!$F$12*$F$19</f>
        <v>0</v>
      </c>
      <c r="P147" s="249">
        <f ca="1">IFERROR(IF(Summary!$F$5="GWP100",INDEX('General Inputs'!$G$80:$G$169,MATCH(Oil_Calcs!F147,'General Inputs'!$F$80:$F$169,0)),INDEX('General Inputs'!$G$177:$G$266,MATCH(Oil_Calcs!$F147,'General Inputs'!$F$177:$F$266,0)))*$J147,0)</f>
        <v>0</v>
      </c>
      <c r="Q147" s="249">
        <f ca="1">IFERROR(IF(Summary!$F$5="GWP100",INDEX('General Inputs'!$H$80:$H$169,MATCH(Oil_Calcs!$F147,'General Inputs'!$F$80:$F$169,0)),INDEX('General Inputs'!$H$177:$H$266,MATCH(Oil_Calcs!$F147,'General Inputs'!$F$177:$F$266,0)))*$J147,0)</f>
        <v>0</v>
      </c>
      <c r="R147" s="249">
        <f ca="1">IFERROR(IF(Summary!$F$5="GWP100",INDEX('General Inputs'!$I$80:$I$169,MATCH(Oil_Calcs!$F147,'General Inputs'!$F$80:$F$169,0)),INDEX('General Inputs'!$I$177:$I$266,MATCH(Oil_Calcs!$F147,'General Inputs'!$F$177:$F$266,0)))*$J147,0)</f>
        <v>0</v>
      </c>
      <c r="S147" s="249">
        <f t="shared" ca="1" si="23"/>
        <v>0</v>
      </c>
      <c r="T147" s="231">
        <f t="shared" ca="1" si="21"/>
        <v>0</v>
      </c>
      <c r="U147" s="638">
        <f t="shared" ca="1" si="22"/>
        <v>0</v>
      </c>
      <c r="V147" s="249">
        <f ca="1">($K147/$F$5)*(1-$F$9)*Oil_Calcs!$F$10*$F$17</f>
        <v>0</v>
      </c>
      <c r="W147" s="231">
        <f ca="1">($K147/$F$5)*(1-$F$9)*Oil_Calcs!$F$11*$F$18</f>
        <v>0</v>
      </c>
      <c r="X147" s="638">
        <f ca="1">($K147/$F$5)*(1-$F$9)*Oil_Calcs!$F$12*$F$19</f>
        <v>0</v>
      </c>
      <c r="Y147" s="249">
        <f ca="1">IFERROR(IF(Summary!$F$5="GWP100",INDEX('General Inputs'!$G$80:$G$169,MATCH(Oil_Calcs!F147,'General Inputs'!$F$80:$F$169,0)),INDEX('General Inputs'!$G$177:$G$266,MATCH(Oil_Calcs!$F147,'General Inputs'!$F$177:$F$266,0)))*$K147,0)</f>
        <v>0</v>
      </c>
      <c r="Z147" s="231">
        <f ca="1">IFERROR(IF(Summary!$F$5="GWP100",INDEX('General Inputs'!$H$80:$H$169,MATCH(Oil_Calcs!$F147,'General Inputs'!$F$80:$F$169,0)),INDEX('General Inputs'!$H$177:$H$266,MATCH(Oil_Calcs!$F147,'General Inputs'!$F$177:$F$266,0)))*$K147,0)</f>
        <v>0</v>
      </c>
      <c r="AA147" s="638">
        <f ca="1">IFERROR(IF(Summary!$F$5="GWP100",INDEX('General Inputs'!$I$80:$I$169,MATCH(Oil_Calcs!$F147,'General Inputs'!$F$80:$F$169,0)),INDEX('General Inputs'!$I$177:$I$266,MATCH(Oil_Calcs!$F147,'General Inputs'!$F$177:$F$266,0)))*$K147,0)</f>
        <v>0</v>
      </c>
      <c r="AB147" s="249">
        <f t="shared" ca="1" si="28"/>
        <v>0</v>
      </c>
      <c r="AC147" s="231">
        <f t="shared" ca="1" si="29"/>
        <v>0</v>
      </c>
      <c r="AD147" s="638">
        <f t="shared" ca="1" si="30"/>
        <v>0</v>
      </c>
      <c r="AE147" s="639">
        <f ca="1">($L147/$F$5)*Oil_Calcs!$F$10*$F$17</f>
        <v>0</v>
      </c>
      <c r="AF147" s="640">
        <f ca="1">($L147/$F$5)*Oil_Calcs!$F$11*$F$18</f>
        <v>0</v>
      </c>
      <c r="AG147" s="641">
        <f ca="1">($L147/$F$5)*Oil_Calcs!$F$12*$F$19</f>
        <v>0</v>
      </c>
      <c r="AH147" s="639">
        <f t="shared" ca="1" si="24"/>
        <v>0</v>
      </c>
      <c r="AI147" s="640">
        <f t="shared" ca="1" si="25"/>
        <v>0</v>
      </c>
      <c r="AJ147" s="641">
        <f t="shared" ca="1" si="26"/>
        <v>0</v>
      </c>
      <c r="AK147" s="639">
        <f t="shared" ca="1" si="31"/>
        <v>0</v>
      </c>
      <c r="AL147" s="640">
        <f t="shared" ca="1" si="32"/>
        <v>0</v>
      </c>
      <c r="AM147" s="641">
        <f t="shared" ca="1" si="33"/>
        <v>0</v>
      </c>
    </row>
    <row r="148" spans="1:39" s="137" customFormat="1" ht="12.9" customHeight="1" x14ac:dyDescent="0.3">
      <c r="A148" s="134"/>
      <c r="B148" s="134"/>
      <c r="C148" s="135"/>
      <c r="D148" s="647"/>
      <c r="E148" s="234" t="str">
        <f t="shared" ca="1" si="18"/>
        <v>Italy</v>
      </c>
      <c r="F148" s="234" t="str">
        <f t="shared" ca="1" si="18"/>
        <v>it</v>
      </c>
      <c r="G148" s="234" t="str">
        <f t="shared" ca="1" si="18"/>
        <v>e6bbls</v>
      </c>
      <c r="H148" s="633"/>
      <c r="I148" s="633"/>
      <c r="J148" s="231">
        <f t="shared" ca="1" si="35"/>
        <v>32.485000324849999</v>
      </c>
      <c r="K148" s="231">
        <f t="shared" ca="1" si="35"/>
        <v>56.533620551836201</v>
      </c>
      <c r="L148" s="328">
        <f t="shared" ca="1" si="35"/>
        <v>28.470000284700003</v>
      </c>
      <c r="M148" s="249">
        <f ca="1">($J148/$F$5)*(1-$F$9)*Oil_Calcs!$F$10*$F$17</f>
        <v>11119.251318286644</v>
      </c>
      <c r="N148" s="231">
        <f ca="1">($J148/$F$5)*(1-$F$9)*Oil_Calcs!$F$11*$F$18</f>
        <v>12092.216520922164</v>
      </c>
      <c r="O148" s="638">
        <f ca="1">($J148/$F$5)*(1-$F$9)*Oil_Calcs!$F$12*$F$19</f>
        <v>13191.267842690302</v>
      </c>
      <c r="P148" s="249">
        <f ca="1">IFERROR(IF(Summary!$F$5="GWP100",INDEX('General Inputs'!$G$80:$G$169,MATCH(Oil_Calcs!F148,'General Inputs'!$F$80:$F$169,0)),INDEX('General Inputs'!$G$177:$G$266,MATCH(Oil_Calcs!$F148,'General Inputs'!$F$177:$F$266,0)))*$J148,0)</f>
        <v>978.31389017661888</v>
      </c>
      <c r="Q148" s="249">
        <f ca="1">IFERROR(IF(Summary!$F$5="GWP100",INDEX('General Inputs'!$H$80:$H$169,MATCH(Oil_Calcs!$F148,'General Inputs'!$F$80:$F$169,0)),INDEX('General Inputs'!$H$177:$H$266,MATCH(Oil_Calcs!$F148,'General Inputs'!$F$177:$F$266,0)))*$J148,0)</f>
        <v>1141.9626727377574</v>
      </c>
      <c r="R148" s="249">
        <f ca="1">IFERROR(IF(Summary!$F$5="GWP100",INDEX('General Inputs'!$I$80:$I$169,MATCH(Oil_Calcs!$F148,'General Inputs'!$F$80:$F$169,0)),INDEX('General Inputs'!$I$177:$I$266,MATCH(Oil_Calcs!$F148,'General Inputs'!$F$177:$F$266,0)))*$J148,0)</f>
        <v>2761.6765357892755</v>
      </c>
      <c r="S148" s="249">
        <f t="shared" ca="1" si="23"/>
        <v>12097.565208463264</v>
      </c>
      <c r="T148" s="231">
        <f t="shared" ca="1" si="21"/>
        <v>13234.179193659922</v>
      </c>
      <c r="U148" s="638">
        <f t="shared" ca="1" si="22"/>
        <v>15952.944378479577</v>
      </c>
      <c r="V148" s="249">
        <f ca="1">($K148/$F$5)*(1-$F$9)*Oil_Calcs!$F$10*$F$17</f>
        <v>19350.824336229227</v>
      </c>
      <c r="W148" s="231">
        <f ca="1">($K148/$F$5)*(1-$F$9)*Oil_Calcs!$F$11*$F$18</f>
        <v>21044.074914215507</v>
      </c>
      <c r="X148" s="638">
        <f ca="1">($K148/$F$5)*(1-$F$9)*Oil_Calcs!$F$12*$F$19</f>
        <v>22956.753066301102</v>
      </c>
      <c r="Y148" s="249">
        <f ca="1">IFERROR(IF(Summary!$F$5="GWP100",INDEX('General Inputs'!$G$80:$G$169,MATCH(Oil_Calcs!F148,'General Inputs'!$F$80:$F$169,0)),INDEX('General Inputs'!$G$177:$G$266,MATCH(Oil_Calcs!$F148,'General Inputs'!$F$177:$F$266,0)))*$K148,0)</f>
        <v>1702.558894713236</v>
      </c>
      <c r="Z148" s="231">
        <f ca="1">IFERROR(IF(Summary!$F$5="GWP100",INDEX('General Inputs'!$H$80:$H$169,MATCH(Oil_Calcs!$F148,'General Inputs'!$F$80:$F$169,0)),INDEX('General Inputs'!$H$177:$H$266,MATCH(Oil_Calcs!$F148,'General Inputs'!$F$177:$F$266,0)))*$K148,0)</f>
        <v>1987.3567424757348</v>
      </c>
      <c r="AA148" s="638">
        <f ca="1">IFERROR(IF(Summary!$F$5="GWP100",INDEX('General Inputs'!$I$80:$I$169,MATCH(Oil_Calcs!$F148,'General Inputs'!$F$80:$F$169,0)),INDEX('General Inputs'!$I$177:$I$266,MATCH(Oil_Calcs!$F148,'General Inputs'!$F$177:$F$266,0)))*$K148,0)</f>
        <v>4806.1435062319433</v>
      </c>
      <c r="AB148" s="249">
        <f t="shared" ca="1" si="28"/>
        <v>21053.383230942462</v>
      </c>
      <c r="AC148" s="231">
        <f t="shared" ca="1" si="29"/>
        <v>23031.431656691242</v>
      </c>
      <c r="AD148" s="638">
        <f t="shared" ca="1" si="30"/>
        <v>27762.896572533045</v>
      </c>
      <c r="AE148" s="639">
        <f ca="1">($L148/$F$5)*Oil_Calcs!$F$10*$F$17</f>
        <v>11073.820260806415</v>
      </c>
      <c r="AF148" s="640">
        <f ca="1">($L148/$F$5)*Oil_Calcs!$F$11*$F$18</f>
        <v>12042.810120428099</v>
      </c>
      <c r="AG148" s="641">
        <f ca="1">($L148/$F$5)*Oil_Calcs!$F$12*$F$19</f>
        <v>13137.370936285031</v>
      </c>
      <c r="AH148" s="639">
        <f t="shared" ca="1" si="24"/>
        <v>882.64169921003372</v>
      </c>
      <c r="AI148" s="640">
        <f t="shared" ca="1" si="25"/>
        <v>1258.5876561723578</v>
      </c>
      <c r="AJ148" s="641">
        <f t="shared" ca="1" si="26"/>
        <v>2970.9103198151229</v>
      </c>
      <c r="AK148" s="639">
        <f t="shared" ca="1" si="31"/>
        <v>11956.461960016448</v>
      </c>
      <c r="AL148" s="640">
        <f t="shared" ca="1" si="32"/>
        <v>13301.397776600457</v>
      </c>
      <c r="AM148" s="641">
        <f t="shared" ca="1" si="33"/>
        <v>16108.281256100154</v>
      </c>
    </row>
    <row r="149" spans="1:39" s="137" customFormat="1" ht="12.9" customHeight="1" x14ac:dyDescent="0.3">
      <c r="A149" s="134"/>
      <c r="B149" s="134"/>
      <c r="C149" s="135"/>
      <c r="D149" s="647"/>
      <c r="E149" s="234" t="str">
        <f t="shared" ref="E149:J212" ca="1" si="36">INDIRECT((ADDRESS(ROW(),COLUMN(),,,$F$291)))</f>
        <v>Jersey</v>
      </c>
      <c r="F149" s="234" t="str">
        <f t="shared" ca="1" si="36"/>
        <v>je</v>
      </c>
      <c r="G149" s="234" t="str">
        <f t="shared" ca="1" si="36"/>
        <v>e6bbls</v>
      </c>
      <c r="H149" s="633"/>
      <c r="I149" s="633"/>
      <c r="J149" s="231">
        <f t="shared" ca="1" si="36"/>
        <v>0</v>
      </c>
      <c r="K149" s="231">
        <f t="shared" ca="1" si="35"/>
        <v>0</v>
      </c>
      <c r="L149" s="328">
        <f t="shared" ca="1" si="35"/>
        <v>0</v>
      </c>
      <c r="M149" s="249">
        <f ca="1">($J149/$F$5)*(1-$F$9)*Oil_Calcs!$F$10*$F$17</f>
        <v>0</v>
      </c>
      <c r="N149" s="231">
        <f ca="1">($J149/$F$5)*(1-$F$9)*Oil_Calcs!$F$11*$F$18</f>
        <v>0</v>
      </c>
      <c r="O149" s="638">
        <f ca="1">($J149/$F$5)*(1-$F$9)*Oil_Calcs!$F$12*$F$19</f>
        <v>0</v>
      </c>
      <c r="P149" s="249">
        <f ca="1">IFERROR(IF(Summary!$F$5="GWP100",INDEX('General Inputs'!$G$80:$G$169,MATCH(Oil_Calcs!F149,'General Inputs'!$F$80:$F$169,0)),INDEX('General Inputs'!$G$177:$G$266,MATCH(Oil_Calcs!$F149,'General Inputs'!$F$177:$F$266,0)))*$J149,0)</f>
        <v>0</v>
      </c>
      <c r="Q149" s="249">
        <f ca="1">IFERROR(IF(Summary!$F$5="GWP100",INDEX('General Inputs'!$H$80:$H$169,MATCH(Oil_Calcs!$F149,'General Inputs'!$F$80:$F$169,0)),INDEX('General Inputs'!$H$177:$H$266,MATCH(Oil_Calcs!$F149,'General Inputs'!$F$177:$F$266,0)))*$J149,0)</f>
        <v>0</v>
      </c>
      <c r="R149" s="249">
        <f ca="1">IFERROR(IF(Summary!$F$5="GWP100",INDEX('General Inputs'!$I$80:$I$169,MATCH(Oil_Calcs!$F149,'General Inputs'!$F$80:$F$169,0)),INDEX('General Inputs'!$I$177:$I$266,MATCH(Oil_Calcs!$F149,'General Inputs'!$F$177:$F$266,0)))*$J149,0)</f>
        <v>0</v>
      </c>
      <c r="S149" s="249">
        <f t="shared" ca="1" si="23"/>
        <v>0</v>
      </c>
      <c r="T149" s="231">
        <f t="shared" ca="1" si="21"/>
        <v>0</v>
      </c>
      <c r="U149" s="638">
        <f t="shared" ca="1" si="22"/>
        <v>0</v>
      </c>
      <c r="V149" s="249">
        <f ca="1">($K149/$F$5)*(1-$F$9)*Oil_Calcs!$F$10*$F$17</f>
        <v>0</v>
      </c>
      <c r="W149" s="231">
        <f ca="1">($K149/$F$5)*(1-$F$9)*Oil_Calcs!$F$11*$F$18</f>
        <v>0</v>
      </c>
      <c r="X149" s="638">
        <f ca="1">($K149/$F$5)*(1-$F$9)*Oil_Calcs!$F$12*$F$19</f>
        <v>0</v>
      </c>
      <c r="Y149" s="249">
        <f ca="1">IFERROR(IF(Summary!$F$5="GWP100",INDEX('General Inputs'!$G$80:$G$169,MATCH(Oil_Calcs!F149,'General Inputs'!$F$80:$F$169,0)),INDEX('General Inputs'!$G$177:$G$266,MATCH(Oil_Calcs!$F149,'General Inputs'!$F$177:$F$266,0)))*$K149,0)</f>
        <v>0</v>
      </c>
      <c r="Z149" s="231">
        <f ca="1">IFERROR(IF(Summary!$F$5="GWP100",INDEX('General Inputs'!$H$80:$H$169,MATCH(Oil_Calcs!$F149,'General Inputs'!$F$80:$F$169,0)),INDEX('General Inputs'!$H$177:$H$266,MATCH(Oil_Calcs!$F149,'General Inputs'!$F$177:$F$266,0)))*$K149,0)</f>
        <v>0</v>
      </c>
      <c r="AA149" s="638">
        <f ca="1">IFERROR(IF(Summary!$F$5="GWP100",INDEX('General Inputs'!$I$80:$I$169,MATCH(Oil_Calcs!$F149,'General Inputs'!$F$80:$F$169,0)),INDEX('General Inputs'!$I$177:$I$266,MATCH(Oil_Calcs!$F149,'General Inputs'!$F$177:$F$266,0)))*$K149,0)</f>
        <v>0</v>
      </c>
      <c r="AB149" s="249">
        <f t="shared" ca="1" si="28"/>
        <v>0</v>
      </c>
      <c r="AC149" s="231">
        <f t="shared" ca="1" si="29"/>
        <v>0</v>
      </c>
      <c r="AD149" s="638">
        <f t="shared" ca="1" si="30"/>
        <v>0</v>
      </c>
      <c r="AE149" s="639">
        <f ca="1">($L149/$F$5)*Oil_Calcs!$F$10*$F$17</f>
        <v>0</v>
      </c>
      <c r="AF149" s="640">
        <f ca="1">($L149/$F$5)*Oil_Calcs!$F$11*$F$18</f>
        <v>0</v>
      </c>
      <c r="AG149" s="641">
        <f ca="1">($L149/$F$5)*Oil_Calcs!$F$12*$F$19</f>
        <v>0</v>
      </c>
      <c r="AH149" s="639">
        <f t="shared" ca="1" si="24"/>
        <v>0</v>
      </c>
      <c r="AI149" s="640">
        <f t="shared" ca="1" si="25"/>
        <v>0</v>
      </c>
      <c r="AJ149" s="641">
        <f t="shared" ca="1" si="26"/>
        <v>0</v>
      </c>
      <c r="AK149" s="639">
        <f t="shared" ca="1" si="31"/>
        <v>0</v>
      </c>
      <c r="AL149" s="640">
        <f t="shared" ca="1" si="32"/>
        <v>0</v>
      </c>
      <c r="AM149" s="641">
        <f t="shared" ca="1" si="33"/>
        <v>0</v>
      </c>
    </row>
    <row r="150" spans="1:39" s="137" customFormat="1" ht="12.9" customHeight="1" x14ac:dyDescent="0.3">
      <c r="A150" s="134"/>
      <c r="B150" s="134"/>
      <c r="C150" s="135"/>
      <c r="D150" s="647"/>
      <c r="E150" s="234" t="str">
        <f t="shared" ca="1" si="36"/>
        <v>Jamaica</v>
      </c>
      <c r="F150" s="234" t="str">
        <f t="shared" ca="1" si="36"/>
        <v>jm</v>
      </c>
      <c r="G150" s="234" t="str">
        <f t="shared" ca="1" si="36"/>
        <v>e6bbls</v>
      </c>
      <c r="H150" s="633"/>
      <c r="I150" s="633"/>
      <c r="J150" s="231">
        <f t="shared" ca="1" si="36"/>
        <v>0</v>
      </c>
      <c r="K150" s="231">
        <f t="shared" ca="1" si="35"/>
        <v>-0.33616500336165001</v>
      </c>
      <c r="L150" s="328">
        <f t="shared" ca="1" si="35"/>
        <v>0</v>
      </c>
      <c r="M150" s="249">
        <f ca="1">($J150/$F$5)*(1-$F$9)*Oil_Calcs!$F$10*$F$17</f>
        <v>0</v>
      </c>
      <c r="N150" s="231">
        <f ca="1">($J150/$F$5)*(1-$F$9)*Oil_Calcs!$F$11*$F$18</f>
        <v>0</v>
      </c>
      <c r="O150" s="638">
        <f ca="1">($J150/$F$5)*(1-$F$9)*Oil_Calcs!$F$12*$F$19</f>
        <v>0</v>
      </c>
      <c r="P150" s="249">
        <f ca="1">IFERROR(IF(Summary!$F$5="GWP100",INDEX('General Inputs'!$G$80:$G$169,MATCH(Oil_Calcs!F150,'General Inputs'!$F$80:$F$169,0)),INDEX('General Inputs'!$G$177:$G$266,MATCH(Oil_Calcs!$F150,'General Inputs'!$F$177:$F$266,0)))*$J150,0)</f>
        <v>0</v>
      </c>
      <c r="Q150" s="249">
        <f ca="1">IFERROR(IF(Summary!$F$5="GWP100",INDEX('General Inputs'!$H$80:$H$169,MATCH(Oil_Calcs!$F150,'General Inputs'!$F$80:$F$169,0)),INDEX('General Inputs'!$H$177:$H$266,MATCH(Oil_Calcs!$F150,'General Inputs'!$F$177:$F$266,0)))*$J150,0)</f>
        <v>0</v>
      </c>
      <c r="R150" s="249">
        <f ca="1">IFERROR(IF(Summary!$F$5="GWP100",INDEX('General Inputs'!$I$80:$I$169,MATCH(Oil_Calcs!$F150,'General Inputs'!$F$80:$F$169,0)),INDEX('General Inputs'!$I$177:$I$266,MATCH(Oil_Calcs!$F150,'General Inputs'!$F$177:$F$266,0)))*$J150,0)</f>
        <v>0</v>
      </c>
      <c r="S150" s="249">
        <f t="shared" ca="1" si="23"/>
        <v>0</v>
      </c>
      <c r="T150" s="231">
        <f t="shared" ca="1" si="21"/>
        <v>0</v>
      </c>
      <c r="U150" s="638">
        <f t="shared" ca="1" si="22"/>
        <v>0</v>
      </c>
      <c r="V150" s="249">
        <f ca="1">($K150/$F$5)*(1-$F$9)*Oil_Calcs!$F$10*$F$17</f>
        <v>-115.06551083305618</v>
      </c>
      <c r="W150" s="231">
        <f ca="1">($K150/$F$5)*(1-$F$9)*Oil_Calcs!$F$11*$F$18</f>
        <v>-125.13406085134059</v>
      </c>
      <c r="X150" s="638">
        <f ca="1">($K150/$F$5)*(1-$F$9)*Oil_Calcs!$F$12*$F$19</f>
        <v>-136.50738969795248</v>
      </c>
      <c r="Y150" s="249">
        <f ca="1">IFERROR(IF(Summary!$F$5="GWP100",INDEX('General Inputs'!$G$80:$G$169,MATCH(Oil_Calcs!F150,'General Inputs'!$F$80:$F$169,0)),INDEX('General Inputs'!$G$177:$G$266,MATCH(Oil_Calcs!$F150,'General Inputs'!$F$177:$F$266,0)))*$K150,0)</f>
        <v>0</v>
      </c>
      <c r="Z150" s="231">
        <f ca="1">IFERROR(IF(Summary!$F$5="GWP100",INDEX('General Inputs'!$H$80:$H$169,MATCH(Oil_Calcs!$F150,'General Inputs'!$F$80:$F$169,0)),INDEX('General Inputs'!$H$177:$H$266,MATCH(Oil_Calcs!$F150,'General Inputs'!$F$177:$F$266,0)))*$K150,0)</f>
        <v>0</v>
      </c>
      <c r="AA150" s="638">
        <f ca="1">IFERROR(IF(Summary!$F$5="GWP100",INDEX('General Inputs'!$I$80:$I$169,MATCH(Oil_Calcs!$F150,'General Inputs'!$F$80:$F$169,0)),INDEX('General Inputs'!$I$177:$I$266,MATCH(Oil_Calcs!$F150,'General Inputs'!$F$177:$F$266,0)))*$K150,0)</f>
        <v>0</v>
      </c>
      <c r="AB150" s="249">
        <f t="shared" ca="1" si="28"/>
        <v>-115.06551083305618</v>
      </c>
      <c r="AC150" s="231">
        <f t="shared" ca="1" si="29"/>
        <v>-125.13406085134059</v>
      </c>
      <c r="AD150" s="638">
        <f t="shared" ca="1" si="30"/>
        <v>-136.50738969795248</v>
      </c>
      <c r="AE150" s="639">
        <f ca="1">($L150/$F$5)*Oil_Calcs!$F$10*$F$17</f>
        <v>0</v>
      </c>
      <c r="AF150" s="640">
        <f ca="1">($L150/$F$5)*Oil_Calcs!$F$11*$F$18</f>
        <v>0</v>
      </c>
      <c r="AG150" s="641">
        <f ca="1">($L150/$F$5)*Oil_Calcs!$F$12*$F$19</f>
        <v>0</v>
      </c>
      <c r="AH150" s="639">
        <f t="shared" ca="1" si="24"/>
        <v>0</v>
      </c>
      <c r="AI150" s="640">
        <f t="shared" ca="1" si="25"/>
        <v>0</v>
      </c>
      <c r="AJ150" s="641">
        <f t="shared" ca="1" si="26"/>
        <v>0</v>
      </c>
      <c r="AK150" s="639">
        <f t="shared" ca="1" si="31"/>
        <v>0</v>
      </c>
      <c r="AL150" s="640">
        <f t="shared" ca="1" si="32"/>
        <v>0</v>
      </c>
      <c r="AM150" s="641">
        <f t="shared" ca="1" si="33"/>
        <v>0</v>
      </c>
    </row>
    <row r="151" spans="1:39" s="137" customFormat="1" ht="12.9" customHeight="1" x14ac:dyDescent="0.3">
      <c r="A151" s="134"/>
      <c r="B151" s="134"/>
      <c r="C151" s="135"/>
      <c r="D151" s="647"/>
      <c r="E151" s="234" t="str">
        <f t="shared" ca="1" si="36"/>
        <v>Jordan</v>
      </c>
      <c r="F151" s="234" t="str">
        <f t="shared" ca="1" si="36"/>
        <v>jo</v>
      </c>
      <c r="G151" s="234" t="str">
        <f t="shared" ca="1" si="36"/>
        <v>e6bbls</v>
      </c>
      <c r="H151" s="633"/>
      <c r="I151" s="633"/>
      <c r="J151" s="231">
        <f t="shared" ca="1" si="36"/>
        <v>0</v>
      </c>
      <c r="K151" s="231">
        <f t="shared" ca="1" si="35"/>
        <v>0.14709500147095</v>
      </c>
      <c r="L151" s="328">
        <f t="shared" ca="1" si="35"/>
        <v>0</v>
      </c>
      <c r="M151" s="249">
        <f ca="1">($J151/$F$5)*(1-$F$9)*Oil_Calcs!$F$10*$F$17</f>
        <v>0</v>
      </c>
      <c r="N151" s="231">
        <f ca="1">($J151/$F$5)*(1-$F$9)*Oil_Calcs!$F$11*$F$18</f>
        <v>0</v>
      </c>
      <c r="O151" s="638">
        <f ca="1">($J151/$F$5)*(1-$F$9)*Oil_Calcs!$F$12*$F$19</f>
        <v>0</v>
      </c>
      <c r="P151" s="249">
        <f ca="1">IFERROR(IF(Summary!$F$5="GWP100",INDEX('General Inputs'!$G$80:$G$169,MATCH(Oil_Calcs!F151,'General Inputs'!$F$80:$F$169,0)),INDEX('General Inputs'!$G$177:$G$266,MATCH(Oil_Calcs!$F151,'General Inputs'!$F$177:$F$266,0)))*$J151,0)</f>
        <v>0</v>
      </c>
      <c r="Q151" s="249">
        <f ca="1">IFERROR(IF(Summary!$F$5="GWP100",INDEX('General Inputs'!$H$80:$H$169,MATCH(Oil_Calcs!$F151,'General Inputs'!$F$80:$F$169,0)),INDEX('General Inputs'!$H$177:$H$266,MATCH(Oil_Calcs!$F151,'General Inputs'!$F$177:$F$266,0)))*$J151,0)</f>
        <v>0</v>
      </c>
      <c r="R151" s="249">
        <f ca="1">IFERROR(IF(Summary!$F$5="GWP100",INDEX('General Inputs'!$I$80:$I$169,MATCH(Oil_Calcs!$F151,'General Inputs'!$F$80:$F$169,0)),INDEX('General Inputs'!$I$177:$I$266,MATCH(Oil_Calcs!$F151,'General Inputs'!$F$177:$F$266,0)))*$J151,0)</f>
        <v>0</v>
      </c>
      <c r="S151" s="249">
        <f t="shared" ca="1" si="23"/>
        <v>0</v>
      </c>
      <c r="T151" s="231">
        <f t="shared" ca="1" si="21"/>
        <v>0</v>
      </c>
      <c r="U151" s="638">
        <f t="shared" ca="1" si="22"/>
        <v>0</v>
      </c>
      <c r="V151" s="249">
        <f ca="1">($K151/$F$5)*(1-$F$9)*Oil_Calcs!$F$10*$F$17</f>
        <v>50.348969452466498</v>
      </c>
      <c r="W151" s="231">
        <f ca="1">($K151/$F$5)*(1-$F$9)*Oil_Calcs!$F$11*$F$18</f>
        <v>54.75464334754642</v>
      </c>
      <c r="X151" s="638">
        <f ca="1">($K151/$F$5)*(1-$F$9)*Oil_Calcs!$F$12*$F$19</f>
        <v>59.731246523642604</v>
      </c>
      <c r="Y151" s="249">
        <f ca="1">IFERROR(IF(Summary!$F$5="GWP100",INDEX('General Inputs'!$G$80:$G$169,MATCH(Oil_Calcs!F151,'General Inputs'!$F$80:$F$169,0)),INDEX('General Inputs'!$G$177:$G$266,MATCH(Oil_Calcs!$F151,'General Inputs'!$F$177:$F$266,0)))*$K151,0)</f>
        <v>4.6382649115118362</v>
      </c>
      <c r="Z151" s="231">
        <f ca="1">IFERROR(IF(Summary!$F$5="GWP100",INDEX('General Inputs'!$H$80:$H$169,MATCH(Oil_Calcs!$F151,'General Inputs'!$F$80:$F$169,0)),INDEX('General Inputs'!$H$177:$H$266,MATCH(Oil_Calcs!$F151,'General Inputs'!$F$177:$F$266,0)))*$K151,0)</f>
        <v>5.3835694713897295</v>
      </c>
      <c r="AA151" s="638">
        <f ca="1">IFERROR(IF(Summary!$F$5="GWP100",INDEX('General Inputs'!$I$80:$I$169,MATCH(Oil_Calcs!$F151,'General Inputs'!$F$80:$F$169,0)),INDEX('General Inputs'!$I$177:$I$266,MATCH(Oil_Calcs!$F151,'General Inputs'!$F$177:$F$266,0)))*$K151,0)</f>
        <v>13.185304288036667</v>
      </c>
      <c r="AB151" s="249">
        <f t="shared" ca="1" si="28"/>
        <v>54.987234363978331</v>
      </c>
      <c r="AC151" s="231">
        <f t="shared" ca="1" si="29"/>
        <v>60.138212818936147</v>
      </c>
      <c r="AD151" s="638">
        <f t="shared" ca="1" si="30"/>
        <v>72.916550811679272</v>
      </c>
      <c r="AE151" s="639">
        <f ca="1">($L151/$F$5)*Oil_Calcs!$F$10*$F$17</f>
        <v>0</v>
      </c>
      <c r="AF151" s="640">
        <f ca="1">($L151/$F$5)*Oil_Calcs!$F$11*$F$18</f>
        <v>0</v>
      </c>
      <c r="AG151" s="641">
        <f ca="1">($L151/$F$5)*Oil_Calcs!$F$12*$F$19</f>
        <v>0</v>
      </c>
      <c r="AH151" s="639">
        <f t="shared" ca="1" si="24"/>
        <v>0</v>
      </c>
      <c r="AI151" s="640">
        <f t="shared" ca="1" si="25"/>
        <v>0</v>
      </c>
      <c r="AJ151" s="641">
        <f t="shared" ca="1" si="26"/>
        <v>0</v>
      </c>
      <c r="AK151" s="639">
        <f t="shared" ca="1" si="31"/>
        <v>0</v>
      </c>
      <c r="AL151" s="640">
        <f t="shared" ca="1" si="32"/>
        <v>0</v>
      </c>
      <c r="AM151" s="641">
        <f t="shared" ca="1" si="33"/>
        <v>0</v>
      </c>
    </row>
    <row r="152" spans="1:39" s="137" customFormat="1" ht="12.9" customHeight="1" x14ac:dyDescent="0.3">
      <c r="A152" s="134"/>
      <c r="B152" s="134"/>
      <c r="C152" s="135"/>
      <c r="D152" s="647"/>
      <c r="E152" s="234" t="str">
        <f t="shared" ca="1" si="36"/>
        <v>Japan</v>
      </c>
      <c r="F152" s="234" t="str">
        <f t="shared" ca="1" si="36"/>
        <v>jp</v>
      </c>
      <c r="G152" s="234" t="str">
        <f t="shared" ca="1" si="36"/>
        <v>e6bbls</v>
      </c>
      <c r="H152" s="633"/>
      <c r="I152" s="633"/>
      <c r="J152" s="231">
        <f t="shared" ca="1" si="36"/>
        <v>0</v>
      </c>
      <c r="K152" s="231">
        <f t="shared" ca="1" si="35"/>
        <v>44.999690443496903</v>
      </c>
      <c r="L152" s="328">
        <f t="shared" ca="1" si="35"/>
        <v>0</v>
      </c>
      <c r="M152" s="249">
        <f ca="1">($J152/$F$5)*(1-$F$9)*Oil_Calcs!$F$10*$F$17</f>
        <v>0</v>
      </c>
      <c r="N152" s="231">
        <f ca="1">($J152/$F$5)*(1-$F$9)*Oil_Calcs!$F$11*$F$18</f>
        <v>0</v>
      </c>
      <c r="O152" s="638">
        <f ca="1">($J152/$F$5)*(1-$F$9)*Oil_Calcs!$F$12*$F$19</f>
        <v>0</v>
      </c>
      <c r="P152" s="249">
        <f ca="1">IFERROR(IF(Summary!$F$5="GWP100",INDEX('General Inputs'!$G$80:$G$169,MATCH(Oil_Calcs!F152,'General Inputs'!$F$80:$F$169,0)),INDEX('General Inputs'!$G$177:$G$266,MATCH(Oil_Calcs!$F152,'General Inputs'!$F$177:$F$266,0)))*$J152,0)</f>
        <v>0</v>
      </c>
      <c r="Q152" s="249">
        <f ca="1">IFERROR(IF(Summary!$F$5="GWP100",INDEX('General Inputs'!$H$80:$H$169,MATCH(Oil_Calcs!$F152,'General Inputs'!$F$80:$F$169,0)),INDEX('General Inputs'!$H$177:$H$266,MATCH(Oil_Calcs!$F152,'General Inputs'!$F$177:$F$266,0)))*$J152,0)</f>
        <v>0</v>
      </c>
      <c r="R152" s="249">
        <f ca="1">IFERROR(IF(Summary!$F$5="GWP100",INDEX('General Inputs'!$I$80:$I$169,MATCH(Oil_Calcs!$F152,'General Inputs'!$F$80:$F$169,0)),INDEX('General Inputs'!$I$177:$I$266,MATCH(Oil_Calcs!$F152,'General Inputs'!$F$177:$F$266,0)))*$J152,0)</f>
        <v>0</v>
      </c>
      <c r="S152" s="249">
        <f t="shared" ca="1" si="23"/>
        <v>0</v>
      </c>
      <c r="T152" s="231">
        <f t="shared" ca="1" si="21"/>
        <v>0</v>
      </c>
      <c r="U152" s="638">
        <f t="shared" ca="1" si="22"/>
        <v>0</v>
      </c>
      <c r="V152" s="249">
        <f ca="1">($K152/$F$5)*(1-$F$9)*Oil_Calcs!$F$10*$F$17</f>
        <v>15402.889403808382</v>
      </c>
      <c r="W152" s="231">
        <f ca="1">($K152/$F$5)*(1-$F$9)*Oil_Calcs!$F$11*$F$18</f>
        <v>16750.684770687287</v>
      </c>
      <c r="X152" s="638">
        <f ca="1">($K152/$F$5)*(1-$F$9)*Oil_Calcs!$F$12*$F$19</f>
        <v>18273.140327606256</v>
      </c>
      <c r="Y152" s="249">
        <f ca="1">IFERROR(IF(Summary!$F$5="GWP100",INDEX('General Inputs'!$G$80:$G$169,MATCH(Oil_Calcs!F152,'General Inputs'!$F$80:$F$169,0)),INDEX('General Inputs'!$G$177:$G$266,MATCH(Oil_Calcs!$F152,'General Inputs'!$F$177:$F$266,0)))*$K152,0)</f>
        <v>1523.1204255509647</v>
      </c>
      <c r="Z152" s="231">
        <f ca="1">IFERROR(IF(Summary!$F$5="GWP100",INDEX('General Inputs'!$H$80:$H$169,MATCH(Oil_Calcs!$F152,'General Inputs'!$F$80:$F$169,0)),INDEX('General Inputs'!$H$177:$H$266,MATCH(Oil_Calcs!$F152,'General Inputs'!$F$177:$F$266,0)))*$K152,0)</f>
        <v>1999.9520547665718</v>
      </c>
      <c r="AA152" s="638">
        <f ca="1">IFERROR(IF(Summary!$F$5="GWP100",INDEX('General Inputs'!$I$80:$I$169,MATCH(Oil_Calcs!$F152,'General Inputs'!$F$80:$F$169,0)),INDEX('General Inputs'!$I$177:$I$266,MATCH(Oil_Calcs!$F152,'General Inputs'!$F$177:$F$266,0)))*$K152,0)</f>
        <v>5820.8014813688833</v>
      </c>
      <c r="AB152" s="249">
        <f t="shared" ca="1" si="28"/>
        <v>16926.009829359347</v>
      </c>
      <c r="AC152" s="231">
        <f t="shared" ca="1" si="29"/>
        <v>18750.636825453857</v>
      </c>
      <c r="AD152" s="638">
        <f t="shared" ca="1" si="30"/>
        <v>24093.941808975138</v>
      </c>
      <c r="AE152" s="639">
        <f ca="1">($L152/$F$5)*Oil_Calcs!$F$10*$F$17</f>
        <v>0</v>
      </c>
      <c r="AF152" s="640">
        <f ca="1">($L152/$F$5)*Oil_Calcs!$F$11*$F$18</f>
        <v>0</v>
      </c>
      <c r="AG152" s="641">
        <f ca="1">($L152/$F$5)*Oil_Calcs!$F$12*$F$19</f>
        <v>0</v>
      </c>
      <c r="AH152" s="639">
        <f t="shared" ca="1" si="24"/>
        <v>0</v>
      </c>
      <c r="AI152" s="640">
        <f t="shared" ca="1" si="25"/>
        <v>0</v>
      </c>
      <c r="AJ152" s="641">
        <f t="shared" ca="1" si="26"/>
        <v>0</v>
      </c>
      <c r="AK152" s="639">
        <f t="shared" ca="1" si="31"/>
        <v>0</v>
      </c>
      <c r="AL152" s="640">
        <f t="shared" ca="1" si="32"/>
        <v>0</v>
      </c>
      <c r="AM152" s="641">
        <f t="shared" ca="1" si="33"/>
        <v>0</v>
      </c>
    </row>
    <row r="153" spans="1:39" s="137" customFormat="1" ht="12.9" customHeight="1" x14ac:dyDescent="0.3">
      <c r="A153" s="134"/>
      <c r="B153" s="134"/>
      <c r="C153" s="135"/>
      <c r="D153" s="647"/>
      <c r="E153" s="234" t="str">
        <f t="shared" ca="1" si="36"/>
        <v>Kenya</v>
      </c>
      <c r="F153" s="234" t="str">
        <f t="shared" ca="1" si="36"/>
        <v>ke</v>
      </c>
      <c r="G153" s="234" t="str">
        <f t="shared" ca="1" si="36"/>
        <v>e6bbls</v>
      </c>
      <c r="H153" s="633"/>
      <c r="I153" s="633"/>
      <c r="J153" s="231">
        <f t="shared" ca="1" si="36"/>
        <v>0</v>
      </c>
      <c r="K153" s="231">
        <f t="shared" ca="1" si="35"/>
        <v>-1.38700001387E-2</v>
      </c>
      <c r="L153" s="328">
        <f t="shared" ca="1" si="35"/>
        <v>0</v>
      </c>
      <c r="M153" s="249">
        <f ca="1">($J153/$F$5)*(1-$F$9)*Oil_Calcs!$F$10*$F$17</f>
        <v>0</v>
      </c>
      <c r="N153" s="231">
        <f ca="1">($J153/$F$5)*(1-$F$9)*Oil_Calcs!$F$11*$F$18</f>
        <v>0</v>
      </c>
      <c r="O153" s="638">
        <f ca="1">($J153/$F$5)*(1-$F$9)*Oil_Calcs!$F$12*$F$19</f>
        <v>0</v>
      </c>
      <c r="P153" s="249">
        <f ca="1">IFERROR(IF(Summary!$F$5="GWP100",INDEX('General Inputs'!$G$80:$G$169,MATCH(Oil_Calcs!F153,'General Inputs'!$F$80:$F$169,0)),INDEX('General Inputs'!$G$177:$G$266,MATCH(Oil_Calcs!$F153,'General Inputs'!$F$177:$F$266,0)))*$J153,0)</f>
        <v>0</v>
      </c>
      <c r="Q153" s="249">
        <f ca="1">IFERROR(IF(Summary!$F$5="GWP100",INDEX('General Inputs'!$H$80:$H$169,MATCH(Oil_Calcs!$F153,'General Inputs'!$F$80:$F$169,0)),INDEX('General Inputs'!$H$177:$H$266,MATCH(Oil_Calcs!$F153,'General Inputs'!$F$177:$F$266,0)))*$J153,0)</f>
        <v>0</v>
      </c>
      <c r="R153" s="249">
        <f ca="1">IFERROR(IF(Summary!$F$5="GWP100",INDEX('General Inputs'!$I$80:$I$169,MATCH(Oil_Calcs!$F153,'General Inputs'!$F$80:$F$169,0)),INDEX('General Inputs'!$I$177:$I$266,MATCH(Oil_Calcs!$F153,'General Inputs'!$F$177:$F$266,0)))*$J153,0)</f>
        <v>0</v>
      </c>
      <c r="S153" s="249">
        <f t="shared" ca="1" si="23"/>
        <v>0</v>
      </c>
      <c r="T153" s="231">
        <f t="shared" ca="1" si="21"/>
        <v>0</v>
      </c>
      <c r="U153" s="638">
        <f t="shared" ca="1" si="22"/>
        <v>0</v>
      </c>
      <c r="V153" s="249">
        <f ca="1">($K153/$F$5)*(1-$F$9)*Oil_Calcs!$F$10*$F$17</f>
        <v>-4.7475455066841858</v>
      </c>
      <c r="W153" s="231">
        <f ca="1">($K153/$F$5)*(1-$F$9)*Oil_Calcs!$F$11*$F$18</f>
        <v>-5.162968851629687</v>
      </c>
      <c r="X153" s="638">
        <f ca="1">($K153/$F$5)*(1-$F$9)*Oil_Calcs!$F$12*$F$19</f>
        <v>-5.6322267193509159</v>
      </c>
      <c r="Y153" s="249">
        <f ca="1">IFERROR(IF(Summary!$F$5="GWP100",INDEX('General Inputs'!$G$80:$G$169,MATCH(Oil_Calcs!F153,'General Inputs'!$F$80:$F$169,0)),INDEX('General Inputs'!$G$177:$G$266,MATCH(Oil_Calcs!$F153,'General Inputs'!$F$177:$F$266,0)))*$K153,0)</f>
        <v>0</v>
      </c>
      <c r="Z153" s="231">
        <f ca="1">IFERROR(IF(Summary!$F$5="GWP100",INDEX('General Inputs'!$H$80:$H$169,MATCH(Oil_Calcs!$F153,'General Inputs'!$F$80:$F$169,0)),INDEX('General Inputs'!$H$177:$H$266,MATCH(Oil_Calcs!$F153,'General Inputs'!$F$177:$F$266,0)))*$K153,0)</f>
        <v>0</v>
      </c>
      <c r="AA153" s="638">
        <f ca="1">IFERROR(IF(Summary!$F$5="GWP100",INDEX('General Inputs'!$I$80:$I$169,MATCH(Oil_Calcs!$F153,'General Inputs'!$F$80:$F$169,0)),INDEX('General Inputs'!$I$177:$I$266,MATCH(Oil_Calcs!$F153,'General Inputs'!$F$177:$F$266,0)))*$K153,0)</f>
        <v>0</v>
      </c>
      <c r="AB153" s="249">
        <f t="shared" ca="1" si="28"/>
        <v>-4.7475455066841858</v>
      </c>
      <c r="AC153" s="231">
        <f t="shared" ca="1" si="29"/>
        <v>-5.162968851629687</v>
      </c>
      <c r="AD153" s="638">
        <f t="shared" ca="1" si="30"/>
        <v>-5.6322267193509159</v>
      </c>
      <c r="AE153" s="639">
        <f ca="1">($L153/$F$5)*Oil_Calcs!$F$10*$F$17</f>
        <v>0</v>
      </c>
      <c r="AF153" s="640">
        <f ca="1">($L153/$F$5)*Oil_Calcs!$F$11*$F$18</f>
        <v>0</v>
      </c>
      <c r="AG153" s="641">
        <f ca="1">($L153/$F$5)*Oil_Calcs!$F$12*$F$19</f>
        <v>0</v>
      </c>
      <c r="AH153" s="639">
        <f t="shared" ca="1" si="24"/>
        <v>0</v>
      </c>
      <c r="AI153" s="640">
        <f t="shared" ca="1" si="25"/>
        <v>0</v>
      </c>
      <c r="AJ153" s="641">
        <f t="shared" ca="1" si="26"/>
        <v>0</v>
      </c>
      <c r="AK153" s="639">
        <f t="shared" ca="1" si="31"/>
        <v>0</v>
      </c>
      <c r="AL153" s="640">
        <f t="shared" ca="1" si="32"/>
        <v>0</v>
      </c>
      <c r="AM153" s="641">
        <f t="shared" ca="1" si="33"/>
        <v>0</v>
      </c>
    </row>
    <row r="154" spans="1:39" s="137" customFormat="1" ht="12.9" customHeight="1" x14ac:dyDescent="0.3">
      <c r="A154" s="134"/>
      <c r="B154" s="134"/>
      <c r="C154" s="135"/>
      <c r="D154" s="647"/>
      <c r="E154" s="234" t="str">
        <f t="shared" ca="1" si="36"/>
        <v>Kyrgyzstan</v>
      </c>
      <c r="F154" s="234" t="str">
        <f t="shared" ca="1" si="36"/>
        <v>kg</v>
      </c>
      <c r="G154" s="234" t="str">
        <f t="shared" ca="1" si="36"/>
        <v>e6bbls</v>
      </c>
      <c r="H154" s="633"/>
      <c r="I154" s="633"/>
      <c r="J154" s="231">
        <f t="shared" ca="1" si="36"/>
        <v>0</v>
      </c>
      <c r="K154" s="231">
        <f t="shared" ref="K154:L169" ca="1" si="37">INDIRECT((ADDRESS(ROW(),COLUMN(),,,$F$291)))</f>
        <v>0.35478000354779998</v>
      </c>
      <c r="L154" s="328">
        <f t="shared" ca="1" si="37"/>
        <v>0</v>
      </c>
      <c r="M154" s="249">
        <f ca="1">($J154/$F$5)*(1-$F$9)*Oil_Calcs!$F$10*$F$17</f>
        <v>0</v>
      </c>
      <c r="N154" s="231">
        <f ca="1">($J154/$F$5)*(1-$F$9)*Oil_Calcs!$F$11*$F$18</f>
        <v>0</v>
      </c>
      <c r="O154" s="638">
        <f ca="1">($J154/$F$5)*(1-$F$9)*Oil_Calcs!$F$12*$F$19</f>
        <v>0</v>
      </c>
      <c r="P154" s="249">
        <f ca="1">IFERROR(IF(Summary!$F$5="GWP100",INDEX('General Inputs'!$G$80:$G$169,MATCH(Oil_Calcs!F154,'General Inputs'!$F$80:$F$169,0)),INDEX('General Inputs'!$G$177:$G$266,MATCH(Oil_Calcs!$F154,'General Inputs'!$F$177:$F$266,0)))*$J154,0)</f>
        <v>0</v>
      </c>
      <c r="Q154" s="249">
        <f ca="1">IFERROR(IF(Summary!$F$5="GWP100",INDEX('General Inputs'!$H$80:$H$169,MATCH(Oil_Calcs!$F154,'General Inputs'!$F$80:$F$169,0)),INDEX('General Inputs'!$H$177:$H$266,MATCH(Oil_Calcs!$F154,'General Inputs'!$F$177:$F$266,0)))*$J154,0)</f>
        <v>0</v>
      </c>
      <c r="R154" s="249">
        <f ca="1">IFERROR(IF(Summary!$F$5="GWP100",INDEX('General Inputs'!$I$80:$I$169,MATCH(Oil_Calcs!$F154,'General Inputs'!$F$80:$F$169,0)),INDEX('General Inputs'!$I$177:$I$266,MATCH(Oil_Calcs!$F154,'General Inputs'!$F$177:$F$266,0)))*$J154,0)</f>
        <v>0</v>
      </c>
      <c r="S154" s="249">
        <f t="shared" ca="1" si="23"/>
        <v>0</v>
      </c>
      <c r="T154" s="231">
        <f t="shared" ca="1" si="21"/>
        <v>0</v>
      </c>
      <c r="U154" s="638">
        <f t="shared" ca="1" si="22"/>
        <v>0</v>
      </c>
      <c r="V154" s="249">
        <f ca="1">($K154/$F$5)*(1-$F$9)*Oil_Calcs!$F$10*$F$17</f>
        <v>121.43721664465863</v>
      </c>
      <c r="W154" s="231">
        <f ca="1">($K154/$F$5)*(1-$F$9)*Oil_Calcs!$F$11*$F$18</f>
        <v>132.06330852063306</v>
      </c>
      <c r="X154" s="638">
        <f ca="1">($K154/$F$5)*(1-$F$9)*Oil_Calcs!$F$12*$F$19</f>
        <v>144.06643082129185</v>
      </c>
      <c r="Y154" s="249">
        <f ca="1">IFERROR(IF(Summary!$F$5="GWP100",INDEX('General Inputs'!$G$80:$G$169,MATCH(Oil_Calcs!F154,'General Inputs'!$F$80:$F$169,0)),INDEX('General Inputs'!$G$177:$G$266,MATCH(Oil_Calcs!$F154,'General Inputs'!$F$177:$F$266,0)))*$K154,0)</f>
        <v>13.777200041635373</v>
      </c>
      <c r="Z154" s="231">
        <f ca="1">IFERROR(IF(Summary!$F$5="GWP100",INDEX('General Inputs'!$H$80:$H$169,MATCH(Oil_Calcs!$F154,'General Inputs'!$F$80:$F$169,0)),INDEX('General Inputs'!$H$177:$H$266,MATCH(Oil_Calcs!$F154,'General Inputs'!$F$177:$F$266,0)))*$K154,0)</f>
        <v>19.264266497598964</v>
      </c>
      <c r="AA154" s="638">
        <f ca="1">IFERROR(IF(Summary!$F$5="GWP100",INDEX('General Inputs'!$I$80:$I$169,MATCH(Oil_Calcs!$F154,'General Inputs'!$F$80:$F$169,0)),INDEX('General Inputs'!$I$177:$I$266,MATCH(Oil_Calcs!$F154,'General Inputs'!$F$177:$F$266,0)))*$K154,0)</f>
        <v>77.633727988281308</v>
      </c>
      <c r="AB154" s="249">
        <f t="shared" ca="1" si="28"/>
        <v>135.21441668629402</v>
      </c>
      <c r="AC154" s="231">
        <f t="shared" ca="1" si="29"/>
        <v>151.32757501823201</v>
      </c>
      <c r="AD154" s="638">
        <f t="shared" ca="1" si="30"/>
        <v>221.70015880957317</v>
      </c>
      <c r="AE154" s="639">
        <f ca="1">($L154/$F$5)*Oil_Calcs!$F$10*$F$17</f>
        <v>0</v>
      </c>
      <c r="AF154" s="640">
        <f ca="1">($L154/$F$5)*Oil_Calcs!$F$11*$F$18</f>
        <v>0</v>
      </c>
      <c r="AG154" s="641">
        <f ca="1">($L154/$F$5)*Oil_Calcs!$F$12*$F$19</f>
        <v>0</v>
      </c>
      <c r="AH154" s="639">
        <f t="shared" ca="1" si="24"/>
        <v>0</v>
      </c>
      <c r="AI154" s="640">
        <f t="shared" ca="1" si="25"/>
        <v>0</v>
      </c>
      <c r="AJ154" s="641">
        <f t="shared" ca="1" si="26"/>
        <v>0</v>
      </c>
      <c r="AK154" s="639">
        <f t="shared" ca="1" si="31"/>
        <v>0</v>
      </c>
      <c r="AL154" s="640">
        <f t="shared" ca="1" si="32"/>
        <v>0</v>
      </c>
      <c r="AM154" s="641">
        <f t="shared" ca="1" si="33"/>
        <v>0</v>
      </c>
    </row>
    <row r="155" spans="1:39" s="137" customFormat="1" ht="12.9" customHeight="1" x14ac:dyDescent="0.3">
      <c r="A155" s="134"/>
      <c r="B155" s="134"/>
      <c r="C155" s="135"/>
      <c r="D155" s="647"/>
      <c r="E155" s="234" t="str">
        <f t="shared" ca="1" si="36"/>
        <v>Cambodia</v>
      </c>
      <c r="F155" s="234" t="str">
        <f t="shared" ca="1" si="36"/>
        <v>kh</v>
      </c>
      <c r="G155" s="234" t="str">
        <f t="shared" ca="1" si="36"/>
        <v>e6bbls</v>
      </c>
      <c r="H155" s="633"/>
      <c r="I155" s="633"/>
      <c r="J155" s="231">
        <f t="shared" ca="1" si="36"/>
        <v>0</v>
      </c>
      <c r="K155" s="231">
        <f t="shared" ca="1" si="37"/>
        <v>0</v>
      </c>
      <c r="L155" s="328">
        <f t="shared" ca="1" si="37"/>
        <v>0</v>
      </c>
      <c r="M155" s="249">
        <f ca="1">($J155/$F$5)*(1-$F$9)*Oil_Calcs!$F$10*$F$17</f>
        <v>0</v>
      </c>
      <c r="N155" s="231">
        <f ca="1">($J155/$F$5)*(1-$F$9)*Oil_Calcs!$F$11*$F$18</f>
        <v>0</v>
      </c>
      <c r="O155" s="638">
        <f ca="1">($J155/$F$5)*(1-$F$9)*Oil_Calcs!$F$12*$F$19</f>
        <v>0</v>
      </c>
      <c r="P155" s="249">
        <f ca="1">IFERROR(IF(Summary!$F$5="GWP100",INDEX('General Inputs'!$G$80:$G$169,MATCH(Oil_Calcs!F155,'General Inputs'!$F$80:$F$169,0)),INDEX('General Inputs'!$G$177:$G$266,MATCH(Oil_Calcs!$F155,'General Inputs'!$F$177:$F$266,0)))*$J155,0)</f>
        <v>0</v>
      </c>
      <c r="Q155" s="249">
        <f ca="1">IFERROR(IF(Summary!$F$5="GWP100",INDEX('General Inputs'!$H$80:$H$169,MATCH(Oil_Calcs!$F155,'General Inputs'!$F$80:$F$169,0)),INDEX('General Inputs'!$H$177:$H$266,MATCH(Oil_Calcs!$F155,'General Inputs'!$F$177:$F$266,0)))*$J155,0)</f>
        <v>0</v>
      </c>
      <c r="R155" s="249">
        <f ca="1">IFERROR(IF(Summary!$F$5="GWP100",INDEX('General Inputs'!$I$80:$I$169,MATCH(Oil_Calcs!$F155,'General Inputs'!$F$80:$F$169,0)),INDEX('General Inputs'!$I$177:$I$266,MATCH(Oil_Calcs!$F155,'General Inputs'!$F$177:$F$266,0)))*$J155,0)</f>
        <v>0</v>
      </c>
      <c r="S155" s="249">
        <f t="shared" ca="1" si="23"/>
        <v>0</v>
      </c>
      <c r="T155" s="231">
        <f t="shared" ca="1" si="21"/>
        <v>0</v>
      </c>
      <c r="U155" s="638">
        <f t="shared" ca="1" si="22"/>
        <v>0</v>
      </c>
      <c r="V155" s="249">
        <f ca="1">($K155/$F$5)*(1-$F$9)*Oil_Calcs!$F$10*$F$17</f>
        <v>0</v>
      </c>
      <c r="W155" s="231">
        <f ca="1">($K155/$F$5)*(1-$F$9)*Oil_Calcs!$F$11*$F$18</f>
        <v>0</v>
      </c>
      <c r="X155" s="638">
        <f ca="1">($K155/$F$5)*(1-$F$9)*Oil_Calcs!$F$12*$F$19</f>
        <v>0</v>
      </c>
      <c r="Y155" s="249">
        <f ca="1">IFERROR(IF(Summary!$F$5="GWP100",INDEX('General Inputs'!$G$80:$G$169,MATCH(Oil_Calcs!F155,'General Inputs'!$F$80:$F$169,0)),INDEX('General Inputs'!$G$177:$G$266,MATCH(Oil_Calcs!$F155,'General Inputs'!$F$177:$F$266,0)))*$K155,0)</f>
        <v>0</v>
      </c>
      <c r="Z155" s="231">
        <f ca="1">IFERROR(IF(Summary!$F$5="GWP100",INDEX('General Inputs'!$H$80:$H$169,MATCH(Oil_Calcs!$F155,'General Inputs'!$F$80:$F$169,0)),INDEX('General Inputs'!$H$177:$H$266,MATCH(Oil_Calcs!$F155,'General Inputs'!$F$177:$F$266,0)))*$K155,0)</f>
        <v>0</v>
      </c>
      <c r="AA155" s="638">
        <f ca="1">IFERROR(IF(Summary!$F$5="GWP100",INDEX('General Inputs'!$I$80:$I$169,MATCH(Oil_Calcs!$F155,'General Inputs'!$F$80:$F$169,0)),INDEX('General Inputs'!$I$177:$I$266,MATCH(Oil_Calcs!$F155,'General Inputs'!$F$177:$F$266,0)))*$K155,0)</f>
        <v>0</v>
      </c>
      <c r="AB155" s="249">
        <f t="shared" ca="1" si="28"/>
        <v>0</v>
      </c>
      <c r="AC155" s="231">
        <f t="shared" ca="1" si="29"/>
        <v>0</v>
      </c>
      <c r="AD155" s="638">
        <f t="shared" ca="1" si="30"/>
        <v>0</v>
      </c>
      <c r="AE155" s="639">
        <f ca="1">($L155/$F$5)*Oil_Calcs!$F$10*$F$17</f>
        <v>0</v>
      </c>
      <c r="AF155" s="640">
        <f ca="1">($L155/$F$5)*Oil_Calcs!$F$11*$F$18</f>
        <v>0</v>
      </c>
      <c r="AG155" s="641">
        <f ca="1">($L155/$F$5)*Oil_Calcs!$F$12*$F$19</f>
        <v>0</v>
      </c>
      <c r="AH155" s="639">
        <f t="shared" ca="1" si="24"/>
        <v>0</v>
      </c>
      <c r="AI155" s="640">
        <f t="shared" ca="1" si="25"/>
        <v>0</v>
      </c>
      <c r="AJ155" s="641">
        <f t="shared" ca="1" si="26"/>
        <v>0</v>
      </c>
      <c r="AK155" s="639">
        <f t="shared" ca="1" si="31"/>
        <v>0</v>
      </c>
      <c r="AL155" s="640">
        <f t="shared" ca="1" si="32"/>
        <v>0</v>
      </c>
      <c r="AM155" s="641">
        <f t="shared" ca="1" si="33"/>
        <v>0</v>
      </c>
    </row>
    <row r="156" spans="1:39" s="137" customFormat="1" ht="12.9" customHeight="1" x14ac:dyDescent="0.3">
      <c r="A156" s="134"/>
      <c r="B156" s="134"/>
      <c r="C156" s="135"/>
      <c r="D156" s="647"/>
      <c r="E156" s="234" t="str">
        <f t="shared" ca="1" si="36"/>
        <v>Kiribati</v>
      </c>
      <c r="F156" s="234" t="str">
        <f t="shared" ca="1" si="36"/>
        <v>ki</v>
      </c>
      <c r="G156" s="234" t="str">
        <f t="shared" ca="1" si="36"/>
        <v>e6bbls</v>
      </c>
      <c r="H156" s="633"/>
      <c r="I156" s="633"/>
      <c r="J156" s="231">
        <f t="shared" ca="1" si="36"/>
        <v>0</v>
      </c>
      <c r="K156" s="231">
        <f t="shared" ca="1" si="37"/>
        <v>0</v>
      </c>
      <c r="L156" s="328">
        <f t="shared" ca="1" si="37"/>
        <v>0</v>
      </c>
      <c r="M156" s="249">
        <f ca="1">($J156/$F$5)*(1-$F$9)*Oil_Calcs!$F$10*$F$17</f>
        <v>0</v>
      </c>
      <c r="N156" s="231">
        <f ca="1">($J156/$F$5)*(1-$F$9)*Oil_Calcs!$F$11*$F$18</f>
        <v>0</v>
      </c>
      <c r="O156" s="638">
        <f ca="1">($J156/$F$5)*(1-$F$9)*Oil_Calcs!$F$12*$F$19</f>
        <v>0</v>
      </c>
      <c r="P156" s="249">
        <f ca="1">IFERROR(IF(Summary!$F$5="GWP100",INDEX('General Inputs'!$G$80:$G$169,MATCH(Oil_Calcs!F156,'General Inputs'!$F$80:$F$169,0)),INDEX('General Inputs'!$G$177:$G$266,MATCH(Oil_Calcs!$F156,'General Inputs'!$F$177:$F$266,0)))*$J156,0)</f>
        <v>0</v>
      </c>
      <c r="Q156" s="249">
        <f ca="1">IFERROR(IF(Summary!$F$5="GWP100",INDEX('General Inputs'!$H$80:$H$169,MATCH(Oil_Calcs!$F156,'General Inputs'!$F$80:$F$169,0)),INDEX('General Inputs'!$H$177:$H$266,MATCH(Oil_Calcs!$F156,'General Inputs'!$F$177:$F$266,0)))*$J156,0)</f>
        <v>0</v>
      </c>
      <c r="R156" s="249">
        <f ca="1">IFERROR(IF(Summary!$F$5="GWP100",INDEX('General Inputs'!$I$80:$I$169,MATCH(Oil_Calcs!$F156,'General Inputs'!$F$80:$F$169,0)),INDEX('General Inputs'!$I$177:$I$266,MATCH(Oil_Calcs!$F156,'General Inputs'!$F$177:$F$266,0)))*$J156,0)</f>
        <v>0</v>
      </c>
      <c r="S156" s="249">
        <f t="shared" ca="1" si="23"/>
        <v>0</v>
      </c>
      <c r="T156" s="231">
        <f t="shared" ca="1" si="21"/>
        <v>0</v>
      </c>
      <c r="U156" s="638">
        <f t="shared" ca="1" si="22"/>
        <v>0</v>
      </c>
      <c r="V156" s="249">
        <f ca="1">($K156/$F$5)*(1-$F$9)*Oil_Calcs!$F$10*$F$17</f>
        <v>0</v>
      </c>
      <c r="W156" s="231">
        <f ca="1">($K156/$F$5)*(1-$F$9)*Oil_Calcs!$F$11*$F$18</f>
        <v>0</v>
      </c>
      <c r="X156" s="638">
        <f ca="1">($K156/$F$5)*(1-$F$9)*Oil_Calcs!$F$12*$F$19</f>
        <v>0</v>
      </c>
      <c r="Y156" s="249">
        <f ca="1">IFERROR(IF(Summary!$F$5="GWP100",INDEX('General Inputs'!$G$80:$G$169,MATCH(Oil_Calcs!F156,'General Inputs'!$F$80:$F$169,0)),INDEX('General Inputs'!$G$177:$G$266,MATCH(Oil_Calcs!$F156,'General Inputs'!$F$177:$F$266,0)))*$K156,0)</f>
        <v>0</v>
      </c>
      <c r="Z156" s="231">
        <f ca="1">IFERROR(IF(Summary!$F$5="GWP100",INDEX('General Inputs'!$H$80:$H$169,MATCH(Oil_Calcs!$F156,'General Inputs'!$F$80:$F$169,0)),INDEX('General Inputs'!$H$177:$H$266,MATCH(Oil_Calcs!$F156,'General Inputs'!$F$177:$F$266,0)))*$K156,0)</f>
        <v>0</v>
      </c>
      <c r="AA156" s="638">
        <f ca="1">IFERROR(IF(Summary!$F$5="GWP100",INDEX('General Inputs'!$I$80:$I$169,MATCH(Oil_Calcs!$F156,'General Inputs'!$F$80:$F$169,0)),INDEX('General Inputs'!$I$177:$I$266,MATCH(Oil_Calcs!$F156,'General Inputs'!$F$177:$F$266,0)))*$K156,0)</f>
        <v>0</v>
      </c>
      <c r="AB156" s="249">
        <f t="shared" ca="1" si="28"/>
        <v>0</v>
      </c>
      <c r="AC156" s="231">
        <f t="shared" ca="1" si="29"/>
        <v>0</v>
      </c>
      <c r="AD156" s="638">
        <f t="shared" ca="1" si="30"/>
        <v>0</v>
      </c>
      <c r="AE156" s="639">
        <f ca="1">($L156/$F$5)*Oil_Calcs!$F$10*$F$17</f>
        <v>0</v>
      </c>
      <c r="AF156" s="640">
        <f ca="1">($L156/$F$5)*Oil_Calcs!$F$11*$F$18</f>
        <v>0</v>
      </c>
      <c r="AG156" s="641">
        <f ca="1">($L156/$F$5)*Oil_Calcs!$F$12*$F$19</f>
        <v>0</v>
      </c>
      <c r="AH156" s="639">
        <f t="shared" ca="1" si="24"/>
        <v>0</v>
      </c>
      <c r="AI156" s="640">
        <f t="shared" ca="1" si="25"/>
        <v>0</v>
      </c>
      <c r="AJ156" s="641">
        <f t="shared" ca="1" si="26"/>
        <v>0</v>
      </c>
      <c r="AK156" s="639">
        <f t="shared" ca="1" si="31"/>
        <v>0</v>
      </c>
      <c r="AL156" s="640">
        <f t="shared" ca="1" si="32"/>
        <v>0</v>
      </c>
      <c r="AM156" s="641">
        <f t="shared" ca="1" si="33"/>
        <v>0</v>
      </c>
    </row>
    <row r="157" spans="1:39" s="137" customFormat="1" ht="12.9" customHeight="1" x14ac:dyDescent="0.3">
      <c r="A157" s="134"/>
      <c r="B157" s="134"/>
      <c r="C157" s="135"/>
      <c r="D157" s="647"/>
      <c r="E157" s="234" t="str">
        <f t="shared" ca="1" si="36"/>
        <v>Comoros</v>
      </c>
      <c r="F157" s="234" t="str">
        <f t="shared" ca="1" si="36"/>
        <v>km</v>
      </c>
      <c r="G157" s="234" t="str">
        <f t="shared" ca="1" si="36"/>
        <v>e6bbls</v>
      </c>
      <c r="H157" s="633"/>
      <c r="I157" s="633"/>
      <c r="J157" s="231">
        <f t="shared" ca="1" si="36"/>
        <v>0</v>
      </c>
      <c r="K157" s="231">
        <f t="shared" ca="1" si="37"/>
        <v>0</v>
      </c>
      <c r="L157" s="328">
        <f t="shared" ca="1" si="37"/>
        <v>0</v>
      </c>
      <c r="M157" s="249">
        <f ca="1">($J157/$F$5)*(1-$F$9)*Oil_Calcs!$F$10*$F$17</f>
        <v>0</v>
      </c>
      <c r="N157" s="231">
        <f ca="1">($J157/$F$5)*(1-$F$9)*Oil_Calcs!$F$11*$F$18</f>
        <v>0</v>
      </c>
      <c r="O157" s="638">
        <f ca="1">($J157/$F$5)*(1-$F$9)*Oil_Calcs!$F$12*$F$19</f>
        <v>0</v>
      </c>
      <c r="P157" s="249">
        <f ca="1">IFERROR(IF(Summary!$F$5="GWP100",INDEX('General Inputs'!$G$80:$G$169,MATCH(Oil_Calcs!F157,'General Inputs'!$F$80:$F$169,0)),INDEX('General Inputs'!$G$177:$G$266,MATCH(Oil_Calcs!$F157,'General Inputs'!$F$177:$F$266,0)))*$J157,0)</f>
        <v>0</v>
      </c>
      <c r="Q157" s="249">
        <f ca="1">IFERROR(IF(Summary!$F$5="GWP100",INDEX('General Inputs'!$H$80:$H$169,MATCH(Oil_Calcs!$F157,'General Inputs'!$F$80:$F$169,0)),INDEX('General Inputs'!$H$177:$H$266,MATCH(Oil_Calcs!$F157,'General Inputs'!$F$177:$F$266,0)))*$J157,0)</f>
        <v>0</v>
      </c>
      <c r="R157" s="249">
        <f ca="1">IFERROR(IF(Summary!$F$5="GWP100",INDEX('General Inputs'!$I$80:$I$169,MATCH(Oil_Calcs!$F157,'General Inputs'!$F$80:$F$169,0)),INDEX('General Inputs'!$I$177:$I$266,MATCH(Oil_Calcs!$F157,'General Inputs'!$F$177:$F$266,0)))*$J157,0)</f>
        <v>0</v>
      </c>
      <c r="S157" s="249">
        <f t="shared" ca="1" si="23"/>
        <v>0</v>
      </c>
      <c r="T157" s="231">
        <f t="shared" ca="1" si="21"/>
        <v>0</v>
      </c>
      <c r="U157" s="638">
        <f t="shared" ca="1" si="22"/>
        <v>0</v>
      </c>
      <c r="V157" s="249">
        <f ca="1">($K157/$F$5)*(1-$F$9)*Oil_Calcs!$F$10*$F$17</f>
        <v>0</v>
      </c>
      <c r="W157" s="231">
        <f ca="1">($K157/$F$5)*(1-$F$9)*Oil_Calcs!$F$11*$F$18</f>
        <v>0</v>
      </c>
      <c r="X157" s="638">
        <f ca="1">($K157/$F$5)*(1-$F$9)*Oil_Calcs!$F$12*$F$19</f>
        <v>0</v>
      </c>
      <c r="Y157" s="249">
        <f ca="1">IFERROR(IF(Summary!$F$5="GWP100",INDEX('General Inputs'!$G$80:$G$169,MATCH(Oil_Calcs!F157,'General Inputs'!$F$80:$F$169,0)),INDEX('General Inputs'!$G$177:$G$266,MATCH(Oil_Calcs!$F157,'General Inputs'!$F$177:$F$266,0)))*$K157,0)</f>
        <v>0</v>
      </c>
      <c r="Z157" s="231">
        <f ca="1">IFERROR(IF(Summary!$F$5="GWP100",INDEX('General Inputs'!$H$80:$H$169,MATCH(Oil_Calcs!$F157,'General Inputs'!$F$80:$F$169,0)),INDEX('General Inputs'!$H$177:$H$266,MATCH(Oil_Calcs!$F157,'General Inputs'!$F$177:$F$266,0)))*$K157,0)</f>
        <v>0</v>
      </c>
      <c r="AA157" s="638">
        <f ca="1">IFERROR(IF(Summary!$F$5="GWP100",INDEX('General Inputs'!$I$80:$I$169,MATCH(Oil_Calcs!$F157,'General Inputs'!$F$80:$F$169,0)),INDEX('General Inputs'!$I$177:$I$266,MATCH(Oil_Calcs!$F157,'General Inputs'!$F$177:$F$266,0)))*$K157,0)</f>
        <v>0</v>
      </c>
      <c r="AB157" s="249">
        <f t="shared" ca="1" si="28"/>
        <v>0</v>
      </c>
      <c r="AC157" s="231">
        <f t="shared" ca="1" si="29"/>
        <v>0</v>
      </c>
      <c r="AD157" s="638">
        <f t="shared" ca="1" si="30"/>
        <v>0</v>
      </c>
      <c r="AE157" s="639">
        <f ca="1">($L157/$F$5)*Oil_Calcs!$F$10*$F$17</f>
        <v>0</v>
      </c>
      <c r="AF157" s="640">
        <f ca="1">($L157/$F$5)*Oil_Calcs!$F$11*$F$18</f>
        <v>0</v>
      </c>
      <c r="AG157" s="641">
        <f ca="1">($L157/$F$5)*Oil_Calcs!$F$12*$F$19</f>
        <v>0</v>
      </c>
      <c r="AH157" s="639">
        <f t="shared" ca="1" si="24"/>
        <v>0</v>
      </c>
      <c r="AI157" s="640">
        <f t="shared" ca="1" si="25"/>
        <v>0</v>
      </c>
      <c r="AJ157" s="641">
        <f t="shared" ca="1" si="26"/>
        <v>0</v>
      </c>
      <c r="AK157" s="639">
        <f t="shared" ca="1" si="31"/>
        <v>0</v>
      </c>
      <c r="AL157" s="640">
        <f t="shared" ca="1" si="32"/>
        <v>0</v>
      </c>
      <c r="AM157" s="641">
        <f t="shared" ca="1" si="33"/>
        <v>0</v>
      </c>
    </row>
    <row r="158" spans="1:39" s="137" customFormat="1" ht="12.9" customHeight="1" x14ac:dyDescent="0.3">
      <c r="A158" s="134"/>
      <c r="B158" s="134"/>
      <c r="C158" s="135"/>
      <c r="D158" s="647"/>
      <c r="E158" s="234" t="str">
        <f t="shared" ca="1" si="36"/>
        <v>Saint Kitts and Nevis</v>
      </c>
      <c r="F158" s="234" t="str">
        <f t="shared" ca="1" si="36"/>
        <v>kn</v>
      </c>
      <c r="G158" s="234" t="str">
        <f t="shared" ca="1" si="36"/>
        <v>e6bbls</v>
      </c>
      <c r="H158" s="633"/>
      <c r="I158" s="633"/>
      <c r="J158" s="231">
        <f t="shared" ca="1" si="36"/>
        <v>0</v>
      </c>
      <c r="K158" s="231">
        <f t="shared" ca="1" si="37"/>
        <v>0</v>
      </c>
      <c r="L158" s="328">
        <f t="shared" ca="1" si="37"/>
        <v>0</v>
      </c>
      <c r="M158" s="249">
        <f ca="1">($J158/$F$5)*(1-$F$9)*Oil_Calcs!$F$10*$F$17</f>
        <v>0</v>
      </c>
      <c r="N158" s="231">
        <f ca="1">($J158/$F$5)*(1-$F$9)*Oil_Calcs!$F$11*$F$18</f>
        <v>0</v>
      </c>
      <c r="O158" s="638">
        <f ca="1">($J158/$F$5)*(1-$F$9)*Oil_Calcs!$F$12*$F$19</f>
        <v>0</v>
      </c>
      <c r="P158" s="249">
        <f ca="1">IFERROR(IF(Summary!$F$5="GWP100",INDEX('General Inputs'!$G$80:$G$169,MATCH(Oil_Calcs!F158,'General Inputs'!$F$80:$F$169,0)),INDEX('General Inputs'!$G$177:$G$266,MATCH(Oil_Calcs!$F158,'General Inputs'!$F$177:$F$266,0)))*$J158,0)</f>
        <v>0</v>
      </c>
      <c r="Q158" s="249">
        <f ca="1">IFERROR(IF(Summary!$F$5="GWP100",INDEX('General Inputs'!$H$80:$H$169,MATCH(Oil_Calcs!$F158,'General Inputs'!$F$80:$F$169,0)),INDEX('General Inputs'!$H$177:$H$266,MATCH(Oil_Calcs!$F158,'General Inputs'!$F$177:$F$266,0)))*$J158,0)</f>
        <v>0</v>
      </c>
      <c r="R158" s="249">
        <f ca="1">IFERROR(IF(Summary!$F$5="GWP100",INDEX('General Inputs'!$I$80:$I$169,MATCH(Oil_Calcs!$F158,'General Inputs'!$F$80:$F$169,0)),INDEX('General Inputs'!$I$177:$I$266,MATCH(Oil_Calcs!$F158,'General Inputs'!$F$177:$F$266,0)))*$J158,0)</f>
        <v>0</v>
      </c>
      <c r="S158" s="249">
        <f t="shared" ca="1" si="23"/>
        <v>0</v>
      </c>
      <c r="T158" s="231">
        <f t="shared" ca="1" si="21"/>
        <v>0</v>
      </c>
      <c r="U158" s="638">
        <f t="shared" ca="1" si="22"/>
        <v>0</v>
      </c>
      <c r="V158" s="249">
        <f ca="1">($K158/$F$5)*(1-$F$9)*Oil_Calcs!$F$10*$F$17</f>
        <v>0</v>
      </c>
      <c r="W158" s="231">
        <f ca="1">($K158/$F$5)*(1-$F$9)*Oil_Calcs!$F$11*$F$18</f>
        <v>0</v>
      </c>
      <c r="X158" s="638">
        <f ca="1">($K158/$F$5)*(1-$F$9)*Oil_Calcs!$F$12*$F$19</f>
        <v>0</v>
      </c>
      <c r="Y158" s="249">
        <f ca="1">IFERROR(IF(Summary!$F$5="GWP100",INDEX('General Inputs'!$G$80:$G$169,MATCH(Oil_Calcs!F158,'General Inputs'!$F$80:$F$169,0)),INDEX('General Inputs'!$G$177:$G$266,MATCH(Oil_Calcs!$F158,'General Inputs'!$F$177:$F$266,0)))*$K158,0)</f>
        <v>0</v>
      </c>
      <c r="Z158" s="231">
        <f ca="1">IFERROR(IF(Summary!$F$5="GWP100",INDEX('General Inputs'!$H$80:$H$169,MATCH(Oil_Calcs!$F158,'General Inputs'!$F$80:$F$169,0)),INDEX('General Inputs'!$H$177:$H$266,MATCH(Oil_Calcs!$F158,'General Inputs'!$F$177:$F$266,0)))*$K158,0)</f>
        <v>0</v>
      </c>
      <c r="AA158" s="638">
        <f ca="1">IFERROR(IF(Summary!$F$5="GWP100",INDEX('General Inputs'!$I$80:$I$169,MATCH(Oil_Calcs!$F158,'General Inputs'!$F$80:$F$169,0)),INDEX('General Inputs'!$I$177:$I$266,MATCH(Oil_Calcs!$F158,'General Inputs'!$F$177:$F$266,0)))*$K158,0)</f>
        <v>0</v>
      </c>
      <c r="AB158" s="249">
        <f t="shared" ca="1" si="28"/>
        <v>0</v>
      </c>
      <c r="AC158" s="231">
        <f t="shared" ca="1" si="29"/>
        <v>0</v>
      </c>
      <c r="AD158" s="638">
        <f t="shared" ca="1" si="30"/>
        <v>0</v>
      </c>
      <c r="AE158" s="639">
        <f ca="1">($L158/$F$5)*Oil_Calcs!$F$10*$F$17</f>
        <v>0</v>
      </c>
      <c r="AF158" s="640">
        <f ca="1">($L158/$F$5)*Oil_Calcs!$F$11*$F$18</f>
        <v>0</v>
      </c>
      <c r="AG158" s="641">
        <f ca="1">($L158/$F$5)*Oil_Calcs!$F$12*$F$19</f>
        <v>0</v>
      </c>
      <c r="AH158" s="639">
        <f t="shared" ca="1" si="24"/>
        <v>0</v>
      </c>
      <c r="AI158" s="640">
        <f t="shared" ca="1" si="25"/>
        <v>0</v>
      </c>
      <c r="AJ158" s="641">
        <f t="shared" ca="1" si="26"/>
        <v>0</v>
      </c>
      <c r="AK158" s="639">
        <f t="shared" ca="1" si="31"/>
        <v>0</v>
      </c>
      <c r="AL158" s="640">
        <f t="shared" ca="1" si="32"/>
        <v>0</v>
      </c>
      <c r="AM158" s="641">
        <f t="shared" ca="1" si="33"/>
        <v>0</v>
      </c>
    </row>
    <row r="159" spans="1:39" s="137" customFormat="1" ht="12.9" customHeight="1" x14ac:dyDescent="0.3">
      <c r="A159" s="134"/>
      <c r="B159" s="134"/>
      <c r="C159" s="135"/>
      <c r="D159" s="647"/>
      <c r="E159" s="234" t="str">
        <f t="shared" ca="1" si="36"/>
        <v>Korea (Democratic People's Republic of)</v>
      </c>
      <c r="F159" s="234" t="str">
        <f t="shared" ca="1" si="36"/>
        <v>kp</v>
      </c>
      <c r="G159" s="234" t="str">
        <f t="shared" ca="1" si="36"/>
        <v>e6bbls</v>
      </c>
      <c r="H159" s="633"/>
      <c r="I159" s="633"/>
      <c r="J159" s="231">
        <f t="shared" ca="1" si="36"/>
        <v>0</v>
      </c>
      <c r="K159" s="231">
        <f t="shared" ca="1" si="37"/>
        <v>5.0370000503700003E-2</v>
      </c>
      <c r="L159" s="328">
        <f t="shared" ca="1" si="37"/>
        <v>0</v>
      </c>
      <c r="M159" s="249">
        <f ca="1">($J159/$F$5)*(1-$F$9)*Oil_Calcs!$F$10*$F$17</f>
        <v>0</v>
      </c>
      <c r="N159" s="231">
        <f ca="1">($J159/$F$5)*(1-$F$9)*Oil_Calcs!$F$11*$F$18</f>
        <v>0</v>
      </c>
      <c r="O159" s="638">
        <f ca="1">($J159/$F$5)*(1-$F$9)*Oil_Calcs!$F$12*$F$19</f>
        <v>0</v>
      </c>
      <c r="P159" s="249">
        <f ca="1">IFERROR(IF(Summary!$F$5="GWP100",INDEX('General Inputs'!$G$80:$G$169,MATCH(Oil_Calcs!F159,'General Inputs'!$F$80:$F$169,0)),INDEX('General Inputs'!$G$177:$G$266,MATCH(Oil_Calcs!$F159,'General Inputs'!$F$177:$F$266,0)))*$J159,0)</f>
        <v>0</v>
      </c>
      <c r="Q159" s="249">
        <f ca="1">IFERROR(IF(Summary!$F$5="GWP100",INDEX('General Inputs'!$H$80:$H$169,MATCH(Oil_Calcs!$F159,'General Inputs'!$F$80:$F$169,0)),INDEX('General Inputs'!$H$177:$H$266,MATCH(Oil_Calcs!$F159,'General Inputs'!$F$177:$F$266,0)))*$J159,0)</f>
        <v>0</v>
      </c>
      <c r="R159" s="249">
        <f ca="1">IFERROR(IF(Summary!$F$5="GWP100",INDEX('General Inputs'!$I$80:$I$169,MATCH(Oil_Calcs!$F159,'General Inputs'!$F$80:$F$169,0)),INDEX('General Inputs'!$I$177:$I$266,MATCH(Oil_Calcs!$F159,'General Inputs'!$F$177:$F$266,0)))*$J159,0)</f>
        <v>0</v>
      </c>
      <c r="S159" s="249">
        <f t="shared" ca="1" si="23"/>
        <v>0</v>
      </c>
      <c r="T159" s="231">
        <f t="shared" ca="1" si="21"/>
        <v>0</v>
      </c>
      <c r="U159" s="638">
        <f t="shared" ca="1" si="22"/>
        <v>0</v>
      </c>
      <c r="V159" s="249">
        <f ca="1">($K159/$F$5)*(1-$F$9)*Oil_Calcs!$F$10*$F$17</f>
        <v>17.241086313747832</v>
      </c>
      <c r="W159" s="231">
        <f ca="1">($K159/$F$5)*(1-$F$9)*Oil_Calcs!$F$11*$F$18</f>
        <v>18.749728987497289</v>
      </c>
      <c r="X159" s="638">
        <f ca="1">($K159/$F$5)*(1-$F$9)*Oil_Calcs!$F$12*$F$19</f>
        <v>20.453875980800692</v>
      </c>
      <c r="Y159" s="249">
        <f ca="1">IFERROR(IF(Summary!$F$5="GWP100",INDEX('General Inputs'!$G$80:$G$169,MATCH(Oil_Calcs!F159,'General Inputs'!$F$80:$F$169,0)),INDEX('General Inputs'!$G$177:$G$266,MATCH(Oil_Calcs!$F159,'General Inputs'!$F$177:$F$266,0)))*$K159,0)</f>
        <v>0</v>
      </c>
      <c r="Z159" s="231">
        <f ca="1">IFERROR(IF(Summary!$F$5="GWP100",INDEX('General Inputs'!$H$80:$H$169,MATCH(Oil_Calcs!$F159,'General Inputs'!$F$80:$F$169,0)),INDEX('General Inputs'!$H$177:$H$266,MATCH(Oil_Calcs!$F159,'General Inputs'!$F$177:$F$266,0)))*$K159,0)</f>
        <v>0</v>
      </c>
      <c r="AA159" s="638">
        <f ca="1">IFERROR(IF(Summary!$F$5="GWP100",INDEX('General Inputs'!$I$80:$I$169,MATCH(Oil_Calcs!$F159,'General Inputs'!$F$80:$F$169,0)),INDEX('General Inputs'!$I$177:$I$266,MATCH(Oil_Calcs!$F159,'General Inputs'!$F$177:$F$266,0)))*$K159,0)</f>
        <v>0</v>
      </c>
      <c r="AB159" s="249">
        <f t="shared" ca="1" si="28"/>
        <v>17.241086313747832</v>
      </c>
      <c r="AC159" s="231">
        <f t="shared" ca="1" si="29"/>
        <v>18.749728987497289</v>
      </c>
      <c r="AD159" s="638">
        <f t="shared" ca="1" si="30"/>
        <v>20.453875980800692</v>
      </c>
      <c r="AE159" s="639">
        <f ca="1">($L159/$F$5)*Oil_Calcs!$F$10*$F$17</f>
        <v>0</v>
      </c>
      <c r="AF159" s="640">
        <f ca="1">($L159/$F$5)*Oil_Calcs!$F$11*$F$18</f>
        <v>0</v>
      </c>
      <c r="AG159" s="641">
        <f ca="1">($L159/$F$5)*Oil_Calcs!$F$12*$F$19</f>
        <v>0</v>
      </c>
      <c r="AH159" s="639">
        <f t="shared" ca="1" si="24"/>
        <v>0</v>
      </c>
      <c r="AI159" s="640">
        <f t="shared" ca="1" si="25"/>
        <v>0</v>
      </c>
      <c r="AJ159" s="641">
        <f t="shared" ca="1" si="26"/>
        <v>0</v>
      </c>
      <c r="AK159" s="639">
        <f t="shared" ca="1" si="31"/>
        <v>0</v>
      </c>
      <c r="AL159" s="640">
        <f t="shared" ca="1" si="32"/>
        <v>0</v>
      </c>
      <c r="AM159" s="641">
        <f t="shared" ca="1" si="33"/>
        <v>0</v>
      </c>
    </row>
    <row r="160" spans="1:39" s="137" customFormat="1" ht="12.9" customHeight="1" x14ac:dyDescent="0.3">
      <c r="A160" s="134"/>
      <c r="B160" s="134"/>
      <c r="C160" s="135"/>
      <c r="D160" s="647"/>
      <c r="E160" s="234" t="str">
        <f t="shared" ca="1" si="36"/>
        <v>Korea, Republic of</v>
      </c>
      <c r="F160" s="234" t="str">
        <f t="shared" ca="1" si="36"/>
        <v>kr</v>
      </c>
      <c r="G160" s="234" t="str">
        <f t="shared" ca="1" si="36"/>
        <v>e6bbls</v>
      </c>
      <c r="H160" s="633"/>
      <c r="I160" s="633"/>
      <c r="J160" s="231">
        <f t="shared" ca="1" si="36"/>
        <v>0</v>
      </c>
      <c r="K160" s="231">
        <f t="shared" ca="1" si="37"/>
        <v>41.286975412869751</v>
      </c>
      <c r="L160" s="328">
        <f t="shared" ca="1" si="37"/>
        <v>0</v>
      </c>
      <c r="M160" s="249">
        <f ca="1">($J160/$F$5)*(1-$F$9)*Oil_Calcs!$F$10*$F$17</f>
        <v>0</v>
      </c>
      <c r="N160" s="231">
        <f ca="1">($J160/$F$5)*(1-$F$9)*Oil_Calcs!$F$11*$F$18</f>
        <v>0</v>
      </c>
      <c r="O160" s="638">
        <f ca="1">($J160/$F$5)*(1-$F$9)*Oil_Calcs!$F$12*$F$19</f>
        <v>0</v>
      </c>
      <c r="P160" s="249">
        <f ca="1">IFERROR(IF(Summary!$F$5="GWP100",INDEX('General Inputs'!$G$80:$G$169,MATCH(Oil_Calcs!F160,'General Inputs'!$F$80:$F$169,0)),INDEX('General Inputs'!$G$177:$G$266,MATCH(Oil_Calcs!$F160,'General Inputs'!$F$177:$F$266,0)))*$J160,0)</f>
        <v>0</v>
      </c>
      <c r="Q160" s="249">
        <f ca="1">IFERROR(IF(Summary!$F$5="GWP100",INDEX('General Inputs'!$H$80:$H$169,MATCH(Oil_Calcs!$F160,'General Inputs'!$F$80:$F$169,0)),INDEX('General Inputs'!$H$177:$H$266,MATCH(Oil_Calcs!$F160,'General Inputs'!$F$177:$F$266,0)))*$J160,0)</f>
        <v>0</v>
      </c>
      <c r="R160" s="249">
        <f ca="1">IFERROR(IF(Summary!$F$5="GWP100",INDEX('General Inputs'!$I$80:$I$169,MATCH(Oil_Calcs!$F160,'General Inputs'!$F$80:$F$169,0)),INDEX('General Inputs'!$I$177:$I$266,MATCH(Oil_Calcs!$F160,'General Inputs'!$F$177:$F$266,0)))*$J160,0)</f>
        <v>0</v>
      </c>
      <c r="S160" s="249">
        <f t="shared" ca="1" si="23"/>
        <v>0</v>
      </c>
      <c r="T160" s="231">
        <f t="shared" ca="1" si="21"/>
        <v>0</v>
      </c>
      <c r="U160" s="638">
        <f t="shared" ca="1" si="22"/>
        <v>0</v>
      </c>
      <c r="V160" s="249">
        <f ca="1">($K160/$F$5)*(1-$F$9)*Oil_Calcs!$F$10*$F$17</f>
        <v>14132.068683910045</v>
      </c>
      <c r="W160" s="231">
        <f ca="1">($K160/$F$5)*(1-$F$9)*Oil_Calcs!$F$11*$F$18</f>
        <v>15368.663727686635</v>
      </c>
      <c r="X160" s="638">
        <f ca="1">($K160/$F$5)*(1-$F$9)*Oil_Calcs!$F$12*$F$19</f>
        <v>16765.508562088915</v>
      </c>
      <c r="Y160" s="249">
        <f ca="1">IFERROR(IF(Summary!$F$5="GWP100",INDEX('General Inputs'!$G$80:$G$169,MATCH(Oil_Calcs!F160,'General Inputs'!$F$80:$F$169,0)),INDEX('General Inputs'!$G$177:$G$266,MATCH(Oil_Calcs!$F160,'General Inputs'!$F$177:$F$266,0)))*$K160,0)</f>
        <v>0</v>
      </c>
      <c r="Z160" s="231">
        <f ca="1">IFERROR(IF(Summary!$F$5="GWP100",INDEX('General Inputs'!$H$80:$H$169,MATCH(Oil_Calcs!$F160,'General Inputs'!$F$80:$F$169,0)),INDEX('General Inputs'!$H$177:$H$266,MATCH(Oil_Calcs!$F160,'General Inputs'!$F$177:$F$266,0)))*$K160,0)</f>
        <v>0</v>
      </c>
      <c r="AA160" s="638">
        <f ca="1">IFERROR(IF(Summary!$F$5="GWP100",INDEX('General Inputs'!$I$80:$I$169,MATCH(Oil_Calcs!$F160,'General Inputs'!$F$80:$F$169,0)),INDEX('General Inputs'!$I$177:$I$266,MATCH(Oil_Calcs!$F160,'General Inputs'!$F$177:$F$266,0)))*$K160,0)</f>
        <v>0</v>
      </c>
      <c r="AB160" s="249">
        <f t="shared" ca="1" si="28"/>
        <v>14132.068683910045</v>
      </c>
      <c r="AC160" s="231">
        <f t="shared" ca="1" si="29"/>
        <v>15368.663727686635</v>
      </c>
      <c r="AD160" s="638">
        <f t="shared" ca="1" si="30"/>
        <v>16765.508562088915</v>
      </c>
      <c r="AE160" s="639">
        <f ca="1">($L160/$F$5)*Oil_Calcs!$F$10*$F$17</f>
        <v>0</v>
      </c>
      <c r="AF160" s="640">
        <f ca="1">($L160/$F$5)*Oil_Calcs!$F$11*$F$18</f>
        <v>0</v>
      </c>
      <c r="AG160" s="641">
        <f ca="1">($L160/$F$5)*Oil_Calcs!$F$12*$F$19</f>
        <v>0</v>
      </c>
      <c r="AH160" s="639">
        <f t="shared" ca="1" si="24"/>
        <v>0</v>
      </c>
      <c r="AI160" s="640">
        <f t="shared" ca="1" si="25"/>
        <v>0</v>
      </c>
      <c r="AJ160" s="641">
        <f t="shared" ca="1" si="26"/>
        <v>0</v>
      </c>
      <c r="AK160" s="639">
        <f t="shared" ca="1" si="31"/>
        <v>0</v>
      </c>
      <c r="AL160" s="640">
        <f t="shared" ca="1" si="32"/>
        <v>0</v>
      </c>
      <c r="AM160" s="641">
        <f t="shared" ca="1" si="33"/>
        <v>0</v>
      </c>
    </row>
    <row r="161" spans="1:39" s="137" customFormat="1" ht="12.9" customHeight="1" x14ac:dyDescent="0.3">
      <c r="A161" s="134"/>
      <c r="B161" s="134"/>
      <c r="C161" s="135"/>
      <c r="D161" s="647"/>
      <c r="E161" s="234" t="str">
        <f t="shared" ca="1" si="36"/>
        <v>Kuwait</v>
      </c>
      <c r="F161" s="234" t="str">
        <f t="shared" ca="1" si="36"/>
        <v>kw</v>
      </c>
      <c r="G161" s="234" t="str">
        <f t="shared" ca="1" si="36"/>
        <v>e6bbls</v>
      </c>
      <c r="H161" s="633"/>
      <c r="I161" s="633"/>
      <c r="J161" s="231">
        <f t="shared" ca="1" si="36"/>
        <v>1093.5400109354</v>
      </c>
      <c r="K161" s="231">
        <f t="shared" ca="1" si="37"/>
        <v>1075.2614458526145</v>
      </c>
      <c r="L161" s="328">
        <f t="shared" ca="1" si="37"/>
        <v>977.47000977470009</v>
      </c>
      <c r="M161" s="249">
        <f ca="1">($J161/$F$5)*(1-$F$9)*Oil_Calcs!$F$10*$F$17</f>
        <v>374306.48257962678</v>
      </c>
      <c r="N161" s="231">
        <f ca="1">($J161/$F$5)*(1-$F$9)*Oil_Calcs!$F$11*$F$18</f>
        <v>407059.33367059322</v>
      </c>
      <c r="O161" s="638">
        <f ca="1">($J161/$F$5)*(1-$F$9)*Oil_Calcs!$F$12*$F$19</f>
        <v>444056.61187303526</v>
      </c>
      <c r="P161" s="249">
        <f ca="1">IFERROR(IF(Summary!$F$5="GWP100",INDEX('General Inputs'!$G$80:$G$169,MATCH(Oil_Calcs!F161,'General Inputs'!$F$80:$F$169,0)),INDEX('General Inputs'!$G$177:$G$266,MATCH(Oil_Calcs!$F161,'General Inputs'!$F$177:$F$266,0)))*$J161,0)</f>
        <v>35183.467464977395</v>
      </c>
      <c r="Q161" s="249">
        <f ca="1">IFERROR(IF(Summary!$F$5="GWP100",INDEX('General Inputs'!$H$80:$H$169,MATCH(Oil_Calcs!$F161,'General Inputs'!$F$80:$F$169,0)),INDEX('General Inputs'!$H$177:$H$266,MATCH(Oil_Calcs!$F161,'General Inputs'!$F$177:$F$266,0)))*$J161,0)</f>
        <v>43626.147885819679</v>
      </c>
      <c r="R161" s="249">
        <f ca="1">IFERROR(IF(Summary!$F$5="GWP100",INDEX('General Inputs'!$I$80:$I$169,MATCH(Oil_Calcs!$F161,'General Inputs'!$F$80:$F$169,0)),INDEX('General Inputs'!$I$177:$I$266,MATCH(Oil_Calcs!$F161,'General Inputs'!$F$177:$F$266,0)))*$J161,0)</f>
        <v>92924.948161953012</v>
      </c>
      <c r="S161" s="249">
        <f t="shared" ca="1" si="23"/>
        <v>409489.95004460419</v>
      </c>
      <c r="T161" s="231">
        <f t="shared" ca="1" si="21"/>
        <v>450685.48155641288</v>
      </c>
      <c r="U161" s="638">
        <f t="shared" ca="1" si="22"/>
        <v>536981.56003498822</v>
      </c>
      <c r="V161" s="249">
        <f ca="1">($K161/$F$5)*(1-$F$9)*Oil_Calcs!$F$10*$F$17</f>
        <v>368049.93473105947</v>
      </c>
      <c r="W161" s="231">
        <f ca="1">($K161/$F$5)*(1-$F$9)*Oil_Calcs!$F$11*$F$18</f>
        <v>400255.32060417719</v>
      </c>
      <c r="X161" s="638">
        <f ca="1">($K161/$F$5)*(1-$F$9)*Oil_Calcs!$F$12*$F$19</f>
        <v>436634.18781959853</v>
      </c>
      <c r="Y161" s="249">
        <f ca="1">IFERROR(IF(Summary!$F$5="GWP100",INDEX('General Inputs'!$G$80:$G$169,MATCH(Oil_Calcs!F161,'General Inputs'!$F$80:$F$169,0)),INDEX('General Inputs'!$G$177:$G$266,MATCH(Oil_Calcs!$F161,'General Inputs'!$F$177:$F$266,0)))*$K161,0)</f>
        <v>34595.374397082647</v>
      </c>
      <c r="Z161" s="231">
        <f ca="1">IFERROR(IF(Summary!$F$5="GWP100",INDEX('General Inputs'!$H$80:$H$169,MATCH(Oil_Calcs!$F161,'General Inputs'!$F$80:$F$169,0)),INDEX('General Inputs'!$H$177:$H$266,MATCH(Oil_Calcs!$F161,'General Inputs'!$F$177:$F$266,0)))*$K161,0)</f>
        <v>42896.935076532456</v>
      </c>
      <c r="AA161" s="638">
        <f ca="1">IFERROR(IF(Summary!$F$5="GWP100",INDEX('General Inputs'!$I$80:$I$169,MATCH(Oil_Calcs!$F161,'General Inputs'!$F$80:$F$169,0)),INDEX('General Inputs'!$I$177:$I$266,MATCH(Oil_Calcs!$F161,'General Inputs'!$F$177:$F$266,0)))*$K161,0)</f>
        <v>91371.703931465439</v>
      </c>
      <c r="AB161" s="249">
        <f t="shared" ca="1" si="28"/>
        <v>402645.30912814214</v>
      </c>
      <c r="AC161" s="231">
        <f t="shared" ca="1" si="29"/>
        <v>443152.25568070967</v>
      </c>
      <c r="AD161" s="638">
        <f t="shared" ca="1" si="30"/>
        <v>528005.89175106399</v>
      </c>
      <c r="AE161" s="639">
        <f ca="1">($L161/$F$5)*Oil_Calcs!$F$10*$F$17</f>
        <v>380201.16228768684</v>
      </c>
      <c r="AF161" s="640">
        <f ca="1">($L161/$F$5)*Oil_Calcs!$F$11*$F$18</f>
        <v>413469.81413469807</v>
      </c>
      <c r="AG161" s="641">
        <f ca="1">($L161/$F$5)*Oil_Calcs!$F$12*$F$19</f>
        <v>451049.73547911935</v>
      </c>
      <c r="AH161" s="639">
        <f t="shared" ca="1" si="24"/>
        <v>30304.031672877823</v>
      </c>
      <c r="AI161" s="640">
        <f t="shared" ca="1" si="25"/>
        <v>43211.509528584284</v>
      </c>
      <c r="AJ161" s="641">
        <f t="shared" ca="1" si="26"/>
        <v>102001.25431365255</v>
      </c>
      <c r="AK161" s="639">
        <f t="shared" ca="1" si="31"/>
        <v>410505.19396056468</v>
      </c>
      <c r="AL161" s="640">
        <f t="shared" ca="1" si="32"/>
        <v>456681.32366328232</v>
      </c>
      <c r="AM161" s="641">
        <f t="shared" ca="1" si="33"/>
        <v>553050.98979277187</v>
      </c>
    </row>
    <row r="162" spans="1:39" s="137" customFormat="1" ht="12.9" customHeight="1" x14ac:dyDescent="0.3">
      <c r="A162" s="134"/>
      <c r="B162" s="134"/>
      <c r="C162" s="135"/>
      <c r="D162" s="647"/>
      <c r="E162" s="234" t="str">
        <f t="shared" ca="1" si="36"/>
        <v>Cayman Islands</v>
      </c>
      <c r="F162" s="234" t="str">
        <f t="shared" ca="1" si="36"/>
        <v>ky</v>
      </c>
      <c r="G162" s="234" t="str">
        <f t="shared" ca="1" si="36"/>
        <v>e6bbls</v>
      </c>
      <c r="H162" s="633"/>
      <c r="I162" s="633"/>
      <c r="J162" s="231">
        <f t="shared" ca="1" si="36"/>
        <v>0</v>
      </c>
      <c r="K162" s="231">
        <f t="shared" ca="1" si="37"/>
        <v>0</v>
      </c>
      <c r="L162" s="328">
        <f t="shared" ca="1" si="37"/>
        <v>0</v>
      </c>
      <c r="M162" s="249">
        <f ca="1">($J162/$F$5)*(1-$F$9)*Oil_Calcs!$F$10*$F$17</f>
        <v>0</v>
      </c>
      <c r="N162" s="231">
        <f ca="1">($J162/$F$5)*(1-$F$9)*Oil_Calcs!$F$11*$F$18</f>
        <v>0</v>
      </c>
      <c r="O162" s="638">
        <f ca="1">($J162/$F$5)*(1-$F$9)*Oil_Calcs!$F$12*$F$19</f>
        <v>0</v>
      </c>
      <c r="P162" s="249">
        <f ca="1">IFERROR(IF(Summary!$F$5="GWP100",INDEX('General Inputs'!$G$80:$G$169,MATCH(Oil_Calcs!F162,'General Inputs'!$F$80:$F$169,0)),INDEX('General Inputs'!$G$177:$G$266,MATCH(Oil_Calcs!$F162,'General Inputs'!$F$177:$F$266,0)))*$J162,0)</f>
        <v>0</v>
      </c>
      <c r="Q162" s="249">
        <f ca="1">IFERROR(IF(Summary!$F$5="GWP100",INDEX('General Inputs'!$H$80:$H$169,MATCH(Oil_Calcs!$F162,'General Inputs'!$F$80:$F$169,0)),INDEX('General Inputs'!$H$177:$H$266,MATCH(Oil_Calcs!$F162,'General Inputs'!$F$177:$F$266,0)))*$J162,0)</f>
        <v>0</v>
      </c>
      <c r="R162" s="249">
        <f ca="1">IFERROR(IF(Summary!$F$5="GWP100",INDEX('General Inputs'!$I$80:$I$169,MATCH(Oil_Calcs!$F162,'General Inputs'!$F$80:$F$169,0)),INDEX('General Inputs'!$I$177:$I$266,MATCH(Oil_Calcs!$F162,'General Inputs'!$F$177:$F$266,0)))*$J162,0)</f>
        <v>0</v>
      </c>
      <c r="S162" s="249">
        <f t="shared" ca="1" si="23"/>
        <v>0</v>
      </c>
      <c r="T162" s="231">
        <f t="shared" ca="1" si="21"/>
        <v>0</v>
      </c>
      <c r="U162" s="638">
        <f t="shared" ca="1" si="22"/>
        <v>0</v>
      </c>
      <c r="V162" s="249">
        <f ca="1">($K162/$F$5)*(1-$F$9)*Oil_Calcs!$F$10*$F$17</f>
        <v>0</v>
      </c>
      <c r="W162" s="231">
        <f ca="1">($K162/$F$5)*(1-$F$9)*Oil_Calcs!$F$11*$F$18</f>
        <v>0</v>
      </c>
      <c r="X162" s="638">
        <f ca="1">($K162/$F$5)*(1-$F$9)*Oil_Calcs!$F$12*$F$19</f>
        <v>0</v>
      </c>
      <c r="Y162" s="249">
        <f ca="1">IFERROR(IF(Summary!$F$5="GWP100",INDEX('General Inputs'!$G$80:$G$169,MATCH(Oil_Calcs!F162,'General Inputs'!$F$80:$F$169,0)),INDEX('General Inputs'!$G$177:$G$266,MATCH(Oil_Calcs!$F162,'General Inputs'!$F$177:$F$266,0)))*$K162,0)</f>
        <v>0</v>
      </c>
      <c r="Z162" s="231">
        <f ca="1">IFERROR(IF(Summary!$F$5="GWP100",INDEX('General Inputs'!$H$80:$H$169,MATCH(Oil_Calcs!$F162,'General Inputs'!$F$80:$F$169,0)),INDEX('General Inputs'!$H$177:$H$266,MATCH(Oil_Calcs!$F162,'General Inputs'!$F$177:$F$266,0)))*$K162,0)</f>
        <v>0</v>
      </c>
      <c r="AA162" s="638">
        <f ca="1">IFERROR(IF(Summary!$F$5="GWP100",INDEX('General Inputs'!$I$80:$I$169,MATCH(Oil_Calcs!$F162,'General Inputs'!$F$80:$F$169,0)),INDEX('General Inputs'!$I$177:$I$266,MATCH(Oil_Calcs!$F162,'General Inputs'!$F$177:$F$266,0)))*$K162,0)</f>
        <v>0</v>
      </c>
      <c r="AB162" s="249">
        <f t="shared" ca="1" si="28"/>
        <v>0</v>
      </c>
      <c r="AC162" s="231">
        <f t="shared" ca="1" si="29"/>
        <v>0</v>
      </c>
      <c r="AD162" s="638">
        <f t="shared" ca="1" si="30"/>
        <v>0</v>
      </c>
      <c r="AE162" s="639">
        <f ca="1">($L162/$F$5)*Oil_Calcs!$F$10*$F$17</f>
        <v>0</v>
      </c>
      <c r="AF162" s="640">
        <f ca="1">($L162/$F$5)*Oil_Calcs!$F$11*$F$18</f>
        <v>0</v>
      </c>
      <c r="AG162" s="641">
        <f ca="1">($L162/$F$5)*Oil_Calcs!$F$12*$F$19</f>
        <v>0</v>
      </c>
      <c r="AH162" s="639">
        <f t="shared" ca="1" si="24"/>
        <v>0</v>
      </c>
      <c r="AI162" s="640">
        <f t="shared" ca="1" si="25"/>
        <v>0</v>
      </c>
      <c r="AJ162" s="641">
        <f t="shared" ca="1" si="26"/>
        <v>0</v>
      </c>
      <c r="AK162" s="639">
        <f t="shared" ca="1" si="31"/>
        <v>0</v>
      </c>
      <c r="AL162" s="640">
        <f t="shared" ca="1" si="32"/>
        <v>0</v>
      </c>
      <c r="AM162" s="641">
        <f t="shared" ca="1" si="33"/>
        <v>0</v>
      </c>
    </row>
    <row r="163" spans="1:39" s="137" customFormat="1" ht="12.9" customHeight="1" x14ac:dyDescent="0.3">
      <c r="A163" s="134"/>
      <c r="B163" s="134"/>
      <c r="C163" s="135"/>
      <c r="D163" s="647"/>
      <c r="E163" s="234" t="str">
        <f t="shared" ca="1" si="36"/>
        <v>Kazakhstan</v>
      </c>
      <c r="F163" s="234" t="str">
        <f t="shared" ca="1" si="36"/>
        <v>kz</v>
      </c>
      <c r="G163" s="234" t="str">
        <f t="shared" ca="1" si="36"/>
        <v>e6bbls</v>
      </c>
      <c r="H163" s="633"/>
      <c r="I163" s="633"/>
      <c r="J163" s="231">
        <f t="shared" ca="1" si="36"/>
        <v>704.81500704815005</v>
      </c>
      <c r="K163" s="231">
        <f t="shared" ca="1" si="37"/>
        <v>717.69057234190564</v>
      </c>
      <c r="L163" s="328">
        <f t="shared" ca="1" si="37"/>
        <v>565.75000565749997</v>
      </c>
      <c r="M163" s="249">
        <f ca="1">($J163/$F$5)*(1-$F$9)*Oil_Calcs!$F$10*$F$17</f>
        <v>241250.27298439902</v>
      </c>
      <c r="N163" s="231">
        <f ca="1">($J163/$F$5)*(1-$F$9)*Oil_Calcs!$F$11*$F$18</f>
        <v>262360.33822360332</v>
      </c>
      <c r="O163" s="638">
        <f ca="1">($J163/$F$5)*(1-$F$9)*Oil_Calcs!$F$12*$F$19</f>
        <v>286206.0472385952</v>
      </c>
      <c r="P163" s="249">
        <f ca="1">IFERROR(IF(Summary!$F$5="GWP100",INDEX('General Inputs'!$G$80:$G$169,MATCH(Oil_Calcs!F163,'General Inputs'!$F$80:$F$169,0)),INDEX('General Inputs'!$G$177:$G$266,MATCH(Oil_Calcs!$F163,'General Inputs'!$F$177:$F$266,0)))*$J163,0)</f>
        <v>31461.584048802797</v>
      </c>
      <c r="Q163" s="249">
        <f ca="1">IFERROR(IF(Summary!$F$5="GWP100",INDEX('General Inputs'!$H$80:$H$169,MATCH(Oil_Calcs!$F163,'General Inputs'!$F$80:$F$169,0)),INDEX('General Inputs'!$H$177:$H$266,MATCH(Oil_Calcs!$F163,'General Inputs'!$F$177:$F$266,0)))*$J163,0)</f>
        <v>39425.753247062385</v>
      </c>
      <c r="R163" s="249">
        <f ca="1">IFERROR(IF(Summary!$F$5="GWP100",INDEX('General Inputs'!$I$80:$I$169,MATCH(Oil_Calcs!$F163,'General Inputs'!$F$80:$F$169,0)),INDEX('General Inputs'!$I$177:$I$266,MATCH(Oil_Calcs!$F163,'General Inputs'!$F$177:$F$266,0)))*$J163,0)</f>
        <v>72171.864669242059</v>
      </c>
      <c r="S163" s="249">
        <f t="shared" ca="1" si="23"/>
        <v>272711.85703320184</v>
      </c>
      <c r="T163" s="231">
        <f t="shared" ca="1" si="21"/>
        <v>301786.09147066571</v>
      </c>
      <c r="U163" s="638">
        <f t="shared" ca="1" si="22"/>
        <v>358377.91190783726</v>
      </c>
      <c r="V163" s="249">
        <f ca="1">($K163/$F$5)*(1-$F$9)*Oil_Calcs!$F$10*$F$17</f>
        <v>245657.43459543833</v>
      </c>
      <c r="W163" s="231">
        <f ca="1">($K163/$F$5)*(1-$F$9)*Oil_Calcs!$F$11*$F$18</f>
        <v>267153.1386485509</v>
      </c>
      <c r="X163" s="638">
        <f ca="1">($K163/$F$5)*(1-$F$9)*Oil_Calcs!$F$12*$F$19</f>
        <v>291434.46123636427</v>
      </c>
      <c r="Y163" s="249">
        <f ca="1">IFERROR(IF(Summary!$F$5="GWP100",INDEX('General Inputs'!$G$80:$G$169,MATCH(Oil_Calcs!F163,'General Inputs'!$F$80:$F$169,0)),INDEX('General Inputs'!$G$177:$G$266,MATCH(Oil_Calcs!$F163,'General Inputs'!$F$177:$F$266,0)))*$K163,0)</f>
        <v>32036.324478013983</v>
      </c>
      <c r="Z163" s="231">
        <f ca="1">IFERROR(IF(Summary!$F$5="GWP100",INDEX('General Inputs'!$H$80:$H$169,MATCH(Oil_Calcs!$F163,'General Inputs'!$F$80:$F$169,0)),INDEX('General Inputs'!$H$177:$H$266,MATCH(Oil_Calcs!$F163,'General Inputs'!$F$177:$F$266,0)))*$K163,0)</f>
        <v>40145.983172804263</v>
      </c>
      <c r="AA163" s="638">
        <f ca="1">IFERROR(IF(Summary!$F$5="GWP100",INDEX('General Inputs'!$I$80:$I$169,MATCH(Oil_Calcs!$F163,'General Inputs'!$F$80:$F$169,0)),INDEX('General Inputs'!$I$177:$I$266,MATCH(Oil_Calcs!$F163,'General Inputs'!$F$177:$F$266,0)))*$K163,0)</f>
        <v>73490.300778899749</v>
      </c>
      <c r="AB163" s="249">
        <f t="shared" ca="1" si="28"/>
        <v>277693.75907345233</v>
      </c>
      <c r="AC163" s="231">
        <f t="shared" ca="1" si="29"/>
        <v>307299.12182135519</v>
      </c>
      <c r="AD163" s="638">
        <f t="shared" ca="1" si="30"/>
        <v>364924.76201526402</v>
      </c>
      <c r="AE163" s="639">
        <f ca="1">($L163/$F$5)*Oil_Calcs!$F$10*$F$17</f>
        <v>220056.68466987103</v>
      </c>
      <c r="AF163" s="640">
        <f ca="1">($L163/$F$5)*Oil_Calcs!$F$11*$F$18</f>
        <v>239312.25239312247</v>
      </c>
      <c r="AG163" s="641">
        <f ca="1">($L163/$F$5)*Oil_Calcs!$F$12*$F$19</f>
        <v>261063.14040053586</v>
      </c>
      <c r="AH163" s="639">
        <f t="shared" ca="1" si="24"/>
        <v>17539.674791994257</v>
      </c>
      <c r="AI163" s="640">
        <f t="shared" ca="1" si="25"/>
        <v>25010.395731630182</v>
      </c>
      <c r="AJ163" s="641">
        <f t="shared" ca="1" si="26"/>
        <v>59037.320457864611</v>
      </c>
      <c r="AK163" s="639">
        <f t="shared" ca="1" si="31"/>
        <v>237596.35946186527</v>
      </c>
      <c r="AL163" s="640">
        <f t="shared" ca="1" si="32"/>
        <v>264322.64812475268</v>
      </c>
      <c r="AM163" s="641">
        <f t="shared" ca="1" si="33"/>
        <v>320100.46085840045</v>
      </c>
    </row>
    <row r="164" spans="1:39" s="137" customFormat="1" ht="12.9" customHeight="1" x14ac:dyDescent="0.3">
      <c r="A164" s="134"/>
      <c r="B164" s="134"/>
      <c r="C164" s="135"/>
      <c r="D164" s="647"/>
      <c r="E164" s="234" t="str">
        <f t="shared" ca="1" si="36"/>
        <v>Lao People's Democratic Republic</v>
      </c>
      <c r="F164" s="234" t="str">
        <f t="shared" ca="1" si="36"/>
        <v>la</v>
      </c>
      <c r="G164" s="234" t="str">
        <f t="shared" ca="1" si="36"/>
        <v>e6bbls</v>
      </c>
      <c r="H164" s="633"/>
      <c r="I164" s="633"/>
      <c r="J164" s="231">
        <f t="shared" ca="1" si="36"/>
        <v>0</v>
      </c>
      <c r="K164" s="231">
        <f t="shared" ca="1" si="37"/>
        <v>0</v>
      </c>
      <c r="L164" s="328">
        <f t="shared" ca="1" si="37"/>
        <v>0</v>
      </c>
      <c r="M164" s="249">
        <f ca="1">($J164/$F$5)*(1-$F$9)*Oil_Calcs!$F$10*$F$17</f>
        <v>0</v>
      </c>
      <c r="N164" s="231">
        <f ca="1">($J164/$F$5)*(1-$F$9)*Oil_Calcs!$F$11*$F$18</f>
        <v>0</v>
      </c>
      <c r="O164" s="638">
        <f ca="1">($J164/$F$5)*(1-$F$9)*Oil_Calcs!$F$12*$F$19</f>
        <v>0</v>
      </c>
      <c r="P164" s="249">
        <f ca="1">IFERROR(IF(Summary!$F$5="GWP100",INDEX('General Inputs'!$G$80:$G$169,MATCH(Oil_Calcs!F164,'General Inputs'!$F$80:$F$169,0)),INDEX('General Inputs'!$G$177:$G$266,MATCH(Oil_Calcs!$F164,'General Inputs'!$F$177:$F$266,0)))*$J164,0)</f>
        <v>0</v>
      </c>
      <c r="Q164" s="249">
        <f ca="1">IFERROR(IF(Summary!$F$5="GWP100",INDEX('General Inputs'!$H$80:$H$169,MATCH(Oil_Calcs!$F164,'General Inputs'!$F$80:$F$169,0)),INDEX('General Inputs'!$H$177:$H$266,MATCH(Oil_Calcs!$F164,'General Inputs'!$F$177:$F$266,0)))*$J164,0)</f>
        <v>0</v>
      </c>
      <c r="R164" s="249">
        <f ca="1">IFERROR(IF(Summary!$F$5="GWP100",INDEX('General Inputs'!$I$80:$I$169,MATCH(Oil_Calcs!$F164,'General Inputs'!$F$80:$F$169,0)),INDEX('General Inputs'!$I$177:$I$266,MATCH(Oil_Calcs!$F164,'General Inputs'!$F$177:$F$266,0)))*$J164,0)</f>
        <v>0</v>
      </c>
      <c r="S164" s="249">
        <f t="shared" ca="1" si="23"/>
        <v>0</v>
      </c>
      <c r="T164" s="231">
        <f t="shared" ca="1" si="21"/>
        <v>0</v>
      </c>
      <c r="U164" s="638">
        <f t="shared" ca="1" si="22"/>
        <v>0</v>
      </c>
      <c r="V164" s="249">
        <f ca="1">($K164/$F$5)*(1-$F$9)*Oil_Calcs!$F$10*$F$17</f>
        <v>0</v>
      </c>
      <c r="W164" s="231">
        <f ca="1">($K164/$F$5)*(1-$F$9)*Oil_Calcs!$F$11*$F$18</f>
        <v>0</v>
      </c>
      <c r="X164" s="638">
        <f ca="1">($K164/$F$5)*(1-$F$9)*Oil_Calcs!$F$12*$F$19</f>
        <v>0</v>
      </c>
      <c r="Y164" s="249">
        <f ca="1">IFERROR(IF(Summary!$F$5="GWP100",INDEX('General Inputs'!$G$80:$G$169,MATCH(Oil_Calcs!F164,'General Inputs'!$F$80:$F$169,0)),INDEX('General Inputs'!$G$177:$G$266,MATCH(Oil_Calcs!$F164,'General Inputs'!$F$177:$F$266,0)))*$K164,0)</f>
        <v>0</v>
      </c>
      <c r="Z164" s="231">
        <f ca="1">IFERROR(IF(Summary!$F$5="GWP100",INDEX('General Inputs'!$H$80:$H$169,MATCH(Oil_Calcs!$F164,'General Inputs'!$F$80:$F$169,0)),INDEX('General Inputs'!$H$177:$H$266,MATCH(Oil_Calcs!$F164,'General Inputs'!$F$177:$F$266,0)))*$K164,0)</f>
        <v>0</v>
      </c>
      <c r="AA164" s="638">
        <f ca="1">IFERROR(IF(Summary!$F$5="GWP100",INDEX('General Inputs'!$I$80:$I$169,MATCH(Oil_Calcs!$F164,'General Inputs'!$F$80:$F$169,0)),INDEX('General Inputs'!$I$177:$I$266,MATCH(Oil_Calcs!$F164,'General Inputs'!$F$177:$F$266,0)))*$K164,0)</f>
        <v>0</v>
      </c>
      <c r="AB164" s="249">
        <f t="shared" ca="1" si="28"/>
        <v>0</v>
      </c>
      <c r="AC164" s="231">
        <f t="shared" ca="1" si="29"/>
        <v>0</v>
      </c>
      <c r="AD164" s="638">
        <f t="shared" ca="1" si="30"/>
        <v>0</v>
      </c>
      <c r="AE164" s="639">
        <f ca="1">($L164/$F$5)*Oil_Calcs!$F$10*$F$17</f>
        <v>0</v>
      </c>
      <c r="AF164" s="640">
        <f ca="1">($L164/$F$5)*Oil_Calcs!$F$11*$F$18</f>
        <v>0</v>
      </c>
      <c r="AG164" s="641">
        <f ca="1">($L164/$F$5)*Oil_Calcs!$F$12*$F$19</f>
        <v>0</v>
      </c>
      <c r="AH164" s="639">
        <f t="shared" ca="1" si="24"/>
        <v>0</v>
      </c>
      <c r="AI164" s="640">
        <f t="shared" ca="1" si="25"/>
        <v>0</v>
      </c>
      <c r="AJ164" s="641">
        <f t="shared" ca="1" si="26"/>
        <v>0</v>
      </c>
      <c r="AK164" s="639">
        <f t="shared" ca="1" si="31"/>
        <v>0</v>
      </c>
      <c r="AL164" s="640">
        <f t="shared" ca="1" si="32"/>
        <v>0</v>
      </c>
      <c r="AM164" s="641">
        <f t="shared" ca="1" si="33"/>
        <v>0</v>
      </c>
    </row>
    <row r="165" spans="1:39" s="137" customFormat="1" ht="12.9" customHeight="1" x14ac:dyDescent="0.3">
      <c r="A165" s="134"/>
      <c r="B165" s="134"/>
      <c r="C165" s="135"/>
      <c r="D165" s="647"/>
      <c r="E165" s="234" t="str">
        <f t="shared" ca="1" si="36"/>
        <v>Lebanon</v>
      </c>
      <c r="F165" s="234" t="str">
        <f t="shared" ca="1" si="36"/>
        <v>lb</v>
      </c>
      <c r="G165" s="234" t="str">
        <f t="shared" ca="1" si="36"/>
        <v>e6bbls</v>
      </c>
      <c r="H165" s="633"/>
      <c r="I165" s="633"/>
      <c r="J165" s="231">
        <f t="shared" ca="1" si="36"/>
        <v>0</v>
      </c>
      <c r="K165" s="231">
        <f t="shared" ca="1" si="37"/>
        <v>0</v>
      </c>
      <c r="L165" s="328">
        <f t="shared" ca="1" si="37"/>
        <v>0</v>
      </c>
      <c r="M165" s="249">
        <f ca="1">($J165/$F$5)*(1-$F$9)*Oil_Calcs!$F$10*$F$17</f>
        <v>0</v>
      </c>
      <c r="N165" s="231">
        <f ca="1">($J165/$F$5)*(1-$F$9)*Oil_Calcs!$F$11*$F$18</f>
        <v>0</v>
      </c>
      <c r="O165" s="638">
        <f ca="1">($J165/$F$5)*(1-$F$9)*Oil_Calcs!$F$12*$F$19</f>
        <v>0</v>
      </c>
      <c r="P165" s="249">
        <f ca="1">IFERROR(IF(Summary!$F$5="GWP100",INDEX('General Inputs'!$G$80:$G$169,MATCH(Oil_Calcs!F165,'General Inputs'!$F$80:$F$169,0)),INDEX('General Inputs'!$G$177:$G$266,MATCH(Oil_Calcs!$F165,'General Inputs'!$F$177:$F$266,0)))*$J165,0)</f>
        <v>0</v>
      </c>
      <c r="Q165" s="249">
        <f ca="1">IFERROR(IF(Summary!$F$5="GWP100",INDEX('General Inputs'!$H$80:$H$169,MATCH(Oil_Calcs!$F165,'General Inputs'!$F$80:$F$169,0)),INDEX('General Inputs'!$H$177:$H$266,MATCH(Oil_Calcs!$F165,'General Inputs'!$F$177:$F$266,0)))*$J165,0)</f>
        <v>0</v>
      </c>
      <c r="R165" s="249">
        <f ca="1">IFERROR(IF(Summary!$F$5="GWP100",INDEX('General Inputs'!$I$80:$I$169,MATCH(Oil_Calcs!$F165,'General Inputs'!$F$80:$F$169,0)),INDEX('General Inputs'!$I$177:$I$266,MATCH(Oil_Calcs!$F165,'General Inputs'!$F$177:$F$266,0)))*$J165,0)</f>
        <v>0</v>
      </c>
      <c r="S165" s="249">
        <f t="shared" ca="1" si="23"/>
        <v>0</v>
      </c>
      <c r="T165" s="231">
        <f t="shared" ca="1" si="21"/>
        <v>0</v>
      </c>
      <c r="U165" s="638">
        <f t="shared" ca="1" si="22"/>
        <v>0</v>
      </c>
      <c r="V165" s="249">
        <f ca="1">($K165/$F$5)*(1-$F$9)*Oil_Calcs!$F$10*$F$17</f>
        <v>0</v>
      </c>
      <c r="W165" s="231">
        <f ca="1">($K165/$F$5)*(1-$F$9)*Oil_Calcs!$F$11*$F$18</f>
        <v>0</v>
      </c>
      <c r="X165" s="638">
        <f ca="1">($K165/$F$5)*(1-$F$9)*Oil_Calcs!$F$12*$F$19</f>
        <v>0</v>
      </c>
      <c r="Y165" s="249">
        <f ca="1">IFERROR(IF(Summary!$F$5="GWP100",INDEX('General Inputs'!$G$80:$G$169,MATCH(Oil_Calcs!F165,'General Inputs'!$F$80:$F$169,0)),INDEX('General Inputs'!$G$177:$G$266,MATCH(Oil_Calcs!$F165,'General Inputs'!$F$177:$F$266,0)))*$K165,0)</f>
        <v>0</v>
      </c>
      <c r="Z165" s="231">
        <f ca="1">IFERROR(IF(Summary!$F$5="GWP100",INDEX('General Inputs'!$H$80:$H$169,MATCH(Oil_Calcs!$F165,'General Inputs'!$F$80:$F$169,0)),INDEX('General Inputs'!$H$177:$H$266,MATCH(Oil_Calcs!$F165,'General Inputs'!$F$177:$F$266,0)))*$K165,0)</f>
        <v>0</v>
      </c>
      <c r="AA165" s="638">
        <f ca="1">IFERROR(IF(Summary!$F$5="GWP100",INDEX('General Inputs'!$I$80:$I$169,MATCH(Oil_Calcs!$F165,'General Inputs'!$F$80:$F$169,0)),INDEX('General Inputs'!$I$177:$I$266,MATCH(Oil_Calcs!$F165,'General Inputs'!$F$177:$F$266,0)))*$K165,0)</f>
        <v>0</v>
      </c>
      <c r="AB165" s="249">
        <f t="shared" ca="1" si="28"/>
        <v>0</v>
      </c>
      <c r="AC165" s="231">
        <f t="shared" ca="1" si="29"/>
        <v>0</v>
      </c>
      <c r="AD165" s="638">
        <f t="shared" ca="1" si="30"/>
        <v>0</v>
      </c>
      <c r="AE165" s="639">
        <f ca="1">($L165/$F$5)*Oil_Calcs!$F$10*$F$17</f>
        <v>0</v>
      </c>
      <c r="AF165" s="640">
        <f ca="1">($L165/$F$5)*Oil_Calcs!$F$11*$F$18</f>
        <v>0</v>
      </c>
      <c r="AG165" s="641">
        <f ca="1">($L165/$F$5)*Oil_Calcs!$F$12*$F$19</f>
        <v>0</v>
      </c>
      <c r="AH165" s="639">
        <f t="shared" ca="1" si="24"/>
        <v>0</v>
      </c>
      <c r="AI165" s="640">
        <f t="shared" ca="1" si="25"/>
        <v>0</v>
      </c>
      <c r="AJ165" s="641">
        <f t="shared" ca="1" si="26"/>
        <v>0</v>
      </c>
      <c r="AK165" s="639">
        <f t="shared" ca="1" si="31"/>
        <v>0</v>
      </c>
      <c r="AL165" s="640">
        <f t="shared" ca="1" si="32"/>
        <v>0</v>
      </c>
      <c r="AM165" s="641">
        <f t="shared" ca="1" si="33"/>
        <v>0</v>
      </c>
    </row>
    <row r="166" spans="1:39" s="137" customFormat="1" ht="12.9" customHeight="1" x14ac:dyDescent="0.3">
      <c r="A166" s="134"/>
      <c r="B166" s="134"/>
      <c r="C166" s="135"/>
      <c r="D166" s="647"/>
      <c r="E166" s="234" t="str">
        <f t="shared" ca="1" si="36"/>
        <v>Saint Lucia</v>
      </c>
      <c r="F166" s="234" t="str">
        <f t="shared" ca="1" si="36"/>
        <v>lc</v>
      </c>
      <c r="G166" s="234" t="str">
        <f t="shared" ca="1" si="36"/>
        <v>e6bbls</v>
      </c>
      <c r="H166" s="633"/>
      <c r="I166" s="633"/>
      <c r="J166" s="231">
        <f t="shared" ca="1" si="36"/>
        <v>0</v>
      </c>
      <c r="K166" s="231">
        <f t="shared" ca="1" si="37"/>
        <v>0</v>
      </c>
      <c r="L166" s="328">
        <f t="shared" ca="1" si="37"/>
        <v>0</v>
      </c>
      <c r="M166" s="249">
        <f ca="1">($J166/$F$5)*(1-$F$9)*Oil_Calcs!$F$10*$F$17</f>
        <v>0</v>
      </c>
      <c r="N166" s="231">
        <f ca="1">($J166/$F$5)*(1-$F$9)*Oil_Calcs!$F$11*$F$18</f>
        <v>0</v>
      </c>
      <c r="O166" s="638">
        <f ca="1">($J166/$F$5)*(1-$F$9)*Oil_Calcs!$F$12*$F$19</f>
        <v>0</v>
      </c>
      <c r="P166" s="249">
        <f ca="1">IFERROR(IF(Summary!$F$5="GWP100",INDEX('General Inputs'!$G$80:$G$169,MATCH(Oil_Calcs!F166,'General Inputs'!$F$80:$F$169,0)),INDEX('General Inputs'!$G$177:$G$266,MATCH(Oil_Calcs!$F166,'General Inputs'!$F$177:$F$266,0)))*$J166,0)</f>
        <v>0</v>
      </c>
      <c r="Q166" s="249">
        <f ca="1">IFERROR(IF(Summary!$F$5="GWP100",INDEX('General Inputs'!$H$80:$H$169,MATCH(Oil_Calcs!$F166,'General Inputs'!$F$80:$F$169,0)),INDEX('General Inputs'!$H$177:$H$266,MATCH(Oil_Calcs!$F166,'General Inputs'!$F$177:$F$266,0)))*$J166,0)</f>
        <v>0</v>
      </c>
      <c r="R166" s="249">
        <f ca="1">IFERROR(IF(Summary!$F$5="GWP100",INDEX('General Inputs'!$I$80:$I$169,MATCH(Oil_Calcs!$F166,'General Inputs'!$F$80:$F$169,0)),INDEX('General Inputs'!$I$177:$I$266,MATCH(Oil_Calcs!$F166,'General Inputs'!$F$177:$F$266,0)))*$J166,0)</f>
        <v>0</v>
      </c>
      <c r="S166" s="249">
        <f t="shared" ca="1" si="23"/>
        <v>0</v>
      </c>
      <c r="T166" s="231">
        <f t="shared" ca="1" si="21"/>
        <v>0</v>
      </c>
      <c r="U166" s="638">
        <f t="shared" ca="1" si="22"/>
        <v>0</v>
      </c>
      <c r="V166" s="249">
        <f ca="1">($K166/$F$5)*(1-$F$9)*Oil_Calcs!$F$10*$F$17</f>
        <v>0</v>
      </c>
      <c r="W166" s="231">
        <f ca="1">($K166/$F$5)*(1-$F$9)*Oil_Calcs!$F$11*$F$18</f>
        <v>0</v>
      </c>
      <c r="X166" s="638">
        <f ca="1">($K166/$F$5)*(1-$F$9)*Oil_Calcs!$F$12*$F$19</f>
        <v>0</v>
      </c>
      <c r="Y166" s="249">
        <f ca="1">IFERROR(IF(Summary!$F$5="GWP100",INDEX('General Inputs'!$G$80:$G$169,MATCH(Oil_Calcs!F166,'General Inputs'!$F$80:$F$169,0)),INDEX('General Inputs'!$G$177:$G$266,MATCH(Oil_Calcs!$F166,'General Inputs'!$F$177:$F$266,0)))*$K166,0)</f>
        <v>0</v>
      </c>
      <c r="Z166" s="231">
        <f ca="1">IFERROR(IF(Summary!$F$5="GWP100",INDEX('General Inputs'!$H$80:$H$169,MATCH(Oil_Calcs!$F166,'General Inputs'!$F$80:$F$169,0)),INDEX('General Inputs'!$H$177:$H$266,MATCH(Oil_Calcs!$F166,'General Inputs'!$F$177:$F$266,0)))*$K166,0)</f>
        <v>0</v>
      </c>
      <c r="AA166" s="638">
        <f ca="1">IFERROR(IF(Summary!$F$5="GWP100",INDEX('General Inputs'!$I$80:$I$169,MATCH(Oil_Calcs!$F166,'General Inputs'!$F$80:$F$169,0)),INDEX('General Inputs'!$I$177:$I$266,MATCH(Oil_Calcs!$F166,'General Inputs'!$F$177:$F$266,0)))*$K166,0)</f>
        <v>0</v>
      </c>
      <c r="AB166" s="249">
        <f t="shared" ca="1" si="28"/>
        <v>0</v>
      </c>
      <c r="AC166" s="231">
        <f t="shared" ca="1" si="29"/>
        <v>0</v>
      </c>
      <c r="AD166" s="638">
        <f t="shared" ca="1" si="30"/>
        <v>0</v>
      </c>
      <c r="AE166" s="639">
        <f ca="1">($L166/$F$5)*Oil_Calcs!$F$10*$F$17</f>
        <v>0</v>
      </c>
      <c r="AF166" s="640">
        <f ca="1">($L166/$F$5)*Oil_Calcs!$F$11*$F$18</f>
        <v>0</v>
      </c>
      <c r="AG166" s="641">
        <f ca="1">($L166/$F$5)*Oil_Calcs!$F$12*$F$19</f>
        <v>0</v>
      </c>
      <c r="AH166" s="639">
        <f t="shared" ca="1" si="24"/>
        <v>0</v>
      </c>
      <c r="AI166" s="640">
        <f t="shared" ca="1" si="25"/>
        <v>0</v>
      </c>
      <c r="AJ166" s="641">
        <f t="shared" ca="1" si="26"/>
        <v>0</v>
      </c>
      <c r="AK166" s="639">
        <f t="shared" ca="1" si="31"/>
        <v>0</v>
      </c>
      <c r="AL166" s="640">
        <f t="shared" ca="1" si="32"/>
        <v>0</v>
      </c>
      <c r="AM166" s="641">
        <f t="shared" ca="1" si="33"/>
        <v>0</v>
      </c>
    </row>
    <row r="167" spans="1:39" s="137" customFormat="1" ht="12.9" customHeight="1" x14ac:dyDescent="0.3">
      <c r="A167" s="134"/>
      <c r="B167" s="134"/>
      <c r="C167" s="135"/>
      <c r="D167" s="647"/>
      <c r="E167" s="234" t="str">
        <f t="shared" ca="1" si="36"/>
        <v>Liechtenstein</v>
      </c>
      <c r="F167" s="234" t="str">
        <f t="shared" ca="1" si="36"/>
        <v>li</v>
      </c>
      <c r="G167" s="234" t="str">
        <f t="shared" ca="1" si="36"/>
        <v>e6bbls</v>
      </c>
      <c r="H167" s="633"/>
      <c r="I167" s="633"/>
      <c r="J167" s="231">
        <f t="shared" ca="1" si="36"/>
        <v>0</v>
      </c>
      <c r="K167" s="231">
        <f t="shared" ca="1" si="37"/>
        <v>0</v>
      </c>
      <c r="L167" s="328">
        <f t="shared" ca="1" si="37"/>
        <v>0</v>
      </c>
      <c r="M167" s="249">
        <f ca="1">($J167/$F$5)*(1-$F$9)*Oil_Calcs!$F$10*$F$17</f>
        <v>0</v>
      </c>
      <c r="N167" s="231">
        <f ca="1">($J167/$F$5)*(1-$F$9)*Oil_Calcs!$F$11*$F$18</f>
        <v>0</v>
      </c>
      <c r="O167" s="638">
        <f ca="1">($J167/$F$5)*(1-$F$9)*Oil_Calcs!$F$12*$F$19</f>
        <v>0</v>
      </c>
      <c r="P167" s="249">
        <f ca="1">IFERROR(IF(Summary!$F$5="GWP100",INDEX('General Inputs'!$G$80:$G$169,MATCH(Oil_Calcs!F167,'General Inputs'!$F$80:$F$169,0)),INDEX('General Inputs'!$G$177:$G$266,MATCH(Oil_Calcs!$F167,'General Inputs'!$F$177:$F$266,0)))*$J167,0)</f>
        <v>0</v>
      </c>
      <c r="Q167" s="249">
        <f ca="1">IFERROR(IF(Summary!$F$5="GWP100",INDEX('General Inputs'!$H$80:$H$169,MATCH(Oil_Calcs!$F167,'General Inputs'!$F$80:$F$169,0)),INDEX('General Inputs'!$H$177:$H$266,MATCH(Oil_Calcs!$F167,'General Inputs'!$F$177:$F$266,0)))*$J167,0)</f>
        <v>0</v>
      </c>
      <c r="R167" s="249">
        <f ca="1">IFERROR(IF(Summary!$F$5="GWP100",INDEX('General Inputs'!$I$80:$I$169,MATCH(Oil_Calcs!$F167,'General Inputs'!$F$80:$F$169,0)),INDEX('General Inputs'!$I$177:$I$266,MATCH(Oil_Calcs!$F167,'General Inputs'!$F$177:$F$266,0)))*$J167,0)</f>
        <v>0</v>
      </c>
      <c r="S167" s="249">
        <f t="shared" ca="1" si="23"/>
        <v>0</v>
      </c>
      <c r="T167" s="231">
        <f t="shared" ref="T167:T230" ca="1" si="38">N167+Q167</f>
        <v>0</v>
      </c>
      <c r="U167" s="638">
        <f t="shared" ref="U167:U230" ca="1" si="39">O167+R167</f>
        <v>0</v>
      </c>
      <c r="V167" s="249">
        <f ca="1">($K167/$F$5)*(1-$F$9)*Oil_Calcs!$F$10*$F$17</f>
        <v>0</v>
      </c>
      <c r="W167" s="231">
        <f ca="1">($K167/$F$5)*(1-$F$9)*Oil_Calcs!$F$11*$F$18</f>
        <v>0</v>
      </c>
      <c r="X167" s="638">
        <f ca="1">($K167/$F$5)*(1-$F$9)*Oil_Calcs!$F$12*$F$19</f>
        <v>0</v>
      </c>
      <c r="Y167" s="249">
        <f ca="1">IFERROR(IF(Summary!$F$5="GWP100",INDEX('General Inputs'!$G$80:$G$169,MATCH(Oil_Calcs!F167,'General Inputs'!$F$80:$F$169,0)),INDEX('General Inputs'!$G$177:$G$266,MATCH(Oil_Calcs!$F167,'General Inputs'!$F$177:$F$266,0)))*$K167,0)</f>
        <v>0</v>
      </c>
      <c r="Z167" s="231">
        <f ca="1">IFERROR(IF(Summary!$F$5="GWP100",INDEX('General Inputs'!$H$80:$H$169,MATCH(Oil_Calcs!$F167,'General Inputs'!$F$80:$F$169,0)),INDEX('General Inputs'!$H$177:$H$266,MATCH(Oil_Calcs!$F167,'General Inputs'!$F$177:$F$266,0)))*$K167,0)</f>
        <v>0</v>
      </c>
      <c r="AA167" s="638">
        <f ca="1">IFERROR(IF(Summary!$F$5="GWP100",INDEX('General Inputs'!$I$80:$I$169,MATCH(Oil_Calcs!$F167,'General Inputs'!$F$80:$F$169,0)),INDEX('General Inputs'!$I$177:$I$266,MATCH(Oil_Calcs!$F167,'General Inputs'!$F$177:$F$266,0)))*$K167,0)</f>
        <v>0</v>
      </c>
      <c r="AB167" s="249">
        <f t="shared" ca="1" si="28"/>
        <v>0</v>
      </c>
      <c r="AC167" s="231">
        <f t="shared" ca="1" si="29"/>
        <v>0</v>
      </c>
      <c r="AD167" s="638">
        <f t="shared" ca="1" si="30"/>
        <v>0</v>
      </c>
      <c r="AE167" s="639">
        <f ca="1">($L167/$F$5)*Oil_Calcs!$F$10*$F$17</f>
        <v>0</v>
      </c>
      <c r="AF167" s="640">
        <f ca="1">($L167/$F$5)*Oil_Calcs!$F$11*$F$18</f>
        <v>0</v>
      </c>
      <c r="AG167" s="641">
        <f ca="1">($L167/$F$5)*Oil_Calcs!$F$12*$F$19</f>
        <v>0</v>
      </c>
      <c r="AH167" s="639">
        <f t="shared" ca="1" si="24"/>
        <v>0</v>
      </c>
      <c r="AI167" s="640">
        <f t="shared" ca="1" si="25"/>
        <v>0</v>
      </c>
      <c r="AJ167" s="641">
        <f t="shared" ca="1" si="26"/>
        <v>0</v>
      </c>
      <c r="AK167" s="639">
        <f t="shared" ca="1" si="31"/>
        <v>0</v>
      </c>
      <c r="AL167" s="640">
        <f t="shared" ca="1" si="32"/>
        <v>0</v>
      </c>
      <c r="AM167" s="641">
        <f t="shared" ca="1" si="33"/>
        <v>0</v>
      </c>
    </row>
    <row r="168" spans="1:39" s="137" customFormat="1" ht="12.9" customHeight="1" x14ac:dyDescent="0.3">
      <c r="A168" s="134"/>
      <c r="B168" s="134"/>
      <c r="C168" s="135"/>
      <c r="D168" s="647"/>
      <c r="E168" s="234" t="str">
        <f t="shared" ca="1" si="36"/>
        <v>Sri Lanka</v>
      </c>
      <c r="F168" s="234" t="str">
        <f t="shared" ca="1" si="36"/>
        <v>lk</v>
      </c>
      <c r="G168" s="234" t="str">
        <f t="shared" ca="1" si="36"/>
        <v>e6bbls</v>
      </c>
      <c r="H168" s="633"/>
      <c r="I168" s="633"/>
      <c r="J168" s="231">
        <f t="shared" ca="1" si="36"/>
        <v>0</v>
      </c>
      <c r="K168" s="231">
        <f t="shared" ca="1" si="37"/>
        <v>0</v>
      </c>
      <c r="L168" s="328">
        <f t="shared" ca="1" si="37"/>
        <v>0</v>
      </c>
      <c r="M168" s="249">
        <f ca="1">($J168/$F$5)*(1-$F$9)*Oil_Calcs!$F$10*$F$17</f>
        <v>0</v>
      </c>
      <c r="N168" s="231">
        <f ca="1">($J168/$F$5)*(1-$F$9)*Oil_Calcs!$F$11*$F$18</f>
        <v>0</v>
      </c>
      <c r="O168" s="638">
        <f ca="1">($J168/$F$5)*(1-$F$9)*Oil_Calcs!$F$12*$F$19</f>
        <v>0</v>
      </c>
      <c r="P168" s="249">
        <f ca="1">IFERROR(IF(Summary!$F$5="GWP100",INDEX('General Inputs'!$G$80:$G$169,MATCH(Oil_Calcs!F168,'General Inputs'!$F$80:$F$169,0)),INDEX('General Inputs'!$G$177:$G$266,MATCH(Oil_Calcs!$F168,'General Inputs'!$F$177:$F$266,0)))*$J168,0)</f>
        <v>0</v>
      </c>
      <c r="Q168" s="249">
        <f ca="1">IFERROR(IF(Summary!$F$5="GWP100",INDEX('General Inputs'!$H$80:$H$169,MATCH(Oil_Calcs!$F168,'General Inputs'!$F$80:$F$169,0)),INDEX('General Inputs'!$H$177:$H$266,MATCH(Oil_Calcs!$F168,'General Inputs'!$F$177:$F$266,0)))*$J168,0)</f>
        <v>0</v>
      </c>
      <c r="R168" s="249">
        <f ca="1">IFERROR(IF(Summary!$F$5="GWP100",INDEX('General Inputs'!$I$80:$I$169,MATCH(Oil_Calcs!$F168,'General Inputs'!$F$80:$F$169,0)),INDEX('General Inputs'!$I$177:$I$266,MATCH(Oil_Calcs!$F168,'General Inputs'!$F$177:$F$266,0)))*$J168,0)</f>
        <v>0</v>
      </c>
      <c r="S168" s="249">
        <f t="shared" ref="S168:S231" ca="1" si="40">M168+P168</f>
        <v>0</v>
      </c>
      <c r="T168" s="231">
        <f t="shared" ca="1" si="38"/>
        <v>0</v>
      </c>
      <c r="U168" s="638">
        <f t="shared" ca="1" si="39"/>
        <v>0</v>
      </c>
      <c r="V168" s="249">
        <f ca="1">($K168/$F$5)*(1-$F$9)*Oil_Calcs!$F$10*$F$17</f>
        <v>0</v>
      </c>
      <c r="W168" s="231">
        <f ca="1">($K168/$F$5)*(1-$F$9)*Oil_Calcs!$F$11*$F$18</f>
        <v>0</v>
      </c>
      <c r="X168" s="638">
        <f ca="1">($K168/$F$5)*(1-$F$9)*Oil_Calcs!$F$12*$F$19</f>
        <v>0</v>
      </c>
      <c r="Y168" s="249">
        <f ca="1">IFERROR(IF(Summary!$F$5="GWP100",INDEX('General Inputs'!$G$80:$G$169,MATCH(Oil_Calcs!F168,'General Inputs'!$F$80:$F$169,0)),INDEX('General Inputs'!$G$177:$G$266,MATCH(Oil_Calcs!$F168,'General Inputs'!$F$177:$F$266,0)))*$K168,0)</f>
        <v>0</v>
      </c>
      <c r="Z168" s="231">
        <f ca="1">IFERROR(IF(Summary!$F$5="GWP100",INDEX('General Inputs'!$H$80:$H$169,MATCH(Oil_Calcs!$F168,'General Inputs'!$F$80:$F$169,0)),INDEX('General Inputs'!$H$177:$H$266,MATCH(Oil_Calcs!$F168,'General Inputs'!$F$177:$F$266,0)))*$K168,0)</f>
        <v>0</v>
      </c>
      <c r="AA168" s="638">
        <f ca="1">IFERROR(IF(Summary!$F$5="GWP100",INDEX('General Inputs'!$I$80:$I$169,MATCH(Oil_Calcs!$F168,'General Inputs'!$F$80:$F$169,0)),INDEX('General Inputs'!$I$177:$I$266,MATCH(Oil_Calcs!$F168,'General Inputs'!$F$177:$F$266,0)))*$K168,0)</f>
        <v>0</v>
      </c>
      <c r="AB168" s="249">
        <f t="shared" ca="1" si="28"/>
        <v>0</v>
      </c>
      <c r="AC168" s="231">
        <f t="shared" ca="1" si="29"/>
        <v>0</v>
      </c>
      <c r="AD168" s="638">
        <f t="shared" ca="1" si="30"/>
        <v>0</v>
      </c>
      <c r="AE168" s="639">
        <f ca="1">($L168/$F$5)*Oil_Calcs!$F$10*$F$17</f>
        <v>0</v>
      </c>
      <c r="AF168" s="640">
        <f ca="1">($L168/$F$5)*Oil_Calcs!$F$11*$F$18</f>
        <v>0</v>
      </c>
      <c r="AG168" s="641">
        <f ca="1">($L168/$F$5)*Oil_Calcs!$F$12*$F$19</f>
        <v>0</v>
      </c>
      <c r="AH168" s="639">
        <f t="shared" ref="AH168:AH231" ca="1" si="41">$L168*$F$26</f>
        <v>0</v>
      </c>
      <c r="AI168" s="640">
        <f t="shared" ref="AI168:AI231" ca="1" si="42">$L168*$F$27</f>
        <v>0</v>
      </c>
      <c r="AJ168" s="641">
        <f t="shared" ref="AJ168:AJ231" ca="1" si="43">$L168*$F$28</f>
        <v>0</v>
      </c>
      <c r="AK168" s="639">
        <f t="shared" ca="1" si="31"/>
        <v>0</v>
      </c>
      <c r="AL168" s="640">
        <f t="shared" ca="1" si="32"/>
        <v>0</v>
      </c>
      <c r="AM168" s="641">
        <f t="shared" ca="1" si="33"/>
        <v>0</v>
      </c>
    </row>
    <row r="169" spans="1:39" s="137" customFormat="1" ht="12.9" customHeight="1" x14ac:dyDescent="0.3">
      <c r="A169" s="134"/>
      <c r="B169" s="134"/>
      <c r="C169" s="135"/>
      <c r="D169" s="647"/>
      <c r="E169" s="234" t="str">
        <f t="shared" ca="1" si="36"/>
        <v>Liberia</v>
      </c>
      <c r="F169" s="234" t="str">
        <f t="shared" ca="1" si="36"/>
        <v>lr</v>
      </c>
      <c r="G169" s="234" t="str">
        <f t="shared" ca="1" si="36"/>
        <v>e6bbls</v>
      </c>
      <c r="H169" s="633"/>
      <c r="I169" s="633"/>
      <c r="J169" s="231">
        <f t="shared" ca="1" si="36"/>
        <v>0</v>
      </c>
      <c r="K169" s="231">
        <f t="shared" ca="1" si="37"/>
        <v>0</v>
      </c>
      <c r="L169" s="328">
        <f t="shared" ca="1" si="37"/>
        <v>0</v>
      </c>
      <c r="M169" s="249">
        <f ca="1">($J169/$F$5)*(1-$F$9)*Oil_Calcs!$F$10*$F$17</f>
        <v>0</v>
      </c>
      <c r="N169" s="231">
        <f ca="1">($J169/$F$5)*(1-$F$9)*Oil_Calcs!$F$11*$F$18</f>
        <v>0</v>
      </c>
      <c r="O169" s="638">
        <f ca="1">($J169/$F$5)*(1-$F$9)*Oil_Calcs!$F$12*$F$19</f>
        <v>0</v>
      </c>
      <c r="P169" s="249">
        <f ca="1">IFERROR(IF(Summary!$F$5="GWP100",INDEX('General Inputs'!$G$80:$G$169,MATCH(Oil_Calcs!F169,'General Inputs'!$F$80:$F$169,0)),INDEX('General Inputs'!$G$177:$G$266,MATCH(Oil_Calcs!$F169,'General Inputs'!$F$177:$F$266,0)))*$J169,0)</f>
        <v>0</v>
      </c>
      <c r="Q169" s="249">
        <f ca="1">IFERROR(IF(Summary!$F$5="GWP100",INDEX('General Inputs'!$H$80:$H$169,MATCH(Oil_Calcs!$F169,'General Inputs'!$F$80:$F$169,0)),INDEX('General Inputs'!$H$177:$H$266,MATCH(Oil_Calcs!$F169,'General Inputs'!$F$177:$F$266,0)))*$J169,0)</f>
        <v>0</v>
      </c>
      <c r="R169" s="249">
        <f ca="1">IFERROR(IF(Summary!$F$5="GWP100",INDEX('General Inputs'!$I$80:$I$169,MATCH(Oil_Calcs!$F169,'General Inputs'!$F$80:$F$169,0)),INDEX('General Inputs'!$I$177:$I$266,MATCH(Oil_Calcs!$F169,'General Inputs'!$F$177:$F$266,0)))*$J169,0)</f>
        <v>0</v>
      </c>
      <c r="S169" s="249">
        <f t="shared" ca="1" si="40"/>
        <v>0</v>
      </c>
      <c r="T169" s="231">
        <f t="shared" ca="1" si="38"/>
        <v>0</v>
      </c>
      <c r="U169" s="638">
        <f t="shared" ca="1" si="39"/>
        <v>0</v>
      </c>
      <c r="V169" s="249">
        <f ca="1">($K169/$F$5)*(1-$F$9)*Oil_Calcs!$F$10*$F$17</f>
        <v>0</v>
      </c>
      <c r="W169" s="231">
        <f ca="1">($K169/$F$5)*(1-$F$9)*Oil_Calcs!$F$11*$F$18</f>
        <v>0</v>
      </c>
      <c r="X169" s="638">
        <f ca="1">($K169/$F$5)*(1-$F$9)*Oil_Calcs!$F$12*$F$19</f>
        <v>0</v>
      </c>
      <c r="Y169" s="249">
        <f ca="1">IFERROR(IF(Summary!$F$5="GWP100",INDEX('General Inputs'!$G$80:$G$169,MATCH(Oil_Calcs!F169,'General Inputs'!$F$80:$F$169,0)),INDEX('General Inputs'!$G$177:$G$266,MATCH(Oil_Calcs!$F169,'General Inputs'!$F$177:$F$266,0)))*$K169,0)</f>
        <v>0</v>
      </c>
      <c r="Z169" s="231">
        <f ca="1">IFERROR(IF(Summary!$F$5="GWP100",INDEX('General Inputs'!$H$80:$H$169,MATCH(Oil_Calcs!$F169,'General Inputs'!$F$80:$F$169,0)),INDEX('General Inputs'!$H$177:$H$266,MATCH(Oil_Calcs!$F169,'General Inputs'!$F$177:$F$266,0)))*$K169,0)</f>
        <v>0</v>
      </c>
      <c r="AA169" s="638">
        <f ca="1">IFERROR(IF(Summary!$F$5="GWP100",INDEX('General Inputs'!$I$80:$I$169,MATCH(Oil_Calcs!$F169,'General Inputs'!$F$80:$F$169,0)),INDEX('General Inputs'!$I$177:$I$266,MATCH(Oil_Calcs!$F169,'General Inputs'!$F$177:$F$266,0)))*$K169,0)</f>
        <v>0</v>
      </c>
      <c r="AB169" s="249">
        <f t="shared" ca="1" si="28"/>
        <v>0</v>
      </c>
      <c r="AC169" s="231">
        <f t="shared" ca="1" si="29"/>
        <v>0</v>
      </c>
      <c r="AD169" s="638">
        <f t="shared" ca="1" si="30"/>
        <v>0</v>
      </c>
      <c r="AE169" s="639">
        <f ca="1">($L169/$F$5)*Oil_Calcs!$F$10*$F$17</f>
        <v>0</v>
      </c>
      <c r="AF169" s="640">
        <f ca="1">($L169/$F$5)*Oil_Calcs!$F$11*$F$18</f>
        <v>0</v>
      </c>
      <c r="AG169" s="641">
        <f ca="1">($L169/$F$5)*Oil_Calcs!$F$12*$F$19</f>
        <v>0</v>
      </c>
      <c r="AH169" s="639">
        <f t="shared" ca="1" si="41"/>
        <v>0</v>
      </c>
      <c r="AI169" s="640">
        <f t="shared" ca="1" si="42"/>
        <v>0</v>
      </c>
      <c r="AJ169" s="641">
        <f t="shared" ca="1" si="43"/>
        <v>0</v>
      </c>
      <c r="AK169" s="639">
        <f t="shared" ca="1" si="31"/>
        <v>0</v>
      </c>
      <c r="AL169" s="640">
        <f t="shared" ca="1" si="32"/>
        <v>0</v>
      </c>
      <c r="AM169" s="641">
        <f t="shared" ca="1" si="33"/>
        <v>0</v>
      </c>
    </row>
    <row r="170" spans="1:39" s="137" customFormat="1" ht="12.9" customHeight="1" x14ac:dyDescent="0.3">
      <c r="A170" s="134"/>
      <c r="B170" s="134"/>
      <c r="C170" s="135"/>
      <c r="D170" s="647"/>
      <c r="E170" s="234" t="str">
        <f t="shared" ca="1" si="36"/>
        <v>Lesotho</v>
      </c>
      <c r="F170" s="234" t="str">
        <f t="shared" ca="1" si="36"/>
        <v>ls</v>
      </c>
      <c r="G170" s="234" t="str">
        <f t="shared" ca="1" si="36"/>
        <v>e6bbls</v>
      </c>
      <c r="H170" s="633"/>
      <c r="I170" s="633"/>
      <c r="J170" s="231">
        <f t="shared" ref="J170:L185" ca="1" si="44">INDIRECT((ADDRESS(ROW(),COLUMN(),,,$F$291)))</f>
        <v>0</v>
      </c>
      <c r="K170" s="231">
        <f t="shared" ca="1" si="44"/>
        <v>0</v>
      </c>
      <c r="L170" s="328">
        <f t="shared" ca="1" si="44"/>
        <v>0</v>
      </c>
      <c r="M170" s="249">
        <f ca="1">($J170/$F$5)*(1-$F$9)*Oil_Calcs!$F$10*$F$17</f>
        <v>0</v>
      </c>
      <c r="N170" s="231">
        <f ca="1">($J170/$F$5)*(1-$F$9)*Oil_Calcs!$F$11*$F$18</f>
        <v>0</v>
      </c>
      <c r="O170" s="638">
        <f ca="1">($J170/$F$5)*(1-$F$9)*Oil_Calcs!$F$12*$F$19</f>
        <v>0</v>
      </c>
      <c r="P170" s="249">
        <f ca="1">IFERROR(IF(Summary!$F$5="GWP100",INDEX('General Inputs'!$G$80:$G$169,MATCH(Oil_Calcs!F170,'General Inputs'!$F$80:$F$169,0)),INDEX('General Inputs'!$G$177:$G$266,MATCH(Oil_Calcs!$F170,'General Inputs'!$F$177:$F$266,0)))*$J170,0)</f>
        <v>0</v>
      </c>
      <c r="Q170" s="249">
        <f ca="1">IFERROR(IF(Summary!$F$5="GWP100",INDEX('General Inputs'!$H$80:$H$169,MATCH(Oil_Calcs!$F170,'General Inputs'!$F$80:$F$169,0)),INDEX('General Inputs'!$H$177:$H$266,MATCH(Oil_Calcs!$F170,'General Inputs'!$F$177:$F$266,0)))*$J170,0)</f>
        <v>0</v>
      </c>
      <c r="R170" s="249">
        <f ca="1">IFERROR(IF(Summary!$F$5="GWP100",INDEX('General Inputs'!$I$80:$I$169,MATCH(Oil_Calcs!$F170,'General Inputs'!$F$80:$F$169,0)),INDEX('General Inputs'!$I$177:$I$266,MATCH(Oil_Calcs!$F170,'General Inputs'!$F$177:$F$266,0)))*$J170,0)</f>
        <v>0</v>
      </c>
      <c r="S170" s="249">
        <f t="shared" ca="1" si="40"/>
        <v>0</v>
      </c>
      <c r="T170" s="231">
        <f t="shared" ca="1" si="38"/>
        <v>0</v>
      </c>
      <c r="U170" s="638">
        <f t="shared" ca="1" si="39"/>
        <v>0</v>
      </c>
      <c r="V170" s="249">
        <f ca="1">($K170/$F$5)*(1-$F$9)*Oil_Calcs!$F$10*$F$17</f>
        <v>0</v>
      </c>
      <c r="W170" s="231">
        <f ca="1">($K170/$F$5)*(1-$F$9)*Oil_Calcs!$F$11*$F$18</f>
        <v>0</v>
      </c>
      <c r="X170" s="638">
        <f ca="1">($K170/$F$5)*(1-$F$9)*Oil_Calcs!$F$12*$F$19</f>
        <v>0</v>
      </c>
      <c r="Y170" s="249">
        <f ca="1">IFERROR(IF(Summary!$F$5="GWP100",INDEX('General Inputs'!$G$80:$G$169,MATCH(Oil_Calcs!F170,'General Inputs'!$F$80:$F$169,0)),INDEX('General Inputs'!$G$177:$G$266,MATCH(Oil_Calcs!$F170,'General Inputs'!$F$177:$F$266,0)))*$K170,0)</f>
        <v>0</v>
      </c>
      <c r="Z170" s="231">
        <f ca="1">IFERROR(IF(Summary!$F$5="GWP100",INDEX('General Inputs'!$H$80:$H$169,MATCH(Oil_Calcs!$F170,'General Inputs'!$F$80:$F$169,0)),INDEX('General Inputs'!$H$177:$H$266,MATCH(Oil_Calcs!$F170,'General Inputs'!$F$177:$F$266,0)))*$K170,0)</f>
        <v>0</v>
      </c>
      <c r="AA170" s="638">
        <f ca="1">IFERROR(IF(Summary!$F$5="GWP100",INDEX('General Inputs'!$I$80:$I$169,MATCH(Oil_Calcs!$F170,'General Inputs'!$F$80:$F$169,0)),INDEX('General Inputs'!$I$177:$I$266,MATCH(Oil_Calcs!$F170,'General Inputs'!$F$177:$F$266,0)))*$K170,0)</f>
        <v>0</v>
      </c>
      <c r="AB170" s="249">
        <f t="shared" ref="AB170:AB233" ca="1" si="45">V170+Y170</f>
        <v>0</v>
      </c>
      <c r="AC170" s="231">
        <f t="shared" ref="AC170:AC233" ca="1" si="46">W170+Z170</f>
        <v>0</v>
      </c>
      <c r="AD170" s="638">
        <f t="shared" ref="AD170:AD233" ca="1" si="47">X170+AA170</f>
        <v>0</v>
      </c>
      <c r="AE170" s="639">
        <f ca="1">($L170/$F$5)*Oil_Calcs!$F$10*$F$17</f>
        <v>0</v>
      </c>
      <c r="AF170" s="640">
        <f ca="1">($L170/$F$5)*Oil_Calcs!$F$11*$F$18</f>
        <v>0</v>
      </c>
      <c r="AG170" s="641">
        <f ca="1">($L170/$F$5)*Oil_Calcs!$F$12*$F$19</f>
        <v>0</v>
      </c>
      <c r="AH170" s="639">
        <f t="shared" ca="1" si="41"/>
        <v>0</v>
      </c>
      <c r="AI170" s="640">
        <f t="shared" ca="1" si="42"/>
        <v>0</v>
      </c>
      <c r="AJ170" s="641">
        <f t="shared" ca="1" si="43"/>
        <v>0</v>
      </c>
      <c r="AK170" s="639">
        <f t="shared" ref="AK170:AK233" ca="1" si="48">AE170+AH170</f>
        <v>0</v>
      </c>
      <c r="AL170" s="640">
        <f t="shared" ref="AL170:AL233" ca="1" si="49">AF170+AI170</f>
        <v>0</v>
      </c>
      <c r="AM170" s="641">
        <f t="shared" ref="AM170:AM233" ca="1" si="50">AG170+AJ170</f>
        <v>0</v>
      </c>
    </row>
    <row r="171" spans="1:39" s="137" customFormat="1" ht="12.9" customHeight="1" x14ac:dyDescent="0.3">
      <c r="A171" s="134"/>
      <c r="B171" s="134"/>
      <c r="C171" s="135"/>
      <c r="D171" s="647"/>
      <c r="E171" s="234" t="str">
        <f t="shared" ca="1" si="36"/>
        <v>Lithuania</v>
      </c>
      <c r="F171" s="234" t="str">
        <f t="shared" ca="1" si="36"/>
        <v>lt</v>
      </c>
      <c r="G171" s="234" t="str">
        <f t="shared" ca="1" si="36"/>
        <v>e6bbls</v>
      </c>
      <c r="H171" s="633"/>
      <c r="I171" s="633"/>
      <c r="J171" s="231">
        <f t="shared" ca="1" si="44"/>
        <v>0</v>
      </c>
      <c r="K171" s="231">
        <f t="shared" ca="1" si="44"/>
        <v>4.0934750409347505</v>
      </c>
      <c r="L171" s="328">
        <f t="shared" ca="1" si="44"/>
        <v>0</v>
      </c>
      <c r="M171" s="249">
        <f ca="1">($J171/$F$5)*(1-$F$9)*Oil_Calcs!$F$10*$F$17</f>
        <v>0</v>
      </c>
      <c r="N171" s="231">
        <f ca="1">($J171/$F$5)*(1-$F$9)*Oil_Calcs!$F$11*$F$18</f>
        <v>0</v>
      </c>
      <c r="O171" s="638">
        <f ca="1">($J171/$F$5)*(1-$F$9)*Oil_Calcs!$F$12*$F$19</f>
        <v>0</v>
      </c>
      <c r="P171" s="249">
        <f ca="1">IFERROR(IF(Summary!$F$5="GWP100",INDEX('General Inputs'!$G$80:$G$169,MATCH(Oil_Calcs!F171,'General Inputs'!$F$80:$F$169,0)),INDEX('General Inputs'!$G$177:$G$266,MATCH(Oil_Calcs!$F171,'General Inputs'!$F$177:$F$266,0)))*$J171,0)</f>
        <v>0</v>
      </c>
      <c r="Q171" s="249">
        <f ca="1">IFERROR(IF(Summary!$F$5="GWP100",INDEX('General Inputs'!$H$80:$H$169,MATCH(Oil_Calcs!$F171,'General Inputs'!$F$80:$F$169,0)),INDEX('General Inputs'!$H$177:$H$266,MATCH(Oil_Calcs!$F171,'General Inputs'!$F$177:$F$266,0)))*$J171,0)</f>
        <v>0</v>
      </c>
      <c r="R171" s="249">
        <f ca="1">IFERROR(IF(Summary!$F$5="GWP100",INDEX('General Inputs'!$I$80:$I$169,MATCH(Oil_Calcs!$F171,'General Inputs'!$F$80:$F$169,0)),INDEX('General Inputs'!$I$177:$I$266,MATCH(Oil_Calcs!$F171,'General Inputs'!$F$177:$F$266,0)))*$J171,0)</f>
        <v>0</v>
      </c>
      <c r="S171" s="249">
        <f t="shared" ca="1" si="40"/>
        <v>0</v>
      </c>
      <c r="T171" s="231">
        <f t="shared" ca="1" si="38"/>
        <v>0</v>
      </c>
      <c r="U171" s="638">
        <f t="shared" ca="1" si="39"/>
        <v>0</v>
      </c>
      <c r="V171" s="249">
        <f ca="1">($K171/$F$5)*(1-$F$9)*Oil_Calcs!$F$10*$F$17</f>
        <v>1401.1506015121881</v>
      </c>
      <c r="W171" s="231">
        <f ca="1">($K171/$F$5)*(1-$F$9)*Oil_Calcs!$F$11*$F$18</f>
        <v>1523.7551492375517</v>
      </c>
      <c r="X171" s="638">
        <f ca="1">($K171/$F$5)*(1-$F$9)*Oil_Calcs!$F$12*$F$19</f>
        <v>1662.2479646715931</v>
      </c>
      <c r="Y171" s="249">
        <f ca="1">IFERROR(IF(Summary!$F$5="GWP100",INDEX('General Inputs'!$G$80:$G$169,MATCH(Oil_Calcs!F171,'General Inputs'!$F$80:$F$169,0)),INDEX('General Inputs'!$G$177:$G$266,MATCH(Oil_Calcs!$F171,'General Inputs'!$F$177:$F$266,0)))*$K171,0)</f>
        <v>179.80268797621542</v>
      </c>
      <c r="Z171" s="231">
        <f ca="1">IFERROR(IF(Summary!$F$5="GWP100",INDEX('General Inputs'!$H$80:$H$169,MATCH(Oil_Calcs!$F171,'General Inputs'!$F$80:$F$169,0)),INDEX('General Inputs'!$H$177:$H$266,MATCH(Oil_Calcs!$F171,'General Inputs'!$F$177:$F$266,0)))*$K171,0)</f>
        <v>230.24914045350633</v>
      </c>
      <c r="AA171" s="638">
        <f ca="1">IFERROR(IF(Summary!$F$5="GWP100",INDEX('General Inputs'!$I$80:$I$169,MATCH(Oil_Calcs!$F171,'General Inputs'!$F$80:$F$169,0)),INDEX('General Inputs'!$I$177:$I$266,MATCH(Oil_Calcs!$F171,'General Inputs'!$F$177:$F$266,0)))*$K171,0)</f>
        <v>579.03857427764183</v>
      </c>
      <c r="AB171" s="249">
        <f t="shared" ca="1" si="45"/>
        <v>1580.9532894884035</v>
      </c>
      <c r="AC171" s="231">
        <f t="shared" ca="1" si="46"/>
        <v>1754.0042896910579</v>
      </c>
      <c r="AD171" s="638">
        <f t="shared" ca="1" si="47"/>
        <v>2241.2865389492349</v>
      </c>
      <c r="AE171" s="639">
        <f ca="1">($L171/$F$5)*Oil_Calcs!$F$10*$F$17</f>
        <v>0</v>
      </c>
      <c r="AF171" s="640">
        <f ca="1">($L171/$F$5)*Oil_Calcs!$F$11*$F$18</f>
        <v>0</v>
      </c>
      <c r="AG171" s="641">
        <f ca="1">($L171/$F$5)*Oil_Calcs!$F$12*$F$19</f>
        <v>0</v>
      </c>
      <c r="AH171" s="639">
        <f t="shared" ca="1" si="41"/>
        <v>0</v>
      </c>
      <c r="AI171" s="640">
        <f t="shared" ca="1" si="42"/>
        <v>0</v>
      </c>
      <c r="AJ171" s="641">
        <f t="shared" ca="1" si="43"/>
        <v>0</v>
      </c>
      <c r="AK171" s="639">
        <f t="shared" ca="1" si="48"/>
        <v>0</v>
      </c>
      <c r="AL171" s="640">
        <f t="shared" ca="1" si="49"/>
        <v>0</v>
      </c>
      <c r="AM171" s="641">
        <f t="shared" ca="1" si="50"/>
        <v>0</v>
      </c>
    </row>
    <row r="172" spans="1:39" s="137" customFormat="1" ht="12.9" customHeight="1" x14ac:dyDescent="0.3">
      <c r="A172" s="134"/>
      <c r="B172" s="134"/>
      <c r="C172" s="135"/>
      <c r="D172" s="647"/>
      <c r="E172" s="234" t="str">
        <f t="shared" ca="1" si="36"/>
        <v>Luxembourg</v>
      </c>
      <c r="F172" s="234" t="str">
        <f t="shared" ca="1" si="36"/>
        <v>lu</v>
      </c>
      <c r="G172" s="234" t="str">
        <f t="shared" ca="1" si="36"/>
        <v>e6bbls</v>
      </c>
      <c r="H172" s="633"/>
      <c r="I172" s="633"/>
      <c r="J172" s="231">
        <f t="shared" ca="1" si="44"/>
        <v>0</v>
      </c>
      <c r="K172" s="231">
        <f t="shared" ca="1" si="44"/>
        <v>0</v>
      </c>
      <c r="L172" s="328">
        <f t="shared" ca="1" si="44"/>
        <v>0</v>
      </c>
      <c r="M172" s="249">
        <f ca="1">($J172/$F$5)*(1-$F$9)*Oil_Calcs!$F$10*$F$17</f>
        <v>0</v>
      </c>
      <c r="N172" s="231">
        <f ca="1">($J172/$F$5)*(1-$F$9)*Oil_Calcs!$F$11*$F$18</f>
        <v>0</v>
      </c>
      <c r="O172" s="638">
        <f ca="1">($J172/$F$5)*(1-$F$9)*Oil_Calcs!$F$12*$F$19</f>
        <v>0</v>
      </c>
      <c r="P172" s="249">
        <f ca="1">IFERROR(IF(Summary!$F$5="GWP100",INDEX('General Inputs'!$G$80:$G$169,MATCH(Oil_Calcs!F172,'General Inputs'!$F$80:$F$169,0)),INDEX('General Inputs'!$G$177:$G$266,MATCH(Oil_Calcs!$F172,'General Inputs'!$F$177:$F$266,0)))*$J172,0)</f>
        <v>0</v>
      </c>
      <c r="Q172" s="249">
        <f ca="1">IFERROR(IF(Summary!$F$5="GWP100",INDEX('General Inputs'!$H$80:$H$169,MATCH(Oil_Calcs!$F172,'General Inputs'!$F$80:$F$169,0)),INDEX('General Inputs'!$H$177:$H$266,MATCH(Oil_Calcs!$F172,'General Inputs'!$F$177:$F$266,0)))*$J172,0)</f>
        <v>0</v>
      </c>
      <c r="R172" s="249">
        <f ca="1">IFERROR(IF(Summary!$F$5="GWP100",INDEX('General Inputs'!$I$80:$I$169,MATCH(Oil_Calcs!$F172,'General Inputs'!$F$80:$F$169,0)),INDEX('General Inputs'!$I$177:$I$266,MATCH(Oil_Calcs!$F172,'General Inputs'!$F$177:$F$266,0)))*$J172,0)</f>
        <v>0</v>
      </c>
      <c r="S172" s="249">
        <f t="shared" ca="1" si="40"/>
        <v>0</v>
      </c>
      <c r="T172" s="231">
        <f t="shared" ca="1" si="38"/>
        <v>0</v>
      </c>
      <c r="U172" s="638">
        <f t="shared" ca="1" si="39"/>
        <v>0</v>
      </c>
      <c r="V172" s="249">
        <f ca="1">($K172/$F$5)*(1-$F$9)*Oil_Calcs!$F$10*$F$17</f>
        <v>0</v>
      </c>
      <c r="W172" s="231">
        <f ca="1">($K172/$F$5)*(1-$F$9)*Oil_Calcs!$F$11*$F$18</f>
        <v>0</v>
      </c>
      <c r="X172" s="638">
        <f ca="1">($K172/$F$5)*(1-$F$9)*Oil_Calcs!$F$12*$F$19</f>
        <v>0</v>
      </c>
      <c r="Y172" s="249">
        <f ca="1">IFERROR(IF(Summary!$F$5="GWP100",INDEX('General Inputs'!$G$80:$G$169,MATCH(Oil_Calcs!F172,'General Inputs'!$F$80:$F$169,0)),INDEX('General Inputs'!$G$177:$G$266,MATCH(Oil_Calcs!$F172,'General Inputs'!$F$177:$F$266,0)))*$K172,0)</f>
        <v>0</v>
      </c>
      <c r="Z172" s="231">
        <f ca="1">IFERROR(IF(Summary!$F$5="GWP100",INDEX('General Inputs'!$H$80:$H$169,MATCH(Oil_Calcs!$F172,'General Inputs'!$F$80:$F$169,0)),INDEX('General Inputs'!$H$177:$H$266,MATCH(Oil_Calcs!$F172,'General Inputs'!$F$177:$F$266,0)))*$K172,0)</f>
        <v>0</v>
      </c>
      <c r="AA172" s="638">
        <f ca="1">IFERROR(IF(Summary!$F$5="GWP100",INDEX('General Inputs'!$I$80:$I$169,MATCH(Oil_Calcs!$F172,'General Inputs'!$F$80:$F$169,0)),INDEX('General Inputs'!$I$177:$I$266,MATCH(Oil_Calcs!$F172,'General Inputs'!$F$177:$F$266,0)))*$K172,0)</f>
        <v>0</v>
      </c>
      <c r="AB172" s="249">
        <f t="shared" ca="1" si="45"/>
        <v>0</v>
      </c>
      <c r="AC172" s="231">
        <f t="shared" ca="1" si="46"/>
        <v>0</v>
      </c>
      <c r="AD172" s="638">
        <f t="shared" ca="1" si="47"/>
        <v>0</v>
      </c>
      <c r="AE172" s="639">
        <f ca="1">($L172/$F$5)*Oil_Calcs!$F$10*$F$17</f>
        <v>0</v>
      </c>
      <c r="AF172" s="640">
        <f ca="1">($L172/$F$5)*Oil_Calcs!$F$11*$F$18</f>
        <v>0</v>
      </c>
      <c r="AG172" s="641">
        <f ca="1">($L172/$F$5)*Oil_Calcs!$F$12*$F$19</f>
        <v>0</v>
      </c>
      <c r="AH172" s="639">
        <f t="shared" ca="1" si="41"/>
        <v>0</v>
      </c>
      <c r="AI172" s="640">
        <f t="shared" ca="1" si="42"/>
        <v>0</v>
      </c>
      <c r="AJ172" s="641">
        <f t="shared" ca="1" si="43"/>
        <v>0</v>
      </c>
      <c r="AK172" s="639">
        <f t="shared" ca="1" si="48"/>
        <v>0</v>
      </c>
      <c r="AL172" s="640">
        <f t="shared" ca="1" si="49"/>
        <v>0</v>
      </c>
      <c r="AM172" s="641">
        <f t="shared" ca="1" si="50"/>
        <v>0</v>
      </c>
    </row>
    <row r="173" spans="1:39" s="137" customFormat="1" ht="12.9" customHeight="1" x14ac:dyDescent="0.3">
      <c r="A173" s="134"/>
      <c r="B173" s="134"/>
      <c r="C173" s="135"/>
      <c r="D173" s="647"/>
      <c r="E173" s="234" t="str">
        <f t="shared" ca="1" si="36"/>
        <v>Latvia</v>
      </c>
      <c r="F173" s="234" t="str">
        <f t="shared" ca="1" si="36"/>
        <v>lv</v>
      </c>
      <c r="G173" s="234" t="str">
        <f t="shared" ca="1" si="36"/>
        <v>e6bbls</v>
      </c>
      <c r="H173" s="633"/>
      <c r="I173" s="633"/>
      <c r="J173" s="231">
        <f t="shared" ca="1" si="44"/>
        <v>0</v>
      </c>
      <c r="K173" s="231">
        <f t="shared" ca="1" si="44"/>
        <v>0.58217500582174997</v>
      </c>
      <c r="L173" s="328">
        <f t="shared" ca="1" si="44"/>
        <v>0</v>
      </c>
      <c r="M173" s="249">
        <f ca="1">($J173/$F$5)*(1-$F$9)*Oil_Calcs!$F$10*$F$17</f>
        <v>0</v>
      </c>
      <c r="N173" s="231">
        <f ca="1">($J173/$F$5)*(1-$F$9)*Oil_Calcs!$F$11*$F$18</f>
        <v>0</v>
      </c>
      <c r="O173" s="638">
        <f ca="1">($J173/$F$5)*(1-$F$9)*Oil_Calcs!$F$12*$F$19</f>
        <v>0</v>
      </c>
      <c r="P173" s="249">
        <f ca="1">IFERROR(IF(Summary!$F$5="GWP100",INDEX('General Inputs'!$G$80:$G$169,MATCH(Oil_Calcs!F173,'General Inputs'!$F$80:$F$169,0)),INDEX('General Inputs'!$G$177:$G$266,MATCH(Oil_Calcs!$F173,'General Inputs'!$F$177:$F$266,0)))*$J173,0)</f>
        <v>0</v>
      </c>
      <c r="Q173" s="249">
        <f ca="1">IFERROR(IF(Summary!$F$5="GWP100",INDEX('General Inputs'!$H$80:$H$169,MATCH(Oil_Calcs!$F173,'General Inputs'!$F$80:$F$169,0)),INDEX('General Inputs'!$H$177:$H$266,MATCH(Oil_Calcs!$F173,'General Inputs'!$F$177:$F$266,0)))*$J173,0)</f>
        <v>0</v>
      </c>
      <c r="R173" s="249">
        <f ca="1">IFERROR(IF(Summary!$F$5="GWP100",INDEX('General Inputs'!$I$80:$I$169,MATCH(Oil_Calcs!$F173,'General Inputs'!$F$80:$F$169,0)),INDEX('General Inputs'!$I$177:$I$266,MATCH(Oil_Calcs!$F173,'General Inputs'!$F$177:$F$266,0)))*$J173,0)</f>
        <v>0</v>
      </c>
      <c r="S173" s="249">
        <f t="shared" ca="1" si="40"/>
        <v>0</v>
      </c>
      <c r="T173" s="231">
        <f t="shared" ca="1" si="38"/>
        <v>0</v>
      </c>
      <c r="U173" s="638">
        <f t="shared" ca="1" si="39"/>
        <v>0</v>
      </c>
      <c r="V173" s="249">
        <f ca="1">($K173/$F$5)*(1-$F$9)*Oil_Calcs!$F$10*$F$17</f>
        <v>199.27197587266517</v>
      </c>
      <c r="W173" s="231">
        <f ca="1">($K173/$F$5)*(1-$F$9)*Oil_Calcs!$F$11*$F$18</f>
        <v>216.70882416708818</v>
      </c>
      <c r="X173" s="638">
        <f ca="1">($K173/$F$5)*(1-$F$9)*Oil_Calcs!$F$12*$F$19</f>
        <v>236.40530572012395</v>
      </c>
      <c r="Y173" s="249">
        <f ca="1">IFERROR(IF(Summary!$F$5="GWP100",INDEX('General Inputs'!$G$80:$G$169,MATCH(Oil_Calcs!F173,'General Inputs'!$F$80:$F$169,0)),INDEX('General Inputs'!$G$177:$G$266,MATCH(Oil_Calcs!$F173,'General Inputs'!$F$177:$F$266,0)))*$K173,0)</f>
        <v>24.683235800910591</v>
      </c>
      <c r="Z173" s="231">
        <f ca="1">IFERROR(IF(Summary!$F$5="GWP100",INDEX('General Inputs'!$H$80:$H$169,MATCH(Oil_Calcs!$F173,'General Inputs'!$F$80:$F$169,0)),INDEX('General Inputs'!$H$177:$H$266,MATCH(Oil_Calcs!$F173,'General Inputs'!$F$177:$F$266,0)))*$K173,0)</f>
        <v>29.905792590056411</v>
      </c>
      <c r="AA173" s="638">
        <f ca="1">IFERROR(IF(Summary!$F$5="GWP100",INDEX('General Inputs'!$I$80:$I$169,MATCH(Oil_Calcs!$F173,'General Inputs'!$F$80:$F$169,0)),INDEX('General Inputs'!$I$177:$I$266,MATCH(Oil_Calcs!$F173,'General Inputs'!$F$177:$F$266,0)))*$K173,0)</f>
        <v>59.690702258919757</v>
      </c>
      <c r="AB173" s="249">
        <f t="shared" ca="1" si="45"/>
        <v>223.95521167357575</v>
      </c>
      <c r="AC173" s="231">
        <f t="shared" ca="1" si="46"/>
        <v>246.6146167571446</v>
      </c>
      <c r="AD173" s="638">
        <f t="shared" ca="1" si="47"/>
        <v>296.09600797904369</v>
      </c>
      <c r="AE173" s="639">
        <f ca="1">($L173/$F$5)*Oil_Calcs!$F$10*$F$17</f>
        <v>0</v>
      </c>
      <c r="AF173" s="640">
        <f ca="1">($L173/$F$5)*Oil_Calcs!$F$11*$F$18</f>
        <v>0</v>
      </c>
      <c r="AG173" s="641">
        <f ca="1">($L173/$F$5)*Oil_Calcs!$F$12*$F$19</f>
        <v>0</v>
      </c>
      <c r="AH173" s="639">
        <f t="shared" ca="1" si="41"/>
        <v>0</v>
      </c>
      <c r="AI173" s="640">
        <f t="shared" ca="1" si="42"/>
        <v>0</v>
      </c>
      <c r="AJ173" s="641">
        <f t="shared" ca="1" si="43"/>
        <v>0</v>
      </c>
      <c r="AK173" s="639">
        <f t="shared" ca="1" si="48"/>
        <v>0</v>
      </c>
      <c r="AL173" s="640">
        <f t="shared" ca="1" si="49"/>
        <v>0</v>
      </c>
      <c r="AM173" s="641">
        <f t="shared" ca="1" si="50"/>
        <v>0</v>
      </c>
    </row>
    <row r="174" spans="1:39" s="137" customFormat="1" ht="12.9" customHeight="1" x14ac:dyDescent="0.3">
      <c r="A174" s="134"/>
      <c r="B174" s="134"/>
      <c r="C174" s="135"/>
      <c r="D174" s="647"/>
      <c r="E174" s="234" t="str">
        <f t="shared" ca="1" si="36"/>
        <v>Libya</v>
      </c>
      <c r="F174" s="234" t="str">
        <f t="shared" ca="1" si="36"/>
        <v>ly</v>
      </c>
      <c r="G174" s="234" t="str">
        <f t="shared" ca="1" si="36"/>
        <v>e6bbls</v>
      </c>
      <c r="H174" s="633"/>
      <c r="I174" s="633"/>
      <c r="J174" s="231">
        <f t="shared" ca="1" si="44"/>
        <v>447.85500447855003</v>
      </c>
      <c r="K174" s="231">
        <f t="shared" ca="1" si="44"/>
        <v>435.2195193971952</v>
      </c>
      <c r="L174" s="328">
        <f t="shared" ca="1" si="44"/>
        <v>400.40500400405</v>
      </c>
      <c r="M174" s="249">
        <f ca="1">($J174/$F$5)*(1-$F$9)*Oil_Calcs!$F$10*$F$17</f>
        <v>153295.74570267095</v>
      </c>
      <c r="N174" s="231">
        <f ca="1">($J174/$F$5)*(1-$F$9)*Oil_Calcs!$F$11*$F$18</f>
        <v>166709.54686709546</v>
      </c>
      <c r="O174" s="638">
        <f ca="1">($J174/$F$5)*(1-$F$9)*Oil_Calcs!$F$12*$F$19</f>
        <v>181861.63643798881</v>
      </c>
      <c r="P174" s="249">
        <f ca="1">IFERROR(IF(Summary!$F$5="GWP100",INDEX('General Inputs'!$G$80:$G$169,MATCH(Oil_Calcs!F174,'General Inputs'!$F$80:$F$169,0)),INDEX('General Inputs'!$G$177:$G$266,MATCH(Oil_Calcs!$F174,'General Inputs'!$F$177:$F$266,0)))*$J174,0)</f>
        <v>21218.724383834913</v>
      </c>
      <c r="Q174" s="249">
        <f ca="1">IFERROR(IF(Summary!$F$5="GWP100",INDEX('General Inputs'!$H$80:$H$169,MATCH(Oil_Calcs!$F174,'General Inputs'!$F$80:$F$169,0)),INDEX('General Inputs'!$H$177:$H$266,MATCH(Oil_Calcs!$F174,'General Inputs'!$F$177:$F$266,0)))*$J174,0)</f>
        <v>28440.568021579711</v>
      </c>
      <c r="R174" s="249">
        <f ca="1">IFERROR(IF(Summary!$F$5="GWP100",INDEX('General Inputs'!$I$80:$I$169,MATCH(Oil_Calcs!$F174,'General Inputs'!$F$80:$F$169,0)),INDEX('General Inputs'!$I$177:$I$266,MATCH(Oil_Calcs!$F174,'General Inputs'!$F$177:$F$266,0)))*$J174,0)</f>
        <v>53076.413375235337</v>
      </c>
      <c r="S174" s="249">
        <f t="shared" ca="1" si="40"/>
        <v>174514.47008650587</v>
      </c>
      <c r="T174" s="231">
        <f t="shared" ca="1" si="38"/>
        <v>195150.11488867516</v>
      </c>
      <c r="U174" s="638">
        <f t="shared" ca="1" si="39"/>
        <v>234938.04981322415</v>
      </c>
      <c r="V174" s="249">
        <f ca="1">($K174/$F$5)*(1-$F$9)*Oil_Calcs!$F$10*$F$17</f>
        <v>148970.76085603176</v>
      </c>
      <c r="W174" s="231">
        <f ca="1">($K174/$F$5)*(1-$F$9)*Oil_Calcs!$F$11*$F$18</f>
        <v>162006.1139004119</v>
      </c>
      <c r="X174" s="638">
        <f ca="1">($K174/$F$5)*(1-$F$9)*Oil_Calcs!$F$12*$F$19</f>
        <v>176730.7124311029</v>
      </c>
      <c r="Y174" s="249">
        <f ca="1">IFERROR(IF(Summary!$F$5="GWP100",INDEX('General Inputs'!$G$80:$G$169,MATCH(Oil_Calcs!F174,'General Inputs'!$F$80:$F$169,0)),INDEX('General Inputs'!$G$177:$G$266,MATCH(Oil_Calcs!$F174,'General Inputs'!$F$177:$F$266,0)))*$K174,0)</f>
        <v>20620.073318833434</v>
      </c>
      <c r="Z174" s="231">
        <f ca="1">IFERROR(IF(Summary!$F$5="GWP100",INDEX('General Inputs'!$H$80:$H$169,MATCH(Oil_Calcs!$F174,'General Inputs'!$F$80:$F$169,0)),INDEX('General Inputs'!$H$177:$H$266,MATCH(Oil_Calcs!$F174,'General Inputs'!$F$177:$F$266,0)))*$K174,0)</f>
        <v>27638.164633544915</v>
      </c>
      <c r="AA174" s="638">
        <f ca="1">IFERROR(IF(Summary!$F$5="GWP100",INDEX('General Inputs'!$I$80:$I$169,MATCH(Oil_Calcs!$F174,'General Inputs'!$F$80:$F$169,0)),INDEX('General Inputs'!$I$177:$I$266,MATCH(Oil_Calcs!$F174,'General Inputs'!$F$177:$F$266,0)))*$K174,0)</f>
        <v>51578.950529742608</v>
      </c>
      <c r="AB174" s="249">
        <f t="shared" ca="1" si="45"/>
        <v>169590.83417486519</v>
      </c>
      <c r="AC174" s="231">
        <f t="shared" ca="1" si="46"/>
        <v>189644.27853395682</v>
      </c>
      <c r="AD174" s="638">
        <f t="shared" ca="1" si="47"/>
        <v>228309.66296084551</v>
      </c>
      <c r="AE174" s="639">
        <f ca="1">($L174/$F$5)*Oil_Calcs!$F$10*$F$17</f>
        <v>155743.34392441841</v>
      </c>
      <c r="AF174" s="640">
        <f ca="1">($L174/$F$5)*Oil_Calcs!$F$11*$F$18</f>
        <v>169371.31669371313</v>
      </c>
      <c r="AG174" s="641">
        <f ca="1">($L174/$F$5)*Oil_Calcs!$F$12*$F$19</f>
        <v>184765.33227057281</v>
      </c>
      <c r="AH174" s="639">
        <f t="shared" ca="1" si="41"/>
        <v>12413.563385043677</v>
      </c>
      <c r="AI174" s="640">
        <f t="shared" ca="1" si="42"/>
        <v>17700.905882321491</v>
      </c>
      <c r="AJ174" s="641">
        <f t="shared" ca="1" si="43"/>
        <v>41783.187446630633</v>
      </c>
      <c r="AK174" s="639">
        <f t="shared" ca="1" si="48"/>
        <v>168156.90730946208</v>
      </c>
      <c r="AL174" s="640">
        <f t="shared" ca="1" si="49"/>
        <v>187072.22257603463</v>
      </c>
      <c r="AM174" s="641">
        <f t="shared" ca="1" si="50"/>
        <v>226548.51971720345</v>
      </c>
    </row>
    <row r="175" spans="1:39" s="137" customFormat="1" ht="12.9" customHeight="1" x14ac:dyDescent="0.3">
      <c r="A175" s="134"/>
      <c r="B175" s="134"/>
      <c r="C175" s="135"/>
      <c r="D175" s="647"/>
      <c r="E175" s="234" t="str">
        <f t="shared" ca="1" si="36"/>
        <v>Morocco</v>
      </c>
      <c r="F175" s="234" t="str">
        <f t="shared" ca="1" si="36"/>
        <v>ma</v>
      </c>
      <c r="G175" s="234" t="str">
        <f t="shared" ca="1" si="36"/>
        <v>e6bbls</v>
      </c>
      <c r="H175" s="633"/>
      <c r="I175" s="633"/>
      <c r="J175" s="231">
        <f t="shared" ca="1" si="44"/>
        <v>0</v>
      </c>
      <c r="K175" s="231">
        <f t="shared" ca="1" si="44"/>
        <v>5.8400000584000002E-2</v>
      </c>
      <c r="L175" s="328">
        <f t="shared" ca="1" si="44"/>
        <v>0</v>
      </c>
      <c r="M175" s="249">
        <f ca="1">($J175/$F$5)*(1-$F$9)*Oil_Calcs!$F$10*$F$17</f>
        <v>0</v>
      </c>
      <c r="N175" s="231">
        <f ca="1">($J175/$F$5)*(1-$F$9)*Oil_Calcs!$F$11*$F$18</f>
        <v>0</v>
      </c>
      <c r="O175" s="638">
        <f ca="1">($J175/$F$5)*(1-$F$9)*Oil_Calcs!$F$12*$F$19</f>
        <v>0</v>
      </c>
      <c r="P175" s="249">
        <f ca="1">IFERROR(IF(Summary!$F$5="GWP100",INDEX('General Inputs'!$G$80:$G$169,MATCH(Oil_Calcs!F175,'General Inputs'!$F$80:$F$169,0)),INDEX('General Inputs'!$G$177:$G$266,MATCH(Oil_Calcs!$F175,'General Inputs'!$F$177:$F$266,0)))*$J175,0)</f>
        <v>0</v>
      </c>
      <c r="Q175" s="249">
        <f ca="1">IFERROR(IF(Summary!$F$5="GWP100",INDEX('General Inputs'!$H$80:$H$169,MATCH(Oil_Calcs!$F175,'General Inputs'!$F$80:$F$169,0)),INDEX('General Inputs'!$H$177:$H$266,MATCH(Oil_Calcs!$F175,'General Inputs'!$F$177:$F$266,0)))*$J175,0)</f>
        <v>0</v>
      </c>
      <c r="R175" s="249">
        <f ca="1">IFERROR(IF(Summary!$F$5="GWP100",INDEX('General Inputs'!$I$80:$I$169,MATCH(Oil_Calcs!$F175,'General Inputs'!$F$80:$F$169,0)),INDEX('General Inputs'!$I$177:$I$266,MATCH(Oil_Calcs!$F175,'General Inputs'!$F$177:$F$266,0)))*$J175,0)</f>
        <v>0</v>
      </c>
      <c r="S175" s="249">
        <f t="shared" ca="1" si="40"/>
        <v>0</v>
      </c>
      <c r="T175" s="231">
        <f t="shared" ca="1" si="38"/>
        <v>0</v>
      </c>
      <c r="U175" s="638">
        <f t="shared" ca="1" si="39"/>
        <v>0</v>
      </c>
      <c r="V175" s="249">
        <f ca="1">($K175/$F$5)*(1-$F$9)*Oil_Calcs!$F$10*$F$17</f>
        <v>19.989665291301836</v>
      </c>
      <c r="W175" s="231">
        <f ca="1">($K175/$F$5)*(1-$F$9)*Oil_Calcs!$F$11*$F$18</f>
        <v>21.738816217388159</v>
      </c>
      <c r="X175" s="638">
        <f ca="1">($K175/$F$5)*(1-$F$9)*Oil_Calcs!$F$12*$F$19</f>
        <v>23.714638818319649</v>
      </c>
      <c r="Y175" s="249">
        <f ca="1">IFERROR(IF(Summary!$F$5="GWP100",INDEX('General Inputs'!$G$80:$G$169,MATCH(Oil_Calcs!F175,'General Inputs'!$F$80:$F$169,0)),INDEX('General Inputs'!$G$177:$G$266,MATCH(Oil_Calcs!$F175,'General Inputs'!$F$177:$F$266,0)))*$K175,0)</f>
        <v>2.4965466225064135</v>
      </c>
      <c r="Z175" s="231">
        <f ca="1">IFERROR(IF(Summary!$F$5="GWP100",INDEX('General Inputs'!$H$80:$H$169,MATCH(Oil_Calcs!$F175,'General Inputs'!$F$80:$F$169,0)),INDEX('General Inputs'!$H$177:$H$266,MATCH(Oil_Calcs!$F175,'General Inputs'!$F$177:$F$266,0)))*$K175,0)</f>
        <v>3.148164622456735</v>
      </c>
      <c r="AA175" s="638">
        <f ca="1">IFERROR(IF(Summary!$F$5="GWP100",INDEX('General Inputs'!$I$80:$I$169,MATCH(Oil_Calcs!$F175,'General Inputs'!$F$80:$F$169,0)),INDEX('General Inputs'!$I$177:$I$266,MATCH(Oil_Calcs!$F175,'General Inputs'!$F$177:$F$266,0)))*$K175,0)</f>
        <v>6.9295547583696946</v>
      </c>
      <c r="AB175" s="249">
        <f t="shared" ca="1" si="45"/>
        <v>22.486211913808251</v>
      </c>
      <c r="AC175" s="231">
        <f t="shared" ca="1" si="46"/>
        <v>24.886980839844895</v>
      </c>
      <c r="AD175" s="638">
        <f t="shared" ca="1" si="47"/>
        <v>30.644193576689343</v>
      </c>
      <c r="AE175" s="639">
        <f ca="1">($L175/$F$5)*Oil_Calcs!$F$10*$F$17</f>
        <v>0</v>
      </c>
      <c r="AF175" s="640">
        <f ca="1">($L175/$F$5)*Oil_Calcs!$F$11*$F$18</f>
        <v>0</v>
      </c>
      <c r="AG175" s="641">
        <f ca="1">($L175/$F$5)*Oil_Calcs!$F$12*$F$19</f>
        <v>0</v>
      </c>
      <c r="AH175" s="639">
        <f t="shared" ca="1" si="41"/>
        <v>0</v>
      </c>
      <c r="AI175" s="640">
        <f t="shared" ca="1" si="42"/>
        <v>0</v>
      </c>
      <c r="AJ175" s="641">
        <f t="shared" ca="1" si="43"/>
        <v>0</v>
      </c>
      <c r="AK175" s="639">
        <f t="shared" ca="1" si="48"/>
        <v>0</v>
      </c>
      <c r="AL175" s="640">
        <f t="shared" ca="1" si="49"/>
        <v>0</v>
      </c>
      <c r="AM175" s="641">
        <f t="shared" ca="1" si="50"/>
        <v>0</v>
      </c>
    </row>
    <row r="176" spans="1:39" s="137" customFormat="1" ht="12.9" customHeight="1" x14ac:dyDescent="0.3">
      <c r="A176" s="134"/>
      <c r="B176" s="134"/>
      <c r="C176" s="135"/>
      <c r="D176" s="647"/>
      <c r="E176" s="234" t="str">
        <f t="shared" ca="1" si="36"/>
        <v>Monaco</v>
      </c>
      <c r="F176" s="234" t="str">
        <f t="shared" ca="1" si="36"/>
        <v>mc</v>
      </c>
      <c r="G176" s="234" t="str">
        <f t="shared" ca="1" si="36"/>
        <v>e6bbls</v>
      </c>
      <c r="H176" s="633"/>
      <c r="I176" s="633"/>
      <c r="J176" s="231">
        <f t="shared" ca="1" si="44"/>
        <v>0</v>
      </c>
      <c r="K176" s="231">
        <f t="shared" ca="1" si="44"/>
        <v>0</v>
      </c>
      <c r="L176" s="328">
        <f t="shared" ca="1" si="44"/>
        <v>0</v>
      </c>
      <c r="M176" s="249">
        <f ca="1">($J176/$F$5)*(1-$F$9)*Oil_Calcs!$F$10*$F$17</f>
        <v>0</v>
      </c>
      <c r="N176" s="231">
        <f ca="1">($J176/$F$5)*(1-$F$9)*Oil_Calcs!$F$11*$F$18</f>
        <v>0</v>
      </c>
      <c r="O176" s="638">
        <f ca="1">($J176/$F$5)*(1-$F$9)*Oil_Calcs!$F$12*$F$19</f>
        <v>0</v>
      </c>
      <c r="P176" s="249">
        <f ca="1">IFERROR(IF(Summary!$F$5="GWP100",INDEX('General Inputs'!$G$80:$G$169,MATCH(Oil_Calcs!F176,'General Inputs'!$F$80:$F$169,0)),INDEX('General Inputs'!$G$177:$G$266,MATCH(Oil_Calcs!$F176,'General Inputs'!$F$177:$F$266,0)))*$J176,0)</f>
        <v>0</v>
      </c>
      <c r="Q176" s="249">
        <f ca="1">IFERROR(IF(Summary!$F$5="GWP100",INDEX('General Inputs'!$H$80:$H$169,MATCH(Oil_Calcs!$F176,'General Inputs'!$F$80:$F$169,0)),INDEX('General Inputs'!$H$177:$H$266,MATCH(Oil_Calcs!$F176,'General Inputs'!$F$177:$F$266,0)))*$J176,0)</f>
        <v>0</v>
      </c>
      <c r="R176" s="249">
        <f ca="1">IFERROR(IF(Summary!$F$5="GWP100",INDEX('General Inputs'!$I$80:$I$169,MATCH(Oil_Calcs!$F176,'General Inputs'!$F$80:$F$169,0)),INDEX('General Inputs'!$I$177:$I$266,MATCH(Oil_Calcs!$F176,'General Inputs'!$F$177:$F$266,0)))*$J176,0)</f>
        <v>0</v>
      </c>
      <c r="S176" s="249">
        <f t="shared" ca="1" si="40"/>
        <v>0</v>
      </c>
      <c r="T176" s="231">
        <f t="shared" ca="1" si="38"/>
        <v>0</v>
      </c>
      <c r="U176" s="638">
        <f t="shared" ca="1" si="39"/>
        <v>0</v>
      </c>
      <c r="V176" s="249">
        <f ca="1">($K176/$F$5)*(1-$F$9)*Oil_Calcs!$F$10*$F$17</f>
        <v>0</v>
      </c>
      <c r="W176" s="231">
        <f ca="1">($K176/$F$5)*(1-$F$9)*Oil_Calcs!$F$11*$F$18</f>
        <v>0</v>
      </c>
      <c r="X176" s="638">
        <f ca="1">($K176/$F$5)*(1-$F$9)*Oil_Calcs!$F$12*$F$19</f>
        <v>0</v>
      </c>
      <c r="Y176" s="249">
        <f ca="1">IFERROR(IF(Summary!$F$5="GWP100",INDEX('General Inputs'!$G$80:$G$169,MATCH(Oil_Calcs!F176,'General Inputs'!$F$80:$F$169,0)),INDEX('General Inputs'!$G$177:$G$266,MATCH(Oil_Calcs!$F176,'General Inputs'!$F$177:$F$266,0)))*$K176,0)</f>
        <v>0</v>
      </c>
      <c r="Z176" s="231">
        <f ca="1">IFERROR(IF(Summary!$F$5="GWP100",INDEX('General Inputs'!$H$80:$H$169,MATCH(Oil_Calcs!$F176,'General Inputs'!$F$80:$F$169,0)),INDEX('General Inputs'!$H$177:$H$266,MATCH(Oil_Calcs!$F176,'General Inputs'!$F$177:$F$266,0)))*$K176,0)</f>
        <v>0</v>
      </c>
      <c r="AA176" s="638">
        <f ca="1">IFERROR(IF(Summary!$F$5="GWP100",INDEX('General Inputs'!$I$80:$I$169,MATCH(Oil_Calcs!$F176,'General Inputs'!$F$80:$F$169,0)),INDEX('General Inputs'!$I$177:$I$266,MATCH(Oil_Calcs!$F176,'General Inputs'!$F$177:$F$266,0)))*$K176,0)</f>
        <v>0</v>
      </c>
      <c r="AB176" s="249">
        <f t="shared" ca="1" si="45"/>
        <v>0</v>
      </c>
      <c r="AC176" s="231">
        <f t="shared" ca="1" si="46"/>
        <v>0</v>
      </c>
      <c r="AD176" s="638">
        <f t="shared" ca="1" si="47"/>
        <v>0</v>
      </c>
      <c r="AE176" s="639">
        <f ca="1">($L176/$F$5)*Oil_Calcs!$F$10*$F$17</f>
        <v>0</v>
      </c>
      <c r="AF176" s="640">
        <f ca="1">($L176/$F$5)*Oil_Calcs!$F$11*$F$18</f>
        <v>0</v>
      </c>
      <c r="AG176" s="641">
        <f ca="1">($L176/$F$5)*Oil_Calcs!$F$12*$F$19</f>
        <v>0</v>
      </c>
      <c r="AH176" s="639">
        <f t="shared" ca="1" si="41"/>
        <v>0</v>
      </c>
      <c r="AI176" s="640">
        <f t="shared" ca="1" si="42"/>
        <v>0</v>
      </c>
      <c r="AJ176" s="641">
        <f t="shared" ca="1" si="43"/>
        <v>0</v>
      </c>
      <c r="AK176" s="639">
        <f t="shared" ca="1" si="48"/>
        <v>0</v>
      </c>
      <c r="AL176" s="640">
        <f t="shared" ca="1" si="49"/>
        <v>0</v>
      </c>
      <c r="AM176" s="641">
        <f t="shared" ca="1" si="50"/>
        <v>0</v>
      </c>
    </row>
    <row r="177" spans="1:39" s="137" customFormat="1" ht="12.9" customHeight="1" x14ac:dyDescent="0.3">
      <c r="A177" s="134"/>
      <c r="B177" s="134"/>
      <c r="C177" s="135"/>
      <c r="D177" s="647"/>
      <c r="E177" s="234" t="str">
        <f t="shared" ca="1" si="36"/>
        <v>Moldova, Republic of</v>
      </c>
      <c r="F177" s="234" t="str">
        <f t="shared" ca="1" si="36"/>
        <v>md</v>
      </c>
      <c r="G177" s="234" t="str">
        <f t="shared" ca="1" si="36"/>
        <v>e6bbls</v>
      </c>
      <c r="H177" s="633"/>
      <c r="I177" s="633"/>
      <c r="J177" s="231">
        <f t="shared" ca="1" si="44"/>
        <v>0</v>
      </c>
      <c r="K177" s="231">
        <f t="shared" ca="1" si="44"/>
        <v>0</v>
      </c>
      <c r="L177" s="328">
        <f t="shared" ca="1" si="44"/>
        <v>0</v>
      </c>
      <c r="M177" s="249">
        <f ca="1">($J177/$F$5)*(1-$F$9)*Oil_Calcs!$F$10*$F$17</f>
        <v>0</v>
      </c>
      <c r="N177" s="231">
        <f ca="1">($J177/$F$5)*(1-$F$9)*Oil_Calcs!$F$11*$F$18</f>
        <v>0</v>
      </c>
      <c r="O177" s="638">
        <f ca="1">($J177/$F$5)*(1-$F$9)*Oil_Calcs!$F$12*$F$19</f>
        <v>0</v>
      </c>
      <c r="P177" s="249">
        <f ca="1">IFERROR(IF(Summary!$F$5="GWP100",INDEX('General Inputs'!$G$80:$G$169,MATCH(Oil_Calcs!F177,'General Inputs'!$F$80:$F$169,0)),INDEX('General Inputs'!$G$177:$G$266,MATCH(Oil_Calcs!$F177,'General Inputs'!$F$177:$F$266,0)))*$J177,0)</f>
        <v>0</v>
      </c>
      <c r="Q177" s="249">
        <f ca="1">IFERROR(IF(Summary!$F$5="GWP100",INDEX('General Inputs'!$H$80:$H$169,MATCH(Oil_Calcs!$F177,'General Inputs'!$F$80:$F$169,0)),INDEX('General Inputs'!$H$177:$H$266,MATCH(Oil_Calcs!$F177,'General Inputs'!$F$177:$F$266,0)))*$J177,0)</f>
        <v>0</v>
      </c>
      <c r="R177" s="249">
        <f ca="1">IFERROR(IF(Summary!$F$5="GWP100",INDEX('General Inputs'!$I$80:$I$169,MATCH(Oil_Calcs!$F177,'General Inputs'!$F$80:$F$169,0)),INDEX('General Inputs'!$I$177:$I$266,MATCH(Oil_Calcs!$F177,'General Inputs'!$F$177:$F$266,0)))*$J177,0)</f>
        <v>0</v>
      </c>
      <c r="S177" s="249">
        <f t="shared" ca="1" si="40"/>
        <v>0</v>
      </c>
      <c r="T177" s="231">
        <f t="shared" ca="1" si="38"/>
        <v>0</v>
      </c>
      <c r="U177" s="638">
        <f t="shared" ca="1" si="39"/>
        <v>0</v>
      </c>
      <c r="V177" s="249">
        <f ca="1">($K177/$F$5)*(1-$F$9)*Oil_Calcs!$F$10*$F$17</f>
        <v>0</v>
      </c>
      <c r="W177" s="231">
        <f ca="1">($K177/$F$5)*(1-$F$9)*Oil_Calcs!$F$11*$F$18</f>
        <v>0</v>
      </c>
      <c r="X177" s="638">
        <f ca="1">($K177/$F$5)*(1-$F$9)*Oil_Calcs!$F$12*$F$19</f>
        <v>0</v>
      </c>
      <c r="Y177" s="249">
        <f ca="1">IFERROR(IF(Summary!$F$5="GWP100",INDEX('General Inputs'!$G$80:$G$169,MATCH(Oil_Calcs!F177,'General Inputs'!$F$80:$F$169,0)),INDEX('General Inputs'!$G$177:$G$266,MATCH(Oil_Calcs!$F177,'General Inputs'!$F$177:$F$266,0)))*$K177,0)</f>
        <v>0</v>
      </c>
      <c r="Z177" s="231">
        <f ca="1">IFERROR(IF(Summary!$F$5="GWP100",INDEX('General Inputs'!$H$80:$H$169,MATCH(Oil_Calcs!$F177,'General Inputs'!$F$80:$F$169,0)),INDEX('General Inputs'!$H$177:$H$266,MATCH(Oil_Calcs!$F177,'General Inputs'!$F$177:$F$266,0)))*$K177,0)</f>
        <v>0</v>
      </c>
      <c r="AA177" s="638">
        <f ca="1">IFERROR(IF(Summary!$F$5="GWP100",INDEX('General Inputs'!$I$80:$I$169,MATCH(Oil_Calcs!$F177,'General Inputs'!$F$80:$F$169,0)),INDEX('General Inputs'!$I$177:$I$266,MATCH(Oil_Calcs!$F177,'General Inputs'!$F$177:$F$266,0)))*$K177,0)</f>
        <v>0</v>
      </c>
      <c r="AB177" s="249">
        <f t="shared" ca="1" si="45"/>
        <v>0</v>
      </c>
      <c r="AC177" s="231">
        <f t="shared" ca="1" si="46"/>
        <v>0</v>
      </c>
      <c r="AD177" s="638">
        <f t="shared" ca="1" si="47"/>
        <v>0</v>
      </c>
      <c r="AE177" s="639">
        <f ca="1">($L177/$F$5)*Oil_Calcs!$F$10*$F$17</f>
        <v>0</v>
      </c>
      <c r="AF177" s="640">
        <f ca="1">($L177/$F$5)*Oil_Calcs!$F$11*$F$18</f>
        <v>0</v>
      </c>
      <c r="AG177" s="641">
        <f ca="1">($L177/$F$5)*Oil_Calcs!$F$12*$F$19</f>
        <v>0</v>
      </c>
      <c r="AH177" s="639">
        <f t="shared" ca="1" si="41"/>
        <v>0</v>
      </c>
      <c r="AI177" s="640">
        <f t="shared" ca="1" si="42"/>
        <v>0</v>
      </c>
      <c r="AJ177" s="641">
        <f t="shared" ca="1" si="43"/>
        <v>0</v>
      </c>
      <c r="AK177" s="639">
        <f t="shared" ca="1" si="48"/>
        <v>0</v>
      </c>
      <c r="AL177" s="640">
        <f t="shared" ca="1" si="49"/>
        <v>0</v>
      </c>
      <c r="AM177" s="641">
        <f t="shared" ca="1" si="50"/>
        <v>0</v>
      </c>
    </row>
    <row r="178" spans="1:39" s="137" customFormat="1" ht="12.9" customHeight="1" x14ac:dyDescent="0.3">
      <c r="A178" s="134"/>
      <c r="B178" s="134"/>
      <c r="C178" s="135"/>
      <c r="D178" s="647"/>
      <c r="E178" s="234" t="str">
        <f t="shared" ca="1" si="36"/>
        <v>Montenegro</v>
      </c>
      <c r="F178" s="234" t="str">
        <f t="shared" ca="1" si="36"/>
        <v>me</v>
      </c>
      <c r="G178" s="234" t="str">
        <f t="shared" ca="1" si="36"/>
        <v>e6bbls</v>
      </c>
      <c r="H178" s="633"/>
      <c r="I178" s="633"/>
      <c r="J178" s="231">
        <f t="shared" ca="1" si="44"/>
        <v>0</v>
      </c>
      <c r="K178" s="231">
        <f t="shared" ca="1" si="44"/>
        <v>0</v>
      </c>
      <c r="L178" s="328">
        <f t="shared" ca="1" si="44"/>
        <v>0</v>
      </c>
      <c r="M178" s="249">
        <f ca="1">($J178/$F$5)*(1-$F$9)*Oil_Calcs!$F$10*$F$17</f>
        <v>0</v>
      </c>
      <c r="N178" s="231">
        <f ca="1">($J178/$F$5)*(1-$F$9)*Oil_Calcs!$F$11*$F$18</f>
        <v>0</v>
      </c>
      <c r="O178" s="638">
        <f ca="1">($J178/$F$5)*(1-$F$9)*Oil_Calcs!$F$12*$F$19</f>
        <v>0</v>
      </c>
      <c r="P178" s="249">
        <f ca="1">IFERROR(IF(Summary!$F$5="GWP100",INDEX('General Inputs'!$G$80:$G$169,MATCH(Oil_Calcs!F178,'General Inputs'!$F$80:$F$169,0)),INDEX('General Inputs'!$G$177:$G$266,MATCH(Oil_Calcs!$F178,'General Inputs'!$F$177:$F$266,0)))*$J178,0)</f>
        <v>0</v>
      </c>
      <c r="Q178" s="249">
        <f ca="1">IFERROR(IF(Summary!$F$5="GWP100",INDEX('General Inputs'!$H$80:$H$169,MATCH(Oil_Calcs!$F178,'General Inputs'!$F$80:$F$169,0)),INDEX('General Inputs'!$H$177:$H$266,MATCH(Oil_Calcs!$F178,'General Inputs'!$F$177:$F$266,0)))*$J178,0)</f>
        <v>0</v>
      </c>
      <c r="R178" s="249">
        <f ca="1">IFERROR(IF(Summary!$F$5="GWP100",INDEX('General Inputs'!$I$80:$I$169,MATCH(Oil_Calcs!$F178,'General Inputs'!$F$80:$F$169,0)),INDEX('General Inputs'!$I$177:$I$266,MATCH(Oil_Calcs!$F178,'General Inputs'!$F$177:$F$266,0)))*$J178,0)</f>
        <v>0</v>
      </c>
      <c r="S178" s="249">
        <f t="shared" ca="1" si="40"/>
        <v>0</v>
      </c>
      <c r="T178" s="231">
        <f t="shared" ca="1" si="38"/>
        <v>0</v>
      </c>
      <c r="U178" s="638">
        <f t="shared" ca="1" si="39"/>
        <v>0</v>
      </c>
      <c r="V178" s="249">
        <f ca="1">($K178/$F$5)*(1-$F$9)*Oil_Calcs!$F$10*$F$17</f>
        <v>0</v>
      </c>
      <c r="W178" s="231">
        <f ca="1">($K178/$F$5)*(1-$F$9)*Oil_Calcs!$F$11*$F$18</f>
        <v>0</v>
      </c>
      <c r="X178" s="638">
        <f ca="1">($K178/$F$5)*(1-$F$9)*Oil_Calcs!$F$12*$F$19</f>
        <v>0</v>
      </c>
      <c r="Y178" s="249">
        <f ca="1">IFERROR(IF(Summary!$F$5="GWP100",INDEX('General Inputs'!$G$80:$G$169,MATCH(Oil_Calcs!F178,'General Inputs'!$F$80:$F$169,0)),INDEX('General Inputs'!$G$177:$G$266,MATCH(Oil_Calcs!$F178,'General Inputs'!$F$177:$F$266,0)))*$K178,0)</f>
        <v>0</v>
      </c>
      <c r="Z178" s="231">
        <f ca="1">IFERROR(IF(Summary!$F$5="GWP100",INDEX('General Inputs'!$H$80:$H$169,MATCH(Oil_Calcs!$F178,'General Inputs'!$F$80:$F$169,0)),INDEX('General Inputs'!$H$177:$H$266,MATCH(Oil_Calcs!$F178,'General Inputs'!$F$177:$F$266,0)))*$K178,0)</f>
        <v>0</v>
      </c>
      <c r="AA178" s="638">
        <f ca="1">IFERROR(IF(Summary!$F$5="GWP100",INDEX('General Inputs'!$I$80:$I$169,MATCH(Oil_Calcs!$F178,'General Inputs'!$F$80:$F$169,0)),INDEX('General Inputs'!$I$177:$I$266,MATCH(Oil_Calcs!$F178,'General Inputs'!$F$177:$F$266,0)))*$K178,0)</f>
        <v>0</v>
      </c>
      <c r="AB178" s="249">
        <f t="shared" ca="1" si="45"/>
        <v>0</v>
      </c>
      <c r="AC178" s="231">
        <f t="shared" ca="1" si="46"/>
        <v>0</v>
      </c>
      <c r="AD178" s="638">
        <f t="shared" ca="1" si="47"/>
        <v>0</v>
      </c>
      <c r="AE178" s="639">
        <f ca="1">($L178/$F$5)*Oil_Calcs!$F$10*$F$17</f>
        <v>0</v>
      </c>
      <c r="AF178" s="640">
        <f ca="1">($L178/$F$5)*Oil_Calcs!$F$11*$F$18</f>
        <v>0</v>
      </c>
      <c r="AG178" s="641">
        <f ca="1">($L178/$F$5)*Oil_Calcs!$F$12*$F$19</f>
        <v>0</v>
      </c>
      <c r="AH178" s="639">
        <f t="shared" ca="1" si="41"/>
        <v>0</v>
      </c>
      <c r="AI178" s="640">
        <f t="shared" ca="1" si="42"/>
        <v>0</v>
      </c>
      <c r="AJ178" s="641">
        <f t="shared" ca="1" si="43"/>
        <v>0</v>
      </c>
      <c r="AK178" s="639">
        <f t="shared" ca="1" si="48"/>
        <v>0</v>
      </c>
      <c r="AL178" s="640">
        <f t="shared" ca="1" si="49"/>
        <v>0</v>
      </c>
      <c r="AM178" s="641">
        <f t="shared" ca="1" si="50"/>
        <v>0</v>
      </c>
    </row>
    <row r="179" spans="1:39" s="137" customFormat="1" ht="12.9" customHeight="1" x14ac:dyDescent="0.3">
      <c r="A179" s="134"/>
      <c r="B179" s="134"/>
      <c r="C179" s="135"/>
      <c r="D179" s="647"/>
      <c r="E179" s="234" t="str">
        <f t="shared" ca="1" si="36"/>
        <v>Saint Martin (French part)</v>
      </c>
      <c r="F179" s="234" t="str">
        <f t="shared" ca="1" si="36"/>
        <v>mf</v>
      </c>
      <c r="G179" s="234" t="str">
        <f t="shared" ca="1" si="36"/>
        <v>e6bbls</v>
      </c>
      <c r="H179" s="633"/>
      <c r="I179" s="633"/>
      <c r="J179" s="231">
        <f t="shared" ca="1" si="44"/>
        <v>0</v>
      </c>
      <c r="K179" s="231">
        <f t="shared" ca="1" si="44"/>
        <v>0</v>
      </c>
      <c r="L179" s="328">
        <f t="shared" ca="1" si="44"/>
        <v>0</v>
      </c>
      <c r="M179" s="249">
        <f ca="1">($J179/$F$5)*(1-$F$9)*Oil_Calcs!$F$10*$F$17</f>
        <v>0</v>
      </c>
      <c r="N179" s="231">
        <f ca="1">($J179/$F$5)*(1-$F$9)*Oil_Calcs!$F$11*$F$18</f>
        <v>0</v>
      </c>
      <c r="O179" s="638">
        <f ca="1">($J179/$F$5)*(1-$F$9)*Oil_Calcs!$F$12*$F$19</f>
        <v>0</v>
      </c>
      <c r="P179" s="249">
        <f ca="1">IFERROR(IF(Summary!$F$5="GWP100",INDEX('General Inputs'!$G$80:$G$169,MATCH(Oil_Calcs!F179,'General Inputs'!$F$80:$F$169,0)),INDEX('General Inputs'!$G$177:$G$266,MATCH(Oil_Calcs!$F179,'General Inputs'!$F$177:$F$266,0)))*$J179,0)</f>
        <v>0</v>
      </c>
      <c r="Q179" s="249">
        <f ca="1">IFERROR(IF(Summary!$F$5="GWP100",INDEX('General Inputs'!$H$80:$H$169,MATCH(Oil_Calcs!$F179,'General Inputs'!$F$80:$F$169,0)),INDEX('General Inputs'!$H$177:$H$266,MATCH(Oil_Calcs!$F179,'General Inputs'!$F$177:$F$266,0)))*$J179,0)</f>
        <v>0</v>
      </c>
      <c r="R179" s="249">
        <f ca="1">IFERROR(IF(Summary!$F$5="GWP100",INDEX('General Inputs'!$I$80:$I$169,MATCH(Oil_Calcs!$F179,'General Inputs'!$F$80:$F$169,0)),INDEX('General Inputs'!$I$177:$I$266,MATCH(Oil_Calcs!$F179,'General Inputs'!$F$177:$F$266,0)))*$J179,0)</f>
        <v>0</v>
      </c>
      <c r="S179" s="249">
        <f t="shared" ca="1" si="40"/>
        <v>0</v>
      </c>
      <c r="T179" s="231">
        <f t="shared" ca="1" si="38"/>
        <v>0</v>
      </c>
      <c r="U179" s="638">
        <f t="shared" ca="1" si="39"/>
        <v>0</v>
      </c>
      <c r="V179" s="249">
        <f ca="1">($K179/$F$5)*(1-$F$9)*Oil_Calcs!$F$10*$F$17</f>
        <v>0</v>
      </c>
      <c r="W179" s="231">
        <f ca="1">($K179/$F$5)*(1-$F$9)*Oil_Calcs!$F$11*$F$18</f>
        <v>0</v>
      </c>
      <c r="X179" s="638">
        <f ca="1">($K179/$F$5)*(1-$F$9)*Oil_Calcs!$F$12*$F$19</f>
        <v>0</v>
      </c>
      <c r="Y179" s="249">
        <f ca="1">IFERROR(IF(Summary!$F$5="GWP100",INDEX('General Inputs'!$G$80:$G$169,MATCH(Oil_Calcs!F179,'General Inputs'!$F$80:$F$169,0)),INDEX('General Inputs'!$G$177:$G$266,MATCH(Oil_Calcs!$F179,'General Inputs'!$F$177:$F$266,0)))*$K179,0)</f>
        <v>0</v>
      </c>
      <c r="Z179" s="231">
        <f ca="1">IFERROR(IF(Summary!$F$5="GWP100",INDEX('General Inputs'!$H$80:$H$169,MATCH(Oil_Calcs!$F179,'General Inputs'!$F$80:$F$169,0)),INDEX('General Inputs'!$H$177:$H$266,MATCH(Oil_Calcs!$F179,'General Inputs'!$F$177:$F$266,0)))*$K179,0)</f>
        <v>0</v>
      </c>
      <c r="AA179" s="638">
        <f ca="1">IFERROR(IF(Summary!$F$5="GWP100",INDEX('General Inputs'!$I$80:$I$169,MATCH(Oil_Calcs!$F179,'General Inputs'!$F$80:$F$169,0)),INDEX('General Inputs'!$I$177:$I$266,MATCH(Oil_Calcs!$F179,'General Inputs'!$F$177:$F$266,0)))*$K179,0)</f>
        <v>0</v>
      </c>
      <c r="AB179" s="249">
        <f t="shared" ca="1" si="45"/>
        <v>0</v>
      </c>
      <c r="AC179" s="231">
        <f t="shared" ca="1" si="46"/>
        <v>0</v>
      </c>
      <c r="AD179" s="638">
        <f t="shared" ca="1" si="47"/>
        <v>0</v>
      </c>
      <c r="AE179" s="639">
        <f ca="1">($L179/$F$5)*Oil_Calcs!$F$10*$F$17</f>
        <v>0</v>
      </c>
      <c r="AF179" s="640">
        <f ca="1">($L179/$F$5)*Oil_Calcs!$F$11*$F$18</f>
        <v>0</v>
      </c>
      <c r="AG179" s="641">
        <f ca="1">($L179/$F$5)*Oil_Calcs!$F$12*$F$19</f>
        <v>0</v>
      </c>
      <c r="AH179" s="639">
        <f t="shared" ca="1" si="41"/>
        <v>0</v>
      </c>
      <c r="AI179" s="640">
        <f t="shared" ca="1" si="42"/>
        <v>0</v>
      </c>
      <c r="AJ179" s="641">
        <f t="shared" ca="1" si="43"/>
        <v>0</v>
      </c>
      <c r="AK179" s="639">
        <f t="shared" ca="1" si="48"/>
        <v>0</v>
      </c>
      <c r="AL179" s="640">
        <f t="shared" ca="1" si="49"/>
        <v>0</v>
      </c>
      <c r="AM179" s="641">
        <f t="shared" ca="1" si="50"/>
        <v>0</v>
      </c>
    </row>
    <row r="180" spans="1:39" s="137" customFormat="1" ht="12.9" customHeight="1" x14ac:dyDescent="0.3">
      <c r="A180" s="134"/>
      <c r="B180" s="134"/>
      <c r="C180" s="135"/>
      <c r="D180" s="647"/>
      <c r="E180" s="234" t="str">
        <f t="shared" ca="1" si="36"/>
        <v>Madagascar</v>
      </c>
      <c r="F180" s="234" t="str">
        <f t="shared" ca="1" si="36"/>
        <v>mg</v>
      </c>
      <c r="G180" s="234" t="str">
        <f t="shared" ca="1" si="36"/>
        <v>e6bbls</v>
      </c>
      <c r="H180" s="633"/>
      <c r="I180" s="633"/>
      <c r="J180" s="231">
        <f t="shared" ca="1" si="44"/>
        <v>0</v>
      </c>
      <c r="K180" s="231">
        <f t="shared" ca="1" si="44"/>
        <v>0</v>
      </c>
      <c r="L180" s="328">
        <f t="shared" ca="1" si="44"/>
        <v>0</v>
      </c>
      <c r="M180" s="249">
        <f ca="1">($J180/$F$5)*(1-$F$9)*Oil_Calcs!$F$10*$F$17</f>
        <v>0</v>
      </c>
      <c r="N180" s="231">
        <f ca="1">($J180/$F$5)*(1-$F$9)*Oil_Calcs!$F$11*$F$18</f>
        <v>0</v>
      </c>
      <c r="O180" s="638">
        <f ca="1">($J180/$F$5)*(1-$F$9)*Oil_Calcs!$F$12*$F$19</f>
        <v>0</v>
      </c>
      <c r="P180" s="249">
        <f ca="1">IFERROR(IF(Summary!$F$5="GWP100",INDEX('General Inputs'!$G$80:$G$169,MATCH(Oil_Calcs!F180,'General Inputs'!$F$80:$F$169,0)),INDEX('General Inputs'!$G$177:$G$266,MATCH(Oil_Calcs!$F180,'General Inputs'!$F$177:$F$266,0)))*$J180,0)</f>
        <v>0</v>
      </c>
      <c r="Q180" s="249">
        <f ca="1">IFERROR(IF(Summary!$F$5="GWP100",INDEX('General Inputs'!$H$80:$H$169,MATCH(Oil_Calcs!$F180,'General Inputs'!$F$80:$F$169,0)),INDEX('General Inputs'!$H$177:$H$266,MATCH(Oil_Calcs!$F180,'General Inputs'!$F$177:$F$266,0)))*$J180,0)</f>
        <v>0</v>
      </c>
      <c r="R180" s="249">
        <f ca="1">IFERROR(IF(Summary!$F$5="GWP100",INDEX('General Inputs'!$I$80:$I$169,MATCH(Oil_Calcs!$F180,'General Inputs'!$F$80:$F$169,0)),INDEX('General Inputs'!$I$177:$I$266,MATCH(Oil_Calcs!$F180,'General Inputs'!$F$177:$F$266,0)))*$J180,0)</f>
        <v>0</v>
      </c>
      <c r="S180" s="249">
        <f t="shared" ca="1" si="40"/>
        <v>0</v>
      </c>
      <c r="T180" s="231">
        <f t="shared" ca="1" si="38"/>
        <v>0</v>
      </c>
      <c r="U180" s="638">
        <f t="shared" ca="1" si="39"/>
        <v>0</v>
      </c>
      <c r="V180" s="249">
        <f ca="1">($K180/$F$5)*(1-$F$9)*Oil_Calcs!$F$10*$F$17</f>
        <v>0</v>
      </c>
      <c r="W180" s="231">
        <f ca="1">($K180/$F$5)*(1-$F$9)*Oil_Calcs!$F$11*$F$18</f>
        <v>0</v>
      </c>
      <c r="X180" s="638">
        <f ca="1">($K180/$F$5)*(1-$F$9)*Oil_Calcs!$F$12*$F$19</f>
        <v>0</v>
      </c>
      <c r="Y180" s="249">
        <f ca="1">IFERROR(IF(Summary!$F$5="GWP100",INDEX('General Inputs'!$G$80:$G$169,MATCH(Oil_Calcs!F180,'General Inputs'!$F$80:$F$169,0)),INDEX('General Inputs'!$G$177:$G$266,MATCH(Oil_Calcs!$F180,'General Inputs'!$F$177:$F$266,0)))*$K180,0)</f>
        <v>0</v>
      </c>
      <c r="Z180" s="231">
        <f ca="1">IFERROR(IF(Summary!$F$5="GWP100",INDEX('General Inputs'!$H$80:$H$169,MATCH(Oil_Calcs!$F180,'General Inputs'!$F$80:$F$169,0)),INDEX('General Inputs'!$H$177:$H$266,MATCH(Oil_Calcs!$F180,'General Inputs'!$F$177:$F$266,0)))*$K180,0)</f>
        <v>0</v>
      </c>
      <c r="AA180" s="638">
        <f ca="1">IFERROR(IF(Summary!$F$5="GWP100",INDEX('General Inputs'!$I$80:$I$169,MATCH(Oil_Calcs!$F180,'General Inputs'!$F$80:$F$169,0)),INDEX('General Inputs'!$I$177:$I$266,MATCH(Oil_Calcs!$F180,'General Inputs'!$F$177:$F$266,0)))*$K180,0)</f>
        <v>0</v>
      </c>
      <c r="AB180" s="249">
        <f t="shared" ca="1" si="45"/>
        <v>0</v>
      </c>
      <c r="AC180" s="231">
        <f t="shared" ca="1" si="46"/>
        <v>0</v>
      </c>
      <c r="AD180" s="638">
        <f t="shared" ca="1" si="47"/>
        <v>0</v>
      </c>
      <c r="AE180" s="639">
        <f ca="1">($L180/$F$5)*Oil_Calcs!$F$10*$F$17</f>
        <v>0</v>
      </c>
      <c r="AF180" s="640">
        <f ca="1">($L180/$F$5)*Oil_Calcs!$F$11*$F$18</f>
        <v>0</v>
      </c>
      <c r="AG180" s="641">
        <f ca="1">($L180/$F$5)*Oil_Calcs!$F$12*$F$19</f>
        <v>0</v>
      </c>
      <c r="AH180" s="639">
        <f t="shared" ca="1" si="41"/>
        <v>0</v>
      </c>
      <c r="AI180" s="640">
        <f t="shared" ca="1" si="42"/>
        <v>0</v>
      </c>
      <c r="AJ180" s="641">
        <f t="shared" ca="1" si="43"/>
        <v>0</v>
      </c>
      <c r="AK180" s="639">
        <f t="shared" ca="1" si="48"/>
        <v>0</v>
      </c>
      <c r="AL180" s="640">
        <f t="shared" ca="1" si="49"/>
        <v>0</v>
      </c>
      <c r="AM180" s="641">
        <f t="shared" ca="1" si="50"/>
        <v>0</v>
      </c>
    </row>
    <row r="181" spans="1:39" s="137" customFormat="1" ht="12.9" customHeight="1" x14ac:dyDescent="0.3">
      <c r="A181" s="134"/>
      <c r="B181" s="134"/>
      <c r="C181" s="135"/>
      <c r="D181" s="647"/>
      <c r="E181" s="234" t="str">
        <f t="shared" ca="1" si="36"/>
        <v>Marshall Islands</v>
      </c>
      <c r="F181" s="234" t="str">
        <f t="shared" ca="1" si="36"/>
        <v>mh</v>
      </c>
      <c r="G181" s="234" t="str">
        <f t="shared" ca="1" si="36"/>
        <v>e6bbls</v>
      </c>
      <c r="H181" s="633"/>
      <c r="I181" s="633"/>
      <c r="J181" s="231">
        <f t="shared" ca="1" si="44"/>
        <v>0</v>
      </c>
      <c r="K181" s="231">
        <f t="shared" ca="1" si="44"/>
        <v>0</v>
      </c>
      <c r="L181" s="328">
        <f t="shared" ca="1" si="44"/>
        <v>0</v>
      </c>
      <c r="M181" s="249">
        <f ca="1">($J181/$F$5)*(1-$F$9)*Oil_Calcs!$F$10*$F$17</f>
        <v>0</v>
      </c>
      <c r="N181" s="231">
        <f ca="1">($J181/$F$5)*(1-$F$9)*Oil_Calcs!$F$11*$F$18</f>
        <v>0</v>
      </c>
      <c r="O181" s="638">
        <f ca="1">($J181/$F$5)*(1-$F$9)*Oil_Calcs!$F$12*$F$19</f>
        <v>0</v>
      </c>
      <c r="P181" s="249">
        <f ca="1">IFERROR(IF(Summary!$F$5="GWP100",INDEX('General Inputs'!$G$80:$G$169,MATCH(Oil_Calcs!F181,'General Inputs'!$F$80:$F$169,0)),INDEX('General Inputs'!$G$177:$G$266,MATCH(Oil_Calcs!$F181,'General Inputs'!$F$177:$F$266,0)))*$J181,0)</f>
        <v>0</v>
      </c>
      <c r="Q181" s="249">
        <f ca="1">IFERROR(IF(Summary!$F$5="GWP100",INDEX('General Inputs'!$H$80:$H$169,MATCH(Oil_Calcs!$F181,'General Inputs'!$F$80:$F$169,0)),INDEX('General Inputs'!$H$177:$H$266,MATCH(Oil_Calcs!$F181,'General Inputs'!$F$177:$F$266,0)))*$J181,0)</f>
        <v>0</v>
      </c>
      <c r="R181" s="249">
        <f ca="1">IFERROR(IF(Summary!$F$5="GWP100",INDEX('General Inputs'!$I$80:$I$169,MATCH(Oil_Calcs!$F181,'General Inputs'!$F$80:$F$169,0)),INDEX('General Inputs'!$I$177:$I$266,MATCH(Oil_Calcs!$F181,'General Inputs'!$F$177:$F$266,0)))*$J181,0)</f>
        <v>0</v>
      </c>
      <c r="S181" s="249">
        <f t="shared" ca="1" si="40"/>
        <v>0</v>
      </c>
      <c r="T181" s="231">
        <f t="shared" ca="1" si="38"/>
        <v>0</v>
      </c>
      <c r="U181" s="638">
        <f t="shared" ca="1" si="39"/>
        <v>0</v>
      </c>
      <c r="V181" s="249">
        <f ca="1">($K181/$F$5)*(1-$F$9)*Oil_Calcs!$F$10*$F$17</f>
        <v>0</v>
      </c>
      <c r="W181" s="231">
        <f ca="1">($K181/$F$5)*(1-$F$9)*Oil_Calcs!$F$11*$F$18</f>
        <v>0</v>
      </c>
      <c r="X181" s="638">
        <f ca="1">($K181/$F$5)*(1-$F$9)*Oil_Calcs!$F$12*$F$19</f>
        <v>0</v>
      </c>
      <c r="Y181" s="249">
        <f ca="1">IFERROR(IF(Summary!$F$5="GWP100",INDEX('General Inputs'!$G$80:$G$169,MATCH(Oil_Calcs!F181,'General Inputs'!$F$80:$F$169,0)),INDEX('General Inputs'!$G$177:$G$266,MATCH(Oil_Calcs!$F181,'General Inputs'!$F$177:$F$266,0)))*$K181,0)</f>
        <v>0</v>
      </c>
      <c r="Z181" s="231">
        <f ca="1">IFERROR(IF(Summary!$F$5="GWP100",INDEX('General Inputs'!$H$80:$H$169,MATCH(Oil_Calcs!$F181,'General Inputs'!$F$80:$F$169,0)),INDEX('General Inputs'!$H$177:$H$266,MATCH(Oil_Calcs!$F181,'General Inputs'!$F$177:$F$266,0)))*$K181,0)</f>
        <v>0</v>
      </c>
      <c r="AA181" s="638">
        <f ca="1">IFERROR(IF(Summary!$F$5="GWP100",INDEX('General Inputs'!$I$80:$I$169,MATCH(Oil_Calcs!$F181,'General Inputs'!$F$80:$F$169,0)),INDEX('General Inputs'!$I$177:$I$266,MATCH(Oil_Calcs!$F181,'General Inputs'!$F$177:$F$266,0)))*$K181,0)</f>
        <v>0</v>
      </c>
      <c r="AB181" s="249">
        <f t="shared" ca="1" si="45"/>
        <v>0</v>
      </c>
      <c r="AC181" s="231">
        <f t="shared" ca="1" si="46"/>
        <v>0</v>
      </c>
      <c r="AD181" s="638">
        <f t="shared" ca="1" si="47"/>
        <v>0</v>
      </c>
      <c r="AE181" s="639">
        <f ca="1">($L181/$F$5)*Oil_Calcs!$F$10*$F$17</f>
        <v>0</v>
      </c>
      <c r="AF181" s="640">
        <f ca="1">($L181/$F$5)*Oil_Calcs!$F$11*$F$18</f>
        <v>0</v>
      </c>
      <c r="AG181" s="641">
        <f ca="1">($L181/$F$5)*Oil_Calcs!$F$12*$F$19</f>
        <v>0</v>
      </c>
      <c r="AH181" s="639">
        <f t="shared" ca="1" si="41"/>
        <v>0</v>
      </c>
      <c r="AI181" s="640">
        <f t="shared" ca="1" si="42"/>
        <v>0</v>
      </c>
      <c r="AJ181" s="641">
        <f t="shared" ca="1" si="43"/>
        <v>0</v>
      </c>
      <c r="AK181" s="639">
        <f t="shared" ca="1" si="48"/>
        <v>0</v>
      </c>
      <c r="AL181" s="640">
        <f t="shared" ca="1" si="49"/>
        <v>0</v>
      </c>
      <c r="AM181" s="641">
        <f t="shared" ca="1" si="50"/>
        <v>0</v>
      </c>
    </row>
    <row r="182" spans="1:39" s="137" customFormat="1" ht="12.9" customHeight="1" x14ac:dyDescent="0.3">
      <c r="A182" s="134"/>
      <c r="B182" s="134"/>
      <c r="C182" s="135"/>
      <c r="D182" s="647"/>
      <c r="E182" s="234" t="str">
        <f t="shared" ca="1" si="36"/>
        <v>North Macedonia</v>
      </c>
      <c r="F182" s="234" t="str">
        <f t="shared" ca="1" si="36"/>
        <v>mk</v>
      </c>
      <c r="G182" s="234" t="str">
        <f t="shared" ca="1" si="36"/>
        <v>e6bbls</v>
      </c>
      <c r="H182" s="633"/>
      <c r="I182" s="633"/>
      <c r="J182" s="231">
        <f t="shared" ca="1" si="44"/>
        <v>0</v>
      </c>
      <c r="K182" s="231">
        <f t="shared" ca="1" si="44"/>
        <v>0</v>
      </c>
      <c r="L182" s="328">
        <f t="shared" ca="1" si="44"/>
        <v>0</v>
      </c>
      <c r="M182" s="249">
        <f ca="1">($J182/$F$5)*(1-$F$9)*Oil_Calcs!$F$10*$F$17</f>
        <v>0</v>
      </c>
      <c r="N182" s="231">
        <f ca="1">($J182/$F$5)*(1-$F$9)*Oil_Calcs!$F$11*$F$18</f>
        <v>0</v>
      </c>
      <c r="O182" s="638">
        <f ca="1">($J182/$F$5)*(1-$F$9)*Oil_Calcs!$F$12*$F$19</f>
        <v>0</v>
      </c>
      <c r="P182" s="249">
        <f ca="1">IFERROR(IF(Summary!$F$5="GWP100",INDEX('General Inputs'!$G$80:$G$169,MATCH(Oil_Calcs!F182,'General Inputs'!$F$80:$F$169,0)),INDEX('General Inputs'!$G$177:$G$266,MATCH(Oil_Calcs!$F182,'General Inputs'!$F$177:$F$266,0)))*$J182,0)</f>
        <v>0</v>
      </c>
      <c r="Q182" s="249">
        <f ca="1">IFERROR(IF(Summary!$F$5="GWP100",INDEX('General Inputs'!$H$80:$H$169,MATCH(Oil_Calcs!$F182,'General Inputs'!$F$80:$F$169,0)),INDEX('General Inputs'!$H$177:$H$266,MATCH(Oil_Calcs!$F182,'General Inputs'!$F$177:$F$266,0)))*$J182,0)</f>
        <v>0</v>
      </c>
      <c r="R182" s="249">
        <f ca="1">IFERROR(IF(Summary!$F$5="GWP100",INDEX('General Inputs'!$I$80:$I$169,MATCH(Oil_Calcs!$F182,'General Inputs'!$F$80:$F$169,0)),INDEX('General Inputs'!$I$177:$I$266,MATCH(Oil_Calcs!$F182,'General Inputs'!$F$177:$F$266,0)))*$J182,0)</f>
        <v>0</v>
      </c>
      <c r="S182" s="249">
        <f t="shared" ca="1" si="40"/>
        <v>0</v>
      </c>
      <c r="T182" s="231">
        <f t="shared" ca="1" si="38"/>
        <v>0</v>
      </c>
      <c r="U182" s="638">
        <f t="shared" ca="1" si="39"/>
        <v>0</v>
      </c>
      <c r="V182" s="249">
        <f ca="1">($K182/$F$5)*(1-$F$9)*Oil_Calcs!$F$10*$F$17</f>
        <v>0</v>
      </c>
      <c r="W182" s="231">
        <f ca="1">($K182/$F$5)*(1-$F$9)*Oil_Calcs!$F$11*$F$18</f>
        <v>0</v>
      </c>
      <c r="X182" s="638">
        <f ca="1">($K182/$F$5)*(1-$F$9)*Oil_Calcs!$F$12*$F$19</f>
        <v>0</v>
      </c>
      <c r="Y182" s="249">
        <f ca="1">IFERROR(IF(Summary!$F$5="GWP100",INDEX('General Inputs'!$G$80:$G$169,MATCH(Oil_Calcs!F182,'General Inputs'!$F$80:$F$169,0)),INDEX('General Inputs'!$G$177:$G$266,MATCH(Oil_Calcs!$F182,'General Inputs'!$F$177:$F$266,0)))*$K182,0)</f>
        <v>0</v>
      </c>
      <c r="Z182" s="231">
        <f ca="1">IFERROR(IF(Summary!$F$5="GWP100",INDEX('General Inputs'!$H$80:$H$169,MATCH(Oil_Calcs!$F182,'General Inputs'!$F$80:$F$169,0)),INDEX('General Inputs'!$H$177:$H$266,MATCH(Oil_Calcs!$F182,'General Inputs'!$F$177:$F$266,0)))*$K182,0)</f>
        <v>0</v>
      </c>
      <c r="AA182" s="638">
        <f ca="1">IFERROR(IF(Summary!$F$5="GWP100",INDEX('General Inputs'!$I$80:$I$169,MATCH(Oil_Calcs!$F182,'General Inputs'!$F$80:$F$169,0)),INDEX('General Inputs'!$I$177:$I$266,MATCH(Oil_Calcs!$F182,'General Inputs'!$F$177:$F$266,0)))*$K182,0)</f>
        <v>0</v>
      </c>
      <c r="AB182" s="249">
        <f t="shared" ca="1" si="45"/>
        <v>0</v>
      </c>
      <c r="AC182" s="231">
        <f t="shared" ca="1" si="46"/>
        <v>0</v>
      </c>
      <c r="AD182" s="638">
        <f t="shared" ca="1" si="47"/>
        <v>0</v>
      </c>
      <c r="AE182" s="639">
        <f ca="1">($L182/$F$5)*Oil_Calcs!$F$10*$F$17</f>
        <v>0</v>
      </c>
      <c r="AF182" s="640">
        <f ca="1">($L182/$F$5)*Oil_Calcs!$F$11*$F$18</f>
        <v>0</v>
      </c>
      <c r="AG182" s="641">
        <f ca="1">($L182/$F$5)*Oil_Calcs!$F$12*$F$19</f>
        <v>0</v>
      </c>
      <c r="AH182" s="639">
        <f t="shared" ca="1" si="41"/>
        <v>0</v>
      </c>
      <c r="AI182" s="640">
        <f t="shared" ca="1" si="42"/>
        <v>0</v>
      </c>
      <c r="AJ182" s="641">
        <f t="shared" ca="1" si="43"/>
        <v>0</v>
      </c>
      <c r="AK182" s="639">
        <f t="shared" ca="1" si="48"/>
        <v>0</v>
      </c>
      <c r="AL182" s="640">
        <f t="shared" ca="1" si="49"/>
        <v>0</v>
      </c>
      <c r="AM182" s="641">
        <f t="shared" ca="1" si="50"/>
        <v>0</v>
      </c>
    </row>
    <row r="183" spans="1:39" s="137" customFormat="1" ht="12.9" customHeight="1" x14ac:dyDescent="0.3">
      <c r="A183" s="134"/>
      <c r="B183" s="134"/>
      <c r="C183" s="135"/>
      <c r="D183" s="647"/>
      <c r="E183" s="234" t="str">
        <f t="shared" ca="1" si="36"/>
        <v>Mali</v>
      </c>
      <c r="F183" s="234" t="str">
        <f t="shared" ca="1" si="36"/>
        <v>ml</v>
      </c>
      <c r="G183" s="234" t="str">
        <f t="shared" ca="1" si="36"/>
        <v>e6bbls</v>
      </c>
      <c r="H183" s="633"/>
      <c r="I183" s="633"/>
      <c r="J183" s="231">
        <f t="shared" ca="1" si="44"/>
        <v>0</v>
      </c>
      <c r="K183" s="231">
        <f t="shared" ca="1" si="44"/>
        <v>0</v>
      </c>
      <c r="L183" s="328">
        <f t="shared" ca="1" si="44"/>
        <v>0</v>
      </c>
      <c r="M183" s="249">
        <f ca="1">($J183/$F$5)*(1-$F$9)*Oil_Calcs!$F$10*$F$17</f>
        <v>0</v>
      </c>
      <c r="N183" s="231">
        <f ca="1">($J183/$F$5)*(1-$F$9)*Oil_Calcs!$F$11*$F$18</f>
        <v>0</v>
      </c>
      <c r="O183" s="638">
        <f ca="1">($J183/$F$5)*(1-$F$9)*Oil_Calcs!$F$12*$F$19</f>
        <v>0</v>
      </c>
      <c r="P183" s="249">
        <f ca="1">IFERROR(IF(Summary!$F$5="GWP100",INDEX('General Inputs'!$G$80:$G$169,MATCH(Oil_Calcs!F183,'General Inputs'!$F$80:$F$169,0)),INDEX('General Inputs'!$G$177:$G$266,MATCH(Oil_Calcs!$F183,'General Inputs'!$F$177:$F$266,0)))*$J183,0)</f>
        <v>0</v>
      </c>
      <c r="Q183" s="249">
        <f ca="1">IFERROR(IF(Summary!$F$5="GWP100",INDEX('General Inputs'!$H$80:$H$169,MATCH(Oil_Calcs!$F183,'General Inputs'!$F$80:$F$169,0)),INDEX('General Inputs'!$H$177:$H$266,MATCH(Oil_Calcs!$F183,'General Inputs'!$F$177:$F$266,0)))*$J183,0)</f>
        <v>0</v>
      </c>
      <c r="R183" s="249">
        <f ca="1">IFERROR(IF(Summary!$F$5="GWP100",INDEX('General Inputs'!$I$80:$I$169,MATCH(Oil_Calcs!$F183,'General Inputs'!$F$80:$F$169,0)),INDEX('General Inputs'!$I$177:$I$266,MATCH(Oil_Calcs!$F183,'General Inputs'!$F$177:$F$266,0)))*$J183,0)</f>
        <v>0</v>
      </c>
      <c r="S183" s="249">
        <f t="shared" ca="1" si="40"/>
        <v>0</v>
      </c>
      <c r="T183" s="231">
        <f t="shared" ca="1" si="38"/>
        <v>0</v>
      </c>
      <c r="U183" s="638">
        <f t="shared" ca="1" si="39"/>
        <v>0</v>
      </c>
      <c r="V183" s="249">
        <f ca="1">($K183/$F$5)*(1-$F$9)*Oil_Calcs!$F$10*$F$17</f>
        <v>0</v>
      </c>
      <c r="W183" s="231">
        <f ca="1">($K183/$F$5)*(1-$F$9)*Oil_Calcs!$F$11*$F$18</f>
        <v>0</v>
      </c>
      <c r="X183" s="638">
        <f ca="1">($K183/$F$5)*(1-$F$9)*Oil_Calcs!$F$12*$F$19</f>
        <v>0</v>
      </c>
      <c r="Y183" s="249">
        <f ca="1">IFERROR(IF(Summary!$F$5="GWP100",INDEX('General Inputs'!$G$80:$G$169,MATCH(Oil_Calcs!F183,'General Inputs'!$F$80:$F$169,0)),INDEX('General Inputs'!$G$177:$G$266,MATCH(Oil_Calcs!$F183,'General Inputs'!$F$177:$F$266,0)))*$K183,0)</f>
        <v>0</v>
      </c>
      <c r="Z183" s="231">
        <f ca="1">IFERROR(IF(Summary!$F$5="GWP100",INDEX('General Inputs'!$H$80:$H$169,MATCH(Oil_Calcs!$F183,'General Inputs'!$F$80:$F$169,0)),INDEX('General Inputs'!$H$177:$H$266,MATCH(Oil_Calcs!$F183,'General Inputs'!$F$177:$F$266,0)))*$K183,0)</f>
        <v>0</v>
      </c>
      <c r="AA183" s="638">
        <f ca="1">IFERROR(IF(Summary!$F$5="GWP100",INDEX('General Inputs'!$I$80:$I$169,MATCH(Oil_Calcs!$F183,'General Inputs'!$F$80:$F$169,0)),INDEX('General Inputs'!$I$177:$I$266,MATCH(Oil_Calcs!$F183,'General Inputs'!$F$177:$F$266,0)))*$K183,0)</f>
        <v>0</v>
      </c>
      <c r="AB183" s="249">
        <f t="shared" ca="1" si="45"/>
        <v>0</v>
      </c>
      <c r="AC183" s="231">
        <f t="shared" ca="1" si="46"/>
        <v>0</v>
      </c>
      <c r="AD183" s="638">
        <f t="shared" ca="1" si="47"/>
        <v>0</v>
      </c>
      <c r="AE183" s="639">
        <f ca="1">($L183/$F$5)*Oil_Calcs!$F$10*$F$17</f>
        <v>0</v>
      </c>
      <c r="AF183" s="640">
        <f ca="1">($L183/$F$5)*Oil_Calcs!$F$11*$F$18</f>
        <v>0</v>
      </c>
      <c r="AG183" s="641">
        <f ca="1">($L183/$F$5)*Oil_Calcs!$F$12*$F$19</f>
        <v>0</v>
      </c>
      <c r="AH183" s="639">
        <f t="shared" ca="1" si="41"/>
        <v>0</v>
      </c>
      <c r="AI183" s="640">
        <f t="shared" ca="1" si="42"/>
        <v>0</v>
      </c>
      <c r="AJ183" s="641">
        <f t="shared" ca="1" si="43"/>
        <v>0</v>
      </c>
      <c r="AK183" s="639">
        <f t="shared" ca="1" si="48"/>
        <v>0</v>
      </c>
      <c r="AL183" s="640">
        <f t="shared" ca="1" si="49"/>
        <v>0</v>
      </c>
      <c r="AM183" s="641">
        <f t="shared" ca="1" si="50"/>
        <v>0</v>
      </c>
    </row>
    <row r="184" spans="1:39" s="137" customFormat="1" ht="12.9" customHeight="1" x14ac:dyDescent="0.3">
      <c r="A184" s="134"/>
      <c r="B184" s="134"/>
      <c r="C184" s="135"/>
      <c r="D184" s="647"/>
      <c r="E184" s="234" t="str">
        <f t="shared" ca="1" si="36"/>
        <v>Myanmar</v>
      </c>
      <c r="F184" s="234" t="str">
        <f t="shared" ca="1" si="36"/>
        <v>mm</v>
      </c>
      <c r="G184" s="234" t="str">
        <f t="shared" ca="1" si="36"/>
        <v>e6bbls</v>
      </c>
      <c r="H184" s="633"/>
      <c r="I184" s="633"/>
      <c r="J184" s="231">
        <f t="shared" ca="1" si="44"/>
        <v>0</v>
      </c>
      <c r="K184" s="231">
        <f t="shared" ca="1" si="44"/>
        <v>3.5164100351641001</v>
      </c>
      <c r="L184" s="328">
        <f t="shared" ca="1" si="44"/>
        <v>0</v>
      </c>
      <c r="M184" s="249">
        <f ca="1">($J184/$F$5)*(1-$F$9)*Oil_Calcs!$F$10*$F$17</f>
        <v>0</v>
      </c>
      <c r="N184" s="231">
        <f ca="1">($J184/$F$5)*(1-$F$9)*Oil_Calcs!$F$11*$F$18</f>
        <v>0</v>
      </c>
      <c r="O184" s="638">
        <f ca="1">($J184/$F$5)*(1-$F$9)*Oil_Calcs!$F$12*$F$19</f>
        <v>0</v>
      </c>
      <c r="P184" s="249">
        <f ca="1">IFERROR(IF(Summary!$F$5="GWP100",INDEX('General Inputs'!$G$80:$G$169,MATCH(Oil_Calcs!F184,'General Inputs'!$F$80:$F$169,0)),INDEX('General Inputs'!$G$177:$G$266,MATCH(Oil_Calcs!$F184,'General Inputs'!$F$177:$F$266,0)))*$J184,0)</f>
        <v>0</v>
      </c>
      <c r="Q184" s="249">
        <f ca="1">IFERROR(IF(Summary!$F$5="GWP100",INDEX('General Inputs'!$H$80:$H$169,MATCH(Oil_Calcs!$F184,'General Inputs'!$F$80:$F$169,0)),INDEX('General Inputs'!$H$177:$H$266,MATCH(Oil_Calcs!$F184,'General Inputs'!$F$177:$F$266,0)))*$J184,0)</f>
        <v>0</v>
      </c>
      <c r="R184" s="249">
        <f ca="1">IFERROR(IF(Summary!$F$5="GWP100",INDEX('General Inputs'!$I$80:$I$169,MATCH(Oil_Calcs!$F184,'General Inputs'!$F$80:$F$169,0)),INDEX('General Inputs'!$I$177:$I$266,MATCH(Oil_Calcs!$F184,'General Inputs'!$F$177:$F$266,0)))*$J184,0)</f>
        <v>0</v>
      </c>
      <c r="S184" s="249">
        <f t="shared" ca="1" si="40"/>
        <v>0</v>
      </c>
      <c r="T184" s="231">
        <f t="shared" ca="1" si="38"/>
        <v>0</v>
      </c>
      <c r="U184" s="638">
        <f t="shared" ca="1" si="39"/>
        <v>0</v>
      </c>
      <c r="V184" s="249">
        <f ca="1">($K184/$F$5)*(1-$F$9)*Oil_Calcs!$F$10*$F$17</f>
        <v>1203.6277213525118</v>
      </c>
      <c r="W184" s="231">
        <f ca="1">($K184/$F$5)*(1-$F$9)*Oil_Calcs!$F$11*$F$18</f>
        <v>1308.9484714894845</v>
      </c>
      <c r="X184" s="638">
        <f ca="1">($K184/$F$5)*(1-$F$9)*Oil_Calcs!$F$12*$F$19</f>
        <v>1427.9176898480716</v>
      </c>
      <c r="Y184" s="249">
        <f ca="1">IFERROR(IF(Summary!$F$5="GWP100",INDEX('General Inputs'!$G$80:$G$169,MATCH(Oil_Calcs!F184,'General Inputs'!$F$80:$F$169,0)),INDEX('General Inputs'!$G$177:$G$266,MATCH(Oil_Calcs!$F184,'General Inputs'!$F$177:$F$266,0)))*$K184,0)</f>
        <v>276.78502373353018</v>
      </c>
      <c r="Z184" s="231">
        <f ca="1">IFERROR(IF(Summary!$F$5="GWP100",INDEX('General Inputs'!$H$80:$H$169,MATCH(Oil_Calcs!$F184,'General Inputs'!$F$80:$F$169,0)),INDEX('General Inputs'!$H$177:$H$266,MATCH(Oil_Calcs!$F184,'General Inputs'!$F$177:$F$266,0)))*$K184,0)</f>
        <v>409.05810632578374</v>
      </c>
      <c r="AA184" s="638">
        <f ca="1">IFERROR(IF(Summary!$F$5="GWP100",INDEX('General Inputs'!$I$80:$I$169,MATCH(Oil_Calcs!$F184,'General Inputs'!$F$80:$F$169,0)),INDEX('General Inputs'!$I$177:$I$266,MATCH(Oil_Calcs!$F184,'General Inputs'!$F$177:$F$266,0)))*$K184,0)</f>
        <v>1062.4435199847312</v>
      </c>
      <c r="AB184" s="249">
        <f t="shared" ca="1" si="45"/>
        <v>1480.4127450860419</v>
      </c>
      <c r="AC184" s="231">
        <f t="shared" ca="1" si="46"/>
        <v>1718.0065778152682</v>
      </c>
      <c r="AD184" s="638">
        <f t="shared" ca="1" si="47"/>
        <v>2490.3612098328031</v>
      </c>
      <c r="AE184" s="639">
        <f ca="1">($L184/$F$5)*Oil_Calcs!$F$10*$F$17</f>
        <v>0</v>
      </c>
      <c r="AF184" s="640">
        <f ca="1">($L184/$F$5)*Oil_Calcs!$F$11*$F$18</f>
        <v>0</v>
      </c>
      <c r="AG184" s="641">
        <f ca="1">($L184/$F$5)*Oil_Calcs!$F$12*$F$19</f>
        <v>0</v>
      </c>
      <c r="AH184" s="639">
        <f t="shared" ca="1" si="41"/>
        <v>0</v>
      </c>
      <c r="AI184" s="640">
        <f t="shared" ca="1" si="42"/>
        <v>0</v>
      </c>
      <c r="AJ184" s="641">
        <f t="shared" ca="1" si="43"/>
        <v>0</v>
      </c>
      <c r="AK184" s="639">
        <f t="shared" ca="1" si="48"/>
        <v>0</v>
      </c>
      <c r="AL184" s="640">
        <f t="shared" ca="1" si="49"/>
        <v>0</v>
      </c>
      <c r="AM184" s="641">
        <f t="shared" ca="1" si="50"/>
        <v>0</v>
      </c>
    </row>
    <row r="185" spans="1:39" s="137" customFormat="1" ht="12.9" customHeight="1" x14ac:dyDescent="0.3">
      <c r="A185" s="134"/>
      <c r="B185" s="134"/>
      <c r="C185" s="135"/>
      <c r="D185" s="647"/>
      <c r="E185" s="234" t="str">
        <f t="shared" ca="1" si="36"/>
        <v>Mongolia</v>
      </c>
      <c r="F185" s="234" t="str">
        <f t="shared" ca="1" si="36"/>
        <v>mn</v>
      </c>
      <c r="G185" s="234" t="str">
        <f t="shared" ca="1" si="36"/>
        <v>e6bbls</v>
      </c>
      <c r="H185" s="633"/>
      <c r="I185" s="633"/>
      <c r="J185" s="231">
        <f t="shared" ca="1" si="44"/>
        <v>0</v>
      </c>
      <c r="K185" s="231">
        <f t="shared" ca="1" si="44"/>
        <v>6.7510000671600006</v>
      </c>
      <c r="L185" s="328">
        <f t="shared" ca="1" si="44"/>
        <v>0</v>
      </c>
      <c r="M185" s="249">
        <f ca="1">($J185/$F$5)*(1-$F$9)*Oil_Calcs!$F$10*$F$17</f>
        <v>0</v>
      </c>
      <c r="N185" s="231">
        <f ca="1">($J185/$F$5)*(1-$F$9)*Oil_Calcs!$F$11*$F$18</f>
        <v>0</v>
      </c>
      <c r="O185" s="638">
        <f ca="1">($J185/$F$5)*(1-$F$9)*Oil_Calcs!$F$12*$F$19</f>
        <v>0</v>
      </c>
      <c r="P185" s="249">
        <f ca="1">IFERROR(IF(Summary!$F$5="GWP100",INDEX('General Inputs'!$G$80:$G$169,MATCH(Oil_Calcs!F185,'General Inputs'!$F$80:$F$169,0)),INDEX('General Inputs'!$G$177:$G$266,MATCH(Oil_Calcs!$F185,'General Inputs'!$F$177:$F$266,0)))*$J185,0)</f>
        <v>0</v>
      </c>
      <c r="Q185" s="249">
        <f ca="1">IFERROR(IF(Summary!$F$5="GWP100",INDEX('General Inputs'!$H$80:$H$169,MATCH(Oil_Calcs!$F185,'General Inputs'!$F$80:$F$169,0)),INDEX('General Inputs'!$H$177:$H$266,MATCH(Oil_Calcs!$F185,'General Inputs'!$F$177:$F$266,0)))*$J185,0)</f>
        <v>0</v>
      </c>
      <c r="R185" s="249">
        <f ca="1">IFERROR(IF(Summary!$F$5="GWP100",INDEX('General Inputs'!$I$80:$I$169,MATCH(Oil_Calcs!$F185,'General Inputs'!$F$80:$F$169,0)),INDEX('General Inputs'!$I$177:$I$266,MATCH(Oil_Calcs!$F185,'General Inputs'!$F$177:$F$266,0)))*$J185,0)</f>
        <v>0</v>
      </c>
      <c r="S185" s="249">
        <f t="shared" ca="1" si="40"/>
        <v>0</v>
      </c>
      <c r="T185" s="231">
        <f t="shared" ca="1" si="38"/>
        <v>0</v>
      </c>
      <c r="U185" s="638">
        <f t="shared" ca="1" si="39"/>
        <v>0</v>
      </c>
      <c r="V185" s="249">
        <f ca="1">($K185/$F$5)*(1-$F$9)*Oil_Calcs!$F$10*$F$17</f>
        <v>2310.7916160031214</v>
      </c>
      <c r="W185" s="231">
        <f ca="1">($K185/$F$5)*(1-$F$9)*Oil_Calcs!$F$11*$F$18</f>
        <v>2512.9922649996383</v>
      </c>
      <c r="X185" s="638">
        <f ca="1">($K185/$F$5)*(1-$F$9)*Oil_Calcs!$F$12*$F$19</f>
        <v>2741.3960043523252</v>
      </c>
      <c r="Y185" s="249">
        <f ca="1">IFERROR(IF(Summary!$F$5="GWP100",INDEX('General Inputs'!$G$80:$G$169,MATCH(Oil_Calcs!F185,'General Inputs'!$F$80:$F$169,0)),INDEX('General Inputs'!$G$177:$G$266,MATCH(Oil_Calcs!$F185,'General Inputs'!$F$177:$F$266,0)))*$K185,0)</f>
        <v>0</v>
      </c>
      <c r="Z185" s="231">
        <f ca="1">IFERROR(IF(Summary!$F$5="GWP100",INDEX('General Inputs'!$H$80:$H$169,MATCH(Oil_Calcs!$F185,'General Inputs'!$F$80:$F$169,0)),INDEX('General Inputs'!$H$177:$H$266,MATCH(Oil_Calcs!$F185,'General Inputs'!$F$177:$F$266,0)))*$K185,0)</f>
        <v>0</v>
      </c>
      <c r="AA185" s="638">
        <f ca="1">IFERROR(IF(Summary!$F$5="GWP100",INDEX('General Inputs'!$I$80:$I$169,MATCH(Oil_Calcs!$F185,'General Inputs'!$F$80:$F$169,0)),INDEX('General Inputs'!$I$177:$I$266,MATCH(Oil_Calcs!$F185,'General Inputs'!$F$177:$F$266,0)))*$K185,0)</f>
        <v>0</v>
      </c>
      <c r="AB185" s="249">
        <f t="shared" ca="1" si="45"/>
        <v>2310.7916160031214</v>
      </c>
      <c r="AC185" s="231">
        <f t="shared" ca="1" si="46"/>
        <v>2512.9922649996383</v>
      </c>
      <c r="AD185" s="638">
        <f t="shared" ca="1" si="47"/>
        <v>2741.3960043523252</v>
      </c>
      <c r="AE185" s="639">
        <f ca="1">($L185/$F$5)*Oil_Calcs!$F$10*$F$17</f>
        <v>0</v>
      </c>
      <c r="AF185" s="640">
        <f ca="1">($L185/$F$5)*Oil_Calcs!$F$11*$F$18</f>
        <v>0</v>
      </c>
      <c r="AG185" s="641">
        <f ca="1">($L185/$F$5)*Oil_Calcs!$F$12*$F$19</f>
        <v>0</v>
      </c>
      <c r="AH185" s="639">
        <f t="shared" ca="1" si="41"/>
        <v>0</v>
      </c>
      <c r="AI185" s="640">
        <f t="shared" ca="1" si="42"/>
        <v>0</v>
      </c>
      <c r="AJ185" s="641">
        <f t="shared" ca="1" si="43"/>
        <v>0</v>
      </c>
      <c r="AK185" s="639">
        <f t="shared" ca="1" si="48"/>
        <v>0</v>
      </c>
      <c r="AL185" s="640">
        <f t="shared" ca="1" si="49"/>
        <v>0</v>
      </c>
      <c r="AM185" s="641">
        <f t="shared" ca="1" si="50"/>
        <v>0</v>
      </c>
    </row>
    <row r="186" spans="1:39" s="137" customFormat="1" ht="12.9" customHeight="1" x14ac:dyDescent="0.3">
      <c r="A186" s="134"/>
      <c r="B186" s="134"/>
      <c r="C186" s="135"/>
      <c r="D186" s="647"/>
      <c r="E186" s="234" t="str">
        <f t="shared" ca="1" si="36"/>
        <v>Macao</v>
      </c>
      <c r="F186" s="234" t="str">
        <f t="shared" ca="1" si="36"/>
        <v>mo</v>
      </c>
      <c r="G186" s="234" t="str">
        <f t="shared" ca="1" si="36"/>
        <v>e6bbls</v>
      </c>
      <c r="H186" s="633"/>
      <c r="I186" s="633"/>
      <c r="J186" s="231">
        <f t="shared" ref="J186:L201" ca="1" si="51">INDIRECT((ADDRESS(ROW(),COLUMN(),,,$F$291)))</f>
        <v>0</v>
      </c>
      <c r="K186" s="231">
        <f t="shared" ca="1" si="51"/>
        <v>0</v>
      </c>
      <c r="L186" s="328">
        <f t="shared" ca="1" si="51"/>
        <v>0</v>
      </c>
      <c r="M186" s="249">
        <f ca="1">($J186/$F$5)*(1-$F$9)*Oil_Calcs!$F$10*$F$17</f>
        <v>0</v>
      </c>
      <c r="N186" s="231">
        <f ca="1">($J186/$F$5)*(1-$F$9)*Oil_Calcs!$F$11*$F$18</f>
        <v>0</v>
      </c>
      <c r="O186" s="638">
        <f ca="1">($J186/$F$5)*(1-$F$9)*Oil_Calcs!$F$12*$F$19</f>
        <v>0</v>
      </c>
      <c r="P186" s="249">
        <f ca="1">IFERROR(IF(Summary!$F$5="GWP100",INDEX('General Inputs'!$G$80:$G$169,MATCH(Oil_Calcs!F186,'General Inputs'!$F$80:$F$169,0)),INDEX('General Inputs'!$G$177:$G$266,MATCH(Oil_Calcs!$F186,'General Inputs'!$F$177:$F$266,0)))*$J186,0)</f>
        <v>0</v>
      </c>
      <c r="Q186" s="249">
        <f ca="1">IFERROR(IF(Summary!$F$5="GWP100",INDEX('General Inputs'!$H$80:$H$169,MATCH(Oil_Calcs!$F186,'General Inputs'!$F$80:$F$169,0)),INDEX('General Inputs'!$H$177:$H$266,MATCH(Oil_Calcs!$F186,'General Inputs'!$F$177:$F$266,0)))*$J186,0)</f>
        <v>0</v>
      </c>
      <c r="R186" s="249">
        <f ca="1">IFERROR(IF(Summary!$F$5="GWP100",INDEX('General Inputs'!$I$80:$I$169,MATCH(Oil_Calcs!$F186,'General Inputs'!$F$80:$F$169,0)),INDEX('General Inputs'!$I$177:$I$266,MATCH(Oil_Calcs!$F186,'General Inputs'!$F$177:$F$266,0)))*$J186,0)</f>
        <v>0</v>
      </c>
      <c r="S186" s="249">
        <f t="shared" ca="1" si="40"/>
        <v>0</v>
      </c>
      <c r="T186" s="231">
        <f t="shared" ca="1" si="38"/>
        <v>0</v>
      </c>
      <c r="U186" s="638">
        <f t="shared" ca="1" si="39"/>
        <v>0</v>
      </c>
      <c r="V186" s="249">
        <f ca="1">($K186/$F$5)*(1-$F$9)*Oil_Calcs!$F$10*$F$17</f>
        <v>0</v>
      </c>
      <c r="W186" s="231">
        <f ca="1">($K186/$F$5)*(1-$F$9)*Oil_Calcs!$F$11*$F$18</f>
        <v>0</v>
      </c>
      <c r="X186" s="638">
        <f ca="1">($K186/$F$5)*(1-$F$9)*Oil_Calcs!$F$12*$F$19</f>
        <v>0</v>
      </c>
      <c r="Y186" s="249">
        <f ca="1">IFERROR(IF(Summary!$F$5="GWP100",INDEX('General Inputs'!$G$80:$G$169,MATCH(Oil_Calcs!F186,'General Inputs'!$F$80:$F$169,0)),INDEX('General Inputs'!$G$177:$G$266,MATCH(Oil_Calcs!$F186,'General Inputs'!$F$177:$F$266,0)))*$K186,0)</f>
        <v>0</v>
      </c>
      <c r="Z186" s="231">
        <f ca="1">IFERROR(IF(Summary!$F$5="GWP100",INDEX('General Inputs'!$H$80:$H$169,MATCH(Oil_Calcs!$F186,'General Inputs'!$F$80:$F$169,0)),INDEX('General Inputs'!$H$177:$H$266,MATCH(Oil_Calcs!$F186,'General Inputs'!$F$177:$F$266,0)))*$K186,0)</f>
        <v>0</v>
      </c>
      <c r="AA186" s="638">
        <f ca="1">IFERROR(IF(Summary!$F$5="GWP100",INDEX('General Inputs'!$I$80:$I$169,MATCH(Oil_Calcs!$F186,'General Inputs'!$F$80:$F$169,0)),INDEX('General Inputs'!$I$177:$I$266,MATCH(Oil_Calcs!$F186,'General Inputs'!$F$177:$F$266,0)))*$K186,0)</f>
        <v>0</v>
      </c>
      <c r="AB186" s="249">
        <f t="shared" ca="1" si="45"/>
        <v>0</v>
      </c>
      <c r="AC186" s="231">
        <f t="shared" ca="1" si="46"/>
        <v>0</v>
      </c>
      <c r="AD186" s="638">
        <f t="shared" ca="1" si="47"/>
        <v>0</v>
      </c>
      <c r="AE186" s="639">
        <f ca="1">($L186/$F$5)*Oil_Calcs!$F$10*$F$17</f>
        <v>0</v>
      </c>
      <c r="AF186" s="640">
        <f ca="1">($L186/$F$5)*Oil_Calcs!$F$11*$F$18</f>
        <v>0</v>
      </c>
      <c r="AG186" s="641">
        <f ca="1">($L186/$F$5)*Oil_Calcs!$F$12*$F$19</f>
        <v>0</v>
      </c>
      <c r="AH186" s="639">
        <f t="shared" ca="1" si="41"/>
        <v>0</v>
      </c>
      <c r="AI186" s="640">
        <f t="shared" ca="1" si="42"/>
        <v>0</v>
      </c>
      <c r="AJ186" s="641">
        <f t="shared" ca="1" si="43"/>
        <v>0</v>
      </c>
      <c r="AK186" s="639">
        <f t="shared" ca="1" si="48"/>
        <v>0</v>
      </c>
      <c r="AL186" s="640">
        <f t="shared" ca="1" si="49"/>
        <v>0</v>
      </c>
      <c r="AM186" s="641">
        <f t="shared" ca="1" si="50"/>
        <v>0</v>
      </c>
    </row>
    <row r="187" spans="1:39" s="137" customFormat="1" ht="12.9" customHeight="1" x14ac:dyDescent="0.3">
      <c r="A187" s="134"/>
      <c r="B187" s="134"/>
      <c r="C187" s="135"/>
      <c r="D187" s="647"/>
      <c r="E187" s="234" t="str">
        <f t="shared" ca="1" si="36"/>
        <v>Northern Mariana Islands</v>
      </c>
      <c r="F187" s="234" t="str">
        <f t="shared" ca="1" si="36"/>
        <v>mp</v>
      </c>
      <c r="G187" s="234" t="str">
        <f t="shared" ca="1" si="36"/>
        <v>e6bbls</v>
      </c>
      <c r="H187" s="633"/>
      <c r="I187" s="633"/>
      <c r="J187" s="231">
        <f t="shared" ca="1" si="51"/>
        <v>0</v>
      </c>
      <c r="K187" s="231">
        <f t="shared" ca="1" si="51"/>
        <v>0</v>
      </c>
      <c r="L187" s="328">
        <f t="shared" ca="1" si="51"/>
        <v>0</v>
      </c>
      <c r="M187" s="249">
        <f ca="1">($J187/$F$5)*(1-$F$9)*Oil_Calcs!$F$10*$F$17</f>
        <v>0</v>
      </c>
      <c r="N187" s="231">
        <f ca="1">($J187/$F$5)*(1-$F$9)*Oil_Calcs!$F$11*$F$18</f>
        <v>0</v>
      </c>
      <c r="O187" s="638">
        <f ca="1">($J187/$F$5)*(1-$F$9)*Oil_Calcs!$F$12*$F$19</f>
        <v>0</v>
      </c>
      <c r="P187" s="249">
        <f ca="1">IFERROR(IF(Summary!$F$5="GWP100",INDEX('General Inputs'!$G$80:$G$169,MATCH(Oil_Calcs!F187,'General Inputs'!$F$80:$F$169,0)),INDEX('General Inputs'!$G$177:$G$266,MATCH(Oil_Calcs!$F187,'General Inputs'!$F$177:$F$266,0)))*$J187,0)</f>
        <v>0</v>
      </c>
      <c r="Q187" s="249">
        <f ca="1">IFERROR(IF(Summary!$F$5="GWP100",INDEX('General Inputs'!$H$80:$H$169,MATCH(Oil_Calcs!$F187,'General Inputs'!$F$80:$F$169,0)),INDEX('General Inputs'!$H$177:$H$266,MATCH(Oil_Calcs!$F187,'General Inputs'!$F$177:$F$266,0)))*$J187,0)</f>
        <v>0</v>
      </c>
      <c r="R187" s="249">
        <f ca="1">IFERROR(IF(Summary!$F$5="GWP100",INDEX('General Inputs'!$I$80:$I$169,MATCH(Oil_Calcs!$F187,'General Inputs'!$F$80:$F$169,0)),INDEX('General Inputs'!$I$177:$I$266,MATCH(Oil_Calcs!$F187,'General Inputs'!$F$177:$F$266,0)))*$J187,0)</f>
        <v>0</v>
      </c>
      <c r="S187" s="249">
        <f t="shared" ca="1" si="40"/>
        <v>0</v>
      </c>
      <c r="T187" s="231">
        <f t="shared" ca="1" si="38"/>
        <v>0</v>
      </c>
      <c r="U187" s="638">
        <f t="shared" ca="1" si="39"/>
        <v>0</v>
      </c>
      <c r="V187" s="249">
        <f ca="1">($K187/$F$5)*(1-$F$9)*Oil_Calcs!$F$10*$F$17</f>
        <v>0</v>
      </c>
      <c r="W187" s="231">
        <f ca="1">($K187/$F$5)*(1-$F$9)*Oil_Calcs!$F$11*$F$18</f>
        <v>0</v>
      </c>
      <c r="X187" s="638">
        <f ca="1">($K187/$F$5)*(1-$F$9)*Oil_Calcs!$F$12*$F$19</f>
        <v>0</v>
      </c>
      <c r="Y187" s="249">
        <f ca="1">IFERROR(IF(Summary!$F$5="GWP100",INDEX('General Inputs'!$G$80:$G$169,MATCH(Oil_Calcs!F187,'General Inputs'!$F$80:$F$169,0)),INDEX('General Inputs'!$G$177:$G$266,MATCH(Oil_Calcs!$F187,'General Inputs'!$F$177:$F$266,0)))*$K187,0)</f>
        <v>0</v>
      </c>
      <c r="Z187" s="231">
        <f ca="1">IFERROR(IF(Summary!$F$5="GWP100",INDEX('General Inputs'!$H$80:$H$169,MATCH(Oil_Calcs!$F187,'General Inputs'!$F$80:$F$169,0)),INDEX('General Inputs'!$H$177:$H$266,MATCH(Oil_Calcs!$F187,'General Inputs'!$F$177:$F$266,0)))*$K187,0)</f>
        <v>0</v>
      </c>
      <c r="AA187" s="638">
        <f ca="1">IFERROR(IF(Summary!$F$5="GWP100",INDEX('General Inputs'!$I$80:$I$169,MATCH(Oil_Calcs!$F187,'General Inputs'!$F$80:$F$169,0)),INDEX('General Inputs'!$I$177:$I$266,MATCH(Oil_Calcs!$F187,'General Inputs'!$F$177:$F$266,0)))*$K187,0)</f>
        <v>0</v>
      </c>
      <c r="AB187" s="249">
        <f t="shared" ca="1" si="45"/>
        <v>0</v>
      </c>
      <c r="AC187" s="231">
        <f t="shared" ca="1" si="46"/>
        <v>0</v>
      </c>
      <c r="AD187" s="638">
        <f t="shared" ca="1" si="47"/>
        <v>0</v>
      </c>
      <c r="AE187" s="639">
        <f ca="1">($L187/$F$5)*Oil_Calcs!$F$10*$F$17</f>
        <v>0</v>
      </c>
      <c r="AF187" s="640">
        <f ca="1">($L187/$F$5)*Oil_Calcs!$F$11*$F$18</f>
        <v>0</v>
      </c>
      <c r="AG187" s="641">
        <f ca="1">($L187/$F$5)*Oil_Calcs!$F$12*$F$19</f>
        <v>0</v>
      </c>
      <c r="AH187" s="639">
        <f t="shared" ca="1" si="41"/>
        <v>0</v>
      </c>
      <c r="AI187" s="640">
        <f t="shared" ca="1" si="42"/>
        <v>0</v>
      </c>
      <c r="AJ187" s="641">
        <f t="shared" ca="1" si="43"/>
        <v>0</v>
      </c>
      <c r="AK187" s="639">
        <f t="shared" ca="1" si="48"/>
        <v>0</v>
      </c>
      <c r="AL187" s="640">
        <f t="shared" ca="1" si="49"/>
        <v>0</v>
      </c>
      <c r="AM187" s="641">
        <f t="shared" ca="1" si="50"/>
        <v>0</v>
      </c>
    </row>
    <row r="188" spans="1:39" s="137" customFormat="1" ht="12.9" customHeight="1" x14ac:dyDescent="0.3">
      <c r="A188" s="134"/>
      <c r="B188" s="134"/>
      <c r="C188" s="135"/>
      <c r="D188" s="647"/>
      <c r="E188" s="234" t="str">
        <f t="shared" ca="1" si="36"/>
        <v>Martinique</v>
      </c>
      <c r="F188" s="234" t="str">
        <f t="shared" ca="1" si="36"/>
        <v>mq</v>
      </c>
      <c r="G188" s="234" t="str">
        <f t="shared" ca="1" si="36"/>
        <v>e6bbls</v>
      </c>
      <c r="H188" s="633"/>
      <c r="I188" s="633"/>
      <c r="J188" s="231">
        <f t="shared" ca="1" si="51"/>
        <v>0</v>
      </c>
      <c r="K188" s="231">
        <f t="shared" ca="1" si="51"/>
        <v>0</v>
      </c>
      <c r="L188" s="328">
        <f t="shared" ca="1" si="51"/>
        <v>0</v>
      </c>
      <c r="M188" s="249">
        <f ca="1">($J188/$F$5)*(1-$F$9)*Oil_Calcs!$F$10*$F$17</f>
        <v>0</v>
      </c>
      <c r="N188" s="231">
        <f ca="1">($J188/$F$5)*(1-$F$9)*Oil_Calcs!$F$11*$F$18</f>
        <v>0</v>
      </c>
      <c r="O188" s="638">
        <f ca="1">($J188/$F$5)*(1-$F$9)*Oil_Calcs!$F$12*$F$19</f>
        <v>0</v>
      </c>
      <c r="P188" s="249">
        <f ca="1">IFERROR(IF(Summary!$F$5="GWP100",INDEX('General Inputs'!$G$80:$G$169,MATCH(Oil_Calcs!F188,'General Inputs'!$F$80:$F$169,0)),INDEX('General Inputs'!$G$177:$G$266,MATCH(Oil_Calcs!$F188,'General Inputs'!$F$177:$F$266,0)))*$J188,0)</f>
        <v>0</v>
      </c>
      <c r="Q188" s="249">
        <f ca="1">IFERROR(IF(Summary!$F$5="GWP100",INDEX('General Inputs'!$H$80:$H$169,MATCH(Oil_Calcs!$F188,'General Inputs'!$F$80:$F$169,0)),INDEX('General Inputs'!$H$177:$H$266,MATCH(Oil_Calcs!$F188,'General Inputs'!$F$177:$F$266,0)))*$J188,0)</f>
        <v>0</v>
      </c>
      <c r="R188" s="249">
        <f ca="1">IFERROR(IF(Summary!$F$5="GWP100",INDEX('General Inputs'!$I$80:$I$169,MATCH(Oil_Calcs!$F188,'General Inputs'!$F$80:$F$169,0)),INDEX('General Inputs'!$I$177:$I$266,MATCH(Oil_Calcs!$F188,'General Inputs'!$F$177:$F$266,0)))*$J188,0)</f>
        <v>0</v>
      </c>
      <c r="S188" s="249">
        <f t="shared" ca="1" si="40"/>
        <v>0</v>
      </c>
      <c r="T188" s="231">
        <f t="shared" ca="1" si="38"/>
        <v>0</v>
      </c>
      <c r="U188" s="638">
        <f t="shared" ca="1" si="39"/>
        <v>0</v>
      </c>
      <c r="V188" s="249">
        <f ca="1">($K188/$F$5)*(1-$F$9)*Oil_Calcs!$F$10*$F$17</f>
        <v>0</v>
      </c>
      <c r="W188" s="231">
        <f ca="1">($K188/$F$5)*(1-$F$9)*Oil_Calcs!$F$11*$F$18</f>
        <v>0</v>
      </c>
      <c r="X188" s="638">
        <f ca="1">($K188/$F$5)*(1-$F$9)*Oil_Calcs!$F$12*$F$19</f>
        <v>0</v>
      </c>
      <c r="Y188" s="249">
        <f ca="1">IFERROR(IF(Summary!$F$5="GWP100",INDEX('General Inputs'!$G$80:$G$169,MATCH(Oil_Calcs!F188,'General Inputs'!$F$80:$F$169,0)),INDEX('General Inputs'!$G$177:$G$266,MATCH(Oil_Calcs!$F188,'General Inputs'!$F$177:$F$266,0)))*$K188,0)</f>
        <v>0</v>
      </c>
      <c r="Z188" s="231">
        <f ca="1">IFERROR(IF(Summary!$F$5="GWP100",INDEX('General Inputs'!$H$80:$H$169,MATCH(Oil_Calcs!$F188,'General Inputs'!$F$80:$F$169,0)),INDEX('General Inputs'!$H$177:$H$266,MATCH(Oil_Calcs!$F188,'General Inputs'!$F$177:$F$266,0)))*$K188,0)</f>
        <v>0</v>
      </c>
      <c r="AA188" s="638">
        <f ca="1">IFERROR(IF(Summary!$F$5="GWP100",INDEX('General Inputs'!$I$80:$I$169,MATCH(Oil_Calcs!$F188,'General Inputs'!$F$80:$F$169,0)),INDEX('General Inputs'!$I$177:$I$266,MATCH(Oil_Calcs!$F188,'General Inputs'!$F$177:$F$266,0)))*$K188,0)</f>
        <v>0</v>
      </c>
      <c r="AB188" s="249">
        <f t="shared" ca="1" si="45"/>
        <v>0</v>
      </c>
      <c r="AC188" s="231">
        <f t="shared" ca="1" si="46"/>
        <v>0</v>
      </c>
      <c r="AD188" s="638">
        <f t="shared" ca="1" si="47"/>
        <v>0</v>
      </c>
      <c r="AE188" s="639">
        <f ca="1">($L188/$F$5)*Oil_Calcs!$F$10*$F$17</f>
        <v>0</v>
      </c>
      <c r="AF188" s="640">
        <f ca="1">($L188/$F$5)*Oil_Calcs!$F$11*$F$18</f>
        <v>0</v>
      </c>
      <c r="AG188" s="641">
        <f ca="1">($L188/$F$5)*Oil_Calcs!$F$12*$F$19</f>
        <v>0</v>
      </c>
      <c r="AH188" s="639">
        <f t="shared" ca="1" si="41"/>
        <v>0</v>
      </c>
      <c r="AI188" s="640">
        <f t="shared" ca="1" si="42"/>
        <v>0</v>
      </c>
      <c r="AJ188" s="641">
        <f t="shared" ca="1" si="43"/>
        <v>0</v>
      </c>
      <c r="AK188" s="639">
        <f t="shared" ca="1" si="48"/>
        <v>0</v>
      </c>
      <c r="AL188" s="640">
        <f t="shared" ca="1" si="49"/>
        <v>0</v>
      </c>
      <c r="AM188" s="641">
        <f t="shared" ca="1" si="50"/>
        <v>0</v>
      </c>
    </row>
    <row r="189" spans="1:39" s="137" customFormat="1" ht="12.9" customHeight="1" x14ac:dyDescent="0.3">
      <c r="A189" s="134"/>
      <c r="B189" s="134"/>
      <c r="C189" s="135"/>
      <c r="D189" s="647"/>
      <c r="E189" s="234" t="str">
        <f t="shared" ca="1" si="36"/>
        <v>Mauritania</v>
      </c>
      <c r="F189" s="234" t="str">
        <f t="shared" ca="1" si="36"/>
        <v>mr</v>
      </c>
      <c r="G189" s="234" t="str">
        <f t="shared" ca="1" si="36"/>
        <v>e6bbls</v>
      </c>
      <c r="H189" s="633"/>
      <c r="I189" s="633"/>
      <c r="J189" s="231">
        <f t="shared" ca="1" si="51"/>
        <v>0</v>
      </c>
      <c r="K189" s="231">
        <f t="shared" ca="1" si="51"/>
        <v>0</v>
      </c>
      <c r="L189" s="328">
        <f t="shared" ca="1" si="51"/>
        <v>0</v>
      </c>
      <c r="M189" s="249">
        <f ca="1">($J189/$F$5)*(1-$F$9)*Oil_Calcs!$F$10*$F$17</f>
        <v>0</v>
      </c>
      <c r="N189" s="231">
        <f ca="1">($J189/$F$5)*(1-$F$9)*Oil_Calcs!$F$11*$F$18</f>
        <v>0</v>
      </c>
      <c r="O189" s="638">
        <f ca="1">($J189/$F$5)*(1-$F$9)*Oil_Calcs!$F$12*$F$19</f>
        <v>0</v>
      </c>
      <c r="P189" s="249">
        <f ca="1">IFERROR(IF(Summary!$F$5="GWP100",INDEX('General Inputs'!$G$80:$G$169,MATCH(Oil_Calcs!F189,'General Inputs'!$F$80:$F$169,0)),INDEX('General Inputs'!$G$177:$G$266,MATCH(Oil_Calcs!$F189,'General Inputs'!$F$177:$F$266,0)))*$J189,0)</f>
        <v>0</v>
      </c>
      <c r="Q189" s="249">
        <f ca="1">IFERROR(IF(Summary!$F$5="GWP100",INDEX('General Inputs'!$H$80:$H$169,MATCH(Oil_Calcs!$F189,'General Inputs'!$F$80:$F$169,0)),INDEX('General Inputs'!$H$177:$H$266,MATCH(Oil_Calcs!$F189,'General Inputs'!$F$177:$F$266,0)))*$J189,0)</f>
        <v>0</v>
      </c>
      <c r="R189" s="249">
        <f ca="1">IFERROR(IF(Summary!$F$5="GWP100",INDEX('General Inputs'!$I$80:$I$169,MATCH(Oil_Calcs!$F189,'General Inputs'!$F$80:$F$169,0)),INDEX('General Inputs'!$I$177:$I$266,MATCH(Oil_Calcs!$F189,'General Inputs'!$F$177:$F$266,0)))*$J189,0)</f>
        <v>0</v>
      </c>
      <c r="S189" s="249">
        <f t="shared" ca="1" si="40"/>
        <v>0</v>
      </c>
      <c r="T189" s="231">
        <f t="shared" ca="1" si="38"/>
        <v>0</v>
      </c>
      <c r="U189" s="638">
        <f t="shared" ca="1" si="39"/>
        <v>0</v>
      </c>
      <c r="V189" s="249">
        <f ca="1">($K189/$F$5)*(1-$F$9)*Oil_Calcs!$F$10*$F$17</f>
        <v>0</v>
      </c>
      <c r="W189" s="231">
        <f ca="1">($K189/$F$5)*(1-$F$9)*Oil_Calcs!$F$11*$F$18</f>
        <v>0</v>
      </c>
      <c r="X189" s="638">
        <f ca="1">($K189/$F$5)*(1-$F$9)*Oil_Calcs!$F$12*$F$19</f>
        <v>0</v>
      </c>
      <c r="Y189" s="249">
        <f ca="1">IFERROR(IF(Summary!$F$5="GWP100",INDEX('General Inputs'!$G$80:$G$169,MATCH(Oil_Calcs!F189,'General Inputs'!$F$80:$F$169,0)),INDEX('General Inputs'!$G$177:$G$266,MATCH(Oil_Calcs!$F189,'General Inputs'!$F$177:$F$266,0)))*$K189,0)</f>
        <v>0</v>
      </c>
      <c r="Z189" s="231">
        <f ca="1">IFERROR(IF(Summary!$F$5="GWP100",INDEX('General Inputs'!$H$80:$H$169,MATCH(Oil_Calcs!$F189,'General Inputs'!$F$80:$F$169,0)),INDEX('General Inputs'!$H$177:$H$266,MATCH(Oil_Calcs!$F189,'General Inputs'!$F$177:$F$266,0)))*$K189,0)</f>
        <v>0</v>
      </c>
      <c r="AA189" s="638">
        <f ca="1">IFERROR(IF(Summary!$F$5="GWP100",INDEX('General Inputs'!$I$80:$I$169,MATCH(Oil_Calcs!$F189,'General Inputs'!$F$80:$F$169,0)),INDEX('General Inputs'!$I$177:$I$266,MATCH(Oil_Calcs!$F189,'General Inputs'!$F$177:$F$266,0)))*$K189,0)</f>
        <v>0</v>
      </c>
      <c r="AB189" s="249">
        <f t="shared" ca="1" si="45"/>
        <v>0</v>
      </c>
      <c r="AC189" s="231">
        <f t="shared" ca="1" si="46"/>
        <v>0</v>
      </c>
      <c r="AD189" s="638">
        <f t="shared" ca="1" si="47"/>
        <v>0</v>
      </c>
      <c r="AE189" s="639">
        <f ca="1">($L189/$F$5)*Oil_Calcs!$F$10*$F$17</f>
        <v>0</v>
      </c>
      <c r="AF189" s="640">
        <f ca="1">($L189/$F$5)*Oil_Calcs!$F$11*$F$18</f>
        <v>0</v>
      </c>
      <c r="AG189" s="641">
        <f ca="1">($L189/$F$5)*Oil_Calcs!$F$12*$F$19</f>
        <v>0</v>
      </c>
      <c r="AH189" s="639">
        <f t="shared" ca="1" si="41"/>
        <v>0</v>
      </c>
      <c r="AI189" s="640">
        <f t="shared" ca="1" si="42"/>
        <v>0</v>
      </c>
      <c r="AJ189" s="641">
        <f t="shared" ca="1" si="43"/>
        <v>0</v>
      </c>
      <c r="AK189" s="639">
        <f t="shared" ca="1" si="48"/>
        <v>0</v>
      </c>
      <c r="AL189" s="640">
        <f t="shared" ca="1" si="49"/>
        <v>0</v>
      </c>
      <c r="AM189" s="641">
        <f t="shared" ca="1" si="50"/>
        <v>0</v>
      </c>
    </row>
    <row r="190" spans="1:39" s="137" customFormat="1" ht="12.9" customHeight="1" x14ac:dyDescent="0.3">
      <c r="A190" s="134"/>
      <c r="B190" s="134"/>
      <c r="C190" s="135"/>
      <c r="D190" s="647"/>
      <c r="E190" s="234" t="str">
        <f t="shared" ca="1" si="36"/>
        <v>Montserrat</v>
      </c>
      <c r="F190" s="234" t="str">
        <f t="shared" ca="1" si="36"/>
        <v>ms</v>
      </c>
      <c r="G190" s="234" t="str">
        <f t="shared" ca="1" si="36"/>
        <v>e6bbls</v>
      </c>
      <c r="H190" s="633"/>
      <c r="I190" s="633"/>
      <c r="J190" s="231">
        <f t="shared" ca="1" si="51"/>
        <v>0</v>
      </c>
      <c r="K190" s="231">
        <f t="shared" ca="1" si="51"/>
        <v>0</v>
      </c>
      <c r="L190" s="328">
        <f t="shared" ca="1" si="51"/>
        <v>0</v>
      </c>
      <c r="M190" s="249">
        <f ca="1">($J190/$F$5)*(1-$F$9)*Oil_Calcs!$F$10*$F$17</f>
        <v>0</v>
      </c>
      <c r="N190" s="231">
        <f ca="1">($J190/$F$5)*(1-$F$9)*Oil_Calcs!$F$11*$F$18</f>
        <v>0</v>
      </c>
      <c r="O190" s="638">
        <f ca="1">($J190/$F$5)*(1-$F$9)*Oil_Calcs!$F$12*$F$19</f>
        <v>0</v>
      </c>
      <c r="P190" s="249">
        <f ca="1">IFERROR(IF(Summary!$F$5="GWP100",INDEX('General Inputs'!$G$80:$G$169,MATCH(Oil_Calcs!F190,'General Inputs'!$F$80:$F$169,0)),INDEX('General Inputs'!$G$177:$G$266,MATCH(Oil_Calcs!$F190,'General Inputs'!$F$177:$F$266,0)))*$J190,0)</f>
        <v>0</v>
      </c>
      <c r="Q190" s="249">
        <f ca="1">IFERROR(IF(Summary!$F$5="GWP100",INDEX('General Inputs'!$H$80:$H$169,MATCH(Oil_Calcs!$F190,'General Inputs'!$F$80:$F$169,0)),INDEX('General Inputs'!$H$177:$H$266,MATCH(Oil_Calcs!$F190,'General Inputs'!$F$177:$F$266,0)))*$J190,0)</f>
        <v>0</v>
      </c>
      <c r="R190" s="249">
        <f ca="1">IFERROR(IF(Summary!$F$5="GWP100",INDEX('General Inputs'!$I$80:$I$169,MATCH(Oil_Calcs!$F190,'General Inputs'!$F$80:$F$169,0)),INDEX('General Inputs'!$I$177:$I$266,MATCH(Oil_Calcs!$F190,'General Inputs'!$F$177:$F$266,0)))*$J190,0)</f>
        <v>0</v>
      </c>
      <c r="S190" s="249">
        <f t="shared" ca="1" si="40"/>
        <v>0</v>
      </c>
      <c r="T190" s="231">
        <f t="shared" ca="1" si="38"/>
        <v>0</v>
      </c>
      <c r="U190" s="638">
        <f t="shared" ca="1" si="39"/>
        <v>0</v>
      </c>
      <c r="V190" s="249">
        <f ca="1">($K190/$F$5)*(1-$F$9)*Oil_Calcs!$F$10*$F$17</f>
        <v>0</v>
      </c>
      <c r="W190" s="231">
        <f ca="1">($K190/$F$5)*(1-$F$9)*Oil_Calcs!$F$11*$F$18</f>
        <v>0</v>
      </c>
      <c r="X190" s="638">
        <f ca="1">($K190/$F$5)*(1-$F$9)*Oil_Calcs!$F$12*$F$19</f>
        <v>0</v>
      </c>
      <c r="Y190" s="249">
        <f ca="1">IFERROR(IF(Summary!$F$5="GWP100",INDEX('General Inputs'!$G$80:$G$169,MATCH(Oil_Calcs!F190,'General Inputs'!$F$80:$F$169,0)),INDEX('General Inputs'!$G$177:$G$266,MATCH(Oil_Calcs!$F190,'General Inputs'!$F$177:$F$266,0)))*$K190,0)</f>
        <v>0</v>
      </c>
      <c r="Z190" s="231">
        <f ca="1">IFERROR(IF(Summary!$F$5="GWP100",INDEX('General Inputs'!$H$80:$H$169,MATCH(Oil_Calcs!$F190,'General Inputs'!$F$80:$F$169,0)),INDEX('General Inputs'!$H$177:$H$266,MATCH(Oil_Calcs!$F190,'General Inputs'!$F$177:$F$266,0)))*$K190,0)</f>
        <v>0</v>
      </c>
      <c r="AA190" s="638">
        <f ca="1">IFERROR(IF(Summary!$F$5="GWP100",INDEX('General Inputs'!$I$80:$I$169,MATCH(Oil_Calcs!$F190,'General Inputs'!$F$80:$F$169,0)),INDEX('General Inputs'!$I$177:$I$266,MATCH(Oil_Calcs!$F190,'General Inputs'!$F$177:$F$266,0)))*$K190,0)</f>
        <v>0</v>
      </c>
      <c r="AB190" s="249">
        <f t="shared" ca="1" si="45"/>
        <v>0</v>
      </c>
      <c r="AC190" s="231">
        <f t="shared" ca="1" si="46"/>
        <v>0</v>
      </c>
      <c r="AD190" s="638">
        <f t="shared" ca="1" si="47"/>
        <v>0</v>
      </c>
      <c r="AE190" s="639">
        <f ca="1">($L190/$F$5)*Oil_Calcs!$F$10*$F$17</f>
        <v>0</v>
      </c>
      <c r="AF190" s="640">
        <f ca="1">($L190/$F$5)*Oil_Calcs!$F$11*$F$18</f>
        <v>0</v>
      </c>
      <c r="AG190" s="641">
        <f ca="1">($L190/$F$5)*Oil_Calcs!$F$12*$F$19</f>
        <v>0</v>
      </c>
      <c r="AH190" s="639">
        <f t="shared" ca="1" si="41"/>
        <v>0</v>
      </c>
      <c r="AI190" s="640">
        <f t="shared" ca="1" si="42"/>
        <v>0</v>
      </c>
      <c r="AJ190" s="641">
        <f t="shared" ca="1" si="43"/>
        <v>0</v>
      </c>
      <c r="AK190" s="639">
        <f t="shared" ca="1" si="48"/>
        <v>0</v>
      </c>
      <c r="AL190" s="640">
        <f t="shared" ca="1" si="49"/>
        <v>0</v>
      </c>
      <c r="AM190" s="641">
        <f t="shared" ca="1" si="50"/>
        <v>0</v>
      </c>
    </row>
    <row r="191" spans="1:39" s="137" customFormat="1" ht="12.9" customHeight="1" x14ac:dyDescent="0.3">
      <c r="A191" s="134"/>
      <c r="B191" s="134"/>
      <c r="C191" s="135"/>
      <c r="D191" s="647"/>
      <c r="E191" s="234" t="str">
        <f t="shared" ca="1" si="36"/>
        <v>Malta</v>
      </c>
      <c r="F191" s="234" t="str">
        <f t="shared" ca="1" si="36"/>
        <v>mt</v>
      </c>
      <c r="G191" s="234" t="str">
        <f t="shared" ca="1" si="36"/>
        <v>e6bbls</v>
      </c>
      <c r="H191" s="633"/>
      <c r="I191" s="633"/>
      <c r="J191" s="231">
        <f t="shared" ca="1" si="51"/>
        <v>0</v>
      </c>
      <c r="K191" s="231">
        <f t="shared" ca="1" si="51"/>
        <v>0</v>
      </c>
      <c r="L191" s="328">
        <f t="shared" ca="1" si="51"/>
        <v>0</v>
      </c>
      <c r="M191" s="249">
        <f ca="1">($J191/$F$5)*(1-$F$9)*Oil_Calcs!$F$10*$F$17</f>
        <v>0</v>
      </c>
      <c r="N191" s="231">
        <f ca="1">($J191/$F$5)*(1-$F$9)*Oil_Calcs!$F$11*$F$18</f>
        <v>0</v>
      </c>
      <c r="O191" s="638">
        <f ca="1">($J191/$F$5)*(1-$F$9)*Oil_Calcs!$F$12*$F$19</f>
        <v>0</v>
      </c>
      <c r="P191" s="249">
        <f ca="1">IFERROR(IF(Summary!$F$5="GWP100",INDEX('General Inputs'!$G$80:$G$169,MATCH(Oil_Calcs!F191,'General Inputs'!$F$80:$F$169,0)),INDEX('General Inputs'!$G$177:$G$266,MATCH(Oil_Calcs!$F191,'General Inputs'!$F$177:$F$266,0)))*$J191,0)</f>
        <v>0</v>
      </c>
      <c r="Q191" s="249">
        <f ca="1">IFERROR(IF(Summary!$F$5="GWP100",INDEX('General Inputs'!$H$80:$H$169,MATCH(Oil_Calcs!$F191,'General Inputs'!$F$80:$F$169,0)),INDEX('General Inputs'!$H$177:$H$266,MATCH(Oil_Calcs!$F191,'General Inputs'!$F$177:$F$266,0)))*$J191,0)</f>
        <v>0</v>
      </c>
      <c r="R191" s="249">
        <f ca="1">IFERROR(IF(Summary!$F$5="GWP100",INDEX('General Inputs'!$I$80:$I$169,MATCH(Oil_Calcs!$F191,'General Inputs'!$F$80:$F$169,0)),INDEX('General Inputs'!$I$177:$I$266,MATCH(Oil_Calcs!$F191,'General Inputs'!$F$177:$F$266,0)))*$J191,0)</f>
        <v>0</v>
      </c>
      <c r="S191" s="249">
        <f t="shared" ca="1" si="40"/>
        <v>0</v>
      </c>
      <c r="T191" s="231">
        <f t="shared" ca="1" si="38"/>
        <v>0</v>
      </c>
      <c r="U191" s="638">
        <f t="shared" ca="1" si="39"/>
        <v>0</v>
      </c>
      <c r="V191" s="249">
        <f ca="1">($K191/$F$5)*(1-$F$9)*Oil_Calcs!$F$10*$F$17</f>
        <v>0</v>
      </c>
      <c r="W191" s="231">
        <f ca="1">($K191/$F$5)*(1-$F$9)*Oil_Calcs!$F$11*$F$18</f>
        <v>0</v>
      </c>
      <c r="X191" s="638">
        <f ca="1">($K191/$F$5)*(1-$F$9)*Oil_Calcs!$F$12*$F$19</f>
        <v>0</v>
      </c>
      <c r="Y191" s="249">
        <f ca="1">IFERROR(IF(Summary!$F$5="GWP100",INDEX('General Inputs'!$G$80:$G$169,MATCH(Oil_Calcs!F191,'General Inputs'!$F$80:$F$169,0)),INDEX('General Inputs'!$G$177:$G$266,MATCH(Oil_Calcs!$F191,'General Inputs'!$F$177:$F$266,0)))*$K191,0)</f>
        <v>0</v>
      </c>
      <c r="Z191" s="231">
        <f ca="1">IFERROR(IF(Summary!$F$5="GWP100",INDEX('General Inputs'!$H$80:$H$169,MATCH(Oil_Calcs!$F191,'General Inputs'!$F$80:$F$169,0)),INDEX('General Inputs'!$H$177:$H$266,MATCH(Oil_Calcs!$F191,'General Inputs'!$F$177:$F$266,0)))*$K191,0)</f>
        <v>0</v>
      </c>
      <c r="AA191" s="638">
        <f ca="1">IFERROR(IF(Summary!$F$5="GWP100",INDEX('General Inputs'!$I$80:$I$169,MATCH(Oil_Calcs!$F191,'General Inputs'!$F$80:$F$169,0)),INDEX('General Inputs'!$I$177:$I$266,MATCH(Oil_Calcs!$F191,'General Inputs'!$F$177:$F$266,0)))*$K191,0)</f>
        <v>0</v>
      </c>
      <c r="AB191" s="249">
        <f t="shared" ca="1" si="45"/>
        <v>0</v>
      </c>
      <c r="AC191" s="231">
        <f t="shared" ca="1" si="46"/>
        <v>0</v>
      </c>
      <c r="AD191" s="638">
        <f t="shared" ca="1" si="47"/>
        <v>0</v>
      </c>
      <c r="AE191" s="639">
        <f ca="1">($L191/$F$5)*Oil_Calcs!$F$10*$F$17</f>
        <v>0</v>
      </c>
      <c r="AF191" s="640">
        <f ca="1">($L191/$F$5)*Oil_Calcs!$F$11*$F$18</f>
        <v>0</v>
      </c>
      <c r="AG191" s="641">
        <f ca="1">($L191/$F$5)*Oil_Calcs!$F$12*$F$19</f>
        <v>0</v>
      </c>
      <c r="AH191" s="639">
        <f t="shared" ca="1" si="41"/>
        <v>0</v>
      </c>
      <c r="AI191" s="640">
        <f t="shared" ca="1" si="42"/>
        <v>0</v>
      </c>
      <c r="AJ191" s="641">
        <f t="shared" ca="1" si="43"/>
        <v>0</v>
      </c>
      <c r="AK191" s="639">
        <f t="shared" ca="1" si="48"/>
        <v>0</v>
      </c>
      <c r="AL191" s="640">
        <f t="shared" ca="1" si="49"/>
        <v>0</v>
      </c>
      <c r="AM191" s="641">
        <f t="shared" ca="1" si="50"/>
        <v>0</v>
      </c>
    </row>
    <row r="192" spans="1:39" s="137" customFormat="1" ht="12.9" customHeight="1" x14ac:dyDescent="0.3">
      <c r="A192" s="134"/>
      <c r="B192" s="134"/>
      <c r="C192" s="135"/>
      <c r="D192" s="647"/>
      <c r="E192" s="234" t="str">
        <f t="shared" ca="1" si="36"/>
        <v>Mauritius</v>
      </c>
      <c r="F192" s="234" t="str">
        <f t="shared" ca="1" si="36"/>
        <v>mu</v>
      </c>
      <c r="G192" s="234" t="str">
        <f t="shared" ca="1" si="36"/>
        <v>e6bbls</v>
      </c>
      <c r="H192" s="633"/>
      <c r="I192" s="633"/>
      <c r="J192" s="231">
        <f t="shared" ca="1" si="51"/>
        <v>0</v>
      </c>
      <c r="K192" s="231">
        <f t="shared" ca="1" si="51"/>
        <v>0</v>
      </c>
      <c r="L192" s="328">
        <f t="shared" ca="1" si="51"/>
        <v>0</v>
      </c>
      <c r="M192" s="249">
        <f ca="1">($J192/$F$5)*(1-$F$9)*Oil_Calcs!$F$10*$F$17</f>
        <v>0</v>
      </c>
      <c r="N192" s="231">
        <f ca="1">($J192/$F$5)*(1-$F$9)*Oil_Calcs!$F$11*$F$18</f>
        <v>0</v>
      </c>
      <c r="O192" s="638">
        <f ca="1">($J192/$F$5)*(1-$F$9)*Oil_Calcs!$F$12*$F$19</f>
        <v>0</v>
      </c>
      <c r="P192" s="249">
        <f ca="1">IFERROR(IF(Summary!$F$5="GWP100",INDEX('General Inputs'!$G$80:$G$169,MATCH(Oil_Calcs!F192,'General Inputs'!$F$80:$F$169,0)),INDEX('General Inputs'!$G$177:$G$266,MATCH(Oil_Calcs!$F192,'General Inputs'!$F$177:$F$266,0)))*$J192,0)</f>
        <v>0</v>
      </c>
      <c r="Q192" s="249">
        <f ca="1">IFERROR(IF(Summary!$F$5="GWP100",INDEX('General Inputs'!$H$80:$H$169,MATCH(Oil_Calcs!$F192,'General Inputs'!$F$80:$F$169,0)),INDEX('General Inputs'!$H$177:$H$266,MATCH(Oil_Calcs!$F192,'General Inputs'!$F$177:$F$266,0)))*$J192,0)</f>
        <v>0</v>
      </c>
      <c r="R192" s="249">
        <f ca="1">IFERROR(IF(Summary!$F$5="GWP100",INDEX('General Inputs'!$I$80:$I$169,MATCH(Oil_Calcs!$F192,'General Inputs'!$F$80:$F$169,0)),INDEX('General Inputs'!$I$177:$I$266,MATCH(Oil_Calcs!$F192,'General Inputs'!$F$177:$F$266,0)))*$J192,0)</f>
        <v>0</v>
      </c>
      <c r="S192" s="249">
        <f t="shared" ca="1" si="40"/>
        <v>0</v>
      </c>
      <c r="T192" s="231">
        <f t="shared" ca="1" si="38"/>
        <v>0</v>
      </c>
      <c r="U192" s="638">
        <f t="shared" ca="1" si="39"/>
        <v>0</v>
      </c>
      <c r="V192" s="249">
        <f ca="1">($K192/$F$5)*(1-$F$9)*Oil_Calcs!$F$10*$F$17</f>
        <v>0</v>
      </c>
      <c r="W192" s="231">
        <f ca="1">($K192/$F$5)*(1-$F$9)*Oil_Calcs!$F$11*$F$18</f>
        <v>0</v>
      </c>
      <c r="X192" s="638">
        <f ca="1">($K192/$F$5)*(1-$F$9)*Oil_Calcs!$F$12*$F$19</f>
        <v>0</v>
      </c>
      <c r="Y192" s="249">
        <f ca="1">IFERROR(IF(Summary!$F$5="GWP100",INDEX('General Inputs'!$G$80:$G$169,MATCH(Oil_Calcs!F192,'General Inputs'!$F$80:$F$169,0)),INDEX('General Inputs'!$G$177:$G$266,MATCH(Oil_Calcs!$F192,'General Inputs'!$F$177:$F$266,0)))*$K192,0)</f>
        <v>0</v>
      </c>
      <c r="Z192" s="231">
        <f ca="1">IFERROR(IF(Summary!$F$5="GWP100",INDEX('General Inputs'!$H$80:$H$169,MATCH(Oil_Calcs!$F192,'General Inputs'!$F$80:$F$169,0)),INDEX('General Inputs'!$H$177:$H$266,MATCH(Oil_Calcs!$F192,'General Inputs'!$F$177:$F$266,0)))*$K192,0)</f>
        <v>0</v>
      </c>
      <c r="AA192" s="638">
        <f ca="1">IFERROR(IF(Summary!$F$5="GWP100",INDEX('General Inputs'!$I$80:$I$169,MATCH(Oil_Calcs!$F192,'General Inputs'!$F$80:$F$169,0)),INDEX('General Inputs'!$I$177:$I$266,MATCH(Oil_Calcs!$F192,'General Inputs'!$F$177:$F$266,0)))*$K192,0)</f>
        <v>0</v>
      </c>
      <c r="AB192" s="249">
        <f t="shared" ca="1" si="45"/>
        <v>0</v>
      </c>
      <c r="AC192" s="231">
        <f t="shared" ca="1" si="46"/>
        <v>0</v>
      </c>
      <c r="AD192" s="638">
        <f t="shared" ca="1" si="47"/>
        <v>0</v>
      </c>
      <c r="AE192" s="639">
        <f ca="1">($L192/$F$5)*Oil_Calcs!$F$10*$F$17</f>
        <v>0</v>
      </c>
      <c r="AF192" s="640">
        <f ca="1">($L192/$F$5)*Oil_Calcs!$F$11*$F$18</f>
        <v>0</v>
      </c>
      <c r="AG192" s="641">
        <f ca="1">($L192/$F$5)*Oil_Calcs!$F$12*$F$19</f>
        <v>0</v>
      </c>
      <c r="AH192" s="639">
        <f t="shared" ca="1" si="41"/>
        <v>0</v>
      </c>
      <c r="AI192" s="640">
        <f t="shared" ca="1" si="42"/>
        <v>0</v>
      </c>
      <c r="AJ192" s="641">
        <f t="shared" ca="1" si="43"/>
        <v>0</v>
      </c>
      <c r="AK192" s="639">
        <f t="shared" ca="1" si="48"/>
        <v>0</v>
      </c>
      <c r="AL192" s="640">
        <f t="shared" ca="1" si="49"/>
        <v>0</v>
      </c>
      <c r="AM192" s="641">
        <f t="shared" ca="1" si="50"/>
        <v>0</v>
      </c>
    </row>
    <row r="193" spans="1:39" s="137" customFormat="1" ht="12.9" customHeight="1" x14ac:dyDescent="0.3">
      <c r="A193" s="134"/>
      <c r="B193" s="134"/>
      <c r="C193" s="135"/>
      <c r="D193" s="647"/>
      <c r="E193" s="234" t="str">
        <f t="shared" ca="1" si="36"/>
        <v>Maldives</v>
      </c>
      <c r="F193" s="234" t="str">
        <f t="shared" ca="1" si="36"/>
        <v>mv</v>
      </c>
      <c r="G193" s="234" t="str">
        <f t="shared" ca="1" si="36"/>
        <v>e6bbls</v>
      </c>
      <c r="H193" s="633"/>
      <c r="I193" s="633"/>
      <c r="J193" s="231">
        <f t="shared" ca="1" si="51"/>
        <v>0</v>
      </c>
      <c r="K193" s="231">
        <f t="shared" ca="1" si="51"/>
        <v>0</v>
      </c>
      <c r="L193" s="328">
        <f t="shared" ca="1" si="51"/>
        <v>0</v>
      </c>
      <c r="M193" s="249">
        <f ca="1">($J193/$F$5)*(1-$F$9)*Oil_Calcs!$F$10*$F$17</f>
        <v>0</v>
      </c>
      <c r="N193" s="231">
        <f ca="1">($J193/$F$5)*(1-$F$9)*Oil_Calcs!$F$11*$F$18</f>
        <v>0</v>
      </c>
      <c r="O193" s="638">
        <f ca="1">($J193/$F$5)*(1-$F$9)*Oil_Calcs!$F$12*$F$19</f>
        <v>0</v>
      </c>
      <c r="P193" s="249">
        <f ca="1">IFERROR(IF(Summary!$F$5="GWP100",INDEX('General Inputs'!$G$80:$G$169,MATCH(Oil_Calcs!F193,'General Inputs'!$F$80:$F$169,0)),INDEX('General Inputs'!$G$177:$G$266,MATCH(Oil_Calcs!$F193,'General Inputs'!$F$177:$F$266,0)))*$J193,0)</f>
        <v>0</v>
      </c>
      <c r="Q193" s="249">
        <f ca="1">IFERROR(IF(Summary!$F$5="GWP100",INDEX('General Inputs'!$H$80:$H$169,MATCH(Oil_Calcs!$F193,'General Inputs'!$F$80:$F$169,0)),INDEX('General Inputs'!$H$177:$H$266,MATCH(Oil_Calcs!$F193,'General Inputs'!$F$177:$F$266,0)))*$J193,0)</f>
        <v>0</v>
      </c>
      <c r="R193" s="249">
        <f ca="1">IFERROR(IF(Summary!$F$5="GWP100",INDEX('General Inputs'!$I$80:$I$169,MATCH(Oil_Calcs!$F193,'General Inputs'!$F$80:$F$169,0)),INDEX('General Inputs'!$I$177:$I$266,MATCH(Oil_Calcs!$F193,'General Inputs'!$F$177:$F$266,0)))*$J193,0)</f>
        <v>0</v>
      </c>
      <c r="S193" s="249">
        <f t="shared" ca="1" si="40"/>
        <v>0</v>
      </c>
      <c r="T193" s="231">
        <f t="shared" ca="1" si="38"/>
        <v>0</v>
      </c>
      <c r="U193" s="638">
        <f t="shared" ca="1" si="39"/>
        <v>0</v>
      </c>
      <c r="V193" s="249">
        <f ca="1">($K193/$F$5)*(1-$F$9)*Oil_Calcs!$F$10*$F$17</f>
        <v>0</v>
      </c>
      <c r="W193" s="231">
        <f ca="1">($K193/$F$5)*(1-$F$9)*Oil_Calcs!$F$11*$F$18</f>
        <v>0</v>
      </c>
      <c r="X193" s="638">
        <f ca="1">($K193/$F$5)*(1-$F$9)*Oil_Calcs!$F$12*$F$19</f>
        <v>0</v>
      </c>
      <c r="Y193" s="249">
        <f ca="1">IFERROR(IF(Summary!$F$5="GWP100",INDEX('General Inputs'!$G$80:$G$169,MATCH(Oil_Calcs!F193,'General Inputs'!$F$80:$F$169,0)),INDEX('General Inputs'!$G$177:$G$266,MATCH(Oil_Calcs!$F193,'General Inputs'!$F$177:$F$266,0)))*$K193,0)</f>
        <v>0</v>
      </c>
      <c r="Z193" s="231">
        <f ca="1">IFERROR(IF(Summary!$F$5="GWP100",INDEX('General Inputs'!$H$80:$H$169,MATCH(Oil_Calcs!$F193,'General Inputs'!$F$80:$F$169,0)),INDEX('General Inputs'!$H$177:$H$266,MATCH(Oil_Calcs!$F193,'General Inputs'!$F$177:$F$266,0)))*$K193,0)</f>
        <v>0</v>
      </c>
      <c r="AA193" s="638">
        <f ca="1">IFERROR(IF(Summary!$F$5="GWP100",INDEX('General Inputs'!$I$80:$I$169,MATCH(Oil_Calcs!$F193,'General Inputs'!$F$80:$F$169,0)),INDEX('General Inputs'!$I$177:$I$266,MATCH(Oil_Calcs!$F193,'General Inputs'!$F$177:$F$266,0)))*$K193,0)</f>
        <v>0</v>
      </c>
      <c r="AB193" s="249">
        <f t="shared" ca="1" si="45"/>
        <v>0</v>
      </c>
      <c r="AC193" s="231">
        <f t="shared" ca="1" si="46"/>
        <v>0</v>
      </c>
      <c r="AD193" s="638">
        <f t="shared" ca="1" si="47"/>
        <v>0</v>
      </c>
      <c r="AE193" s="639">
        <f ca="1">($L193/$F$5)*Oil_Calcs!$F$10*$F$17</f>
        <v>0</v>
      </c>
      <c r="AF193" s="640">
        <f ca="1">($L193/$F$5)*Oil_Calcs!$F$11*$F$18</f>
        <v>0</v>
      </c>
      <c r="AG193" s="641">
        <f ca="1">($L193/$F$5)*Oil_Calcs!$F$12*$F$19</f>
        <v>0</v>
      </c>
      <c r="AH193" s="639">
        <f t="shared" ca="1" si="41"/>
        <v>0</v>
      </c>
      <c r="AI193" s="640">
        <f t="shared" ca="1" si="42"/>
        <v>0</v>
      </c>
      <c r="AJ193" s="641">
        <f t="shared" ca="1" si="43"/>
        <v>0</v>
      </c>
      <c r="AK193" s="639">
        <f t="shared" ca="1" si="48"/>
        <v>0</v>
      </c>
      <c r="AL193" s="640">
        <f t="shared" ca="1" si="49"/>
        <v>0</v>
      </c>
      <c r="AM193" s="641">
        <f t="shared" ca="1" si="50"/>
        <v>0</v>
      </c>
    </row>
    <row r="194" spans="1:39" s="137" customFormat="1" ht="12.9" customHeight="1" x14ac:dyDescent="0.3">
      <c r="A194" s="134"/>
      <c r="B194" s="134"/>
      <c r="C194" s="135"/>
      <c r="D194" s="647"/>
      <c r="E194" s="234" t="str">
        <f t="shared" ca="1" si="36"/>
        <v>Malawi</v>
      </c>
      <c r="F194" s="234" t="str">
        <f t="shared" ca="1" si="36"/>
        <v>mw</v>
      </c>
      <c r="G194" s="234" t="str">
        <f t="shared" ca="1" si="36"/>
        <v>e6bbls</v>
      </c>
      <c r="H194" s="633"/>
      <c r="I194" s="633"/>
      <c r="J194" s="231">
        <f t="shared" ca="1" si="51"/>
        <v>0</v>
      </c>
      <c r="K194" s="231">
        <f t="shared" ca="1" si="51"/>
        <v>0</v>
      </c>
      <c r="L194" s="328">
        <f t="shared" ca="1" si="51"/>
        <v>0</v>
      </c>
      <c r="M194" s="249">
        <f ca="1">($J194/$F$5)*(1-$F$9)*Oil_Calcs!$F$10*$F$17</f>
        <v>0</v>
      </c>
      <c r="N194" s="231">
        <f ca="1">($J194/$F$5)*(1-$F$9)*Oil_Calcs!$F$11*$F$18</f>
        <v>0</v>
      </c>
      <c r="O194" s="638">
        <f ca="1">($J194/$F$5)*(1-$F$9)*Oil_Calcs!$F$12*$F$19</f>
        <v>0</v>
      </c>
      <c r="P194" s="249">
        <f ca="1">IFERROR(IF(Summary!$F$5="GWP100",INDEX('General Inputs'!$G$80:$G$169,MATCH(Oil_Calcs!F194,'General Inputs'!$F$80:$F$169,0)),INDEX('General Inputs'!$G$177:$G$266,MATCH(Oil_Calcs!$F194,'General Inputs'!$F$177:$F$266,0)))*$J194,0)</f>
        <v>0</v>
      </c>
      <c r="Q194" s="249">
        <f ca="1">IFERROR(IF(Summary!$F$5="GWP100",INDEX('General Inputs'!$H$80:$H$169,MATCH(Oil_Calcs!$F194,'General Inputs'!$F$80:$F$169,0)),INDEX('General Inputs'!$H$177:$H$266,MATCH(Oil_Calcs!$F194,'General Inputs'!$F$177:$F$266,0)))*$J194,0)</f>
        <v>0</v>
      </c>
      <c r="R194" s="249">
        <f ca="1">IFERROR(IF(Summary!$F$5="GWP100",INDEX('General Inputs'!$I$80:$I$169,MATCH(Oil_Calcs!$F194,'General Inputs'!$F$80:$F$169,0)),INDEX('General Inputs'!$I$177:$I$266,MATCH(Oil_Calcs!$F194,'General Inputs'!$F$177:$F$266,0)))*$J194,0)</f>
        <v>0</v>
      </c>
      <c r="S194" s="249">
        <f t="shared" ca="1" si="40"/>
        <v>0</v>
      </c>
      <c r="T194" s="231">
        <f t="shared" ca="1" si="38"/>
        <v>0</v>
      </c>
      <c r="U194" s="638">
        <f t="shared" ca="1" si="39"/>
        <v>0</v>
      </c>
      <c r="V194" s="249">
        <f ca="1">($K194/$F$5)*(1-$F$9)*Oil_Calcs!$F$10*$F$17</f>
        <v>0</v>
      </c>
      <c r="W194" s="231">
        <f ca="1">($K194/$F$5)*(1-$F$9)*Oil_Calcs!$F$11*$F$18</f>
        <v>0</v>
      </c>
      <c r="X194" s="638">
        <f ca="1">($K194/$F$5)*(1-$F$9)*Oil_Calcs!$F$12*$F$19</f>
        <v>0</v>
      </c>
      <c r="Y194" s="249">
        <f ca="1">IFERROR(IF(Summary!$F$5="GWP100",INDEX('General Inputs'!$G$80:$G$169,MATCH(Oil_Calcs!F194,'General Inputs'!$F$80:$F$169,0)),INDEX('General Inputs'!$G$177:$G$266,MATCH(Oil_Calcs!$F194,'General Inputs'!$F$177:$F$266,0)))*$K194,0)</f>
        <v>0</v>
      </c>
      <c r="Z194" s="231">
        <f ca="1">IFERROR(IF(Summary!$F$5="GWP100",INDEX('General Inputs'!$H$80:$H$169,MATCH(Oil_Calcs!$F194,'General Inputs'!$F$80:$F$169,0)),INDEX('General Inputs'!$H$177:$H$266,MATCH(Oil_Calcs!$F194,'General Inputs'!$F$177:$F$266,0)))*$K194,0)</f>
        <v>0</v>
      </c>
      <c r="AA194" s="638">
        <f ca="1">IFERROR(IF(Summary!$F$5="GWP100",INDEX('General Inputs'!$I$80:$I$169,MATCH(Oil_Calcs!$F194,'General Inputs'!$F$80:$F$169,0)),INDEX('General Inputs'!$I$177:$I$266,MATCH(Oil_Calcs!$F194,'General Inputs'!$F$177:$F$266,0)))*$K194,0)</f>
        <v>0</v>
      </c>
      <c r="AB194" s="249">
        <f t="shared" ca="1" si="45"/>
        <v>0</v>
      </c>
      <c r="AC194" s="231">
        <f t="shared" ca="1" si="46"/>
        <v>0</v>
      </c>
      <c r="AD194" s="638">
        <f t="shared" ca="1" si="47"/>
        <v>0</v>
      </c>
      <c r="AE194" s="639">
        <f ca="1">($L194/$F$5)*Oil_Calcs!$F$10*$F$17</f>
        <v>0</v>
      </c>
      <c r="AF194" s="640">
        <f ca="1">($L194/$F$5)*Oil_Calcs!$F$11*$F$18</f>
        <v>0</v>
      </c>
      <c r="AG194" s="641">
        <f ca="1">($L194/$F$5)*Oil_Calcs!$F$12*$F$19</f>
        <v>0</v>
      </c>
      <c r="AH194" s="639">
        <f t="shared" ca="1" si="41"/>
        <v>0</v>
      </c>
      <c r="AI194" s="640">
        <f t="shared" ca="1" si="42"/>
        <v>0</v>
      </c>
      <c r="AJ194" s="641">
        <f t="shared" ca="1" si="43"/>
        <v>0</v>
      </c>
      <c r="AK194" s="639">
        <f t="shared" ca="1" si="48"/>
        <v>0</v>
      </c>
      <c r="AL194" s="640">
        <f t="shared" ca="1" si="49"/>
        <v>0</v>
      </c>
      <c r="AM194" s="641">
        <f t="shared" ca="1" si="50"/>
        <v>0</v>
      </c>
    </row>
    <row r="195" spans="1:39" s="137" customFormat="1" ht="12.9" customHeight="1" x14ac:dyDescent="0.3">
      <c r="A195" s="134"/>
      <c r="B195" s="134"/>
      <c r="C195" s="135"/>
      <c r="D195" s="647"/>
      <c r="E195" s="234" t="str">
        <f t="shared" ca="1" si="36"/>
        <v>Mexico</v>
      </c>
      <c r="F195" s="234" t="str">
        <f t="shared" ca="1" si="36"/>
        <v>mx</v>
      </c>
      <c r="G195" s="234" t="str">
        <f t="shared" ca="1" si="36"/>
        <v>e6bbls</v>
      </c>
      <c r="H195" s="633"/>
      <c r="I195" s="633"/>
      <c r="J195" s="231">
        <f t="shared" ca="1" si="51"/>
        <v>700.0700070007</v>
      </c>
      <c r="K195" s="231">
        <f t="shared" ca="1" si="51"/>
        <v>701.21286216212854</v>
      </c>
      <c r="L195" s="328">
        <f t="shared" ca="1" si="51"/>
        <v>612.47000612470003</v>
      </c>
      <c r="M195" s="249">
        <f ca="1">($J195/$F$5)*(1-$F$9)*Oil_Calcs!$F$10*$F$17</f>
        <v>239626.11267948069</v>
      </c>
      <c r="N195" s="231">
        <f ca="1">($J195/$F$5)*(1-$F$9)*Oil_Calcs!$F$11*$F$18</f>
        <v>260594.0594059405</v>
      </c>
      <c r="O195" s="638">
        <f ca="1">($J195/$F$5)*(1-$F$9)*Oil_Calcs!$F$12*$F$19</f>
        <v>284279.23283460672</v>
      </c>
      <c r="P195" s="249">
        <f ca="1">IFERROR(IF(Summary!$F$5="GWP100",INDEX('General Inputs'!$G$80:$G$169,MATCH(Oil_Calcs!F195,'General Inputs'!$F$80:$F$169,0)),INDEX('General Inputs'!$G$177:$G$266,MATCH(Oil_Calcs!$F195,'General Inputs'!$F$177:$F$266,0)))*$J195,0)</f>
        <v>26311.556215027878</v>
      </c>
      <c r="Q195" s="249">
        <f ca="1">IFERROR(IF(Summary!$F$5="GWP100",INDEX('General Inputs'!$H$80:$H$169,MATCH(Oil_Calcs!$F195,'General Inputs'!$F$80:$F$169,0)),INDEX('General Inputs'!$H$177:$H$266,MATCH(Oil_Calcs!$F195,'General Inputs'!$F$177:$F$266,0)))*$J195,0)</f>
        <v>39832.576574338986</v>
      </c>
      <c r="R195" s="249">
        <f ca="1">IFERROR(IF(Summary!$F$5="GWP100",INDEX('General Inputs'!$I$80:$I$169,MATCH(Oil_Calcs!$F195,'General Inputs'!$F$80:$F$169,0)),INDEX('General Inputs'!$I$177:$I$266,MATCH(Oil_Calcs!$F195,'General Inputs'!$F$177:$F$266,0)))*$J195,0)</f>
        <v>47921.866938337407</v>
      </c>
      <c r="S195" s="249">
        <f t="shared" ca="1" si="40"/>
        <v>265937.66889450856</v>
      </c>
      <c r="T195" s="231">
        <f t="shared" ca="1" si="38"/>
        <v>300426.63598027948</v>
      </c>
      <c r="U195" s="638">
        <f t="shared" ca="1" si="39"/>
        <v>332201.09977294412</v>
      </c>
      <c r="V195" s="249">
        <f ca="1">($K195/$F$5)*(1-$F$9)*Oil_Calcs!$F$10*$F$17</f>
        <v>240017.29918504477</v>
      </c>
      <c r="W195" s="231">
        <f ca="1">($K195/$F$5)*(1-$F$9)*Oil_Calcs!$F$11*$F$18</f>
        <v>261019.47581123069</v>
      </c>
      <c r="X195" s="638">
        <f ca="1">($K195/$F$5)*(1-$F$9)*Oil_Calcs!$F$12*$F$19</f>
        <v>284743.31497679692</v>
      </c>
      <c r="Y195" s="249">
        <f ca="1">IFERROR(IF(Summary!$F$5="GWP100",INDEX('General Inputs'!$G$80:$G$169,MATCH(Oil_Calcs!F195,'General Inputs'!$F$80:$F$169,0)),INDEX('General Inputs'!$G$177:$G$266,MATCH(Oil_Calcs!$F195,'General Inputs'!$F$177:$F$266,0)))*$K195,0)</f>
        <v>26354.509487593277</v>
      </c>
      <c r="Z195" s="231">
        <f ca="1">IFERROR(IF(Summary!$F$5="GWP100",INDEX('General Inputs'!$H$80:$H$169,MATCH(Oil_Calcs!$F195,'General Inputs'!$F$80:$F$169,0)),INDEX('General Inputs'!$H$177:$H$266,MATCH(Oil_Calcs!$F195,'General Inputs'!$F$177:$F$266,0)))*$K195,0)</f>
        <v>39897.602736402427</v>
      </c>
      <c r="AA195" s="638">
        <f ca="1">IFERROR(IF(Summary!$F$5="GWP100",INDEX('General Inputs'!$I$80:$I$169,MATCH(Oil_Calcs!$F195,'General Inputs'!$F$80:$F$169,0)),INDEX('General Inputs'!$I$177:$I$266,MATCH(Oil_Calcs!$F195,'General Inputs'!$F$177:$F$266,0)))*$K195,0)</f>
        <v>48000.098761480942</v>
      </c>
      <c r="AB195" s="249">
        <f t="shared" ca="1" si="45"/>
        <v>266371.80867263803</v>
      </c>
      <c r="AC195" s="231">
        <f t="shared" ca="1" si="46"/>
        <v>300917.07854763314</v>
      </c>
      <c r="AD195" s="638">
        <f t="shared" ca="1" si="47"/>
        <v>332743.41373827786</v>
      </c>
      <c r="AE195" s="639">
        <f ca="1">($L195/$F$5)*Oil_Calcs!$F$10*$F$17</f>
        <v>238229.10766196364</v>
      </c>
      <c r="AF195" s="640">
        <f ca="1">($L195/$F$5)*Oil_Calcs!$F$11*$F$18</f>
        <v>259074.8125907481</v>
      </c>
      <c r="AG195" s="641">
        <f ca="1">($L195/$F$5)*Oil_Calcs!$F$12*$F$19</f>
        <v>282621.90296264464</v>
      </c>
      <c r="AH195" s="639">
        <f t="shared" ca="1" si="41"/>
        <v>18988.112452236364</v>
      </c>
      <c r="AI195" s="640">
        <f t="shared" ca="1" si="42"/>
        <v>27075.770346887388</v>
      </c>
      <c r="AJ195" s="641">
        <f t="shared" ca="1" si="43"/>
        <v>63912.660469868926</v>
      </c>
      <c r="AK195" s="639">
        <f t="shared" ca="1" si="48"/>
        <v>257217.2201142</v>
      </c>
      <c r="AL195" s="640">
        <f t="shared" ca="1" si="49"/>
        <v>286150.58293763548</v>
      </c>
      <c r="AM195" s="641">
        <f t="shared" ca="1" si="50"/>
        <v>346534.56343251356</v>
      </c>
    </row>
    <row r="196" spans="1:39" s="137" customFormat="1" ht="12.9" customHeight="1" x14ac:dyDescent="0.3">
      <c r="A196" s="134"/>
      <c r="B196" s="134"/>
      <c r="C196" s="135"/>
      <c r="D196" s="647"/>
      <c r="E196" s="234" t="str">
        <f t="shared" ca="1" si="36"/>
        <v>Malaysia</v>
      </c>
      <c r="F196" s="234" t="str">
        <f t="shared" ca="1" si="36"/>
        <v>my</v>
      </c>
      <c r="G196" s="234" t="str">
        <f t="shared" ca="1" si="36"/>
        <v>e6bbls</v>
      </c>
      <c r="H196" s="633"/>
      <c r="I196" s="633"/>
      <c r="J196" s="231">
        <f t="shared" ca="1" si="51"/>
        <v>237.61500237615002</v>
      </c>
      <c r="K196" s="231">
        <f t="shared" ca="1" si="51"/>
        <v>258.86100259661004</v>
      </c>
      <c r="L196" s="328">
        <f t="shared" ca="1" si="51"/>
        <v>222.28500222285001</v>
      </c>
      <c r="M196" s="249">
        <f ca="1">($J196/$F$5)*(1-$F$9)*Oil_Calcs!$F$10*$F$17</f>
        <v>81332.950653984328</v>
      </c>
      <c r="N196" s="231">
        <f ca="1">($J196/$F$5)*(1-$F$9)*Oil_Calcs!$F$11*$F$18</f>
        <v>88449.808484498062</v>
      </c>
      <c r="O196" s="638">
        <f ca="1">($J196/$F$5)*(1-$F$9)*Oil_Calcs!$F$12*$F$19</f>
        <v>96488.936692038056</v>
      </c>
      <c r="P196" s="249">
        <f ca="1">IFERROR(IF(Summary!$F$5="GWP100",INDEX('General Inputs'!$G$80:$G$169,MATCH(Oil_Calcs!F196,'General Inputs'!$F$80:$F$169,0)),INDEX('General Inputs'!$G$177:$G$266,MATCH(Oil_Calcs!$F196,'General Inputs'!$F$177:$F$266,0)))*$J196,0)</f>
        <v>13606.28591618119</v>
      </c>
      <c r="Q196" s="249">
        <f ca="1">IFERROR(IF(Summary!$F$5="GWP100",INDEX('General Inputs'!$H$80:$H$169,MATCH(Oil_Calcs!$F196,'General Inputs'!$F$80:$F$169,0)),INDEX('General Inputs'!$H$177:$H$266,MATCH(Oil_Calcs!$F196,'General Inputs'!$F$177:$F$266,0)))*$J196,0)</f>
        <v>17672.863310956567</v>
      </c>
      <c r="R196" s="249">
        <f ca="1">IFERROR(IF(Summary!$F$5="GWP100",INDEX('General Inputs'!$I$80:$I$169,MATCH(Oil_Calcs!$F196,'General Inputs'!$F$80:$F$169,0)),INDEX('General Inputs'!$I$177:$I$266,MATCH(Oil_Calcs!$F196,'General Inputs'!$F$177:$F$266,0)))*$J196,0)</f>
        <v>28109.539697541448</v>
      </c>
      <c r="S196" s="249">
        <f t="shared" ca="1" si="40"/>
        <v>94939.236570165522</v>
      </c>
      <c r="T196" s="231">
        <f t="shared" ca="1" si="38"/>
        <v>106122.67179545463</v>
      </c>
      <c r="U196" s="638">
        <f t="shared" ca="1" si="39"/>
        <v>124598.4763895795</v>
      </c>
      <c r="V196" s="249">
        <f ca="1">($K196/$F$5)*(1-$F$9)*Oil_Calcs!$F$10*$F$17</f>
        <v>88605.218272801387</v>
      </c>
      <c r="W196" s="231">
        <f ca="1">($K196/$F$5)*(1-$F$9)*Oil_Calcs!$F$11*$F$18</f>
        <v>96358.419606562107</v>
      </c>
      <c r="X196" s="638">
        <f ca="1">($K196/$F$5)*(1-$F$9)*Oil_Calcs!$F$12*$F$19</f>
        <v>105116.35478319794</v>
      </c>
      <c r="Y196" s="249">
        <f ca="1">IFERROR(IF(Summary!$F$5="GWP100",INDEX('General Inputs'!$G$80:$G$169,MATCH(Oil_Calcs!F196,'General Inputs'!$F$80:$F$169,0)),INDEX('General Inputs'!$G$177:$G$266,MATCH(Oil_Calcs!$F196,'General Inputs'!$F$177:$F$266,0)))*$K196,0)</f>
        <v>14822.872203595858</v>
      </c>
      <c r="Z196" s="231">
        <f ca="1">IFERROR(IF(Summary!$F$5="GWP100",INDEX('General Inputs'!$H$80:$H$169,MATCH(Oil_Calcs!$F196,'General Inputs'!$F$80:$F$169,0)),INDEX('General Inputs'!$H$177:$H$266,MATCH(Oil_Calcs!$F196,'General Inputs'!$F$177:$F$266,0)))*$K196,0)</f>
        <v>19253.056708031523</v>
      </c>
      <c r="AA196" s="638">
        <f ca="1">IFERROR(IF(Summary!$F$5="GWP100",INDEX('General Inputs'!$I$80:$I$169,MATCH(Oil_Calcs!$F196,'General Inputs'!$F$80:$F$169,0)),INDEX('General Inputs'!$I$177:$I$266,MATCH(Oil_Calcs!$F196,'General Inputs'!$F$177:$F$266,0)))*$K196,0)</f>
        <v>30622.913350883377</v>
      </c>
      <c r="AB196" s="249">
        <f t="shared" ca="1" si="45"/>
        <v>103428.09047639725</v>
      </c>
      <c r="AC196" s="231">
        <f t="shared" ca="1" si="46"/>
        <v>115611.47631459363</v>
      </c>
      <c r="AD196" s="638">
        <f t="shared" ca="1" si="47"/>
        <v>135739.26813408133</v>
      </c>
      <c r="AE196" s="639">
        <f ca="1">($L196/$F$5)*Oil_Calcs!$F$10*$F$17</f>
        <v>86460.98126706545</v>
      </c>
      <c r="AF196" s="640">
        <f ca="1">($L196/$F$5)*Oil_Calcs!$F$11*$F$18</f>
        <v>94026.555940265534</v>
      </c>
      <c r="AG196" s="641">
        <f ca="1">($L196/$F$5)*Oil_Calcs!$F$12*$F$19</f>
        <v>102572.55000253313</v>
      </c>
      <c r="AH196" s="639">
        <f t="shared" ca="1" si="41"/>
        <v>6891.3948053706472</v>
      </c>
      <c r="AI196" s="640">
        <f t="shared" ca="1" si="42"/>
        <v>9826.6651616534091</v>
      </c>
      <c r="AJ196" s="641">
        <f t="shared" ca="1" si="43"/>
        <v>23195.953650864227</v>
      </c>
      <c r="AK196" s="639">
        <f t="shared" ca="1" si="48"/>
        <v>93352.376072436091</v>
      </c>
      <c r="AL196" s="640">
        <f t="shared" ca="1" si="49"/>
        <v>103853.22110191894</v>
      </c>
      <c r="AM196" s="641">
        <f t="shared" ca="1" si="50"/>
        <v>125768.50365339735</v>
      </c>
    </row>
    <row r="197" spans="1:39" s="137" customFormat="1" ht="12.9" customHeight="1" x14ac:dyDescent="0.3">
      <c r="A197" s="134"/>
      <c r="B197" s="134"/>
      <c r="C197" s="135"/>
      <c r="D197" s="647"/>
      <c r="E197" s="234" t="str">
        <f t="shared" ca="1" si="36"/>
        <v>Mozambique</v>
      </c>
      <c r="F197" s="234" t="str">
        <f t="shared" ca="1" si="36"/>
        <v>mz</v>
      </c>
      <c r="G197" s="234" t="str">
        <f t="shared" ca="1" si="36"/>
        <v>e6bbls</v>
      </c>
      <c r="H197" s="633"/>
      <c r="I197" s="633"/>
      <c r="J197" s="231">
        <f t="shared" ca="1" si="51"/>
        <v>0</v>
      </c>
      <c r="K197" s="231">
        <f t="shared" ca="1" si="51"/>
        <v>0</v>
      </c>
      <c r="L197" s="328">
        <f t="shared" ca="1" si="51"/>
        <v>0</v>
      </c>
      <c r="M197" s="249">
        <f ca="1">($J197/$F$5)*(1-$F$9)*Oil_Calcs!$F$10*$F$17</f>
        <v>0</v>
      </c>
      <c r="N197" s="231">
        <f ca="1">($J197/$F$5)*(1-$F$9)*Oil_Calcs!$F$11*$F$18</f>
        <v>0</v>
      </c>
      <c r="O197" s="638">
        <f ca="1">($J197/$F$5)*(1-$F$9)*Oil_Calcs!$F$12*$F$19</f>
        <v>0</v>
      </c>
      <c r="P197" s="249">
        <f ca="1">IFERROR(IF(Summary!$F$5="GWP100",INDEX('General Inputs'!$G$80:$G$169,MATCH(Oil_Calcs!F197,'General Inputs'!$F$80:$F$169,0)),INDEX('General Inputs'!$G$177:$G$266,MATCH(Oil_Calcs!$F197,'General Inputs'!$F$177:$F$266,0)))*$J197,0)</f>
        <v>0</v>
      </c>
      <c r="Q197" s="249">
        <f ca="1">IFERROR(IF(Summary!$F$5="GWP100",INDEX('General Inputs'!$H$80:$H$169,MATCH(Oil_Calcs!$F197,'General Inputs'!$F$80:$F$169,0)),INDEX('General Inputs'!$H$177:$H$266,MATCH(Oil_Calcs!$F197,'General Inputs'!$F$177:$F$266,0)))*$J197,0)</f>
        <v>0</v>
      </c>
      <c r="R197" s="249">
        <f ca="1">IFERROR(IF(Summary!$F$5="GWP100",INDEX('General Inputs'!$I$80:$I$169,MATCH(Oil_Calcs!$F197,'General Inputs'!$F$80:$F$169,0)),INDEX('General Inputs'!$I$177:$I$266,MATCH(Oil_Calcs!$F197,'General Inputs'!$F$177:$F$266,0)))*$J197,0)</f>
        <v>0</v>
      </c>
      <c r="S197" s="249">
        <f t="shared" ca="1" si="40"/>
        <v>0</v>
      </c>
      <c r="T197" s="231">
        <f t="shared" ca="1" si="38"/>
        <v>0</v>
      </c>
      <c r="U197" s="638">
        <f t="shared" ca="1" si="39"/>
        <v>0</v>
      </c>
      <c r="V197" s="249">
        <f ca="1">($K197/$F$5)*(1-$F$9)*Oil_Calcs!$F$10*$F$17</f>
        <v>0</v>
      </c>
      <c r="W197" s="231">
        <f ca="1">($K197/$F$5)*(1-$F$9)*Oil_Calcs!$F$11*$F$18</f>
        <v>0</v>
      </c>
      <c r="X197" s="638">
        <f ca="1">($K197/$F$5)*(1-$F$9)*Oil_Calcs!$F$12*$F$19</f>
        <v>0</v>
      </c>
      <c r="Y197" s="249">
        <f ca="1">IFERROR(IF(Summary!$F$5="GWP100",INDEX('General Inputs'!$G$80:$G$169,MATCH(Oil_Calcs!F197,'General Inputs'!$F$80:$F$169,0)),INDEX('General Inputs'!$G$177:$G$266,MATCH(Oil_Calcs!$F197,'General Inputs'!$F$177:$F$266,0)))*$K197,0)</f>
        <v>0</v>
      </c>
      <c r="Z197" s="231">
        <f ca="1">IFERROR(IF(Summary!$F$5="GWP100",INDEX('General Inputs'!$H$80:$H$169,MATCH(Oil_Calcs!$F197,'General Inputs'!$F$80:$F$169,0)),INDEX('General Inputs'!$H$177:$H$266,MATCH(Oil_Calcs!$F197,'General Inputs'!$F$177:$F$266,0)))*$K197,0)</f>
        <v>0</v>
      </c>
      <c r="AA197" s="638">
        <f ca="1">IFERROR(IF(Summary!$F$5="GWP100",INDEX('General Inputs'!$I$80:$I$169,MATCH(Oil_Calcs!$F197,'General Inputs'!$F$80:$F$169,0)),INDEX('General Inputs'!$I$177:$I$266,MATCH(Oil_Calcs!$F197,'General Inputs'!$F$177:$F$266,0)))*$K197,0)</f>
        <v>0</v>
      </c>
      <c r="AB197" s="249">
        <f t="shared" ca="1" si="45"/>
        <v>0</v>
      </c>
      <c r="AC197" s="231">
        <f t="shared" ca="1" si="46"/>
        <v>0</v>
      </c>
      <c r="AD197" s="638">
        <f t="shared" ca="1" si="47"/>
        <v>0</v>
      </c>
      <c r="AE197" s="639">
        <f ca="1">($L197/$F$5)*Oil_Calcs!$F$10*$F$17</f>
        <v>0</v>
      </c>
      <c r="AF197" s="640">
        <f ca="1">($L197/$F$5)*Oil_Calcs!$F$11*$F$18</f>
        <v>0</v>
      </c>
      <c r="AG197" s="641">
        <f ca="1">($L197/$F$5)*Oil_Calcs!$F$12*$F$19</f>
        <v>0</v>
      </c>
      <c r="AH197" s="639">
        <f t="shared" ca="1" si="41"/>
        <v>0</v>
      </c>
      <c r="AI197" s="640">
        <f t="shared" ca="1" si="42"/>
        <v>0</v>
      </c>
      <c r="AJ197" s="641">
        <f t="shared" ca="1" si="43"/>
        <v>0</v>
      </c>
      <c r="AK197" s="639">
        <f t="shared" ca="1" si="48"/>
        <v>0</v>
      </c>
      <c r="AL197" s="640">
        <f t="shared" ca="1" si="49"/>
        <v>0</v>
      </c>
      <c r="AM197" s="641">
        <f t="shared" ca="1" si="50"/>
        <v>0</v>
      </c>
    </row>
    <row r="198" spans="1:39" s="137" customFormat="1" ht="12.9" customHeight="1" x14ac:dyDescent="0.3">
      <c r="A198" s="134"/>
      <c r="B198" s="134"/>
      <c r="C198" s="135"/>
      <c r="D198" s="647"/>
      <c r="E198" s="234" t="str">
        <f t="shared" ca="1" si="36"/>
        <v>Namibia</v>
      </c>
      <c r="F198" s="234" t="str">
        <f t="shared" ca="1" si="36"/>
        <v>na</v>
      </c>
      <c r="G198" s="234" t="str">
        <f t="shared" ca="1" si="36"/>
        <v>e6bbls</v>
      </c>
      <c r="H198" s="633"/>
      <c r="I198" s="633"/>
      <c r="J198" s="231">
        <f t="shared" ca="1" si="51"/>
        <v>0</v>
      </c>
      <c r="K198" s="231">
        <f t="shared" ca="1" si="51"/>
        <v>0</v>
      </c>
      <c r="L198" s="328">
        <f t="shared" ca="1" si="51"/>
        <v>0</v>
      </c>
      <c r="M198" s="249">
        <f ca="1">($J198/$F$5)*(1-$F$9)*Oil_Calcs!$F$10*$F$17</f>
        <v>0</v>
      </c>
      <c r="N198" s="231">
        <f ca="1">($J198/$F$5)*(1-$F$9)*Oil_Calcs!$F$11*$F$18</f>
        <v>0</v>
      </c>
      <c r="O198" s="638">
        <f ca="1">($J198/$F$5)*(1-$F$9)*Oil_Calcs!$F$12*$F$19</f>
        <v>0</v>
      </c>
      <c r="P198" s="249">
        <f ca="1">IFERROR(IF(Summary!$F$5="GWP100",INDEX('General Inputs'!$G$80:$G$169,MATCH(Oil_Calcs!F198,'General Inputs'!$F$80:$F$169,0)),INDEX('General Inputs'!$G$177:$G$266,MATCH(Oil_Calcs!$F198,'General Inputs'!$F$177:$F$266,0)))*$J198,0)</f>
        <v>0</v>
      </c>
      <c r="Q198" s="249">
        <f ca="1">IFERROR(IF(Summary!$F$5="GWP100",INDEX('General Inputs'!$H$80:$H$169,MATCH(Oil_Calcs!$F198,'General Inputs'!$F$80:$F$169,0)),INDEX('General Inputs'!$H$177:$H$266,MATCH(Oil_Calcs!$F198,'General Inputs'!$F$177:$F$266,0)))*$J198,0)</f>
        <v>0</v>
      </c>
      <c r="R198" s="249">
        <f ca="1">IFERROR(IF(Summary!$F$5="GWP100",INDEX('General Inputs'!$I$80:$I$169,MATCH(Oil_Calcs!$F198,'General Inputs'!$F$80:$F$169,0)),INDEX('General Inputs'!$I$177:$I$266,MATCH(Oil_Calcs!$F198,'General Inputs'!$F$177:$F$266,0)))*$J198,0)</f>
        <v>0</v>
      </c>
      <c r="S198" s="249">
        <f t="shared" ca="1" si="40"/>
        <v>0</v>
      </c>
      <c r="T198" s="231">
        <f t="shared" ca="1" si="38"/>
        <v>0</v>
      </c>
      <c r="U198" s="638">
        <f t="shared" ca="1" si="39"/>
        <v>0</v>
      </c>
      <c r="V198" s="249">
        <f ca="1">($K198/$F$5)*(1-$F$9)*Oil_Calcs!$F$10*$F$17</f>
        <v>0</v>
      </c>
      <c r="W198" s="231">
        <f ca="1">($K198/$F$5)*(1-$F$9)*Oil_Calcs!$F$11*$F$18</f>
        <v>0</v>
      </c>
      <c r="X198" s="638">
        <f ca="1">($K198/$F$5)*(1-$F$9)*Oil_Calcs!$F$12*$F$19</f>
        <v>0</v>
      </c>
      <c r="Y198" s="249">
        <f ca="1">IFERROR(IF(Summary!$F$5="GWP100",INDEX('General Inputs'!$G$80:$G$169,MATCH(Oil_Calcs!F198,'General Inputs'!$F$80:$F$169,0)),INDEX('General Inputs'!$G$177:$G$266,MATCH(Oil_Calcs!$F198,'General Inputs'!$F$177:$F$266,0)))*$K198,0)</f>
        <v>0</v>
      </c>
      <c r="Z198" s="231">
        <f ca="1">IFERROR(IF(Summary!$F$5="GWP100",INDEX('General Inputs'!$H$80:$H$169,MATCH(Oil_Calcs!$F198,'General Inputs'!$F$80:$F$169,0)),INDEX('General Inputs'!$H$177:$H$266,MATCH(Oil_Calcs!$F198,'General Inputs'!$F$177:$F$266,0)))*$K198,0)</f>
        <v>0</v>
      </c>
      <c r="AA198" s="638">
        <f ca="1">IFERROR(IF(Summary!$F$5="GWP100",INDEX('General Inputs'!$I$80:$I$169,MATCH(Oil_Calcs!$F198,'General Inputs'!$F$80:$F$169,0)),INDEX('General Inputs'!$I$177:$I$266,MATCH(Oil_Calcs!$F198,'General Inputs'!$F$177:$F$266,0)))*$K198,0)</f>
        <v>0</v>
      </c>
      <c r="AB198" s="249">
        <f t="shared" ca="1" si="45"/>
        <v>0</v>
      </c>
      <c r="AC198" s="231">
        <f t="shared" ca="1" si="46"/>
        <v>0</v>
      </c>
      <c r="AD198" s="638">
        <f t="shared" ca="1" si="47"/>
        <v>0</v>
      </c>
      <c r="AE198" s="639">
        <f ca="1">($L198/$F$5)*Oil_Calcs!$F$10*$F$17</f>
        <v>0</v>
      </c>
      <c r="AF198" s="640">
        <f ca="1">($L198/$F$5)*Oil_Calcs!$F$11*$F$18</f>
        <v>0</v>
      </c>
      <c r="AG198" s="641">
        <f ca="1">($L198/$F$5)*Oil_Calcs!$F$12*$F$19</f>
        <v>0</v>
      </c>
      <c r="AH198" s="639">
        <f t="shared" ca="1" si="41"/>
        <v>0</v>
      </c>
      <c r="AI198" s="640">
        <f t="shared" ca="1" si="42"/>
        <v>0</v>
      </c>
      <c r="AJ198" s="641">
        <f t="shared" ca="1" si="43"/>
        <v>0</v>
      </c>
      <c r="AK198" s="639">
        <f t="shared" ca="1" si="48"/>
        <v>0</v>
      </c>
      <c r="AL198" s="640">
        <f t="shared" ca="1" si="49"/>
        <v>0</v>
      </c>
      <c r="AM198" s="641">
        <f t="shared" ca="1" si="50"/>
        <v>0</v>
      </c>
    </row>
    <row r="199" spans="1:39" s="137" customFormat="1" ht="12.9" customHeight="1" x14ac:dyDescent="0.3">
      <c r="A199" s="134"/>
      <c r="B199" s="134"/>
      <c r="C199" s="135"/>
      <c r="D199" s="647"/>
      <c r="E199" s="234" t="str">
        <f t="shared" ca="1" si="36"/>
        <v>New Caledonia</v>
      </c>
      <c r="F199" s="234" t="str">
        <f t="shared" ca="1" si="36"/>
        <v>nc</v>
      </c>
      <c r="G199" s="234" t="str">
        <f t="shared" ca="1" si="36"/>
        <v>e6bbls</v>
      </c>
      <c r="H199" s="633"/>
      <c r="I199" s="633"/>
      <c r="J199" s="231">
        <f t="shared" ca="1" si="51"/>
        <v>0</v>
      </c>
      <c r="K199" s="231">
        <f t="shared" ca="1" si="51"/>
        <v>0.33835500338355001</v>
      </c>
      <c r="L199" s="328">
        <f t="shared" ca="1" si="51"/>
        <v>0</v>
      </c>
      <c r="M199" s="249">
        <f ca="1">($J199/$F$5)*(1-$F$9)*Oil_Calcs!$F$10*$F$17</f>
        <v>0</v>
      </c>
      <c r="N199" s="231">
        <f ca="1">($J199/$F$5)*(1-$F$9)*Oil_Calcs!$F$11*$F$18</f>
        <v>0</v>
      </c>
      <c r="O199" s="638">
        <f ca="1">($J199/$F$5)*(1-$F$9)*Oil_Calcs!$F$12*$F$19</f>
        <v>0</v>
      </c>
      <c r="P199" s="249">
        <f ca="1">IFERROR(IF(Summary!$F$5="GWP100",INDEX('General Inputs'!$G$80:$G$169,MATCH(Oil_Calcs!F199,'General Inputs'!$F$80:$F$169,0)),INDEX('General Inputs'!$G$177:$G$266,MATCH(Oil_Calcs!$F199,'General Inputs'!$F$177:$F$266,0)))*$J199,0)</f>
        <v>0</v>
      </c>
      <c r="Q199" s="249">
        <f ca="1">IFERROR(IF(Summary!$F$5="GWP100",INDEX('General Inputs'!$H$80:$H$169,MATCH(Oil_Calcs!$F199,'General Inputs'!$F$80:$F$169,0)),INDEX('General Inputs'!$H$177:$H$266,MATCH(Oil_Calcs!$F199,'General Inputs'!$F$177:$F$266,0)))*$J199,0)</f>
        <v>0</v>
      </c>
      <c r="R199" s="249">
        <f ca="1">IFERROR(IF(Summary!$F$5="GWP100",INDEX('General Inputs'!$I$80:$I$169,MATCH(Oil_Calcs!$F199,'General Inputs'!$F$80:$F$169,0)),INDEX('General Inputs'!$I$177:$I$266,MATCH(Oil_Calcs!$F199,'General Inputs'!$F$177:$F$266,0)))*$J199,0)</f>
        <v>0</v>
      </c>
      <c r="S199" s="249">
        <f t="shared" ca="1" si="40"/>
        <v>0</v>
      </c>
      <c r="T199" s="231">
        <f t="shared" ca="1" si="38"/>
        <v>0</v>
      </c>
      <c r="U199" s="638">
        <f t="shared" ca="1" si="39"/>
        <v>0</v>
      </c>
      <c r="V199" s="249">
        <f ca="1">($K199/$F$5)*(1-$F$9)*Oil_Calcs!$F$10*$F$17</f>
        <v>115.81512328148</v>
      </c>
      <c r="W199" s="231">
        <f ca="1">($K199/$F$5)*(1-$F$9)*Oil_Calcs!$F$11*$F$18</f>
        <v>125.94926645949263</v>
      </c>
      <c r="X199" s="638">
        <f ca="1">($K199/$F$5)*(1-$F$9)*Oil_Calcs!$F$12*$F$19</f>
        <v>137.39668865363944</v>
      </c>
      <c r="Y199" s="249">
        <f ca="1">IFERROR(IF(Summary!$F$5="GWP100",INDEX('General Inputs'!$G$80:$G$169,MATCH(Oil_Calcs!F199,'General Inputs'!$F$80:$F$169,0)),INDEX('General Inputs'!$G$177:$G$266,MATCH(Oil_Calcs!$F199,'General Inputs'!$F$177:$F$266,0)))*$K199,0)</f>
        <v>0</v>
      </c>
      <c r="Z199" s="231">
        <f ca="1">IFERROR(IF(Summary!$F$5="GWP100",INDEX('General Inputs'!$H$80:$H$169,MATCH(Oil_Calcs!$F199,'General Inputs'!$F$80:$F$169,0)),INDEX('General Inputs'!$H$177:$H$266,MATCH(Oil_Calcs!$F199,'General Inputs'!$F$177:$F$266,0)))*$K199,0)</f>
        <v>0</v>
      </c>
      <c r="AA199" s="638">
        <f ca="1">IFERROR(IF(Summary!$F$5="GWP100",INDEX('General Inputs'!$I$80:$I$169,MATCH(Oil_Calcs!$F199,'General Inputs'!$F$80:$F$169,0)),INDEX('General Inputs'!$I$177:$I$266,MATCH(Oil_Calcs!$F199,'General Inputs'!$F$177:$F$266,0)))*$K199,0)</f>
        <v>0</v>
      </c>
      <c r="AB199" s="249">
        <f t="shared" ca="1" si="45"/>
        <v>115.81512328148</v>
      </c>
      <c r="AC199" s="231">
        <f t="shared" ca="1" si="46"/>
        <v>125.94926645949263</v>
      </c>
      <c r="AD199" s="638">
        <f t="shared" ca="1" si="47"/>
        <v>137.39668865363944</v>
      </c>
      <c r="AE199" s="639">
        <f ca="1">($L199/$F$5)*Oil_Calcs!$F$10*$F$17</f>
        <v>0</v>
      </c>
      <c r="AF199" s="640">
        <f ca="1">($L199/$F$5)*Oil_Calcs!$F$11*$F$18</f>
        <v>0</v>
      </c>
      <c r="AG199" s="641">
        <f ca="1">($L199/$F$5)*Oil_Calcs!$F$12*$F$19</f>
        <v>0</v>
      </c>
      <c r="AH199" s="639">
        <f t="shared" ca="1" si="41"/>
        <v>0</v>
      </c>
      <c r="AI199" s="640">
        <f t="shared" ca="1" si="42"/>
        <v>0</v>
      </c>
      <c r="AJ199" s="641">
        <f t="shared" ca="1" si="43"/>
        <v>0</v>
      </c>
      <c r="AK199" s="639">
        <f t="shared" ca="1" si="48"/>
        <v>0</v>
      </c>
      <c r="AL199" s="640">
        <f t="shared" ca="1" si="49"/>
        <v>0</v>
      </c>
      <c r="AM199" s="641">
        <f t="shared" ca="1" si="50"/>
        <v>0</v>
      </c>
    </row>
    <row r="200" spans="1:39" s="137" customFormat="1" ht="12.9" customHeight="1" x14ac:dyDescent="0.3">
      <c r="A200" s="134"/>
      <c r="B200" s="134"/>
      <c r="C200" s="135"/>
      <c r="D200" s="647"/>
      <c r="E200" s="234" t="str">
        <f t="shared" ca="1" si="36"/>
        <v>Niger</v>
      </c>
      <c r="F200" s="234" t="str">
        <f t="shared" ca="1" si="36"/>
        <v>ne</v>
      </c>
      <c r="G200" s="234" t="str">
        <f t="shared" ca="1" si="36"/>
        <v>e6bbls</v>
      </c>
      <c r="H200" s="633"/>
      <c r="I200" s="633"/>
      <c r="J200" s="231">
        <f t="shared" ca="1" si="51"/>
        <v>0</v>
      </c>
      <c r="K200" s="231">
        <f t="shared" ca="1" si="51"/>
        <v>4.1964050419640504</v>
      </c>
      <c r="L200" s="328">
        <f t="shared" ca="1" si="51"/>
        <v>0</v>
      </c>
      <c r="M200" s="249">
        <f ca="1">($J200/$F$5)*(1-$F$9)*Oil_Calcs!$F$10*$F$17</f>
        <v>0</v>
      </c>
      <c r="N200" s="231">
        <f ca="1">($J200/$F$5)*(1-$F$9)*Oil_Calcs!$F$11*$F$18</f>
        <v>0</v>
      </c>
      <c r="O200" s="638">
        <f ca="1">($J200/$F$5)*(1-$F$9)*Oil_Calcs!$F$12*$F$19</f>
        <v>0</v>
      </c>
      <c r="P200" s="249">
        <f ca="1">IFERROR(IF(Summary!$F$5="GWP100",INDEX('General Inputs'!$G$80:$G$169,MATCH(Oil_Calcs!F200,'General Inputs'!$F$80:$F$169,0)),INDEX('General Inputs'!$G$177:$G$266,MATCH(Oil_Calcs!$F200,'General Inputs'!$F$177:$F$266,0)))*$J200,0)</f>
        <v>0</v>
      </c>
      <c r="Q200" s="249">
        <f ca="1">IFERROR(IF(Summary!$F$5="GWP100",INDEX('General Inputs'!$H$80:$H$169,MATCH(Oil_Calcs!$F200,'General Inputs'!$F$80:$F$169,0)),INDEX('General Inputs'!$H$177:$H$266,MATCH(Oil_Calcs!$F200,'General Inputs'!$F$177:$F$266,0)))*$J200,0)</f>
        <v>0</v>
      </c>
      <c r="R200" s="249">
        <f ca="1">IFERROR(IF(Summary!$F$5="GWP100",INDEX('General Inputs'!$I$80:$I$169,MATCH(Oil_Calcs!$F200,'General Inputs'!$F$80:$F$169,0)),INDEX('General Inputs'!$I$177:$I$266,MATCH(Oil_Calcs!$F200,'General Inputs'!$F$177:$F$266,0)))*$J200,0)</f>
        <v>0</v>
      </c>
      <c r="S200" s="249">
        <f t="shared" ca="1" si="40"/>
        <v>0</v>
      </c>
      <c r="T200" s="231">
        <f t="shared" ca="1" si="38"/>
        <v>0</v>
      </c>
      <c r="U200" s="638">
        <f t="shared" ca="1" si="39"/>
        <v>0</v>
      </c>
      <c r="V200" s="249">
        <f ca="1">($K200/$F$5)*(1-$F$9)*Oil_Calcs!$F$10*$F$17</f>
        <v>1436.3823865881077</v>
      </c>
      <c r="W200" s="231">
        <f ca="1">($K200/$F$5)*(1-$F$9)*Oil_Calcs!$F$11*$F$18</f>
        <v>1562.0698128206982</v>
      </c>
      <c r="X200" s="638">
        <f ca="1">($K200/$F$5)*(1-$F$9)*Oil_Calcs!$F$12*$F$19</f>
        <v>1704.0450155888814</v>
      </c>
      <c r="Y200" s="249">
        <f ca="1">IFERROR(IF(Summary!$F$5="GWP100",INDEX('General Inputs'!$G$80:$G$169,MATCH(Oil_Calcs!F200,'General Inputs'!$F$80:$F$169,0)),INDEX('General Inputs'!$G$177:$G$266,MATCH(Oil_Calcs!$F200,'General Inputs'!$F$177:$F$266,0)))*$K200,0)</f>
        <v>190.72011495240881</v>
      </c>
      <c r="Z200" s="231">
        <f ca="1">IFERROR(IF(Summary!$F$5="GWP100",INDEX('General Inputs'!$H$80:$H$169,MATCH(Oil_Calcs!$F200,'General Inputs'!$F$80:$F$169,0)),INDEX('General Inputs'!$H$177:$H$266,MATCH(Oil_Calcs!$F200,'General Inputs'!$F$177:$F$266,0)))*$K200,0)</f>
        <v>274.52586182430088</v>
      </c>
      <c r="AA200" s="638">
        <f ca="1">IFERROR(IF(Summary!$F$5="GWP100",INDEX('General Inputs'!$I$80:$I$169,MATCH(Oil_Calcs!$F200,'General Inputs'!$F$80:$F$169,0)),INDEX('General Inputs'!$I$177:$I$266,MATCH(Oil_Calcs!$F200,'General Inputs'!$F$177:$F$266,0)))*$K200,0)</f>
        <v>438.62109892176255</v>
      </c>
      <c r="AB200" s="249">
        <f t="shared" ca="1" si="45"/>
        <v>1627.1025015405164</v>
      </c>
      <c r="AC200" s="231">
        <f t="shared" ca="1" si="46"/>
        <v>1836.595674644999</v>
      </c>
      <c r="AD200" s="638">
        <f t="shared" ca="1" si="47"/>
        <v>2142.6661145106441</v>
      </c>
      <c r="AE200" s="639">
        <f ca="1">($L200/$F$5)*Oil_Calcs!$F$10*$F$17</f>
        <v>0</v>
      </c>
      <c r="AF200" s="640">
        <f ca="1">($L200/$F$5)*Oil_Calcs!$F$11*$F$18</f>
        <v>0</v>
      </c>
      <c r="AG200" s="641">
        <f ca="1">($L200/$F$5)*Oil_Calcs!$F$12*$F$19</f>
        <v>0</v>
      </c>
      <c r="AH200" s="639">
        <f t="shared" ca="1" si="41"/>
        <v>0</v>
      </c>
      <c r="AI200" s="640">
        <f t="shared" ca="1" si="42"/>
        <v>0</v>
      </c>
      <c r="AJ200" s="641">
        <f t="shared" ca="1" si="43"/>
        <v>0</v>
      </c>
      <c r="AK200" s="639">
        <f t="shared" ca="1" si="48"/>
        <v>0</v>
      </c>
      <c r="AL200" s="640">
        <f t="shared" ca="1" si="49"/>
        <v>0</v>
      </c>
      <c r="AM200" s="641">
        <f t="shared" ca="1" si="50"/>
        <v>0</v>
      </c>
    </row>
    <row r="201" spans="1:39" s="137" customFormat="1" ht="12.9" customHeight="1" x14ac:dyDescent="0.3">
      <c r="A201" s="134"/>
      <c r="B201" s="134"/>
      <c r="C201" s="135"/>
      <c r="D201" s="647"/>
      <c r="E201" s="234" t="str">
        <f t="shared" ca="1" si="36"/>
        <v>Norfolk Island</v>
      </c>
      <c r="F201" s="234" t="str">
        <f t="shared" ca="1" si="36"/>
        <v>nf</v>
      </c>
      <c r="G201" s="234" t="str">
        <f t="shared" ca="1" si="36"/>
        <v>e6bbls</v>
      </c>
      <c r="H201" s="633"/>
      <c r="I201" s="633"/>
      <c r="J201" s="231">
        <f t="shared" ca="1" si="51"/>
        <v>0</v>
      </c>
      <c r="K201" s="231">
        <f t="shared" ca="1" si="51"/>
        <v>0</v>
      </c>
      <c r="L201" s="328">
        <f t="shared" ca="1" si="51"/>
        <v>0</v>
      </c>
      <c r="M201" s="249">
        <f ca="1">($J201/$F$5)*(1-$F$9)*Oil_Calcs!$F$10*$F$17</f>
        <v>0</v>
      </c>
      <c r="N201" s="231">
        <f ca="1">($J201/$F$5)*(1-$F$9)*Oil_Calcs!$F$11*$F$18</f>
        <v>0</v>
      </c>
      <c r="O201" s="638">
        <f ca="1">($J201/$F$5)*(1-$F$9)*Oil_Calcs!$F$12*$F$19</f>
        <v>0</v>
      </c>
      <c r="P201" s="249">
        <f ca="1">IFERROR(IF(Summary!$F$5="GWP100",INDEX('General Inputs'!$G$80:$G$169,MATCH(Oil_Calcs!F201,'General Inputs'!$F$80:$F$169,0)),INDEX('General Inputs'!$G$177:$G$266,MATCH(Oil_Calcs!$F201,'General Inputs'!$F$177:$F$266,0)))*$J201,0)</f>
        <v>0</v>
      </c>
      <c r="Q201" s="249">
        <f ca="1">IFERROR(IF(Summary!$F$5="GWP100",INDEX('General Inputs'!$H$80:$H$169,MATCH(Oil_Calcs!$F201,'General Inputs'!$F$80:$F$169,0)),INDEX('General Inputs'!$H$177:$H$266,MATCH(Oil_Calcs!$F201,'General Inputs'!$F$177:$F$266,0)))*$J201,0)</f>
        <v>0</v>
      </c>
      <c r="R201" s="249">
        <f ca="1">IFERROR(IF(Summary!$F$5="GWP100",INDEX('General Inputs'!$I$80:$I$169,MATCH(Oil_Calcs!$F201,'General Inputs'!$F$80:$F$169,0)),INDEX('General Inputs'!$I$177:$I$266,MATCH(Oil_Calcs!$F201,'General Inputs'!$F$177:$F$266,0)))*$J201,0)</f>
        <v>0</v>
      </c>
      <c r="S201" s="249">
        <f t="shared" ca="1" si="40"/>
        <v>0</v>
      </c>
      <c r="T201" s="231">
        <f t="shared" ca="1" si="38"/>
        <v>0</v>
      </c>
      <c r="U201" s="638">
        <f t="shared" ca="1" si="39"/>
        <v>0</v>
      </c>
      <c r="V201" s="249">
        <f ca="1">($K201/$F$5)*(1-$F$9)*Oil_Calcs!$F$10*$F$17</f>
        <v>0</v>
      </c>
      <c r="W201" s="231">
        <f ca="1">($K201/$F$5)*(1-$F$9)*Oil_Calcs!$F$11*$F$18</f>
        <v>0</v>
      </c>
      <c r="X201" s="638">
        <f ca="1">($K201/$F$5)*(1-$F$9)*Oil_Calcs!$F$12*$F$19</f>
        <v>0</v>
      </c>
      <c r="Y201" s="249">
        <f ca="1">IFERROR(IF(Summary!$F$5="GWP100",INDEX('General Inputs'!$G$80:$G$169,MATCH(Oil_Calcs!F201,'General Inputs'!$F$80:$F$169,0)),INDEX('General Inputs'!$G$177:$G$266,MATCH(Oil_Calcs!$F201,'General Inputs'!$F$177:$F$266,0)))*$K201,0)</f>
        <v>0</v>
      </c>
      <c r="Z201" s="231">
        <f ca="1">IFERROR(IF(Summary!$F$5="GWP100",INDEX('General Inputs'!$H$80:$H$169,MATCH(Oil_Calcs!$F201,'General Inputs'!$F$80:$F$169,0)),INDEX('General Inputs'!$H$177:$H$266,MATCH(Oil_Calcs!$F201,'General Inputs'!$F$177:$F$266,0)))*$K201,0)</f>
        <v>0</v>
      </c>
      <c r="AA201" s="638">
        <f ca="1">IFERROR(IF(Summary!$F$5="GWP100",INDEX('General Inputs'!$I$80:$I$169,MATCH(Oil_Calcs!$F201,'General Inputs'!$F$80:$F$169,0)),INDEX('General Inputs'!$I$177:$I$266,MATCH(Oil_Calcs!$F201,'General Inputs'!$F$177:$F$266,0)))*$K201,0)</f>
        <v>0</v>
      </c>
      <c r="AB201" s="249">
        <f t="shared" ca="1" si="45"/>
        <v>0</v>
      </c>
      <c r="AC201" s="231">
        <f t="shared" ca="1" si="46"/>
        <v>0</v>
      </c>
      <c r="AD201" s="638">
        <f t="shared" ca="1" si="47"/>
        <v>0</v>
      </c>
      <c r="AE201" s="639">
        <f ca="1">($L201/$F$5)*Oil_Calcs!$F$10*$F$17</f>
        <v>0</v>
      </c>
      <c r="AF201" s="640">
        <f ca="1">($L201/$F$5)*Oil_Calcs!$F$11*$F$18</f>
        <v>0</v>
      </c>
      <c r="AG201" s="641">
        <f ca="1">($L201/$F$5)*Oil_Calcs!$F$12*$F$19</f>
        <v>0</v>
      </c>
      <c r="AH201" s="639">
        <f t="shared" ca="1" si="41"/>
        <v>0</v>
      </c>
      <c r="AI201" s="640">
        <f t="shared" ca="1" si="42"/>
        <v>0</v>
      </c>
      <c r="AJ201" s="641">
        <f t="shared" ca="1" si="43"/>
        <v>0</v>
      </c>
      <c r="AK201" s="639">
        <f t="shared" ca="1" si="48"/>
        <v>0</v>
      </c>
      <c r="AL201" s="640">
        <f t="shared" ca="1" si="49"/>
        <v>0</v>
      </c>
      <c r="AM201" s="641">
        <f t="shared" ca="1" si="50"/>
        <v>0</v>
      </c>
    </row>
    <row r="202" spans="1:39" s="137" customFormat="1" ht="12.9" customHeight="1" x14ac:dyDescent="0.3">
      <c r="A202" s="134"/>
      <c r="B202" s="134"/>
      <c r="C202" s="135"/>
      <c r="D202" s="647"/>
      <c r="E202" s="234" t="str">
        <f t="shared" ca="1" si="36"/>
        <v>Nigeria</v>
      </c>
      <c r="F202" s="234" t="str">
        <f t="shared" ca="1" si="36"/>
        <v>ng</v>
      </c>
      <c r="G202" s="234" t="str">
        <f t="shared" ca="1" si="36"/>
        <v>e6bbls</v>
      </c>
      <c r="H202" s="633"/>
      <c r="I202" s="633"/>
      <c r="J202" s="231">
        <f t="shared" ref="J202:L212" ca="1" si="52">INDIRECT((ADDRESS(ROW(),COLUMN(),,,$F$291)))</f>
        <v>769.78500769785001</v>
      </c>
      <c r="K202" s="231">
        <f t="shared" ca="1" si="52"/>
        <v>735.71345236713444</v>
      </c>
      <c r="L202" s="328">
        <f t="shared" ca="1" si="52"/>
        <v>634.00500634005004</v>
      </c>
      <c r="M202" s="249">
        <f ca="1">($J202/$F$5)*(1-$F$9)*Oil_Calcs!$F$10*$F$17</f>
        <v>263488.77562097233</v>
      </c>
      <c r="N202" s="231">
        <f ca="1">($J202/$F$5)*(1-$F$9)*Oil_Calcs!$F$11*$F$18</f>
        <v>286544.77126544766</v>
      </c>
      <c r="O202" s="638">
        <f ca="1">($J202/$F$5)*(1-$F$9)*Oil_Calcs!$F$12*$F$19</f>
        <v>312588.58292397583</v>
      </c>
      <c r="P202" s="249">
        <f ca="1">IFERROR(IF(Summary!$F$5="GWP100",INDEX('General Inputs'!$G$80:$G$169,MATCH(Oil_Calcs!F202,'General Inputs'!$F$80:$F$169,0)),INDEX('General Inputs'!$G$177:$G$266,MATCH(Oil_Calcs!$F202,'General Inputs'!$F$177:$F$266,0)))*$J202,0)</f>
        <v>47384.832255455192</v>
      </c>
      <c r="Q202" s="249">
        <f ca="1">IFERROR(IF(Summary!$F$5="GWP100",INDEX('General Inputs'!$H$80:$H$169,MATCH(Oil_Calcs!$F202,'General Inputs'!$F$80:$F$169,0)),INDEX('General Inputs'!$H$177:$H$266,MATCH(Oil_Calcs!$F202,'General Inputs'!$F$177:$F$266,0)))*$J202,0)</f>
        <v>55786.701258489593</v>
      </c>
      <c r="R202" s="249">
        <f ca="1">IFERROR(IF(Summary!$F$5="GWP100",INDEX('General Inputs'!$I$80:$I$169,MATCH(Oil_Calcs!$F202,'General Inputs'!$F$80:$F$169,0)),INDEX('General Inputs'!$I$177:$I$266,MATCH(Oil_Calcs!$F202,'General Inputs'!$F$177:$F$266,0)))*$J202,0)</f>
        <v>78114.357871073764</v>
      </c>
      <c r="S202" s="249">
        <f t="shared" ca="1" si="40"/>
        <v>310873.60787642753</v>
      </c>
      <c r="T202" s="231">
        <f t="shared" ca="1" si="38"/>
        <v>342331.47252393723</v>
      </c>
      <c r="U202" s="638">
        <f t="shared" ca="1" si="39"/>
        <v>390702.9407950496</v>
      </c>
      <c r="V202" s="249">
        <f ca="1">($K202/$F$5)*(1-$F$9)*Oil_Calcs!$F$10*$F$17</f>
        <v>251826.46431610439</v>
      </c>
      <c r="W202" s="231">
        <f ca="1">($K202/$F$5)*(1-$F$9)*Oil_Calcs!$F$11*$F$18</f>
        <v>273861.9755091421</v>
      </c>
      <c r="X202" s="638">
        <f ca="1">($K202/$F$5)*(1-$F$9)*Oil_Calcs!$F$12*$F$19</f>
        <v>298753.05859920924</v>
      </c>
      <c r="Y202" s="249">
        <f ca="1">IFERROR(IF(Summary!$F$5="GWP100",INDEX('General Inputs'!$G$80:$G$169,MATCH(Oil_Calcs!F202,'General Inputs'!$F$80:$F$169,0)),INDEX('General Inputs'!$G$177:$G$266,MATCH(Oil_Calcs!$F202,'General Inputs'!$F$177:$F$266,0)))*$K202,0)</f>
        <v>45287.525971384101</v>
      </c>
      <c r="Z202" s="231">
        <f ca="1">IFERROR(IF(Summary!$F$5="GWP100",INDEX('General Inputs'!$H$80:$H$169,MATCH(Oil_Calcs!$F202,'General Inputs'!$F$80:$F$169,0)),INDEX('General Inputs'!$H$177:$H$266,MATCH(Oil_Calcs!$F202,'General Inputs'!$F$177:$F$266,0)))*$K202,0)</f>
        <v>53317.51874695802</v>
      </c>
      <c r="AA202" s="638">
        <f ca="1">IFERROR(IF(Summary!$F$5="GWP100",INDEX('General Inputs'!$I$80:$I$169,MATCH(Oil_Calcs!$F202,'General Inputs'!$F$80:$F$169,0)),INDEX('General Inputs'!$I$177:$I$266,MATCH(Oil_Calcs!$F202,'General Inputs'!$F$177:$F$266,0)))*$K202,0)</f>
        <v>74656.928017656479</v>
      </c>
      <c r="AB202" s="249">
        <f t="shared" ca="1" si="45"/>
        <v>297113.9902874885</v>
      </c>
      <c r="AC202" s="231">
        <f t="shared" ca="1" si="46"/>
        <v>327179.49425610009</v>
      </c>
      <c r="AD202" s="638">
        <f t="shared" ca="1" si="47"/>
        <v>373409.98661686573</v>
      </c>
      <c r="AE202" s="639">
        <f ca="1">($L202/$F$5)*Oil_Calcs!$F$10*$F$17</f>
        <v>246605.45888488131</v>
      </c>
      <c r="AF202" s="640">
        <f ca="1">($L202/$F$5)*Oil_Calcs!$F$11*$F$18</f>
        <v>268184.11768184113</v>
      </c>
      <c r="AG202" s="641">
        <f ca="1">($L202/$F$5)*Oil_Calcs!$F$12*$F$19</f>
        <v>292559.14508111664</v>
      </c>
      <c r="AH202" s="639">
        <f t="shared" ca="1" si="41"/>
        <v>19655.751686254211</v>
      </c>
      <c r="AI202" s="640">
        <f t="shared" ca="1" si="42"/>
        <v>28027.778958607505</v>
      </c>
      <c r="AJ202" s="641">
        <f t="shared" ca="1" si="43"/>
        <v>66159.887506652158</v>
      </c>
      <c r="AK202" s="639">
        <f t="shared" ca="1" si="48"/>
        <v>266261.21057113551</v>
      </c>
      <c r="AL202" s="640">
        <f t="shared" ca="1" si="49"/>
        <v>296211.89664044866</v>
      </c>
      <c r="AM202" s="641">
        <f t="shared" ca="1" si="50"/>
        <v>358719.0325877688</v>
      </c>
    </row>
    <row r="203" spans="1:39" s="137" customFormat="1" ht="12.9" customHeight="1" x14ac:dyDescent="0.3">
      <c r="A203" s="134"/>
      <c r="B203" s="134"/>
      <c r="C203" s="135"/>
      <c r="D203" s="647"/>
      <c r="E203" s="234" t="str">
        <f t="shared" ca="1" si="36"/>
        <v>Nicaragua</v>
      </c>
      <c r="F203" s="234" t="str">
        <f t="shared" ca="1" si="36"/>
        <v>ni</v>
      </c>
      <c r="G203" s="234" t="str">
        <f t="shared" ca="1" si="36"/>
        <v>e6bbls</v>
      </c>
      <c r="H203" s="633"/>
      <c r="I203" s="633"/>
      <c r="J203" s="231">
        <f t="shared" ca="1" si="52"/>
        <v>0</v>
      </c>
      <c r="K203" s="231">
        <f t="shared" ca="1" si="52"/>
        <v>0</v>
      </c>
      <c r="L203" s="328">
        <f t="shared" ca="1" si="52"/>
        <v>0</v>
      </c>
      <c r="M203" s="249">
        <f ca="1">($J203/$F$5)*(1-$F$9)*Oil_Calcs!$F$10*$F$17</f>
        <v>0</v>
      </c>
      <c r="N203" s="231">
        <f ca="1">($J203/$F$5)*(1-$F$9)*Oil_Calcs!$F$11*$F$18</f>
        <v>0</v>
      </c>
      <c r="O203" s="638">
        <f ca="1">($J203/$F$5)*(1-$F$9)*Oil_Calcs!$F$12*$F$19</f>
        <v>0</v>
      </c>
      <c r="P203" s="249">
        <f ca="1">IFERROR(IF(Summary!$F$5="GWP100",INDEX('General Inputs'!$G$80:$G$169,MATCH(Oil_Calcs!F203,'General Inputs'!$F$80:$F$169,0)),INDEX('General Inputs'!$G$177:$G$266,MATCH(Oil_Calcs!$F203,'General Inputs'!$F$177:$F$266,0)))*$J203,0)</f>
        <v>0</v>
      </c>
      <c r="Q203" s="249">
        <f ca="1">IFERROR(IF(Summary!$F$5="GWP100",INDEX('General Inputs'!$H$80:$H$169,MATCH(Oil_Calcs!$F203,'General Inputs'!$F$80:$F$169,0)),INDEX('General Inputs'!$H$177:$H$266,MATCH(Oil_Calcs!$F203,'General Inputs'!$F$177:$F$266,0)))*$J203,0)</f>
        <v>0</v>
      </c>
      <c r="R203" s="249">
        <f ca="1">IFERROR(IF(Summary!$F$5="GWP100",INDEX('General Inputs'!$I$80:$I$169,MATCH(Oil_Calcs!$F203,'General Inputs'!$F$80:$F$169,0)),INDEX('General Inputs'!$I$177:$I$266,MATCH(Oil_Calcs!$F203,'General Inputs'!$F$177:$F$266,0)))*$J203,0)</f>
        <v>0</v>
      </c>
      <c r="S203" s="249">
        <f t="shared" ca="1" si="40"/>
        <v>0</v>
      </c>
      <c r="T203" s="231">
        <f t="shared" ca="1" si="38"/>
        <v>0</v>
      </c>
      <c r="U203" s="638">
        <f t="shared" ca="1" si="39"/>
        <v>0</v>
      </c>
      <c r="V203" s="249">
        <f ca="1">($K203/$F$5)*(1-$F$9)*Oil_Calcs!$F$10*$F$17</f>
        <v>0</v>
      </c>
      <c r="W203" s="231">
        <f ca="1">($K203/$F$5)*(1-$F$9)*Oil_Calcs!$F$11*$F$18</f>
        <v>0</v>
      </c>
      <c r="X203" s="638">
        <f ca="1">($K203/$F$5)*(1-$F$9)*Oil_Calcs!$F$12*$F$19</f>
        <v>0</v>
      </c>
      <c r="Y203" s="249">
        <f ca="1">IFERROR(IF(Summary!$F$5="GWP100",INDEX('General Inputs'!$G$80:$G$169,MATCH(Oil_Calcs!F203,'General Inputs'!$F$80:$F$169,0)),INDEX('General Inputs'!$G$177:$G$266,MATCH(Oil_Calcs!$F203,'General Inputs'!$F$177:$F$266,0)))*$K203,0)</f>
        <v>0</v>
      </c>
      <c r="Z203" s="231">
        <f ca="1">IFERROR(IF(Summary!$F$5="GWP100",INDEX('General Inputs'!$H$80:$H$169,MATCH(Oil_Calcs!$F203,'General Inputs'!$F$80:$F$169,0)),INDEX('General Inputs'!$H$177:$H$266,MATCH(Oil_Calcs!$F203,'General Inputs'!$F$177:$F$266,0)))*$K203,0)</f>
        <v>0</v>
      </c>
      <c r="AA203" s="638">
        <f ca="1">IFERROR(IF(Summary!$F$5="GWP100",INDEX('General Inputs'!$I$80:$I$169,MATCH(Oil_Calcs!$F203,'General Inputs'!$F$80:$F$169,0)),INDEX('General Inputs'!$I$177:$I$266,MATCH(Oil_Calcs!$F203,'General Inputs'!$F$177:$F$266,0)))*$K203,0)</f>
        <v>0</v>
      </c>
      <c r="AB203" s="249">
        <f t="shared" ca="1" si="45"/>
        <v>0</v>
      </c>
      <c r="AC203" s="231">
        <f t="shared" ca="1" si="46"/>
        <v>0</v>
      </c>
      <c r="AD203" s="638">
        <f t="shared" ca="1" si="47"/>
        <v>0</v>
      </c>
      <c r="AE203" s="639">
        <f ca="1">($L203/$F$5)*Oil_Calcs!$F$10*$F$17</f>
        <v>0</v>
      </c>
      <c r="AF203" s="640">
        <f ca="1">($L203/$F$5)*Oil_Calcs!$F$11*$F$18</f>
        <v>0</v>
      </c>
      <c r="AG203" s="641">
        <f ca="1">($L203/$F$5)*Oil_Calcs!$F$12*$F$19</f>
        <v>0</v>
      </c>
      <c r="AH203" s="639">
        <f t="shared" ca="1" si="41"/>
        <v>0</v>
      </c>
      <c r="AI203" s="640">
        <f t="shared" ca="1" si="42"/>
        <v>0</v>
      </c>
      <c r="AJ203" s="641">
        <f t="shared" ca="1" si="43"/>
        <v>0</v>
      </c>
      <c r="AK203" s="639">
        <f t="shared" ca="1" si="48"/>
        <v>0</v>
      </c>
      <c r="AL203" s="640">
        <f t="shared" ca="1" si="49"/>
        <v>0</v>
      </c>
      <c r="AM203" s="641">
        <f t="shared" ca="1" si="50"/>
        <v>0</v>
      </c>
    </row>
    <row r="204" spans="1:39" s="137" customFormat="1" ht="12.9" customHeight="1" x14ac:dyDescent="0.3">
      <c r="A204" s="134"/>
      <c r="B204" s="134"/>
      <c r="C204" s="135"/>
      <c r="D204" s="647"/>
      <c r="E204" s="234" t="str">
        <f t="shared" ca="1" si="36"/>
        <v>Netherlands</v>
      </c>
      <c r="F204" s="234" t="str">
        <f t="shared" ca="1" si="36"/>
        <v>nl</v>
      </c>
      <c r="G204" s="234" t="str">
        <f t="shared" ca="1" si="36"/>
        <v>e6bbls</v>
      </c>
      <c r="H204" s="633"/>
      <c r="I204" s="633"/>
      <c r="J204" s="231">
        <f t="shared" ca="1" si="52"/>
        <v>0</v>
      </c>
      <c r="K204" s="231">
        <f t="shared" ca="1" si="52"/>
        <v>26.135920259909202</v>
      </c>
      <c r="L204" s="328">
        <f t="shared" ca="1" si="52"/>
        <v>5.4750000547500006</v>
      </c>
      <c r="M204" s="249">
        <f ca="1">($J204/$F$5)*(1-$F$9)*Oil_Calcs!$F$10*$F$17</f>
        <v>0</v>
      </c>
      <c r="N204" s="231">
        <f ca="1">($J204/$F$5)*(1-$F$9)*Oil_Calcs!$F$11*$F$18</f>
        <v>0</v>
      </c>
      <c r="O204" s="638">
        <f ca="1">($J204/$F$5)*(1-$F$9)*Oil_Calcs!$F$12*$F$19</f>
        <v>0</v>
      </c>
      <c r="P204" s="249">
        <f ca="1">IFERROR(IF(Summary!$F$5="GWP100",INDEX('General Inputs'!$G$80:$G$169,MATCH(Oil_Calcs!F204,'General Inputs'!$F$80:$F$169,0)),INDEX('General Inputs'!$G$177:$G$266,MATCH(Oil_Calcs!$F204,'General Inputs'!$F$177:$F$266,0)))*$J204,0)</f>
        <v>0</v>
      </c>
      <c r="Q204" s="249">
        <f ca="1">IFERROR(IF(Summary!$F$5="GWP100",INDEX('General Inputs'!$H$80:$H$169,MATCH(Oil_Calcs!$F204,'General Inputs'!$F$80:$F$169,0)),INDEX('General Inputs'!$H$177:$H$266,MATCH(Oil_Calcs!$F204,'General Inputs'!$F$177:$F$266,0)))*$J204,0)</f>
        <v>0</v>
      </c>
      <c r="R204" s="249">
        <f ca="1">IFERROR(IF(Summary!$F$5="GWP100",INDEX('General Inputs'!$I$80:$I$169,MATCH(Oil_Calcs!$F204,'General Inputs'!$F$80:$F$169,0)),INDEX('General Inputs'!$I$177:$I$266,MATCH(Oil_Calcs!$F204,'General Inputs'!$F$177:$F$266,0)))*$J204,0)</f>
        <v>0</v>
      </c>
      <c r="S204" s="249">
        <f t="shared" ca="1" si="40"/>
        <v>0</v>
      </c>
      <c r="T204" s="231">
        <f t="shared" ca="1" si="38"/>
        <v>0</v>
      </c>
      <c r="U204" s="638">
        <f t="shared" ca="1" si="39"/>
        <v>0</v>
      </c>
      <c r="V204" s="249">
        <f ca="1">($K204/$F$5)*(1-$F$9)*Oil_Calcs!$F$10*$F$17</f>
        <v>8946.0324118365825</v>
      </c>
      <c r="W204" s="231">
        <f ca="1">($K204/$F$5)*(1-$F$9)*Oil_Calcs!$F$11*$F$18</f>
        <v>9728.8349575486009</v>
      </c>
      <c r="X204" s="638">
        <f ca="1">($K204/$F$5)*(1-$F$9)*Oil_Calcs!$F$12*$F$19</f>
        <v>10613.080529967649</v>
      </c>
      <c r="Y204" s="249">
        <f ca="1">IFERROR(IF(Summary!$F$5="GWP100",INDEX('General Inputs'!$G$80:$G$169,MATCH(Oil_Calcs!F204,'General Inputs'!$F$80:$F$169,0)),INDEX('General Inputs'!$G$177:$G$266,MATCH(Oil_Calcs!$F204,'General Inputs'!$F$177:$F$266,0)))*$K204,0)</f>
        <v>490.35737524392619</v>
      </c>
      <c r="Z204" s="231">
        <f ca="1">IFERROR(IF(Summary!$F$5="GWP100",INDEX('General Inputs'!$H$80:$H$169,MATCH(Oil_Calcs!$F204,'General Inputs'!$F$80:$F$169,0)),INDEX('General Inputs'!$H$177:$H$266,MATCH(Oil_Calcs!$F204,'General Inputs'!$F$177:$F$266,0)))*$K204,0)</f>
        <v>590.06150381399164</v>
      </c>
      <c r="AA204" s="638">
        <f ca="1">IFERROR(IF(Summary!$F$5="GWP100",INDEX('General Inputs'!$I$80:$I$169,MATCH(Oil_Calcs!$F204,'General Inputs'!$F$80:$F$169,0)),INDEX('General Inputs'!$I$177:$I$266,MATCH(Oil_Calcs!$F204,'General Inputs'!$F$177:$F$266,0)))*$K204,0)</f>
        <v>1546.5648185578093</v>
      </c>
      <c r="AB204" s="249">
        <f t="shared" ca="1" si="45"/>
        <v>9436.3897870805085</v>
      </c>
      <c r="AC204" s="231">
        <f t="shared" ca="1" si="46"/>
        <v>10318.896461362592</v>
      </c>
      <c r="AD204" s="638">
        <f t="shared" ca="1" si="47"/>
        <v>12159.645348525457</v>
      </c>
      <c r="AE204" s="639">
        <f ca="1">($L204/$F$5)*Oil_Calcs!$F$10*$F$17</f>
        <v>2129.5808193858488</v>
      </c>
      <c r="AF204" s="640">
        <f ca="1">($L204/$F$5)*Oil_Calcs!$F$11*$F$18</f>
        <v>2315.9250231592496</v>
      </c>
      <c r="AG204" s="641">
        <f ca="1">($L204/$F$5)*Oil_Calcs!$F$12*$F$19</f>
        <v>2526.4174877471214</v>
      </c>
      <c r="AH204" s="639">
        <f t="shared" ca="1" si="41"/>
        <v>169.73878830962187</v>
      </c>
      <c r="AI204" s="640">
        <f t="shared" ca="1" si="42"/>
        <v>242.03608772545343</v>
      </c>
      <c r="AJ204" s="641">
        <f t="shared" ca="1" si="43"/>
        <v>571.32890765675438</v>
      </c>
      <c r="AK204" s="639">
        <f t="shared" ca="1" si="48"/>
        <v>2299.3196076954705</v>
      </c>
      <c r="AL204" s="640">
        <f t="shared" ca="1" si="49"/>
        <v>2557.961110884703</v>
      </c>
      <c r="AM204" s="641">
        <f t="shared" ca="1" si="50"/>
        <v>3097.7463954038758</v>
      </c>
    </row>
    <row r="205" spans="1:39" s="137" customFormat="1" ht="12.9" customHeight="1" x14ac:dyDescent="0.3">
      <c r="A205" s="134"/>
      <c r="B205" s="134"/>
      <c r="C205" s="135"/>
      <c r="D205" s="647"/>
      <c r="E205" s="234" t="str">
        <f t="shared" ca="1" si="36"/>
        <v>Norway</v>
      </c>
      <c r="F205" s="234" t="str">
        <f t="shared" ca="1" si="36"/>
        <v>no</v>
      </c>
      <c r="G205" s="234" t="str">
        <f t="shared" ca="1" si="36"/>
        <v>e6bbls</v>
      </c>
      <c r="H205" s="633"/>
      <c r="I205" s="633"/>
      <c r="J205" s="231">
        <f t="shared" ca="1" si="52"/>
        <v>631.81500631815004</v>
      </c>
      <c r="K205" s="231">
        <f t="shared" ca="1" si="52"/>
        <v>636.61393146613932</v>
      </c>
      <c r="L205" s="328">
        <f t="shared" ca="1" si="52"/>
        <v>513.92000513920004</v>
      </c>
      <c r="M205" s="249">
        <f ca="1">($J205/$F$5)*(1-$F$9)*Oil_Calcs!$F$10*$F$17</f>
        <v>216263.19137027176</v>
      </c>
      <c r="N205" s="231">
        <f ca="1">($J205/$F$5)*(1-$F$9)*Oil_Calcs!$F$11*$F$18</f>
        <v>235186.81795186817</v>
      </c>
      <c r="O205" s="638">
        <f ca="1">($J205/$F$5)*(1-$F$9)*Oil_Calcs!$F$12*$F$19</f>
        <v>256562.74871569569</v>
      </c>
      <c r="P205" s="249">
        <f ca="1">IFERROR(IF(Summary!$F$5="GWP100",INDEX('General Inputs'!$G$80:$G$169,MATCH(Oil_Calcs!F205,'General Inputs'!$F$80:$F$169,0)),INDEX('General Inputs'!$G$177:$G$266,MATCH(Oil_Calcs!$F205,'General Inputs'!$F$177:$F$266,0)))*$J205,0)</f>
        <v>16452.463220720896</v>
      </c>
      <c r="Q205" s="249">
        <f ca="1">IFERROR(IF(Summary!$F$5="GWP100",INDEX('General Inputs'!$H$80:$H$169,MATCH(Oil_Calcs!$F205,'General Inputs'!$F$80:$F$169,0)),INDEX('General Inputs'!$H$177:$H$266,MATCH(Oil_Calcs!$F205,'General Inputs'!$F$177:$F$266,0)))*$J205,0)</f>
        <v>20400.181401927806</v>
      </c>
      <c r="R205" s="249">
        <f ca="1">IFERROR(IF(Summary!$F$5="GWP100",INDEX('General Inputs'!$I$80:$I$169,MATCH(Oil_Calcs!$F205,'General Inputs'!$F$80:$F$169,0)),INDEX('General Inputs'!$I$177:$I$266,MATCH(Oil_Calcs!$F205,'General Inputs'!$F$177:$F$266,0)))*$J205,0)</f>
        <v>41616.401011675436</v>
      </c>
      <c r="S205" s="249">
        <f t="shared" ca="1" si="40"/>
        <v>232715.65459099266</v>
      </c>
      <c r="T205" s="231">
        <f t="shared" ca="1" si="38"/>
        <v>255586.99935379598</v>
      </c>
      <c r="U205" s="638">
        <f t="shared" ca="1" si="39"/>
        <v>298179.14972737111</v>
      </c>
      <c r="V205" s="249">
        <f ca="1">($K205/$F$5)*(1-$F$9)*Oil_Calcs!$F$10*$F$17</f>
        <v>217905.80963237837</v>
      </c>
      <c r="W205" s="231">
        <f ca="1">($K205/$F$5)*(1-$F$9)*Oil_Calcs!$F$11*$F$18</f>
        <v>236973.16984895567</v>
      </c>
      <c r="X205" s="638">
        <f ca="1">($K205/$F$5)*(1-$F$9)*Oil_Calcs!$F$12*$F$19</f>
        <v>258511.46062430303</v>
      </c>
      <c r="Y205" s="249">
        <f ca="1">IFERROR(IF(Summary!$F$5="GWP100",INDEX('General Inputs'!$G$80:$G$169,MATCH(Oil_Calcs!F205,'General Inputs'!$F$80:$F$169,0)),INDEX('General Inputs'!$G$177:$G$266,MATCH(Oil_Calcs!$F205,'General Inputs'!$F$177:$F$266,0)))*$K205,0)</f>
        <v>16577.427235039559</v>
      </c>
      <c r="Z205" s="231">
        <f ca="1">IFERROR(IF(Summary!$F$5="GWP100",INDEX('General Inputs'!$H$80:$H$169,MATCH(Oil_Calcs!$F205,'General Inputs'!$F$80:$F$169,0)),INDEX('General Inputs'!$H$177:$H$266,MATCH(Oil_Calcs!$F205,'General Inputs'!$F$177:$F$266,0)))*$K205,0)</f>
        <v>20555.130148909539</v>
      </c>
      <c r="AA205" s="638">
        <f ca="1">IFERROR(IF(Summary!$F$5="GWP100",INDEX('General Inputs'!$I$80:$I$169,MATCH(Oil_Calcs!$F205,'General Inputs'!$F$80:$F$169,0)),INDEX('General Inputs'!$I$177:$I$266,MATCH(Oil_Calcs!$F205,'General Inputs'!$F$177:$F$266,0)))*$K205,0)</f>
        <v>41932.496690610875</v>
      </c>
      <c r="AB205" s="249">
        <f t="shared" ca="1" si="45"/>
        <v>234483.23686741793</v>
      </c>
      <c r="AC205" s="231">
        <f t="shared" ca="1" si="46"/>
        <v>257528.29999786522</v>
      </c>
      <c r="AD205" s="638">
        <f t="shared" ca="1" si="47"/>
        <v>300443.95731491392</v>
      </c>
      <c r="AE205" s="639">
        <f ca="1">($L205/$F$5)*Oil_Calcs!$F$10*$F$17</f>
        <v>199896.65291301839</v>
      </c>
      <c r="AF205" s="640">
        <f ca="1">($L205/$F$5)*Oil_Calcs!$F$11*$F$18</f>
        <v>217388.1621738816</v>
      </c>
      <c r="AG205" s="641">
        <f ca="1">($L205/$F$5)*Oil_Calcs!$F$12*$F$19</f>
        <v>237146.38818319648</v>
      </c>
      <c r="AH205" s="639">
        <f t="shared" ca="1" si="41"/>
        <v>15932.814262663172</v>
      </c>
      <c r="AI205" s="640">
        <f t="shared" ca="1" si="42"/>
        <v>22719.120767829227</v>
      </c>
      <c r="AJ205" s="641">
        <f t="shared" ca="1" si="43"/>
        <v>53628.740132047344</v>
      </c>
      <c r="AK205" s="639">
        <f t="shared" ca="1" si="48"/>
        <v>215829.46717568155</v>
      </c>
      <c r="AL205" s="640">
        <f t="shared" ca="1" si="49"/>
        <v>240107.28294171084</v>
      </c>
      <c r="AM205" s="641">
        <f t="shared" ca="1" si="50"/>
        <v>290775.12831524381</v>
      </c>
    </row>
    <row r="206" spans="1:39" s="137" customFormat="1" ht="12.9" customHeight="1" x14ac:dyDescent="0.3">
      <c r="A206" s="134"/>
      <c r="B206" s="134"/>
      <c r="C206" s="135"/>
      <c r="D206" s="647"/>
      <c r="E206" s="234" t="str">
        <f t="shared" ca="1" si="36"/>
        <v>Nepal</v>
      </c>
      <c r="F206" s="234" t="str">
        <f t="shared" ca="1" si="36"/>
        <v>np</v>
      </c>
      <c r="G206" s="234" t="str">
        <f t="shared" ca="1" si="36"/>
        <v>e6bbls</v>
      </c>
      <c r="H206" s="633"/>
      <c r="I206" s="633"/>
      <c r="J206" s="231">
        <f t="shared" ca="1" si="52"/>
        <v>0</v>
      </c>
      <c r="K206" s="231">
        <f t="shared" ca="1" si="52"/>
        <v>0</v>
      </c>
      <c r="L206" s="328">
        <f t="shared" ca="1" si="52"/>
        <v>0</v>
      </c>
      <c r="M206" s="249">
        <f ca="1">($J206/$F$5)*(1-$F$9)*Oil_Calcs!$F$10*$F$17</f>
        <v>0</v>
      </c>
      <c r="N206" s="231">
        <f ca="1">($J206/$F$5)*(1-$F$9)*Oil_Calcs!$F$11*$F$18</f>
        <v>0</v>
      </c>
      <c r="O206" s="638">
        <f ca="1">($J206/$F$5)*(1-$F$9)*Oil_Calcs!$F$12*$F$19</f>
        <v>0</v>
      </c>
      <c r="P206" s="249">
        <f ca="1">IFERROR(IF(Summary!$F$5="GWP100",INDEX('General Inputs'!$G$80:$G$169,MATCH(Oil_Calcs!F206,'General Inputs'!$F$80:$F$169,0)),INDEX('General Inputs'!$G$177:$G$266,MATCH(Oil_Calcs!$F206,'General Inputs'!$F$177:$F$266,0)))*$J206,0)</f>
        <v>0</v>
      </c>
      <c r="Q206" s="249">
        <f ca="1">IFERROR(IF(Summary!$F$5="GWP100",INDEX('General Inputs'!$H$80:$H$169,MATCH(Oil_Calcs!$F206,'General Inputs'!$F$80:$F$169,0)),INDEX('General Inputs'!$H$177:$H$266,MATCH(Oil_Calcs!$F206,'General Inputs'!$F$177:$F$266,0)))*$J206,0)</f>
        <v>0</v>
      </c>
      <c r="R206" s="249">
        <f ca="1">IFERROR(IF(Summary!$F$5="GWP100",INDEX('General Inputs'!$I$80:$I$169,MATCH(Oil_Calcs!$F206,'General Inputs'!$F$80:$F$169,0)),INDEX('General Inputs'!$I$177:$I$266,MATCH(Oil_Calcs!$F206,'General Inputs'!$F$177:$F$266,0)))*$J206,0)</f>
        <v>0</v>
      </c>
      <c r="S206" s="249">
        <f t="shared" ca="1" si="40"/>
        <v>0</v>
      </c>
      <c r="T206" s="231">
        <f t="shared" ca="1" si="38"/>
        <v>0</v>
      </c>
      <c r="U206" s="638">
        <f t="shared" ca="1" si="39"/>
        <v>0</v>
      </c>
      <c r="V206" s="249">
        <f ca="1">($K206/$F$5)*(1-$F$9)*Oil_Calcs!$F$10*$F$17</f>
        <v>0</v>
      </c>
      <c r="W206" s="231">
        <f ca="1">($K206/$F$5)*(1-$F$9)*Oil_Calcs!$F$11*$F$18</f>
        <v>0</v>
      </c>
      <c r="X206" s="638">
        <f ca="1">($K206/$F$5)*(1-$F$9)*Oil_Calcs!$F$12*$F$19</f>
        <v>0</v>
      </c>
      <c r="Y206" s="249">
        <f ca="1">IFERROR(IF(Summary!$F$5="GWP100",INDEX('General Inputs'!$G$80:$G$169,MATCH(Oil_Calcs!F206,'General Inputs'!$F$80:$F$169,0)),INDEX('General Inputs'!$G$177:$G$266,MATCH(Oil_Calcs!$F206,'General Inputs'!$F$177:$F$266,0)))*$K206,0)</f>
        <v>0</v>
      </c>
      <c r="Z206" s="231">
        <f ca="1">IFERROR(IF(Summary!$F$5="GWP100",INDEX('General Inputs'!$H$80:$H$169,MATCH(Oil_Calcs!$F206,'General Inputs'!$F$80:$F$169,0)),INDEX('General Inputs'!$H$177:$H$266,MATCH(Oil_Calcs!$F206,'General Inputs'!$F$177:$F$266,0)))*$K206,0)</f>
        <v>0</v>
      </c>
      <c r="AA206" s="638">
        <f ca="1">IFERROR(IF(Summary!$F$5="GWP100",INDEX('General Inputs'!$I$80:$I$169,MATCH(Oil_Calcs!$F206,'General Inputs'!$F$80:$F$169,0)),INDEX('General Inputs'!$I$177:$I$266,MATCH(Oil_Calcs!$F206,'General Inputs'!$F$177:$F$266,0)))*$K206,0)</f>
        <v>0</v>
      </c>
      <c r="AB206" s="249">
        <f t="shared" ca="1" si="45"/>
        <v>0</v>
      </c>
      <c r="AC206" s="231">
        <f t="shared" ca="1" si="46"/>
        <v>0</v>
      </c>
      <c r="AD206" s="638">
        <f t="shared" ca="1" si="47"/>
        <v>0</v>
      </c>
      <c r="AE206" s="639">
        <f ca="1">($L206/$F$5)*Oil_Calcs!$F$10*$F$17</f>
        <v>0</v>
      </c>
      <c r="AF206" s="640">
        <f ca="1">($L206/$F$5)*Oil_Calcs!$F$11*$F$18</f>
        <v>0</v>
      </c>
      <c r="AG206" s="641">
        <f ca="1">($L206/$F$5)*Oil_Calcs!$F$12*$F$19</f>
        <v>0</v>
      </c>
      <c r="AH206" s="639">
        <f t="shared" ca="1" si="41"/>
        <v>0</v>
      </c>
      <c r="AI206" s="640">
        <f t="shared" ca="1" si="42"/>
        <v>0</v>
      </c>
      <c r="AJ206" s="641">
        <f t="shared" ca="1" si="43"/>
        <v>0</v>
      </c>
      <c r="AK206" s="639">
        <f t="shared" ca="1" si="48"/>
        <v>0</v>
      </c>
      <c r="AL206" s="640">
        <f t="shared" ca="1" si="49"/>
        <v>0</v>
      </c>
      <c r="AM206" s="641">
        <f t="shared" ca="1" si="50"/>
        <v>0</v>
      </c>
    </row>
    <row r="207" spans="1:39" s="137" customFormat="1" ht="12.9" customHeight="1" x14ac:dyDescent="0.3">
      <c r="A207" s="134"/>
      <c r="B207" s="134"/>
      <c r="C207" s="135"/>
      <c r="D207" s="647"/>
      <c r="E207" s="234" t="str">
        <f t="shared" ca="1" si="36"/>
        <v>Nauru</v>
      </c>
      <c r="F207" s="234" t="str">
        <f t="shared" ca="1" si="36"/>
        <v>nr</v>
      </c>
      <c r="G207" s="234" t="str">
        <f t="shared" ca="1" si="36"/>
        <v>e6bbls</v>
      </c>
      <c r="H207" s="633"/>
      <c r="I207" s="633"/>
      <c r="J207" s="231">
        <f t="shared" ca="1" si="52"/>
        <v>0</v>
      </c>
      <c r="K207" s="231">
        <f t="shared" ca="1" si="52"/>
        <v>0</v>
      </c>
      <c r="L207" s="328">
        <f t="shared" ca="1" si="52"/>
        <v>0</v>
      </c>
      <c r="M207" s="249">
        <f ca="1">($J207/$F$5)*(1-$F$9)*Oil_Calcs!$F$10*$F$17</f>
        <v>0</v>
      </c>
      <c r="N207" s="231">
        <f ca="1">($J207/$F$5)*(1-$F$9)*Oil_Calcs!$F$11*$F$18</f>
        <v>0</v>
      </c>
      <c r="O207" s="638">
        <f ca="1">($J207/$F$5)*(1-$F$9)*Oil_Calcs!$F$12*$F$19</f>
        <v>0</v>
      </c>
      <c r="P207" s="249">
        <f ca="1">IFERROR(IF(Summary!$F$5="GWP100",INDEX('General Inputs'!$G$80:$G$169,MATCH(Oil_Calcs!F207,'General Inputs'!$F$80:$F$169,0)),INDEX('General Inputs'!$G$177:$G$266,MATCH(Oil_Calcs!$F207,'General Inputs'!$F$177:$F$266,0)))*$J207,0)</f>
        <v>0</v>
      </c>
      <c r="Q207" s="249">
        <f ca="1">IFERROR(IF(Summary!$F$5="GWP100",INDEX('General Inputs'!$H$80:$H$169,MATCH(Oil_Calcs!$F207,'General Inputs'!$F$80:$F$169,0)),INDEX('General Inputs'!$H$177:$H$266,MATCH(Oil_Calcs!$F207,'General Inputs'!$F$177:$F$266,0)))*$J207,0)</f>
        <v>0</v>
      </c>
      <c r="R207" s="249">
        <f ca="1">IFERROR(IF(Summary!$F$5="GWP100",INDEX('General Inputs'!$I$80:$I$169,MATCH(Oil_Calcs!$F207,'General Inputs'!$F$80:$F$169,0)),INDEX('General Inputs'!$I$177:$I$266,MATCH(Oil_Calcs!$F207,'General Inputs'!$F$177:$F$266,0)))*$J207,0)</f>
        <v>0</v>
      </c>
      <c r="S207" s="249">
        <f t="shared" ca="1" si="40"/>
        <v>0</v>
      </c>
      <c r="T207" s="231">
        <f t="shared" ca="1" si="38"/>
        <v>0</v>
      </c>
      <c r="U207" s="638">
        <f t="shared" ca="1" si="39"/>
        <v>0</v>
      </c>
      <c r="V207" s="249">
        <f ca="1">($K207/$F$5)*(1-$F$9)*Oil_Calcs!$F$10*$F$17</f>
        <v>0</v>
      </c>
      <c r="W207" s="231">
        <f ca="1">($K207/$F$5)*(1-$F$9)*Oil_Calcs!$F$11*$F$18</f>
        <v>0</v>
      </c>
      <c r="X207" s="638">
        <f ca="1">($K207/$F$5)*(1-$F$9)*Oil_Calcs!$F$12*$F$19</f>
        <v>0</v>
      </c>
      <c r="Y207" s="249">
        <f ca="1">IFERROR(IF(Summary!$F$5="GWP100",INDEX('General Inputs'!$G$80:$G$169,MATCH(Oil_Calcs!F207,'General Inputs'!$F$80:$F$169,0)),INDEX('General Inputs'!$G$177:$G$266,MATCH(Oil_Calcs!$F207,'General Inputs'!$F$177:$F$266,0)))*$K207,0)</f>
        <v>0</v>
      </c>
      <c r="Z207" s="231">
        <f ca="1">IFERROR(IF(Summary!$F$5="GWP100",INDEX('General Inputs'!$H$80:$H$169,MATCH(Oil_Calcs!$F207,'General Inputs'!$F$80:$F$169,0)),INDEX('General Inputs'!$H$177:$H$266,MATCH(Oil_Calcs!$F207,'General Inputs'!$F$177:$F$266,0)))*$K207,0)</f>
        <v>0</v>
      </c>
      <c r="AA207" s="638">
        <f ca="1">IFERROR(IF(Summary!$F$5="GWP100",INDEX('General Inputs'!$I$80:$I$169,MATCH(Oil_Calcs!$F207,'General Inputs'!$F$80:$F$169,0)),INDEX('General Inputs'!$I$177:$I$266,MATCH(Oil_Calcs!$F207,'General Inputs'!$F$177:$F$266,0)))*$K207,0)</f>
        <v>0</v>
      </c>
      <c r="AB207" s="249">
        <f t="shared" ca="1" si="45"/>
        <v>0</v>
      </c>
      <c r="AC207" s="231">
        <f t="shared" ca="1" si="46"/>
        <v>0</v>
      </c>
      <c r="AD207" s="638">
        <f t="shared" ca="1" si="47"/>
        <v>0</v>
      </c>
      <c r="AE207" s="639">
        <f ca="1">($L207/$F$5)*Oil_Calcs!$F$10*$F$17</f>
        <v>0</v>
      </c>
      <c r="AF207" s="640">
        <f ca="1">($L207/$F$5)*Oil_Calcs!$F$11*$F$18</f>
        <v>0</v>
      </c>
      <c r="AG207" s="641">
        <f ca="1">($L207/$F$5)*Oil_Calcs!$F$12*$F$19</f>
        <v>0</v>
      </c>
      <c r="AH207" s="639">
        <f t="shared" ca="1" si="41"/>
        <v>0</v>
      </c>
      <c r="AI207" s="640">
        <f t="shared" ca="1" si="42"/>
        <v>0</v>
      </c>
      <c r="AJ207" s="641">
        <f t="shared" ca="1" si="43"/>
        <v>0</v>
      </c>
      <c r="AK207" s="639">
        <f t="shared" ca="1" si="48"/>
        <v>0</v>
      </c>
      <c r="AL207" s="640">
        <f t="shared" ca="1" si="49"/>
        <v>0</v>
      </c>
      <c r="AM207" s="641">
        <f t="shared" ca="1" si="50"/>
        <v>0</v>
      </c>
    </row>
    <row r="208" spans="1:39" s="137" customFormat="1" ht="12.9" customHeight="1" x14ac:dyDescent="0.3">
      <c r="A208" s="134"/>
      <c r="B208" s="134"/>
      <c r="C208" s="135"/>
      <c r="D208" s="647"/>
      <c r="E208" s="234" t="str">
        <f t="shared" ca="1" si="36"/>
        <v>Niue</v>
      </c>
      <c r="F208" s="234" t="str">
        <f t="shared" ca="1" si="36"/>
        <v>nu</v>
      </c>
      <c r="G208" s="234" t="str">
        <f t="shared" ca="1" si="36"/>
        <v>e6bbls</v>
      </c>
      <c r="H208" s="633"/>
      <c r="I208" s="633"/>
      <c r="J208" s="231">
        <f t="shared" ca="1" si="52"/>
        <v>0</v>
      </c>
      <c r="K208" s="231">
        <f t="shared" ca="1" si="52"/>
        <v>0</v>
      </c>
      <c r="L208" s="328">
        <f t="shared" ca="1" si="52"/>
        <v>0</v>
      </c>
      <c r="M208" s="249">
        <f ca="1">($J208/$F$5)*(1-$F$9)*Oil_Calcs!$F$10*$F$17</f>
        <v>0</v>
      </c>
      <c r="N208" s="231">
        <f ca="1">($J208/$F$5)*(1-$F$9)*Oil_Calcs!$F$11*$F$18</f>
        <v>0</v>
      </c>
      <c r="O208" s="638">
        <f ca="1">($J208/$F$5)*(1-$F$9)*Oil_Calcs!$F$12*$F$19</f>
        <v>0</v>
      </c>
      <c r="P208" s="249">
        <f ca="1">IFERROR(IF(Summary!$F$5="GWP100",INDEX('General Inputs'!$G$80:$G$169,MATCH(Oil_Calcs!F208,'General Inputs'!$F$80:$F$169,0)),INDEX('General Inputs'!$G$177:$G$266,MATCH(Oil_Calcs!$F208,'General Inputs'!$F$177:$F$266,0)))*$J208,0)</f>
        <v>0</v>
      </c>
      <c r="Q208" s="249">
        <f ca="1">IFERROR(IF(Summary!$F$5="GWP100",INDEX('General Inputs'!$H$80:$H$169,MATCH(Oil_Calcs!$F208,'General Inputs'!$F$80:$F$169,0)),INDEX('General Inputs'!$H$177:$H$266,MATCH(Oil_Calcs!$F208,'General Inputs'!$F$177:$F$266,0)))*$J208,0)</f>
        <v>0</v>
      </c>
      <c r="R208" s="249">
        <f ca="1">IFERROR(IF(Summary!$F$5="GWP100",INDEX('General Inputs'!$I$80:$I$169,MATCH(Oil_Calcs!$F208,'General Inputs'!$F$80:$F$169,0)),INDEX('General Inputs'!$I$177:$I$266,MATCH(Oil_Calcs!$F208,'General Inputs'!$F$177:$F$266,0)))*$J208,0)</f>
        <v>0</v>
      </c>
      <c r="S208" s="249">
        <f t="shared" ca="1" si="40"/>
        <v>0</v>
      </c>
      <c r="T208" s="231">
        <f t="shared" ca="1" si="38"/>
        <v>0</v>
      </c>
      <c r="U208" s="638">
        <f t="shared" ca="1" si="39"/>
        <v>0</v>
      </c>
      <c r="V208" s="249">
        <f ca="1">($K208/$F$5)*(1-$F$9)*Oil_Calcs!$F$10*$F$17</f>
        <v>0</v>
      </c>
      <c r="W208" s="231">
        <f ca="1">($K208/$F$5)*(1-$F$9)*Oil_Calcs!$F$11*$F$18</f>
        <v>0</v>
      </c>
      <c r="X208" s="638">
        <f ca="1">($K208/$F$5)*(1-$F$9)*Oil_Calcs!$F$12*$F$19</f>
        <v>0</v>
      </c>
      <c r="Y208" s="249">
        <f ca="1">IFERROR(IF(Summary!$F$5="GWP100",INDEX('General Inputs'!$G$80:$G$169,MATCH(Oil_Calcs!F208,'General Inputs'!$F$80:$F$169,0)),INDEX('General Inputs'!$G$177:$G$266,MATCH(Oil_Calcs!$F208,'General Inputs'!$F$177:$F$266,0)))*$K208,0)</f>
        <v>0</v>
      </c>
      <c r="Z208" s="231">
        <f ca="1">IFERROR(IF(Summary!$F$5="GWP100",INDEX('General Inputs'!$H$80:$H$169,MATCH(Oil_Calcs!$F208,'General Inputs'!$F$80:$F$169,0)),INDEX('General Inputs'!$H$177:$H$266,MATCH(Oil_Calcs!$F208,'General Inputs'!$F$177:$F$266,0)))*$K208,0)</f>
        <v>0</v>
      </c>
      <c r="AA208" s="638">
        <f ca="1">IFERROR(IF(Summary!$F$5="GWP100",INDEX('General Inputs'!$I$80:$I$169,MATCH(Oil_Calcs!$F208,'General Inputs'!$F$80:$F$169,0)),INDEX('General Inputs'!$I$177:$I$266,MATCH(Oil_Calcs!$F208,'General Inputs'!$F$177:$F$266,0)))*$K208,0)</f>
        <v>0</v>
      </c>
      <c r="AB208" s="249">
        <f t="shared" ca="1" si="45"/>
        <v>0</v>
      </c>
      <c r="AC208" s="231">
        <f t="shared" ca="1" si="46"/>
        <v>0</v>
      </c>
      <c r="AD208" s="638">
        <f t="shared" ca="1" si="47"/>
        <v>0</v>
      </c>
      <c r="AE208" s="639">
        <f ca="1">($L208/$F$5)*Oil_Calcs!$F$10*$F$17</f>
        <v>0</v>
      </c>
      <c r="AF208" s="640">
        <f ca="1">($L208/$F$5)*Oil_Calcs!$F$11*$F$18</f>
        <v>0</v>
      </c>
      <c r="AG208" s="641">
        <f ca="1">($L208/$F$5)*Oil_Calcs!$F$12*$F$19</f>
        <v>0</v>
      </c>
      <c r="AH208" s="639">
        <f t="shared" ca="1" si="41"/>
        <v>0</v>
      </c>
      <c r="AI208" s="640">
        <f t="shared" ca="1" si="42"/>
        <v>0</v>
      </c>
      <c r="AJ208" s="641">
        <f t="shared" ca="1" si="43"/>
        <v>0</v>
      </c>
      <c r="AK208" s="639">
        <f t="shared" ca="1" si="48"/>
        <v>0</v>
      </c>
      <c r="AL208" s="640">
        <f t="shared" ca="1" si="49"/>
        <v>0</v>
      </c>
      <c r="AM208" s="641">
        <f t="shared" ca="1" si="50"/>
        <v>0</v>
      </c>
    </row>
    <row r="209" spans="1:39" s="137" customFormat="1" ht="12.9" customHeight="1" x14ac:dyDescent="0.3">
      <c r="A209" s="134"/>
      <c r="B209" s="134"/>
      <c r="C209" s="135"/>
      <c r="D209" s="647"/>
      <c r="E209" s="234" t="str">
        <f t="shared" ca="1" si="36"/>
        <v>New Zealand</v>
      </c>
      <c r="F209" s="234" t="str">
        <f t="shared" ca="1" si="36"/>
        <v>nz</v>
      </c>
      <c r="G209" s="234" t="str">
        <f t="shared" ca="1" si="36"/>
        <v>e6bbls</v>
      </c>
      <c r="H209" s="633"/>
      <c r="I209" s="633"/>
      <c r="J209" s="231">
        <f t="shared" ca="1" si="52"/>
        <v>0</v>
      </c>
      <c r="K209" s="231">
        <f t="shared" ca="1" si="52"/>
        <v>13.9958301414083</v>
      </c>
      <c r="L209" s="328">
        <f t="shared" ca="1" si="52"/>
        <v>8.7600000875999999</v>
      </c>
      <c r="M209" s="249">
        <f ca="1">($J209/$F$5)*(1-$F$9)*Oil_Calcs!$F$10*$F$17</f>
        <v>0</v>
      </c>
      <c r="N209" s="231">
        <f ca="1">($J209/$F$5)*(1-$F$9)*Oil_Calcs!$F$11*$F$18</f>
        <v>0</v>
      </c>
      <c r="O209" s="638">
        <f ca="1">($J209/$F$5)*(1-$F$9)*Oil_Calcs!$F$12*$F$19</f>
        <v>0</v>
      </c>
      <c r="P209" s="249">
        <f ca="1">IFERROR(IF(Summary!$F$5="GWP100",INDEX('General Inputs'!$G$80:$G$169,MATCH(Oil_Calcs!F209,'General Inputs'!$F$80:$F$169,0)),INDEX('General Inputs'!$G$177:$G$266,MATCH(Oil_Calcs!$F209,'General Inputs'!$F$177:$F$266,0)))*$J209,0)</f>
        <v>0</v>
      </c>
      <c r="Q209" s="249">
        <f ca="1">IFERROR(IF(Summary!$F$5="GWP100",INDEX('General Inputs'!$H$80:$H$169,MATCH(Oil_Calcs!$F209,'General Inputs'!$F$80:$F$169,0)),INDEX('General Inputs'!$H$177:$H$266,MATCH(Oil_Calcs!$F209,'General Inputs'!$F$177:$F$266,0)))*$J209,0)</f>
        <v>0</v>
      </c>
      <c r="R209" s="249">
        <f ca="1">IFERROR(IF(Summary!$F$5="GWP100",INDEX('General Inputs'!$I$80:$I$169,MATCH(Oil_Calcs!$F209,'General Inputs'!$F$80:$F$169,0)),INDEX('General Inputs'!$I$177:$I$266,MATCH(Oil_Calcs!$F209,'General Inputs'!$F$177:$F$266,0)))*$J209,0)</f>
        <v>0</v>
      </c>
      <c r="S209" s="249">
        <f t="shared" ca="1" si="40"/>
        <v>0</v>
      </c>
      <c r="T209" s="231">
        <f t="shared" ca="1" si="38"/>
        <v>0</v>
      </c>
      <c r="U209" s="638">
        <f t="shared" ca="1" si="39"/>
        <v>0</v>
      </c>
      <c r="V209" s="249">
        <f ca="1">($K209/$F$5)*(1-$F$9)*Oil_Calcs!$F$10*$F$17</f>
        <v>4790.6157055298963</v>
      </c>
      <c r="W209" s="231">
        <f ca="1">($K209/$F$5)*(1-$F$9)*Oil_Calcs!$F$11*$F$18</f>
        <v>5209.8078118378253</v>
      </c>
      <c r="X209" s="638">
        <f ca="1">($K209/$F$5)*(1-$F$9)*Oil_Calcs!$F$12*$F$19</f>
        <v>5683.3228329963849</v>
      </c>
      <c r="Y209" s="249">
        <f ca="1">IFERROR(IF(Summary!$F$5="GWP100",INDEX('General Inputs'!$G$80:$G$169,MATCH(Oil_Calcs!F209,'General Inputs'!$F$80:$F$169,0)),INDEX('General Inputs'!$G$177:$G$266,MATCH(Oil_Calcs!$F209,'General Inputs'!$F$177:$F$266,0)))*$K209,0)</f>
        <v>341.44566057574627</v>
      </c>
      <c r="Z209" s="231">
        <f ca="1">IFERROR(IF(Summary!$F$5="GWP100",INDEX('General Inputs'!$H$80:$H$169,MATCH(Oil_Calcs!$F209,'General Inputs'!$F$80:$F$169,0)),INDEX('General Inputs'!$H$177:$H$266,MATCH(Oil_Calcs!$F209,'General Inputs'!$F$177:$F$266,0)))*$K209,0)</f>
        <v>661.74804652451178</v>
      </c>
      <c r="AA209" s="638">
        <f ca="1">IFERROR(IF(Summary!$F$5="GWP100",INDEX('General Inputs'!$I$80:$I$169,MATCH(Oil_Calcs!$F209,'General Inputs'!$F$80:$F$169,0)),INDEX('General Inputs'!$I$177:$I$266,MATCH(Oil_Calcs!$F209,'General Inputs'!$F$177:$F$266,0)))*$K209,0)</f>
        <v>1074.1114307101582</v>
      </c>
      <c r="AB209" s="249">
        <f t="shared" ca="1" si="45"/>
        <v>5132.0613661056423</v>
      </c>
      <c r="AC209" s="231">
        <f t="shared" ca="1" si="46"/>
        <v>5871.5558583623369</v>
      </c>
      <c r="AD209" s="638">
        <f t="shared" ca="1" si="47"/>
        <v>6757.4342637065429</v>
      </c>
      <c r="AE209" s="639">
        <f ca="1">($L209/$F$5)*Oil_Calcs!$F$10*$F$17</f>
        <v>3407.3293110173577</v>
      </c>
      <c r="AF209" s="640">
        <f ca="1">($L209/$F$5)*Oil_Calcs!$F$11*$F$18</f>
        <v>3705.4800370547991</v>
      </c>
      <c r="AG209" s="641">
        <f ca="1">($L209/$F$5)*Oil_Calcs!$F$12*$F$19</f>
        <v>4042.2679803953938</v>
      </c>
      <c r="AH209" s="639">
        <f t="shared" ca="1" si="41"/>
        <v>271.58206129539496</v>
      </c>
      <c r="AI209" s="640">
        <f t="shared" ca="1" si="42"/>
        <v>387.25774036072545</v>
      </c>
      <c r="AJ209" s="641">
        <f t="shared" ca="1" si="43"/>
        <v>914.12625225080694</v>
      </c>
      <c r="AK209" s="639">
        <f t="shared" ca="1" si="48"/>
        <v>3678.9113723127525</v>
      </c>
      <c r="AL209" s="640">
        <f t="shared" ca="1" si="49"/>
        <v>4092.7377774155248</v>
      </c>
      <c r="AM209" s="641">
        <f t="shared" ca="1" si="50"/>
        <v>4956.3942326462011</v>
      </c>
    </row>
    <row r="210" spans="1:39" s="137" customFormat="1" ht="12.9" customHeight="1" x14ac:dyDescent="0.3">
      <c r="A210" s="134"/>
      <c r="B210" s="134"/>
      <c r="C210" s="135"/>
      <c r="D210" s="647"/>
      <c r="E210" s="234" t="str">
        <f t="shared" ca="1" si="36"/>
        <v>Oman</v>
      </c>
      <c r="F210" s="234" t="str">
        <f t="shared" ca="1" si="36"/>
        <v>om</v>
      </c>
      <c r="G210" s="234" t="str">
        <f t="shared" ca="1" si="36"/>
        <v>e6bbls</v>
      </c>
      <c r="H210" s="633"/>
      <c r="I210" s="633"/>
      <c r="J210" s="231">
        <f t="shared" ca="1" si="52"/>
        <v>354.41500354415001</v>
      </c>
      <c r="K210" s="231">
        <f t="shared" ca="1" si="52"/>
        <v>358.25391856703914</v>
      </c>
      <c r="L210" s="328">
        <f t="shared" ca="1" si="52"/>
        <v>306.96500306965004</v>
      </c>
      <c r="M210" s="249">
        <f ca="1">($J210/$F$5)*(1-$F$9)*Oil_Calcs!$F$10*$F$17</f>
        <v>121312.28123658799</v>
      </c>
      <c r="N210" s="231">
        <f ca="1">($J210/$F$5)*(1-$F$9)*Oil_Calcs!$F$11*$F$18</f>
        <v>131927.44091927438</v>
      </c>
      <c r="O210" s="638">
        <f ca="1">($J210/$F$5)*(1-$F$9)*Oil_Calcs!$F$12*$F$19</f>
        <v>143918.21432867734</v>
      </c>
      <c r="P210" s="249">
        <f ca="1">IFERROR(IF(Summary!$F$5="GWP100",INDEX('General Inputs'!$G$80:$G$169,MATCH(Oil_Calcs!F210,'General Inputs'!$F$80:$F$169,0)),INDEX('General Inputs'!$G$177:$G$266,MATCH(Oil_Calcs!$F210,'General Inputs'!$F$177:$F$266,0)))*$J210,0)</f>
        <v>20148.5420769269</v>
      </c>
      <c r="Q210" s="249">
        <f ca="1">IFERROR(IF(Summary!$F$5="GWP100",INDEX('General Inputs'!$H$80:$H$169,MATCH(Oil_Calcs!$F210,'General Inputs'!$F$80:$F$169,0)),INDEX('General Inputs'!$H$177:$H$266,MATCH(Oil_Calcs!$F210,'General Inputs'!$F$177:$F$266,0)))*$J210,0)</f>
        <v>23865.796881453236</v>
      </c>
      <c r="R210" s="249">
        <f ca="1">IFERROR(IF(Summary!$F$5="GWP100",INDEX('General Inputs'!$I$80:$I$169,MATCH(Oil_Calcs!$F210,'General Inputs'!$F$80:$F$169,0)),INDEX('General Inputs'!$I$177:$I$266,MATCH(Oil_Calcs!$F210,'General Inputs'!$F$177:$F$266,0)))*$J210,0)</f>
        <v>43758.640576375088</v>
      </c>
      <c r="S210" s="249">
        <f t="shared" ca="1" si="40"/>
        <v>141460.82331351491</v>
      </c>
      <c r="T210" s="231">
        <f t="shared" ca="1" si="38"/>
        <v>155793.2378007276</v>
      </c>
      <c r="U210" s="638">
        <f t="shared" ca="1" si="39"/>
        <v>187676.85490505243</v>
      </c>
      <c r="V210" s="249">
        <f ca="1">($K210/$F$5)*(1-$F$9)*Oil_Calcs!$F$10*$F$17</f>
        <v>122626.29879860715</v>
      </c>
      <c r="W210" s="231">
        <f ca="1">($K210/$F$5)*(1-$F$9)*Oil_Calcs!$F$11*$F$18</f>
        <v>133356.43864739462</v>
      </c>
      <c r="X210" s="638">
        <f ca="1">($K210/$F$5)*(1-$F$9)*Oil_Calcs!$F$12*$F$19</f>
        <v>145477.09245045221</v>
      </c>
      <c r="Y210" s="249">
        <f ca="1">IFERROR(IF(Summary!$F$5="GWP100",INDEX('General Inputs'!$G$80:$G$169,MATCH(Oil_Calcs!F210,'General Inputs'!$F$80:$F$169,0)),INDEX('General Inputs'!$G$177:$G$266,MATCH(Oil_Calcs!$F210,'General Inputs'!$F$177:$F$266,0)))*$K210,0)</f>
        <v>20366.784928089925</v>
      </c>
      <c r="Z210" s="231">
        <f ca="1">IFERROR(IF(Summary!$F$5="GWP100",INDEX('General Inputs'!$H$80:$H$169,MATCH(Oil_Calcs!$F210,'General Inputs'!$F$80:$F$169,0)),INDEX('General Inputs'!$H$177:$H$266,MATCH(Oil_Calcs!$F210,'General Inputs'!$F$177:$F$266,0)))*$K210,0)</f>
        <v>24124.303900809762</v>
      </c>
      <c r="AA210" s="638">
        <f ca="1">IFERROR(IF(Summary!$F$5="GWP100",INDEX('General Inputs'!$I$80:$I$169,MATCH(Oil_Calcs!$F210,'General Inputs'!$F$80:$F$169,0)),INDEX('General Inputs'!$I$177:$I$266,MATCH(Oil_Calcs!$F210,'General Inputs'!$F$177:$F$266,0)))*$K210,0)</f>
        <v>44232.62080015229</v>
      </c>
      <c r="AB210" s="249">
        <f t="shared" ca="1" si="45"/>
        <v>142993.08372669708</v>
      </c>
      <c r="AC210" s="231">
        <f t="shared" ca="1" si="46"/>
        <v>157480.74254820438</v>
      </c>
      <c r="AD210" s="638">
        <f t="shared" ca="1" si="47"/>
        <v>189709.71325060452</v>
      </c>
      <c r="AE210" s="639">
        <f ca="1">($L210/$F$5)*Oil_Calcs!$F$10*$F$17</f>
        <v>119398.49794023327</v>
      </c>
      <c r="AF210" s="640">
        <f ca="1">($L210/$F$5)*Oil_Calcs!$F$11*$F$18</f>
        <v>129846.19629846195</v>
      </c>
      <c r="AG210" s="641">
        <f ca="1">($L210/$F$5)*Oil_Calcs!$F$12*$F$19</f>
        <v>141647.80714635528</v>
      </c>
      <c r="AH210" s="639">
        <f t="shared" ca="1" si="41"/>
        <v>9516.6880645594665</v>
      </c>
      <c r="AI210" s="640">
        <f t="shared" ca="1" si="42"/>
        <v>13570.156651807089</v>
      </c>
      <c r="AJ210" s="641">
        <f t="shared" ca="1" si="43"/>
        <v>32032.507422622031</v>
      </c>
      <c r="AK210" s="639">
        <f t="shared" ca="1" si="48"/>
        <v>128915.18600479273</v>
      </c>
      <c r="AL210" s="640">
        <f t="shared" ca="1" si="49"/>
        <v>143416.35295026904</v>
      </c>
      <c r="AM210" s="641">
        <f t="shared" ca="1" si="50"/>
        <v>173680.31456897731</v>
      </c>
    </row>
    <row r="211" spans="1:39" s="137" customFormat="1" ht="12.9" customHeight="1" x14ac:dyDescent="0.3">
      <c r="A211" s="134"/>
      <c r="B211" s="134"/>
      <c r="C211" s="135"/>
      <c r="D211" s="647"/>
      <c r="E211" s="234" t="str">
        <f t="shared" ca="1" si="36"/>
        <v>Panama</v>
      </c>
      <c r="F211" s="234" t="str">
        <f t="shared" ca="1" si="36"/>
        <v>pa</v>
      </c>
      <c r="G211" s="234" t="str">
        <f t="shared" ca="1" si="36"/>
        <v>e6bbls</v>
      </c>
      <c r="H211" s="633"/>
      <c r="I211" s="633"/>
      <c r="J211" s="231">
        <f t="shared" ca="1" si="52"/>
        <v>0</v>
      </c>
      <c r="K211" s="231">
        <f t="shared" ca="1" si="52"/>
        <v>0</v>
      </c>
      <c r="L211" s="328">
        <f t="shared" ca="1" si="52"/>
        <v>0</v>
      </c>
      <c r="M211" s="249">
        <f ca="1">($J211/$F$5)*(1-$F$9)*Oil_Calcs!$F$10*$F$17</f>
        <v>0</v>
      </c>
      <c r="N211" s="231">
        <f ca="1">($J211/$F$5)*(1-$F$9)*Oil_Calcs!$F$11*$F$18</f>
        <v>0</v>
      </c>
      <c r="O211" s="638">
        <f ca="1">($J211/$F$5)*(1-$F$9)*Oil_Calcs!$F$12*$F$19</f>
        <v>0</v>
      </c>
      <c r="P211" s="249">
        <f ca="1">IFERROR(IF(Summary!$F$5="GWP100",INDEX('General Inputs'!$G$80:$G$169,MATCH(Oil_Calcs!F211,'General Inputs'!$F$80:$F$169,0)),INDEX('General Inputs'!$G$177:$G$266,MATCH(Oil_Calcs!$F211,'General Inputs'!$F$177:$F$266,0)))*$J211,0)</f>
        <v>0</v>
      </c>
      <c r="Q211" s="249">
        <f ca="1">IFERROR(IF(Summary!$F$5="GWP100",INDEX('General Inputs'!$H$80:$H$169,MATCH(Oil_Calcs!$F211,'General Inputs'!$F$80:$F$169,0)),INDEX('General Inputs'!$H$177:$H$266,MATCH(Oil_Calcs!$F211,'General Inputs'!$F$177:$F$266,0)))*$J211,0)</f>
        <v>0</v>
      </c>
      <c r="R211" s="249">
        <f ca="1">IFERROR(IF(Summary!$F$5="GWP100",INDEX('General Inputs'!$I$80:$I$169,MATCH(Oil_Calcs!$F211,'General Inputs'!$F$80:$F$169,0)),INDEX('General Inputs'!$I$177:$I$266,MATCH(Oil_Calcs!$F211,'General Inputs'!$F$177:$F$266,0)))*$J211,0)</f>
        <v>0</v>
      </c>
      <c r="S211" s="249">
        <f t="shared" ca="1" si="40"/>
        <v>0</v>
      </c>
      <c r="T211" s="231">
        <f t="shared" ca="1" si="38"/>
        <v>0</v>
      </c>
      <c r="U211" s="638">
        <f t="shared" ca="1" si="39"/>
        <v>0</v>
      </c>
      <c r="V211" s="249">
        <f ca="1">($K211/$F$5)*(1-$F$9)*Oil_Calcs!$F$10*$F$17</f>
        <v>0</v>
      </c>
      <c r="W211" s="231">
        <f ca="1">($K211/$F$5)*(1-$F$9)*Oil_Calcs!$F$11*$F$18</f>
        <v>0</v>
      </c>
      <c r="X211" s="638">
        <f ca="1">($K211/$F$5)*(1-$F$9)*Oil_Calcs!$F$12*$F$19</f>
        <v>0</v>
      </c>
      <c r="Y211" s="249">
        <f ca="1">IFERROR(IF(Summary!$F$5="GWP100",INDEX('General Inputs'!$G$80:$G$169,MATCH(Oil_Calcs!F211,'General Inputs'!$F$80:$F$169,0)),INDEX('General Inputs'!$G$177:$G$266,MATCH(Oil_Calcs!$F211,'General Inputs'!$F$177:$F$266,0)))*$K211,0)</f>
        <v>0</v>
      </c>
      <c r="Z211" s="231">
        <f ca="1">IFERROR(IF(Summary!$F$5="GWP100",INDEX('General Inputs'!$H$80:$H$169,MATCH(Oil_Calcs!$F211,'General Inputs'!$F$80:$F$169,0)),INDEX('General Inputs'!$H$177:$H$266,MATCH(Oil_Calcs!$F211,'General Inputs'!$F$177:$F$266,0)))*$K211,0)</f>
        <v>0</v>
      </c>
      <c r="AA211" s="638">
        <f ca="1">IFERROR(IF(Summary!$F$5="GWP100",INDEX('General Inputs'!$I$80:$I$169,MATCH(Oil_Calcs!$F211,'General Inputs'!$F$80:$F$169,0)),INDEX('General Inputs'!$I$177:$I$266,MATCH(Oil_Calcs!$F211,'General Inputs'!$F$177:$F$266,0)))*$K211,0)</f>
        <v>0</v>
      </c>
      <c r="AB211" s="249">
        <f t="shared" ca="1" si="45"/>
        <v>0</v>
      </c>
      <c r="AC211" s="231">
        <f t="shared" ca="1" si="46"/>
        <v>0</v>
      </c>
      <c r="AD211" s="638">
        <f t="shared" ca="1" si="47"/>
        <v>0</v>
      </c>
      <c r="AE211" s="639">
        <f ca="1">($L211/$F$5)*Oil_Calcs!$F$10*$F$17</f>
        <v>0</v>
      </c>
      <c r="AF211" s="640">
        <f ca="1">($L211/$F$5)*Oil_Calcs!$F$11*$F$18</f>
        <v>0</v>
      </c>
      <c r="AG211" s="641">
        <f ca="1">($L211/$F$5)*Oil_Calcs!$F$12*$F$19</f>
        <v>0</v>
      </c>
      <c r="AH211" s="639">
        <f t="shared" ca="1" si="41"/>
        <v>0</v>
      </c>
      <c r="AI211" s="640">
        <f t="shared" ca="1" si="42"/>
        <v>0</v>
      </c>
      <c r="AJ211" s="641">
        <f t="shared" ca="1" si="43"/>
        <v>0</v>
      </c>
      <c r="AK211" s="639">
        <f t="shared" ca="1" si="48"/>
        <v>0</v>
      </c>
      <c r="AL211" s="640">
        <f t="shared" ca="1" si="49"/>
        <v>0</v>
      </c>
      <c r="AM211" s="641">
        <f t="shared" ca="1" si="50"/>
        <v>0</v>
      </c>
    </row>
    <row r="212" spans="1:39" s="137" customFormat="1" ht="12.9" customHeight="1" x14ac:dyDescent="0.3">
      <c r="A212" s="134"/>
      <c r="B212" s="134"/>
      <c r="C212" s="135"/>
      <c r="D212" s="647"/>
      <c r="E212" s="234" t="str">
        <f t="shared" ca="1" si="36"/>
        <v>Peru</v>
      </c>
      <c r="F212" s="234" t="str">
        <f t="shared" ca="1" si="36"/>
        <v>pe</v>
      </c>
      <c r="G212" s="234" t="str">
        <f t="shared" ca="1" si="36"/>
        <v>e6bbls</v>
      </c>
      <c r="H212" s="633"/>
      <c r="I212" s="633"/>
      <c r="J212" s="231">
        <f t="shared" ca="1" si="52"/>
        <v>51.830000518300004</v>
      </c>
      <c r="K212" s="231">
        <f t="shared" ca="1" si="52"/>
        <v>54.072608538226078</v>
      </c>
      <c r="L212" s="328">
        <f t="shared" ca="1" si="52"/>
        <v>19.345000193450002</v>
      </c>
      <c r="M212" s="249">
        <f ca="1">($J212/$F$5)*(1-$F$9)*Oil_Calcs!$F$10*$F$17</f>
        <v>17740.827946030378</v>
      </c>
      <c r="N212" s="231">
        <f ca="1">($J212/$F$5)*(1-$F$9)*Oil_Calcs!$F$11*$F$18</f>
        <v>19293.199392931991</v>
      </c>
      <c r="O212" s="638">
        <f ca="1">($J212/$F$5)*(1-$F$9)*Oil_Calcs!$F$12*$F$19</f>
        <v>21046.741951258682</v>
      </c>
      <c r="P212" s="249">
        <f ca="1">IFERROR(IF(Summary!$F$5="GWP100",INDEX('General Inputs'!$G$80:$G$169,MATCH(Oil_Calcs!F212,'General Inputs'!$F$80:$F$169,0)),INDEX('General Inputs'!$G$177:$G$266,MATCH(Oil_Calcs!$F212,'General Inputs'!$F$177:$F$266,0)))*$J212,0)</f>
        <v>2019.5216289265725</v>
      </c>
      <c r="Q212" s="249">
        <f ca="1">IFERROR(IF(Summary!$F$5="GWP100",INDEX('General Inputs'!$H$80:$H$169,MATCH(Oil_Calcs!$F212,'General Inputs'!$F$80:$F$169,0)),INDEX('General Inputs'!$H$177:$H$266,MATCH(Oil_Calcs!$F212,'General Inputs'!$F$177:$F$266,0)))*$J212,0)</f>
        <v>3270.365226561667</v>
      </c>
      <c r="R212" s="249">
        <f ca="1">IFERROR(IF(Summary!$F$5="GWP100",INDEX('General Inputs'!$I$80:$I$169,MATCH(Oil_Calcs!$F212,'General Inputs'!$F$80:$F$169,0)),INDEX('General Inputs'!$I$177:$I$266,MATCH(Oil_Calcs!$F212,'General Inputs'!$F$177:$F$266,0)))*$J212,0)</f>
        <v>8173.0448203625983</v>
      </c>
      <c r="S212" s="249">
        <f t="shared" ca="1" si="40"/>
        <v>19760.349574956952</v>
      </c>
      <c r="T212" s="231">
        <f t="shared" ca="1" si="38"/>
        <v>22563.564619493656</v>
      </c>
      <c r="U212" s="638">
        <f t="shared" ca="1" si="39"/>
        <v>29219.786771621279</v>
      </c>
      <c r="V212" s="249">
        <f ca="1">($K212/$F$5)*(1-$F$9)*Oil_Calcs!$F$10*$F$17</f>
        <v>18508.447522222526</v>
      </c>
      <c r="W212" s="231">
        <f ca="1">($K212/$F$5)*(1-$F$9)*Oil_Calcs!$F$11*$F$18</f>
        <v>20127.987802269272</v>
      </c>
      <c r="X212" s="638">
        <f ca="1">($K212/$F$5)*(1-$F$9)*Oil_Calcs!$F$12*$F$19</f>
        <v>21957.403572350937</v>
      </c>
      <c r="Y212" s="249">
        <f ca="1">IFERROR(IF(Summary!$F$5="GWP100",INDEX('General Inputs'!$G$80:$G$169,MATCH(Oil_Calcs!F212,'General Inputs'!$F$80:$F$169,0)),INDEX('General Inputs'!$G$177:$G$266,MATCH(Oil_Calcs!$F212,'General Inputs'!$F$177:$F$266,0)))*$K212,0)</f>
        <v>2106.9033645267064</v>
      </c>
      <c r="Z212" s="231">
        <f ca="1">IFERROR(IF(Summary!$F$5="GWP100",INDEX('General Inputs'!$H$80:$H$169,MATCH(Oil_Calcs!$F212,'General Inputs'!$F$80:$F$169,0)),INDEX('General Inputs'!$H$177:$H$266,MATCH(Oil_Calcs!$F212,'General Inputs'!$F$177:$F$266,0)))*$K212,0)</f>
        <v>3411.869128005485</v>
      </c>
      <c r="AA212" s="638">
        <f ca="1">IFERROR(IF(Summary!$F$5="GWP100",INDEX('General Inputs'!$I$80:$I$169,MATCH(Oil_Calcs!$F212,'General Inputs'!$F$80:$F$169,0)),INDEX('General Inputs'!$I$177:$I$266,MATCH(Oil_Calcs!$F212,'General Inputs'!$F$177:$F$266,0)))*$K212,0)</f>
        <v>8526.6804691773978</v>
      </c>
      <c r="AB212" s="249">
        <f t="shared" ca="1" si="45"/>
        <v>20615.350886749235</v>
      </c>
      <c r="AC212" s="231">
        <f t="shared" ca="1" si="46"/>
        <v>23539.856930274756</v>
      </c>
      <c r="AD212" s="638">
        <f t="shared" ca="1" si="47"/>
        <v>30484.084041528335</v>
      </c>
      <c r="AE212" s="639">
        <f ca="1">($L212/$F$5)*Oil_Calcs!$F$10*$F$17</f>
        <v>7524.5188951633327</v>
      </c>
      <c r="AF212" s="640">
        <f ca="1">($L212/$F$5)*Oil_Calcs!$F$11*$F$18</f>
        <v>8182.9350818293497</v>
      </c>
      <c r="AG212" s="641">
        <f ca="1">($L212/$F$5)*Oil_Calcs!$F$12*$F$19</f>
        <v>8926.6751233731611</v>
      </c>
      <c r="AH212" s="639">
        <f t="shared" ca="1" si="41"/>
        <v>599.74371869399727</v>
      </c>
      <c r="AI212" s="640">
        <f t="shared" ca="1" si="42"/>
        <v>855.19417662993544</v>
      </c>
      <c r="AJ212" s="641">
        <f t="shared" ca="1" si="43"/>
        <v>2018.6954737205322</v>
      </c>
      <c r="AK212" s="639">
        <f t="shared" ca="1" si="48"/>
        <v>8124.2626138573296</v>
      </c>
      <c r="AL212" s="640">
        <f t="shared" ca="1" si="49"/>
        <v>9038.1292584592848</v>
      </c>
      <c r="AM212" s="641">
        <f t="shared" ca="1" si="50"/>
        <v>10945.370597093694</v>
      </c>
    </row>
    <row r="213" spans="1:39" s="137" customFormat="1" ht="12.9" customHeight="1" x14ac:dyDescent="0.3">
      <c r="A213" s="134"/>
      <c r="B213" s="134"/>
      <c r="C213" s="135"/>
      <c r="D213" s="647"/>
      <c r="E213" s="234" t="str">
        <f t="shared" ref="E213:L250" ca="1" si="53">INDIRECT((ADDRESS(ROW(),COLUMN(),,,$F$291)))</f>
        <v>French Polynesia</v>
      </c>
      <c r="F213" s="234" t="str">
        <f t="shared" ca="1" si="53"/>
        <v>pf</v>
      </c>
      <c r="G213" s="234" t="str">
        <f t="shared" ca="1" si="53"/>
        <v>e6bbls</v>
      </c>
      <c r="H213" s="633"/>
      <c r="I213" s="633"/>
      <c r="J213" s="231">
        <f t="shared" ca="1" si="53"/>
        <v>0</v>
      </c>
      <c r="K213" s="231">
        <f t="shared" ca="1" si="53"/>
        <v>0</v>
      </c>
      <c r="L213" s="328">
        <f t="shared" ca="1" si="53"/>
        <v>0</v>
      </c>
      <c r="M213" s="249">
        <f ca="1">($J213/$F$5)*(1-$F$9)*Oil_Calcs!$F$10*$F$17</f>
        <v>0</v>
      </c>
      <c r="N213" s="231">
        <f ca="1">($J213/$F$5)*(1-$F$9)*Oil_Calcs!$F$11*$F$18</f>
        <v>0</v>
      </c>
      <c r="O213" s="638">
        <f ca="1">($J213/$F$5)*(1-$F$9)*Oil_Calcs!$F$12*$F$19</f>
        <v>0</v>
      </c>
      <c r="P213" s="249">
        <f ca="1">IFERROR(IF(Summary!$F$5="GWP100",INDEX('General Inputs'!$G$80:$G$169,MATCH(Oil_Calcs!F213,'General Inputs'!$F$80:$F$169,0)),INDEX('General Inputs'!$G$177:$G$266,MATCH(Oil_Calcs!$F213,'General Inputs'!$F$177:$F$266,0)))*$J213,0)</f>
        <v>0</v>
      </c>
      <c r="Q213" s="249">
        <f ca="1">IFERROR(IF(Summary!$F$5="GWP100",INDEX('General Inputs'!$H$80:$H$169,MATCH(Oil_Calcs!$F213,'General Inputs'!$F$80:$F$169,0)),INDEX('General Inputs'!$H$177:$H$266,MATCH(Oil_Calcs!$F213,'General Inputs'!$F$177:$F$266,0)))*$J213,0)</f>
        <v>0</v>
      </c>
      <c r="R213" s="249">
        <f ca="1">IFERROR(IF(Summary!$F$5="GWP100",INDEX('General Inputs'!$I$80:$I$169,MATCH(Oil_Calcs!$F213,'General Inputs'!$F$80:$F$169,0)),INDEX('General Inputs'!$I$177:$I$266,MATCH(Oil_Calcs!$F213,'General Inputs'!$F$177:$F$266,0)))*$J213,0)</f>
        <v>0</v>
      </c>
      <c r="S213" s="249">
        <f t="shared" ca="1" si="40"/>
        <v>0</v>
      </c>
      <c r="T213" s="231">
        <f t="shared" ca="1" si="38"/>
        <v>0</v>
      </c>
      <c r="U213" s="638">
        <f t="shared" ca="1" si="39"/>
        <v>0</v>
      </c>
      <c r="V213" s="249">
        <f ca="1">($K213/$F$5)*(1-$F$9)*Oil_Calcs!$F$10*$F$17</f>
        <v>0</v>
      </c>
      <c r="W213" s="231">
        <f ca="1">($K213/$F$5)*(1-$F$9)*Oil_Calcs!$F$11*$F$18</f>
        <v>0</v>
      </c>
      <c r="X213" s="638">
        <f ca="1">($K213/$F$5)*(1-$F$9)*Oil_Calcs!$F$12*$F$19</f>
        <v>0</v>
      </c>
      <c r="Y213" s="249">
        <f ca="1">IFERROR(IF(Summary!$F$5="GWP100",INDEX('General Inputs'!$G$80:$G$169,MATCH(Oil_Calcs!F213,'General Inputs'!$F$80:$F$169,0)),INDEX('General Inputs'!$G$177:$G$266,MATCH(Oil_Calcs!$F213,'General Inputs'!$F$177:$F$266,0)))*$K213,0)</f>
        <v>0</v>
      </c>
      <c r="Z213" s="231">
        <f ca="1">IFERROR(IF(Summary!$F$5="GWP100",INDEX('General Inputs'!$H$80:$H$169,MATCH(Oil_Calcs!$F213,'General Inputs'!$F$80:$F$169,0)),INDEX('General Inputs'!$H$177:$H$266,MATCH(Oil_Calcs!$F213,'General Inputs'!$F$177:$F$266,0)))*$K213,0)</f>
        <v>0</v>
      </c>
      <c r="AA213" s="638">
        <f ca="1">IFERROR(IF(Summary!$F$5="GWP100",INDEX('General Inputs'!$I$80:$I$169,MATCH(Oil_Calcs!$F213,'General Inputs'!$F$80:$F$169,0)),INDEX('General Inputs'!$I$177:$I$266,MATCH(Oil_Calcs!$F213,'General Inputs'!$F$177:$F$266,0)))*$K213,0)</f>
        <v>0</v>
      </c>
      <c r="AB213" s="249">
        <f t="shared" ca="1" si="45"/>
        <v>0</v>
      </c>
      <c r="AC213" s="231">
        <f t="shared" ca="1" si="46"/>
        <v>0</v>
      </c>
      <c r="AD213" s="638">
        <f t="shared" ca="1" si="47"/>
        <v>0</v>
      </c>
      <c r="AE213" s="639">
        <f ca="1">($L213/$F$5)*Oil_Calcs!$F$10*$F$17</f>
        <v>0</v>
      </c>
      <c r="AF213" s="640">
        <f ca="1">($L213/$F$5)*Oil_Calcs!$F$11*$F$18</f>
        <v>0</v>
      </c>
      <c r="AG213" s="641">
        <f ca="1">($L213/$F$5)*Oil_Calcs!$F$12*$F$19</f>
        <v>0</v>
      </c>
      <c r="AH213" s="639">
        <f t="shared" ca="1" si="41"/>
        <v>0</v>
      </c>
      <c r="AI213" s="640">
        <f t="shared" ca="1" si="42"/>
        <v>0</v>
      </c>
      <c r="AJ213" s="641">
        <f t="shared" ca="1" si="43"/>
        <v>0</v>
      </c>
      <c r="AK213" s="639">
        <f t="shared" ca="1" si="48"/>
        <v>0</v>
      </c>
      <c r="AL213" s="640">
        <f t="shared" ca="1" si="49"/>
        <v>0</v>
      </c>
      <c r="AM213" s="641">
        <f t="shared" ca="1" si="50"/>
        <v>0</v>
      </c>
    </row>
    <row r="214" spans="1:39" s="137" customFormat="1" ht="12.9" customHeight="1" x14ac:dyDescent="0.3">
      <c r="A214" s="134"/>
      <c r="B214" s="134"/>
      <c r="C214" s="135"/>
      <c r="D214" s="647"/>
      <c r="E214" s="234" t="str">
        <f t="shared" ca="1" si="53"/>
        <v>Papua New Guinea</v>
      </c>
      <c r="F214" s="234" t="str">
        <f t="shared" ca="1" si="53"/>
        <v>pg</v>
      </c>
      <c r="G214" s="234" t="str">
        <f t="shared" ca="1" si="53"/>
        <v>e6bbls</v>
      </c>
      <c r="H214" s="633"/>
      <c r="I214" s="633"/>
      <c r="J214" s="231">
        <f t="shared" ca="1" si="53"/>
        <v>0</v>
      </c>
      <c r="K214" s="231">
        <f t="shared" ca="1" si="53"/>
        <v>12.979295130242951</v>
      </c>
      <c r="L214" s="328">
        <f t="shared" ca="1" si="53"/>
        <v>0</v>
      </c>
      <c r="M214" s="249">
        <f ca="1">($J214/$F$5)*(1-$F$9)*Oil_Calcs!$F$10*$F$17</f>
        <v>0</v>
      </c>
      <c r="N214" s="231">
        <f ca="1">($J214/$F$5)*(1-$F$9)*Oil_Calcs!$F$11*$F$18</f>
        <v>0</v>
      </c>
      <c r="O214" s="638">
        <f ca="1">($J214/$F$5)*(1-$F$9)*Oil_Calcs!$F$12*$F$19</f>
        <v>0</v>
      </c>
      <c r="P214" s="249">
        <f ca="1">IFERROR(IF(Summary!$F$5="GWP100",INDEX('General Inputs'!$G$80:$G$169,MATCH(Oil_Calcs!F214,'General Inputs'!$F$80:$F$169,0)),INDEX('General Inputs'!$G$177:$G$266,MATCH(Oil_Calcs!$F214,'General Inputs'!$F$177:$F$266,0)))*$J214,0)</f>
        <v>0</v>
      </c>
      <c r="Q214" s="249">
        <f ca="1">IFERROR(IF(Summary!$F$5="GWP100",INDEX('General Inputs'!$H$80:$H$169,MATCH(Oil_Calcs!$F214,'General Inputs'!$F$80:$F$169,0)),INDEX('General Inputs'!$H$177:$H$266,MATCH(Oil_Calcs!$F214,'General Inputs'!$F$177:$F$266,0)))*$J214,0)</f>
        <v>0</v>
      </c>
      <c r="R214" s="249">
        <f ca="1">IFERROR(IF(Summary!$F$5="GWP100",INDEX('General Inputs'!$I$80:$I$169,MATCH(Oil_Calcs!$F214,'General Inputs'!$F$80:$F$169,0)),INDEX('General Inputs'!$I$177:$I$266,MATCH(Oil_Calcs!$F214,'General Inputs'!$F$177:$F$266,0)))*$J214,0)</f>
        <v>0</v>
      </c>
      <c r="S214" s="249">
        <f t="shared" ca="1" si="40"/>
        <v>0</v>
      </c>
      <c r="T214" s="231">
        <f t="shared" ca="1" si="38"/>
        <v>0</v>
      </c>
      <c r="U214" s="638">
        <f t="shared" ca="1" si="39"/>
        <v>0</v>
      </c>
      <c r="V214" s="249">
        <f ca="1">($K214/$F$5)*(1-$F$9)*Oil_Calcs!$F$10*$F$17</f>
        <v>4442.6671708229933</v>
      </c>
      <c r="W214" s="231">
        <f ca="1">($K214/$F$5)*(1-$F$9)*Oil_Calcs!$F$11*$F$18</f>
        <v>4831.4128192816352</v>
      </c>
      <c r="X214" s="638">
        <f ca="1">($K214/$F$5)*(1-$F$9)*Oil_Calcs!$F$12*$F$19</f>
        <v>5270.5358399331108</v>
      </c>
      <c r="Y214" s="249">
        <f ca="1">IFERROR(IF(Summary!$F$5="GWP100",INDEX('General Inputs'!$G$80:$G$169,MATCH(Oil_Calcs!F214,'General Inputs'!$F$80:$F$169,0)),INDEX('General Inputs'!$G$177:$G$266,MATCH(Oil_Calcs!$F214,'General Inputs'!$F$177:$F$266,0)))*$K214,0)</f>
        <v>555.54258267542502</v>
      </c>
      <c r="Z214" s="231">
        <f ca="1">IFERROR(IF(Summary!$F$5="GWP100",INDEX('General Inputs'!$H$80:$H$169,MATCH(Oil_Calcs!$F214,'General Inputs'!$F$80:$F$169,0)),INDEX('General Inputs'!$H$177:$H$266,MATCH(Oil_Calcs!$F214,'General Inputs'!$F$177:$F$266,0)))*$K214,0)</f>
        <v>634.75920751850333</v>
      </c>
      <c r="AA214" s="638">
        <f ca="1">IFERROR(IF(Summary!$F$5="GWP100",INDEX('General Inputs'!$I$80:$I$169,MATCH(Oil_Calcs!$F214,'General Inputs'!$F$80:$F$169,0)),INDEX('General Inputs'!$I$177:$I$266,MATCH(Oil_Calcs!$F214,'General Inputs'!$F$177:$F$266,0)))*$K214,0)</f>
        <v>1404.5532318392466</v>
      </c>
      <c r="AB214" s="249">
        <f t="shared" ca="1" si="45"/>
        <v>4998.2097534984186</v>
      </c>
      <c r="AC214" s="231">
        <f t="shared" ca="1" si="46"/>
        <v>5466.1720268001382</v>
      </c>
      <c r="AD214" s="638">
        <f t="shared" ca="1" si="47"/>
        <v>6675.0890717723578</v>
      </c>
      <c r="AE214" s="639">
        <f ca="1">($L214/$F$5)*Oil_Calcs!$F$10*$F$17</f>
        <v>0</v>
      </c>
      <c r="AF214" s="640">
        <f ca="1">($L214/$F$5)*Oil_Calcs!$F$11*$F$18</f>
        <v>0</v>
      </c>
      <c r="AG214" s="641">
        <f ca="1">($L214/$F$5)*Oil_Calcs!$F$12*$F$19</f>
        <v>0</v>
      </c>
      <c r="AH214" s="639">
        <f t="shared" ca="1" si="41"/>
        <v>0</v>
      </c>
      <c r="AI214" s="640">
        <f t="shared" ca="1" si="42"/>
        <v>0</v>
      </c>
      <c r="AJ214" s="641">
        <f t="shared" ca="1" si="43"/>
        <v>0</v>
      </c>
      <c r="AK214" s="639">
        <f t="shared" ca="1" si="48"/>
        <v>0</v>
      </c>
      <c r="AL214" s="640">
        <f t="shared" ca="1" si="49"/>
        <v>0</v>
      </c>
      <c r="AM214" s="641">
        <f t="shared" ca="1" si="50"/>
        <v>0</v>
      </c>
    </row>
    <row r="215" spans="1:39" s="137" customFormat="1" ht="12.9" customHeight="1" x14ac:dyDescent="0.3">
      <c r="A215" s="134"/>
      <c r="B215" s="134"/>
      <c r="C215" s="135"/>
      <c r="D215" s="647"/>
      <c r="E215" s="234" t="str">
        <f t="shared" ca="1" si="53"/>
        <v>Philippines</v>
      </c>
      <c r="F215" s="234" t="str">
        <f t="shared" ca="1" si="53"/>
        <v>ph</v>
      </c>
      <c r="G215" s="234" t="str">
        <f t="shared" ca="1" si="53"/>
        <v>e6bbls</v>
      </c>
      <c r="H215" s="633"/>
      <c r="I215" s="633"/>
      <c r="J215" s="231">
        <f t="shared" ca="1" si="53"/>
        <v>0</v>
      </c>
      <c r="K215" s="231">
        <f t="shared" ca="1" si="53"/>
        <v>10.117800101178</v>
      </c>
      <c r="L215" s="328">
        <f t="shared" ca="1" si="53"/>
        <v>0</v>
      </c>
      <c r="M215" s="249">
        <f ca="1">($J215/$F$5)*(1-$F$9)*Oil_Calcs!$F$10*$F$17</f>
        <v>0</v>
      </c>
      <c r="N215" s="231">
        <f ca="1">($J215/$F$5)*(1-$F$9)*Oil_Calcs!$F$11*$F$18</f>
        <v>0</v>
      </c>
      <c r="O215" s="638">
        <f ca="1">($J215/$F$5)*(1-$F$9)*Oil_Calcs!$F$12*$F$19</f>
        <v>0</v>
      </c>
      <c r="P215" s="249">
        <f ca="1">IFERROR(IF(Summary!$F$5="GWP100",INDEX('General Inputs'!$G$80:$G$169,MATCH(Oil_Calcs!F215,'General Inputs'!$F$80:$F$169,0)),INDEX('General Inputs'!$G$177:$G$266,MATCH(Oil_Calcs!$F215,'General Inputs'!$F$177:$F$266,0)))*$J215,0)</f>
        <v>0</v>
      </c>
      <c r="Q215" s="249">
        <f ca="1">IFERROR(IF(Summary!$F$5="GWP100",INDEX('General Inputs'!$H$80:$H$169,MATCH(Oil_Calcs!$F215,'General Inputs'!$F$80:$F$169,0)),INDEX('General Inputs'!$H$177:$H$266,MATCH(Oil_Calcs!$F215,'General Inputs'!$F$177:$F$266,0)))*$J215,0)</f>
        <v>0</v>
      </c>
      <c r="R215" s="249">
        <f ca="1">IFERROR(IF(Summary!$F$5="GWP100",INDEX('General Inputs'!$I$80:$I$169,MATCH(Oil_Calcs!$F215,'General Inputs'!$F$80:$F$169,0)),INDEX('General Inputs'!$I$177:$I$266,MATCH(Oil_Calcs!$F215,'General Inputs'!$F$177:$F$266,0)))*$J215,0)</f>
        <v>0</v>
      </c>
      <c r="S215" s="249">
        <f t="shared" ca="1" si="40"/>
        <v>0</v>
      </c>
      <c r="T215" s="231">
        <f t="shared" ca="1" si="38"/>
        <v>0</v>
      </c>
      <c r="U215" s="638">
        <f t="shared" ca="1" si="39"/>
        <v>0</v>
      </c>
      <c r="V215" s="249">
        <f ca="1">($K215/$F$5)*(1-$F$9)*Oil_Calcs!$F$10*$F$17</f>
        <v>3463.2095117180429</v>
      </c>
      <c r="W215" s="231">
        <f ca="1">($K215/$F$5)*(1-$F$9)*Oil_Calcs!$F$11*$F$18</f>
        <v>3766.2499096624983</v>
      </c>
      <c r="X215" s="638">
        <f ca="1">($K215/$F$5)*(1-$F$9)*Oil_Calcs!$F$12*$F$19</f>
        <v>4108.5611752738787</v>
      </c>
      <c r="Y215" s="249">
        <f ca="1">IFERROR(IF(Summary!$F$5="GWP100",INDEX('General Inputs'!$G$80:$G$169,MATCH(Oil_Calcs!F215,'General Inputs'!$F$80:$F$169,0)),INDEX('General Inputs'!$G$177:$G$266,MATCH(Oil_Calcs!$F215,'General Inputs'!$F$177:$F$266,0)))*$K215,0)</f>
        <v>352.42825504045334</v>
      </c>
      <c r="Z215" s="231">
        <f ca="1">IFERROR(IF(Summary!$F$5="GWP100",INDEX('General Inputs'!$H$80:$H$169,MATCH(Oil_Calcs!$F215,'General Inputs'!$F$80:$F$169,0)),INDEX('General Inputs'!$H$177:$H$266,MATCH(Oil_Calcs!$F215,'General Inputs'!$F$177:$F$266,0)))*$K215,0)</f>
        <v>675.9829295671841</v>
      </c>
      <c r="AA215" s="638">
        <f ca="1">IFERROR(IF(Summary!$F$5="GWP100",INDEX('General Inputs'!$I$80:$I$169,MATCH(Oil_Calcs!$F215,'General Inputs'!$F$80:$F$169,0)),INDEX('General Inputs'!$I$177:$I$266,MATCH(Oil_Calcs!$F215,'General Inputs'!$F$177:$F$266,0)))*$K215,0)</f>
        <v>993.42224123467599</v>
      </c>
      <c r="AB215" s="249">
        <f t="shared" ca="1" si="45"/>
        <v>3815.6377667584961</v>
      </c>
      <c r="AC215" s="231">
        <f t="shared" ca="1" si="46"/>
        <v>4442.2328392296822</v>
      </c>
      <c r="AD215" s="638">
        <f t="shared" ca="1" si="47"/>
        <v>5101.9834165085549</v>
      </c>
      <c r="AE215" s="639">
        <f ca="1">($L215/$F$5)*Oil_Calcs!$F$10*$F$17</f>
        <v>0</v>
      </c>
      <c r="AF215" s="640">
        <f ca="1">($L215/$F$5)*Oil_Calcs!$F$11*$F$18</f>
        <v>0</v>
      </c>
      <c r="AG215" s="641">
        <f ca="1">($L215/$F$5)*Oil_Calcs!$F$12*$F$19</f>
        <v>0</v>
      </c>
      <c r="AH215" s="639">
        <f t="shared" ca="1" si="41"/>
        <v>0</v>
      </c>
      <c r="AI215" s="640">
        <f t="shared" ca="1" si="42"/>
        <v>0</v>
      </c>
      <c r="AJ215" s="641">
        <f t="shared" ca="1" si="43"/>
        <v>0</v>
      </c>
      <c r="AK215" s="639">
        <f t="shared" ca="1" si="48"/>
        <v>0</v>
      </c>
      <c r="AL215" s="640">
        <f t="shared" ca="1" si="49"/>
        <v>0</v>
      </c>
      <c r="AM215" s="641">
        <f t="shared" ca="1" si="50"/>
        <v>0</v>
      </c>
    </row>
    <row r="216" spans="1:39" s="137" customFormat="1" ht="12.9" customHeight="1" x14ac:dyDescent="0.3">
      <c r="A216" s="134"/>
      <c r="B216" s="134"/>
      <c r="C216" s="135"/>
      <c r="D216" s="647"/>
      <c r="E216" s="234" t="str">
        <f t="shared" ca="1" si="53"/>
        <v>Pakistan</v>
      </c>
      <c r="F216" s="234" t="str">
        <f t="shared" ca="1" si="53"/>
        <v>pk</v>
      </c>
      <c r="G216" s="234" t="str">
        <f t="shared" ca="1" si="53"/>
        <v>e6bbls</v>
      </c>
      <c r="H216" s="633"/>
      <c r="I216" s="633"/>
      <c r="J216" s="231">
        <f t="shared" ca="1" si="53"/>
        <v>0</v>
      </c>
      <c r="K216" s="231">
        <f t="shared" ca="1" si="53"/>
        <v>31.993375319283754</v>
      </c>
      <c r="L216" s="328">
        <f t="shared" ca="1" si="53"/>
        <v>0</v>
      </c>
      <c r="M216" s="249">
        <f ca="1">($J216/$F$5)*(1-$F$9)*Oil_Calcs!$F$10*$F$17</f>
        <v>0</v>
      </c>
      <c r="N216" s="231">
        <f ca="1">($J216/$F$5)*(1-$F$9)*Oil_Calcs!$F$11*$F$18</f>
        <v>0</v>
      </c>
      <c r="O216" s="638">
        <f ca="1">($J216/$F$5)*(1-$F$9)*Oil_Calcs!$F$12*$F$19</f>
        <v>0</v>
      </c>
      <c r="P216" s="249">
        <f ca="1">IFERROR(IF(Summary!$F$5="GWP100",INDEX('General Inputs'!$G$80:$G$169,MATCH(Oil_Calcs!F216,'General Inputs'!$F$80:$F$169,0)),INDEX('General Inputs'!$G$177:$G$266,MATCH(Oil_Calcs!$F216,'General Inputs'!$F$177:$F$266,0)))*$J216,0)</f>
        <v>0</v>
      </c>
      <c r="Q216" s="249">
        <f ca="1">IFERROR(IF(Summary!$F$5="GWP100",INDEX('General Inputs'!$H$80:$H$169,MATCH(Oil_Calcs!$F216,'General Inputs'!$F$80:$F$169,0)),INDEX('General Inputs'!$H$177:$H$266,MATCH(Oil_Calcs!$F216,'General Inputs'!$F$177:$F$266,0)))*$J216,0)</f>
        <v>0</v>
      </c>
      <c r="R216" s="249">
        <f ca="1">IFERROR(IF(Summary!$F$5="GWP100",INDEX('General Inputs'!$I$80:$I$169,MATCH(Oil_Calcs!$F216,'General Inputs'!$F$80:$F$169,0)),INDEX('General Inputs'!$I$177:$I$266,MATCH(Oil_Calcs!$F216,'General Inputs'!$F$177:$F$266,0)))*$J216,0)</f>
        <v>0</v>
      </c>
      <c r="S216" s="249">
        <f t="shared" ca="1" si="40"/>
        <v>0</v>
      </c>
      <c r="T216" s="231">
        <f t="shared" ca="1" si="38"/>
        <v>0</v>
      </c>
      <c r="U216" s="638">
        <f t="shared" ca="1" si="39"/>
        <v>0</v>
      </c>
      <c r="V216" s="249">
        <f ca="1">($K216/$F$5)*(1-$F$9)*Oil_Calcs!$F$10*$F$17</f>
        <v>10950.973592056689</v>
      </c>
      <c r="W216" s="231">
        <f ca="1">($K216/$F$5)*(1-$F$9)*Oil_Calcs!$F$11*$F$18</f>
        <v>11909.214028850183</v>
      </c>
      <c r="X216" s="638">
        <f ca="1">($K216/$F$5)*(1-$F$9)*Oil_Calcs!$F$12*$F$19</f>
        <v>12991.632409052107</v>
      </c>
      <c r="Y216" s="249">
        <f ca="1">IFERROR(IF(Summary!$F$5="GWP100",INDEX('General Inputs'!$G$80:$G$169,MATCH(Oil_Calcs!F216,'General Inputs'!$F$80:$F$169,0)),INDEX('General Inputs'!$G$177:$G$266,MATCH(Oil_Calcs!$F216,'General Inputs'!$F$177:$F$266,0)))*$K216,0)</f>
        <v>1956.3463774520969</v>
      </c>
      <c r="Z216" s="231">
        <f ca="1">IFERROR(IF(Summary!$F$5="GWP100",INDEX('General Inputs'!$H$80:$H$169,MATCH(Oil_Calcs!$F216,'General Inputs'!$F$80:$F$169,0)),INDEX('General Inputs'!$H$177:$H$266,MATCH(Oil_Calcs!$F216,'General Inputs'!$F$177:$F$266,0)))*$K216,0)</f>
        <v>2254.3828698403158</v>
      </c>
      <c r="AA216" s="638">
        <f ca="1">IFERROR(IF(Summary!$F$5="GWP100",INDEX('General Inputs'!$I$80:$I$169,MATCH(Oil_Calcs!$F216,'General Inputs'!$F$80:$F$169,0)),INDEX('General Inputs'!$I$177:$I$266,MATCH(Oil_Calcs!$F216,'General Inputs'!$F$177:$F$266,0)))*$K216,0)</f>
        <v>4497.9801038789064</v>
      </c>
      <c r="AB216" s="249">
        <f t="shared" ca="1" si="45"/>
        <v>12907.319969508786</v>
      </c>
      <c r="AC216" s="231">
        <f t="shared" ca="1" si="46"/>
        <v>14163.596898690499</v>
      </c>
      <c r="AD216" s="638">
        <f t="shared" ca="1" si="47"/>
        <v>17489.612512931013</v>
      </c>
      <c r="AE216" s="639">
        <f ca="1">($L216/$F$5)*Oil_Calcs!$F$10*$F$17</f>
        <v>0</v>
      </c>
      <c r="AF216" s="640">
        <f ca="1">($L216/$F$5)*Oil_Calcs!$F$11*$F$18</f>
        <v>0</v>
      </c>
      <c r="AG216" s="641">
        <f ca="1">($L216/$F$5)*Oil_Calcs!$F$12*$F$19</f>
        <v>0</v>
      </c>
      <c r="AH216" s="639">
        <f t="shared" ca="1" si="41"/>
        <v>0</v>
      </c>
      <c r="AI216" s="640">
        <f t="shared" ca="1" si="42"/>
        <v>0</v>
      </c>
      <c r="AJ216" s="641">
        <f t="shared" ca="1" si="43"/>
        <v>0</v>
      </c>
      <c r="AK216" s="639">
        <f t="shared" ca="1" si="48"/>
        <v>0</v>
      </c>
      <c r="AL216" s="640">
        <f t="shared" ca="1" si="49"/>
        <v>0</v>
      </c>
      <c r="AM216" s="641">
        <f t="shared" ca="1" si="50"/>
        <v>0</v>
      </c>
    </row>
    <row r="217" spans="1:39" s="137" customFormat="1" ht="12.9" customHeight="1" x14ac:dyDescent="0.3">
      <c r="A217" s="134"/>
      <c r="B217" s="134"/>
      <c r="C217" s="135"/>
      <c r="D217" s="647"/>
      <c r="E217" s="234" t="str">
        <f t="shared" ca="1" si="53"/>
        <v>Poland</v>
      </c>
      <c r="F217" s="234" t="str">
        <f t="shared" ca="1" si="53"/>
        <v>pl</v>
      </c>
      <c r="G217" s="234" t="str">
        <f t="shared" ca="1" si="53"/>
        <v>e6bbls</v>
      </c>
      <c r="H217" s="633"/>
      <c r="I217" s="633"/>
      <c r="J217" s="231">
        <f t="shared" ca="1" si="53"/>
        <v>0</v>
      </c>
      <c r="K217" s="231">
        <f t="shared" ca="1" si="53"/>
        <v>23.268870233738703</v>
      </c>
      <c r="L217" s="328">
        <f t="shared" ca="1" si="53"/>
        <v>0</v>
      </c>
      <c r="M217" s="249">
        <f ca="1">($J217/$F$5)*(1-$F$9)*Oil_Calcs!$F$10*$F$17</f>
        <v>0</v>
      </c>
      <c r="N217" s="231">
        <f ca="1">($J217/$F$5)*(1-$F$9)*Oil_Calcs!$F$11*$F$18</f>
        <v>0</v>
      </c>
      <c r="O217" s="638">
        <f ca="1">($J217/$F$5)*(1-$F$9)*Oil_Calcs!$F$12*$F$19</f>
        <v>0</v>
      </c>
      <c r="P217" s="249">
        <f ca="1">IFERROR(IF(Summary!$F$5="GWP100",INDEX('General Inputs'!$G$80:$G$169,MATCH(Oil_Calcs!F217,'General Inputs'!$F$80:$F$169,0)),INDEX('General Inputs'!$G$177:$G$266,MATCH(Oil_Calcs!$F217,'General Inputs'!$F$177:$F$266,0)))*$J217,0)</f>
        <v>0</v>
      </c>
      <c r="Q217" s="249">
        <f ca="1">IFERROR(IF(Summary!$F$5="GWP100",INDEX('General Inputs'!$H$80:$H$169,MATCH(Oil_Calcs!$F217,'General Inputs'!$F$80:$F$169,0)),INDEX('General Inputs'!$H$177:$H$266,MATCH(Oil_Calcs!$F217,'General Inputs'!$F$177:$F$266,0)))*$J217,0)</f>
        <v>0</v>
      </c>
      <c r="R217" s="249">
        <f ca="1">IFERROR(IF(Summary!$F$5="GWP100",INDEX('General Inputs'!$I$80:$I$169,MATCH(Oil_Calcs!$F217,'General Inputs'!$F$80:$F$169,0)),INDEX('General Inputs'!$I$177:$I$266,MATCH(Oil_Calcs!$F217,'General Inputs'!$F$177:$F$266,0)))*$J217,0)</f>
        <v>0</v>
      </c>
      <c r="S217" s="249">
        <f t="shared" ca="1" si="40"/>
        <v>0</v>
      </c>
      <c r="T217" s="231">
        <f t="shared" ca="1" si="38"/>
        <v>0</v>
      </c>
      <c r="U217" s="638">
        <f t="shared" ca="1" si="39"/>
        <v>0</v>
      </c>
      <c r="V217" s="249">
        <f ca="1">($K217/$F$5)*(1-$F$9)*Oil_Calcs!$F$10*$F$17</f>
        <v>7964.6733395171868</v>
      </c>
      <c r="W217" s="231">
        <f ca="1">($K217/$F$5)*(1-$F$9)*Oil_Calcs!$F$11*$F$18</f>
        <v>8661.6042558068948</v>
      </c>
      <c r="X217" s="638">
        <f ca="1">($K217/$F$5)*(1-$F$9)*Oil_Calcs!$F$12*$F$19</f>
        <v>9448.8501333105123</v>
      </c>
      <c r="Y217" s="249">
        <f ca="1">IFERROR(IF(Summary!$F$5="GWP100",INDEX('General Inputs'!$G$80:$G$169,MATCH(Oil_Calcs!F217,'General Inputs'!$F$80:$F$169,0)),INDEX('General Inputs'!$G$177:$G$266,MATCH(Oil_Calcs!$F217,'General Inputs'!$F$177:$F$266,0)))*$K217,0)</f>
        <v>882.98727125852167</v>
      </c>
      <c r="Z217" s="231">
        <f ca="1">IFERROR(IF(Summary!$F$5="GWP100",INDEX('General Inputs'!$H$80:$H$169,MATCH(Oil_Calcs!$F217,'General Inputs'!$F$80:$F$169,0)),INDEX('General Inputs'!$H$177:$H$266,MATCH(Oil_Calcs!$F217,'General Inputs'!$F$177:$F$266,0)))*$K217,0)</f>
        <v>1101.3054045198307</v>
      </c>
      <c r="AA217" s="638">
        <f ca="1">IFERROR(IF(Summary!$F$5="GWP100",INDEX('General Inputs'!$I$80:$I$169,MATCH(Oil_Calcs!$F217,'General Inputs'!$F$80:$F$169,0)),INDEX('General Inputs'!$I$177:$I$266,MATCH(Oil_Calcs!$F217,'General Inputs'!$F$177:$F$266,0)))*$K217,0)</f>
        <v>2746.7200866624516</v>
      </c>
      <c r="AB217" s="249">
        <f t="shared" ca="1" si="45"/>
        <v>8847.6606107757088</v>
      </c>
      <c r="AC217" s="231">
        <f t="shared" ca="1" si="46"/>
        <v>9762.9096603267262</v>
      </c>
      <c r="AD217" s="638">
        <f t="shared" ca="1" si="47"/>
        <v>12195.570219972964</v>
      </c>
      <c r="AE217" s="639">
        <f ca="1">($L217/$F$5)*Oil_Calcs!$F$10*$F$17</f>
        <v>0</v>
      </c>
      <c r="AF217" s="640">
        <f ca="1">($L217/$F$5)*Oil_Calcs!$F$11*$F$18</f>
        <v>0</v>
      </c>
      <c r="AG217" s="641">
        <f ca="1">($L217/$F$5)*Oil_Calcs!$F$12*$F$19</f>
        <v>0</v>
      </c>
      <c r="AH217" s="639">
        <f t="shared" ca="1" si="41"/>
        <v>0</v>
      </c>
      <c r="AI217" s="640">
        <f t="shared" ca="1" si="42"/>
        <v>0</v>
      </c>
      <c r="AJ217" s="641">
        <f t="shared" ca="1" si="43"/>
        <v>0</v>
      </c>
      <c r="AK217" s="639">
        <f t="shared" ca="1" si="48"/>
        <v>0</v>
      </c>
      <c r="AL217" s="640">
        <f t="shared" ca="1" si="49"/>
        <v>0</v>
      </c>
      <c r="AM217" s="641">
        <f t="shared" ca="1" si="50"/>
        <v>0</v>
      </c>
    </row>
    <row r="218" spans="1:39" s="137" customFormat="1" ht="12.9" customHeight="1" x14ac:dyDescent="0.3">
      <c r="A218" s="134"/>
      <c r="B218" s="134"/>
      <c r="C218" s="135"/>
      <c r="D218" s="647"/>
      <c r="E218" s="234" t="str">
        <f t="shared" ca="1" si="53"/>
        <v>Saint Pierre and Miquelon</v>
      </c>
      <c r="F218" s="234" t="str">
        <f t="shared" ca="1" si="53"/>
        <v>pm</v>
      </c>
      <c r="G218" s="234" t="str">
        <f t="shared" ca="1" si="53"/>
        <v>e6bbls</v>
      </c>
      <c r="H218" s="633"/>
      <c r="I218" s="633"/>
      <c r="J218" s="231">
        <f t="shared" ca="1" si="53"/>
        <v>0</v>
      </c>
      <c r="K218" s="231">
        <f t="shared" ca="1" si="53"/>
        <v>0</v>
      </c>
      <c r="L218" s="328">
        <f t="shared" ca="1" si="53"/>
        <v>0</v>
      </c>
      <c r="M218" s="249">
        <f ca="1">($J218/$F$5)*(1-$F$9)*Oil_Calcs!$F$10*$F$17</f>
        <v>0</v>
      </c>
      <c r="N218" s="231">
        <f ca="1">($J218/$F$5)*(1-$F$9)*Oil_Calcs!$F$11*$F$18</f>
        <v>0</v>
      </c>
      <c r="O218" s="638">
        <f ca="1">($J218/$F$5)*(1-$F$9)*Oil_Calcs!$F$12*$F$19</f>
        <v>0</v>
      </c>
      <c r="P218" s="249">
        <f ca="1">IFERROR(IF(Summary!$F$5="GWP100",INDEX('General Inputs'!$G$80:$G$169,MATCH(Oil_Calcs!F218,'General Inputs'!$F$80:$F$169,0)),INDEX('General Inputs'!$G$177:$G$266,MATCH(Oil_Calcs!$F218,'General Inputs'!$F$177:$F$266,0)))*$J218,0)</f>
        <v>0</v>
      </c>
      <c r="Q218" s="249">
        <f ca="1">IFERROR(IF(Summary!$F$5="GWP100",INDEX('General Inputs'!$H$80:$H$169,MATCH(Oil_Calcs!$F218,'General Inputs'!$F$80:$F$169,0)),INDEX('General Inputs'!$H$177:$H$266,MATCH(Oil_Calcs!$F218,'General Inputs'!$F$177:$F$266,0)))*$J218,0)</f>
        <v>0</v>
      </c>
      <c r="R218" s="249">
        <f ca="1">IFERROR(IF(Summary!$F$5="GWP100",INDEX('General Inputs'!$I$80:$I$169,MATCH(Oil_Calcs!$F218,'General Inputs'!$F$80:$F$169,0)),INDEX('General Inputs'!$I$177:$I$266,MATCH(Oil_Calcs!$F218,'General Inputs'!$F$177:$F$266,0)))*$J218,0)</f>
        <v>0</v>
      </c>
      <c r="S218" s="249">
        <f t="shared" ca="1" si="40"/>
        <v>0</v>
      </c>
      <c r="T218" s="231">
        <f t="shared" ca="1" si="38"/>
        <v>0</v>
      </c>
      <c r="U218" s="638">
        <f t="shared" ca="1" si="39"/>
        <v>0</v>
      </c>
      <c r="V218" s="249">
        <f ca="1">($K218/$F$5)*(1-$F$9)*Oil_Calcs!$F$10*$F$17</f>
        <v>0</v>
      </c>
      <c r="W218" s="231">
        <f ca="1">($K218/$F$5)*(1-$F$9)*Oil_Calcs!$F$11*$F$18</f>
        <v>0</v>
      </c>
      <c r="X218" s="638">
        <f ca="1">($K218/$F$5)*(1-$F$9)*Oil_Calcs!$F$12*$F$19</f>
        <v>0</v>
      </c>
      <c r="Y218" s="249">
        <f ca="1">IFERROR(IF(Summary!$F$5="GWP100",INDEX('General Inputs'!$G$80:$G$169,MATCH(Oil_Calcs!F218,'General Inputs'!$F$80:$F$169,0)),INDEX('General Inputs'!$G$177:$G$266,MATCH(Oil_Calcs!$F218,'General Inputs'!$F$177:$F$266,0)))*$K218,0)</f>
        <v>0</v>
      </c>
      <c r="Z218" s="231">
        <f ca="1">IFERROR(IF(Summary!$F$5="GWP100",INDEX('General Inputs'!$H$80:$H$169,MATCH(Oil_Calcs!$F218,'General Inputs'!$F$80:$F$169,0)),INDEX('General Inputs'!$H$177:$H$266,MATCH(Oil_Calcs!$F218,'General Inputs'!$F$177:$F$266,0)))*$K218,0)</f>
        <v>0</v>
      </c>
      <c r="AA218" s="638">
        <f ca="1">IFERROR(IF(Summary!$F$5="GWP100",INDEX('General Inputs'!$I$80:$I$169,MATCH(Oil_Calcs!$F218,'General Inputs'!$F$80:$F$169,0)),INDEX('General Inputs'!$I$177:$I$266,MATCH(Oil_Calcs!$F218,'General Inputs'!$F$177:$F$266,0)))*$K218,0)</f>
        <v>0</v>
      </c>
      <c r="AB218" s="249">
        <f t="shared" ca="1" si="45"/>
        <v>0</v>
      </c>
      <c r="AC218" s="231">
        <f t="shared" ca="1" si="46"/>
        <v>0</v>
      </c>
      <c r="AD218" s="638">
        <f t="shared" ca="1" si="47"/>
        <v>0</v>
      </c>
      <c r="AE218" s="639">
        <f ca="1">($L218/$F$5)*Oil_Calcs!$F$10*$F$17</f>
        <v>0</v>
      </c>
      <c r="AF218" s="640">
        <f ca="1">($L218/$F$5)*Oil_Calcs!$F$11*$F$18</f>
        <v>0</v>
      </c>
      <c r="AG218" s="641">
        <f ca="1">($L218/$F$5)*Oil_Calcs!$F$12*$F$19</f>
        <v>0</v>
      </c>
      <c r="AH218" s="639">
        <f t="shared" ca="1" si="41"/>
        <v>0</v>
      </c>
      <c r="AI218" s="640">
        <f t="shared" ca="1" si="42"/>
        <v>0</v>
      </c>
      <c r="AJ218" s="641">
        <f t="shared" ca="1" si="43"/>
        <v>0</v>
      </c>
      <c r="AK218" s="639">
        <f t="shared" ca="1" si="48"/>
        <v>0</v>
      </c>
      <c r="AL218" s="640">
        <f t="shared" ca="1" si="49"/>
        <v>0</v>
      </c>
      <c r="AM218" s="641">
        <f t="shared" ca="1" si="50"/>
        <v>0</v>
      </c>
    </row>
    <row r="219" spans="1:39" s="137" customFormat="1" ht="12.9" customHeight="1" x14ac:dyDescent="0.3">
      <c r="A219" s="134"/>
      <c r="B219" s="134"/>
      <c r="C219" s="135"/>
      <c r="D219" s="647"/>
      <c r="E219" s="234" t="str">
        <f t="shared" ca="1" si="53"/>
        <v>Pitcairn</v>
      </c>
      <c r="F219" s="234" t="str">
        <f t="shared" ca="1" si="53"/>
        <v>pn</v>
      </c>
      <c r="G219" s="234" t="str">
        <f t="shared" ca="1" si="53"/>
        <v>e6bbls</v>
      </c>
      <c r="H219" s="633"/>
      <c r="I219" s="633"/>
      <c r="J219" s="231">
        <f t="shared" ca="1" si="53"/>
        <v>0</v>
      </c>
      <c r="K219" s="231">
        <f t="shared" ca="1" si="53"/>
        <v>0</v>
      </c>
      <c r="L219" s="328">
        <f t="shared" ca="1" si="53"/>
        <v>0</v>
      </c>
      <c r="M219" s="249">
        <f ca="1">($J219/$F$5)*(1-$F$9)*Oil_Calcs!$F$10*$F$17</f>
        <v>0</v>
      </c>
      <c r="N219" s="231">
        <f ca="1">($J219/$F$5)*(1-$F$9)*Oil_Calcs!$F$11*$F$18</f>
        <v>0</v>
      </c>
      <c r="O219" s="638">
        <f ca="1">($J219/$F$5)*(1-$F$9)*Oil_Calcs!$F$12*$F$19</f>
        <v>0</v>
      </c>
      <c r="P219" s="249">
        <f ca="1">IFERROR(IF(Summary!$F$5="GWP100",INDEX('General Inputs'!$G$80:$G$169,MATCH(Oil_Calcs!F219,'General Inputs'!$F$80:$F$169,0)),INDEX('General Inputs'!$G$177:$G$266,MATCH(Oil_Calcs!$F219,'General Inputs'!$F$177:$F$266,0)))*$J219,0)</f>
        <v>0</v>
      </c>
      <c r="Q219" s="249">
        <f ca="1">IFERROR(IF(Summary!$F$5="GWP100",INDEX('General Inputs'!$H$80:$H$169,MATCH(Oil_Calcs!$F219,'General Inputs'!$F$80:$F$169,0)),INDEX('General Inputs'!$H$177:$H$266,MATCH(Oil_Calcs!$F219,'General Inputs'!$F$177:$F$266,0)))*$J219,0)</f>
        <v>0</v>
      </c>
      <c r="R219" s="249">
        <f ca="1">IFERROR(IF(Summary!$F$5="GWP100",INDEX('General Inputs'!$I$80:$I$169,MATCH(Oil_Calcs!$F219,'General Inputs'!$F$80:$F$169,0)),INDEX('General Inputs'!$I$177:$I$266,MATCH(Oil_Calcs!$F219,'General Inputs'!$F$177:$F$266,0)))*$J219,0)</f>
        <v>0</v>
      </c>
      <c r="S219" s="249">
        <f t="shared" ca="1" si="40"/>
        <v>0</v>
      </c>
      <c r="T219" s="231">
        <f t="shared" ca="1" si="38"/>
        <v>0</v>
      </c>
      <c r="U219" s="638">
        <f t="shared" ca="1" si="39"/>
        <v>0</v>
      </c>
      <c r="V219" s="249">
        <f ca="1">($K219/$F$5)*(1-$F$9)*Oil_Calcs!$F$10*$F$17</f>
        <v>0</v>
      </c>
      <c r="W219" s="231">
        <f ca="1">($K219/$F$5)*(1-$F$9)*Oil_Calcs!$F$11*$F$18</f>
        <v>0</v>
      </c>
      <c r="X219" s="638">
        <f ca="1">($K219/$F$5)*(1-$F$9)*Oil_Calcs!$F$12*$F$19</f>
        <v>0</v>
      </c>
      <c r="Y219" s="249">
        <f ca="1">IFERROR(IF(Summary!$F$5="GWP100",INDEX('General Inputs'!$G$80:$G$169,MATCH(Oil_Calcs!F219,'General Inputs'!$F$80:$F$169,0)),INDEX('General Inputs'!$G$177:$G$266,MATCH(Oil_Calcs!$F219,'General Inputs'!$F$177:$F$266,0)))*$K219,0)</f>
        <v>0</v>
      </c>
      <c r="Z219" s="231">
        <f ca="1">IFERROR(IF(Summary!$F$5="GWP100",INDEX('General Inputs'!$H$80:$H$169,MATCH(Oil_Calcs!$F219,'General Inputs'!$F$80:$F$169,0)),INDEX('General Inputs'!$H$177:$H$266,MATCH(Oil_Calcs!$F219,'General Inputs'!$F$177:$F$266,0)))*$K219,0)</f>
        <v>0</v>
      </c>
      <c r="AA219" s="638">
        <f ca="1">IFERROR(IF(Summary!$F$5="GWP100",INDEX('General Inputs'!$I$80:$I$169,MATCH(Oil_Calcs!$F219,'General Inputs'!$F$80:$F$169,0)),INDEX('General Inputs'!$I$177:$I$266,MATCH(Oil_Calcs!$F219,'General Inputs'!$F$177:$F$266,0)))*$K219,0)</f>
        <v>0</v>
      </c>
      <c r="AB219" s="249">
        <f t="shared" ca="1" si="45"/>
        <v>0</v>
      </c>
      <c r="AC219" s="231">
        <f t="shared" ca="1" si="46"/>
        <v>0</v>
      </c>
      <c r="AD219" s="638">
        <f t="shared" ca="1" si="47"/>
        <v>0</v>
      </c>
      <c r="AE219" s="639">
        <f ca="1">($L219/$F$5)*Oil_Calcs!$F$10*$F$17</f>
        <v>0</v>
      </c>
      <c r="AF219" s="640">
        <f ca="1">($L219/$F$5)*Oil_Calcs!$F$11*$F$18</f>
        <v>0</v>
      </c>
      <c r="AG219" s="641">
        <f ca="1">($L219/$F$5)*Oil_Calcs!$F$12*$F$19</f>
        <v>0</v>
      </c>
      <c r="AH219" s="639">
        <f t="shared" ca="1" si="41"/>
        <v>0</v>
      </c>
      <c r="AI219" s="640">
        <f t="shared" ca="1" si="42"/>
        <v>0</v>
      </c>
      <c r="AJ219" s="641">
        <f t="shared" ca="1" si="43"/>
        <v>0</v>
      </c>
      <c r="AK219" s="639">
        <f t="shared" ca="1" si="48"/>
        <v>0</v>
      </c>
      <c r="AL219" s="640">
        <f t="shared" ca="1" si="49"/>
        <v>0</v>
      </c>
      <c r="AM219" s="641">
        <f t="shared" ca="1" si="50"/>
        <v>0</v>
      </c>
    </row>
    <row r="220" spans="1:39" s="137" customFormat="1" ht="12.9" customHeight="1" x14ac:dyDescent="0.3">
      <c r="A220" s="134"/>
      <c r="B220" s="134"/>
      <c r="C220" s="135"/>
      <c r="D220" s="647"/>
      <c r="E220" s="234" t="str">
        <f t="shared" ca="1" si="53"/>
        <v>Puerto Rico</v>
      </c>
      <c r="F220" s="234" t="str">
        <f t="shared" ca="1" si="53"/>
        <v>pr</v>
      </c>
      <c r="G220" s="234" t="str">
        <f t="shared" ca="1" si="53"/>
        <v>e6bbls</v>
      </c>
      <c r="H220" s="633"/>
      <c r="I220" s="633"/>
      <c r="J220" s="231">
        <f t="shared" ca="1" si="53"/>
        <v>0</v>
      </c>
      <c r="K220" s="231">
        <f t="shared" ca="1" si="53"/>
        <v>0</v>
      </c>
      <c r="L220" s="328">
        <f t="shared" ca="1" si="53"/>
        <v>0</v>
      </c>
      <c r="M220" s="249">
        <f ca="1">($J220/$F$5)*(1-$F$9)*Oil_Calcs!$F$10*$F$17</f>
        <v>0</v>
      </c>
      <c r="N220" s="231">
        <f ca="1">($J220/$F$5)*(1-$F$9)*Oil_Calcs!$F$11*$F$18</f>
        <v>0</v>
      </c>
      <c r="O220" s="638">
        <f ca="1">($J220/$F$5)*(1-$F$9)*Oil_Calcs!$F$12*$F$19</f>
        <v>0</v>
      </c>
      <c r="P220" s="249">
        <f ca="1">IFERROR(IF(Summary!$F$5="GWP100",INDEX('General Inputs'!$G$80:$G$169,MATCH(Oil_Calcs!F220,'General Inputs'!$F$80:$F$169,0)),INDEX('General Inputs'!$G$177:$G$266,MATCH(Oil_Calcs!$F220,'General Inputs'!$F$177:$F$266,0)))*$J220,0)</f>
        <v>0</v>
      </c>
      <c r="Q220" s="249">
        <f ca="1">IFERROR(IF(Summary!$F$5="GWP100",INDEX('General Inputs'!$H$80:$H$169,MATCH(Oil_Calcs!$F220,'General Inputs'!$F$80:$F$169,0)),INDEX('General Inputs'!$H$177:$H$266,MATCH(Oil_Calcs!$F220,'General Inputs'!$F$177:$F$266,0)))*$J220,0)</f>
        <v>0</v>
      </c>
      <c r="R220" s="249">
        <f ca="1">IFERROR(IF(Summary!$F$5="GWP100",INDEX('General Inputs'!$I$80:$I$169,MATCH(Oil_Calcs!$F220,'General Inputs'!$F$80:$F$169,0)),INDEX('General Inputs'!$I$177:$I$266,MATCH(Oil_Calcs!$F220,'General Inputs'!$F$177:$F$266,0)))*$J220,0)</f>
        <v>0</v>
      </c>
      <c r="S220" s="249">
        <f t="shared" ca="1" si="40"/>
        <v>0</v>
      </c>
      <c r="T220" s="231">
        <f t="shared" ca="1" si="38"/>
        <v>0</v>
      </c>
      <c r="U220" s="638">
        <f t="shared" ca="1" si="39"/>
        <v>0</v>
      </c>
      <c r="V220" s="249">
        <f ca="1">($K220/$F$5)*(1-$F$9)*Oil_Calcs!$F$10*$F$17</f>
        <v>0</v>
      </c>
      <c r="W220" s="231">
        <f ca="1">($K220/$F$5)*(1-$F$9)*Oil_Calcs!$F$11*$F$18</f>
        <v>0</v>
      </c>
      <c r="X220" s="638">
        <f ca="1">($K220/$F$5)*(1-$F$9)*Oil_Calcs!$F$12*$F$19</f>
        <v>0</v>
      </c>
      <c r="Y220" s="249">
        <f ca="1">IFERROR(IF(Summary!$F$5="GWP100",INDEX('General Inputs'!$G$80:$G$169,MATCH(Oil_Calcs!F220,'General Inputs'!$F$80:$F$169,0)),INDEX('General Inputs'!$G$177:$G$266,MATCH(Oil_Calcs!$F220,'General Inputs'!$F$177:$F$266,0)))*$K220,0)</f>
        <v>0</v>
      </c>
      <c r="Z220" s="231">
        <f ca="1">IFERROR(IF(Summary!$F$5="GWP100",INDEX('General Inputs'!$H$80:$H$169,MATCH(Oil_Calcs!$F220,'General Inputs'!$F$80:$F$169,0)),INDEX('General Inputs'!$H$177:$H$266,MATCH(Oil_Calcs!$F220,'General Inputs'!$F$177:$F$266,0)))*$K220,0)</f>
        <v>0</v>
      </c>
      <c r="AA220" s="638">
        <f ca="1">IFERROR(IF(Summary!$F$5="GWP100",INDEX('General Inputs'!$I$80:$I$169,MATCH(Oil_Calcs!$F220,'General Inputs'!$F$80:$F$169,0)),INDEX('General Inputs'!$I$177:$I$266,MATCH(Oil_Calcs!$F220,'General Inputs'!$F$177:$F$266,0)))*$K220,0)</f>
        <v>0</v>
      </c>
      <c r="AB220" s="249">
        <f t="shared" ca="1" si="45"/>
        <v>0</v>
      </c>
      <c r="AC220" s="231">
        <f t="shared" ca="1" si="46"/>
        <v>0</v>
      </c>
      <c r="AD220" s="638">
        <f t="shared" ca="1" si="47"/>
        <v>0</v>
      </c>
      <c r="AE220" s="639">
        <f ca="1">($L220/$F$5)*Oil_Calcs!$F$10*$F$17</f>
        <v>0</v>
      </c>
      <c r="AF220" s="640">
        <f ca="1">($L220/$F$5)*Oil_Calcs!$F$11*$F$18</f>
        <v>0</v>
      </c>
      <c r="AG220" s="641">
        <f ca="1">($L220/$F$5)*Oil_Calcs!$F$12*$F$19</f>
        <v>0</v>
      </c>
      <c r="AH220" s="639">
        <f t="shared" ca="1" si="41"/>
        <v>0</v>
      </c>
      <c r="AI220" s="640">
        <f t="shared" ca="1" si="42"/>
        <v>0</v>
      </c>
      <c r="AJ220" s="641">
        <f t="shared" ca="1" si="43"/>
        <v>0</v>
      </c>
      <c r="AK220" s="639">
        <f t="shared" ca="1" si="48"/>
        <v>0</v>
      </c>
      <c r="AL220" s="640">
        <f t="shared" ca="1" si="49"/>
        <v>0</v>
      </c>
      <c r="AM220" s="641">
        <f t="shared" ca="1" si="50"/>
        <v>0</v>
      </c>
    </row>
    <row r="221" spans="1:39" s="137" customFormat="1" ht="12.9" customHeight="1" x14ac:dyDescent="0.3">
      <c r="A221" s="134"/>
      <c r="B221" s="134"/>
      <c r="C221" s="135"/>
      <c r="D221" s="647"/>
      <c r="E221" s="234" t="str">
        <f t="shared" ca="1" si="53"/>
        <v>Palestine, State of</v>
      </c>
      <c r="F221" s="234" t="str">
        <f t="shared" ca="1" si="53"/>
        <v>ps</v>
      </c>
      <c r="G221" s="234" t="str">
        <f t="shared" ca="1" si="53"/>
        <v>e6bbls</v>
      </c>
      <c r="H221" s="633"/>
      <c r="I221" s="633"/>
      <c r="J221" s="231">
        <f t="shared" ca="1" si="53"/>
        <v>0</v>
      </c>
      <c r="K221" s="231">
        <f t="shared" ca="1" si="53"/>
        <v>0</v>
      </c>
      <c r="L221" s="328">
        <f t="shared" ca="1" si="53"/>
        <v>0</v>
      </c>
      <c r="M221" s="249">
        <f ca="1">($J221/$F$5)*(1-$F$9)*Oil_Calcs!$F$10*$F$17</f>
        <v>0</v>
      </c>
      <c r="N221" s="231">
        <f ca="1">($J221/$F$5)*(1-$F$9)*Oil_Calcs!$F$11*$F$18</f>
        <v>0</v>
      </c>
      <c r="O221" s="638">
        <f ca="1">($J221/$F$5)*(1-$F$9)*Oil_Calcs!$F$12*$F$19</f>
        <v>0</v>
      </c>
      <c r="P221" s="249">
        <f ca="1">IFERROR(IF(Summary!$F$5="GWP100",INDEX('General Inputs'!$G$80:$G$169,MATCH(Oil_Calcs!F221,'General Inputs'!$F$80:$F$169,0)),INDEX('General Inputs'!$G$177:$G$266,MATCH(Oil_Calcs!$F221,'General Inputs'!$F$177:$F$266,0)))*$J221,0)</f>
        <v>0</v>
      </c>
      <c r="Q221" s="249">
        <f ca="1">IFERROR(IF(Summary!$F$5="GWP100",INDEX('General Inputs'!$H$80:$H$169,MATCH(Oil_Calcs!$F221,'General Inputs'!$F$80:$F$169,0)),INDEX('General Inputs'!$H$177:$H$266,MATCH(Oil_Calcs!$F221,'General Inputs'!$F$177:$F$266,0)))*$J221,0)</f>
        <v>0</v>
      </c>
      <c r="R221" s="249">
        <f ca="1">IFERROR(IF(Summary!$F$5="GWP100",INDEX('General Inputs'!$I$80:$I$169,MATCH(Oil_Calcs!$F221,'General Inputs'!$F$80:$F$169,0)),INDEX('General Inputs'!$I$177:$I$266,MATCH(Oil_Calcs!$F221,'General Inputs'!$F$177:$F$266,0)))*$J221,0)</f>
        <v>0</v>
      </c>
      <c r="S221" s="249">
        <f t="shared" ca="1" si="40"/>
        <v>0</v>
      </c>
      <c r="T221" s="231">
        <f t="shared" ca="1" si="38"/>
        <v>0</v>
      </c>
      <c r="U221" s="638">
        <f t="shared" ca="1" si="39"/>
        <v>0</v>
      </c>
      <c r="V221" s="249">
        <f ca="1">($K221/$F$5)*(1-$F$9)*Oil_Calcs!$F$10*$F$17</f>
        <v>0</v>
      </c>
      <c r="W221" s="231">
        <f ca="1">($K221/$F$5)*(1-$F$9)*Oil_Calcs!$F$11*$F$18</f>
        <v>0</v>
      </c>
      <c r="X221" s="638">
        <f ca="1">($K221/$F$5)*(1-$F$9)*Oil_Calcs!$F$12*$F$19</f>
        <v>0</v>
      </c>
      <c r="Y221" s="249">
        <f ca="1">IFERROR(IF(Summary!$F$5="GWP100",INDEX('General Inputs'!$G$80:$G$169,MATCH(Oil_Calcs!F221,'General Inputs'!$F$80:$F$169,0)),INDEX('General Inputs'!$G$177:$G$266,MATCH(Oil_Calcs!$F221,'General Inputs'!$F$177:$F$266,0)))*$K221,0)</f>
        <v>0</v>
      </c>
      <c r="Z221" s="231">
        <f ca="1">IFERROR(IF(Summary!$F$5="GWP100",INDEX('General Inputs'!$H$80:$H$169,MATCH(Oil_Calcs!$F221,'General Inputs'!$F$80:$F$169,0)),INDEX('General Inputs'!$H$177:$H$266,MATCH(Oil_Calcs!$F221,'General Inputs'!$F$177:$F$266,0)))*$K221,0)</f>
        <v>0</v>
      </c>
      <c r="AA221" s="638">
        <f ca="1">IFERROR(IF(Summary!$F$5="GWP100",INDEX('General Inputs'!$I$80:$I$169,MATCH(Oil_Calcs!$F221,'General Inputs'!$F$80:$F$169,0)),INDEX('General Inputs'!$I$177:$I$266,MATCH(Oil_Calcs!$F221,'General Inputs'!$F$177:$F$266,0)))*$K221,0)</f>
        <v>0</v>
      </c>
      <c r="AB221" s="249">
        <f t="shared" ca="1" si="45"/>
        <v>0</v>
      </c>
      <c r="AC221" s="231">
        <f t="shared" ca="1" si="46"/>
        <v>0</v>
      </c>
      <c r="AD221" s="638">
        <f t="shared" ca="1" si="47"/>
        <v>0</v>
      </c>
      <c r="AE221" s="639">
        <f ca="1">($L221/$F$5)*Oil_Calcs!$F$10*$F$17</f>
        <v>0</v>
      </c>
      <c r="AF221" s="640">
        <f ca="1">($L221/$F$5)*Oil_Calcs!$F$11*$F$18</f>
        <v>0</v>
      </c>
      <c r="AG221" s="641">
        <f ca="1">($L221/$F$5)*Oil_Calcs!$F$12*$F$19</f>
        <v>0</v>
      </c>
      <c r="AH221" s="639">
        <f t="shared" ca="1" si="41"/>
        <v>0</v>
      </c>
      <c r="AI221" s="640">
        <f t="shared" ca="1" si="42"/>
        <v>0</v>
      </c>
      <c r="AJ221" s="641">
        <f t="shared" ca="1" si="43"/>
        <v>0</v>
      </c>
      <c r="AK221" s="639">
        <f t="shared" ca="1" si="48"/>
        <v>0</v>
      </c>
      <c r="AL221" s="640">
        <f t="shared" ca="1" si="49"/>
        <v>0</v>
      </c>
      <c r="AM221" s="641">
        <f t="shared" ca="1" si="50"/>
        <v>0</v>
      </c>
    </row>
    <row r="222" spans="1:39" s="137" customFormat="1" ht="12.9" customHeight="1" x14ac:dyDescent="0.3">
      <c r="A222" s="134"/>
      <c r="B222" s="134"/>
      <c r="C222" s="135"/>
      <c r="D222" s="647"/>
      <c r="E222" s="234" t="str">
        <f t="shared" ca="1" si="53"/>
        <v>Portugal</v>
      </c>
      <c r="F222" s="234" t="str">
        <f t="shared" ca="1" si="53"/>
        <v>pt</v>
      </c>
      <c r="G222" s="234" t="str">
        <f t="shared" ca="1" si="53"/>
        <v>e6bbls</v>
      </c>
      <c r="H222" s="633"/>
      <c r="I222" s="633"/>
      <c r="J222" s="231">
        <f t="shared" ca="1" si="53"/>
        <v>0</v>
      </c>
      <c r="K222" s="231">
        <f t="shared" ca="1" si="53"/>
        <v>4.3946000439460002</v>
      </c>
      <c r="L222" s="328">
        <f t="shared" ca="1" si="53"/>
        <v>0</v>
      </c>
      <c r="M222" s="249">
        <f ca="1">($J222/$F$5)*(1-$F$9)*Oil_Calcs!$F$10*$F$17</f>
        <v>0</v>
      </c>
      <c r="N222" s="231">
        <f ca="1">($J222/$F$5)*(1-$F$9)*Oil_Calcs!$F$11*$F$18</f>
        <v>0</v>
      </c>
      <c r="O222" s="638">
        <f ca="1">($J222/$F$5)*(1-$F$9)*Oil_Calcs!$F$12*$F$19</f>
        <v>0</v>
      </c>
      <c r="P222" s="249">
        <f ca="1">IFERROR(IF(Summary!$F$5="GWP100",INDEX('General Inputs'!$G$80:$G$169,MATCH(Oil_Calcs!F222,'General Inputs'!$F$80:$F$169,0)),INDEX('General Inputs'!$G$177:$G$266,MATCH(Oil_Calcs!$F222,'General Inputs'!$F$177:$F$266,0)))*$J222,0)</f>
        <v>0</v>
      </c>
      <c r="Q222" s="249">
        <f ca="1">IFERROR(IF(Summary!$F$5="GWP100",INDEX('General Inputs'!$H$80:$H$169,MATCH(Oil_Calcs!$F222,'General Inputs'!$F$80:$F$169,0)),INDEX('General Inputs'!$H$177:$H$266,MATCH(Oil_Calcs!$F222,'General Inputs'!$F$177:$F$266,0)))*$J222,0)</f>
        <v>0</v>
      </c>
      <c r="R222" s="249">
        <f ca="1">IFERROR(IF(Summary!$F$5="GWP100",INDEX('General Inputs'!$I$80:$I$169,MATCH(Oil_Calcs!$F222,'General Inputs'!$F$80:$F$169,0)),INDEX('General Inputs'!$I$177:$I$266,MATCH(Oil_Calcs!$F222,'General Inputs'!$F$177:$F$266,0)))*$J222,0)</f>
        <v>0</v>
      </c>
      <c r="S222" s="249">
        <f t="shared" ca="1" si="40"/>
        <v>0</v>
      </c>
      <c r="T222" s="231">
        <f t="shared" ca="1" si="38"/>
        <v>0</v>
      </c>
      <c r="U222" s="638">
        <f t="shared" ca="1" si="39"/>
        <v>0</v>
      </c>
      <c r="V222" s="249">
        <f ca="1">($K222/$F$5)*(1-$F$9)*Oil_Calcs!$F$10*$F$17</f>
        <v>1504.2223131704629</v>
      </c>
      <c r="W222" s="231">
        <f ca="1">($K222/$F$5)*(1-$F$9)*Oil_Calcs!$F$11*$F$18</f>
        <v>1635.8459203584589</v>
      </c>
      <c r="X222" s="638">
        <f ca="1">($K222/$F$5)*(1-$F$9)*Oil_Calcs!$F$12*$F$19</f>
        <v>1784.5265710785532</v>
      </c>
      <c r="Y222" s="249">
        <f ca="1">IFERROR(IF(Summary!$F$5="GWP100",INDEX('General Inputs'!$G$80:$G$169,MATCH(Oil_Calcs!F222,'General Inputs'!$F$80:$F$169,0)),INDEX('General Inputs'!$G$177:$G$266,MATCH(Oil_Calcs!$F222,'General Inputs'!$F$177:$F$266,0)))*$K222,0)</f>
        <v>0</v>
      </c>
      <c r="Z222" s="231">
        <f ca="1">IFERROR(IF(Summary!$F$5="GWP100",INDEX('General Inputs'!$H$80:$H$169,MATCH(Oil_Calcs!$F222,'General Inputs'!$F$80:$F$169,0)),INDEX('General Inputs'!$H$177:$H$266,MATCH(Oil_Calcs!$F222,'General Inputs'!$F$177:$F$266,0)))*$K222,0)</f>
        <v>0</v>
      </c>
      <c r="AA222" s="638">
        <f ca="1">IFERROR(IF(Summary!$F$5="GWP100",INDEX('General Inputs'!$I$80:$I$169,MATCH(Oil_Calcs!$F222,'General Inputs'!$F$80:$F$169,0)),INDEX('General Inputs'!$I$177:$I$266,MATCH(Oil_Calcs!$F222,'General Inputs'!$F$177:$F$266,0)))*$K222,0)</f>
        <v>0</v>
      </c>
      <c r="AB222" s="249">
        <f t="shared" ca="1" si="45"/>
        <v>1504.2223131704629</v>
      </c>
      <c r="AC222" s="231">
        <f t="shared" ca="1" si="46"/>
        <v>1635.8459203584589</v>
      </c>
      <c r="AD222" s="638">
        <f t="shared" ca="1" si="47"/>
        <v>1784.5265710785532</v>
      </c>
      <c r="AE222" s="639">
        <f ca="1">($L222/$F$5)*Oil_Calcs!$F$10*$F$17</f>
        <v>0</v>
      </c>
      <c r="AF222" s="640">
        <f ca="1">($L222/$F$5)*Oil_Calcs!$F$11*$F$18</f>
        <v>0</v>
      </c>
      <c r="AG222" s="641">
        <f ca="1">($L222/$F$5)*Oil_Calcs!$F$12*$F$19</f>
        <v>0</v>
      </c>
      <c r="AH222" s="639">
        <f t="shared" ca="1" si="41"/>
        <v>0</v>
      </c>
      <c r="AI222" s="640">
        <f t="shared" ca="1" si="42"/>
        <v>0</v>
      </c>
      <c r="AJ222" s="641">
        <f t="shared" ca="1" si="43"/>
        <v>0</v>
      </c>
      <c r="AK222" s="639">
        <f t="shared" ca="1" si="48"/>
        <v>0</v>
      </c>
      <c r="AL222" s="640">
        <f t="shared" ca="1" si="49"/>
        <v>0</v>
      </c>
      <c r="AM222" s="641">
        <f t="shared" ca="1" si="50"/>
        <v>0</v>
      </c>
    </row>
    <row r="223" spans="1:39" s="137" customFormat="1" ht="12.9" customHeight="1" x14ac:dyDescent="0.3">
      <c r="A223" s="134"/>
      <c r="B223" s="134"/>
      <c r="C223" s="135"/>
      <c r="D223" s="647"/>
      <c r="E223" s="234" t="str">
        <f t="shared" ca="1" si="53"/>
        <v>Palau</v>
      </c>
      <c r="F223" s="234" t="str">
        <f t="shared" ca="1" si="53"/>
        <v>pw</v>
      </c>
      <c r="G223" s="234" t="str">
        <f t="shared" ca="1" si="53"/>
        <v>e6bbls</v>
      </c>
      <c r="H223" s="633"/>
      <c r="I223" s="633"/>
      <c r="J223" s="231">
        <f t="shared" ca="1" si="53"/>
        <v>0</v>
      </c>
      <c r="K223" s="231">
        <f t="shared" ca="1" si="53"/>
        <v>0</v>
      </c>
      <c r="L223" s="328">
        <f t="shared" ca="1" si="53"/>
        <v>0</v>
      </c>
      <c r="M223" s="249">
        <f ca="1">($J223/$F$5)*(1-$F$9)*Oil_Calcs!$F$10*$F$17</f>
        <v>0</v>
      </c>
      <c r="N223" s="231">
        <f ca="1">($J223/$F$5)*(1-$F$9)*Oil_Calcs!$F$11*$F$18</f>
        <v>0</v>
      </c>
      <c r="O223" s="638">
        <f ca="1">($J223/$F$5)*(1-$F$9)*Oil_Calcs!$F$12*$F$19</f>
        <v>0</v>
      </c>
      <c r="P223" s="249">
        <f ca="1">IFERROR(IF(Summary!$F$5="GWP100",INDEX('General Inputs'!$G$80:$G$169,MATCH(Oil_Calcs!F223,'General Inputs'!$F$80:$F$169,0)),INDEX('General Inputs'!$G$177:$G$266,MATCH(Oil_Calcs!$F223,'General Inputs'!$F$177:$F$266,0)))*$J223,0)</f>
        <v>0</v>
      </c>
      <c r="Q223" s="249">
        <f ca="1">IFERROR(IF(Summary!$F$5="GWP100",INDEX('General Inputs'!$H$80:$H$169,MATCH(Oil_Calcs!$F223,'General Inputs'!$F$80:$F$169,0)),INDEX('General Inputs'!$H$177:$H$266,MATCH(Oil_Calcs!$F223,'General Inputs'!$F$177:$F$266,0)))*$J223,0)</f>
        <v>0</v>
      </c>
      <c r="R223" s="249">
        <f ca="1">IFERROR(IF(Summary!$F$5="GWP100",INDEX('General Inputs'!$I$80:$I$169,MATCH(Oil_Calcs!$F223,'General Inputs'!$F$80:$F$169,0)),INDEX('General Inputs'!$I$177:$I$266,MATCH(Oil_Calcs!$F223,'General Inputs'!$F$177:$F$266,0)))*$J223,0)</f>
        <v>0</v>
      </c>
      <c r="S223" s="249">
        <f t="shared" ca="1" si="40"/>
        <v>0</v>
      </c>
      <c r="T223" s="231">
        <f t="shared" ca="1" si="38"/>
        <v>0</v>
      </c>
      <c r="U223" s="638">
        <f t="shared" ca="1" si="39"/>
        <v>0</v>
      </c>
      <c r="V223" s="249">
        <f ca="1">($K223/$F$5)*(1-$F$9)*Oil_Calcs!$F$10*$F$17</f>
        <v>0</v>
      </c>
      <c r="W223" s="231">
        <f ca="1">($K223/$F$5)*(1-$F$9)*Oil_Calcs!$F$11*$F$18</f>
        <v>0</v>
      </c>
      <c r="X223" s="638">
        <f ca="1">($K223/$F$5)*(1-$F$9)*Oil_Calcs!$F$12*$F$19</f>
        <v>0</v>
      </c>
      <c r="Y223" s="249">
        <f ca="1">IFERROR(IF(Summary!$F$5="GWP100",INDEX('General Inputs'!$G$80:$G$169,MATCH(Oil_Calcs!F223,'General Inputs'!$F$80:$F$169,0)),INDEX('General Inputs'!$G$177:$G$266,MATCH(Oil_Calcs!$F223,'General Inputs'!$F$177:$F$266,0)))*$K223,0)</f>
        <v>0</v>
      </c>
      <c r="Z223" s="231">
        <f ca="1">IFERROR(IF(Summary!$F$5="GWP100",INDEX('General Inputs'!$H$80:$H$169,MATCH(Oil_Calcs!$F223,'General Inputs'!$F$80:$F$169,0)),INDEX('General Inputs'!$H$177:$H$266,MATCH(Oil_Calcs!$F223,'General Inputs'!$F$177:$F$266,0)))*$K223,0)</f>
        <v>0</v>
      </c>
      <c r="AA223" s="638">
        <f ca="1">IFERROR(IF(Summary!$F$5="GWP100",INDEX('General Inputs'!$I$80:$I$169,MATCH(Oil_Calcs!$F223,'General Inputs'!$F$80:$F$169,0)),INDEX('General Inputs'!$I$177:$I$266,MATCH(Oil_Calcs!$F223,'General Inputs'!$F$177:$F$266,0)))*$K223,0)</f>
        <v>0</v>
      </c>
      <c r="AB223" s="249">
        <f t="shared" ca="1" si="45"/>
        <v>0</v>
      </c>
      <c r="AC223" s="231">
        <f t="shared" ca="1" si="46"/>
        <v>0</v>
      </c>
      <c r="AD223" s="638">
        <f t="shared" ca="1" si="47"/>
        <v>0</v>
      </c>
      <c r="AE223" s="639">
        <f ca="1">($L223/$F$5)*Oil_Calcs!$F$10*$F$17</f>
        <v>0</v>
      </c>
      <c r="AF223" s="640">
        <f ca="1">($L223/$F$5)*Oil_Calcs!$F$11*$F$18</f>
        <v>0</v>
      </c>
      <c r="AG223" s="641">
        <f ca="1">($L223/$F$5)*Oil_Calcs!$F$12*$F$19</f>
        <v>0</v>
      </c>
      <c r="AH223" s="639">
        <f t="shared" ca="1" si="41"/>
        <v>0</v>
      </c>
      <c r="AI223" s="640">
        <f t="shared" ca="1" si="42"/>
        <v>0</v>
      </c>
      <c r="AJ223" s="641">
        <f t="shared" ca="1" si="43"/>
        <v>0</v>
      </c>
      <c r="AK223" s="639">
        <f t="shared" ca="1" si="48"/>
        <v>0</v>
      </c>
      <c r="AL223" s="640">
        <f t="shared" ca="1" si="49"/>
        <v>0</v>
      </c>
      <c r="AM223" s="641">
        <f t="shared" ca="1" si="50"/>
        <v>0</v>
      </c>
    </row>
    <row r="224" spans="1:39" s="137" customFormat="1" ht="12.9" customHeight="1" x14ac:dyDescent="0.3">
      <c r="A224" s="134"/>
      <c r="B224" s="134"/>
      <c r="C224" s="135"/>
      <c r="D224" s="647"/>
      <c r="E224" s="234" t="str">
        <f t="shared" ca="1" si="53"/>
        <v>Paraguay</v>
      </c>
      <c r="F224" s="234" t="str">
        <f t="shared" ca="1" si="53"/>
        <v>py</v>
      </c>
      <c r="G224" s="234" t="str">
        <f t="shared" ca="1" si="53"/>
        <v>e6bbls</v>
      </c>
      <c r="H224" s="633"/>
      <c r="I224" s="633"/>
      <c r="J224" s="231">
        <f t="shared" ca="1" si="53"/>
        <v>0</v>
      </c>
      <c r="K224" s="231">
        <f t="shared" ca="1" si="53"/>
        <v>3.2740500327405004</v>
      </c>
      <c r="L224" s="328">
        <f t="shared" ca="1" si="53"/>
        <v>0</v>
      </c>
      <c r="M224" s="249">
        <f ca="1">($J224/$F$5)*(1-$F$9)*Oil_Calcs!$F$10*$F$17</f>
        <v>0</v>
      </c>
      <c r="N224" s="231">
        <f ca="1">($J224/$F$5)*(1-$F$9)*Oil_Calcs!$F$11*$F$18</f>
        <v>0</v>
      </c>
      <c r="O224" s="638">
        <f ca="1">($J224/$F$5)*(1-$F$9)*Oil_Calcs!$F$12*$F$19</f>
        <v>0</v>
      </c>
      <c r="P224" s="249">
        <f ca="1">IFERROR(IF(Summary!$F$5="GWP100",INDEX('General Inputs'!$G$80:$G$169,MATCH(Oil_Calcs!F224,'General Inputs'!$F$80:$F$169,0)),INDEX('General Inputs'!$G$177:$G$266,MATCH(Oil_Calcs!$F224,'General Inputs'!$F$177:$F$266,0)))*$J224,0)</f>
        <v>0</v>
      </c>
      <c r="Q224" s="249">
        <f ca="1">IFERROR(IF(Summary!$F$5="GWP100",INDEX('General Inputs'!$H$80:$H$169,MATCH(Oil_Calcs!$F224,'General Inputs'!$F$80:$F$169,0)),INDEX('General Inputs'!$H$177:$H$266,MATCH(Oil_Calcs!$F224,'General Inputs'!$F$177:$F$266,0)))*$J224,0)</f>
        <v>0</v>
      </c>
      <c r="R224" s="249">
        <f ca="1">IFERROR(IF(Summary!$F$5="GWP100",INDEX('General Inputs'!$I$80:$I$169,MATCH(Oil_Calcs!$F224,'General Inputs'!$F$80:$F$169,0)),INDEX('General Inputs'!$I$177:$I$266,MATCH(Oil_Calcs!$F224,'General Inputs'!$F$177:$F$266,0)))*$J224,0)</f>
        <v>0</v>
      </c>
      <c r="S224" s="249">
        <f t="shared" ca="1" si="40"/>
        <v>0</v>
      </c>
      <c r="T224" s="231">
        <f t="shared" ca="1" si="38"/>
        <v>0</v>
      </c>
      <c r="U224" s="638">
        <f t="shared" ca="1" si="39"/>
        <v>0</v>
      </c>
      <c r="V224" s="249">
        <f ca="1">($K224/$F$5)*(1-$F$9)*Oil_Calcs!$F$10*$F$17</f>
        <v>1120.6706103936092</v>
      </c>
      <c r="W224" s="231">
        <f ca="1">($K224/$F$5)*(1-$F$9)*Oil_Calcs!$F$11*$F$18</f>
        <v>1218.732384187324</v>
      </c>
      <c r="X224" s="638">
        <f ca="1">($K224/$F$5)*(1-$F$9)*Oil_Calcs!$F$12*$F$19</f>
        <v>1329.5019387520454</v>
      </c>
      <c r="Y224" s="249">
        <f ca="1">IFERROR(IF(Summary!$F$5="GWP100",INDEX('General Inputs'!$G$80:$G$169,MATCH(Oil_Calcs!F224,'General Inputs'!$F$80:$F$169,0)),INDEX('General Inputs'!$G$177:$G$266,MATCH(Oil_Calcs!$F224,'General Inputs'!$F$177:$F$266,0)))*$K224,0)</f>
        <v>0</v>
      </c>
      <c r="Z224" s="231">
        <f ca="1">IFERROR(IF(Summary!$F$5="GWP100",INDEX('General Inputs'!$H$80:$H$169,MATCH(Oil_Calcs!$F224,'General Inputs'!$F$80:$F$169,0)),INDEX('General Inputs'!$H$177:$H$266,MATCH(Oil_Calcs!$F224,'General Inputs'!$F$177:$F$266,0)))*$K224,0)</f>
        <v>0</v>
      </c>
      <c r="AA224" s="638">
        <f ca="1">IFERROR(IF(Summary!$F$5="GWP100",INDEX('General Inputs'!$I$80:$I$169,MATCH(Oil_Calcs!$F224,'General Inputs'!$F$80:$F$169,0)),INDEX('General Inputs'!$I$177:$I$266,MATCH(Oil_Calcs!$F224,'General Inputs'!$F$177:$F$266,0)))*$K224,0)</f>
        <v>0</v>
      </c>
      <c r="AB224" s="249">
        <f t="shared" ca="1" si="45"/>
        <v>1120.6706103936092</v>
      </c>
      <c r="AC224" s="231">
        <f t="shared" ca="1" si="46"/>
        <v>1218.732384187324</v>
      </c>
      <c r="AD224" s="638">
        <f t="shared" ca="1" si="47"/>
        <v>1329.5019387520454</v>
      </c>
      <c r="AE224" s="639">
        <f ca="1">($L224/$F$5)*Oil_Calcs!$F$10*$F$17</f>
        <v>0</v>
      </c>
      <c r="AF224" s="640">
        <f ca="1">($L224/$F$5)*Oil_Calcs!$F$11*$F$18</f>
        <v>0</v>
      </c>
      <c r="AG224" s="641">
        <f ca="1">($L224/$F$5)*Oil_Calcs!$F$12*$F$19</f>
        <v>0</v>
      </c>
      <c r="AH224" s="639">
        <f t="shared" ca="1" si="41"/>
        <v>0</v>
      </c>
      <c r="AI224" s="640">
        <f t="shared" ca="1" si="42"/>
        <v>0</v>
      </c>
      <c r="AJ224" s="641">
        <f t="shared" ca="1" si="43"/>
        <v>0</v>
      </c>
      <c r="AK224" s="639">
        <f t="shared" ca="1" si="48"/>
        <v>0</v>
      </c>
      <c r="AL224" s="640">
        <f t="shared" ca="1" si="49"/>
        <v>0</v>
      </c>
      <c r="AM224" s="641">
        <f t="shared" ca="1" si="50"/>
        <v>0</v>
      </c>
    </row>
    <row r="225" spans="1:39" s="137" customFormat="1" ht="12.9" customHeight="1" x14ac:dyDescent="0.3">
      <c r="A225" s="134"/>
      <c r="B225" s="134"/>
      <c r="C225" s="135"/>
      <c r="D225" s="647"/>
      <c r="E225" s="234" t="str">
        <f t="shared" ca="1" si="53"/>
        <v>Qatar</v>
      </c>
      <c r="F225" s="234" t="str">
        <f t="shared" ca="1" si="53"/>
        <v>qa</v>
      </c>
      <c r="G225" s="234" t="str">
        <f t="shared" ca="1" si="53"/>
        <v>e6bbls</v>
      </c>
      <c r="H225" s="633"/>
      <c r="I225" s="633"/>
      <c r="J225" s="231">
        <f t="shared" ca="1" si="53"/>
        <v>687.29500687295001</v>
      </c>
      <c r="K225" s="231">
        <f t="shared" ca="1" si="53"/>
        <v>729.56383229563835</v>
      </c>
      <c r="L225" s="328">
        <f t="shared" ca="1" si="53"/>
        <v>217.17500217175001</v>
      </c>
      <c r="M225" s="249">
        <f ca="1">($J225/$F$5)*(1-$F$9)*Oil_Calcs!$F$10*$F$17</f>
        <v>235253.37339700846</v>
      </c>
      <c r="N225" s="231">
        <f ca="1">($J225/$F$5)*(1-$F$9)*Oil_Calcs!$F$11*$F$18</f>
        <v>255838.69335838687</v>
      </c>
      <c r="O225" s="638">
        <f ca="1">($J225/$F$5)*(1-$F$9)*Oil_Calcs!$F$12*$F$19</f>
        <v>279091.65559309931</v>
      </c>
      <c r="P225" s="249">
        <f ca="1">IFERROR(IF(Summary!$F$5="GWP100",INDEX('General Inputs'!$G$80:$G$169,MATCH(Oil_Calcs!F225,'General Inputs'!$F$80:$F$169,0)),INDEX('General Inputs'!$G$177:$G$266,MATCH(Oil_Calcs!$F225,'General Inputs'!$F$177:$F$266,0)))*$J225,0)</f>
        <v>22397.429312897253</v>
      </c>
      <c r="Q225" s="249">
        <f ca="1">IFERROR(IF(Summary!$F$5="GWP100",INDEX('General Inputs'!$H$80:$H$169,MATCH(Oil_Calcs!$F225,'General Inputs'!$F$80:$F$169,0)),INDEX('General Inputs'!$H$177:$H$266,MATCH(Oil_Calcs!$F225,'General Inputs'!$F$177:$F$266,0)))*$J225,0)</f>
        <v>25739.567402507237</v>
      </c>
      <c r="R225" s="249">
        <f ca="1">IFERROR(IF(Summary!$F$5="GWP100",INDEX('General Inputs'!$I$80:$I$169,MATCH(Oil_Calcs!$F225,'General Inputs'!$F$80:$F$169,0)),INDEX('General Inputs'!$I$177:$I$266,MATCH(Oil_Calcs!$F225,'General Inputs'!$F$177:$F$266,0)))*$J225,0)</f>
        <v>45241.737072290656</v>
      </c>
      <c r="S225" s="249">
        <f t="shared" ca="1" si="40"/>
        <v>257650.80270990572</v>
      </c>
      <c r="T225" s="231">
        <f t="shared" ca="1" si="38"/>
        <v>281578.2607608941</v>
      </c>
      <c r="U225" s="638">
        <f t="shared" ca="1" si="39"/>
        <v>324333.39266538998</v>
      </c>
      <c r="V225" s="249">
        <f ca="1">($K225/$F$5)*(1-$F$9)*Oil_Calcs!$F$10*$F$17</f>
        <v>249721.51832862856</v>
      </c>
      <c r="W225" s="231">
        <f ca="1">($K225/$F$5)*(1-$F$9)*Oil_Calcs!$F$11*$F$18</f>
        <v>271572.84093372844</v>
      </c>
      <c r="X225" s="638">
        <f ca="1">($K225/$F$5)*(1-$F$9)*Oil_Calcs!$F$12*$F$19</f>
        <v>296255.86652032129</v>
      </c>
      <c r="Y225" s="249">
        <f ca="1">IFERROR(IF(Summary!$F$5="GWP100",INDEX('General Inputs'!$G$80:$G$169,MATCH(Oil_Calcs!F225,'General Inputs'!$F$80:$F$169,0)),INDEX('General Inputs'!$G$177:$G$266,MATCH(Oil_Calcs!$F225,'General Inputs'!$F$177:$F$266,0)))*$K225,0)</f>
        <v>23774.877162913221</v>
      </c>
      <c r="Z225" s="231">
        <f ca="1">IFERROR(IF(Summary!$F$5="GWP100",INDEX('General Inputs'!$H$80:$H$169,MATCH(Oil_Calcs!$F225,'General Inputs'!$F$80:$F$169,0)),INDEX('General Inputs'!$H$177:$H$266,MATCH(Oil_Calcs!$F225,'General Inputs'!$F$177:$F$266,0)))*$K225,0)</f>
        <v>27322.55763248459</v>
      </c>
      <c r="AA225" s="638">
        <f ca="1">IFERROR(IF(Summary!$F$5="GWP100",INDEX('General Inputs'!$I$80:$I$169,MATCH(Oil_Calcs!$F225,'General Inputs'!$F$80:$F$169,0)),INDEX('General Inputs'!$I$177:$I$266,MATCH(Oil_Calcs!$F225,'General Inputs'!$F$177:$F$266,0)))*$K225,0)</f>
        <v>48024.115915443406</v>
      </c>
      <c r="AB225" s="249">
        <f t="shared" ca="1" si="45"/>
        <v>273496.39549154177</v>
      </c>
      <c r="AC225" s="231">
        <f t="shared" ca="1" si="46"/>
        <v>298895.39856621303</v>
      </c>
      <c r="AD225" s="638">
        <f t="shared" ca="1" si="47"/>
        <v>344279.98243576469</v>
      </c>
      <c r="AE225" s="639">
        <f ca="1">($L225/$F$5)*Oil_Calcs!$F$10*$F$17</f>
        <v>84473.372502305341</v>
      </c>
      <c r="AF225" s="640">
        <f ca="1">($L225/$F$5)*Oil_Calcs!$F$11*$F$18</f>
        <v>91865.025918650237</v>
      </c>
      <c r="AG225" s="641">
        <f ca="1">($L225/$F$5)*Oil_Calcs!$F$12*$F$19</f>
        <v>100214.56034730248</v>
      </c>
      <c r="AH225" s="639">
        <f t="shared" ca="1" si="41"/>
        <v>6732.9719362816668</v>
      </c>
      <c r="AI225" s="640">
        <f t="shared" ca="1" si="42"/>
        <v>9600.7648131096521</v>
      </c>
      <c r="AJ225" s="641">
        <f t="shared" ca="1" si="43"/>
        <v>22662.713337051257</v>
      </c>
      <c r="AK225" s="639">
        <f t="shared" ca="1" si="48"/>
        <v>91206.34443858701</v>
      </c>
      <c r="AL225" s="640">
        <f t="shared" ca="1" si="49"/>
        <v>101465.79073175989</v>
      </c>
      <c r="AM225" s="641">
        <f t="shared" ca="1" si="50"/>
        <v>122877.27368435374</v>
      </c>
    </row>
    <row r="226" spans="1:39" s="137" customFormat="1" ht="12.9" customHeight="1" x14ac:dyDescent="0.3">
      <c r="A226" s="134"/>
      <c r="B226" s="134"/>
      <c r="C226" s="135"/>
      <c r="D226" s="647"/>
      <c r="E226" s="234" t="str">
        <f t="shared" ca="1" si="53"/>
        <v>RÃ©union</v>
      </c>
      <c r="F226" s="234" t="str">
        <f t="shared" ca="1" si="53"/>
        <v>re</v>
      </c>
      <c r="G226" s="234" t="str">
        <f t="shared" ca="1" si="53"/>
        <v>e6bbls</v>
      </c>
      <c r="H226" s="633"/>
      <c r="I226" s="633"/>
      <c r="J226" s="231">
        <f t="shared" ca="1" si="53"/>
        <v>0</v>
      </c>
      <c r="K226" s="231">
        <f t="shared" ca="1" si="53"/>
        <v>0</v>
      </c>
      <c r="L226" s="328">
        <f t="shared" ref="K226:L241" ca="1" si="54">INDIRECT((ADDRESS(ROW(),COLUMN(),,,$F$291)))</f>
        <v>0</v>
      </c>
      <c r="M226" s="249">
        <f ca="1">($J226/$F$5)*(1-$F$9)*Oil_Calcs!$F$10*$F$17</f>
        <v>0</v>
      </c>
      <c r="N226" s="231">
        <f ca="1">($J226/$F$5)*(1-$F$9)*Oil_Calcs!$F$11*$F$18</f>
        <v>0</v>
      </c>
      <c r="O226" s="638">
        <f ca="1">($J226/$F$5)*(1-$F$9)*Oil_Calcs!$F$12*$F$19</f>
        <v>0</v>
      </c>
      <c r="P226" s="249">
        <f ca="1">IFERROR(IF(Summary!$F$5="GWP100",INDEX('General Inputs'!$G$80:$G$169,MATCH(Oil_Calcs!F226,'General Inputs'!$F$80:$F$169,0)),INDEX('General Inputs'!$G$177:$G$266,MATCH(Oil_Calcs!$F226,'General Inputs'!$F$177:$F$266,0)))*$J226,0)</f>
        <v>0</v>
      </c>
      <c r="Q226" s="249">
        <f ca="1">IFERROR(IF(Summary!$F$5="GWP100",INDEX('General Inputs'!$H$80:$H$169,MATCH(Oil_Calcs!$F226,'General Inputs'!$F$80:$F$169,0)),INDEX('General Inputs'!$H$177:$H$266,MATCH(Oil_Calcs!$F226,'General Inputs'!$F$177:$F$266,0)))*$J226,0)</f>
        <v>0</v>
      </c>
      <c r="R226" s="249">
        <f ca="1">IFERROR(IF(Summary!$F$5="GWP100",INDEX('General Inputs'!$I$80:$I$169,MATCH(Oil_Calcs!$F226,'General Inputs'!$F$80:$F$169,0)),INDEX('General Inputs'!$I$177:$I$266,MATCH(Oil_Calcs!$F226,'General Inputs'!$F$177:$F$266,0)))*$J226,0)</f>
        <v>0</v>
      </c>
      <c r="S226" s="249">
        <f t="shared" ca="1" si="40"/>
        <v>0</v>
      </c>
      <c r="T226" s="231">
        <f t="shared" ca="1" si="38"/>
        <v>0</v>
      </c>
      <c r="U226" s="638">
        <f t="shared" ca="1" si="39"/>
        <v>0</v>
      </c>
      <c r="V226" s="249">
        <f ca="1">($K226/$F$5)*(1-$F$9)*Oil_Calcs!$F$10*$F$17</f>
        <v>0</v>
      </c>
      <c r="W226" s="231">
        <f ca="1">($K226/$F$5)*(1-$F$9)*Oil_Calcs!$F$11*$F$18</f>
        <v>0</v>
      </c>
      <c r="X226" s="638">
        <f ca="1">($K226/$F$5)*(1-$F$9)*Oil_Calcs!$F$12*$F$19</f>
        <v>0</v>
      </c>
      <c r="Y226" s="249">
        <f ca="1">IFERROR(IF(Summary!$F$5="GWP100",INDEX('General Inputs'!$G$80:$G$169,MATCH(Oil_Calcs!F226,'General Inputs'!$F$80:$F$169,0)),INDEX('General Inputs'!$G$177:$G$266,MATCH(Oil_Calcs!$F226,'General Inputs'!$F$177:$F$266,0)))*$K226,0)</f>
        <v>0</v>
      </c>
      <c r="Z226" s="231">
        <f ca="1">IFERROR(IF(Summary!$F$5="GWP100",INDEX('General Inputs'!$H$80:$H$169,MATCH(Oil_Calcs!$F226,'General Inputs'!$F$80:$F$169,0)),INDEX('General Inputs'!$H$177:$H$266,MATCH(Oil_Calcs!$F226,'General Inputs'!$F$177:$F$266,0)))*$K226,0)</f>
        <v>0</v>
      </c>
      <c r="AA226" s="638">
        <f ca="1">IFERROR(IF(Summary!$F$5="GWP100",INDEX('General Inputs'!$I$80:$I$169,MATCH(Oil_Calcs!$F226,'General Inputs'!$F$80:$F$169,0)),INDEX('General Inputs'!$I$177:$I$266,MATCH(Oil_Calcs!$F226,'General Inputs'!$F$177:$F$266,0)))*$K226,0)</f>
        <v>0</v>
      </c>
      <c r="AB226" s="249">
        <f t="shared" ca="1" si="45"/>
        <v>0</v>
      </c>
      <c r="AC226" s="231">
        <f t="shared" ca="1" si="46"/>
        <v>0</v>
      </c>
      <c r="AD226" s="638">
        <f t="shared" ca="1" si="47"/>
        <v>0</v>
      </c>
      <c r="AE226" s="639">
        <f ca="1">($L226/$F$5)*Oil_Calcs!$F$10*$F$17</f>
        <v>0</v>
      </c>
      <c r="AF226" s="640">
        <f ca="1">($L226/$F$5)*Oil_Calcs!$F$11*$F$18</f>
        <v>0</v>
      </c>
      <c r="AG226" s="641">
        <f ca="1">($L226/$F$5)*Oil_Calcs!$F$12*$F$19</f>
        <v>0</v>
      </c>
      <c r="AH226" s="639">
        <f t="shared" ca="1" si="41"/>
        <v>0</v>
      </c>
      <c r="AI226" s="640">
        <f t="shared" ca="1" si="42"/>
        <v>0</v>
      </c>
      <c r="AJ226" s="641">
        <f t="shared" ca="1" si="43"/>
        <v>0</v>
      </c>
      <c r="AK226" s="639">
        <f t="shared" ca="1" si="48"/>
        <v>0</v>
      </c>
      <c r="AL226" s="640">
        <f t="shared" ca="1" si="49"/>
        <v>0</v>
      </c>
      <c r="AM226" s="641">
        <f t="shared" ca="1" si="50"/>
        <v>0</v>
      </c>
    </row>
    <row r="227" spans="1:39" s="137" customFormat="1" ht="12.9" customHeight="1" x14ac:dyDescent="0.3">
      <c r="A227" s="134"/>
      <c r="B227" s="134"/>
      <c r="C227" s="135"/>
      <c r="D227" s="647"/>
      <c r="E227" s="234" t="str">
        <f t="shared" ca="1" si="53"/>
        <v>Romania</v>
      </c>
      <c r="F227" s="234" t="str">
        <f t="shared" ca="1" si="53"/>
        <v>ro</v>
      </c>
      <c r="G227" s="234" t="str">
        <f t="shared" ca="1" si="53"/>
        <v>e6bbls</v>
      </c>
      <c r="H227" s="633"/>
      <c r="I227" s="633"/>
      <c r="J227" s="231">
        <f t="shared" ca="1" si="53"/>
        <v>27.37500027375</v>
      </c>
      <c r="K227" s="231">
        <f t="shared" ca="1" si="54"/>
        <v>32.784245329642452</v>
      </c>
      <c r="L227" s="328">
        <f t="shared" ca="1" si="54"/>
        <v>25.550000255500002</v>
      </c>
      <c r="M227" s="249">
        <f ca="1">($J227/$F$5)*(1-$F$9)*Oil_Calcs!$F$10*$F$17</f>
        <v>9370.1556052977339</v>
      </c>
      <c r="N227" s="231">
        <f ca="1">($J227/$F$5)*(1-$F$9)*Oil_Calcs!$F$11*$F$18</f>
        <v>10190.070101900699</v>
      </c>
      <c r="O227" s="638">
        <f ca="1">($J227/$F$5)*(1-$F$9)*Oil_Calcs!$F$12*$F$19</f>
        <v>11116.236946087332</v>
      </c>
      <c r="P227" s="249">
        <f ca="1">IFERROR(IF(Summary!$F$5="GWP100",INDEX('General Inputs'!$G$80:$G$169,MATCH(Oil_Calcs!F227,'General Inputs'!$F$80:$F$169,0)),INDEX('General Inputs'!$G$177:$G$266,MATCH(Oil_Calcs!$F227,'General Inputs'!$F$177:$F$266,0)))*$J227,0)</f>
        <v>937.56256982605146</v>
      </c>
      <c r="Q227" s="249">
        <f ca="1">IFERROR(IF(Summary!$F$5="GWP100",INDEX('General Inputs'!$H$80:$H$169,MATCH(Oil_Calcs!$F227,'General Inputs'!$F$80:$F$169,0)),INDEX('General Inputs'!$H$177:$H$266,MATCH(Oil_Calcs!$F227,'General Inputs'!$F$177:$F$266,0)))*$J227,0)</f>
        <v>1176.7825765307109</v>
      </c>
      <c r="R227" s="249">
        <f ca="1">IFERROR(IF(Summary!$F$5="GWP100",INDEX('General Inputs'!$I$80:$I$169,MATCH(Oil_Calcs!$F227,'General Inputs'!$F$80:$F$169,0)),INDEX('General Inputs'!$I$177:$I$266,MATCH(Oil_Calcs!$F227,'General Inputs'!$F$177:$F$266,0)))*$J227,0)</f>
        <v>3612.53106779174</v>
      </c>
      <c r="S227" s="249">
        <f t="shared" ca="1" si="40"/>
        <v>10307.718175123786</v>
      </c>
      <c r="T227" s="231">
        <f t="shared" ca="1" si="38"/>
        <v>11366.852678431411</v>
      </c>
      <c r="U227" s="638">
        <f t="shared" ca="1" si="39"/>
        <v>14728.768013879073</v>
      </c>
      <c r="V227" s="249">
        <f ca="1">($K227/$F$5)*(1-$F$9)*Oil_Calcs!$F$10*$F$17</f>
        <v>11221.67952763728</v>
      </c>
      <c r="W227" s="231">
        <f ca="1">($K227/$F$5)*(1-$F$9)*Oil_Calcs!$F$11*$F$18</f>
        <v>12203.607481506106</v>
      </c>
      <c r="X227" s="638">
        <f ca="1">($K227/$F$5)*(1-$F$9)*Oil_Calcs!$F$12*$F$19</f>
        <v>13312.783033373085</v>
      </c>
      <c r="Y227" s="249">
        <f ca="1">IFERROR(IF(Summary!$F$5="GWP100",INDEX('General Inputs'!$G$80:$G$169,MATCH(Oil_Calcs!F227,'General Inputs'!$F$80:$F$169,0)),INDEX('General Inputs'!$G$177:$G$266,MATCH(Oil_Calcs!$F227,'General Inputs'!$F$177:$F$266,0)))*$K227,0)</f>
        <v>1122.8230499979725</v>
      </c>
      <c r="Z227" s="231">
        <f ca="1">IFERROR(IF(Summary!$F$5="GWP100",INDEX('General Inputs'!$H$80:$H$169,MATCH(Oil_Calcs!$F227,'General Inputs'!$F$80:$F$169,0)),INDEX('General Inputs'!$H$177:$H$266,MATCH(Oil_Calcs!$F227,'General Inputs'!$F$177:$F$266,0)))*$K227,0)</f>
        <v>1409.3124494185311</v>
      </c>
      <c r="AA227" s="638">
        <f ca="1">IFERROR(IF(Summary!$F$5="GWP100",INDEX('General Inputs'!$I$80:$I$169,MATCH(Oil_Calcs!$F227,'General Inputs'!$F$80:$F$169,0)),INDEX('General Inputs'!$I$177:$I$266,MATCH(Oil_Calcs!$F227,'General Inputs'!$F$177:$F$266,0)))*$K227,0)</f>
        <v>4326.359948971638</v>
      </c>
      <c r="AB227" s="249">
        <f t="shared" ca="1" si="45"/>
        <v>12344.502577635252</v>
      </c>
      <c r="AC227" s="231">
        <f t="shared" ca="1" si="46"/>
        <v>13612.919930924636</v>
      </c>
      <c r="AD227" s="638">
        <f t="shared" ca="1" si="47"/>
        <v>17639.142982344725</v>
      </c>
      <c r="AE227" s="639">
        <f ca="1">($L227/$F$5)*Oil_Calcs!$F$10*$F$17</f>
        <v>9938.0438238006282</v>
      </c>
      <c r="AF227" s="640">
        <f ca="1">($L227/$F$5)*Oil_Calcs!$F$11*$F$18</f>
        <v>10807.650108076499</v>
      </c>
      <c r="AG227" s="641">
        <f ca="1">($L227/$F$5)*Oil_Calcs!$F$12*$F$19</f>
        <v>11789.948276153234</v>
      </c>
      <c r="AH227" s="639">
        <f t="shared" ca="1" si="41"/>
        <v>792.11434544490203</v>
      </c>
      <c r="AI227" s="640">
        <f t="shared" ca="1" si="42"/>
        <v>1129.5017427187827</v>
      </c>
      <c r="AJ227" s="641">
        <f t="shared" ca="1" si="43"/>
        <v>2666.2015690648536</v>
      </c>
      <c r="AK227" s="639">
        <f t="shared" ca="1" si="48"/>
        <v>10730.158169245529</v>
      </c>
      <c r="AL227" s="640">
        <f t="shared" ca="1" si="49"/>
        <v>11937.151850795282</v>
      </c>
      <c r="AM227" s="641">
        <f t="shared" ca="1" si="50"/>
        <v>14456.149845218088</v>
      </c>
    </row>
    <row r="228" spans="1:39" s="137" customFormat="1" ht="12.9" customHeight="1" x14ac:dyDescent="0.3">
      <c r="A228" s="134"/>
      <c r="B228" s="134"/>
      <c r="C228" s="135"/>
      <c r="D228" s="647"/>
      <c r="E228" s="234" t="str">
        <f t="shared" ca="1" si="53"/>
        <v>Serbia</v>
      </c>
      <c r="F228" s="234" t="str">
        <f t="shared" ca="1" si="53"/>
        <v>rs</v>
      </c>
      <c r="G228" s="234" t="str">
        <f t="shared" ca="1" si="53"/>
        <v>e6bbls</v>
      </c>
      <c r="H228" s="633"/>
      <c r="I228" s="633"/>
      <c r="J228" s="231">
        <f t="shared" ca="1" si="53"/>
        <v>0</v>
      </c>
      <c r="K228" s="231">
        <f t="shared" ca="1" si="54"/>
        <v>7.1097500698975002</v>
      </c>
      <c r="L228" s="328">
        <f t="shared" ca="1" si="54"/>
        <v>0</v>
      </c>
      <c r="M228" s="249">
        <f ca="1">($J228/$F$5)*(1-$F$9)*Oil_Calcs!$F$10*$F$17</f>
        <v>0</v>
      </c>
      <c r="N228" s="231">
        <f ca="1">($J228/$F$5)*(1-$F$9)*Oil_Calcs!$F$11*$F$18</f>
        <v>0</v>
      </c>
      <c r="O228" s="638">
        <f ca="1">($J228/$F$5)*(1-$F$9)*Oil_Calcs!$F$12*$F$19</f>
        <v>0</v>
      </c>
      <c r="P228" s="249">
        <f ca="1">IFERROR(IF(Summary!$F$5="GWP100",INDEX('General Inputs'!$G$80:$G$169,MATCH(Oil_Calcs!F228,'General Inputs'!$F$80:$F$169,0)),INDEX('General Inputs'!$G$177:$G$266,MATCH(Oil_Calcs!$F228,'General Inputs'!$F$177:$F$266,0)))*$J228,0)</f>
        <v>0</v>
      </c>
      <c r="Q228" s="249">
        <f ca="1">IFERROR(IF(Summary!$F$5="GWP100",INDEX('General Inputs'!$H$80:$H$169,MATCH(Oil_Calcs!$F228,'General Inputs'!$F$80:$F$169,0)),INDEX('General Inputs'!$H$177:$H$266,MATCH(Oil_Calcs!$F228,'General Inputs'!$F$177:$F$266,0)))*$J228,0)</f>
        <v>0</v>
      </c>
      <c r="R228" s="249">
        <f ca="1">IFERROR(IF(Summary!$F$5="GWP100",INDEX('General Inputs'!$I$80:$I$169,MATCH(Oil_Calcs!$F228,'General Inputs'!$F$80:$F$169,0)),INDEX('General Inputs'!$I$177:$I$266,MATCH(Oil_Calcs!$F228,'General Inputs'!$F$177:$F$266,0)))*$J228,0)</f>
        <v>0</v>
      </c>
      <c r="S228" s="249">
        <f t="shared" ca="1" si="40"/>
        <v>0</v>
      </c>
      <c r="T228" s="231">
        <f t="shared" ca="1" si="38"/>
        <v>0</v>
      </c>
      <c r="U228" s="638">
        <f t="shared" ca="1" si="39"/>
        <v>0</v>
      </c>
      <c r="V228" s="249">
        <f ca="1">($K228/$F$5)*(1-$F$9)*Oil_Calcs!$F$10*$F$17</f>
        <v>2433.5877188500958</v>
      </c>
      <c r="W228" s="231">
        <f ca="1">($K228/$F$5)*(1-$F$9)*Oil_Calcs!$F$11*$F$18</f>
        <v>2646.5333660186452</v>
      </c>
      <c r="X228" s="638">
        <f ca="1">($K228/$F$5)*(1-$F$9)*Oil_Calcs!$F$12*$F$19</f>
        <v>2887.0745429810022</v>
      </c>
      <c r="Y228" s="249">
        <f ca="1">IFERROR(IF(Summary!$F$5="GWP100",INDEX('General Inputs'!$G$80:$G$169,MATCH(Oil_Calcs!F228,'General Inputs'!$F$80:$F$169,0)),INDEX('General Inputs'!$G$177:$G$266,MATCH(Oil_Calcs!$F228,'General Inputs'!$F$177:$F$266,0)))*$K228,0)</f>
        <v>252.62986628750107</v>
      </c>
      <c r="Z228" s="231">
        <f ca="1">IFERROR(IF(Summary!$F$5="GWP100",INDEX('General Inputs'!$H$80:$H$169,MATCH(Oil_Calcs!$F228,'General Inputs'!$F$80:$F$169,0)),INDEX('General Inputs'!$H$177:$H$266,MATCH(Oil_Calcs!$F228,'General Inputs'!$F$177:$F$266,0)))*$K228,0)</f>
        <v>315.35647926898457</v>
      </c>
      <c r="AA228" s="638">
        <f ca="1">IFERROR(IF(Summary!$F$5="GWP100",INDEX('General Inputs'!$I$80:$I$169,MATCH(Oil_Calcs!$F228,'General Inputs'!$F$80:$F$169,0)),INDEX('General Inputs'!$I$177:$I$266,MATCH(Oil_Calcs!$F228,'General Inputs'!$F$177:$F$266,0)))*$K228,0)</f>
        <v>835.35124707502916</v>
      </c>
      <c r="AB228" s="249">
        <f t="shared" ca="1" si="45"/>
        <v>2686.2175851375969</v>
      </c>
      <c r="AC228" s="231">
        <f t="shared" ca="1" si="46"/>
        <v>2961.8898452876297</v>
      </c>
      <c r="AD228" s="638">
        <f t="shared" ca="1" si="47"/>
        <v>3722.4257900560315</v>
      </c>
      <c r="AE228" s="639">
        <f ca="1">($L228/$F$5)*Oil_Calcs!$F$10*$F$17</f>
        <v>0</v>
      </c>
      <c r="AF228" s="640">
        <f ca="1">($L228/$F$5)*Oil_Calcs!$F$11*$F$18</f>
        <v>0</v>
      </c>
      <c r="AG228" s="641">
        <f ca="1">($L228/$F$5)*Oil_Calcs!$F$12*$F$19</f>
        <v>0</v>
      </c>
      <c r="AH228" s="639">
        <f t="shared" ca="1" si="41"/>
        <v>0</v>
      </c>
      <c r="AI228" s="640">
        <f t="shared" ca="1" si="42"/>
        <v>0</v>
      </c>
      <c r="AJ228" s="641">
        <f t="shared" ca="1" si="43"/>
        <v>0</v>
      </c>
      <c r="AK228" s="639">
        <f t="shared" ca="1" si="48"/>
        <v>0</v>
      </c>
      <c r="AL228" s="640">
        <f t="shared" ca="1" si="49"/>
        <v>0</v>
      </c>
      <c r="AM228" s="641">
        <f t="shared" ca="1" si="50"/>
        <v>0</v>
      </c>
    </row>
    <row r="229" spans="1:39" s="137" customFormat="1" ht="12.9" customHeight="1" x14ac:dyDescent="0.3">
      <c r="A229" s="134"/>
      <c r="B229" s="134"/>
      <c r="C229" s="135"/>
      <c r="D229" s="647"/>
      <c r="E229" s="234" t="str">
        <f t="shared" ca="1" si="53"/>
        <v>Russian Federation</v>
      </c>
      <c r="F229" s="234" t="str">
        <f t="shared" ca="1" si="53"/>
        <v>ru</v>
      </c>
      <c r="G229" s="234" t="str">
        <f t="shared" ca="1" si="53"/>
        <v>e6bbls</v>
      </c>
      <c r="H229" s="633"/>
      <c r="I229" s="633"/>
      <c r="J229" s="231">
        <f t="shared" ca="1" si="53"/>
        <v>4212.1000421210001</v>
      </c>
      <c r="K229" s="231">
        <f t="shared" ca="1" si="54"/>
        <v>4190.2548065025476</v>
      </c>
      <c r="L229" s="328">
        <f t="shared" ca="1" si="54"/>
        <v>3878.1250387812502</v>
      </c>
      <c r="M229" s="249">
        <f ca="1">($J229/$F$5)*(1-$F$9)*Oil_Calcs!$F$10*$F$17</f>
        <v>1441754.6091351449</v>
      </c>
      <c r="N229" s="231">
        <f ca="1">($J229/$F$5)*(1-$F$9)*Oil_Calcs!$F$11*$F$18</f>
        <v>1567912.1196791208</v>
      </c>
      <c r="O229" s="638">
        <f ca="1">($J229/$F$5)*(1-$F$9)*Oil_Calcs!$F$12*$F$19</f>
        <v>1710418.3247713044</v>
      </c>
      <c r="P229" s="249">
        <f ca="1">IFERROR(IF(Summary!$F$5="GWP100",INDEX('General Inputs'!$G$80:$G$169,MATCH(Oil_Calcs!F229,'General Inputs'!$F$80:$F$169,0)),INDEX('General Inputs'!$G$177:$G$266,MATCH(Oil_Calcs!$F229,'General Inputs'!$F$177:$F$266,0)))*$J229,0)</f>
        <v>196234.11066014832</v>
      </c>
      <c r="Q229" s="249">
        <f ca="1">IFERROR(IF(Summary!$F$5="GWP100",INDEX('General Inputs'!$H$80:$H$169,MATCH(Oil_Calcs!$F229,'General Inputs'!$F$80:$F$169,0)),INDEX('General Inputs'!$H$177:$H$266,MATCH(Oil_Calcs!$F229,'General Inputs'!$F$177:$F$266,0)))*$J229,0)</f>
        <v>236778.22779090446</v>
      </c>
      <c r="R229" s="249">
        <f ca="1">IFERROR(IF(Summary!$F$5="GWP100",INDEX('General Inputs'!$I$80:$I$169,MATCH(Oil_Calcs!$F229,'General Inputs'!$F$80:$F$169,0)),INDEX('General Inputs'!$I$177:$I$266,MATCH(Oil_Calcs!$F229,'General Inputs'!$F$177:$F$266,0)))*$J229,0)</f>
        <v>437580.51923801209</v>
      </c>
      <c r="S229" s="249">
        <f t="shared" ca="1" si="40"/>
        <v>1637988.7197952932</v>
      </c>
      <c r="T229" s="231">
        <f t="shared" ca="1" si="38"/>
        <v>1804690.3474700253</v>
      </c>
      <c r="U229" s="638">
        <f t="shared" ca="1" si="39"/>
        <v>2147998.8440093165</v>
      </c>
      <c r="V229" s="249">
        <f ca="1">($K229/$F$5)*(1-$F$9)*Oil_Calcs!$F$10*$F$17</f>
        <v>1434277.2299595335</v>
      </c>
      <c r="W229" s="231">
        <f ca="1">($K229/$F$5)*(1-$F$9)*Oil_Calcs!$F$11*$F$18</f>
        <v>1559780.4491725082</v>
      </c>
      <c r="X229" s="638">
        <f ca="1">($K229/$F$5)*(1-$F$9)*Oil_Calcs!$F$12*$F$19</f>
        <v>1701547.5736169864</v>
      </c>
      <c r="Y229" s="249">
        <f ca="1">IFERROR(IF(Summary!$F$5="GWP100",INDEX('General Inputs'!$G$80:$G$169,MATCH(Oil_Calcs!F229,'General Inputs'!$F$80:$F$169,0)),INDEX('General Inputs'!$G$177:$G$266,MATCH(Oil_Calcs!$F229,'General Inputs'!$F$177:$F$266,0)))*$K229,0)</f>
        <v>195216.3807057596</v>
      </c>
      <c r="Z229" s="231">
        <f ca="1">IFERROR(IF(Summary!$F$5="GWP100",INDEX('General Inputs'!$H$80:$H$169,MATCH(Oil_Calcs!$F229,'General Inputs'!$F$80:$F$169,0)),INDEX('General Inputs'!$H$177:$H$266,MATCH(Oil_Calcs!$F229,'General Inputs'!$F$177:$F$266,0)))*$K229,0)</f>
        <v>235550.22367806593</v>
      </c>
      <c r="AA229" s="638">
        <f ca="1">IFERROR(IF(Summary!$F$5="GWP100",INDEX('General Inputs'!$I$80:$I$169,MATCH(Oil_Calcs!$F229,'General Inputs'!$F$80:$F$169,0)),INDEX('General Inputs'!$I$177:$I$266,MATCH(Oil_Calcs!$F229,'General Inputs'!$F$177:$F$266,0)))*$K229,0)</f>
        <v>435311.09319180984</v>
      </c>
      <c r="AB229" s="249">
        <f t="shared" ca="1" si="45"/>
        <v>1629493.6106652932</v>
      </c>
      <c r="AC229" s="231">
        <f t="shared" ca="1" si="46"/>
        <v>1795330.6728505741</v>
      </c>
      <c r="AD229" s="638">
        <f t="shared" ca="1" si="47"/>
        <v>2136858.6668087961</v>
      </c>
      <c r="AE229" s="639">
        <f ca="1">($L229/$F$5)*Oil_Calcs!$F$10*$F$17</f>
        <v>1508453.0803983097</v>
      </c>
      <c r="AF229" s="640">
        <f ca="1">($L229/$F$5)*Oil_Calcs!$F$11*$F$18</f>
        <v>1640446.8914044688</v>
      </c>
      <c r="AG229" s="641">
        <f ca="1">($L229/$F$5)*Oil_Calcs!$F$12*$F$19</f>
        <v>1789545.7204875443</v>
      </c>
      <c r="AH229" s="639">
        <f t="shared" ca="1" si="41"/>
        <v>120231.64171931548</v>
      </c>
      <c r="AI229" s="640">
        <f t="shared" ca="1" si="42"/>
        <v>171442.22880552951</v>
      </c>
      <c r="AJ229" s="641">
        <f t="shared" ca="1" si="43"/>
        <v>404691.30959020101</v>
      </c>
      <c r="AK229" s="639">
        <f t="shared" ca="1" si="48"/>
        <v>1628684.7221176252</v>
      </c>
      <c r="AL229" s="640">
        <f t="shared" ca="1" si="49"/>
        <v>1811889.1202099982</v>
      </c>
      <c r="AM229" s="641">
        <f t="shared" ca="1" si="50"/>
        <v>2194237.0300777452</v>
      </c>
    </row>
    <row r="230" spans="1:39" s="137" customFormat="1" ht="12.9" customHeight="1" x14ac:dyDescent="0.3">
      <c r="A230" s="134"/>
      <c r="B230" s="134"/>
      <c r="C230" s="135"/>
      <c r="D230" s="647"/>
      <c r="E230" s="234" t="str">
        <f t="shared" ca="1" si="53"/>
        <v>Rwanda</v>
      </c>
      <c r="F230" s="234" t="str">
        <f t="shared" ca="1" si="53"/>
        <v>rw</v>
      </c>
      <c r="G230" s="234" t="str">
        <f t="shared" ca="1" si="53"/>
        <v>e6bbls</v>
      </c>
      <c r="H230" s="633"/>
      <c r="I230" s="633"/>
      <c r="J230" s="231">
        <f t="shared" ca="1" si="53"/>
        <v>0</v>
      </c>
      <c r="K230" s="231">
        <f t="shared" ca="1" si="54"/>
        <v>0</v>
      </c>
      <c r="L230" s="328">
        <f t="shared" ca="1" si="54"/>
        <v>0</v>
      </c>
      <c r="M230" s="249">
        <f ca="1">($J230/$F$5)*(1-$F$9)*Oil_Calcs!$F$10*$F$17</f>
        <v>0</v>
      </c>
      <c r="N230" s="231">
        <f ca="1">($J230/$F$5)*(1-$F$9)*Oil_Calcs!$F$11*$F$18</f>
        <v>0</v>
      </c>
      <c r="O230" s="638">
        <f ca="1">($J230/$F$5)*(1-$F$9)*Oil_Calcs!$F$12*$F$19</f>
        <v>0</v>
      </c>
      <c r="P230" s="249">
        <f ca="1">IFERROR(IF(Summary!$F$5="GWP100",INDEX('General Inputs'!$G$80:$G$169,MATCH(Oil_Calcs!F230,'General Inputs'!$F$80:$F$169,0)),INDEX('General Inputs'!$G$177:$G$266,MATCH(Oil_Calcs!$F230,'General Inputs'!$F$177:$F$266,0)))*$J230,0)</f>
        <v>0</v>
      </c>
      <c r="Q230" s="249">
        <f ca="1">IFERROR(IF(Summary!$F$5="GWP100",INDEX('General Inputs'!$H$80:$H$169,MATCH(Oil_Calcs!$F230,'General Inputs'!$F$80:$F$169,0)),INDEX('General Inputs'!$H$177:$H$266,MATCH(Oil_Calcs!$F230,'General Inputs'!$F$177:$F$266,0)))*$J230,0)</f>
        <v>0</v>
      </c>
      <c r="R230" s="249">
        <f ca="1">IFERROR(IF(Summary!$F$5="GWP100",INDEX('General Inputs'!$I$80:$I$169,MATCH(Oil_Calcs!$F230,'General Inputs'!$F$80:$F$169,0)),INDEX('General Inputs'!$I$177:$I$266,MATCH(Oil_Calcs!$F230,'General Inputs'!$F$177:$F$266,0)))*$J230,0)</f>
        <v>0</v>
      </c>
      <c r="S230" s="249">
        <f t="shared" ca="1" si="40"/>
        <v>0</v>
      </c>
      <c r="T230" s="231">
        <f t="shared" ca="1" si="38"/>
        <v>0</v>
      </c>
      <c r="U230" s="638">
        <f t="shared" ca="1" si="39"/>
        <v>0</v>
      </c>
      <c r="V230" s="249">
        <f ca="1">($K230/$F$5)*(1-$F$9)*Oil_Calcs!$F$10*$F$17</f>
        <v>0</v>
      </c>
      <c r="W230" s="231">
        <f ca="1">($K230/$F$5)*(1-$F$9)*Oil_Calcs!$F$11*$F$18</f>
        <v>0</v>
      </c>
      <c r="X230" s="638">
        <f ca="1">($K230/$F$5)*(1-$F$9)*Oil_Calcs!$F$12*$F$19</f>
        <v>0</v>
      </c>
      <c r="Y230" s="249">
        <f ca="1">IFERROR(IF(Summary!$F$5="GWP100",INDEX('General Inputs'!$G$80:$G$169,MATCH(Oil_Calcs!F230,'General Inputs'!$F$80:$F$169,0)),INDEX('General Inputs'!$G$177:$G$266,MATCH(Oil_Calcs!$F230,'General Inputs'!$F$177:$F$266,0)))*$K230,0)</f>
        <v>0</v>
      </c>
      <c r="Z230" s="231">
        <f ca="1">IFERROR(IF(Summary!$F$5="GWP100",INDEX('General Inputs'!$H$80:$H$169,MATCH(Oil_Calcs!$F230,'General Inputs'!$F$80:$F$169,0)),INDEX('General Inputs'!$H$177:$H$266,MATCH(Oil_Calcs!$F230,'General Inputs'!$F$177:$F$266,0)))*$K230,0)</f>
        <v>0</v>
      </c>
      <c r="AA230" s="638">
        <f ca="1">IFERROR(IF(Summary!$F$5="GWP100",INDEX('General Inputs'!$I$80:$I$169,MATCH(Oil_Calcs!$F230,'General Inputs'!$F$80:$F$169,0)),INDEX('General Inputs'!$I$177:$I$266,MATCH(Oil_Calcs!$F230,'General Inputs'!$F$177:$F$266,0)))*$K230,0)</f>
        <v>0</v>
      </c>
      <c r="AB230" s="249">
        <f t="shared" ca="1" si="45"/>
        <v>0</v>
      </c>
      <c r="AC230" s="231">
        <f t="shared" ca="1" si="46"/>
        <v>0</v>
      </c>
      <c r="AD230" s="638">
        <f t="shared" ca="1" si="47"/>
        <v>0</v>
      </c>
      <c r="AE230" s="639">
        <f ca="1">($L230/$F$5)*Oil_Calcs!$F$10*$F$17</f>
        <v>0</v>
      </c>
      <c r="AF230" s="640">
        <f ca="1">($L230/$F$5)*Oil_Calcs!$F$11*$F$18</f>
        <v>0</v>
      </c>
      <c r="AG230" s="641">
        <f ca="1">($L230/$F$5)*Oil_Calcs!$F$12*$F$19</f>
        <v>0</v>
      </c>
      <c r="AH230" s="639">
        <f t="shared" ca="1" si="41"/>
        <v>0</v>
      </c>
      <c r="AI230" s="640">
        <f t="shared" ca="1" si="42"/>
        <v>0</v>
      </c>
      <c r="AJ230" s="641">
        <f t="shared" ca="1" si="43"/>
        <v>0</v>
      </c>
      <c r="AK230" s="639">
        <f t="shared" ca="1" si="48"/>
        <v>0</v>
      </c>
      <c r="AL230" s="640">
        <f t="shared" ca="1" si="49"/>
        <v>0</v>
      </c>
      <c r="AM230" s="641">
        <f t="shared" ca="1" si="50"/>
        <v>0</v>
      </c>
    </row>
    <row r="231" spans="1:39" s="137" customFormat="1" ht="12.9" customHeight="1" x14ac:dyDescent="0.3">
      <c r="A231" s="134"/>
      <c r="B231" s="134"/>
      <c r="C231" s="135"/>
      <c r="D231" s="647"/>
      <c r="E231" s="234" t="str">
        <f t="shared" ca="1" si="53"/>
        <v>Saudi Arabia</v>
      </c>
      <c r="F231" s="234" t="str">
        <f t="shared" ca="1" si="53"/>
        <v>sa</v>
      </c>
      <c r="G231" s="234" t="str">
        <f t="shared" ca="1" si="53"/>
        <v>e6bbls</v>
      </c>
      <c r="H231" s="633"/>
      <c r="I231" s="633"/>
      <c r="J231" s="231">
        <f t="shared" ca="1" si="53"/>
        <v>4318.6800431868005</v>
      </c>
      <c r="K231" s="231">
        <f t="shared" ca="1" si="54"/>
        <v>4243.117892081179</v>
      </c>
      <c r="L231" s="328">
        <f t="shared" ca="1" si="54"/>
        <v>3579.9200357992004</v>
      </c>
      <c r="M231" s="249">
        <f ca="1">($J231/$F$5)*(1-$F$9)*Oil_Calcs!$F$10*$F$17</f>
        <v>1478235.7482917707</v>
      </c>
      <c r="N231" s="231">
        <f ca="1">($J231/$F$5)*(1-$F$9)*Oil_Calcs!$F$11*$F$18</f>
        <v>1607585.4592758543</v>
      </c>
      <c r="O231" s="638">
        <f ca="1">($J231/$F$5)*(1-$F$9)*Oil_Calcs!$F$12*$F$19</f>
        <v>1753697.5406147379</v>
      </c>
      <c r="P231" s="249">
        <f ca="1">IFERROR(IF(Summary!$F$5="GWP100",INDEX('General Inputs'!$G$80:$G$169,MATCH(Oil_Calcs!F231,'General Inputs'!$F$80:$F$169,0)),INDEX('General Inputs'!$G$177:$G$266,MATCH(Oil_Calcs!$F231,'General Inputs'!$F$177:$F$266,0)))*$J231,0)</f>
        <v>103928.47139853708</v>
      </c>
      <c r="Q231" s="249">
        <f ca="1">IFERROR(IF(Summary!$F$5="GWP100",INDEX('General Inputs'!$H$80:$H$169,MATCH(Oil_Calcs!$F231,'General Inputs'!$F$80:$F$169,0)),INDEX('General Inputs'!$H$177:$H$266,MATCH(Oil_Calcs!$F231,'General Inputs'!$F$177:$F$266,0)))*$J231,0)</f>
        <v>115513.57464175583</v>
      </c>
      <c r="R231" s="249">
        <f ca="1">IFERROR(IF(Summary!$F$5="GWP100",INDEX('General Inputs'!$I$80:$I$169,MATCH(Oil_Calcs!$F231,'General Inputs'!$F$80:$F$169,0)),INDEX('General Inputs'!$I$177:$I$266,MATCH(Oil_Calcs!$F231,'General Inputs'!$F$177:$F$266,0)))*$J231,0)</f>
        <v>173342.14571338275</v>
      </c>
      <c r="S231" s="249">
        <f t="shared" ca="1" si="40"/>
        <v>1582164.2196903077</v>
      </c>
      <c r="T231" s="231">
        <f t="shared" ref="T231:T281" ca="1" si="55">N231+Q231</f>
        <v>1723099.0339176101</v>
      </c>
      <c r="U231" s="638">
        <f t="shared" ref="U231:U281" ca="1" si="56">O231+R231</f>
        <v>1927039.6863281205</v>
      </c>
      <c r="V231" s="249">
        <f ca="1">($K231/$F$5)*(1-$F$9)*Oil_Calcs!$F$10*$F$17</f>
        <v>1452371.6713365051</v>
      </c>
      <c r="W231" s="231">
        <f ca="1">($K231/$F$5)*(1-$F$9)*Oil_Calcs!$F$11*$F$18</f>
        <v>1579458.2041482981</v>
      </c>
      <c r="X231" s="638">
        <f ca="1">($K231/$F$5)*(1-$F$9)*Oil_Calcs!$F$12*$F$19</f>
        <v>1723013.8230824466</v>
      </c>
      <c r="Y231" s="249">
        <f ca="1">IFERROR(IF(Summary!$F$5="GWP100",INDEX('General Inputs'!$G$80:$G$169,MATCH(Oil_Calcs!F231,'General Inputs'!$F$80:$F$169,0)),INDEX('General Inputs'!$G$177:$G$266,MATCH(Oil_Calcs!$F231,'General Inputs'!$F$177:$F$266,0)))*$K231,0)</f>
        <v>102110.07809746779</v>
      </c>
      <c r="Z231" s="231">
        <f ca="1">IFERROR(IF(Summary!$F$5="GWP100",INDEX('General Inputs'!$H$80:$H$169,MATCH(Oil_Calcs!$F231,'General Inputs'!$F$80:$F$169,0)),INDEX('General Inputs'!$H$177:$H$266,MATCH(Oil_Calcs!$F231,'General Inputs'!$F$177:$F$266,0)))*$K231,0)</f>
        <v>113492.48160070015</v>
      </c>
      <c r="AA231" s="638">
        <f ca="1">IFERROR(IF(Summary!$F$5="GWP100",INDEX('General Inputs'!$I$80:$I$169,MATCH(Oil_Calcs!$F231,'General Inputs'!$F$80:$F$169,0)),INDEX('General Inputs'!$I$177:$I$266,MATCH(Oil_Calcs!$F231,'General Inputs'!$F$177:$F$266,0)))*$K231,0)</f>
        <v>170309.25018132522</v>
      </c>
      <c r="AB231" s="249">
        <f t="shared" ca="1" si="45"/>
        <v>1554481.7494339729</v>
      </c>
      <c r="AC231" s="231">
        <f t="shared" ca="1" si="46"/>
        <v>1692950.6857489983</v>
      </c>
      <c r="AD231" s="638">
        <f t="shared" ca="1" si="47"/>
        <v>1893323.0732637718</v>
      </c>
      <c r="AE231" s="639">
        <f ca="1">($L231/$F$5)*Oil_Calcs!$F$10*$F$17</f>
        <v>1392461.9117690939</v>
      </c>
      <c r="AF231" s="640">
        <f ca="1">($L231/$F$5)*Oil_Calcs!$F$11*$F$18</f>
        <v>1514306.1751430617</v>
      </c>
      <c r="AG231" s="641">
        <f ca="1">($L231/$F$5)*Oil_Calcs!$F$12*$F$19</f>
        <v>1651940.1813215846</v>
      </c>
      <c r="AH231" s="639">
        <f t="shared" ca="1" si="41"/>
        <v>110986.53571605141</v>
      </c>
      <c r="AI231" s="640">
        <f t="shared" ca="1" si="42"/>
        <v>158259.32989408314</v>
      </c>
      <c r="AJ231" s="641">
        <f t="shared" ca="1" si="43"/>
        <v>373572.92841982981</v>
      </c>
      <c r="AK231" s="639">
        <f t="shared" ca="1" si="48"/>
        <v>1503448.4474851454</v>
      </c>
      <c r="AL231" s="640">
        <f t="shared" ca="1" si="49"/>
        <v>1672565.5050371448</v>
      </c>
      <c r="AM231" s="641">
        <f t="shared" ca="1" si="50"/>
        <v>2025513.1097414144</v>
      </c>
    </row>
    <row r="232" spans="1:39" s="137" customFormat="1" ht="12.9" customHeight="1" x14ac:dyDescent="0.3">
      <c r="A232" s="134"/>
      <c r="B232" s="134"/>
      <c r="C232" s="135"/>
      <c r="D232" s="647"/>
      <c r="E232" s="234" t="str">
        <f t="shared" ca="1" si="53"/>
        <v>Solomon Islands</v>
      </c>
      <c r="F232" s="234" t="str">
        <f t="shared" ca="1" si="53"/>
        <v>sb</v>
      </c>
      <c r="G232" s="234" t="str">
        <f t="shared" ca="1" si="53"/>
        <v>e6bbls</v>
      </c>
      <c r="H232" s="633"/>
      <c r="I232" s="633"/>
      <c r="J232" s="231">
        <f t="shared" ca="1" si="53"/>
        <v>0</v>
      </c>
      <c r="K232" s="231">
        <f t="shared" ca="1" si="54"/>
        <v>0</v>
      </c>
      <c r="L232" s="328">
        <f t="shared" ca="1" si="54"/>
        <v>0</v>
      </c>
      <c r="M232" s="249">
        <f ca="1">($J232/$F$5)*(1-$F$9)*Oil_Calcs!$F$10*$F$17</f>
        <v>0</v>
      </c>
      <c r="N232" s="231">
        <f ca="1">($J232/$F$5)*(1-$F$9)*Oil_Calcs!$F$11*$F$18</f>
        <v>0</v>
      </c>
      <c r="O232" s="638">
        <f ca="1">($J232/$F$5)*(1-$F$9)*Oil_Calcs!$F$12*$F$19</f>
        <v>0</v>
      </c>
      <c r="P232" s="249">
        <f ca="1">IFERROR(IF(Summary!$F$5="GWP100",INDEX('General Inputs'!$G$80:$G$169,MATCH(Oil_Calcs!F232,'General Inputs'!$F$80:$F$169,0)),INDEX('General Inputs'!$G$177:$G$266,MATCH(Oil_Calcs!$F232,'General Inputs'!$F$177:$F$266,0)))*$J232,0)</f>
        <v>0</v>
      </c>
      <c r="Q232" s="249">
        <f ca="1">IFERROR(IF(Summary!$F$5="GWP100",INDEX('General Inputs'!$H$80:$H$169,MATCH(Oil_Calcs!$F232,'General Inputs'!$F$80:$F$169,0)),INDEX('General Inputs'!$H$177:$H$266,MATCH(Oil_Calcs!$F232,'General Inputs'!$F$177:$F$266,0)))*$J232,0)</f>
        <v>0</v>
      </c>
      <c r="R232" s="249">
        <f ca="1">IFERROR(IF(Summary!$F$5="GWP100",INDEX('General Inputs'!$I$80:$I$169,MATCH(Oil_Calcs!$F232,'General Inputs'!$F$80:$F$169,0)),INDEX('General Inputs'!$I$177:$I$266,MATCH(Oil_Calcs!$F232,'General Inputs'!$F$177:$F$266,0)))*$J232,0)</f>
        <v>0</v>
      </c>
      <c r="S232" s="249">
        <f t="shared" ref="S232:S281" ca="1" si="57">M232+P232</f>
        <v>0</v>
      </c>
      <c r="T232" s="231">
        <f t="shared" ca="1" si="55"/>
        <v>0</v>
      </c>
      <c r="U232" s="638">
        <f t="shared" ca="1" si="56"/>
        <v>0</v>
      </c>
      <c r="V232" s="249">
        <f ca="1">($K232/$F$5)*(1-$F$9)*Oil_Calcs!$F$10*$F$17</f>
        <v>0</v>
      </c>
      <c r="W232" s="231">
        <f ca="1">($K232/$F$5)*(1-$F$9)*Oil_Calcs!$F$11*$F$18</f>
        <v>0</v>
      </c>
      <c r="X232" s="638">
        <f ca="1">($K232/$F$5)*(1-$F$9)*Oil_Calcs!$F$12*$F$19</f>
        <v>0</v>
      </c>
      <c r="Y232" s="249">
        <f ca="1">IFERROR(IF(Summary!$F$5="GWP100",INDEX('General Inputs'!$G$80:$G$169,MATCH(Oil_Calcs!F232,'General Inputs'!$F$80:$F$169,0)),INDEX('General Inputs'!$G$177:$G$266,MATCH(Oil_Calcs!$F232,'General Inputs'!$F$177:$F$266,0)))*$K232,0)</f>
        <v>0</v>
      </c>
      <c r="Z232" s="231">
        <f ca="1">IFERROR(IF(Summary!$F$5="GWP100",INDEX('General Inputs'!$H$80:$H$169,MATCH(Oil_Calcs!$F232,'General Inputs'!$F$80:$F$169,0)),INDEX('General Inputs'!$H$177:$H$266,MATCH(Oil_Calcs!$F232,'General Inputs'!$F$177:$F$266,0)))*$K232,0)</f>
        <v>0</v>
      </c>
      <c r="AA232" s="638">
        <f ca="1">IFERROR(IF(Summary!$F$5="GWP100",INDEX('General Inputs'!$I$80:$I$169,MATCH(Oil_Calcs!$F232,'General Inputs'!$F$80:$F$169,0)),INDEX('General Inputs'!$I$177:$I$266,MATCH(Oil_Calcs!$F232,'General Inputs'!$F$177:$F$266,0)))*$K232,0)</f>
        <v>0</v>
      </c>
      <c r="AB232" s="249">
        <f t="shared" ca="1" si="45"/>
        <v>0</v>
      </c>
      <c r="AC232" s="231">
        <f t="shared" ca="1" si="46"/>
        <v>0</v>
      </c>
      <c r="AD232" s="638">
        <f t="shared" ca="1" si="47"/>
        <v>0</v>
      </c>
      <c r="AE232" s="639">
        <f ca="1">($L232/$F$5)*Oil_Calcs!$F$10*$F$17</f>
        <v>0</v>
      </c>
      <c r="AF232" s="640">
        <f ca="1">($L232/$F$5)*Oil_Calcs!$F$11*$F$18</f>
        <v>0</v>
      </c>
      <c r="AG232" s="641">
        <f ca="1">($L232/$F$5)*Oil_Calcs!$F$12*$F$19</f>
        <v>0</v>
      </c>
      <c r="AH232" s="639">
        <f t="shared" ref="AH232:AH287" ca="1" si="58">$L232*$F$26</f>
        <v>0</v>
      </c>
      <c r="AI232" s="640">
        <f t="shared" ref="AI232:AI287" ca="1" si="59">$L232*$F$27</f>
        <v>0</v>
      </c>
      <c r="AJ232" s="641">
        <f t="shared" ref="AJ232:AJ287" ca="1" si="60">$L232*$F$28</f>
        <v>0</v>
      </c>
      <c r="AK232" s="639">
        <f t="shared" ca="1" si="48"/>
        <v>0</v>
      </c>
      <c r="AL232" s="640">
        <f t="shared" ca="1" si="49"/>
        <v>0</v>
      </c>
      <c r="AM232" s="641">
        <f t="shared" ca="1" si="50"/>
        <v>0</v>
      </c>
    </row>
    <row r="233" spans="1:39" s="137" customFormat="1" ht="12.9" customHeight="1" x14ac:dyDescent="0.3">
      <c r="A233" s="134"/>
      <c r="B233" s="134"/>
      <c r="C233" s="135"/>
      <c r="D233" s="647"/>
      <c r="E233" s="234" t="str">
        <f t="shared" ca="1" si="53"/>
        <v>Seychelles</v>
      </c>
      <c r="F233" s="234" t="str">
        <f t="shared" ca="1" si="53"/>
        <v>sc</v>
      </c>
      <c r="G233" s="234" t="str">
        <f t="shared" ca="1" si="53"/>
        <v>e6bbls</v>
      </c>
      <c r="H233" s="633"/>
      <c r="I233" s="633"/>
      <c r="J233" s="231">
        <f t="shared" ca="1" si="53"/>
        <v>0</v>
      </c>
      <c r="K233" s="231">
        <f t="shared" ca="1" si="54"/>
        <v>0</v>
      </c>
      <c r="L233" s="328">
        <f t="shared" ca="1" si="54"/>
        <v>0</v>
      </c>
      <c r="M233" s="249">
        <f ca="1">($J233/$F$5)*(1-$F$9)*Oil_Calcs!$F$10*$F$17</f>
        <v>0</v>
      </c>
      <c r="N233" s="231">
        <f ca="1">($J233/$F$5)*(1-$F$9)*Oil_Calcs!$F$11*$F$18</f>
        <v>0</v>
      </c>
      <c r="O233" s="638">
        <f ca="1">($J233/$F$5)*(1-$F$9)*Oil_Calcs!$F$12*$F$19</f>
        <v>0</v>
      </c>
      <c r="P233" s="249">
        <f ca="1">IFERROR(IF(Summary!$F$5="GWP100",INDEX('General Inputs'!$G$80:$G$169,MATCH(Oil_Calcs!F233,'General Inputs'!$F$80:$F$169,0)),INDEX('General Inputs'!$G$177:$G$266,MATCH(Oil_Calcs!$F233,'General Inputs'!$F$177:$F$266,0)))*$J233,0)</f>
        <v>0</v>
      </c>
      <c r="Q233" s="249">
        <f ca="1">IFERROR(IF(Summary!$F$5="GWP100",INDEX('General Inputs'!$H$80:$H$169,MATCH(Oil_Calcs!$F233,'General Inputs'!$F$80:$F$169,0)),INDEX('General Inputs'!$H$177:$H$266,MATCH(Oil_Calcs!$F233,'General Inputs'!$F$177:$F$266,0)))*$J233,0)</f>
        <v>0</v>
      </c>
      <c r="R233" s="249">
        <f ca="1">IFERROR(IF(Summary!$F$5="GWP100",INDEX('General Inputs'!$I$80:$I$169,MATCH(Oil_Calcs!$F233,'General Inputs'!$F$80:$F$169,0)),INDEX('General Inputs'!$I$177:$I$266,MATCH(Oil_Calcs!$F233,'General Inputs'!$F$177:$F$266,0)))*$J233,0)</f>
        <v>0</v>
      </c>
      <c r="S233" s="249">
        <f t="shared" ca="1" si="57"/>
        <v>0</v>
      </c>
      <c r="T233" s="231">
        <f t="shared" ca="1" si="55"/>
        <v>0</v>
      </c>
      <c r="U233" s="638">
        <f t="shared" ca="1" si="56"/>
        <v>0</v>
      </c>
      <c r="V233" s="249">
        <f ca="1">($K233/$F$5)*(1-$F$9)*Oil_Calcs!$F$10*$F$17</f>
        <v>0</v>
      </c>
      <c r="W233" s="231">
        <f ca="1">($K233/$F$5)*(1-$F$9)*Oil_Calcs!$F$11*$F$18</f>
        <v>0</v>
      </c>
      <c r="X233" s="638">
        <f ca="1">($K233/$F$5)*(1-$F$9)*Oil_Calcs!$F$12*$F$19</f>
        <v>0</v>
      </c>
      <c r="Y233" s="249">
        <f ca="1">IFERROR(IF(Summary!$F$5="GWP100",INDEX('General Inputs'!$G$80:$G$169,MATCH(Oil_Calcs!F233,'General Inputs'!$F$80:$F$169,0)),INDEX('General Inputs'!$G$177:$G$266,MATCH(Oil_Calcs!$F233,'General Inputs'!$F$177:$F$266,0)))*$K233,0)</f>
        <v>0</v>
      </c>
      <c r="Z233" s="231">
        <f ca="1">IFERROR(IF(Summary!$F$5="GWP100",INDEX('General Inputs'!$H$80:$H$169,MATCH(Oil_Calcs!$F233,'General Inputs'!$F$80:$F$169,0)),INDEX('General Inputs'!$H$177:$H$266,MATCH(Oil_Calcs!$F233,'General Inputs'!$F$177:$F$266,0)))*$K233,0)</f>
        <v>0</v>
      </c>
      <c r="AA233" s="638">
        <f ca="1">IFERROR(IF(Summary!$F$5="GWP100",INDEX('General Inputs'!$I$80:$I$169,MATCH(Oil_Calcs!$F233,'General Inputs'!$F$80:$F$169,0)),INDEX('General Inputs'!$I$177:$I$266,MATCH(Oil_Calcs!$F233,'General Inputs'!$F$177:$F$266,0)))*$K233,0)</f>
        <v>0</v>
      </c>
      <c r="AB233" s="249">
        <f t="shared" ca="1" si="45"/>
        <v>0</v>
      </c>
      <c r="AC233" s="231">
        <f t="shared" ca="1" si="46"/>
        <v>0</v>
      </c>
      <c r="AD233" s="638">
        <f t="shared" ca="1" si="47"/>
        <v>0</v>
      </c>
      <c r="AE233" s="639">
        <f ca="1">($L233/$F$5)*Oil_Calcs!$F$10*$F$17</f>
        <v>0</v>
      </c>
      <c r="AF233" s="640">
        <f ca="1">($L233/$F$5)*Oil_Calcs!$F$11*$F$18</f>
        <v>0</v>
      </c>
      <c r="AG233" s="641">
        <f ca="1">($L233/$F$5)*Oil_Calcs!$F$12*$F$19</f>
        <v>0</v>
      </c>
      <c r="AH233" s="639">
        <f t="shared" ca="1" si="58"/>
        <v>0</v>
      </c>
      <c r="AI233" s="640">
        <f t="shared" ca="1" si="59"/>
        <v>0</v>
      </c>
      <c r="AJ233" s="641">
        <f t="shared" ca="1" si="60"/>
        <v>0</v>
      </c>
      <c r="AK233" s="639">
        <f t="shared" ca="1" si="48"/>
        <v>0</v>
      </c>
      <c r="AL233" s="640">
        <f t="shared" ca="1" si="49"/>
        <v>0</v>
      </c>
      <c r="AM233" s="641">
        <f t="shared" ca="1" si="50"/>
        <v>0</v>
      </c>
    </row>
    <row r="234" spans="1:39" s="137" customFormat="1" ht="12.9" customHeight="1" x14ac:dyDescent="0.3">
      <c r="A234" s="134"/>
      <c r="B234" s="134"/>
      <c r="C234" s="135"/>
      <c r="D234" s="647"/>
      <c r="E234" s="234" t="str">
        <f t="shared" ca="1" si="53"/>
        <v>Sudan</v>
      </c>
      <c r="F234" s="234" t="str">
        <f t="shared" ca="1" si="53"/>
        <v>sd</v>
      </c>
      <c r="G234" s="234" t="str">
        <f t="shared" ca="1" si="53"/>
        <v>e6bbls</v>
      </c>
      <c r="H234" s="633"/>
      <c r="I234" s="633"/>
      <c r="J234" s="231">
        <f t="shared" ca="1" si="53"/>
        <v>37.230000372300005</v>
      </c>
      <c r="K234" s="231">
        <f t="shared" ca="1" si="54"/>
        <v>26.292190262821901</v>
      </c>
      <c r="L234" s="328">
        <f t="shared" ca="1" si="54"/>
        <v>88.695000886949998</v>
      </c>
      <c r="M234" s="249">
        <f ca="1">($J234/$F$5)*(1-$F$9)*Oil_Calcs!$F$10*$F$17</f>
        <v>12743.41162320492</v>
      </c>
      <c r="N234" s="231">
        <f ca="1">($J234/$F$5)*(1-$F$9)*Oil_Calcs!$F$11*$F$18</f>
        <v>13858.495338584953</v>
      </c>
      <c r="O234" s="638">
        <f ca="1">($J234/$F$5)*(1-$F$9)*Oil_Calcs!$F$12*$F$19</f>
        <v>15118.082246678774</v>
      </c>
      <c r="P234" s="249">
        <f ca="1">IFERROR(IF(Summary!$F$5="GWP100",INDEX('General Inputs'!$G$80:$G$169,MATCH(Oil_Calcs!F234,'General Inputs'!$F$80:$F$169,0)),INDEX('General Inputs'!$G$177:$G$266,MATCH(Oil_Calcs!$F234,'General Inputs'!$F$177:$F$266,0)))*$J234,0)</f>
        <v>2264.9664613889354</v>
      </c>
      <c r="Q234" s="249">
        <f ca="1">IFERROR(IF(Summary!$F$5="GWP100",INDEX('General Inputs'!$H$80:$H$169,MATCH(Oil_Calcs!$F234,'General Inputs'!$F$80:$F$169,0)),INDEX('General Inputs'!$H$177:$H$266,MATCH(Oil_Calcs!$F234,'General Inputs'!$F$177:$F$266,0)))*$J234,0)</f>
        <v>3193.2403781598377</v>
      </c>
      <c r="R234" s="249">
        <f ca="1">IFERROR(IF(Summary!$F$5="GWP100",INDEX('General Inputs'!$I$80:$I$169,MATCH(Oil_Calcs!$F234,'General Inputs'!$F$80:$F$169,0)),INDEX('General Inputs'!$I$177:$I$266,MATCH(Oil_Calcs!$F234,'General Inputs'!$F$177:$F$266,0)))*$J234,0)</f>
        <v>5044.177869439487</v>
      </c>
      <c r="S234" s="249">
        <f t="shared" ca="1" si="57"/>
        <v>15008.378084593856</v>
      </c>
      <c r="T234" s="231">
        <f t="shared" ca="1" si="55"/>
        <v>17051.735716744792</v>
      </c>
      <c r="U234" s="638">
        <f t="shared" ca="1" si="56"/>
        <v>20162.260116118261</v>
      </c>
      <c r="V234" s="249">
        <f ca="1">($K234/$F$5)*(1-$F$9)*Oil_Calcs!$F$10*$F$17</f>
        <v>8999.5218813923675</v>
      </c>
      <c r="W234" s="231">
        <f ca="1">($K234/$F$5)*(1-$F$9)*Oil_Calcs!$F$11*$F$18</f>
        <v>9787.004903432824</v>
      </c>
      <c r="X234" s="638">
        <f ca="1">($K234/$F$5)*(1-$F$9)*Oil_Calcs!$F$12*$F$19</f>
        <v>10676.537492983976</v>
      </c>
      <c r="Y234" s="249">
        <f ca="1">IFERROR(IF(Summary!$F$5="GWP100",INDEX('General Inputs'!$G$80:$G$169,MATCH(Oil_Calcs!F234,'General Inputs'!$F$80:$F$169,0)),INDEX('General Inputs'!$G$177:$G$266,MATCH(Oil_Calcs!$F234,'General Inputs'!$F$177:$F$266,0)))*$K234,0)</f>
        <v>1599.5414597431923</v>
      </c>
      <c r="Z234" s="231">
        <f ca="1">IFERROR(IF(Summary!$F$5="GWP100",INDEX('General Inputs'!$H$80:$H$169,MATCH(Oil_Calcs!$F234,'General Inputs'!$F$80:$F$169,0)),INDEX('General Inputs'!$H$177:$H$266,MATCH(Oil_Calcs!$F234,'General Inputs'!$F$177:$F$266,0)))*$K234,0)</f>
        <v>2255.0975755554923</v>
      </c>
      <c r="AA234" s="638">
        <f ca="1">IFERROR(IF(Summary!$F$5="GWP100",INDEX('General Inputs'!$I$80:$I$169,MATCH(Oil_Calcs!$F234,'General Inputs'!$F$80:$F$169,0)),INDEX('General Inputs'!$I$177:$I$266,MATCH(Oil_Calcs!$F234,'General Inputs'!$F$177:$F$266,0)))*$K234,0)</f>
        <v>3562.2477286219109</v>
      </c>
      <c r="AB234" s="249">
        <f t="shared" ref="AB234:AB281" ca="1" si="61">V234+Y234</f>
        <v>10599.063341135559</v>
      </c>
      <c r="AC234" s="231">
        <f t="shared" ref="AC234:AC281" ca="1" si="62">W234+Z234</f>
        <v>12042.102478988316</v>
      </c>
      <c r="AD234" s="638">
        <f t="shared" ref="AD234:AD281" ca="1" si="63">X234+AA234</f>
        <v>14238.785221605887</v>
      </c>
      <c r="AE234" s="639">
        <f ca="1">($L234/$F$5)*Oil_Calcs!$F$10*$F$17</f>
        <v>34499.209274050751</v>
      </c>
      <c r="AF234" s="640">
        <f ca="1">($L234/$F$5)*Oil_Calcs!$F$11*$F$18</f>
        <v>37517.985375179844</v>
      </c>
      <c r="AG234" s="641">
        <f ca="1">($L234/$F$5)*Oil_Calcs!$F$12*$F$19</f>
        <v>40927.963301503361</v>
      </c>
      <c r="AH234" s="639">
        <f t="shared" ca="1" si="58"/>
        <v>2749.7683706158737</v>
      </c>
      <c r="AI234" s="640">
        <f t="shared" ca="1" si="59"/>
        <v>3920.984621152345</v>
      </c>
      <c r="AJ234" s="641">
        <f t="shared" ca="1" si="60"/>
        <v>9255.5283040394206</v>
      </c>
      <c r="AK234" s="639">
        <f t="shared" ref="AK234:AK281" ca="1" si="64">AE234+AH234</f>
        <v>37248.977644666622</v>
      </c>
      <c r="AL234" s="640">
        <f t="shared" ref="AL234:AL281" ca="1" si="65">AF234+AI234</f>
        <v>41438.969996332191</v>
      </c>
      <c r="AM234" s="641">
        <f t="shared" ref="AM234:AM281" ca="1" si="66">AG234+AJ234</f>
        <v>50183.491605542782</v>
      </c>
    </row>
    <row r="235" spans="1:39" s="137" customFormat="1" ht="12.9" customHeight="1" x14ac:dyDescent="0.3">
      <c r="A235" s="134"/>
      <c r="B235" s="134"/>
      <c r="C235" s="135"/>
      <c r="D235" s="647"/>
      <c r="E235" s="234" t="str">
        <f t="shared" ca="1" si="53"/>
        <v>Sweden</v>
      </c>
      <c r="F235" s="234" t="str">
        <f t="shared" ca="1" si="53"/>
        <v>se</v>
      </c>
      <c r="G235" s="234" t="str">
        <f t="shared" ca="1" si="53"/>
        <v>e6bbls</v>
      </c>
      <c r="H235" s="633"/>
      <c r="I235" s="633"/>
      <c r="J235" s="231">
        <f t="shared" ca="1" si="53"/>
        <v>0</v>
      </c>
      <c r="K235" s="231">
        <f t="shared" ca="1" si="54"/>
        <v>5.0713100507130999</v>
      </c>
      <c r="L235" s="328">
        <f t="shared" ca="1" si="54"/>
        <v>0</v>
      </c>
      <c r="M235" s="249">
        <f ca="1">($J235/$F$5)*(1-$F$9)*Oil_Calcs!$F$10*$F$17</f>
        <v>0</v>
      </c>
      <c r="N235" s="231">
        <f ca="1">($J235/$F$5)*(1-$F$9)*Oil_Calcs!$F$11*$F$18</f>
        <v>0</v>
      </c>
      <c r="O235" s="638">
        <f ca="1">($J235/$F$5)*(1-$F$9)*Oil_Calcs!$F$12*$F$19</f>
        <v>0</v>
      </c>
      <c r="P235" s="249">
        <f ca="1">IFERROR(IF(Summary!$F$5="GWP100",INDEX('General Inputs'!$G$80:$G$169,MATCH(Oil_Calcs!F235,'General Inputs'!$F$80:$F$169,0)),INDEX('General Inputs'!$G$177:$G$266,MATCH(Oil_Calcs!$F235,'General Inputs'!$F$177:$F$266,0)))*$J235,0)</f>
        <v>0</v>
      </c>
      <c r="Q235" s="249">
        <f ca="1">IFERROR(IF(Summary!$F$5="GWP100",INDEX('General Inputs'!$H$80:$H$169,MATCH(Oil_Calcs!$F235,'General Inputs'!$F$80:$F$169,0)),INDEX('General Inputs'!$H$177:$H$266,MATCH(Oil_Calcs!$F235,'General Inputs'!$F$177:$F$266,0)))*$J235,0)</f>
        <v>0</v>
      </c>
      <c r="R235" s="249">
        <f ca="1">IFERROR(IF(Summary!$F$5="GWP100",INDEX('General Inputs'!$I$80:$I$169,MATCH(Oil_Calcs!$F235,'General Inputs'!$F$80:$F$169,0)),INDEX('General Inputs'!$I$177:$I$266,MATCH(Oil_Calcs!$F235,'General Inputs'!$F$177:$F$266,0)))*$J235,0)</f>
        <v>0</v>
      </c>
      <c r="S235" s="249">
        <f t="shared" ca="1" si="57"/>
        <v>0</v>
      </c>
      <c r="T235" s="231">
        <f t="shared" ca="1" si="55"/>
        <v>0</v>
      </c>
      <c r="U235" s="638">
        <f t="shared" ca="1" si="56"/>
        <v>0</v>
      </c>
      <c r="V235" s="249">
        <f ca="1">($K235/$F$5)*(1-$F$9)*Oil_Calcs!$F$10*$F$17</f>
        <v>1735.852559733423</v>
      </c>
      <c r="W235" s="231">
        <f ca="1">($K235/$F$5)*(1-$F$9)*Oil_Calcs!$F$11*$F$18</f>
        <v>1887.7444532774439</v>
      </c>
      <c r="X235" s="638">
        <f ca="1">($K235/$F$5)*(1-$F$9)*Oil_Calcs!$F$12*$F$19</f>
        <v>2059.319948385832</v>
      </c>
      <c r="Y235" s="249">
        <f ca="1">IFERROR(IF(Summary!$F$5="GWP100",INDEX('General Inputs'!$G$80:$G$169,MATCH(Oil_Calcs!F235,'General Inputs'!$F$80:$F$169,0)),INDEX('General Inputs'!$G$177:$G$266,MATCH(Oil_Calcs!$F235,'General Inputs'!$F$177:$F$266,0)))*$K235,0)</f>
        <v>0</v>
      </c>
      <c r="Z235" s="231">
        <f ca="1">IFERROR(IF(Summary!$F$5="GWP100",INDEX('General Inputs'!$H$80:$H$169,MATCH(Oil_Calcs!$F235,'General Inputs'!$F$80:$F$169,0)),INDEX('General Inputs'!$H$177:$H$266,MATCH(Oil_Calcs!$F235,'General Inputs'!$F$177:$F$266,0)))*$K235,0)</f>
        <v>0</v>
      </c>
      <c r="AA235" s="638">
        <f ca="1">IFERROR(IF(Summary!$F$5="GWP100",INDEX('General Inputs'!$I$80:$I$169,MATCH(Oil_Calcs!$F235,'General Inputs'!$F$80:$F$169,0)),INDEX('General Inputs'!$I$177:$I$266,MATCH(Oil_Calcs!$F235,'General Inputs'!$F$177:$F$266,0)))*$K235,0)</f>
        <v>0</v>
      </c>
      <c r="AB235" s="249">
        <f t="shared" ca="1" si="61"/>
        <v>1735.852559733423</v>
      </c>
      <c r="AC235" s="231">
        <f t="shared" ca="1" si="62"/>
        <v>1887.7444532774439</v>
      </c>
      <c r="AD235" s="638">
        <f t="shared" ca="1" si="63"/>
        <v>2059.319948385832</v>
      </c>
      <c r="AE235" s="639">
        <f ca="1">($L235/$F$5)*Oil_Calcs!$F$10*$F$17</f>
        <v>0</v>
      </c>
      <c r="AF235" s="640">
        <f ca="1">($L235/$F$5)*Oil_Calcs!$F$11*$F$18</f>
        <v>0</v>
      </c>
      <c r="AG235" s="641">
        <f ca="1">($L235/$F$5)*Oil_Calcs!$F$12*$F$19</f>
        <v>0</v>
      </c>
      <c r="AH235" s="639">
        <f t="shared" ca="1" si="58"/>
        <v>0</v>
      </c>
      <c r="AI235" s="640">
        <f t="shared" ca="1" si="59"/>
        <v>0</v>
      </c>
      <c r="AJ235" s="641">
        <f t="shared" ca="1" si="60"/>
        <v>0</v>
      </c>
      <c r="AK235" s="639">
        <f t="shared" ca="1" si="64"/>
        <v>0</v>
      </c>
      <c r="AL235" s="640">
        <f t="shared" ca="1" si="65"/>
        <v>0</v>
      </c>
      <c r="AM235" s="641">
        <f t="shared" ca="1" si="66"/>
        <v>0</v>
      </c>
    </row>
    <row r="236" spans="1:39" s="137" customFormat="1" ht="12.9" customHeight="1" x14ac:dyDescent="0.3">
      <c r="A236" s="134"/>
      <c r="B236" s="134"/>
      <c r="C236" s="135"/>
      <c r="D236" s="647"/>
      <c r="E236" s="234" t="str">
        <f t="shared" ca="1" si="53"/>
        <v>Singapore</v>
      </c>
      <c r="F236" s="234" t="str">
        <f t="shared" ca="1" si="53"/>
        <v>sg</v>
      </c>
      <c r="G236" s="234" t="str">
        <f t="shared" ca="1" si="53"/>
        <v>e6bbls</v>
      </c>
      <c r="H236" s="633"/>
      <c r="I236" s="633"/>
      <c r="J236" s="231">
        <f t="shared" ca="1" si="53"/>
        <v>0</v>
      </c>
      <c r="K236" s="231">
        <f t="shared" ca="1" si="54"/>
        <v>0</v>
      </c>
      <c r="L236" s="328">
        <f t="shared" ca="1" si="54"/>
        <v>0</v>
      </c>
      <c r="M236" s="249">
        <f ca="1">($J236/$F$5)*(1-$F$9)*Oil_Calcs!$F$10*$F$17</f>
        <v>0</v>
      </c>
      <c r="N236" s="231">
        <f ca="1">($J236/$F$5)*(1-$F$9)*Oil_Calcs!$F$11*$F$18</f>
        <v>0</v>
      </c>
      <c r="O236" s="638">
        <f ca="1">($J236/$F$5)*(1-$F$9)*Oil_Calcs!$F$12*$F$19</f>
        <v>0</v>
      </c>
      <c r="P236" s="249">
        <f ca="1">IFERROR(IF(Summary!$F$5="GWP100",INDEX('General Inputs'!$G$80:$G$169,MATCH(Oil_Calcs!F236,'General Inputs'!$F$80:$F$169,0)),INDEX('General Inputs'!$G$177:$G$266,MATCH(Oil_Calcs!$F236,'General Inputs'!$F$177:$F$266,0)))*$J236,0)</f>
        <v>0</v>
      </c>
      <c r="Q236" s="249">
        <f ca="1">IFERROR(IF(Summary!$F$5="GWP100",INDEX('General Inputs'!$H$80:$H$169,MATCH(Oil_Calcs!$F236,'General Inputs'!$F$80:$F$169,0)),INDEX('General Inputs'!$H$177:$H$266,MATCH(Oil_Calcs!$F236,'General Inputs'!$F$177:$F$266,0)))*$J236,0)</f>
        <v>0</v>
      </c>
      <c r="R236" s="249">
        <f ca="1">IFERROR(IF(Summary!$F$5="GWP100",INDEX('General Inputs'!$I$80:$I$169,MATCH(Oil_Calcs!$F236,'General Inputs'!$F$80:$F$169,0)),INDEX('General Inputs'!$I$177:$I$266,MATCH(Oil_Calcs!$F236,'General Inputs'!$F$177:$F$266,0)))*$J236,0)</f>
        <v>0</v>
      </c>
      <c r="S236" s="249">
        <f t="shared" ca="1" si="57"/>
        <v>0</v>
      </c>
      <c r="T236" s="231">
        <f t="shared" ca="1" si="55"/>
        <v>0</v>
      </c>
      <c r="U236" s="638">
        <f t="shared" ca="1" si="56"/>
        <v>0</v>
      </c>
      <c r="V236" s="249">
        <f ca="1">($K236/$F$5)*(1-$F$9)*Oil_Calcs!$F$10*$F$17</f>
        <v>0</v>
      </c>
      <c r="W236" s="231">
        <f ca="1">($K236/$F$5)*(1-$F$9)*Oil_Calcs!$F$11*$F$18</f>
        <v>0</v>
      </c>
      <c r="X236" s="638">
        <f ca="1">($K236/$F$5)*(1-$F$9)*Oil_Calcs!$F$12*$F$19</f>
        <v>0</v>
      </c>
      <c r="Y236" s="249">
        <f ca="1">IFERROR(IF(Summary!$F$5="GWP100",INDEX('General Inputs'!$G$80:$G$169,MATCH(Oil_Calcs!F236,'General Inputs'!$F$80:$F$169,0)),INDEX('General Inputs'!$G$177:$G$266,MATCH(Oil_Calcs!$F236,'General Inputs'!$F$177:$F$266,0)))*$K236,0)</f>
        <v>0</v>
      </c>
      <c r="Z236" s="231">
        <f ca="1">IFERROR(IF(Summary!$F$5="GWP100",INDEX('General Inputs'!$H$80:$H$169,MATCH(Oil_Calcs!$F236,'General Inputs'!$F$80:$F$169,0)),INDEX('General Inputs'!$H$177:$H$266,MATCH(Oil_Calcs!$F236,'General Inputs'!$F$177:$F$266,0)))*$K236,0)</f>
        <v>0</v>
      </c>
      <c r="AA236" s="638">
        <f ca="1">IFERROR(IF(Summary!$F$5="GWP100",INDEX('General Inputs'!$I$80:$I$169,MATCH(Oil_Calcs!$F236,'General Inputs'!$F$80:$F$169,0)),INDEX('General Inputs'!$I$177:$I$266,MATCH(Oil_Calcs!$F236,'General Inputs'!$F$177:$F$266,0)))*$K236,0)</f>
        <v>0</v>
      </c>
      <c r="AB236" s="249">
        <f t="shared" ca="1" si="61"/>
        <v>0</v>
      </c>
      <c r="AC236" s="231">
        <f t="shared" ca="1" si="62"/>
        <v>0</v>
      </c>
      <c r="AD236" s="638">
        <f t="shared" ca="1" si="63"/>
        <v>0</v>
      </c>
      <c r="AE236" s="639">
        <f ca="1">($L236/$F$5)*Oil_Calcs!$F$10*$F$17</f>
        <v>0</v>
      </c>
      <c r="AF236" s="640">
        <f ca="1">($L236/$F$5)*Oil_Calcs!$F$11*$F$18</f>
        <v>0</v>
      </c>
      <c r="AG236" s="641">
        <f ca="1">($L236/$F$5)*Oil_Calcs!$F$12*$F$19</f>
        <v>0</v>
      </c>
      <c r="AH236" s="639">
        <f t="shared" ca="1" si="58"/>
        <v>0</v>
      </c>
      <c r="AI236" s="640">
        <f t="shared" ca="1" si="59"/>
        <v>0</v>
      </c>
      <c r="AJ236" s="641">
        <f t="shared" ca="1" si="60"/>
        <v>0</v>
      </c>
      <c r="AK236" s="639">
        <f t="shared" ca="1" si="64"/>
        <v>0</v>
      </c>
      <c r="AL236" s="640">
        <f t="shared" ca="1" si="65"/>
        <v>0</v>
      </c>
      <c r="AM236" s="641">
        <f t="shared" ca="1" si="66"/>
        <v>0</v>
      </c>
    </row>
    <row r="237" spans="1:39" s="137" customFormat="1" ht="12.9" customHeight="1" x14ac:dyDescent="0.3">
      <c r="A237" s="134"/>
      <c r="B237" s="134"/>
      <c r="C237" s="135"/>
      <c r="D237" s="647"/>
      <c r="E237" s="234" t="str">
        <f t="shared" ca="1" si="53"/>
        <v>Saint Helena, Ascension and Tristan da Cunha</v>
      </c>
      <c r="F237" s="234" t="str">
        <f t="shared" ca="1" si="53"/>
        <v>sh</v>
      </c>
      <c r="G237" s="234" t="str">
        <f t="shared" ca="1" si="53"/>
        <v>e6bbls</v>
      </c>
      <c r="H237" s="633"/>
      <c r="I237" s="633"/>
      <c r="J237" s="231">
        <f t="shared" ca="1" si="53"/>
        <v>0</v>
      </c>
      <c r="K237" s="231">
        <f t="shared" ca="1" si="54"/>
        <v>0</v>
      </c>
      <c r="L237" s="328">
        <f t="shared" ca="1" si="54"/>
        <v>0</v>
      </c>
      <c r="M237" s="249">
        <f ca="1">($J237/$F$5)*(1-$F$9)*Oil_Calcs!$F$10*$F$17</f>
        <v>0</v>
      </c>
      <c r="N237" s="231">
        <f ca="1">($J237/$F$5)*(1-$F$9)*Oil_Calcs!$F$11*$F$18</f>
        <v>0</v>
      </c>
      <c r="O237" s="638">
        <f ca="1">($J237/$F$5)*(1-$F$9)*Oil_Calcs!$F$12*$F$19</f>
        <v>0</v>
      </c>
      <c r="P237" s="249">
        <f ca="1">IFERROR(IF(Summary!$F$5="GWP100",INDEX('General Inputs'!$G$80:$G$169,MATCH(Oil_Calcs!F237,'General Inputs'!$F$80:$F$169,0)),INDEX('General Inputs'!$G$177:$G$266,MATCH(Oil_Calcs!$F237,'General Inputs'!$F$177:$F$266,0)))*$J237,0)</f>
        <v>0</v>
      </c>
      <c r="Q237" s="249">
        <f ca="1">IFERROR(IF(Summary!$F$5="GWP100",INDEX('General Inputs'!$H$80:$H$169,MATCH(Oil_Calcs!$F237,'General Inputs'!$F$80:$F$169,0)),INDEX('General Inputs'!$H$177:$H$266,MATCH(Oil_Calcs!$F237,'General Inputs'!$F$177:$F$266,0)))*$J237,0)</f>
        <v>0</v>
      </c>
      <c r="R237" s="249">
        <f ca="1">IFERROR(IF(Summary!$F$5="GWP100",INDEX('General Inputs'!$I$80:$I$169,MATCH(Oil_Calcs!$F237,'General Inputs'!$F$80:$F$169,0)),INDEX('General Inputs'!$I$177:$I$266,MATCH(Oil_Calcs!$F237,'General Inputs'!$F$177:$F$266,0)))*$J237,0)</f>
        <v>0</v>
      </c>
      <c r="S237" s="249">
        <f t="shared" ca="1" si="57"/>
        <v>0</v>
      </c>
      <c r="T237" s="231">
        <f t="shared" ca="1" si="55"/>
        <v>0</v>
      </c>
      <c r="U237" s="638">
        <f t="shared" ca="1" si="56"/>
        <v>0</v>
      </c>
      <c r="V237" s="249">
        <f ca="1">($K237/$F$5)*(1-$F$9)*Oil_Calcs!$F$10*$F$17</f>
        <v>0</v>
      </c>
      <c r="W237" s="231">
        <f ca="1">($K237/$F$5)*(1-$F$9)*Oil_Calcs!$F$11*$F$18</f>
        <v>0</v>
      </c>
      <c r="X237" s="638">
        <f ca="1">($K237/$F$5)*(1-$F$9)*Oil_Calcs!$F$12*$F$19</f>
        <v>0</v>
      </c>
      <c r="Y237" s="249">
        <f ca="1">IFERROR(IF(Summary!$F$5="GWP100",INDEX('General Inputs'!$G$80:$G$169,MATCH(Oil_Calcs!F237,'General Inputs'!$F$80:$F$169,0)),INDEX('General Inputs'!$G$177:$G$266,MATCH(Oil_Calcs!$F237,'General Inputs'!$F$177:$F$266,0)))*$K237,0)</f>
        <v>0</v>
      </c>
      <c r="Z237" s="231">
        <f ca="1">IFERROR(IF(Summary!$F$5="GWP100",INDEX('General Inputs'!$H$80:$H$169,MATCH(Oil_Calcs!$F237,'General Inputs'!$F$80:$F$169,0)),INDEX('General Inputs'!$H$177:$H$266,MATCH(Oil_Calcs!$F237,'General Inputs'!$F$177:$F$266,0)))*$K237,0)</f>
        <v>0</v>
      </c>
      <c r="AA237" s="638">
        <f ca="1">IFERROR(IF(Summary!$F$5="GWP100",INDEX('General Inputs'!$I$80:$I$169,MATCH(Oil_Calcs!$F237,'General Inputs'!$F$80:$F$169,0)),INDEX('General Inputs'!$I$177:$I$266,MATCH(Oil_Calcs!$F237,'General Inputs'!$F$177:$F$266,0)))*$K237,0)</f>
        <v>0</v>
      </c>
      <c r="AB237" s="249">
        <f t="shared" ca="1" si="61"/>
        <v>0</v>
      </c>
      <c r="AC237" s="231">
        <f t="shared" ca="1" si="62"/>
        <v>0</v>
      </c>
      <c r="AD237" s="638">
        <f t="shared" ca="1" si="63"/>
        <v>0</v>
      </c>
      <c r="AE237" s="639">
        <f ca="1">($L237/$F$5)*Oil_Calcs!$F$10*$F$17</f>
        <v>0</v>
      </c>
      <c r="AF237" s="640">
        <f ca="1">($L237/$F$5)*Oil_Calcs!$F$11*$F$18</f>
        <v>0</v>
      </c>
      <c r="AG237" s="641">
        <f ca="1">($L237/$F$5)*Oil_Calcs!$F$12*$F$19</f>
        <v>0</v>
      </c>
      <c r="AH237" s="639">
        <f t="shared" ca="1" si="58"/>
        <v>0</v>
      </c>
      <c r="AI237" s="640">
        <f t="shared" ca="1" si="59"/>
        <v>0</v>
      </c>
      <c r="AJ237" s="641">
        <f t="shared" ca="1" si="60"/>
        <v>0</v>
      </c>
      <c r="AK237" s="639">
        <f t="shared" ca="1" si="64"/>
        <v>0</v>
      </c>
      <c r="AL237" s="640">
        <f t="shared" ca="1" si="65"/>
        <v>0</v>
      </c>
      <c r="AM237" s="641">
        <f t="shared" ca="1" si="66"/>
        <v>0</v>
      </c>
    </row>
    <row r="238" spans="1:39" s="137" customFormat="1" ht="12.9" customHeight="1" x14ac:dyDescent="0.3">
      <c r="A238" s="134"/>
      <c r="B238" s="134"/>
      <c r="C238" s="135"/>
      <c r="D238" s="647"/>
      <c r="E238" s="234" t="str">
        <f t="shared" ca="1" si="53"/>
        <v>Slovenia</v>
      </c>
      <c r="F238" s="234" t="str">
        <f t="shared" ca="1" si="53"/>
        <v>si</v>
      </c>
      <c r="G238" s="234" t="str">
        <f t="shared" ca="1" si="53"/>
        <v>e6bbls</v>
      </c>
      <c r="H238" s="633"/>
      <c r="I238" s="633"/>
      <c r="J238" s="231">
        <f t="shared" ca="1" si="53"/>
        <v>0</v>
      </c>
      <c r="K238" s="231">
        <f t="shared" ca="1" si="54"/>
        <v>0</v>
      </c>
      <c r="L238" s="328">
        <f t="shared" ca="1" si="54"/>
        <v>0</v>
      </c>
      <c r="M238" s="249">
        <f ca="1">($J238/$F$5)*(1-$F$9)*Oil_Calcs!$F$10*$F$17</f>
        <v>0</v>
      </c>
      <c r="N238" s="231">
        <f ca="1">($J238/$F$5)*(1-$F$9)*Oil_Calcs!$F$11*$F$18</f>
        <v>0</v>
      </c>
      <c r="O238" s="638">
        <f ca="1">($J238/$F$5)*(1-$F$9)*Oil_Calcs!$F$12*$F$19</f>
        <v>0</v>
      </c>
      <c r="P238" s="249">
        <f ca="1">IFERROR(IF(Summary!$F$5="GWP100",INDEX('General Inputs'!$G$80:$G$169,MATCH(Oil_Calcs!F238,'General Inputs'!$F$80:$F$169,0)),INDEX('General Inputs'!$G$177:$G$266,MATCH(Oil_Calcs!$F238,'General Inputs'!$F$177:$F$266,0)))*$J238,0)</f>
        <v>0</v>
      </c>
      <c r="Q238" s="249">
        <f ca="1">IFERROR(IF(Summary!$F$5="GWP100",INDEX('General Inputs'!$H$80:$H$169,MATCH(Oil_Calcs!$F238,'General Inputs'!$F$80:$F$169,0)),INDEX('General Inputs'!$H$177:$H$266,MATCH(Oil_Calcs!$F238,'General Inputs'!$F$177:$F$266,0)))*$J238,0)</f>
        <v>0</v>
      </c>
      <c r="R238" s="249">
        <f ca="1">IFERROR(IF(Summary!$F$5="GWP100",INDEX('General Inputs'!$I$80:$I$169,MATCH(Oil_Calcs!$F238,'General Inputs'!$F$80:$F$169,0)),INDEX('General Inputs'!$I$177:$I$266,MATCH(Oil_Calcs!$F238,'General Inputs'!$F$177:$F$266,0)))*$J238,0)</f>
        <v>0</v>
      </c>
      <c r="S238" s="249">
        <f t="shared" ca="1" si="57"/>
        <v>0</v>
      </c>
      <c r="T238" s="231">
        <f t="shared" ca="1" si="55"/>
        <v>0</v>
      </c>
      <c r="U238" s="638">
        <f t="shared" ca="1" si="56"/>
        <v>0</v>
      </c>
      <c r="V238" s="249">
        <f ca="1">($K238/$F$5)*(1-$F$9)*Oil_Calcs!$F$10*$F$17</f>
        <v>0</v>
      </c>
      <c r="W238" s="231">
        <f ca="1">($K238/$F$5)*(1-$F$9)*Oil_Calcs!$F$11*$F$18</f>
        <v>0</v>
      </c>
      <c r="X238" s="638">
        <f ca="1">($K238/$F$5)*(1-$F$9)*Oil_Calcs!$F$12*$F$19</f>
        <v>0</v>
      </c>
      <c r="Y238" s="249">
        <f ca="1">IFERROR(IF(Summary!$F$5="GWP100",INDEX('General Inputs'!$G$80:$G$169,MATCH(Oil_Calcs!F238,'General Inputs'!$F$80:$F$169,0)),INDEX('General Inputs'!$G$177:$G$266,MATCH(Oil_Calcs!$F238,'General Inputs'!$F$177:$F$266,0)))*$K238,0)</f>
        <v>0</v>
      </c>
      <c r="Z238" s="231">
        <f ca="1">IFERROR(IF(Summary!$F$5="GWP100",INDEX('General Inputs'!$H$80:$H$169,MATCH(Oil_Calcs!$F238,'General Inputs'!$F$80:$F$169,0)),INDEX('General Inputs'!$H$177:$H$266,MATCH(Oil_Calcs!$F238,'General Inputs'!$F$177:$F$266,0)))*$K238,0)</f>
        <v>0</v>
      </c>
      <c r="AA238" s="638">
        <f ca="1">IFERROR(IF(Summary!$F$5="GWP100",INDEX('General Inputs'!$I$80:$I$169,MATCH(Oil_Calcs!$F238,'General Inputs'!$F$80:$F$169,0)),INDEX('General Inputs'!$I$177:$I$266,MATCH(Oil_Calcs!$F238,'General Inputs'!$F$177:$F$266,0)))*$K238,0)</f>
        <v>0</v>
      </c>
      <c r="AB238" s="249">
        <f t="shared" ca="1" si="61"/>
        <v>0</v>
      </c>
      <c r="AC238" s="231">
        <f t="shared" ca="1" si="62"/>
        <v>0</v>
      </c>
      <c r="AD238" s="638">
        <f t="shared" ca="1" si="63"/>
        <v>0</v>
      </c>
      <c r="AE238" s="639">
        <f ca="1">($L238/$F$5)*Oil_Calcs!$F$10*$F$17</f>
        <v>0</v>
      </c>
      <c r="AF238" s="640">
        <f ca="1">($L238/$F$5)*Oil_Calcs!$F$11*$F$18</f>
        <v>0</v>
      </c>
      <c r="AG238" s="641">
        <f ca="1">($L238/$F$5)*Oil_Calcs!$F$12*$F$19</f>
        <v>0</v>
      </c>
      <c r="AH238" s="639">
        <f t="shared" ca="1" si="58"/>
        <v>0</v>
      </c>
      <c r="AI238" s="640">
        <f t="shared" ca="1" si="59"/>
        <v>0</v>
      </c>
      <c r="AJ238" s="641">
        <f t="shared" ca="1" si="60"/>
        <v>0</v>
      </c>
      <c r="AK238" s="639">
        <f t="shared" ca="1" si="64"/>
        <v>0</v>
      </c>
      <c r="AL238" s="640">
        <f t="shared" ca="1" si="65"/>
        <v>0</v>
      </c>
      <c r="AM238" s="641">
        <f t="shared" ca="1" si="66"/>
        <v>0</v>
      </c>
    </row>
    <row r="239" spans="1:39" s="137" customFormat="1" ht="12.9" customHeight="1" x14ac:dyDescent="0.3">
      <c r="A239" s="134"/>
      <c r="B239" s="134"/>
      <c r="C239" s="135"/>
      <c r="D239" s="647"/>
      <c r="E239" s="234" t="str">
        <f t="shared" ca="1" si="53"/>
        <v>Svalbard and Jan Mayen</v>
      </c>
      <c r="F239" s="234" t="str">
        <f t="shared" ca="1" si="53"/>
        <v>sj</v>
      </c>
      <c r="G239" s="234" t="str">
        <f t="shared" ca="1" si="53"/>
        <v>e6bbls</v>
      </c>
      <c r="H239" s="633"/>
      <c r="I239" s="633"/>
      <c r="J239" s="231">
        <f t="shared" ca="1" si="53"/>
        <v>0</v>
      </c>
      <c r="K239" s="231">
        <f t="shared" ca="1" si="54"/>
        <v>0</v>
      </c>
      <c r="L239" s="328">
        <f t="shared" ca="1" si="54"/>
        <v>0</v>
      </c>
      <c r="M239" s="249">
        <f ca="1">($J239/$F$5)*(1-$F$9)*Oil_Calcs!$F$10*$F$17</f>
        <v>0</v>
      </c>
      <c r="N239" s="231">
        <f ca="1">($J239/$F$5)*(1-$F$9)*Oil_Calcs!$F$11*$F$18</f>
        <v>0</v>
      </c>
      <c r="O239" s="638">
        <f ca="1">($J239/$F$5)*(1-$F$9)*Oil_Calcs!$F$12*$F$19</f>
        <v>0</v>
      </c>
      <c r="P239" s="249">
        <f ca="1">IFERROR(IF(Summary!$F$5="GWP100",INDEX('General Inputs'!$G$80:$G$169,MATCH(Oil_Calcs!F239,'General Inputs'!$F$80:$F$169,0)),INDEX('General Inputs'!$G$177:$G$266,MATCH(Oil_Calcs!$F239,'General Inputs'!$F$177:$F$266,0)))*$J239,0)</f>
        <v>0</v>
      </c>
      <c r="Q239" s="249">
        <f ca="1">IFERROR(IF(Summary!$F$5="GWP100",INDEX('General Inputs'!$H$80:$H$169,MATCH(Oil_Calcs!$F239,'General Inputs'!$F$80:$F$169,0)),INDEX('General Inputs'!$H$177:$H$266,MATCH(Oil_Calcs!$F239,'General Inputs'!$F$177:$F$266,0)))*$J239,0)</f>
        <v>0</v>
      </c>
      <c r="R239" s="249">
        <f ca="1">IFERROR(IF(Summary!$F$5="GWP100",INDEX('General Inputs'!$I$80:$I$169,MATCH(Oil_Calcs!$F239,'General Inputs'!$F$80:$F$169,0)),INDEX('General Inputs'!$I$177:$I$266,MATCH(Oil_Calcs!$F239,'General Inputs'!$F$177:$F$266,0)))*$J239,0)</f>
        <v>0</v>
      </c>
      <c r="S239" s="249">
        <f t="shared" ca="1" si="57"/>
        <v>0</v>
      </c>
      <c r="T239" s="231">
        <f t="shared" ca="1" si="55"/>
        <v>0</v>
      </c>
      <c r="U239" s="638">
        <f t="shared" ca="1" si="56"/>
        <v>0</v>
      </c>
      <c r="V239" s="249">
        <f ca="1">($K239/$F$5)*(1-$F$9)*Oil_Calcs!$F$10*$F$17</f>
        <v>0</v>
      </c>
      <c r="W239" s="231">
        <f ca="1">($K239/$F$5)*(1-$F$9)*Oil_Calcs!$F$11*$F$18</f>
        <v>0</v>
      </c>
      <c r="X239" s="638">
        <f ca="1">($K239/$F$5)*(1-$F$9)*Oil_Calcs!$F$12*$F$19</f>
        <v>0</v>
      </c>
      <c r="Y239" s="249">
        <f ca="1">IFERROR(IF(Summary!$F$5="GWP100",INDEX('General Inputs'!$G$80:$G$169,MATCH(Oil_Calcs!F239,'General Inputs'!$F$80:$F$169,0)),INDEX('General Inputs'!$G$177:$G$266,MATCH(Oil_Calcs!$F239,'General Inputs'!$F$177:$F$266,0)))*$K239,0)</f>
        <v>0</v>
      </c>
      <c r="Z239" s="231">
        <f ca="1">IFERROR(IF(Summary!$F$5="GWP100",INDEX('General Inputs'!$H$80:$H$169,MATCH(Oil_Calcs!$F239,'General Inputs'!$F$80:$F$169,0)),INDEX('General Inputs'!$H$177:$H$266,MATCH(Oil_Calcs!$F239,'General Inputs'!$F$177:$F$266,0)))*$K239,0)</f>
        <v>0</v>
      </c>
      <c r="AA239" s="638">
        <f ca="1">IFERROR(IF(Summary!$F$5="GWP100",INDEX('General Inputs'!$I$80:$I$169,MATCH(Oil_Calcs!$F239,'General Inputs'!$F$80:$F$169,0)),INDEX('General Inputs'!$I$177:$I$266,MATCH(Oil_Calcs!$F239,'General Inputs'!$F$177:$F$266,0)))*$K239,0)</f>
        <v>0</v>
      </c>
      <c r="AB239" s="249">
        <f t="shared" ca="1" si="61"/>
        <v>0</v>
      </c>
      <c r="AC239" s="231">
        <f t="shared" ca="1" si="62"/>
        <v>0</v>
      </c>
      <c r="AD239" s="638">
        <f t="shared" ca="1" si="63"/>
        <v>0</v>
      </c>
      <c r="AE239" s="639">
        <f ca="1">($L239/$F$5)*Oil_Calcs!$F$10*$F$17</f>
        <v>0</v>
      </c>
      <c r="AF239" s="640">
        <f ca="1">($L239/$F$5)*Oil_Calcs!$F$11*$F$18</f>
        <v>0</v>
      </c>
      <c r="AG239" s="641">
        <f ca="1">($L239/$F$5)*Oil_Calcs!$F$12*$F$19</f>
        <v>0</v>
      </c>
      <c r="AH239" s="639">
        <f t="shared" ca="1" si="58"/>
        <v>0</v>
      </c>
      <c r="AI239" s="640">
        <f t="shared" ca="1" si="59"/>
        <v>0</v>
      </c>
      <c r="AJ239" s="641">
        <f t="shared" ca="1" si="60"/>
        <v>0</v>
      </c>
      <c r="AK239" s="639">
        <f t="shared" ca="1" si="64"/>
        <v>0</v>
      </c>
      <c r="AL239" s="640">
        <f t="shared" ca="1" si="65"/>
        <v>0</v>
      </c>
      <c r="AM239" s="641">
        <f t="shared" ca="1" si="66"/>
        <v>0</v>
      </c>
    </row>
    <row r="240" spans="1:39" s="137" customFormat="1" ht="12.9" customHeight="1" x14ac:dyDescent="0.3">
      <c r="A240" s="134"/>
      <c r="B240" s="134"/>
      <c r="C240" s="135"/>
      <c r="D240" s="647"/>
      <c r="E240" s="234" t="str">
        <f t="shared" ca="1" si="53"/>
        <v>Slovakia</v>
      </c>
      <c r="F240" s="234" t="str">
        <f t="shared" ca="1" si="53"/>
        <v>sk</v>
      </c>
      <c r="G240" s="234" t="str">
        <f t="shared" ca="1" si="53"/>
        <v>e6bbls</v>
      </c>
      <c r="H240" s="633"/>
      <c r="I240" s="633"/>
      <c r="J240" s="231">
        <f t="shared" ca="1" si="53"/>
        <v>0</v>
      </c>
      <c r="K240" s="231">
        <f t="shared" ca="1" si="54"/>
        <v>2.3173850231738502</v>
      </c>
      <c r="L240" s="328">
        <f t="shared" ca="1" si="54"/>
        <v>0</v>
      </c>
      <c r="M240" s="249">
        <f ca="1">($J240/$F$5)*(1-$F$9)*Oil_Calcs!$F$10*$F$17</f>
        <v>0</v>
      </c>
      <c r="N240" s="231">
        <f ca="1">($J240/$F$5)*(1-$F$9)*Oil_Calcs!$F$11*$F$18</f>
        <v>0</v>
      </c>
      <c r="O240" s="638">
        <f ca="1">($J240/$F$5)*(1-$F$9)*Oil_Calcs!$F$12*$F$19</f>
        <v>0</v>
      </c>
      <c r="P240" s="249">
        <f ca="1">IFERROR(IF(Summary!$F$5="GWP100",INDEX('General Inputs'!$G$80:$G$169,MATCH(Oil_Calcs!F240,'General Inputs'!$F$80:$F$169,0)),INDEX('General Inputs'!$G$177:$G$266,MATCH(Oil_Calcs!$F240,'General Inputs'!$F$177:$F$266,0)))*$J240,0)</f>
        <v>0</v>
      </c>
      <c r="Q240" s="249">
        <f ca="1">IFERROR(IF(Summary!$F$5="GWP100",INDEX('General Inputs'!$H$80:$H$169,MATCH(Oil_Calcs!$F240,'General Inputs'!$F$80:$F$169,0)),INDEX('General Inputs'!$H$177:$H$266,MATCH(Oil_Calcs!$F240,'General Inputs'!$F$177:$F$266,0)))*$J240,0)</f>
        <v>0</v>
      </c>
      <c r="R240" s="249">
        <f ca="1">IFERROR(IF(Summary!$F$5="GWP100",INDEX('General Inputs'!$I$80:$I$169,MATCH(Oil_Calcs!$F240,'General Inputs'!$F$80:$F$169,0)),INDEX('General Inputs'!$I$177:$I$266,MATCH(Oil_Calcs!$F240,'General Inputs'!$F$177:$F$266,0)))*$J240,0)</f>
        <v>0</v>
      </c>
      <c r="S240" s="249">
        <f t="shared" ca="1" si="57"/>
        <v>0</v>
      </c>
      <c r="T240" s="231">
        <f t="shared" ca="1" si="55"/>
        <v>0</v>
      </c>
      <c r="U240" s="638">
        <f t="shared" ca="1" si="56"/>
        <v>0</v>
      </c>
      <c r="V240" s="249">
        <f ca="1">($K240/$F$5)*(1-$F$9)*Oil_Calcs!$F$10*$F$17</f>
        <v>793.21490584047092</v>
      </c>
      <c r="W240" s="231">
        <f ca="1">($K240/$F$5)*(1-$F$9)*Oil_Calcs!$F$11*$F$18</f>
        <v>862.62340102623398</v>
      </c>
      <c r="X240" s="638">
        <f ca="1">($K240/$F$5)*(1-$F$9)*Oil_Calcs!$F$12*$F$19</f>
        <v>941.02651160944652</v>
      </c>
      <c r="Y240" s="249">
        <f ca="1">IFERROR(IF(Summary!$F$5="GWP100",INDEX('General Inputs'!$G$80:$G$169,MATCH(Oil_Calcs!F240,'General Inputs'!$F$80:$F$169,0)),INDEX('General Inputs'!$G$177:$G$266,MATCH(Oil_Calcs!$F240,'General Inputs'!$F$177:$F$266,0)))*$K240,0)</f>
        <v>0</v>
      </c>
      <c r="Z240" s="231">
        <f ca="1">IFERROR(IF(Summary!$F$5="GWP100",INDEX('General Inputs'!$H$80:$H$169,MATCH(Oil_Calcs!$F240,'General Inputs'!$F$80:$F$169,0)),INDEX('General Inputs'!$H$177:$H$266,MATCH(Oil_Calcs!$F240,'General Inputs'!$F$177:$F$266,0)))*$K240,0)</f>
        <v>0</v>
      </c>
      <c r="AA240" s="638">
        <f ca="1">IFERROR(IF(Summary!$F$5="GWP100",INDEX('General Inputs'!$I$80:$I$169,MATCH(Oil_Calcs!$F240,'General Inputs'!$F$80:$F$169,0)),INDEX('General Inputs'!$I$177:$I$266,MATCH(Oil_Calcs!$F240,'General Inputs'!$F$177:$F$266,0)))*$K240,0)</f>
        <v>0</v>
      </c>
      <c r="AB240" s="249">
        <f t="shared" ca="1" si="61"/>
        <v>793.21490584047092</v>
      </c>
      <c r="AC240" s="231">
        <f t="shared" ca="1" si="62"/>
        <v>862.62340102623398</v>
      </c>
      <c r="AD240" s="638">
        <f t="shared" ca="1" si="63"/>
        <v>941.02651160944652</v>
      </c>
      <c r="AE240" s="639">
        <f ca="1">($L240/$F$5)*Oil_Calcs!$F$10*$F$17</f>
        <v>0</v>
      </c>
      <c r="AF240" s="640">
        <f ca="1">($L240/$F$5)*Oil_Calcs!$F$11*$F$18</f>
        <v>0</v>
      </c>
      <c r="AG240" s="641">
        <f ca="1">($L240/$F$5)*Oil_Calcs!$F$12*$F$19</f>
        <v>0</v>
      </c>
      <c r="AH240" s="639">
        <f t="shared" ca="1" si="58"/>
        <v>0</v>
      </c>
      <c r="AI240" s="640">
        <f t="shared" ca="1" si="59"/>
        <v>0</v>
      </c>
      <c r="AJ240" s="641">
        <f t="shared" ca="1" si="60"/>
        <v>0</v>
      </c>
      <c r="AK240" s="639">
        <f t="shared" ca="1" si="64"/>
        <v>0</v>
      </c>
      <c r="AL240" s="640">
        <f t="shared" ca="1" si="65"/>
        <v>0</v>
      </c>
      <c r="AM240" s="641">
        <f t="shared" ca="1" si="66"/>
        <v>0</v>
      </c>
    </row>
    <row r="241" spans="1:39" s="137" customFormat="1" ht="12.9" customHeight="1" x14ac:dyDescent="0.3">
      <c r="A241" s="134"/>
      <c r="B241" s="134"/>
      <c r="C241" s="135"/>
      <c r="D241" s="647"/>
      <c r="E241" s="234" t="str">
        <f t="shared" ca="1" si="53"/>
        <v>Sierra Leone</v>
      </c>
      <c r="F241" s="234" t="str">
        <f t="shared" ca="1" si="53"/>
        <v>sl</v>
      </c>
      <c r="G241" s="234" t="str">
        <f t="shared" ca="1" si="53"/>
        <v>e6bbls</v>
      </c>
      <c r="H241" s="633"/>
      <c r="I241" s="633"/>
      <c r="J241" s="231">
        <f t="shared" ca="1" si="53"/>
        <v>0</v>
      </c>
      <c r="K241" s="231">
        <f t="shared" ca="1" si="54"/>
        <v>0</v>
      </c>
      <c r="L241" s="328">
        <f t="shared" ca="1" si="54"/>
        <v>0</v>
      </c>
      <c r="M241" s="249">
        <f ca="1">($J241/$F$5)*(1-$F$9)*Oil_Calcs!$F$10*$F$17</f>
        <v>0</v>
      </c>
      <c r="N241" s="231">
        <f ca="1">($J241/$F$5)*(1-$F$9)*Oil_Calcs!$F$11*$F$18</f>
        <v>0</v>
      </c>
      <c r="O241" s="638">
        <f ca="1">($J241/$F$5)*(1-$F$9)*Oil_Calcs!$F$12*$F$19</f>
        <v>0</v>
      </c>
      <c r="P241" s="249">
        <f ca="1">IFERROR(IF(Summary!$F$5="GWP100",INDEX('General Inputs'!$G$80:$G$169,MATCH(Oil_Calcs!F241,'General Inputs'!$F$80:$F$169,0)),INDEX('General Inputs'!$G$177:$G$266,MATCH(Oil_Calcs!$F241,'General Inputs'!$F$177:$F$266,0)))*$J241,0)</f>
        <v>0</v>
      </c>
      <c r="Q241" s="249">
        <f ca="1">IFERROR(IF(Summary!$F$5="GWP100",INDEX('General Inputs'!$H$80:$H$169,MATCH(Oil_Calcs!$F241,'General Inputs'!$F$80:$F$169,0)),INDEX('General Inputs'!$H$177:$H$266,MATCH(Oil_Calcs!$F241,'General Inputs'!$F$177:$F$266,0)))*$J241,0)</f>
        <v>0</v>
      </c>
      <c r="R241" s="249">
        <f ca="1">IFERROR(IF(Summary!$F$5="GWP100",INDEX('General Inputs'!$I$80:$I$169,MATCH(Oil_Calcs!$F241,'General Inputs'!$F$80:$F$169,0)),INDEX('General Inputs'!$I$177:$I$266,MATCH(Oil_Calcs!$F241,'General Inputs'!$F$177:$F$266,0)))*$J241,0)</f>
        <v>0</v>
      </c>
      <c r="S241" s="249">
        <f t="shared" ca="1" si="57"/>
        <v>0</v>
      </c>
      <c r="T241" s="231">
        <f t="shared" ca="1" si="55"/>
        <v>0</v>
      </c>
      <c r="U241" s="638">
        <f t="shared" ca="1" si="56"/>
        <v>0</v>
      </c>
      <c r="V241" s="249">
        <f ca="1">($K241/$F$5)*(1-$F$9)*Oil_Calcs!$F$10*$F$17</f>
        <v>0</v>
      </c>
      <c r="W241" s="231">
        <f ca="1">($K241/$F$5)*(1-$F$9)*Oil_Calcs!$F$11*$F$18</f>
        <v>0</v>
      </c>
      <c r="X241" s="638">
        <f ca="1">($K241/$F$5)*(1-$F$9)*Oil_Calcs!$F$12*$F$19</f>
        <v>0</v>
      </c>
      <c r="Y241" s="249">
        <f ca="1">IFERROR(IF(Summary!$F$5="GWP100",INDEX('General Inputs'!$G$80:$G$169,MATCH(Oil_Calcs!F241,'General Inputs'!$F$80:$F$169,0)),INDEX('General Inputs'!$G$177:$G$266,MATCH(Oil_Calcs!$F241,'General Inputs'!$F$177:$F$266,0)))*$K241,0)</f>
        <v>0</v>
      </c>
      <c r="Z241" s="231">
        <f ca="1">IFERROR(IF(Summary!$F$5="GWP100",INDEX('General Inputs'!$H$80:$H$169,MATCH(Oil_Calcs!$F241,'General Inputs'!$F$80:$F$169,0)),INDEX('General Inputs'!$H$177:$H$266,MATCH(Oil_Calcs!$F241,'General Inputs'!$F$177:$F$266,0)))*$K241,0)</f>
        <v>0</v>
      </c>
      <c r="AA241" s="638">
        <f ca="1">IFERROR(IF(Summary!$F$5="GWP100",INDEX('General Inputs'!$I$80:$I$169,MATCH(Oil_Calcs!$F241,'General Inputs'!$F$80:$F$169,0)),INDEX('General Inputs'!$I$177:$I$266,MATCH(Oil_Calcs!$F241,'General Inputs'!$F$177:$F$266,0)))*$K241,0)</f>
        <v>0</v>
      </c>
      <c r="AB241" s="249">
        <f t="shared" ca="1" si="61"/>
        <v>0</v>
      </c>
      <c r="AC241" s="231">
        <f t="shared" ca="1" si="62"/>
        <v>0</v>
      </c>
      <c r="AD241" s="638">
        <f t="shared" ca="1" si="63"/>
        <v>0</v>
      </c>
      <c r="AE241" s="639">
        <f ca="1">($L241/$F$5)*Oil_Calcs!$F$10*$F$17</f>
        <v>0</v>
      </c>
      <c r="AF241" s="640">
        <f ca="1">($L241/$F$5)*Oil_Calcs!$F$11*$F$18</f>
        <v>0</v>
      </c>
      <c r="AG241" s="641">
        <f ca="1">($L241/$F$5)*Oil_Calcs!$F$12*$F$19</f>
        <v>0</v>
      </c>
      <c r="AH241" s="639">
        <f t="shared" ca="1" si="58"/>
        <v>0</v>
      </c>
      <c r="AI241" s="640">
        <f t="shared" ca="1" si="59"/>
        <v>0</v>
      </c>
      <c r="AJ241" s="641">
        <f t="shared" ca="1" si="60"/>
        <v>0</v>
      </c>
      <c r="AK241" s="639">
        <f t="shared" ca="1" si="64"/>
        <v>0</v>
      </c>
      <c r="AL241" s="640">
        <f t="shared" ca="1" si="65"/>
        <v>0</v>
      </c>
      <c r="AM241" s="641">
        <f t="shared" ca="1" si="66"/>
        <v>0</v>
      </c>
    </row>
    <row r="242" spans="1:39" s="137" customFormat="1" ht="12.9" customHeight="1" x14ac:dyDescent="0.3">
      <c r="A242" s="134"/>
      <c r="B242" s="134"/>
      <c r="C242" s="135"/>
      <c r="D242" s="647"/>
      <c r="E242" s="234" t="str">
        <f t="shared" ca="1" si="53"/>
        <v>San Marino</v>
      </c>
      <c r="F242" s="234" t="str">
        <f t="shared" ca="1" si="53"/>
        <v>sm</v>
      </c>
      <c r="G242" s="234" t="str">
        <f t="shared" ca="1" si="53"/>
        <v>e6bbls</v>
      </c>
      <c r="H242" s="633"/>
      <c r="I242" s="633"/>
      <c r="J242" s="231">
        <f t="shared" ca="1" si="53"/>
        <v>0</v>
      </c>
      <c r="K242" s="231">
        <f t="shared" ref="K242:L250" ca="1" si="67">INDIRECT((ADDRESS(ROW(),COLUMN(),,,$F$291)))</f>
        <v>0</v>
      </c>
      <c r="L242" s="328">
        <f t="shared" ca="1" si="67"/>
        <v>0</v>
      </c>
      <c r="M242" s="249">
        <f ca="1">($J242/$F$5)*(1-$F$9)*Oil_Calcs!$F$10*$F$17</f>
        <v>0</v>
      </c>
      <c r="N242" s="231">
        <f ca="1">($J242/$F$5)*(1-$F$9)*Oil_Calcs!$F$11*$F$18</f>
        <v>0</v>
      </c>
      <c r="O242" s="638">
        <f ca="1">($J242/$F$5)*(1-$F$9)*Oil_Calcs!$F$12*$F$19</f>
        <v>0</v>
      </c>
      <c r="P242" s="249">
        <f ca="1">IFERROR(IF(Summary!$F$5="GWP100",INDEX('General Inputs'!$G$80:$G$169,MATCH(Oil_Calcs!F242,'General Inputs'!$F$80:$F$169,0)),INDEX('General Inputs'!$G$177:$G$266,MATCH(Oil_Calcs!$F242,'General Inputs'!$F$177:$F$266,0)))*$J242,0)</f>
        <v>0</v>
      </c>
      <c r="Q242" s="249">
        <f ca="1">IFERROR(IF(Summary!$F$5="GWP100",INDEX('General Inputs'!$H$80:$H$169,MATCH(Oil_Calcs!$F242,'General Inputs'!$F$80:$F$169,0)),INDEX('General Inputs'!$H$177:$H$266,MATCH(Oil_Calcs!$F242,'General Inputs'!$F$177:$F$266,0)))*$J242,0)</f>
        <v>0</v>
      </c>
      <c r="R242" s="249">
        <f ca="1">IFERROR(IF(Summary!$F$5="GWP100",INDEX('General Inputs'!$I$80:$I$169,MATCH(Oil_Calcs!$F242,'General Inputs'!$F$80:$F$169,0)),INDEX('General Inputs'!$I$177:$I$266,MATCH(Oil_Calcs!$F242,'General Inputs'!$F$177:$F$266,0)))*$J242,0)</f>
        <v>0</v>
      </c>
      <c r="S242" s="249">
        <f t="shared" ca="1" si="57"/>
        <v>0</v>
      </c>
      <c r="T242" s="231">
        <f t="shared" ca="1" si="55"/>
        <v>0</v>
      </c>
      <c r="U242" s="638">
        <f t="shared" ca="1" si="56"/>
        <v>0</v>
      </c>
      <c r="V242" s="249">
        <f ca="1">($K242/$F$5)*(1-$F$9)*Oil_Calcs!$F$10*$F$17</f>
        <v>0</v>
      </c>
      <c r="W242" s="231">
        <f ca="1">($K242/$F$5)*(1-$F$9)*Oil_Calcs!$F$11*$F$18</f>
        <v>0</v>
      </c>
      <c r="X242" s="638">
        <f ca="1">($K242/$F$5)*(1-$F$9)*Oil_Calcs!$F$12*$F$19</f>
        <v>0</v>
      </c>
      <c r="Y242" s="249">
        <f ca="1">IFERROR(IF(Summary!$F$5="GWP100",INDEX('General Inputs'!$G$80:$G$169,MATCH(Oil_Calcs!F242,'General Inputs'!$F$80:$F$169,0)),INDEX('General Inputs'!$G$177:$G$266,MATCH(Oil_Calcs!$F242,'General Inputs'!$F$177:$F$266,0)))*$K242,0)</f>
        <v>0</v>
      </c>
      <c r="Z242" s="231">
        <f ca="1">IFERROR(IF(Summary!$F$5="GWP100",INDEX('General Inputs'!$H$80:$H$169,MATCH(Oil_Calcs!$F242,'General Inputs'!$F$80:$F$169,0)),INDEX('General Inputs'!$H$177:$H$266,MATCH(Oil_Calcs!$F242,'General Inputs'!$F$177:$F$266,0)))*$K242,0)</f>
        <v>0</v>
      </c>
      <c r="AA242" s="638">
        <f ca="1">IFERROR(IF(Summary!$F$5="GWP100",INDEX('General Inputs'!$I$80:$I$169,MATCH(Oil_Calcs!$F242,'General Inputs'!$F$80:$F$169,0)),INDEX('General Inputs'!$I$177:$I$266,MATCH(Oil_Calcs!$F242,'General Inputs'!$F$177:$F$266,0)))*$K242,0)</f>
        <v>0</v>
      </c>
      <c r="AB242" s="249">
        <f t="shared" ca="1" si="61"/>
        <v>0</v>
      </c>
      <c r="AC242" s="231">
        <f t="shared" ca="1" si="62"/>
        <v>0</v>
      </c>
      <c r="AD242" s="638">
        <f t="shared" ca="1" si="63"/>
        <v>0</v>
      </c>
      <c r="AE242" s="639">
        <f ca="1">($L242/$F$5)*Oil_Calcs!$F$10*$F$17</f>
        <v>0</v>
      </c>
      <c r="AF242" s="640">
        <f ca="1">($L242/$F$5)*Oil_Calcs!$F$11*$F$18</f>
        <v>0</v>
      </c>
      <c r="AG242" s="641">
        <f ca="1">($L242/$F$5)*Oil_Calcs!$F$12*$F$19</f>
        <v>0</v>
      </c>
      <c r="AH242" s="639">
        <f t="shared" ca="1" si="58"/>
        <v>0</v>
      </c>
      <c r="AI242" s="640">
        <f t="shared" ca="1" si="59"/>
        <v>0</v>
      </c>
      <c r="AJ242" s="641">
        <f t="shared" ca="1" si="60"/>
        <v>0</v>
      </c>
      <c r="AK242" s="639">
        <f t="shared" ca="1" si="64"/>
        <v>0</v>
      </c>
      <c r="AL242" s="640">
        <f t="shared" ca="1" si="65"/>
        <v>0</v>
      </c>
      <c r="AM242" s="641">
        <f t="shared" ca="1" si="66"/>
        <v>0</v>
      </c>
    </row>
    <row r="243" spans="1:39" s="137" customFormat="1" ht="12.9" customHeight="1" x14ac:dyDescent="0.3">
      <c r="A243" s="134"/>
      <c r="B243" s="134"/>
      <c r="C243" s="135"/>
      <c r="D243" s="647"/>
      <c r="E243" s="234" t="str">
        <f t="shared" ca="1" si="53"/>
        <v>Senegal</v>
      </c>
      <c r="F243" s="234" t="str">
        <f t="shared" ca="1" si="53"/>
        <v>sn</v>
      </c>
      <c r="G243" s="234" t="str">
        <f t="shared" ca="1" si="53"/>
        <v>e6bbls</v>
      </c>
      <c r="H243" s="633"/>
      <c r="I243" s="633"/>
      <c r="J243" s="231">
        <f t="shared" ca="1" si="53"/>
        <v>0</v>
      </c>
      <c r="K243" s="231">
        <f t="shared" ca="1" si="67"/>
        <v>0</v>
      </c>
      <c r="L243" s="328">
        <f t="shared" ca="1" si="67"/>
        <v>0</v>
      </c>
      <c r="M243" s="249">
        <f ca="1">($J243/$F$5)*(1-$F$9)*Oil_Calcs!$F$10*$F$17</f>
        <v>0</v>
      </c>
      <c r="N243" s="231">
        <f ca="1">($J243/$F$5)*(1-$F$9)*Oil_Calcs!$F$11*$F$18</f>
        <v>0</v>
      </c>
      <c r="O243" s="638">
        <f ca="1">($J243/$F$5)*(1-$F$9)*Oil_Calcs!$F$12*$F$19</f>
        <v>0</v>
      </c>
      <c r="P243" s="249">
        <f ca="1">IFERROR(IF(Summary!$F$5="GWP100",INDEX('General Inputs'!$G$80:$G$169,MATCH(Oil_Calcs!F243,'General Inputs'!$F$80:$F$169,0)),INDEX('General Inputs'!$G$177:$G$266,MATCH(Oil_Calcs!$F243,'General Inputs'!$F$177:$F$266,0)))*$J243,0)</f>
        <v>0</v>
      </c>
      <c r="Q243" s="249">
        <f ca="1">IFERROR(IF(Summary!$F$5="GWP100",INDEX('General Inputs'!$H$80:$H$169,MATCH(Oil_Calcs!$F243,'General Inputs'!$F$80:$F$169,0)),INDEX('General Inputs'!$H$177:$H$266,MATCH(Oil_Calcs!$F243,'General Inputs'!$F$177:$F$266,0)))*$J243,0)</f>
        <v>0</v>
      </c>
      <c r="R243" s="249">
        <f ca="1">IFERROR(IF(Summary!$F$5="GWP100",INDEX('General Inputs'!$I$80:$I$169,MATCH(Oil_Calcs!$F243,'General Inputs'!$F$80:$F$169,0)),INDEX('General Inputs'!$I$177:$I$266,MATCH(Oil_Calcs!$F243,'General Inputs'!$F$177:$F$266,0)))*$J243,0)</f>
        <v>0</v>
      </c>
      <c r="S243" s="249">
        <f t="shared" ca="1" si="57"/>
        <v>0</v>
      </c>
      <c r="T243" s="231">
        <f t="shared" ca="1" si="55"/>
        <v>0</v>
      </c>
      <c r="U243" s="638">
        <f t="shared" ca="1" si="56"/>
        <v>0</v>
      </c>
      <c r="V243" s="249">
        <f ca="1">($K243/$F$5)*(1-$F$9)*Oil_Calcs!$F$10*$F$17</f>
        <v>0</v>
      </c>
      <c r="W243" s="231">
        <f ca="1">($K243/$F$5)*(1-$F$9)*Oil_Calcs!$F$11*$F$18</f>
        <v>0</v>
      </c>
      <c r="X243" s="638">
        <f ca="1">($K243/$F$5)*(1-$F$9)*Oil_Calcs!$F$12*$F$19</f>
        <v>0</v>
      </c>
      <c r="Y243" s="249">
        <f ca="1">IFERROR(IF(Summary!$F$5="GWP100",INDEX('General Inputs'!$G$80:$G$169,MATCH(Oil_Calcs!F243,'General Inputs'!$F$80:$F$169,0)),INDEX('General Inputs'!$G$177:$G$266,MATCH(Oil_Calcs!$F243,'General Inputs'!$F$177:$F$266,0)))*$K243,0)</f>
        <v>0</v>
      </c>
      <c r="Z243" s="231">
        <f ca="1">IFERROR(IF(Summary!$F$5="GWP100",INDEX('General Inputs'!$H$80:$H$169,MATCH(Oil_Calcs!$F243,'General Inputs'!$F$80:$F$169,0)),INDEX('General Inputs'!$H$177:$H$266,MATCH(Oil_Calcs!$F243,'General Inputs'!$F$177:$F$266,0)))*$K243,0)</f>
        <v>0</v>
      </c>
      <c r="AA243" s="638">
        <f ca="1">IFERROR(IF(Summary!$F$5="GWP100",INDEX('General Inputs'!$I$80:$I$169,MATCH(Oil_Calcs!$F243,'General Inputs'!$F$80:$F$169,0)),INDEX('General Inputs'!$I$177:$I$266,MATCH(Oil_Calcs!$F243,'General Inputs'!$F$177:$F$266,0)))*$K243,0)</f>
        <v>0</v>
      </c>
      <c r="AB243" s="249">
        <f t="shared" ca="1" si="61"/>
        <v>0</v>
      </c>
      <c r="AC243" s="231">
        <f t="shared" ca="1" si="62"/>
        <v>0</v>
      </c>
      <c r="AD243" s="638">
        <f t="shared" ca="1" si="63"/>
        <v>0</v>
      </c>
      <c r="AE243" s="639">
        <f ca="1">($L243/$F$5)*Oil_Calcs!$F$10*$F$17</f>
        <v>0</v>
      </c>
      <c r="AF243" s="640">
        <f ca="1">($L243/$F$5)*Oil_Calcs!$F$11*$F$18</f>
        <v>0</v>
      </c>
      <c r="AG243" s="641">
        <f ca="1">($L243/$F$5)*Oil_Calcs!$F$12*$F$19</f>
        <v>0</v>
      </c>
      <c r="AH243" s="639">
        <f t="shared" ca="1" si="58"/>
        <v>0</v>
      </c>
      <c r="AI243" s="640">
        <f t="shared" ca="1" si="59"/>
        <v>0</v>
      </c>
      <c r="AJ243" s="641">
        <f t="shared" ca="1" si="60"/>
        <v>0</v>
      </c>
      <c r="AK243" s="639">
        <f t="shared" ca="1" si="64"/>
        <v>0</v>
      </c>
      <c r="AL243" s="640">
        <f t="shared" ca="1" si="65"/>
        <v>0</v>
      </c>
      <c r="AM243" s="641">
        <f t="shared" ca="1" si="66"/>
        <v>0</v>
      </c>
    </row>
    <row r="244" spans="1:39" s="137" customFormat="1" ht="12.9" customHeight="1" x14ac:dyDescent="0.3">
      <c r="A244" s="134"/>
      <c r="B244" s="134"/>
      <c r="C244" s="135"/>
      <c r="D244" s="647"/>
      <c r="E244" s="234" t="str">
        <f t="shared" ca="1" si="53"/>
        <v>Somalia</v>
      </c>
      <c r="F244" s="234" t="str">
        <f t="shared" ca="1" si="53"/>
        <v>so</v>
      </c>
      <c r="G244" s="234" t="str">
        <f t="shared" ca="1" si="53"/>
        <v>e6bbls</v>
      </c>
      <c r="H244" s="633"/>
      <c r="I244" s="633"/>
      <c r="J244" s="231">
        <f t="shared" ca="1" si="53"/>
        <v>0</v>
      </c>
      <c r="K244" s="231">
        <f t="shared" ca="1" si="67"/>
        <v>0</v>
      </c>
      <c r="L244" s="328">
        <f t="shared" ca="1" si="67"/>
        <v>0</v>
      </c>
      <c r="M244" s="249">
        <f ca="1">($J244/$F$5)*(1-$F$9)*Oil_Calcs!$F$10*$F$17</f>
        <v>0</v>
      </c>
      <c r="N244" s="231">
        <f ca="1">($J244/$F$5)*(1-$F$9)*Oil_Calcs!$F$11*$F$18</f>
        <v>0</v>
      </c>
      <c r="O244" s="638">
        <f ca="1">($J244/$F$5)*(1-$F$9)*Oil_Calcs!$F$12*$F$19</f>
        <v>0</v>
      </c>
      <c r="P244" s="249">
        <f ca="1">IFERROR(IF(Summary!$F$5="GWP100",INDEX('General Inputs'!$G$80:$G$169,MATCH(Oil_Calcs!F244,'General Inputs'!$F$80:$F$169,0)),INDEX('General Inputs'!$G$177:$G$266,MATCH(Oil_Calcs!$F244,'General Inputs'!$F$177:$F$266,0)))*$J244,0)</f>
        <v>0</v>
      </c>
      <c r="Q244" s="249">
        <f ca="1">IFERROR(IF(Summary!$F$5="GWP100",INDEX('General Inputs'!$H$80:$H$169,MATCH(Oil_Calcs!$F244,'General Inputs'!$F$80:$F$169,0)),INDEX('General Inputs'!$H$177:$H$266,MATCH(Oil_Calcs!$F244,'General Inputs'!$F$177:$F$266,0)))*$J244,0)</f>
        <v>0</v>
      </c>
      <c r="R244" s="249">
        <f ca="1">IFERROR(IF(Summary!$F$5="GWP100",INDEX('General Inputs'!$I$80:$I$169,MATCH(Oil_Calcs!$F244,'General Inputs'!$F$80:$F$169,0)),INDEX('General Inputs'!$I$177:$I$266,MATCH(Oil_Calcs!$F244,'General Inputs'!$F$177:$F$266,0)))*$J244,0)</f>
        <v>0</v>
      </c>
      <c r="S244" s="249">
        <f t="shared" ca="1" si="57"/>
        <v>0</v>
      </c>
      <c r="T244" s="231">
        <f t="shared" ca="1" si="55"/>
        <v>0</v>
      </c>
      <c r="U244" s="638">
        <f t="shared" ca="1" si="56"/>
        <v>0</v>
      </c>
      <c r="V244" s="249">
        <f ca="1">($K244/$F$5)*(1-$F$9)*Oil_Calcs!$F$10*$F$17</f>
        <v>0</v>
      </c>
      <c r="W244" s="231">
        <f ca="1">($K244/$F$5)*(1-$F$9)*Oil_Calcs!$F$11*$F$18</f>
        <v>0</v>
      </c>
      <c r="X244" s="638">
        <f ca="1">($K244/$F$5)*(1-$F$9)*Oil_Calcs!$F$12*$F$19</f>
        <v>0</v>
      </c>
      <c r="Y244" s="249">
        <f ca="1">IFERROR(IF(Summary!$F$5="GWP100",INDEX('General Inputs'!$G$80:$G$169,MATCH(Oil_Calcs!F244,'General Inputs'!$F$80:$F$169,0)),INDEX('General Inputs'!$G$177:$G$266,MATCH(Oil_Calcs!$F244,'General Inputs'!$F$177:$F$266,0)))*$K244,0)</f>
        <v>0</v>
      </c>
      <c r="Z244" s="231">
        <f ca="1">IFERROR(IF(Summary!$F$5="GWP100",INDEX('General Inputs'!$H$80:$H$169,MATCH(Oil_Calcs!$F244,'General Inputs'!$F$80:$F$169,0)),INDEX('General Inputs'!$H$177:$H$266,MATCH(Oil_Calcs!$F244,'General Inputs'!$F$177:$F$266,0)))*$K244,0)</f>
        <v>0</v>
      </c>
      <c r="AA244" s="638">
        <f ca="1">IFERROR(IF(Summary!$F$5="GWP100",INDEX('General Inputs'!$I$80:$I$169,MATCH(Oil_Calcs!$F244,'General Inputs'!$F$80:$F$169,0)),INDEX('General Inputs'!$I$177:$I$266,MATCH(Oil_Calcs!$F244,'General Inputs'!$F$177:$F$266,0)))*$K244,0)</f>
        <v>0</v>
      </c>
      <c r="AB244" s="249">
        <f t="shared" ca="1" si="61"/>
        <v>0</v>
      </c>
      <c r="AC244" s="231">
        <f t="shared" ca="1" si="62"/>
        <v>0</v>
      </c>
      <c r="AD244" s="638">
        <f t="shared" ca="1" si="63"/>
        <v>0</v>
      </c>
      <c r="AE244" s="639">
        <f ca="1">($L244/$F$5)*Oil_Calcs!$F$10*$F$17</f>
        <v>0</v>
      </c>
      <c r="AF244" s="640">
        <f ca="1">($L244/$F$5)*Oil_Calcs!$F$11*$F$18</f>
        <v>0</v>
      </c>
      <c r="AG244" s="641">
        <f ca="1">($L244/$F$5)*Oil_Calcs!$F$12*$F$19</f>
        <v>0</v>
      </c>
      <c r="AH244" s="639">
        <f t="shared" ca="1" si="58"/>
        <v>0</v>
      </c>
      <c r="AI244" s="640">
        <f t="shared" ca="1" si="59"/>
        <v>0</v>
      </c>
      <c r="AJ244" s="641">
        <f t="shared" ca="1" si="60"/>
        <v>0</v>
      </c>
      <c r="AK244" s="639">
        <f t="shared" ca="1" si="64"/>
        <v>0</v>
      </c>
      <c r="AL244" s="640">
        <f t="shared" ca="1" si="65"/>
        <v>0</v>
      </c>
      <c r="AM244" s="641">
        <f t="shared" ca="1" si="66"/>
        <v>0</v>
      </c>
    </row>
    <row r="245" spans="1:39" s="137" customFormat="1" ht="12.9" customHeight="1" x14ac:dyDescent="0.3">
      <c r="A245" s="134"/>
      <c r="B245" s="134"/>
      <c r="C245" s="135"/>
      <c r="D245" s="647"/>
      <c r="E245" s="234" t="str">
        <f t="shared" ca="1" si="53"/>
        <v>Suriname</v>
      </c>
      <c r="F245" s="234" t="str">
        <f t="shared" ca="1" si="53"/>
        <v>sr</v>
      </c>
      <c r="G245" s="234" t="str">
        <f t="shared" ca="1" si="53"/>
        <v>e6bbls</v>
      </c>
      <c r="H245" s="633"/>
      <c r="I245" s="633"/>
      <c r="J245" s="231">
        <f t="shared" ca="1" si="53"/>
        <v>0</v>
      </c>
      <c r="K245" s="231">
        <f t="shared" ca="1" si="67"/>
        <v>5.4373650540236502</v>
      </c>
      <c r="L245" s="328">
        <f t="shared" ca="1" si="67"/>
        <v>0</v>
      </c>
      <c r="M245" s="249">
        <f ca="1">($J245/$F$5)*(1-$F$9)*Oil_Calcs!$F$10*$F$17</f>
        <v>0</v>
      </c>
      <c r="N245" s="231">
        <f ca="1">($J245/$F$5)*(1-$F$9)*Oil_Calcs!$F$11*$F$18</f>
        <v>0</v>
      </c>
      <c r="O245" s="638">
        <f ca="1">($J245/$F$5)*(1-$F$9)*Oil_Calcs!$F$12*$F$19</f>
        <v>0</v>
      </c>
      <c r="P245" s="249">
        <f ca="1">IFERROR(IF(Summary!$F$5="GWP100",INDEX('General Inputs'!$G$80:$G$169,MATCH(Oil_Calcs!F245,'General Inputs'!$F$80:$F$169,0)),INDEX('General Inputs'!$G$177:$G$266,MATCH(Oil_Calcs!$F245,'General Inputs'!$F$177:$F$266,0)))*$J245,0)</f>
        <v>0</v>
      </c>
      <c r="Q245" s="249">
        <f ca="1">IFERROR(IF(Summary!$F$5="GWP100",INDEX('General Inputs'!$H$80:$H$169,MATCH(Oil_Calcs!$F245,'General Inputs'!$F$80:$F$169,0)),INDEX('General Inputs'!$H$177:$H$266,MATCH(Oil_Calcs!$F245,'General Inputs'!$F$177:$F$266,0)))*$J245,0)</f>
        <v>0</v>
      </c>
      <c r="R245" s="249">
        <f ca="1">IFERROR(IF(Summary!$F$5="GWP100",INDEX('General Inputs'!$I$80:$I$169,MATCH(Oil_Calcs!$F245,'General Inputs'!$F$80:$F$169,0)),INDEX('General Inputs'!$I$177:$I$266,MATCH(Oil_Calcs!$F245,'General Inputs'!$F$177:$F$266,0)))*$J245,0)</f>
        <v>0</v>
      </c>
      <c r="S245" s="249">
        <f t="shared" ca="1" si="57"/>
        <v>0</v>
      </c>
      <c r="T245" s="231">
        <f t="shared" ca="1" si="55"/>
        <v>0</v>
      </c>
      <c r="U245" s="638">
        <f t="shared" ca="1" si="56"/>
        <v>0</v>
      </c>
      <c r="V245" s="249">
        <f ca="1">($K245/$F$5)*(1-$F$9)*Oil_Calcs!$F$10*$F$17</f>
        <v>1861.1490823569011</v>
      </c>
      <c r="W245" s="231">
        <f ca="1">($K245/$F$5)*(1-$F$9)*Oil_Calcs!$F$11*$F$18</f>
        <v>2024.0047677097634</v>
      </c>
      <c r="X245" s="638">
        <f ca="1">($K245/$F$5)*(1-$F$9)*Oil_Calcs!$F$12*$F$19</f>
        <v>2207.9648474327482</v>
      </c>
      <c r="Y245" s="249">
        <f ca="1">IFERROR(IF(Summary!$F$5="GWP100",INDEX('General Inputs'!$G$80:$G$169,MATCH(Oil_Calcs!F245,'General Inputs'!$F$80:$F$169,0)),INDEX('General Inputs'!$G$177:$G$266,MATCH(Oil_Calcs!$F245,'General Inputs'!$F$177:$F$266,0)))*$K245,0)</f>
        <v>191.30203026234815</v>
      </c>
      <c r="Z245" s="231">
        <f ca="1">IFERROR(IF(Summary!$F$5="GWP100",INDEX('General Inputs'!$H$80:$H$169,MATCH(Oil_Calcs!$F245,'General Inputs'!$F$80:$F$169,0)),INDEX('General Inputs'!$H$177:$H$266,MATCH(Oil_Calcs!$F245,'General Inputs'!$F$177:$F$266,0)))*$K245,0)</f>
        <v>258.81785075559804</v>
      </c>
      <c r="AA245" s="638">
        <f ca="1">IFERROR(IF(Summary!$F$5="GWP100",INDEX('General Inputs'!$I$80:$I$169,MATCH(Oil_Calcs!$F245,'General Inputs'!$F$80:$F$169,0)),INDEX('General Inputs'!$I$177:$I$266,MATCH(Oil_Calcs!$F245,'General Inputs'!$F$177:$F$266,0)))*$K245,0)</f>
        <v>484.69813257456229</v>
      </c>
      <c r="AB245" s="249">
        <f t="shared" ca="1" si="61"/>
        <v>2052.4511126192492</v>
      </c>
      <c r="AC245" s="231">
        <f t="shared" ca="1" si="62"/>
        <v>2282.8226184653613</v>
      </c>
      <c r="AD245" s="638">
        <f t="shared" ca="1" si="63"/>
        <v>2692.6629800073106</v>
      </c>
      <c r="AE245" s="639">
        <f ca="1">($L245/$F$5)*Oil_Calcs!$F$10*$F$17</f>
        <v>0</v>
      </c>
      <c r="AF245" s="640">
        <f ca="1">($L245/$F$5)*Oil_Calcs!$F$11*$F$18</f>
        <v>0</v>
      </c>
      <c r="AG245" s="641">
        <f ca="1">($L245/$F$5)*Oil_Calcs!$F$12*$F$19</f>
        <v>0</v>
      </c>
      <c r="AH245" s="639">
        <f t="shared" ca="1" si="58"/>
        <v>0</v>
      </c>
      <c r="AI245" s="640">
        <f t="shared" ca="1" si="59"/>
        <v>0</v>
      </c>
      <c r="AJ245" s="641">
        <f t="shared" ca="1" si="60"/>
        <v>0</v>
      </c>
      <c r="AK245" s="639">
        <f t="shared" ca="1" si="64"/>
        <v>0</v>
      </c>
      <c r="AL245" s="640">
        <f t="shared" ca="1" si="65"/>
        <v>0</v>
      </c>
      <c r="AM245" s="641">
        <f t="shared" ca="1" si="66"/>
        <v>0</v>
      </c>
    </row>
    <row r="246" spans="1:39" s="137" customFormat="1" ht="12.9" customHeight="1" x14ac:dyDescent="0.3">
      <c r="A246" s="134"/>
      <c r="B246" s="134"/>
      <c r="C246" s="135"/>
      <c r="D246" s="647"/>
      <c r="E246" s="234" t="str">
        <f t="shared" ca="1" si="53"/>
        <v>South Sudan</v>
      </c>
      <c r="F246" s="234" t="str">
        <f t="shared" ca="1" si="53"/>
        <v>ss</v>
      </c>
      <c r="G246" s="234" t="str">
        <f t="shared" ca="1" si="53"/>
        <v>e6bbls</v>
      </c>
      <c r="H246" s="633"/>
      <c r="I246" s="633"/>
      <c r="J246" s="231">
        <f t="shared" ca="1" si="53"/>
        <v>50.735000507350001</v>
      </c>
      <c r="K246" s="231">
        <f t="shared" ca="1" si="67"/>
        <v>57.314000560639997</v>
      </c>
      <c r="L246" s="328">
        <f t="shared" ca="1" si="67"/>
        <v>0</v>
      </c>
      <c r="M246" s="249">
        <f ca="1">($J246/$F$5)*(1-$F$9)*Oil_Calcs!$F$10*$F$17</f>
        <v>17366.021721818466</v>
      </c>
      <c r="N246" s="231">
        <f ca="1">($J246/$F$5)*(1-$F$9)*Oil_Calcs!$F$11*$F$18</f>
        <v>18885.596588855962</v>
      </c>
      <c r="O246" s="638">
        <f ca="1">($J246/$F$5)*(1-$F$9)*Oil_Calcs!$F$12*$F$19</f>
        <v>20602.092473415189</v>
      </c>
      <c r="P246" s="249">
        <f ca="1">IFERROR(IF(Summary!$F$5="GWP100",INDEX('General Inputs'!$G$80:$G$169,MATCH(Oil_Calcs!F246,'General Inputs'!$F$80:$F$169,0)),INDEX('General Inputs'!$G$177:$G$266,MATCH(Oil_Calcs!$F246,'General Inputs'!$F$177:$F$266,0)))*$J246,0)</f>
        <v>0</v>
      </c>
      <c r="Q246" s="249">
        <f ca="1">IFERROR(IF(Summary!$F$5="GWP100",INDEX('General Inputs'!$H$80:$H$169,MATCH(Oil_Calcs!$F246,'General Inputs'!$F$80:$F$169,0)),INDEX('General Inputs'!$H$177:$H$266,MATCH(Oil_Calcs!$F246,'General Inputs'!$F$177:$F$266,0)))*$J246,0)</f>
        <v>0</v>
      </c>
      <c r="R246" s="249">
        <f ca="1">IFERROR(IF(Summary!$F$5="GWP100",INDEX('General Inputs'!$I$80:$I$169,MATCH(Oil_Calcs!$F246,'General Inputs'!$F$80:$F$169,0)),INDEX('General Inputs'!$I$177:$I$266,MATCH(Oil_Calcs!$F246,'General Inputs'!$F$177:$F$266,0)))*$J246,0)</f>
        <v>0</v>
      </c>
      <c r="S246" s="249">
        <f t="shared" ca="1" si="57"/>
        <v>17366.021721818466</v>
      </c>
      <c r="T246" s="231">
        <f t="shared" ca="1" si="55"/>
        <v>18885.596588855962</v>
      </c>
      <c r="U246" s="638">
        <f t="shared" ca="1" si="56"/>
        <v>20602.092473415189</v>
      </c>
      <c r="V246" s="249">
        <f ca="1">($K246/$F$5)*(1-$F$9)*Oil_Calcs!$F$10*$F$17</f>
        <v>19617.939661914428</v>
      </c>
      <c r="W246" s="231">
        <f ca="1">($K246/$F$5)*(1-$F$9)*Oil_Calcs!$F$11*$F$18</f>
        <v>21334.563568692629</v>
      </c>
      <c r="X246" s="638">
        <f ca="1">($K246/$F$5)*(1-$F$9)*Oil_Calcs!$F$12*$F$19</f>
        <v>23273.643988642791</v>
      </c>
      <c r="Y246" s="249">
        <f ca="1">IFERROR(IF(Summary!$F$5="GWP100",INDEX('General Inputs'!$G$80:$G$169,MATCH(Oil_Calcs!F246,'General Inputs'!$F$80:$F$169,0)),INDEX('General Inputs'!$G$177:$G$266,MATCH(Oil_Calcs!$F246,'General Inputs'!$F$177:$F$266,0)))*$K246,0)</f>
        <v>0</v>
      </c>
      <c r="Z246" s="231">
        <f ca="1">IFERROR(IF(Summary!$F$5="GWP100",INDEX('General Inputs'!$H$80:$H$169,MATCH(Oil_Calcs!$F246,'General Inputs'!$F$80:$F$169,0)),INDEX('General Inputs'!$H$177:$H$266,MATCH(Oil_Calcs!$F246,'General Inputs'!$F$177:$F$266,0)))*$K246,0)</f>
        <v>0</v>
      </c>
      <c r="AA246" s="638">
        <f ca="1">IFERROR(IF(Summary!$F$5="GWP100",INDEX('General Inputs'!$I$80:$I$169,MATCH(Oil_Calcs!$F246,'General Inputs'!$F$80:$F$169,0)),INDEX('General Inputs'!$I$177:$I$266,MATCH(Oil_Calcs!$F246,'General Inputs'!$F$177:$F$266,0)))*$K246,0)</f>
        <v>0</v>
      </c>
      <c r="AB246" s="249">
        <f t="shared" ca="1" si="61"/>
        <v>19617.939661914428</v>
      </c>
      <c r="AC246" s="231">
        <f t="shared" ca="1" si="62"/>
        <v>21334.563568692629</v>
      </c>
      <c r="AD246" s="638">
        <f t="shared" ca="1" si="63"/>
        <v>23273.643988642791</v>
      </c>
      <c r="AE246" s="639">
        <f ca="1">($L246/$F$5)*Oil_Calcs!$F$10*$F$17</f>
        <v>0</v>
      </c>
      <c r="AF246" s="640">
        <f ca="1">($L246/$F$5)*Oil_Calcs!$F$11*$F$18</f>
        <v>0</v>
      </c>
      <c r="AG246" s="641">
        <f ca="1">($L246/$F$5)*Oil_Calcs!$F$12*$F$19</f>
        <v>0</v>
      </c>
      <c r="AH246" s="639">
        <f t="shared" ca="1" si="58"/>
        <v>0</v>
      </c>
      <c r="AI246" s="640">
        <f t="shared" ca="1" si="59"/>
        <v>0</v>
      </c>
      <c r="AJ246" s="641">
        <f t="shared" ca="1" si="60"/>
        <v>0</v>
      </c>
      <c r="AK246" s="639">
        <f t="shared" ca="1" si="64"/>
        <v>0</v>
      </c>
      <c r="AL246" s="640">
        <f t="shared" ca="1" si="65"/>
        <v>0</v>
      </c>
      <c r="AM246" s="641">
        <f t="shared" ca="1" si="66"/>
        <v>0</v>
      </c>
    </row>
    <row r="247" spans="1:39" s="137" customFormat="1" ht="12.9" customHeight="1" x14ac:dyDescent="0.3">
      <c r="A247" s="134"/>
      <c r="B247" s="134"/>
      <c r="C247" s="135"/>
      <c r="D247" s="647"/>
      <c r="E247" s="234" t="str">
        <f t="shared" ca="1" si="53"/>
        <v>Sao Tome and Principe</v>
      </c>
      <c r="F247" s="234" t="str">
        <f t="shared" ca="1" si="53"/>
        <v>st</v>
      </c>
      <c r="G247" s="234" t="str">
        <f t="shared" ca="1" si="53"/>
        <v>e6bbls</v>
      </c>
      <c r="H247" s="633"/>
      <c r="I247" s="633"/>
      <c r="J247" s="231">
        <f t="shared" ca="1" si="53"/>
        <v>0</v>
      </c>
      <c r="K247" s="231">
        <f t="shared" ca="1" si="67"/>
        <v>0</v>
      </c>
      <c r="L247" s="328">
        <f t="shared" ca="1" si="67"/>
        <v>0</v>
      </c>
      <c r="M247" s="249">
        <f ca="1">($J247/$F$5)*(1-$F$9)*Oil_Calcs!$F$10*$F$17</f>
        <v>0</v>
      </c>
      <c r="N247" s="231">
        <f ca="1">($J247/$F$5)*(1-$F$9)*Oil_Calcs!$F$11*$F$18</f>
        <v>0</v>
      </c>
      <c r="O247" s="638">
        <f ca="1">($J247/$F$5)*(1-$F$9)*Oil_Calcs!$F$12*$F$19</f>
        <v>0</v>
      </c>
      <c r="P247" s="249">
        <f ca="1">IFERROR(IF(Summary!$F$5="GWP100",INDEX('General Inputs'!$G$80:$G$169,MATCH(Oil_Calcs!F247,'General Inputs'!$F$80:$F$169,0)),INDEX('General Inputs'!$G$177:$G$266,MATCH(Oil_Calcs!$F247,'General Inputs'!$F$177:$F$266,0)))*$J247,0)</f>
        <v>0</v>
      </c>
      <c r="Q247" s="249">
        <f ca="1">IFERROR(IF(Summary!$F$5="GWP100",INDEX('General Inputs'!$H$80:$H$169,MATCH(Oil_Calcs!$F247,'General Inputs'!$F$80:$F$169,0)),INDEX('General Inputs'!$H$177:$H$266,MATCH(Oil_Calcs!$F247,'General Inputs'!$F$177:$F$266,0)))*$J247,0)</f>
        <v>0</v>
      </c>
      <c r="R247" s="249">
        <f ca="1">IFERROR(IF(Summary!$F$5="GWP100",INDEX('General Inputs'!$I$80:$I$169,MATCH(Oil_Calcs!$F247,'General Inputs'!$F$80:$F$169,0)),INDEX('General Inputs'!$I$177:$I$266,MATCH(Oil_Calcs!$F247,'General Inputs'!$F$177:$F$266,0)))*$J247,0)</f>
        <v>0</v>
      </c>
      <c r="S247" s="249">
        <f t="shared" ca="1" si="57"/>
        <v>0</v>
      </c>
      <c r="T247" s="231">
        <f t="shared" ca="1" si="55"/>
        <v>0</v>
      </c>
      <c r="U247" s="638">
        <f t="shared" ca="1" si="56"/>
        <v>0</v>
      </c>
      <c r="V247" s="249">
        <f ca="1">($K247/$F$5)*(1-$F$9)*Oil_Calcs!$F$10*$F$17</f>
        <v>0</v>
      </c>
      <c r="W247" s="231">
        <f ca="1">($K247/$F$5)*(1-$F$9)*Oil_Calcs!$F$11*$F$18</f>
        <v>0</v>
      </c>
      <c r="X247" s="638">
        <f ca="1">($K247/$F$5)*(1-$F$9)*Oil_Calcs!$F$12*$F$19</f>
        <v>0</v>
      </c>
      <c r="Y247" s="249">
        <f ca="1">IFERROR(IF(Summary!$F$5="GWP100",INDEX('General Inputs'!$G$80:$G$169,MATCH(Oil_Calcs!F247,'General Inputs'!$F$80:$F$169,0)),INDEX('General Inputs'!$G$177:$G$266,MATCH(Oil_Calcs!$F247,'General Inputs'!$F$177:$F$266,0)))*$K247,0)</f>
        <v>0</v>
      </c>
      <c r="Z247" s="231">
        <f ca="1">IFERROR(IF(Summary!$F$5="GWP100",INDEX('General Inputs'!$H$80:$H$169,MATCH(Oil_Calcs!$F247,'General Inputs'!$F$80:$F$169,0)),INDEX('General Inputs'!$H$177:$H$266,MATCH(Oil_Calcs!$F247,'General Inputs'!$F$177:$F$266,0)))*$K247,0)</f>
        <v>0</v>
      </c>
      <c r="AA247" s="638">
        <f ca="1">IFERROR(IF(Summary!$F$5="GWP100",INDEX('General Inputs'!$I$80:$I$169,MATCH(Oil_Calcs!$F247,'General Inputs'!$F$80:$F$169,0)),INDEX('General Inputs'!$I$177:$I$266,MATCH(Oil_Calcs!$F247,'General Inputs'!$F$177:$F$266,0)))*$K247,0)</f>
        <v>0</v>
      </c>
      <c r="AB247" s="249">
        <f t="shared" ca="1" si="61"/>
        <v>0</v>
      </c>
      <c r="AC247" s="231">
        <f t="shared" ca="1" si="62"/>
        <v>0</v>
      </c>
      <c r="AD247" s="638">
        <f t="shared" ca="1" si="63"/>
        <v>0</v>
      </c>
      <c r="AE247" s="639">
        <f ca="1">($L247/$F$5)*Oil_Calcs!$F$10*$F$17</f>
        <v>0</v>
      </c>
      <c r="AF247" s="640">
        <f ca="1">($L247/$F$5)*Oil_Calcs!$F$11*$F$18</f>
        <v>0</v>
      </c>
      <c r="AG247" s="641">
        <f ca="1">($L247/$F$5)*Oil_Calcs!$F$12*$F$19</f>
        <v>0</v>
      </c>
      <c r="AH247" s="639">
        <f t="shared" ca="1" si="58"/>
        <v>0</v>
      </c>
      <c r="AI247" s="640">
        <f t="shared" ca="1" si="59"/>
        <v>0</v>
      </c>
      <c r="AJ247" s="641">
        <f t="shared" ca="1" si="60"/>
        <v>0</v>
      </c>
      <c r="AK247" s="639">
        <f t="shared" ca="1" si="64"/>
        <v>0</v>
      </c>
      <c r="AL247" s="640">
        <f t="shared" ca="1" si="65"/>
        <v>0</v>
      </c>
      <c r="AM247" s="641">
        <f t="shared" ca="1" si="66"/>
        <v>0</v>
      </c>
    </row>
    <row r="248" spans="1:39" s="137" customFormat="1" ht="12.9" customHeight="1" x14ac:dyDescent="0.3">
      <c r="A248" s="134"/>
      <c r="B248" s="134"/>
      <c r="C248" s="135"/>
      <c r="D248" s="647"/>
      <c r="E248" s="234" t="str">
        <f t="shared" ca="1" si="53"/>
        <v>El Salvador</v>
      </c>
      <c r="F248" s="234" t="str">
        <f t="shared" ca="1" si="53"/>
        <v>sv</v>
      </c>
      <c r="G248" s="234" t="str">
        <f t="shared" ca="1" si="53"/>
        <v>e6bbls</v>
      </c>
      <c r="H248" s="633"/>
      <c r="I248" s="633"/>
      <c r="J248" s="231">
        <f t="shared" ca="1" si="53"/>
        <v>0</v>
      </c>
      <c r="K248" s="231">
        <f t="shared" ca="1" si="67"/>
        <v>0</v>
      </c>
      <c r="L248" s="328">
        <f t="shared" ca="1" si="67"/>
        <v>0</v>
      </c>
      <c r="M248" s="249">
        <f ca="1">($J248/$F$5)*(1-$F$9)*Oil_Calcs!$F$10*$F$17</f>
        <v>0</v>
      </c>
      <c r="N248" s="231">
        <f ca="1">($J248/$F$5)*(1-$F$9)*Oil_Calcs!$F$11*$F$18</f>
        <v>0</v>
      </c>
      <c r="O248" s="638">
        <f ca="1">($J248/$F$5)*(1-$F$9)*Oil_Calcs!$F$12*$F$19</f>
        <v>0</v>
      </c>
      <c r="P248" s="249">
        <f ca="1">IFERROR(IF(Summary!$F$5="GWP100",INDEX('General Inputs'!$G$80:$G$169,MATCH(Oil_Calcs!F248,'General Inputs'!$F$80:$F$169,0)),INDEX('General Inputs'!$G$177:$G$266,MATCH(Oil_Calcs!$F248,'General Inputs'!$F$177:$F$266,0)))*$J248,0)</f>
        <v>0</v>
      </c>
      <c r="Q248" s="249">
        <f ca="1">IFERROR(IF(Summary!$F$5="GWP100",INDEX('General Inputs'!$H$80:$H$169,MATCH(Oil_Calcs!$F248,'General Inputs'!$F$80:$F$169,0)),INDEX('General Inputs'!$H$177:$H$266,MATCH(Oil_Calcs!$F248,'General Inputs'!$F$177:$F$266,0)))*$J248,0)</f>
        <v>0</v>
      </c>
      <c r="R248" s="249">
        <f ca="1">IFERROR(IF(Summary!$F$5="GWP100",INDEX('General Inputs'!$I$80:$I$169,MATCH(Oil_Calcs!$F248,'General Inputs'!$F$80:$F$169,0)),INDEX('General Inputs'!$I$177:$I$266,MATCH(Oil_Calcs!$F248,'General Inputs'!$F$177:$F$266,0)))*$J248,0)</f>
        <v>0</v>
      </c>
      <c r="S248" s="249">
        <f t="shared" ca="1" si="57"/>
        <v>0</v>
      </c>
      <c r="T248" s="231">
        <f t="shared" ca="1" si="55"/>
        <v>0</v>
      </c>
      <c r="U248" s="638">
        <f t="shared" ca="1" si="56"/>
        <v>0</v>
      </c>
      <c r="V248" s="249">
        <f ca="1">($K248/$F$5)*(1-$F$9)*Oil_Calcs!$F$10*$F$17</f>
        <v>0</v>
      </c>
      <c r="W248" s="231">
        <f ca="1">($K248/$F$5)*(1-$F$9)*Oil_Calcs!$F$11*$F$18</f>
        <v>0</v>
      </c>
      <c r="X248" s="638">
        <f ca="1">($K248/$F$5)*(1-$F$9)*Oil_Calcs!$F$12*$F$19</f>
        <v>0</v>
      </c>
      <c r="Y248" s="249">
        <f ca="1">IFERROR(IF(Summary!$F$5="GWP100",INDEX('General Inputs'!$G$80:$G$169,MATCH(Oil_Calcs!F248,'General Inputs'!$F$80:$F$169,0)),INDEX('General Inputs'!$G$177:$G$266,MATCH(Oil_Calcs!$F248,'General Inputs'!$F$177:$F$266,0)))*$K248,0)</f>
        <v>0</v>
      </c>
      <c r="Z248" s="231">
        <f ca="1">IFERROR(IF(Summary!$F$5="GWP100",INDEX('General Inputs'!$H$80:$H$169,MATCH(Oil_Calcs!$F248,'General Inputs'!$F$80:$F$169,0)),INDEX('General Inputs'!$H$177:$H$266,MATCH(Oil_Calcs!$F248,'General Inputs'!$F$177:$F$266,0)))*$K248,0)</f>
        <v>0</v>
      </c>
      <c r="AA248" s="638">
        <f ca="1">IFERROR(IF(Summary!$F$5="GWP100",INDEX('General Inputs'!$I$80:$I$169,MATCH(Oil_Calcs!$F248,'General Inputs'!$F$80:$F$169,0)),INDEX('General Inputs'!$I$177:$I$266,MATCH(Oil_Calcs!$F248,'General Inputs'!$F$177:$F$266,0)))*$K248,0)</f>
        <v>0</v>
      </c>
      <c r="AB248" s="249">
        <f t="shared" ca="1" si="61"/>
        <v>0</v>
      </c>
      <c r="AC248" s="231">
        <f t="shared" ca="1" si="62"/>
        <v>0</v>
      </c>
      <c r="AD248" s="638">
        <f t="shared" ca="1" si="63"/>
        <v>0</v>
      </c>
      <c r="AE248" s="639">
        <f ca="1">($L248/$F$5)*Oil_Calcs!$F$10*$F$17</f>
        <v>0</v>
      </c>
      <c r="AF248" s="640">
        <f ca="1">($L248/$F$5)*Oil_Calcs!$F$11*$F$18</f>
        <v>0</v>
      </c>
      <c r="AG248" s="641">
        <f ca="1">($L248/$F$5)*Oil_Calcs!$F$12*$F$19</f>
        <v>0</v>
      </c>
      <c r="AH248" s="639">
        <f t="shared" ca="1" si="58"/>
        <v>0</v>
      </c>
      <c r="AI248" s="640">
        <f t="shared" ca="1" si="59"/>
        <v>0</v>
      </c>
      <c r="AJ248" s="641">
        <f t="shared" ca="1" si="60"/>
        <v>0</v>
      </c>
      <c r="AK248" s="639">
        <f t="shared" ca="1" si="64"/>
        <v>0</v>
      </c>
      <c r="AL248" s="640">
        <f t="shared" ca="1" si="65"/>
        <v>0</v>
      </c>
      <c r="AM248" s="641">
        <f t="shared" ca="1" si="66"/>
        <v>0</v>
      </c>
    </row>
    <row r="249" spans="1:39" s="137" customFormat="1" ht="12.9" customHeight="1" x14ac:dyDescent="0.3">
      <c r="A249" s="134"/>
      <c r="B249" s="134"/>
      <c r="C249" s="135"/>
      <c r="D249" s="647"/>
      <c r="E249" s="234" t="str">
        <f t="shared" ca="1" si="53"/>
        <v>Sint Maarten (Dutch part)</v>
      </c>
      <c r="F249" s="234" t="str">
        <f t="shared" ca="1" si="53"/>
        <v>sx</v>
      </c>
      <c r="G249" s="234" t="str">
        <f t="shared" ca="1" si="53"/>
        <v>e6bbls</v>
      </c>
      <c r="H249" s="633"/>
      <c r="I249" s="633"/>
      <c r="J249" s="231">
        <f t="shared" ca="1" si="53"/>
        <v>0</v>
      </c>
      <c r="K249" s="231">
        <f t="shared" ca="1" si="67"/>
        <v>0</v>
      </c>
      <c r="L249" s="328">
        <f t="shared" ca="1" si="67"/>
        <v>0</v>
      </c>
      <c r="M249" s="249">
        <f ca="1">($J249/$F$5)*(1-$F$9)*Oil_Calcs!$F$10*$F$17</f>
        <v>0</v>
      </c>
      <c r="N249" s="231">
        <f ca="1">($J249/$F$5)*(1-$F$9)*Oil_Calcs!$F$11*$F$18</f>
        <v>0</v>
      </c>
      <c r="O249" s="638">
        <f ca="1">($J249/$F$5)*(1-$F$9)*Oil_Calcs!$F$12*$F$19</f>
        <v>0</v>
      </c>
      <c r="P249" s="249">
        <f ca="1">IFERROR(IF(Summary!$F$5="GWP100",INDEX('General Inputs'!$G$80:$G$169,MATCH(Oil_Calcs!F249,'General Inputs'!$F$80:$F$169,0)),INDEX('General Inputs'!$G$177:$G$266,MATCH(Oil_Calcs!$F249,'General Inputs'!$F$177:$F$266,0)))*$J249,0)</f>
        <v>0</v>
      </c>
      <c r="Q249" s="249">
        <f ca="1">IFERROR(IF(Summary!$F$5="GWP100",INDEX('General Inputs'!$H$80:$H$169,MATCH(Oil_Calcs!$F249,'General Inputs'!$F$80:$F$169,0)),INDEX('General Inputs'!$H$177:$H$266,MATCH(Oil_Calcs!$F249,'General Inputs'!$F$177:$F$266,0)))*$J249,0)</f>
        <v>0</v>
      </c>
      <c r="R249" s="249">
        <f ca="1">IFERROR(IF(Summary!$F$5="GWP100",INDEX('General Inputs'!$I$80:$I$169,MATCH(Oil_Calcs!$F249,'General Inputs'!$F$80:$F$169,0)),INDEX('General Inputs'!$I$177:$I$266,MATCH(Oil_Calcs!$F249,'General Inputs'!$F$177:$F$266,0)))*$J249,0)</f>
        <v>0</v>
      </c>
      <c r="S249" s="249">
        <f t="shared" ca="1" si="57"/>
        <v>0</v>
      </c>
      <c r="T249" s="231">
        <f t="shared" ca="1" si="55"/>
        <v>0</v>
      </c>
      <c r="U249" s="638">
        <f t="shared" ca="1" si="56"/>
        <v>0</v>
      </c>
      <c r="V249" s="249">
        <f ca="1">($K249/$F$5)*(1-$F$9)*Oil_Calcs!$F$10*$F$17</f>
        <v>0</v>
      </c>
      <c r="W249" s="231">
        <f ca="1">($K249/$F$5)*(1-$F$9)*Oil_Calcs!$F$11*$F$18</f>
        <v>0</v>
      </c>
      <c r="X249" s="638">
        <f ca="1">($K249/$F$5)*(1-$F$9)*Oil_Calcs!$F$12*$F$19</f>
        <v>0</v>
      </c>
      <c r="Y249" s="249">
        <f ca="1">IFERROR(IF(Summary!$F$5="GWP100",INDEX('General Inputs'!$G$80:$G$169,MATCH(Oil_Calcs!F249,'General Inputs'!$F$80:$F$169,0)),INDEX('General Inputs'!$G$177:$G$266,MATCH(Oil_Calcs!$F249,'General Inputs'!$F$177:$F$266,0)))*$K249,0)</f>
        <v>0</v>
      </c>
      <c r="Z249" s="231">
        <f ca="1">IFERROR(IF(Summary!$F$5="GWP100",INDEX('General Inputs'!$H$80:$H$169,MATCH(Oil_Calcs!$F249,'General Inputs'!$F$80:$F$169,0)),INDEX('General Inputs'!$H$177:$H$266,MATCH(Oil_Calcs!$F249,'General Inputs'!$F$177:$F$266,0)))*$K249,0)</f>
        <v>0</v>
      </c>
      <c r="AA249" s="638">
        <f ca="1">IFERROR(IF(Summary!$F$5="GWP100",INDEX('General Inputs'!$I$80:$I$169,MATCH(Oil_Calcs!$F249,'General Inputs'!$F$80:$F$169,0)),INDEX('General Inputs'!$I$177:$I$266,MATCH(Oil_Calcs!$F249,'General Inputs'!$F$177:$F$266,0)))*$K249,0)</f>
        <v>0</v>
      </c>
      <c r="AB249" s="249">
        <f t="shared" ca="1" si="61"/>
        <v>0</v>
      </c>
      <c r="AC249" s="231">
        <f t="shared" ca="1" si="62"/>
        <v>0</v>
      </c>
      <c r="AD249" s="638">
        <f t="shared" ca="1" si="63"/>
        <v>0</v>
      </c>
      <c r="AE249" s="639">
        <f ca="1">($L249/$F$5)*Oil_Calcs!$F$10*$F$17</f>
        <v>0</v>
      </c>
      <c r="AF249" s="640">
        <f ca="1">($L249/$F$5)*Oil_Calcs!$F$11*$F$18</f>
        <v>0</v>
      </c>
      <c r="AG249" s="641">
        <f ca="1">($L249/$F$5)*Oil_Calcs!$F$12*$F$19</f>
        <v>0</v>
      </c>
      <c r="AH249" s="639">
        <f t="shared" ca="1" si="58"/>
        <v>0</v>
      </c>
      <c r="AI249" s="640">
        <f t="shared" ca="1" si="59"/>
        <v>0</v>
      </c>
      <c r="AJ249" s="641">
        <f t="shared" ca="1" si="60"/>
        <v>0</v>
      </c>
      <c r="AK249" s="639">
        <f t="shared" ca="1" si="64"/>
        <v>0</v>
      </c>
      <c r="AL249" s="640">
        <f t="shared" ca="1" si="65"/>
        <v>0</v>
      </c>
      <c r="AM249" s="641">
        <f t="shared" ca="1" si="66"/>
        <v>0</v>
      </c>
    </row>
    <row r="250" spans="1:39" s="137" customFormat="1" ht="12.9" customHeight="1" x14ac:dyDescent="0.3">
      <c r="A250" s="134"/>
      <c r="B250" s="134"/>
      <c r="C250" s="135"/>
      <c r="D250" s="647"/>
      <c r="E250" s="234" t="str">
        <f t="shared" ca="1" si="53"/>
        <v>Syria</v>
      </c>
      <c r="F250" s="234" t="str">
        <f t="shared" ca="1" si="53"/>
        <v>sy</v>
      </c>
      <c r="G250" s="234" t="str">
        <f t="shared" ca="1" si="53"/>
        <v>e6bbls</v>
      </c>
      <c r="H250" s="633"/>
      <c r="I250" s="633"/>
      <c r="J250" s="231">
        <f t="shared" ca="1" si="53"/>
        <v>8.7600000875999999</v>
      </c>
      <c r="K250" s="231">
        <f t="shared" ca="1" si="67"/>
        <v>12.021275120212751</v>
      </c>
      <c r="L250" s="328">
        <f t="shared" ca="1" si="67"/>
        <v>5.8400000584000002</v>
      </c>
      <c r="M250" s="249">
        <f ca="1">($J250/$F$5)*(1-$F$9)*Oil_Calcs!$F$10*$F$17</f>
        <v>2998.4497936952748</v>
      </c>
      <c r="N250" s="231">
        <f ca="1">($J250/$F$5)*(1-$F$9)*Oil_Calcs!$F$11*$F$18</f>
        <v>3260.8224326082232</v>
      </c>
      <c r="O250" s="638">
        <f ca="1">($J250/$F$5)*(1-$F$9)*Oil_Calcs!$F$12*$F$19</f>
        <v>3557.1958227479463</v>
      </c>
      <c r="P250" s="249">
        <f ca="1">IFERROR(IF(Summary!$F$5="GWP100",INDEX('General Inputs'!$G$80:$G$169,MATCH(Oil_Calcs!F250,'General Inputs'!$F$80:$F$169,0)),INDEX('General Inputs'!$G$177:$G$266,MATCH(Oil_Calcs!$F250,'General Inputs'!$F$177:$F$266,0)))*$J250,0)</f>
        <v>1204.3295512021191</v>
      </c>
      <c r="Q250" s="249">
        <f ca="1">IFERROR(IF(Summary!$F$5="GWP100",INDEX('General Inputs'!$H$80:$H$169,MATCH(Oil_Calcs!$F250,'General Inputs'!$F$80:$F$169,0)),INDEX('General Inputs'!$H$177:$H$266,MATCH(Oil_Calcs!$F250,'General Inputs'!$F$177:$F$266,0)))*$J250,0)</f>
        <v>1505.3644035381706</v>
      </c>
      <c r="R250" s="249">
        <f ca="1">IFERROR(IF(Summary!$F$5="GWP100",INDEX('General Inputs'!$I$80:$I$169,MATCH(Oil_Calcs!$F250,'General Inputs'!$F$80:$F$169,0)),INDEX('General Inputs'!$I$177:$I$266,MATCH(Oil_Calcs!$F250,'General Inputs'!$F$177:$F$266,0)))*$J250,0)</f>
        <v>2435.4083354534596</v>
      </c>
      <c r="S250" s="249">
        <f t="shared" ca="1" si="57"/>
        <v>4202.7793448973935</v>
      </c>
      <c r="T250" s="231">
        <f t="shared" ca="1" si="55"/>
        <v>4766.1868361463939</v>
      </c>
      <c r="U250" s="638">
        <f t="shared" ca="1" si="56"/>
        <v>5992.6041582014059</v>
      </c>
      <c r="V250" s="249">
        <f ca="1">($K250/$F$5)*(1-$F$9)*Oil_Calcs!$F$10*$F$17</f>
        <v>4114.7476648064121</v>
      </c>
      <c r="W250" s="231">
        <f ca="1">($K250/$F$5)*(1-$F$9)*Oil_Calcs!$F$11*$F$18</f>
        <v>4474.7994507479934</v>
      </c>
      <c r="X250" s="638">
        <f ca="1">($K250/$F$5)*(1-$F$9)*Oil_Calcs!$F$12*$F$19</f>
        <v>4881.5101842584854</v>
      </c>
      <c r="Y250" s="249">
        <f ca="1">IFERROR(IF(Summary!$F$5="GWP100",INDEX('General Inputs'!$G$80:$G$169,MATCH(Oil_Calcs!F250,'General Inputs'!$F$80:$F$169,0)),INDEX('General Inputs'!$G$177:$G$266,MATCH(Oil_Calcs!$F250,'General Inputs'!$F$177:$F$266,0)))*$K250,0)</f>
        <v>1652.6914070350749</v>
      </c>
      <c r="Z250" s="231">
        <f ca="1">IFERROR(IF(Summary!$F$5="GWP100",INDEX('General Inputs'!$H$80:$H$169,MATCH(Oil_Calcs!$F250,'General Inputs'!$F$80:$F$169,0)),INDEX('General Inputs'!$H$177:$H$266,MATCH(Oil_Calcs!$F250,'General Inputs'!$F$177:$F$266,0)))*$K250,0)</f>
        <v>2065.7990262720691</v>
      </c>
      <c r="AA250" s="638">
        <f ca="1">IFERROR(IF(Summary!$F$5="GWP100",INDEX('General Inputs'!$I$80:$I$169,MATCH(Oil_Calcs!$F250,'General Inputs'!$F$80:$F$169,0)),INDEX('General Inputs'!$I$177:$I$266,MATCH(Oil_Calcs!$F250,'General Inputs'!$F$177:$F$266,0)))*$K250,0)</f>
        <v>3342.090563673321</v>
      </c>
      <c r="AB250" s="249">
        <f t="shared" ca="1" si="61"/>
        <v>5767.439071841487</v>
      </c>
      <c r="AC250" s="231">
        <f t="shared" ca="1" si="62"/>
        <v>6540.598477020063</v>
      </c>
      <c r="AD250" s="638">
        <f t="shared" ca="1" si="63"/>
        <v>8223.6007479318068</v>
      </c>
      <c r="AE250" s="639">
        <f ca="1">($L250/$F$5)*Oil_Calcs!$F$10*$F$17</f>
        <v>2271.5528740115719</v>
      </c>
      <c r="AF250" s="640">
        <f ca="1">($L250/$F$5)*Oil_Calcs!$F$11*$F$18</f>
        <v>2470.3200247031996</v>
      </c>
      <c r="AG250" s="641">
        <f ca="1">($L250/$F$5)*Oil_Calcs!$F$12*$F$19</f>
        <v>2694.845320263596</v>
      </c>
      <c r="AH250" s="639">
        <f t="shared" ca="1" si="58"/>
        <v>181.0547075302633</v>
      </c>
      <c r="AI250" s="640">
        <f t="shared" ca="1" si="59"/>
        <v>258.17182690715032</v>
      </c>
      <c r="AJ250" s="641">
        <f t="shared" ca="1" si="60"/>
        <v>609.41750150053804</v>
      </c>
      <c r="AK250" s="639">
        <f t="shared" ca="1" si="64"/>
        <v>2452.6075815418353</v>
      </c>
      <c r="AL250" s="640">
        <f t="shared" ca="1" si="65"/>
        <v>2728.4918516103498</v>
      </c>
      <c r="AM250" s="641">
        <f t="shared" ca="1" si="66"/>
        <v>3304.2628217641341</v>
      </c>
    </row>
    <row r="251" spans="1:39" s="137" customFormat="1" ht="12.9" customHeight="1" x14ac:dyDescent="0.3">
      <c r="A251" s="134"/>
      <c r="B251" s="134"/>
      <c r="C251" s="135"/>
      <c r="D251" s="647"/>
      <c r="E251" s="234" t="str">
        <f t="shared" ref="E251:L277" ca="1" si="68">INDIRECT((ADDRESS(ROW(),COLUMN(),,,$F$291)))</f>
        <v>Eswatini</v>
      </c>
      <c r="F251" s="234" t="str">
        <f t="shared" ca="1" si="68"/>
        <v>sz</v>
      </c>
      <c r="G251" s="234" t="str">
        <f t="shared" ca="1" si="68"/>
        <v>e6bbls</v>
      </c>
      <c r="H251" s="633"/>
      <c r="I251" s="633"/>
      <c r="J251" s="231">
        <f t="shared" ca="1" si="68"/>
        <v>0</v>
      </c>
      <c r="K251" s="231">
        <f t="shared" ca="1" si="68"/>
        <v>0</v>
      </c>
      <c r="L251" s="328">
        <f t="shared" ca="1" si="68"/>
        <v>0</v>
      </c>
      <c r="M251" s="249">
        <f ca="1">($J251/$F$5)*(1-$F$9)*Oil_Calcs!$F$10*$F$17</f>
        <v>0</v>
      </c>
      <c r="N251" s="231">
        <f ca="1">($J251/$F$5)*(1-$F$9)*Oil_Calcs!$F$11*$F$18</f>
        <v>0</v>
      </c>
      <c r="O251" s="638">
        <f ca="1">($J251/$F$5)*(1-$F$9)*Oil_Calcs!$F$12*$F$19</f>
        <v>0</v>
      </c>
      <c r="P251" s="249">
        <f ca="1">IFERROR(IF(Summary!$F$5="GWP100",INDEX('General Inputs'!$G$80:$G$169,MATCH(Oil_Calcs!F251,'General Inputs'!$F$80:$F$169,0)),INDEX('General Inputs'!$G$177:$G$266,MATCH(Oil_Calcs!$F251,'General Inputs'!$F$177:$F$266,0)))*$J251,0)</f>
        <v>0</v>
      </c>
      <c r="Q251" s="249">
        <f ca="1">IFERROR(IF(Summary!$F$5="GWP100",INDEX('General Inputs'!$H$80:$H$169,MATCH(Oil_Calcs!$F251,'General Inputs'!$F$80:$F$169,0)),INDEX('General Inputs'!$H$177:$H$266,MATCH(Oil_Calcs!$F251,'General Inputs'!$F$177:$F$266,0)))*$J251,0)</f>
        <v>0</v>
      </c>
      <c r="R251" s="249">
        <f ca="1">IFERROR(IF(Summary!$F$5="GWP100",INDEX('General Inputs'!$I$80:$I$169,MATCH(Oil_Calcs!$F251,'General Inputs'!$F$80:$F$169,0)),INDEX('General Inputs'!$I$177:$I$266,MATCH(Oil_Calcs!$F251,'General Inputs'!$F$177:$F$266,0)))*$J251,0)</f>
        <v>0</v>
      </c>
      <c r="S251" s="249">
        <f t="shared" ca="1" si="57"/>
        <v>0</v>
      </c>
      <c r="T251" s="231">
        <f t="shared" ca="1" si="55"/>
        <v>0</v>
      </c>
      <c r="U251" s="638">
        <f t="shared" ca="1" si="56"/>
        <v>0</v>
      </c>
      <c r="V251" s="249">
        <f ca="1">($K251/$F$5)*(1-$F$9)*Oil_Calcs!$F$10*$F$17</f>
        <v>0</v>
      </c>
      <c r="W251" s="231">
        <f ca="1">($K251/$F$5)*(1-$F$9)*Oil_Calcs!$F$11*$F$18</f>
        <v>0</v>
      </c>
      <c r="X251" s="638">
        <f ca="1">($K251/$F$5)*(1-$F$9)*Oil_Calcs!$F$12*$F$19</f>
        <v>0</v>
      </c>
      <c r="Y251" s="249">
        <f ca="1">IFERROR(IF(Summary!$F$5="GWP100",INDEX('General Inputs'!$G$80:$G$169,MATCH(Oil_Calcs!F251,'General Inputs'!$F$80:$F$169,0)),INDEX('General Inputs'!$G$177:$G$266,MATCH(Oil_Calcs!$F251,'General Inputs'!$F$177:$F$266,0)))*$K251,0)</f>
        <v>0</v>
      </c>
      <c r="Z251" s="231">
        <f ca="1">IFERROR(IF(Summary!$F$5="GWP100",INDEX('General Inputs'!$H$80:$H$169,MATCH(Oil_Calcs!$F251,'General Inputs'!$F$80:$F$169,0)),INDEX('General Inputs'!$H$177:$H$266,MATCH(Oil_Calcs!$F251,'General Inputs'!$F$177:$F$266,0)))*$K251,0)</f>
        <v>0</v>
      </c>
      <c r="AA251" s="638">
        <f ca="1">IFERROR(IF(Summary!$F$5="GWP100",INDEX('General Inputs'!$I$80:$I$169,MATCH(Oil_Calcs!$F251,'General Inputs'!$F$80:$F$169,0)),INDEX('General Inputs'!$I$177:$I$266,MATCH(Oil_Calcs!$F251,'General Inputs'!$F$177:$F$266,0)))*$K251,0)</f>
        <v>0</v>
      </c>
      <c r="AB251" s="249">
        <f t="shared" ca="1" si="61"/>
        <v>0</v>
      </c>
      <c r="AC251" s="231">
        <f t="shared" ca="1" si="62"/>
        <v>0</v>
      </c>
      <c r="AD251" s="638">
        <f t="shared" ca="1" si="63"/>
        <v>0</v>
      </c>
      <c r="AE251" s="639">
        <f ca="1">($L251/$F$5)*Oil_Calcs!$F$10*$F$17</f>
        <v>0</v>
      </c>
      <c r="AF251" s="640">
        <f ca="1">($L251/$F$5)*Oil_Calcs!$F$11*$F$18</f>
        <v>0</v>
      </c>
      <c r="AG251" s="641">
        <f ca="1">($L251/$F$5)*Oil_Calcs!$F$12*$F$19</f>
        <v>0</v>
      </c>
      <c r="AH251" s="639">
        <f t="shared" ca="1" si="58"/>
        <v>0</v>
      </c>
      <c r="AI251" s="640">
        <f t="shared" ca="1" si="59"/>
        <v>0</v>
      </c>
      <c r="AJ251" s="641">
        <f t="shared" ca="1" si="60"/>
        <v>0</v>
      </c>
      <c r="AK251" s="639">
        <f t="shared" ca="1" si="64"/>
        <v>0</v>
      </c>
      <c r="AL251" s="640">
        <f t="shared" ca="1" si="65"/>
        <v>0</v>
      </c>
      <c r="AM251" s="641">
        <f t="shared" ca="1" si="66"/>
        <v>0</v>
      </c>
    </row>
    <row r="252" spans="1:39" s="137" customFormat="1" ht="12.9" customHeight="1" x14ac:dyDescent="0.3">
      <c r="A252" s="134"/>
      <c r="B252" s="134"/>
      <c r="C252" s="135"/>
      <c r="D252" s="647"/>
      <c r="E252" s="234" t="str">
        <f t="shared" ca="1" si="68"/>
        <v>Turks and Caicos Islands</v>
      </c>
      <c r="F252" s="234" t="str">
        <f t="shared" ca="1" si="68"/>
        <v>tc</v>
      </c>
      <c r="G252" s="234" t="str">
        <f t="shared" ca="1" si="68"/>
        <v>e6bbls</v>
      </c>
      <c r="H252" s="633"/>
      <c r="I252" s="633"/>
      <c r="J252" s="231">
        <f t="shared" ca="1" si="68"/>
        <v>0</v>
      </c>
      <c r="K252" s="231">
        <f t="shared" ca="1" si="68"/>
        <v>0</v>
      </c>
      <c r="L252" s="328">
        <f t="shared" ca="1" si="68"/>
        <v>0</v>
      </c>
      <c r="M252" s="249">
        <f ca="1">($J252/$F$5)*(1-$F$9)*Oil_Calcs!$F$10*$F$17</f>
        <v>0</v>
      </c>
      <c r="N252" s="231">
        <f ca="1">($J252/$F$5)*(1-$F$9)*Oil_Calcs!$F$11*$F$18</f>
        <v>0</v>
      </c>
      <c r="O252" s="638">
        <f ca="1">($J252/$F$5)*(1-$F$9)*Oil_Calcs!$F$12*$F$19</f>
        <v>0</v>
      </c>
      <c r="P252" s="249">
        <f ca="1">IFERROR(IF(Summary!$F$5="GWP100",INDEX('General Inputs'!$G$80:$G$169,MATCH(Oil_Calcs!F252,'General Inputs'!$F$80:$F$169,0)),INDEX('General Inputs'!$G$177:$G$266,MATCH(Oil_Calcs!$F252,'General Inputs'!$F$177:$F$266,0)))*$J252,0)</f>
        <v>0</v>
      </c>
      <c r="Q252" s="249">
        <f ca="1">IFERROR(IF(Summary!$F$5="GWP100",INDEX('General Inputs'!$H$80:$H$169,MATCH(Oil_Calcs!$F252,'General Inputs'!$F$80:$F$169,0)),INDEX('General Inputs'!$H$177:$H$266,MATCH(Oil_Calcs!$F252,'General Inputs'!$F$177:$F$266,0)))*$J252,0)</f>
        <v>0</v>
      </c>
      <c r="R252" s="249">
        <f ca="1">IFERROR(IF(Summary!$F$5="GWP100",INDEX('General Inputs'!$I$80:$I$169,MATCH(Oil_Calcs!$F252,'General Inputs'!$F$80:$F$169,0)),INDEX('General Inputs'!$I$177:$I$266,MATCH(Oil_Calcs!$F252,'General Inputs'!$F$177:$F$266,0)))*$J252,0)</f>
        <v>0</v>
      </c>
      <c r="S252" s="249">
        <f t="shared" ca="1" si="57"/>
        <v>0</v>
      </c>
      <c r="T252" s="231">
        <f t="shared" ca="1" si="55"/>
        <v>0</v>
      </c>
      <c r="U252" s="638">
        <f t="shared" ca="1" si="56"/>
        <v>0</v>
      </c>
      <c r="V252" s="249">
        <f ca="1">($K252/$F$5)*(1-$F$9)*Oil_Calcs!$F$10*$F$17</f>
        <v>0</v>
      </c>
      <c r="W252" s="231">
        <f ca="1">($K252/$F$5)*(1-$F$9)*Oil_Calcs!$F$11*$F$18</f>
        <v>0</v>
      </c>
      <c r="X252" s="638">
        <f ca="1">($K252/$F$5)*(1-$F$9)*Oil_Calcs!$F$12*$F$19</f>
        <v>0</v>
      </c>
      <c r="Y252" s="249">
        <f ca="1">IFERROR(IF(Summary!$F$5="GWP100",INDEX('General Inputs'!$G$80:$G$169,MATCH(Oil_Calcs!F252,'General Inputs'!$F$80:$F$169,0)),INDEX('General Inputs'!$G$177:$G$266,MATCH(Oil_Calcs!$F252,'General Inputs'!$F$177:$F$266,0)))*$K252,0)</f>
        <v>0</v>
      </c>
      <c r="Z252" s="231">
        <f ca="1">IFERROR(IF(Summary!$F$5="GWP100",INDEX('General Inputs'!$H$80:$H$169,MATCH(Oil_Calcs!$F252,'General Inputs'!$F$80:$F$169,0)),INDEX('General Inputs'!$H$177:$H$266,MATCH(Oil_Calcs!$F252,'General Inputs'!$F$177:$F$266,0)))*$K252,0)</f>
        <v>0</v>
      </c>
      <c r="AA252" s="638">
        <f ca="1">IFERROR(IF(Summary!$F$5="GWP100",INDEX('General Inputs'!$I$80:$I$169,MATCH(Oil_Calcs!$F252,'General Inputs'!$F$80:$F$169,0)),INDEX('General Inputs'!$I$177:$I$266,MATCH(Oil_Calcs!$F252,'General Inputs'!$F$177:$F$266,0)))*$K252,0)</f>
        <v>0</v>
      </c>
      <c r="AB252" s="249">
        <f t="shared" ca="1" si="61"/>
        <v>0</v>
      </c>
      <c r="AC252" s="231">
        <f t="shared" ca="1" si="62"/>
        <v>0</v>
      </c>
      <c r="AD252" s="638">
        <f t="shared" ca="1" si="63"/>
        <v>0</v>
      </c>
      <c r="AE252" s="639">
        <f ca="1">($L252/$F$5)*Oil_Calcs!$F$10*$F$17</f>
        <v>0</v>
      </c>
      <c r="AF252" s="640">
        <f ca="1">($L252/$F$5)*Oil_Calcs!$F$11*$F$18</f>
        <v>0</v>
      </c>
      <c r="AG252" s="641">
        <f ca="1">($L252/$F$5)*Oil_Calcs!$F$12*$F$19</f>
        <v>0</v>
      </c>
      <c r="AH252" s="639">
        <f t="shared" ca="1" si="58"/>
        <v>0</v>
      </c>
      <c r="AI252" s="640">
        <f t="shared" ca="1" si="59"/>
        <v>0</v>
      </c>
      <c r="AJ252" s="641">
        <f t="shared" ca="1" si="60"/>
        <v>0</v>
      </c>
      <c r="AK252" s="639">
        <f t="shared" ca="1" si="64"/>
        <v>0</v>
      </c>
      <c r="AL252" s="640">
        <f t="shared" ca="1" si="65"/>
        <v>0</v>
      </c>
      <c r="AM252" s="641">
        <f t="shared" ca="1" si="66"/>
        <v>0</v>
      </c>
    </row>
    <row r="253" spans="1:39" s="137" customFormat="1" ht="12.9" customHeight="1" x14ac:dyDescent="0.3">
      <c r="A253" s="134"/>
      <c r="B253" s="134"/>
      <c r="C253" s="135"/>
      <c r="D253" s="647"/>
      <c r="E253" s="234" t="str">
        <f t="shared" ca="1" si="68"/>
        <v>Chad</v>
      </c>
      <c r="F253" s="234" t="str">
        <f t="shared" ca="1" si="68"/>
        <v>td</v>
      </c>
      <c r="G253" s="234" t="str">
        <f t="shared" ca="1" si="68"/>
        <v>e6bbls</v>
      </c>
      <c r="H253" s="633"/>
      <c r="I253" s="633"/>
      <c r="J253" s="231">
        <f t="shared" ca="1" si="68"/>
        <v>46.355000463549999</v>
      </c>
      <c r="K253" s="231">
        <f t="shared" ca="1" si="68"/>
        <v>46.720000467200002</v>
      </c>
      <c r="L253" s="328">
        <f t="shared" ca="1" si="68"/>
        <v>0</v>
      </c>
      <c r="M253" s="249">
        <f ca="1">($J253/$F$5)*(1-$F$9)*Oil_Calcs!$F$10*$F$17</f>
        <v>15866.79682497083</v>
      </c>
      <c r="N253" s="231">
        <f ca="1">($J253/$F$5)*(1-$F$9)*Oil_Calcs!$F$11*$F$18</f>
        <v>17255.185372551849</v>
      </c>
      <c r="O253" s="638">
        <f ca="1">($J253/$F$5)*(1-$F$9)*Oil_Calcs!$F$12*$F$19</f>
        <v>18823.494562041215</v>
      </c>
      <c r="P253" s="249">
        <f ca="1">IFERROR(IF(Summary!$F$5="GWP100",INDEX('General Inputs'!$G$80:$G$169,MATCH(Oil_Calcs!F253,'General Inputs'!$F$80:$F$169,0)),INDEX('General Inputs'!$G$177:$G$266,MATCH(Oil_Calcs!$F253,'General Inputs'!$F$177:$F$266,0)))*$J253,0)</f>
        <v>2062.7429212776065</v>
      </c>
      <c r="Q253" s="249">
        <f ca="1">IFERROR(IF(Summary!$F$5="GWP100",INDEX('General Inputs'!$H$80:$H$169,MATCH(Oil_Calcs!$F253,'General Inputs'!$F$80:$F$169,0)),INDEX('General Inputs'!$H$177:$H$266,MATCH(Oil_Calcs!$F253,'General Inputs'!$F$177:$F$266,0)))*$J253,0)</f>
        <v>2725.6523717900218</v>
      </c>
      <c r="R253" s="249">
        <f ca="1">IFERROR(IF(Summary!$F$5="GWP100",INDEX('General Inputs'!$I$80:$I$169,MATCH(Oil_Calcs!$F253,'General Inputs'!$F$80:$F$169,0)),INDEX('General Inputs'!$I$177:$I$266,MATCH(Oil_Calcs!$F253,'General Inputs'!$F$177:$F$266,0)))*$J253,0)</f>
        <v>4871.9501875917967</v>
      </c>
      <c r="S253" s="249">
        <f t="shared" ca="1" si="57"/>
        <v>17929.539746248436</v>
      </c>
      <c r="T253" s="231">
        <f t="shared" ca="1" si="55"/>
        <v>19980.837744341872</v>
      </c>
      <c r="U253" s="638">
        <f t="shared" ca="1" si="56"/>
        <v>23695.44474963301</v>
      </c>
      <c r="V253" s="249">
        <f ca="1">($K253/$F$5)*(1-$F$9)*Oil_Calcs!$F$10*$F$17</f>
        <v>15991.732233041466</v>
      </c>
      <c r="W253" s="231">
        <f ca="1">($K253/$F$5)*(1-$F$9)*Oil_Calcs!$F$11*$F$18</f>
        <v>17391.052973910526</v>
      </c>
      <c r="X253" s="638">
        <f ca="1">($K253/$F$5)*(1-$F$9)*Oil_Calcs!$F$12*$F$19</f>
        <v>18971.711054655716</v>
      </c>
      <c r="Y253" s="249">
        <f ca="1">IFERROR(IF(Summary!$F$5="GWP100",INDEX('General Inputs'!$G$80:$G$169,MATCH(Oil_Calcs!F253,'General Inputs'!$F$80:$F$169,0)),INDEX('General Inputs'!$G$177:$G$266,MATCH(Oil_Calcs!$F253,'General Inputs'!$F$177:$F$266,0)))*$K253,0)</f>
        <v>2078.9849915238869</v>
      </c>
      <c r="Z253" s="231">
        <f ca="1">IFERROR(IF(Summary!$F$5="GWP100",INDEX('General Inputs'!$H$80:$H$169,MATCH(Oil_Calcs!$F253,'General Inputs'!$F$80:$F$169,0)),INDEX('General Inputs'!$H$177:$H$266,MATCH(Oil_Calcs!$F253,'General Inputs'!$F$177:$F$266,0)))*$K253,0)</f>
        <v>2747.1142014891561</v>
      </c>
      <c r="AA253" s="638">
        <f ca="1">IFERROR(IF(Summary!$F$5="GWP100",INDEX('General Inputs'!$I$80:$I$169,MATCH(Oil_Calcs!$F253,'General Inputs'!$F$80:$F$169,0)),INDEX('General Inputs'!$I$177:$I$266,MATCH(Oil_Calcs!$F253,'General Inputs'!$F$177:$F$266,0)))*$K253,0)</f>
        <v>4910.3120000925201</v>
      </c>
      <c r="AB253" s="249">
        <f t="shared" ca="1" si="61"/>
        <v>18070.717224565353</v>
      </c>
      <c r="AC253" s="231">
        <f t="shared" ca="1" si="62"/>
        <v>20138.167175399682</v>
      </c>
      <c r="AD253" s="638">
        <f t="shared" ca="1" si="63"/>
        <v>23882.023054748235</v>
      </c>
      <c r="AE253" s="639">
        <f ca="1">($L253/$F$5)*Oil_Calcs!$F$10*$F$17</f>
        <v>0</v>
      </c>
      <c r="AF253" s="640">
        <f ca="1">($L253/$F$5)*Oil_Calcs!$F$11*$F$18</f>
        <v>0</v>
      </c>
      <c r="AG253" s="641">
        <f ca="1">($L253/$F$5)*Oil_Calcs!$F$12*$F$19</f>
        <v>0</v>
      </c>
      <c r="AH253" s="639">
        <f t="shared" ca="1" si="58"/>
        <v>0</v>
      </c>
      <c r="AI253" s="640">
        <f t="shared" ca="1" si="59"/>
        <v>0</v>
      </c>
      <c r="AJ253" s="641">
        <f t="shared" ca="1" si="60"/>
        <v>0</v>
      </c>
      <c r="AK253" s="639">
        <f t="shared" ca="1" si="64"/>
        <v>0</v>
      </c>
      <c r="AL253" s="640">
        <f t="shared" ca="1" si="65"/>
        <v>0</v>
      </c>
      <c r="AM253" s="641">
        <f t="shared" ca="1" si="66"/>
        <v>0</v>
      </c>
    </row>
    <row r="254" spans="1:39" s="137" customFormat="1" ht="12.9" customHeight="1" x14ac:dyDescent="0.3">
      <c r="A254" s="134"/>
      <c r="B254" s="134"/>
      <c r="C254" s="135"/>
      <c r="D254" s="647"/>
      <c r="E254" s="234" t="str">
        <f t="shared" ca="1" si="68"/>
        <v>French Southern Territories</v>
      </c>
      <c r="F254" s="234" t="str">
        <f t="shared" ca="1" si="68"/>
        <v>tf</v>
      </c>
      <c r="G254" s="234" t="str">
        <f t="shared" ca="1" si="68"/>
        <v>e6bbls</v>
      </c>
      <c r="H254" s="633"/>
      <c r="I254" s="633"/>
      <c r="J254" s="231">
        <f t="shared" ca="1" si="68"/>
        <v>0</v>
      </c>
      <c r="K254" s="231">
        <f t="shared" ca="1" si="68"/>
        <v>45.695230471952307</v>
      </c>
      <c r="L254" s="328">
        <f t="shared" ca="1" si="68"/>
        <v>0</v>
      </c>
      <c r="M254" s="249">
        <f ca="1">($J254/$F$5)*(1-$F$9)*Oil_Calcs!$F$10*$F$17</f>
        <v>0</v>
      </c>
      <c r="N254" s="231">
        <f ca="1">($J254/$F$5)*(1-$F$9)*Oil_Calcs!$F$11*$F$18</f>
        <v>0</v>
      </c>
      <c r="O254" s="638">
        <f ca="1">($J254/$F$5)*(1-$F$9)*Oil_Calcs!$F$12*$F$19</f>
        <v>0</v>
      </c>
      <c r="P254" s="249">
        <f ca="1">IFERROR(IF(Summary!$F$5="GWP100",INDEX('General Inputs'!$G$80:$G$169,MATCH(Oil_Calcs!F254,'General Inputs'!$F$80:$F$169,0)),INDEX('General Inputs'!$G$177:$G$266,MATCH(Oil_Calcs!$F254,'General Inputs'!$F$177:$F$266,0)))*$J254,0)</f>
        <v>0</v>
      </c>
      <c r="Q254" s="249">
        <f ca="1">IFERROR(IF(Summary!$F$5="GWP100",INDEX('General Inputs'!$H$80:$H$169,MATCH(Oil_Calcs!$F254,'General Inputs'!$F$80:$F$169,0)),INDEX('General Inputs'!$H$177:$H$266,MATCH(Oil_Calcs!$F254,'General Inputs'!$F$177:$F$266,0)))*$J254,0)</f>
        <v>0</v>
      </c>
      <c r="R254" s="249">
        <f ca="1">IFERROR(IF(Summary!$F$5="GWP100",INDEX('General Inputs'!$I$80:$I$169,MATCH(Oil_Calcs!$F254,'General Inputs'!$F$80:$F$169,0)),INDEX('General Inputs'!$I$177:$I$266,MATCH(Oil_Calcs!$F254,'General Inputs'!$F$177:$F$266,0)))*$J254,0)</f>
        <v>0</v>
      </c>
      <c r="S254" s="249">
        <f t="shared" ca="1" si="57"/>
        <v>0</v>
      </c>
      <c r="T254" s="231">
        <f t="shared" ca="1" si="55"/>
        <v>0</v>
      </c>
      <c r="U254" s="638">
        <f t="shared" ca="1" si="56"/>
        <v>0</v>
      </c>
      <c r="V254" s="249">
        <f ca="1">($K254/$F$5)*(1-$F$9)*Oil_Calcs!$F$10*$F$17</f>
        <v>15640.96495563184</v>
      </c>
      <c r="W254" s="231">
        <f ca="1">($K254/$F$5)*(1-$F$9)*Oil_Calcs!$F$11*$F$18</f>
        <v>17009.592590879525</v>
      </c>
      <c r="X254" s="638">
        <f ca="1">($K254/$F$5)*(1-$F$9)*Oil_Calcs!$F$12*$F$19</f>
        <v>18555.580060372675</v>
      </c>
      <c r="Y254" s="249">
        <f ca="1">IFERROR(IF(Summary!$F$5="GWP100",INDEX('General Inputs'!$G$80:$G$169,MATCH(Oil_Calcs!F254,'General Inputs'!$F$80:$F$169,0)),INDEX('General Inputs'!$G$177:$G$266,MATCH(Oil_Calcs!$F254,'General Inputs'!$F$177:$F$266,0)))*$K254,0)</f>
        <v>0</v>
      </c>
      <c r="Z254" s="231">
        <f ca="1">IFERROR(IF(Summary!$F$5="GWP100",INDEX('General Inputs'!$H$80:$H$169,MATCH(Oil_Calcs!$F254,'General Inputs'!$F$80:$F$169,0)),INDEX('General Inputs'!$H$177:$H$266,MATCH(Oil_Calcs!$F254,'General Inputs'!$F$177:$F$266,0)))*$K254,0)</f>
        <v>0</v>
      </c>
      <c r="AA254" s="638">
        <f ca="1">IFERROR(IF(Summary!$F$5="GWP100",INDEX('General Inputs'!$I$80:$I$169,MATCH(Oil_Calcs!$F254,'General Inputs'!$F$80:$F$169,0)),INDEX('General Inputs'!$I$177:$I$266,MATCH(Oil_Calcs!$F254,'General Inputs'!$F$177:$F$266,0)))*$K254,0)</f>
        <v>0</v>
      </c>
      <c r="AB254" s="249">
        <f t="shared" ca="1" si="61"/>
        <v>15640.96495563184</v>
      </c>
      <c r="AC254" s="231">
        <f t="shared" ca="1" si="62"/>
        <v>17009.592590879525</v>
      </c>
      <c r="AD254" s="638">
        <f t="shared" ca="1" si="63"/>
        <v>18555.580060372675</v>
      </c>
      <c r="AE254" s="639">
        <f ca="1">($L254/$F$5)*Oil_Calcs!$F$10*$F$17</f>
        <v>0</v>
      </c>
      <c r="AF254" s="640">
        <f ca="1">($L254/$F$5)*Oil_Calcs!$F$11*$F$18</f>
        <v>0</v>
      </c>
      <c r="AG254" s="641">
        <f ca="1">($L254/$F$5)*Oil_Calcs!$F$12*$F$19</f>
        <v>0</v>
      </c>
      <c r="AH254" s="639">
        <f t="shared" ca="1" si="58"/>
        <v>0</v>
      </c>
      <c r="AI254" s="640">
        <f t="shared" ca="1" si="59"/>
        <v>0</v>
      </c>
      <c r="AJ254" s="641">
        <f t="shared" ca="1" si="60"/>
        <v>0</v>
      </c>
      <c r="AK254" s="639">
        <f t="shared" ca="1" si="64"/>
        <v>0</v>
      </c>
      <c r="AL254" s="640">
        <f t="shared" ca="1" si="65"/>
        <v>0</v>
      </c>
      <c r="AM254" s="641">
        <f t="shared" ca="1" si="66"/>
        <v>0</v>
      </c>
    </row>
    <row r="255" spans="1:39" s="137" customFormat="1" ht="12.9" customHeight="1" x14ac:dyDescent="0.3">
      <c r="A255" s="134"/>
      <c r="B255" s="134"/>
      <c r="C255" s="135"/>
      <c r="D255" s="647"/>
      <c r="E255" s="234" t="str">
        <f t="shared" ca="1" si="68"/>
        <v>Togo</v>
      </c>
      <c r="F255" s="234" t="str">
        <f t="shared" ca="1" si="68"/>
        <v>tg</v>
      </c>
      <c r="G255" s="234" t="str">
        <f t="shared" ca="1" si="68"/>
        <v>e6bbls</v>
      </c>
      <c r="H255" s="633"/>
      <c r="I255" s="633"/>
      <c r="J255" s="231">
        <f t="shared" ca="1" si="68"/>
        <v>0</v>
      </c>
      <c r="K255" s="231">
        <f t="shared" ca="1" si="68"/>
        <v>0</v>
      </c>
      <c r="L255" s="328">
        <f t="shared" ca="1" si="68"/>
        <v>0</v>
      </c>
      <c r="M255" s="249">
        <f ca="1">($J255/$F$5)*(1-$F$9)*Oil_Calcs!$F$10*$F$17</f>
        <v>0</v>
      </c>
      <c r="N255" s="231">
        <f ca="1">($J255/$F$5)*(1-$F$9)*Oil_Calcs!$F$11*$F$18</f>
        <v>0</v>
      </c>
      <c r="O255" s="638">
        <f ca="1">($J255/$F$5)*(1-$F$9)*Oil_Calcs!$F$12*$F$19</f>
        <v>0</v>
      </c>
      <c r="P255" s="249">
        <f ca="1">IFERROR(IF(Summary!$F$5="GWP100",INDEX('General Inputs'!$G$80:$G$169,MATCH(Oil_Calcs!F255,'General Inputs'!$F$80:$F$169,0)),INDEX('General Inputs'!$G$177:$G$266,MATCH(Oil_Calcs!$F255,'General Inputs'!$F$177:$F$266,0)))*$J255,0)</f>
        <v>0</v>
      </c>
      <c r="Q255" s="249">
        <f ca="1">IFERROR(IF(Summary!$F$5="GWP100",INDEX('General Inputs'!$H$80:$H$169,MATCH(Oil_Calcs!$F255,'General Inputs'!$F$80:$F$169,0)),INDEX('General Inputs'!$H$177:$H$266,MATCH(Oil_Calcs!$F255,'General Inputs'!$F$177:$F$266,0)))*$J255,0)</f>
        <v>0</v>
      </c>
      <c r="R255" s="249">
        <f ca="1">IFERROR(IF(Summary!$F$5="GWP100",INDEX('General Inputs'!$I$80:$I$169,MATCH(Oil_Calcs!$F255,'General Inputs'!$F$80:$F$169,0)),INDEX('General Inputs'!$I$177:$I$266,MATCH(Oil_Calcs!$F255,'General Inputs'!$F$177:$F$266,0)))*$J255,0)</f>
        <v>0</v>
      </c>
      <c r="S255" s="249">
        <f t="shared" ca="1" si="57"/>
        <v>0</v>
      </c>
      <c r="T255" s="231">
        <f t="shared" ca="1" si="55"/>
        <v>0</v>
      </c>
      <c r="U255" s="638">
        <f t="shared" ca="1" si="56"/>
        <v>0</v>
      </c>
      <c r="V255" s="249">
        <f ca="1">($K255/$F$5)*(1-$F$9)*Oil_Calcs!$F$10*$F$17</f>
        <v>0</v>
      </c>
      <c r="W255" s="231">
        <f ca="1">($K255/$F$5)*(1-$F$9)*Oil_Calcs!$F$11*$F$18</f>
        <v>0</v>
      </c>
      <c r="X255" s="638">
        <f ca="1">($K255/$F$5)*(1-$F$9)*Oil_Calcs!$F$12*$F$19</f>
        <v>0</v>
      </c>
      <c r="Y255" s="249">
        <f ca="1">IFERROR(IF(Summary!$F$5="GWP100",INDEX('General Inputs'!$G$80:$G$169,MATCH(Oil_Calcs!F255,'General Inputs'!$F$80:$F$169,0)),INDEX('General Inputs'!$G$177:$G$266,MATCH(Oil_Calcs!$F255,'General Inputs'!$F$177:$F$266,0)))*$K255,0)</f>
        <v>0</v>
      </c>
      <c r="Z255" s="231">
        <f ca="1">IFERROR(IF(Summary!$F$5="GWP100",INDEX('General Inputs'!$H$80:$H$169,MATCH(Oil_Calcs!$F255,'General Inputs'!$F$80:$F$169,0)),INDEX('General Inputs'!$H$177:$H$266,MATCH(Oil_Calcs!$F255,'General Inputs'!$F$177:$F$266,0)))*$K255,0)</f>
        <v>0</v>
      </c>
      <c r="AA255" s="638">
        <f ca="1">IFERROR(IF(Summary!$F$5="GWP100",INDEX('General Inputs'!$I$80:$I$169,MATCH(Oil_Calcs!$F255,'General Inputs'!$F$80:$F$169,0)),INDEX('General Inputs'!$I$177:$I$266,MATCH(Oil_Calcs!$F255,'General Inputs'!$F$177:$F$266,0)))*$K255,0)</f>
        <v>0</v>
      </c>
      <c r="AB255" s="249">
        <f t="shared" ca="1" si="61"/>
        <v>0</v>
      </c>
      <c r="AC255" s="231">
        <f t="shared" ca="1" si="62"/>
        <v>0</v>
      </c>
      <c r="AD255" s="638">
        <f t="shared" ca="1" si="63"/>
        <v>0</v>
      </c>
      <c r="AE255" s="639">
        <f ca="1">($L255/$F$5)*Oil_Calcs!$F$10*$F$17</f>
        <v>0</v>
      </c>
      <c r="AF255" s="640">
        <f ca="1">($L255/$F$5)*Oil_Calcs!$F$11*$F$18</f>
        <v>0</v>
      </c>
      <c r="AG255" s="641">
        <f ca="1">($L255/$F$5)*Oil_Calcs!$F$12*$F$19</f>
        <v>0</v>
      </c>
      <c r="AH255" s="639">
        <f t="shared" ca="1" si="58"/>
        <v>0</v>
      </c>
      <c r="AI255" s="640">
        <f t="shared" ca="1" si="59"/>
        <v>0</v>
      </c>
      <c r="AJ255" s="641">
        <f t="shared" ca="1" si="60"/>
        <v>0</v>
      </c>
      <c r="AK255" s="639">
        <f t="shared" ca="1" si="64"/>
        <v>0</v>
      </c>
      <c r="AL255" s="640">
        <f t="shared" ca="1" si="65"/>
        <v>0</v>
      </c>
      <c r="AM255" s="641">
        <f t="shared" ca="1" si="66"/>
        <v>0</v>
      </c>
    </row>
    <row r="256" spans="1:39" s="137" customFormat="1" ht="12.9" customHeight="1" x14ac:dyDescent="0.3">
      <c r="A256" s="134"/>
      <c r="B256" s="134"/>
      <c r="C256" s="135"/>
      <c r="D256" s="647"/>
      <c r="E256" s="234" t="str">
        <f t="shared" ca="1" si="68"/>
        <v>Thailand</v>
      </c>
      <c r="F256" s="234" t="str">
        <f t="shared" ca="1" si="68"/>
        <v>th</v>
      </c>
      <c r="G256" s="234" t="str">
        <f t="shared" ca="1" si="68"/>
        <v>e6bbls</v>
      </c>
      <c r="H256" s="633"/>
      <c r="I256" s="633"/>
      <c r="J256" s="231">
        <f t="shared" ca="1" si="68"/>
        <v>174.10500174105002</v>
      </c>
      <c r="K256" s="231">
        <f t="shared" ca="1" si="68"/>
        <v>193.20100192500999</v>
      </c>
      <c r="L256" s="328">
        <f t="shared" ca="1" si="68"/>
        <v>0</v>
      </c>
      <c r="M256" s="249">
        <f ca="1">($J256/$F$5)*(1-$F$9)*Oil_Calcs!$F$10*$F$17</f>
        <v>59594.189649693602</v>
      </c>
      <c r="N256" s="231">
        <f ca="1">($J256/$F$5)*(1-$F$9)*Oil_Calcs!$F$11*$F$18</f>
        <v>64808.845848088451</v>
      </c>
      <c r="O256" s="638">
        <f ca="1">($J256/$F$5)*(1-$F$9)*Oil_Calcs!$F$12*$F$19</f>
        <v>70699.266977115447</v>
      </c>
      <c r="P256" s="249">
        <f ca="1">IFERROR(IF(Summary!$F$5="GWP100",INDEX('General Inputs'!$G$80:$G$169,MATCH(Oil_Calcs!F256,'General Inputs'!$F$80:$F$169,0)),INDEX('General Inputs'!$G$177:$G$266,MATCH(Oil_Calcs!$F256,'General Inputs'!$F$177:$F$266,0)))*$J256,0)</f>
        <v>3598.4623121639834</v>
      </c>
      <c r="Q256" s="249">
        <f ca="1">IFERROR(IF(Summary!$F$5="GWP100",INDEX('General Inputs'!$H$80:$H$169,MATCH(Oil_Calcs!$F256,'General Inputs'!$F$80:$F$169,0)),INDEX('General Inputs'!$H$177:$H$266,MATCH(Oil_Calcs!$F256,'General Inputs'!$F$177:$F$266,0)))*$J256,0)</f>
        <v>5131.1650597796124</v>
      </c>
      <c r="R256" s="249">
        <f ca="1">IFERROR(IF(Summary!$F$5="GWP100",INDEX('General Inputs'!$I$80:$I$169,MATCH(Oil_Calcs!$F256,'General Inputs'!$F$80:$F$169,0)),INDEX('General Inputs'!$I$177:$I$266,MATCH(Oil_Calcs!$F256,'General Inputs'!$F$177:$F$266,0)))*$J256,0)</f>
        <v>12112.172842323193</v>
      </c>
      <c r="S256" s="249">
        <f t="shared" ca="1" si="57"/>
        <v>63192.651961857584</v>
      </c>
      <c r="T256" s="231">
        <f t="shared" ca="1" si="55"/>
        <v>69940.010907868069</v>
      </c>
      <c r="U256" s="638">
        <f t="shared" ca="1" si="56"/>
        <v>82811.439819438645</v>
      </c>
      <c r="V256" s="249">
        <f ca="1">($K256/$F$5)*(1-$F$9)*Oil_Calcs!$F$10*$F$17</f>
        <v>66130.536366521876</v>
      </c>
      <c r="W256" s="231">
        <f ca="1">($K256/$F$5)*(1-$F$9)*Oil_Calcs!$F$11*$F$18</f>
        <v>71917.140956565709</v>
      </c>
      <c r="X256" s="638">
        <f ca="1">($K256/$F$5)*(1-$F$9)*Oil_Calcs!$F$12*$F$19</f>
        <v>78453.629009797442</v>
      </c>
      <c r="Y256" s="249">
        <f ca="1">IFERROR(IF(Summary!$F$5="GWP100",INDEX('General Inputs'!$G$80:$G$169,MATCH(Oil_Calcs!F256,'General Inputs'!$F$80:$F$169,0)),INDEX('General Inputs'!$G$177:$G$266,MATCH(Oil_Calcs!$F256,'General Inputs'!$F$177:$F$266,0)))*$K256,0)</f>
        <v>3993.1450397587919</v>
      </c>
      <c r="Z256" s="231">
        <f ca="1">IFERROR(IF(Summary!$F$5="GWP100",INDEX('General Inputs'!$H$80:$H$169,MATCH(Oil_Calcs!$F256,'General Inputs'!$F$80:$F$169,0)),INDEX('General Inputs'!$H$177:$H$266,MATCH(Oil_Calcs!$F256,'General Inputs'!$F$177:$F$266,0)))*$K256,0)</f>
        <v>5693.9560648951074</v>
      </c>
      <c r="AA256" s="638">
        <f ca="1">IFERROR(IF(Summary!$F$5="GWP100",INDEX('General Inputs'!$I$80:$I$169,MATCH(Oil_Calcs!$F256,'General Inputs'!$F$80:$F$169,0)),INDEX('General Inputs'!$I$177:$I$266,MATCH(Oil_Calcs!$F256,'General Inputs'!$F$177:$F$266,0)))*$K256,0)</f>
        <v>13440.64734054104</v>
      </c>
      <c r="AB256" s="249">
        <f t="shared" ca="1" si="61"/>
        <v>70123.681406280666</v>
      </c>
      <c r="AC256" s="231">
        <f t="shared" ca="1" si="62"/>
        <v>77611.09702146081</v>
      </c>
      <c r="AD256" s="638">
        <f t="shared" ca="1" si="63"/>
        <v>91894.276350338478</v>
      </c>
      <c r="AE256" s="639">
        <f ca="1">($L256/$F$5)*Oil_Calcs!$F$10*$F$17</f>
        <v>0</v>
      </c>
      <c r="AF256" s="640">
        <f ca="1">($L256/$F$5)*Oil_Calcs!$F$11*$F$18</f>
        <v>0</v>
      </c>
      <c r="AG256" s="641">
        <f ca="1">($L256/$F$5)*Oil_Calcs!$F$12*$F$19</f>
        <v>0</v>
      </c>
      <c r="AH256" s="639">
        <f t="shared" ca="1" si="58"/>
        <v>0</v>
      </c>
      <c r="AI256" s="640">
        <f t="shared" ca="1" si="59"/>
        <v>0</v>
      </c>
      <c r="AJ256" s="641">
        <f t="shared" ca="1" si="60"/>
        <v>0</v>
      </c>
      <c r="AK256" s="639">
        <f t="shared" ca="1" si="64"/>
        <v>0</v>
      </c>
      <c r="AL256" s="640">
        <f t="shared" ca="1" si="65"/>
        <v>0</v>
      </c>
      <c r="AM256" s="641">
        <f t="shared" ca="1" si="66"/>
        <v>0</v>
      </c>
    </row>
    <row r="257" spans="1:39" s="137" customFormat="1" ht="12.9" customHeight="1" x14ac:dyDescent="0.3">
      <c r="A257" s="134"/>
      <c r="B257" s="134"/>
      <c r="C257" s="135"/>
      <c r="D257" s="647"/>
      <c r="E257" s="234" t="str">
        <f t="shared" ca="1" si="68"/>
        <v>Tajikistan</v>
      </c>
      <c r="F257" s="234" t="str">
        <f t="shared" ca="1" si="68"/>
        <v>tj</v>
      </c>
      <c r="G257" s="234" t="str">
        <f t="shared" ca="1" si="68"/>
        <v>e6bbls</v>
      </c>
      <c r="H257" s="633"/>
      <c r="I257" s="633"/>
      <c r="J257" s="231">
        <f t="shared" ca="1" si="68"/>
        <v>0</v>
      </c>
      <c r="K257" s="231">
        <f t="shared" ca="1" si="68"/>
        <v>6.3145000631449996E-2</v>
      </c>
      <c r="L257" s="328">
        <f t="shared" ca="1" si="68"/>
        <v>0</v>
      </c>
      <c r="M257" s="249">
        <f ca="1">($J257/$F$5)*(1-$F$9)*Oil_Calcs!$F$10*$F$17</f>
        <v>0</v>
      </c>
      <c r="N257" s="231">
        <f ca="1">($J257/$F$5)*(1-$F$9)*Oil_Calcs!$F$11*$F$18</f>
        <v>0</v>
      </c>
      <c r="O257" s="638">
        <f ca="1">($J257/$F$5)*(1-$F$9)*Oil_Calcs!$F$12*$F$19</f>
        <v>0</v>
      </c>
      <c r="P257" s="249">
        <f ca="1">IFERROR(IF(Summary!$F$5="GWP100",INDEX('General Inputs'!$G$80:$G$169,MATCH(Oil_Calcs!F257,'General Inputs'!$F$80:$F$169,0)),INDEX('General Inputs'!$G$177:$G$266,MATCH(Oil_Calcs!$F257,'General Inputs'!$F$177:$F$266,0)))*$J257,0)</f>
        <v>0</v>
      </c>
      <c r="Q257" s="249">
        <f ca="1">IFERROR(IF(Summary!$F$5="GWP100",INDEX('General Inputs'!$H$80:$H$169,MATCH(Oil_Calcs!$F257,'General Inputs'!$F$80:$F$169,0)),INDEX('General Inputs'!$H$177:$H$266,MATCH(Oil_Calcs!$F257,'General Inputs'!$F$177:$F$266,0)))*$J257,0)</f>
        <v>0</v>
      </c>
      <c r="R257" s="249">
        <f ca="1">IFERROR(IF(Summary!$F$5="GWP100",INDEX('General Inputs'!$I$80:$I$169,MATCH(Oil_Calcs!$F257,'General Inputs'!$F$80:$F$169,0)),INDEX('General Inputs'!$I$177:$I$266,MATCH(Oil_Calcs!$F257,'General Inputs'!$F$177:$F$266,0)))*$J257,0)</f>
        <v>0</v>
      </c>
      <c r="S257" s="249">
        <f t="shared" ca="1" si="57"/>
        <v>0</v>
      </c>
      <c r="T257" s="231">
        <f t="shared" ca="1" si="55"/>
        <v>0</v>
      </c>
      <c r="U257" s="638">
        <f t="shared" ca="1" si="56"/>
        <v>0</v>
      </c>
      <c r="V257" s="249">
        <f ca="1">($K257/$F$5)*(1-$F$9)*Oil_Calcs!$F$10*$F$17</f>
        <v>21.613825596220106</v>
      </c>
      <c r="W257" s="231">
        <f ca="1">($K257/$F$5)*(1-$F$9)*Oil_Calcs!$F$11*$F$18</f>
        <v>23.505095035050946</v>
      </c>
      <c r="X257" s="638">
        <f ca="1">($K257/$F$5)*(1-$F$9)*Oil_Calcs!$F$12*$F$19</f>
        <v>25.641453222308112</v>
      </c>
      <c r="Y257" s="249">
        <f ca="1">IFERROR(IF(Summary!$F$5="GWP100",INDEX('General Inputs'!$G$80:$G$169,MATCH(Oil_Calcs!F257,'General Inputs'!$F$80:$F$169,0)),INDEX('General Inputs'!$G$177:$G$266,MATCH(Oil_Calcs!$F257,'General Inputs'!$F$177:$F$266,0)))*$K257,0)</f>
        <v>2.3185098654253333</v>
      </c>
      <c r="Z257" s="231">
        <f ca="1">IFERROR(IF(Summary!$F$5="GWP100",INDEX('General Inputs'!$H$80:$H$169,MATCH(Oil_Calcs!$F257,'General Inputs'!$F$80:$F$169,0)),INDEX('General Inputs'!$H$177:$H$266,MATCH(Oil_Calcs!$F257,'General Inputs'!$F$177:$F$266,0)))*$K257,0)</f>
        <v>3.4217937447523417</v>
      </c>
      <c r="AA257" s="638">
        <f ca="1">IFERROR(IF(Summary!$F$5="GWP100",INDEX('General Inputs'!$I$80:$I$169,MATCH(Oil_Calcs!$F257,'General Inputs'!$F$80:$F$169,0)),INDEX('General Inputs'!$I$177:$I$266,MATCH(Oil_Calcs!$F257,'General Inputs'!$F$177:$F$266,0)))*$K257,0)</f>
        <v>6.7489370248176312</v>
      </c>
      <c r="AB257" s="249">
        <f t="shared" ca="1" si="61"/>
        <v>23.93233546164544</v>
      </c>
      <c r="AC257" s="231">
        <f t="shared" ca="1" si="62"/>
        <v>26.926888779803289</v>
      </c>
      <c r="AD257" s="638">
        <f t="shared" ca="1" si="63"/>
        <v>32.390390247125744</v>
      </c>
      <c r="AE257" s="639">
        <f ca="1">($L257/$F$5)*Oil_Calcs!$F$10*$F$17</f>
        <v>0</v>
      </c>
      <c r="AF257" s="640">
        <f ca="1">($L257/$F$5)*Oil_Calcs!$F$11*$F$18</f>
        <v>0</v>
      </c>
      <c r="AG257" s="641">
        <f ca="1">($L257/$F$5)*Oil_Calcs!$F$12*$F$19</f>
        <v>0</v>
      </c>
      <c r="AH257" s="639">
        <f t="shared" ca="1" si="58"/>
        <v>0</v>
      </c>
      <c r="AI257" s="640">
        <f t="shared" ca="1" si="59"/>
        <v>0</v>
      </c>
      <c r="AJ257" s="641">
        <f t="shared" ca="1" si="60"/>
        <v>0</v>
      </c>
      <c r="AK257" s="639">
        <f t="shared" ca="1" si="64"/>
        <v>0</v>
      </c>
      <c r="AL257" s="640">
        <f t="shared" ca="1" si="65"/>
        <v>0</v>
      </c>
      <c r="AM257" s="641">
        <f t="shared" ca="1" si="66"/>
        <v>0</v>
      </c>
    </row>
    <row r="258" spans="1:39" s="137" customFormat="1" ht="12.9" customHeight="1" x14ac:dyDescent="0.3">
      <c r="A258" s="134"/>
      <c r="B258" s="134"/>
      <c r="C258" s="135"/>
      <c r="D258" s="647"/>
      <c r="E258" s="234" t="str">
        <f t="shared" ca="1" si="68"/>
        <v>Tokelau</v>
      </c>
      <c r="F258" s="234" t="str">
        <f t="shared" ca="1" si="68"/>
        <v>tk</v>
      </c>
      <c r="G258" s="234" t="str">
        <f t="shared" ca="1" si="68"/>
        <v>e6bbls</v>
      </c>
      <c r="H258" s="633"/>
      <c r="I258" s="633"/>
      <c r="J258" s="231">
        <f t="shared" ca="1" si="68"/>
        <v>0</v>
      </c>
      <c r="K258" s="231">
        <f t="shared" ca="1" si="68"/>
        <v>0</v>
      </c>
      <c r="L258" s="328">
        <f t="shared" ca="1" si="68"/>
        <v>0</v>
      </c>
      <c r="M258" s="249">
        <f ca="1">($J258/$F$5)*(1-$F$9)*Oil_Calcs!$F$10*$F$17</f>
        <v>0</v>
      </c>
      <c r="N258" s="231">
        <f ca="1">($J258/$F$5)*(1-$F$9)*Oil_Calcs!$F$11*$F$18</f>
        <v>0</v>
      </c>
      <c r="O258" s="638">
        <f ca="1">($J258/$F$5)*(1-$F$9)*Oil_Calcs!$F$12*$F$19</f>
        <v>0</v>
      </c>
      <c r="P258" s="249">
        <f ca="1">IFERROR(IF(Summary!$F$5="GWP100",INDEX('General Inputs'!$G$80:$G$169,MATCH(Oil_Calcs!F258,'General Inputs'!$F$80:$F$169,0)),INDEX('General Inputs'!$G$177:$G$266,MATCH(Oil_Calcs!$F258,'General Inputs'!$F$177:$F$266,0)))*$J258,0)</f>
        <v>0</v>
      </c>
      <c r="Q258" s="249">
        <f ca="1">IFERROR(IF(Summary!$F$5="GWP100",INDEX('General Inputs'!$H$80:$H$169,MATCH(Oil_Calcs!$F258,'General Inputs'!$F$80:$F$169,0)),INDEX('General Inputs'!$H$177:$H$266,MATCH(Oil_Calcs!$F258,'General Inputs'!$F$177:$F$266,0)))*$J258,0)</f>
        <v>0</v>
      </c>
      <c r="R258" s="249">
        <f ca="1">IFERROR(IF(Summary!$F$5="GWP100",INDEX('General Inputs'!$I$80:$I$169,MATCH(Oil_Calcs!$F258,'General Inputs'!$F$80:$F$169,0)),INDEX('General Inputs'!$I$177:$I$266,MATCH(Oil_Calcs!$F258,'General Inputs'!$F$177:$F$266,0)))*$J258,0)</f>
        <v>0</v>
      </c>
      <c r="S258" s="249">
        <f t="shared" ca="1" si="57"/>
        <v>0</v>
      </c>
      <c r="T258" s="231">
        <f t="shared" ca="1" si="55"/>
        <v>0</v>
      </c>
      <c r="U258" s="638">
        <f t="shared" ca="1" si="56"/>
        <v>0</v>
      </c>
      <c r="V258" s="249">
        <f ca="1">($K258/$F$5)*(1-$F$9)*Oil_Calcs!$F$10*$F$17</f>
        <v>0</v>
      </c>
      <c r="W258" s="231">
        <f ca="1">($K258/$F$5)*(1-$F$9)*Oil_Calcs!$F$11*$F$18</f>
        <v>0</v>
      </c>
      <c r="X258" s="638">
        <f ca="1">($K258/$F$5)*(1-$F$9)*Oil_Calcs!$F$12*$F$19</f>
        <v>0</v>
      </c>
      <c r="Y258" s="249">
        <f ca="1">IFERROR(IF(Summary!$F$5="GWP100",INDEX('General Inputs'!$G$80:$G$169,MATCH(Oil_Calcs!F258,'General Inputs'!$F$80:$F$169,0)),INDEX('General Inputs'!$G$177:$G$266,MATCH(Oil_Calcs!$F258,'General Inputs'!$F$177:$F$266,0)))*$K258,0)</f>
        <v>0</v>
      </c>
      <c r="Z258" s="231">
        <f ca="1">IFERROR(IF(Summary!$F$5="GWP100",INDEX('General Inputs'!$H$80:$H$169,MATCH(Oil_Calcs!$F258,'General Inputs'!$F$80:$F$169,0)),INDEX('General Inputs'!$H$177:$H$266,MATCH(Oil_Calcs!$F258,'General Inputs'!$F$177:$F$266,0)))*$K258,0)</f>
        <v>0</v>
      </c>
      <c r="AA258" s="638">
        <f ca="1">IFERROR(IF(Summary!$F$5="GWP100",INDEX('General Inputs'!$I$80:$I$169,MATCH(Oil_Calcs!$F258,'General Inputs'!$F$80:$F$169,0)),INDEX('General Inputs'!$I$177:$I$266,MATCH(Oil_Calcs!$F258,'General Inputs'!$F$177:$F$266,0)))*$K258,0)</f>
        <v>0</v>
      </c>
      <c r="AB258" s="249">
        <f t="shared" ca="1" si="61"/>
        <v>0</v>
      </c>
      <c r="AC258" s="231">
        <f t="shared" ca="1" si="62"/>
        <v>0</v>
      </c>
      <c r="AD258" s="638">
        <f t="shared" ca="1" si="63"/>
        <v>0</v>
      </c>
      <c r="AE258" s="639">
        <f ca="1">($L258/$F$5)*Oil_Calcs!$F$10*$F$17</f>
        <v>0</v>
      </c>
      <c r="AF258" s="640">
        <f ca="1">($L258/$F$5)*Oil_Calcs!$F$11*$F$18</f>
        <v>0</v>
      </c>
      <c r="AG258" s="641">
        <f ca="1">($L258/$F$5)*Oil_Calcs!$F$12*$F$19</f>
        <v>0</v>
      </c>
      <c r="AH258" s="639">
        <f t="shared" ca="1" si="58"/>
        <v>0</v>
      </c>
      <c r="AI258" s="640">
        <f t="shared" ca="1" si="59"/>
        <v>0</v>
      </c>
      <c r="AJ258" s="641">
        <f t="shared" ca="1" si="60"/>
        <v>0</v>
      </c>
      <c r="AK258" s="639">
        <f t="shared" ca="1" si="64"/>
        <v>0</v>
      </c>
      <c r="AL258" s="640">
        <f t="shared" ca="1" si="65"/>
        <v>0</v>
      </c>
      <c r="AM258" s="641">
        <f t="shared" ca="1" si="66"/>
        <v>0</v>
      </c>
    </row>
    <row r="259" spans="1:39" s="137" customFormat="1" ht="12.9" customHeight="1" x14ac:dyDescent="0.3">
      <c r="A259" s="134"/>
      <c r="B259" s="134"/>
      <c r="C259" s="135"/>
      <c r="D259" s="647"/>
      <c r="E259" s="234" t="str">
        <f t="shared" ca="1" si="68"/>
        <v>Timor-Leste</v>
      </c>
      <c r="F259" s="234" t="str">
        <f t="shared" ca="1" si="68"/>
        <v>tl</v>
      </c>
      <c r="G259" s="234" t="str">
        <f t="shared" ca="1" si="68"/>
        <v>e6bbls</v>
      </c>
      <c r="H259" s="633"/>
      <c r="I259" s="633"/>
      <c r="J259" s="231">
        <f t="shared" ca="1" si="68"/>
        <v>0</v>
      </c>
      <c r="K259" s="231">
        <f t="shared" ca="1" si="68"/>
        <v>8.3950000839500003</v>
      </c>
      <c r="L259" s="328">
        <f t="shared" ca="1" si="68"/>
        <v>0</v>
      </c>
      <c r="M259" s="249">
        <f ca="1">($J259/$F$5)*(1-$F$9)*Oil_Calcs!$F$10*$F$17</f>
        <v>0</v>
      </c>
      <c r="N259" s="231">
        <f ca="1">($J259/$F$5)*(1-$F$9)*Oil_Calcs!$F$11*$F$18</f>
        <v>0</v>
      </c>
      <c r="O259" s="638">
        <f ca="1">($J259/$F$5)*(1-$F$9)*Oil_Calcs!$F$12*$F$19</f>
        <v>0</v>
      </c>
      <c r="P259" s="249">
        <f ca="1">IFERROR(IF(Summary!$F$5="GWP100",INDEX('General Inputs'!$G$80:$G$169,MATCH(Oil_Calcs!F259,'General Inputs'!$F$80:$F$169,0)),INDEX('General Inputs'!$G$177:$G$266,MATCH(Oil_Calcs!$F259,'General Inputs'!$F$177:$F$266,0)))*$J259,0)</f>
        <v>0</v>
      </c>
      <c r="Q259" s="249">
        <f ca="1">IFERROR(IF(Summary!$F$5="GWP100",INDEX('General Inputs'!$H$80:$H$169,MATCH(Oil_Calcs!$F259,'General Inputs'!$F$80:$F$169,0)),INDEX('General Inputs'!$H$177:$H$266,MATCH(Oil_Calcs!$F259,'General Inputs'!$F$177:$F$266,0)))*$J259,0)</f>
        <v>0</v>
      </c>
      <c r="R259" s="249">
        <f ca="1">IFERROR(IF(Summary!$F$5="GWP100",INDEX('General Inputs'!$I$80:$I$169,MATCH(Oil_Calcs!$F259,'General Inputs'!$F$80:$F$169,0)),INDEX('General Inputs'!$I$177:$I$266,MATCH(Oil_Calcs!$F259,'General Inputs'!$F$177:$F$266,0)))*$J259,0)</f>
        <v>0</v>
      </c>
      <c r="S259" s="249">
        <f t="shared" ca="1" si="57"/>
        <v>0</v>
      </c>
      <c r="T259" s="231">
        <f t="shared" ca="1" si="55"/>
        <v>0</v>
      </c>
      <c r="U259" s="638">
        <f t="shared" ca="1" si="56"/>
        <v>0</v>
      </c>
      <c r="V259" s="249">
        <f ca="1">($K259/$F$5)*(1-$F$9)*Oil_Calcs!$F$10*$F$17</f>
        <v>2873.5143856246391</v>
      </c>
      <c r="W259" s="231">
        <f ca="1">($K259/$F$5)*(1-$F$9)*Oil_Calcs!$F$11*$F$18</f>
        <v>3124.9548312495476</v>
      </c>
      <c r="X259" s="638">
        <f ca="1">($K259/$F$5)*(1-$F$9)*Oil_Calcs!$F$12*$F$19</f>
        <v>3408.9793301334494</v>
      </c>
      <c r="Y259" s="249">
        <f ca="1">IFERROR(IF(Summary!$F$5="GWP100",INDEX('General Inputs'!$G$80:$G$169,MATCH(Oil_Calcs!F259,'General Inputs'!$F$80:$F$169,0)),INDEX('General Inputs'!$G$177:$G$266,MATCH(Oil_Calcs!$F259,'General Inputs'!$F$177:$F$266,0)))*$K259,0)</f>
        <v>0</v>
      </c>
      <c r="Z259" s="231">
        <f ca="1">IFERROR(IF(Summary!$F$5="GWP100",INDEX('General Inputs'!$H$80:$H$169,MATCH(Oil_Calcs!$F259,'General Inputs'!$F$80:$F$169,0)),INDEX('General Inputs'!$H$177:$H$266,MATCH(Oil_Calcs!$F259,'General Inputs'!$F$177:$F$266,0)))*$K259,0)</f>
        <v>0</v>
      </c>
      <c r="AA259" s="638">
        <f ca="1">IFERROR(IF(Summary!$F$5="GWP100",INDEX('General Inputs'!$I$80:$I$169,MATCH(Oil_Calcs!$F259,'General Inputs'!$F$80:$F$169,0)),INDEX('General Inputs'!$I$177:$I$266,MATCH(Oil_Calcs!$F259,'General Inputs'!$F$177:$F$266,0)))*$K259,0)</f>
        <v>0</v>
      </c>
      <c r="AB259" s="249">
        <f t="shared" ca="1" si="61"/>
        <v>2873.5143856246391</v>
      </c>
      <c r="AC259" s="231">
        <f t="shared" ca="1" si="62"/>
        <v>3124.9548312495476</v>
      </c>
      <c r="AD259" s="638">
        <f t="shared" ca="1" si="63"/>
        <v>3408.9793301334494</v>
      </c>
      <c r="AE259" s="639">
        <f ca="1">($L259/$F$5)*Oil_Calcs!$F$10*$F$17</f>
        <v>0</v>
      </c>
      <c r="AF259" s="640">
        <f ca="1">($L259/$F$5)*Oil_Calcs!$F$11*$F$18</f>
        <v>0</v>
      </c>
      <c r="AG259" s="641">
        <f ca="1">($L259/$F$5)*Oil_Calcs!$F$12*$F$19</f>
        <v>0</v>
      </c>
      <c r="AH259" s="639">
        <f t="shared" ca="1" si="58"/>
        <v>0</v>
      </c>
      <c r="AI259" s="640">
        <f t="shared" ca="1" si="59"/>
        <v>0</v>
      </c>
      <c r="AJ259" s="641">
        <f t="shared" ca="1" si="60"/>
        <v>0</v>
      </c>
      <c r="AK259" s="639">
        <f t="shared" ca="1" si="64"/>
        <v>0</v>
      </c>
      <c r="AL259" s="640">
        <f t="shared" ca="1" si="65"/>
        <v>0</v>
      </c>
      <c r="AM259" s="641">
        <f t="shared" ca="1" si="66"/>
        <v>0</v>
      </c>
    </row>
    <row r="260" spans="1:39" s="137" customFormat="1" ht="12.9" customHeight="1" x14ac:dyDescent="0.3">
      <c r="A260" s="134"/>
      <c r="B260" s="134"/>
      <c r="C260" s="135"/>
      <c r="D260" s="647"/>
      <c r="E260" s="234" t="str">
        <f t="shared" ca="1" si="68"/>
        <v>Turkmenistan</v>
      </c>
      <c r="F260" s="234" t="str">
        <f t="shared" ca="1" si="68"/>
        <v>tm</v>
      </c>
      <c r="G260" s="234" t="str">
        <f t="shared" ca="1" si="68"/>
        <v>e6bbls</v>
      </c>
      <c r="H260" s="633"/>
      <c r="I260" s="633"/>
      <c r="J260" s="231">
        <f t="shared" ca="1" si="68"/>
        <v>96.360000963600001</v>
      </c>
      <c r="K260" s="231">
        <f t="shared" ca="1" si="68"/>
        <v>81.028520808285208</v>
      </c>
      <c r="L260" s="328">
        <f t="shared" ca="1" si="68"/>
        <v>59.49500059495</v>
      </c>
      <c r="M260" s="249">
        <f ca="1">($J260/$F$5)*(1-$F$9)*Oil_Calcs!$F$10*$F$17</f>
        <v>32982.947730648026</v>
      </c>
      <c r="N260" s="231">
        <f ca="1">($J260/$F$5)*(1-$F$9)*Oil_Calcs!$F$11*$F$18</f>
        <v>35869.046758690463</v>
      </c>
      <c r="O260" s="638">
        <f ca="1">($J260/$F$5)*(1-$F$9)*Oil_Calcs!$F$12*$F$19</f>
        <v>39129.154050227407</v>
      </c>
      <c r="P260" s="249">
        <f ca="1">IFERROR(IF(Summary!$F$5="GWP100",INDEX('General Inputs'!$G$80:$G$169,MATCH(Oil_Calcs!F260,'General Inputs'!$F$80:$F$169,0)),INDEX('General Inputs'!$G$177:$G$266,MATCH(Oil_Calcs!$F260,'General Inputs'!$F$177:$F$266,0)))*$J260,0)</f>
        <v>6470.5075361131057</v>
      </c>
      <c r="Q260" s="249">
        <f ca="1">IFERROR(IF(Summary!$F$5="GWP100",INDEX('General Inputs'!$H$80:$H$169,MATCH(Oil_Calcs!$F260,'General Inputs'!$F$80:$F$169,0)),INDEX('General Inputs'!$H$177:$H$266,MATCH(Oil_Calcs!$F260,'General Inputs'!$F$177:$F$266,0)))*$J260,0)</f>
        <v>8830.8890438343551</v>
      </c>
      <c r="R260" s="249">
        <f ca="1">IFERROR(IF(Summary!$F$5="GWP100",INDEX('General Inputs'!$I$80:$I$169,MATCH(Oil_Calcs!$F260,'General Inputs'!$F$80:$F$169,0)),INDEX('General Inputs'!$I$177:$I$266,MATCH(Oil_Calcs!$F260,'General Inputs'!$F$177:$F$266,0)))*$J260,0)</f>
        <v>13423.286155518455</v>
      </c>
      <c r="S260" s="249">
        <f t="shared" ca="1" si="57"/>
        <v>39453.455266761128</v>
      </c>
      <c r="T260" s="231">
        <f t="shared" ca="1" si="55"/>
        <v>44699.935802524822</v>
      </c>
      <c r="U260" s="638">
        <f t="shared" ca="1" si="56"/>
        <v>52552.440205745865</v>
      </c>
      <c r="V260" s="249">
        <f ca="1">($K260/$F$5)*(1-$F$9)*Oil_Calcs!$F$10*$F$17</f>
        <v>27735.154003588654</v>
      </c>
      <c r="W260" s="231">
        <f ca="1">($K260/$F$5)*(1-$F$9)*Oil_Calcs!$F$11*$F$18</f>
        <v>30162.056585676084</v>
      </c>
      <c r="X260" s="638">
        <f ca="1">($K260/$F$5)*(1-$F$9)*Oil_Calcs!$F$12*$F$19</f>
        <v>32903.460372184258</v>
      </c>
      <c r="Y260" s="249">
        <f ca="1">IFERROR(IF(Summary!$F$5="GWP100",INDEX('General Inputs'!$G$80:$G$169,MATCH(Oil_Calcs!F260,'General Inputs'!$F$80:$F$169,0)),INDEX('General Inputs'!$G$177:$G$266,MATCH(Oil_Calcs!$F260,'General Inputs'!$F$177:$F$266,0)))*$K260,0)</f>
        <v>5441.0092287998186</v>
      </c>
      <c r="Z260" s="231">
        <f ca="1">IFERROR(IF(Summary!$F$5="GWP100",INDEX('General Inputs'!$H$80:$H$169,MATCH(Oil_Calcs!$F260,'General Inputs'!$F$80:$F$169,0)),INDEX('General Inputs'!$H$177:$H$266,MATCH(Oil_Calcs!$F260,'General Inputs'!$F$177:$F$266,0)))*$K260,0)</f>
        <v>7425.8392433421668</v>
      </c>
      <c r="AA260" s="638">
        <f ca="1">IFERROR(IF(Summary!$F$5="GWP100",INDEX('General Inputs'!$I$80:$I$169,MATCH(Oil_Calcs!$F260,'General Inputs'!$F$80:$F$169,0)),INDEX('General Inputs'!$I$177:$I$266,MATCH(Oil_Calcs!$F260,'General Inputs'!$F$177:$F$266,0)))*$K260,0)</f>
        <v>11287.55718857725</v>
      </c>
      <c r="AB260" s="249">
        <f t="shared" ca="1" si="61"/>
        <v>33176.16323238847</v>
      </c>
      <c r="AC260" s="231">
        <f t="shared" ca="1" si="62"/>
        <v>37587.895829018249</v>
      </c>
      <c r="AD260" s="638">
        <f t="shared" ca="1" si="63"/>
        <v>44191.017560761509</v>
      </c>
      <c r="AE260" s="639">
        <f ca="1">($L260/$F$5)*Oil_Calcs!$F$10*$F$17</f>
        <v>23141.444903992891</v>
      </c>
      <c r="AF260" s="640">
        <f ca="1">($L260/$F$5)*Oil_Calcs!$F$11*$F$18</f>
        <v>25166.385251663847</v>
      </c>
      <c r="AG260" s="641">
        <f ca="1">($L260/$F$5)*Oil_Calcs!$F$12*$F$19</f>
        <v>27453.736700185382</v>
      </c>
      <c r="AH260" s="639">
        <f t="shared" ca="1" si="58"/>
        <v>1844.4948329645574</v>
      </c>
      <c r="AI260" s="640">
        <f t="shared" ca="1" si="59"/>
        <v>2630.1254866165937</v>
      </c>
      <c r="AJ260" s="641">
        <f t="shared" ca="1" si="60"/>
        <v>6208.4407965367309</v>
      </c>
      <c r="AK260" s="639">
        <f t="shared" ca="1" si="64"/>
        <v>24985.939736957447</v>
      </c>
      <c r="AL260" s="640">
        <f t="shared" ca="1" si="65"/>
        <v>27796.510738280442</v>
      </c>
      <c r="AM260" s="641">
        <f t="shared" ca="1" si="66"/>
        <v>33662.177496722114</v>
      </c>
    </row>
    <row r="261" spans="1:39" s="137" customFormat="1" ht="12.9" customHeight="1" x14ac:dyDescent="0.3">
      <c r="A261" s="134"/>
      <c r="B261" s="134"/>
      <c r="C261" s="135"/>
      <c r="D261" s="647"/>
      <c r="E261" s="234" t="str">
        <f t="shared" ca="1" si="68"/>
        <v>Tunisia</v>
      </c>
      <c r="F261" s="234" t="str">
        <f t="shared" ca="1" si="68"/>
        <v>tn</v>
      </c>
      <c r="G261" s="234" t="str">
        <f t="shared" ca="1" si="68"/>
        <v>e6bbls</v>
      </c>
      <c r="H261" s="633"/>
      <c r="I261" s="633"/>
      <c r="J261" s="231">
        <f t="shared" ca="1" si="68"/>
        <v>18.250000182499999</v>
      </c>
      <c r="K261" s="231">
        <f t="shared" ca="1" si="68"/>
        <v>14.069410141744102</v>
      </c>
      <c r="L261" s="328">
        <f t="shared" ca="1" si="68"/>
        <v>0</v>
      </c>
      <c r="M261" s="249">
        <f ca="1">($J261/$F$5)*(1-$F$9)*Oil_Calcs!$F$10*$F$17</f>
        <v>6246.7704035318229</v>
      </c>
      <c r="N261" s="231">
        <f ca="1">($J261/$F$5)*(1-$F$9)*Oil_Calcs!$F$11*$F$18</f>
        <v>6793.3800679337992</v>
      </c>
      <c r="O261" s="638">
        <f ca="1">($J261/$F$5)*(1-$F$9)*Oil_Calcs!$F$12*$F$19</f>
        <v>7410.8246307248892</v>
      </c>
      <c r="P261" s="249">
        <f ca="1">IFERROR(IF(Summary!$F$5="GWP100",INDEX('General Inputs'!$G$80:$G$169,MATCH(Oil_Calcs!F261,'General Inputs'!$F$80:$F$169,0)),INDEX('General Inputs'!$G$177:$G$266,MATCH(Oil_Calcs!$F261,'General Inputs'!$F$177:$F$266,0)))*$J261,0)</f>
        <v>1367.6781333855217</v>
      </c>
      <c r="Q261" s="249">
        <f ca="1">IFERROR(IF(Summary!$F$5="GWP100",INDEX('General Inputs'!$H$80:$H$169,MATCH(Oil_Calcs!$F261,'General Inputs'!$F$80:$F$169,0)),INDEX('General Inputs'!$H$177:$H$266,MATCH(Oil_Calcs!$F261,'General Inputs'!$F$177:$F$266,0)))*$J261,0)</f>
        <v>1621.2682341707964</v>
      </c>
      <c r="R261" s="249">
        <f ca="1">IFERROR(IF(Summary!$F$5="GWP100",INDEX('General Inputs'!$I$80:$I$169,MATCH(Oil_Calcs!$F261,'General Inputs'!$F$80:$F$169,0)),INDEX('General Inputs'!$I$177:$I$266,MATCH(Oil_Calcs!$F261,'General Inputs'!$F$177:$F$266,0)))*$J261,0)</f>
        <v>2806.4187578514407</v>
      </c>
      <c r="S261" s="249">
        <f t="shared" ca="1" si="57"/>
        <v>7614.4485369173444</v>
      </c>
      <c r="T261" s="231">
        <f t="shared" ca="1" si="55"/>
        <v>8414.6483021045951</v>
      </c>
      <c r="U261" s="638">
        <f t="shared" ca="1" si="56"/>
        <v>10217.243388576329</v>
      </c>
      <c r="V261" s="249">
        <f ca="1">($K261/$F$5)*(1-$F$9)*Oil_Calcs!$F$10*$F$17</f>
        <v>4815.8013145048653</v>
      </c>
      <c r="W261" s="231">
        <f ca="1">($K261/$F$5)*(1-$F$9)*Oil_Calcs!$F$11*$F$18</f>
        <v>5237.1972311628242</v>
      </c>
      <c r="X261" s="638">
        <f ca="1">($K261/$F$5)*(1-$F$9)*Oil_Calcs!$F$12*$F$19</f>
        <v>5713.2016534547092</v>
      </c>
      <c r="Y261" s="249">
        <f ca="1">IFERROR(IF(Summary!$F$5="GWP100",INDEX('General Inputs'!$G$80:$G$169,MATCH(Oil_Calcs!F261,'General Inputs'!$F$80:$F$169,0)),INDEX('General Inputs'!$G$177:$G$266,MATCH(Oil_Calcs!$F261,'General Inputs'!$F$177:$F$266,0)))*$K261,0)</f>
        <v>1054.3794196203651</v>
      </c>
      <c r="Z261" s="231">
        <f ca="1">IFERROR(IF(Summary!$F$5="GWP100",INDEX('General Inputs'!$H$80:$H$169,MATCH(Oil_Calcs!$F261,'General Inputs'!$F$80:$F$169,0)),INDEX('General Inputs'!$H$177:$H$266,MATCH(Oil_Calcs!$F261,'General Inputs'!$F$177:$F$266,0)))*$K261,0)</f>
        <v>1249.8787675740975</v>
      </c>
      <c r="AA261" s="638">
        <f ca="1">IFERROR(IF(Summary!$F$5="GWP100",INDEX('General Inputs'!$I$80:$I$169,MATCH(Oil_Calcs!$F261,'General Inputs'!$F$80:$F$169,0)),INDEX('General Inputs'!$I$177:$I$266,MATCH(Oil_Calcs!$F261,'General Inputs'!$F$177:$F$266,0)))*$K261,0)</f>
        <v>2163.5428021287335</v>
      </c>
      <c r="AB261" s="249">
        <f t="shared" ca="1" si="61"/>
        <v>5870.1807341252306</v>
      </c>
      <c r="AC261" s="231">
        <f t="shared" ca="1" si="62"/>
        <v>6487.075998736922</v>
      </c>
      <c r="AD261" s="638">
        <f t="shared" ca="1" si="63"/>
        <v>7876.7444555834427</v>
      </c>
      <c r="AE261" s="639">
        <f ca="1">($L261/$F$5)*Oil_Calcs!$F$10*$F$17</f>
        <v>0</v>
      </c>
      <c r="AF261" s="640">
        <f ca="1">($L261/$F$5)*Oil_Calcs!$F$11*$F$18</f>
        <v>0</v>
      </c>
      <c r="AG261" s="641">
        <f ca="1">($L261/$F$5)*Oil_Calcs!$F$12*$F$19</f>
        <v>0</v>
      </c>
      <c r="AH261" s="639">
        <f t="shared" ca="1" si="58"/>
        <v>0</v>
      </c>
      <c r="AI261" s="640">
        <f t="shared" ca="1" si="59"/>
        <v>0</v>
      </c>
      <c r="AJ261" s="641">
        <f t="shared" ca="1" si="60"/>
        <v>0</v>
      </c>
      <c r="AK261" s="639">
        <f t="shared" ca="1" si="64"/>
        <v>0</v>
      </c>
      <c r="AL261" s="640">
        <f t="shared" ca="1" si="65"/>
        <v>0</v>
      </c>
      <c r="AM261" s="641">
        <f t="shared" ca="1" si="66"/>
        <v>0</v>
      </c>
    </row>
    <row r="262" spans="1:39" s="137" customFormat="1" ht="12.9" customHeight="1" x14ac:dyDescent="0.3">
      <c r="A262" s="134"/>
      <c r="B262" s="134"/>
      <c r="C262" s="135"/>
      <c r="D262" s="647"/>
      <c r="E262" s="234" t="str">
        <f t="shared" ca="1" si="68"/>
        <v>Tonga</v>
      </c>
      <c r="F262" s="234" t="str">
        <f t="shared" ca="1" si="68"/>
        <v>to</v>
      </c>
      <c r="G262" s="234" t="str">
        <f t="shared" ca="1" si="68"/>
        <v>e6bbls</v>
      </c>
      <c r="H262" s="633"/>
      <c r="I262" s="633"/>
      <c r="J262" s="231">
        <f t="shared" ca="1" si="68"/>
        <v>29.930000299300001</v>
      </c>
      <c r="K262" s="231">
        <f t="shared" ca="1" si="68"/>
        <v>0</v>
      </c>
      <c r="L262" s="328">
        <f t="shared" ca="1" si="68"/>
        <v>21.535000215349999</v>
      </c>
      <c r="M262" s="249">
        <f ca="1">($J262/$F$5)*(1-$F$9)*Oil_Calcs!$F$10*$F$17</f>
        <v>10244.703461792191</v>
      </c>
      <c r="N262" s="231">
        <f ca="1">($J262/$F$5)*(1-$F$9)*Oil_Calcs!$F$11*$F$18</f>
        <v>11141.14331141143</v>
      </c>
      <c r="O262" s="638">
        <f ca="1">($J262/$F$5)*(1-$F$9)*Oil_Calcs!$F$12*$F$19</f>
        <v>12153.752394388819</v>
      </c>
      <c r="P262" s="249">
        <f ca="1">IFERROR(IF(Summary!$F$5="GWP100",INDEX('General Inputs'!$G$80:$G$169,MATCH(Oil_Calcs!F262,'General Inputs'!$F$80:$F$169,0)),INDEX('General Inputs'!$G$177:$G$266,MATCH(Oil_Calcs!$F262,'General Inputs'!$F$177:$F$266,0)))*$J262,0)</f>
        <v>0</v>
      </c>
      <c r="Q262" s="249">
        <f ca="1">IFERROR(IF(Summary!$F$5="GWP100",INDEX('General Inputs'!$H$80:$H$169,MATCH(Oil_Calcs!$F262,'General Inputs'!$F$80:$F$169,0)),INDEX('General Inputs'!$H$177:$H$266,MATCH(Oil_Calcs!$F262,'General Inputs'!$F$177:$F$266,0)))*$J262,0)</f>
        <v>0</v>
      </c>
      <c r="R262" s="249">
        <f ca="1">IFERROR(IF(Summary!$F$5="GWP100",INDEX('General Inputs'!$I$80:$I$169,MATCH(Oil_Calcs!$F262,'General Inputs'!$F$80:$F$169,0)),INDEX('General Inputs'!$I$177:$I$266,MATCH(Oil_Calcs!$F262,'General Inputs'!$F$177:$F$266,0)))*$J262,0)</f>
        <v>0</v>
      </c>
      <c r="S262" s="249">
        <f t="shared" ca="1" si="57"/>
        <v>10244.703461792191</v>
      </c>
      <c r="T262" s="231">
        <f t="shared" ca="1" si="55"/>
        <v>11141.14331141143</v>
      </c>
      <c r="U262" s="638">
        <f t="shared" ca="1" si="56"/>
        <v>12153.752394388819</v>
      </c>
      <c r="V262" s="249">
        <f ca="1">($K262/$F$5)*(1-$F$9)*Oil_Calcs!$F$10*$F$17</f>
        <v>0</v>
      </c>
      <c r="W262" s="231">
        <f ca="1">($K262/$F$5)*(1-$F$9)*Oil_Calcs!$F$11*$F$18</f>
        <v>0</v>
      </c>
      <c r="X262" s="638">
        <f ca="1">($K262/$F$5)*(1-$F$9)*Oil_Calcs!$F$12*$F$19</f>
        <v>0</v>
      </c>
      <c r="Y262" s="249">
        <f ca="1">IFERROR(IF(Summary!$F$5="GWP100",INDEX('General Inputs'!$G$80:$G$169,MATCH(Oil_Calcs!F262,'General Inputs'!$F$80:$F$169,0)),INDEX('General Inputs'!$G$177:$G$266,MATCH(Oil_Calcs!$F262,'General Inputs'!$F$177:$F$266,0)))*$K262,0)</f>
        <v>0</v>
      </c>
      <c r="Z262" s="231">
        <f ca="1">IFERROR(IF(Summary!$F$5="GWP100",INDEX('General Inputs'!$H$80:$H$169,MATCH(Oil_Calcs!$F262,'General Inputs'!$F$80:$F$169,0)),INDEX('General Inputs'!$H$177:$H$266,MATCH(Oil_Calcs!$F262,'General Inputs'!$F$177:$F$266,0)))*$K262,0)</f>
        <v>0</v>
      </c>
      <c r="AA262" s="638">
        <f ca="1">IFERROR(IF(Summary!$F$5="GWP100",INDEX('General Inputs'!$I$80:$I$169,MATCH(Oil_Calcs!$F262,'General Inputs'!$F$80:$F$169,0)),INDEX('General Inputs'!$I$177:$I$266,MATCH(Oil_Calcs!$F262,'General Inputs'!$F$177:$F$266,0)))*$K262,0)</f>
        <v>0</v>
      </c>
      <c r="AB262" s="249">
        <f t="shared" ca="1" si="61"/>
        <v>0</v>
      </c>
      <c r="AC262" s="231">
        <f t="shared" ca="1" si="62"/>
        <v>0</v>
      </c>
      <c r="AD262" s="638">
        <f t="shared" ca="1" si="63"/>
        <v>0</v>
      </c>
      <c r="AE262" s="639">
        <f ca="1">($L262/$F$5)*Oil_Calcs!$F$10*$F$17</f>
        <v>8376.3512229176722</v>
      </c>
      <c r="AF262" s="640">
        <f ca="1">($L262/$F$5)*Oil_Calcs!$F$11*$F$18</f>
        <v>9109.3050910930488</v>
      </c>
      <c r="AG262" s="641">
        <f ca="1">($L262/$F$5)*Oil_Calcs!$F$12*$F$19</f>
        <v>9937.2421184720097</v>
      </c>
      <c r="AH262" s="639">
        <f t="shared" ca="1" si="58"/>
        <v>667.63923401784587</v>
      </c>
      <c r="AI262" s="640">
        <f t="shared" ca="1" si="59"/>
        <v>952.00861172011673</v>
      </c>
      <c r="AJ262" s="641">
        <f t="shared" ca="1" si="60"/>
        <v>2247.2270367832339</v>
      </c>
      <c r="AK262" s="639">
        <f t="shared" ca="1" si="64"/>
        <v>9043.9904569355185</v>
      </c>
      <c r="AL262" s="640">
        <f t="shared" ca="1" si="65"/>
        <v>10061.313702813166</v>
      </c>
      <c r="AM262" s="641">
        <f t="shared" ca="1" si="66"/>
        <v>12184.469155255243</v>
      </c>
    </row>
    <row r="263" spans="1:39" s="137" customFormat="1" ht="12.9" customHeight="1" x14ac:dyDescent="0.3">
      <c r="A263" s="134"/>
      <c r="B263" s="134"/>
      <c r="C263" s="135"/>
      <c r="D263" s="647"/>
      <c r="E263" s="234" t="str">
        <f t="shared" ca="1" si="68"/>
        <v>Turkey</v>
      </c>
      <c r="F263" s="234" t="str">
        <f t="shared" ca="1" si="68"/>
        <v>tr</v>
      </c>
      <c r="G263" s="234" t="str">
        <f t="shared" ca="1" si="68"/>
        <v>e6bbls</v>
      </c>
      <c r="H263" s="633"/>
      <c r="I263" s="633"/>
      <c r="J263" s="231">
        <f t="shared" ca="1" si="68"/>
        <v>0</v>
      </c>
      <c r="K263" s="231">
        <f t="shared" ca="1" si="68"/>
        <v>28.649145286791452</v>
      </c>
      <c r="L263" s="328">
        <f t="shared" ca="1" si="68"/>
        <v>21.1700002117</v>
      </c>
      <c r="M263" s="249">
        <f ca="1">($J263/$F$5)*(1-$F$9)*Oil_Calcs!$F$10*$F$17</f>
        <v>0</v>
      </c>
      <c r="N263" s="231">
        <f ca="1">($J263/$F$5)*(1-$F$9)*Oil_Calcs!$F$11*$F$18</f>
        <v>0</v>
      </c>
      <c r="O263" s="638">
        <f ca="1">($J263/$F$5)*(1-$F$9)*Oil_Calcs!$F$12*$F$19</f>
        <v>0</v>
      </c>
      <c r="P263" s="249">
        <f ca="1">IFERROR(IF(Summary!$F$5="GWP100",INDEX('General Inputs'!$G$80:$G$169,MATCH(Oil_Calcs!F263,'General Inputs'!$F$80:$F$169,0)),INDEX('General Inputs'!$G$177:$G$266,MATCH(Oil_Calcs!$F263,'General Inputs'!$F$177:$F$266,0)))*$J263,0)</f>
        <v>0</v>
      </c>
      <c r="Q263" s="249">
        <f ca="1">IFERROR(IF(Summary!$F$5="GWP100",INDEX('General Inputs'!$H$80:$H$169,MATCH(Oil_Calcs!$F263,'General Inputs'!$F$80:$F$169,0)),INDEX('General Inputs'!$H$177:$H$266,MATCH(Oil_Calcs!$F263,'General Inputs'!$F$177:$F$266,0)))*$J263,0)</f>
        <v>0</v>
      </c>
      <c r="R263" s="249">
        <f ca="1">IFERROR(IF(Summary!$F$5="GWP100",INDEX('General Inputs'!$I$80:$I$169,MATCH(Oil_Calcs!$F263,'General Inputs'!$F$80:$F$169,0)),INDEX('General Inputs'!$I$177:$I$266,MATCH(Oil_Calcs!$F263,'General Inputs'!$F$177:$F$266,0)))*$J263,0)</f>
        <v>0</v>
      </c>
      <c r="S263" s="249">
        <f t="shared" ca="1" si="57"/>
        <v>0</v>
      </c>
      <c r="T263" s="231">
        <f t="shared" ca="1" si="55"/>
        <v>0</v>
      </c>
      <c r="U263" s="638">
        <f t="shared" ca="1" si="56"/>
        <v>0</v>
      </c>
      <c r="V263" s="249">
        <f ca="1">($K263/$F$5)*(1-$F$9)*Oil_Calcs!$F$10*$F$17</f>
        <v>9806.2811547597685</v>
      </c>
      <c r="W263" s="231">
        <f ca="1">($K263/$F$5)*(1-$F$9)*Oil_Calcs!$F$11*$F$18</f>
        <v>10664.357841555249</v>
      </c>
      <c r="X263" s="638">
        <f ca="1">($K263/$F$5)*(1-$F$9)*Oil_Calcs!$F$12*$F$19</f>
        <v>11633.632296845593</v>
      </c>
      <c r="Y263" s="249">
        <f ca="1">IFERROR(IF(Summary!$F$5="GWP100",INDEX('General Inputs'!$G$80:$G$169,MATCH(Oil_Calcs!F263,'General Inputs'!$F$80:$F$169,0)),INDEX('General Inputs'!$G$177:$G$266,MATCH(Oil_Calcs!$F263,'General Inputs'!$F$177:$F$266,0)))*$K263,0)</f>
        <v>1051.0147368704047</v>
      </c>
      <c r="Z263" s="231">
        <f ca="1">IFERROR(IF(Summary!$F$5="GWP100",INDEX('General Inputs'!$H$80:$H$169,MATCH(Oil_Calcs!$F263,'General Inputs'!$F$80:$F$169,0)),INDEX('General Inputs'!$H$177:$H$266,MATCH(Oil_Calcs!$F263,'General Inputs'!$F$177:$F$266,0)))*$K263,0)</f>
        <v>1391.6280504508741</v>
      </c>
      <c r="AA263" s="638">
        <f ca="1">IFERROR(IF(Summary!$F$5="GWP100",INDEX('General Inputs'!$I$80:$I$169,MATCH(Oil_Calcs!$F263,'General Inputs'!$F$80:$F$169,0)),INDEX('General Inputs'!$I$177:$I$266,MATCH(Oil_Calcs!$F263,'General Inputs'!$F$177:$F$266,0)))*$K263,0)</f>
        <v>2919.0814378232922</v>
      </c>
      <c r="AB263" s="249">
        <f t="shared" ca="1" si="61"/>
        <v>10857.295891630172</v>
      </c>
      <c r="AC263" s="231">
        <f t="shared" ca="1" si="62"/>
        <v>12055.985892006123</v>
      </c>
      <c r="AD263" s="638">
        <f t="shared" ca="1" si="63"/>
        <v>14552.713734668885</v>
      </c>
      <c r="AE263" s="639">
        <f ca="1">($L263/$F$5)*Oil_Calcs!$F$10*$F$17</f>
        <v>8234.3791682919473</v>
      </c>
      <c r="AF263" s="640">
        <f ca="1">($L263/$F$5)*Oil_Calcs!$F$11*$F$18</f>
        <v>8954.9100895490974</v>
      </c>
      <c r="AG263" s="641">
        <f ca="1">($L263/$F$5)*Oil_Calcs!$F$12*$F$19</f>
        <v>9768.8142859555355</v>
      </c>
      <c r="AH263" s="639">
        <f t="shared" ca="1" si="58"/>
        <v>656.32331479720449</v>
      </c>
      <c r="AI263" s="640">
        <f t="shared" ca="1" si="59"/>
        <v>935.87287253841976</v>
      </c>
      <c r="AJ263" s="641">
        <f t="shared" ca="1" si="60"/>
        <v>2209.1384429394502</v>
      </c>
      <c r="AK263" s="639">
        <f t="shared" ca="1" si="64"/>
        <v>8890.7024830891514</v>
      </c>
      <c r="AL263" s="640">
        <f t="shared" ca="1" si="65"/>
        <v>9890.7829620875164</v>
      </c>
      <c r="AM263" s="641">
        <f t="shared" ca="1" si="66"/>
        <v>11977.952728894987</v>
      </c>
    </row>
    <row r="264" spans="1:39" s="137" customFormat="1" ht="12.9" customHeight="1" x14ac:dyDescent="0.3">
      <c r="A264" s="134"/>
      <c r="B264" s="134"/>
      <c r="C264" s="135"/>
      <c r="D264" s="647"/>
      <c r="E264" s="234" t="str">
        <f t="shared" ca="1" si="68"/>
        <v>Trinidad and Tobago</v>
      </c>
      <c r="F264" s="234" t="str">
        <f t="shared" ca="1" si="68"/>
        <v>tt</v>
      </c>
      <c r="G264" s="234" t="str">
        <f t="shared" ca="1" si="68"/>
        <v>e6bbls</v>
      </c>
      <c r="H264" s="633"/>
      <c r="I264" s="633"/>
      <c r="J264" s="231">
        <f t="shared" ca="1" si="68"/>
        <v>0</v>
      </c>
      <c r="K264" s="231">
        <f t="shared" ca="1" si="68"/>
        <v>30.280819304558189</v>
      </c>
      <c r="L264" s="328">
        <f t="shared" ca="1" si="68"/>
        <v>0</v>
      </c>
      <c r="M264" s="249">
        <f ca="1">($J264/$F$5)*(1-$F$9)*Oil_Calcs!$F$10*$F$17</f>
        <v>0</v>
      </c>
      <c r="N264" s="231">
        <f ca="1">($J264/$F$5)*(1-$F$9)*Oil_Calcs!$F$11*$F$18</f>
        <v>0</v>
      </c>
      <c r="O264" s="638">
        <f ca="1">($J264/$F$5)*(1-$F$9)*Oil_Calcs!$F$12*$F$19</f>
        <v>0</v>
      </c>
      <c r="P264" s="249">
        <f ca="1">IFERROR(IF(Summary!$F$5="GWP100",INDEX('General Inputs'!$G$80:$G$169,MATCH(Oil_Calcs!F264,'General Inputs'!$F$80:$F$169,0)),INDEX('General Inputs'!$G$177:$G$266,MATCH(Oil_Calcs!$F264,'General Inputs'!$F$177:$F$266,0)))*$J264,0)</f>
        <v>0</v>
      </c>
      <c r="Q264" s="249">
        <f ca="1">IFERROR(IF(Summary!$F$5="GWP100",INDEX('General Inputs'!$H$80:$H$169,MATCH(Oil_Calcs!$F264,'General Inputs'!$F$80:$F$169,0)),INDEX('General Inputs'!$H$177:$H$266,MATCH(Oil_Calcs!$F264,'General Inputs'!$F$177:$F$266,0)))*$J264,0)</f>
        <v>0</v>
      </c>
      <c r="R264" s="249">
        <f ca="1">IFERROR(IF(Summary!$F$5="GWP100",INDEX('General Inputs'!$I$80:$I$169,MATCH(Oil_Calcs!$F264,'General Inputs'!$F$80:$F$169,0)),INDEX('General Inputs'!$I$177:$I$266,MATCH(Oil_Calcs!$F264,'General Inputs'!$F$177:$F$266,0)))*$J264,0)</f>
        <v>0</v>
      </c>
      <c r="S264" s="249">
        <f t="shared" ca="1" si="57"/>
        <v>0</v>
      </c>
      <c r="T264" s="231">
        <f t="shared" ca="1" si="55"/>
        <v>0</v>
      </c>
      <c r="U264" s="638">
        <f t="shared" ca="1" si="56"/>
        <v>0</v>
      </c>
      <c r="V264" s="249">
        <f ca="1">($K264/$F$5)*(1-$F$9)*Oil_Calcs!$F$10*$F$17</f>
        <v>10364.784873141694</v>
      </c>
      <c r="W264" s="231">
        <f ca="1">($K264/$F$5)*(1-$F$9)*Oil_Calcs!$F$11*$F$18</f>
        <v>11271.732177928739</v>
      </c>
      <c r="X264" s="638">
        <f ca="1">($K264/$F$5)*(1-$F$9)*Oil_Calcs!$F$12*$F$19</f>
        <v>12296.210372421432</v>
      </c>
      <c r="Y264" s="249">
        <f ca="1">IFERROR(IF(Summary!$F$5="GWP100",INDEX('General Inputs'!$G$80:$G$169,MATCH(Oil_Calcs!F264,'General Inputs'!$F$80:$F$169,0)),INDEX('General Inputs'!$G$177:$G$266,MATCH(Oil_Calcs!$F264,'General Inputs'!$F$177:$F$266,0)))*$K264,0)</f>
        <v>1639.4511173844992</v>
      </c>
      <c r="Z264" s="231">
        <f ca="1">IFERROR(IF(Summary!$F$5="GWP100",INDEX('General Inputs'!$H$80:$H$169,MATCH(Oil_Calcs!$F264,'General Inputs'!$F$80:$F$169,0)),INDEX('General Inputs'!$H$177:$H$266,MATCH(Oil_Calcs!$F264,'General Inputs'!$F$177:$F$266,0)))*$K264,0)</f>
        <v>2492.197142366047</v>
      </c>
      <c r="AA264" s="638">
        <f ca="1">IFERROR(IF(Summary!$F$5="GWP100",INDEX('General Inputs'!$I$80:$I$169,MATCH(Oil_Calcs!$F264,'General Inputs'!$F$80:$F$169,0)),INDEX('General Inputs'!$I$177:$I$266,MATCH(Oil_Calcs!$F264,'General Inputs'!$F$177:$F$266,0)))*$K264,0)</f>
        <v>5004.4027318050476</v>
      </c>
      <c r="AB264" s="249">
        <f t="shared" ca="1" si="61"/>
        <v>12004.235990526193</v>
      </c>
      <c r="AC264" s="231">
        <f t="shared" ca="1" si="62"/>
        <v>13763.929320294787</v>
      </c>
      <c r="AD264" s="638">
        <f t="shared" ca="1" si="63"/>
        <v>17300.613104226479</v>
      </c>
      <c r="AE264" s="639">
        <f ca="1">($L264/$F$5)*Oil_Calcs!$F$10*$F$17</f>
        <v>0</v>
      </c>
      <c r="AF264" s="640">
        <f ca="1">($L264/$F$5)*Oil_Calcs!$F$11*$F$18</f>
        <v>0</v>
      </c>
      <c r="AG264" s="641">
        <f ca="1">($L264/$F$5)*Oil_Calcs!$F$12*$F$19</f>
        <v>0</v>
      </c>
      <c r="AH264" s="639">
        <f t="shared" ca="1" si="58"/>
        <v>0</v>
      </c>
      <c r="AI264" s="640">
        <f t="shared" ca="1" si="59"/>
        <v>0</v>
      </c>
      <c r="AJ264" s="641">
        <f t="shared" ca="1" si="60"/>
        <v>0</v>
      </c>
      <c r="AK264" s="639">
        <f t="shared" ca="1" si="64"/>
        <v>0</v>
      </c>
      <c r="AL264" s="640">
        <f t="shared" ca="1" si="65"/>
        <v>0</v>
      </c>
      <c r="AM264" s="641">
        <f t="shared" ca="1" si="66"/>
        <v>0</v>
      </c>
    </row>
    <row r="265" spans="1:39" s="137" customFormat="1" ht="12.9" customHeight="1" x14ac:dyDescent="0.3">
      <c r="A265" s="134"/>
      <c r="B265" s="134"/>
      <c r="C265" s="135"/>
      <c r="D265" s="647"/>
      <c r="E265" s="234" t="str">
        <f t="shared" ca="1" si="68"/>
        <v>Tuvalu</v>
      </c>
      <c r="F265" s="234" t="str">
        <f t="shared" ca="1" si="68"/>
        <v>tv</v>
      </c>
      <c r="G265" s="234" t="str">
        <f t="shared" ca="1" si="68"/>
        <v>e6bbls</v>
      </c>
      <c r="H265" s="633"/>
      <c r="I265" s="633"/>
      <c r="J265" s="231">
        <f t="shared" ca="1" si="68"/>
        <v>0</v>
      </c>
      <c r="K265" s="231">
        <f t="shared" ca="1" si="68"/>
        <v>0</v>
      </c>
      <c r="L265" s="328">
        <f t="shared" ca="1" si="68"/>
        <v>0</v>
      </c>
      <c r="M265" s="249">
        <f ca="1">($J265/$F$5)*(1-$F$9)*Oil_Calcs!$F$10*$F$17</f>
        <v>0</v>
      </c>
      <c r="N265" s="231">
        <f ca="1">($J265/$F$5)*(1-$F$9)*Oil_Calcs!$F$11*$F$18</f>
        <v>0</v>
      </c>
      <c r="O265" s="638">
        <f ca="1">($J265/$F$5)*(1-$F$9)*Oil_Calcs!$F$12*$F$19</f>
        <v>0</v>
      </c>
      <c r="P265" s="249">
        <f ca="1">IFERROR(IF(Summary!$F$5="GWP100",INDEX('General Inputs'!$G$80:$G$169,MATCH(Oil_Calcs!F265,'General Inputs'!$F$80:$F$169,0)),INDEX('General Inputs'!$G$177:$G$266,MATCH(Oil_Calcs!$F265,'General Inputs'!$F$177:$F$266,0)))*$J265,0)</f>
        <v>0</v>
      </c>
      <c r="Q265" s="249">
        <f ca="1">IFERROR(IF(Summary!$F$5="GWP100",INDEX('General Inputs'!$H$80:$H$169,MATCH(Oil_Calcs!$F265,'General Inputs'!$F$80:$F$169,0)),INDEX('General Inputs'!$H$177:$H$266,MATCH(Oil_Calcs!$F265,'General Inputs'!$F$177:$F$266,0)))*$J265,0)</f>
        <v>0</v>
      </c>
      <c r="R265" s="249">
        <f ca="1">IFERROR(IF(Summary!$F$5="GWP100",INDEX('General Inputs'!$I$80:$I$169,MATCH(Oil_Calcs!$F265,'General Inputs'!$F$80:$F$169,0)),INDEX('General Inputs'!$I$177:$I$266,MATCH(Oil_Calcs!$F265,'General Inputs'!$F$177:$F$266,0)))*$J265,0)</f>
        <v>0</v>
      </c>
      <c r="S265" s="249">
        <f t="shared" ca="1" si="57"/>
        <v>0</v>
      </c>
      <c r="T265" s="231">
        <f t="shared" ca="1" si="55"/>
        <v>0</v>
      </c>
      <c r="U265" s="638">
        <f t="shared" ca="1" si="56"/>
        <v>0</v>
      </c>
      <c r="V265" s="249">
        <f ca="1">($K265/$F$5)*(1-$F$9)*Oil_Calcs!$F$10*$F$17</f>
        <v>0</v>
      </c>
      <c r="W265" s="231">
        <f ca="1">($K265/$F$5)*(1-$F$9)*Oil_Calcs!$F$11*$F$18</f>
        <v>0</v>
      </c>
      <c r="X265" s="638">
        <f ca="1">($K265/$F$5)*(1-$F$9)*Oil_Calcs!$F$12*$F$19</f>
        <v>0</v>
      </c>
      <c r="Y265" s="249">
        <f ca="1">IFERROR(IF(Summary!$F$5="GWP100",INDEX('General Inputs'!$G$80:$G$169,MATCH(Oil_Calcs!F265,'General Inputs'!$F$80:$F$169,0)),INDEX('General Inputs'!$G$177:$G$266,MATCH(Oil_Calcs!$F265,'General Inputs'!$F$177:$F$266,0)))*$K265,0)</f>
        <v>0</v>
      </c>
      <c r="Z265" s="231">
        <f ca="1">IFERROR(IF(Summary!$F$5="GWP100",INDEX('General Inputs'!$H$80:$H$169,MATCH(Oil_Calcs!$F265,'General Inputs'!$F$80:$F$169,0)),INDEX('General Inputs'!$H$177:$H$266,MATCH(Oil_Calcs!$F265,'General Inputs'!$F$177:$F$266,0)))*$K265,0)</f>
        <v>0</v>
      </c>
      <c r="AA265" s="638">
        <f ca="1">IFERROR(IF(Summary!$F$5="GWP100",INDEX('General Inputs'!$I$80:$I$169,MATCH(Oil_Calcs!$F265,'General Inputs'!$F$80:$F$169,0)),INDEX('General Inputs'!$I$177:$I$266,MATCH(Oil_Calcs!$F265,'General Inputs'!$F$177:$F$266,0)))*$K265,0)</f>
        <v>0</v>
      </c>
      <c r="AB265" s="249">
        <f t="shared" ca="1" si="61"/>
        <v>0</v>
      </c>
      <c r="AC265" s="231">
        <f t="shared" ca="1" si="62"/>
        <v>0</v>
      </c>
      <c r="AD265" s="638">
        <f t="shared" ca="1" si="63"/>
        <v>0</v>
      </c>
      <c r="AE265" s="639">
        <f ca="1">($L265/$F$5)*Oil_Calcs!$F$10*$F$17</f>
        <v>0</v>
      </c>
      <c r="AF265" s="640">
        <f ca="1">($L265/$F$5)*Oil_Calcs!$F$11*$F$18</f>
        <v>0</v>
      </c>
      <c r="AG265" s="641">
        <f ca="1">($L265/$F$5)*Oil_Calcs!$F$12*$F$19</f>
        <v>0</v>
      </c>
      <c r="AH265" s="639">
        <f t="shared" ca="1" si="58"/>
        <v>0</v>
      </c>
      <c r="AI265" s="640">
        <f t="shared" ca="1" si="59"/>
        <v>0</v>
      </c>
      <c r="AJ265" s="641">
        <f t="shared" ca="1" si="60"/>
        <v>0</v>
      </c>
      <c r="AK265" s="639">
        <f t="shared" ca="1" si="64"/>
        <v>0</v>
      </c>
      <c r="AL265" s="640">
        <f t="shared" ca="1" si="65"/>
        <v>0</v>
      </c>
      <c r="AM265" s="641">
        <f t="shared" ca="1" si="66"/>
        <v>0</v>
      </c>
    </row>
    <row r="266" spans="1:39" s="137" customFormat="1" ht="12.9" customHeight="1" x14ac:dyDescent="0.3">
      <c r="A266" s="134"/>
      <c r="B266" s="134"/>
      <c r="C266" s="135"/>
      <c r="D266" s="647"/>
      <c r="E266" s="234" t="str">
        <f t="shared" ca="1" si="68"/>
        <v>Taiwan, Province of China</v>
      </c>
      <c r="F266" s="234" t="str">
        <f t="shared" ca="1" si="68"/>
        <v>tw</v>
      </c>
      <c r="G266" s="234" t="str">
        <f t="shared" ca="1" si="68"/>
        <v>e6bbls</v>
      </c>
      <c r="H266" s="633"/>
      <c r="I266" s="633"/>
      <c r="J266" s="231">
        <f t="shared" ca="1" si="68"/>
        <v>0</v>
      </c>
      <c r="K266" s="231">
        <f t="shared" ca="1" si="68"/>
        <v>10.768960107689601</v>
      </c>
      <c r="L266" s="328">
        <f t="shared" ca="1" si="68"/>
        <v>0</v>
      </c>
      <c r="M266" s="249">
        <f ca="1">($J266/$F$5)*(1-$F$9)*Oil_Calcs!$F$10*$F$17</f>
        <v>0</v>
      </c>
      <c r="N266" s="231">
        <f ca="1">($J266/$F$5)*(1-$F$9)*Oil_Calcs!$F$11*$F$18</f>
        <v>0</v>
      </c>
      <c r="O266" s="638">
        <f ca="1">($J266/$F$5)*(1-$F$9)*Oil_Calcs!$F$12*$F$19</f>
        <v>0</v>
      </c>
      <c r="P266" s="249">
        <f ca="1">IFERROR(IF(Summary!$F$5="GWP100",INDEX('General Inputs'!$G$80:$G$169,MATCH(Oil_Calcs!F266,'General Inputs'!$F$80:$F$169,0)),INDEX('General Inputs'!$G$177:$G$266,MATCH(Oil_Calcs!$F266,'General Inputs'!$F$177:$F$266,0)))*$J266,0)</f>
        <v>0</v>
      </c>
      <c r="Q266" s="249">
        <f ca="1">IFERROR(IF(Summary!$F$5="GWP100",INDEX('General Inputs'!$H$80:$H$169,MATCH(Oil_Calcs!$F266,'General Inputs'!$F$80:$F$169,0)),INDEX('General Inputs'!$H$177:$H$266,MATCH(Oil_Calcs!$F266,'General Inputs'!$F$177:$F$266,0)))*$J266,0)</f>
        <v>0</v>
      </c>
      <c r="R266" s="249">
        <f ca="1">IFERROR(IF(Summary!$F$5="GWP100",INDEX('General Inputs'!$I$80:$I$169,MATCH(Oil_Calcs!$F266,'General Inputs'!$F$80:$F$169,0)),INDEX('General Inputs'!$I$177:$I$266,MATCH(Oil_Calcs!$F266,'General Inputs'!$F$177:$F$266,0)))*$J266,0)</f>
        <v>0</v>
      </c>
      <c r="S266" s="249">
        <f t="shared" ca="1" si="57"/>
        <v>0</v>
      </c>
      <c r="T266" s="231">
        <f t="shared" ca="1" si="55"/>
        <v>0</v>
      </c>
      <c r="U266" s="638">
        <f t="shared" ca="1" si="56"/>
        <v>0</v>
      </c>
      <c r="V266" s="249">
        <f ca="1">($K266/$F$5)*(1-$F$9)*Oil_Calcs!$F$10*$F$17</f>
        <v>3686.0942797160587</v>
      </c>
      <c r="W266" s="231">
        <f ca="1">($K266/$F$5)*(1-$F$9)*Oil_Calcs!$F$11*$F$18</f>
        <v>4008.6377104863768</v>
      </c>
      <c r="X266" s="638">
        <f ca="1">($K266/$F$5)*(1-$F$9)*Oil_Calcs!$F$12*$F$19</f>
        <v>4372.9793980981431</v>
      </c>
      <c r="Y266" s="249">
        <f ca="1">IFERROR(IF(Summary!$F$5="GWP100",INDEX('General Inputs'!$G$80:$G$169,MATCH(Oil_Calcs!F266,'General Inputs'!$F$80:$F$169,0)),INDEX('General Inputs'!$G$177:$G$266,MATCH(Oil_Calcs!$F266,'General Inputs'!$F$177:$F$266,0)))*$K266,0)</f>
        <v>0</v>
      </c>
      <c r="Z266" s="231">
        <f ca="1">IFERROR(IF(Summary!$F$5="GWP100",INDEX('General Inputs'!$H$80:$H$169,MATCH(Oil_Calcs!$F266,'General Inputs'!$F$80:$F$169,0)),INDEX('General Inputs'!$H$177:$H$266,MATCH(Oil_Calcs!$F266,'General Inputs'!$F$177:$F$266,0)))*$K266,0)</f>
        <v>0</v>
      </c>
      <c r="AA266" s="638">
        <f ca="1">IFERROR(IF(Summary!$F$5="GWP100",INDEX('General Inputs'!$I$80:$I$169,MATCH(Oil_Calcs!$F266,'General Inputs'!$F$80:$F$169,0)),INDEX('General Inputs'!$I$177:$I$266,MATCH(Oil_Calcs!$F266,'General Inputs'!$F$177:$F$266,0)))*$K266,0)</f>
        <v>0</v>
      </c>
      <c r="AB266" s="249">
        <f t="shared" ca="1" si="61"/>
        <v>3686.0942797160587</v>
      </c>
      <c r="AC266" s="231">
        <f t="shared" ca="1" si="62"/>
        <v>4008.6377104863768</v>
      </c>
      <c r="AD266" s="638">
        <f t="shared" ca="1" si="63"/>
        <v>4372.9793980981431</v>
      </c>
      <c r="AE266" s="639">
        <f ca="1">($L266/$F$5)*Oil_Calcs!$F$10*$F$17</f>
        <v>0</v>
      </c>
      <c r="AF266" s="640">
        <f ca="1">($L266/$F$5)*Oil_Calcs!$F$11*$F$18</f>
        <v>0</v>
      </c>
      <c r="AG266" s="641">
        <f ca="1">($L266/$F$5)*Oil_Calcs!$F$12*$F$19</f>
        <v>0</v>
      </c>
      <c r="AH266" s="639">
        <f t="shared" ca="1" si="58"/>
        <v>0</v>
      </c>
      <c r="AI266" s="640">
        <f t="shared" ca="1" si="59"/>
        <v>0</v>
      </c>
      <c r="AJ266" s="641">
        <f t="shared" ca="1" si="60"/>
        <v>0</v>
      </c>
      <c r="AK266" s="639">
        <f t="shared" ca="1" si="64"/>
        <v>0</v>
      </c>
      <c r="AL266" s="640">
        <f t="shared" ca="1" si="65"/>
        <v>0</v>
      </c>
      <c r="AM266" s="641">
        <f t="shared" ca="1" si="66"/>
        <v>0</v>
      </c>
    </row>
    <row r="267" spans="1:39" s="137" customFormat="1" ht="12.9" customHeight="1" x14ac:dyDescent="0.3">
      <c r="A267" s="134"/>
      <c r="B267" s="134"/>
      <c r="C267" s="135"/>
      <c r="D267" s="647"/>
      <c r="E267" s="234" t="str">
        <f t="shared" ca="1" si="68"/>
        <v>Tanzania, United Republic of</v>
      </c>
      <c r="F267" s="234" t="str">
        <f t="shared" ca="1" si="68"/>
        <v>tz</v>
      </c>
      <c r="G267" s="234" t="str">
        <f t="shared" ca="1" si="68"/>
        <v>e6bbls</v>
      </c>
      <c r="H267" s="633"/>
      <c r="I267" s="633"/>
      <c r="J267" s="231">
        <f t="shared" ca="1" si="68"/>
        <v>0</v>
      </c>
      <c r="K267" s="231">
        <f t="shared" ca="1" si="68"/>
        <v>0</v>
      </c>
      <c r="L267" s="328">
        <f t="shared" ca="1" si="68"/>
        <v>0</v>
      </c>
      <c r="M267" s="249">
        <f ca="1">($J267/$F$5)*(1-$F$9)*Oil_Calcs!$F$10*$F$17</f>
        <v>0</v>
      </c>
      <c r="N267" s="231">
        <f ca="1">($J267/$F$5)*(1-$F$9)*Oil_Calcs!$F$11*$F$18</f>
        <v>0</v>
      </c>
      <c r="O267" s="638">
        <f ca="1">($J267/$F$5)*(1-$F$9)*Oil_Calcs!$F$12*$F$19</f>
        <v>0</v>
      </c>
      <c r="P267" s="249">
        <f ca="1">IFERROR(IF(Summary!$F$5="GWP100",INDEX('General Inputs'!$G$80:$G$169,MATCH(Oil_Calcs!F267,'General Inputs'!$F$80:$F$169,0)),INDEX('General Inputs'!$G$177:$G$266,MATCH(Oil_Calcs!$F267,'General Inputs'!$F$177:$F$266,0)))*$J267,0)</f>
        <v>0</v>
      </c>
      <c r="Q267" s="249">
        <f ca="1">IFERROR(IF(Summary!$F$5="GWP100",INDEX('General Inputs'!$H$80:$H$169,MATCH(Oil_Calcs!$F267,'General Inputs'!$F$80:$F$169,0)),INDEX('General Inputs'!$H$177:$H$266,MATCH(Oil_Calcs!$F267,'General Inputs'!$F$177:$F$266,0)))*$J267,0)</f>
        <v>0</v>
      </c>
      <c r="R267" s="249">
        <f ca="1">IFERROR(IF(Summary!$F$5="GWP100",INDEX('General Inputs'!$I$80:$I$169,MATCH(Oil_Calcs!$F267,'General Inputs'!$F$80:$F$169,0)),INDEX('General Inputs'!$I$177:$I$266,MATCH(Oil_Calcs!$F267,'General Inputs'!$F$177:$F$266,0)))*$J267,0)</f>
        <v>0</v>
      </c>
      <c r="S267" s="249">
        <f t="shared" ca="1" si="57"/>
        <v>0</v>
      </c>
      <c r="T267" s="231">
        <f t="shared" ca="1" si="55"/>
        <v>0</v>
      </c>
      <c r="U267" s="638">
        <f t="shared" ca="1" si="56"/>
        <v>0</v>
      </c>
      <c r="V267" s="249">
        <f ca="1">($K267/$F$5)*(1-$F$9)*Oil_Calcs!$F$10*$F$17</f>
        <v>0</v>
      </c>
      <c r="W267" s="231">
        <f ca="1">($K267/$F$5)*(1-$F$9)*Oil_Calcs!$F$11*$F$18</f>
        <v>0</v>
      </c>
      <c r="X267" s="638">
        <f ca="1">($K267/$F$5)*(1-$F$9)*Oil_Calcs!$F$12*$F$19</f>
        <v>0</v>
      </c>
      <c r="Y267" s="249">
        <f ca="1">IFERROR(IF(Summary!$F$5="GWP100",INDEX('General Inputs'!$G$80:$G$169,MATCH(Oil_Calcs!F267,'General Inputs'!$F$80:$F$169,0)),INDEX('General Inputs'!$G$177:$G$266,MATCH(Oil_Calcs!$F267,'General Inputs'!$F$177:$F$266,0)))*$K267,0)</f>
        <v>0</v>
      </c>
      <c r="Z267" s="231">
        <f ca="1">IFERROR(IF(Summary!$F$5="GWP100",INDEX('General Inputs'!$H$80:$H$169,MATCH(Oil_Calcs!$F267,'General Inputs'!$F$80:$F$169,0)),INDEX('General Inputs'!$H$177:$H$266,MATCH(Oil_Calcs!$F267,'General Inputs'!$F$177:$F$266,0)))*$K267,0)</f>
        <v>0</v>
      </c>
      <c r="AA267" s="638">
        <f ca="1">IFERROR(IF(Summary!$F$5="GWP100",INDEX('General Inputs'!$I$80:$I$169,MATCH(Oil_Calcs!$F267,'General Inputs'!$F$80:$F$169,0)),INDEX('General Inputs'!$I$177:$I$266,MATCH(Oil_Calcs!$F267,'General Inputs'!$F$177:$F$266,0)))*$K267,0)</f>
        <v>0</v>
      </c>
      <c r="AB267" s="249">
        <f t="shared" ca="1" si="61"/>
        <v>0</v>
      </c>
      <c r="AC267" s="231">
        <f t="shared" ca="1" si="62"/>
        <v>0</v>
      </c>
      <c r="AD267" s="638">
        <f t="shared" ca="1" si="63"/>
        <v>0</v>
      </c>
      <c r="AE267" s="639">
        <f ca="1">($L267/$F$5)*Oil_Calcs!$F$10*$F$17</f>
        <v>0</v>
      </c>
      <c r="AF267" s="640">
        <f ca="1">($L267/$F$5)*Oil_Calcs!$F$11*$F$18</f>
        <v>0</v>
      </c>
      <c r="AG267" s="641">
        <f ca="1">($L267/$F$5)*Oil_Calcs!$F$12*$F$19</f>
        <v>0</v>
      </c>
      <c r="AH267" s="639">
        <f t="shared" ca="1" si="58"/>
        <v>0</v>
      </c>
      <c r="AI267" s="640">
        <f t="shared" ca="1" si="59"/>
        <v>0</v>
      </c>
      <c r="AJ267" s="641">
        <f t="shared" ca="1" si="60"/>
        <v>0</v>
      </c>
      <c r="AK267" s="639">
        <f t="shared" ca="1" si="64"/>
        <v>0</v>
      </c>
      <c r="AL267" s="640">
        <f t="shared" ca="1" si="65"/>
        <v>0</v>
      </c>
      <c r="AM267" s="641">
        <f t="shared" ca="1" si="66"/>
        <v>0</v>
      </c>
    </row>
    <row r="268" spans="1:39" s="137" customFormat="1" ht="12.9" customHeight="1" x14ac:dyDescent="0.3">
      <c r="A268" s="134"/>
      <c r="B268" s="134"/>
      <c r="C268" s="135"/>
      <c r="D268" s="647"/>
      <c r="E268" s="234" t="str">
        <f t="shared" ca="1" si="68"/>
        <v>Ukraine</v>
      </c>
      <c r="F268" s="234" t="str">
        <f t="shared" ca="1" si="68"/>
        <v>ua</v>
      </c>
      <c r="G268" s="234" t="str">
        <f t="shared" ca="1" si="68"/>
        <v>e6bbls</v>
      </c>
      <c r="H268" s="633"/>
      <c r="I268" s="633"/>
      <c r="J268" s="231">
        <f t="shared" ca="1" si="68"/>
        <v>0</v>
      </c>
      <c r="K268" s="231">
        <f t="shared" ca="1" si="68"/>
        <v>22.959255228442551</v>
      </c>
      <c r="L268" s="328">
        <f t="shared" ca="1" si="68"/>
        <v>12.4100001241</v>
      </c>
      <c r="M268" s="249">
        <f ca="1">($J268/$F$5)*(1-$F$9)*Oil_Calcs!$F$10*$F$17</f>
        <v>0</v>
      </c>
      <c r="N268" s="231">
        <f ca="1">($J268/$F$5)*(1-$F$9)*Oil_Calcs!$F$11*$F$18</f>
        <v>0</v>
      </c>
      <c r="O268" s="638">
        <f ca="1">($J268/$F$5)*(1-$F$9)*Oil_Calcs!$F$12*$F$19</f>
        <v>0</v>
      </c>
      <c r="P268" s="249">
        <f ca="1">IFERROR(IF(Summary!$F$5="GWP100",INDEX('General Inputs'!$G$80:$G$169,MATCH(Oil_Calcs!F268,'General Inputs'!$F$80:$F$169,0)),INDEX('General Inputs'!$G$177:$G$266,MATCH(Oil_Calcs!$F268,'General Inputs'!$F$177:$F$266,0)))*$J268,0)</f>
        <v>0</v>
      </c>
      <c r="Q268" s="249">
        <f ca="1">IFERROR(IF(Summary!$F$5="GWP100",INDEX('General Inputs'!$H$80:$H$169,MATCH(Oil_Calcs!$F268,'General Inputs'!$F$80:$F$169,0)),INDEX('General Inputs'!$H$177:$H$266,MATCH(Oil_Calcs!$F268,'General Inputs'!$F$177:$F$266,0)))*$J268,0)</f>
        <v>0</v>
      </c>
      <c r="R268" s="249">
        <f ca="1">IFERROR(IF(Summary!$F$5="GWP100",INDEX('General Inputs'!$I$80:$I$169,MATCH(Oil_Calcs!$F268,'General Inputs'!$F$80:$F$169,0)),INDEX('General Inputs'!$I$177:$I$266,MATCH(Oil_Calcs!$F268,'General Inputs'!$F$177:$F$266,0)))*$J268,0)</f>
        <v>0</v>
      </c>
      <c r="S268" s="249">
        <f t="shared" ca="1" si="57"/>
        <v>0</v>
      </c>
      <c r="T268" s="231">
        <f t="shared" ca="1" si="55"/>
        <v>0</v>
      </c>
      <c r="U268" s="638">
        <f t="shared" ca="1" si="56"/>
        <v>0</v>
      </c>
      <c r="V268" s="249">
        <f ca="1">($K268/$F$5)*(1-$F$9)*Oil_Calcs!$F$10*$F$17</f>
        <v>7858.6955952852741</v>
      </c>
      <c r="W268" s="231">
        <f ca="1">($K268/$F$5)*(1-$F$9)*Oil_Calcs!$F$11*$F$18</f>
        <v>8546.3531662354544</v>
      </c>
      <c r="X268" s="638">
        <f ca="1">($K268/$F$5)*(1-$F$9)*Oil_Calcs!$F$12*$F$19</f>
        <v>9323.1239697847195</v>
      </c>
      <c r="Y268" s="249">
        <f ca="1">IFERROR(IF(Summary!$F$5="GWP100",INDEX('General Inputs'!$G$80:$G$169,MATCH(Oil_Calcs!F268,'General Inputs'!$F$80:$F$169,0)),INDEX('General Inputs'!$G$177:$G$266,MATCH(Oil_Calcs!$F268,'General Inputs'!$F$177:$F$266,0)))*$K268,0)</f>
        <v>1300.1283641706937</v>
      </c>
      <c r="Z268" s="231">
        <f ca="1">IFERROR(IF(Summary!$F$5="GWP100",INDEX('General Inputs'!$H$80:$H$169,MATCH(Oil_Calcs!$F268,'General Inputs'!$F$80:$F$169,0)),INDEX('General Inputs'!$H$177:$H$266,MATCH(Oil_Calcs!$F268,'General Inputs'!$F$177:$F$266,0)))*$K268,0)</f>
        <v>1565.6888168238168</v>
      </c>
      <c r="AA268" s="638">
        <f ca="1">IFERROR(IF(Summary!$F$5="GWP100",INDEX('General Inputs'!$I$80:$I$169,MATCH(Oil_Calcs!$F268,'General Inputs'!$F$80:$F$169,0)),INDEX('General Inputs'!$I$177:$I$266,MATCH(Oil_Calcs!$F268,'General Inputs'!$F$177:$F$266,0)))*$K268,0)</f>
        <v>3374.0925780121879</v>
      </c>
      <c r="AB268" s="249">
        <f t="shared" ca="1" si="61"/>
        <v>9158.8239594559673</v>
      </c>
      <c r="AC268" s="231">
        <f t="shared" ca="1" si="62"/>
        <v>10112.041983059271</v>
      </c>
      <c r="AD268" s="638">
        <f t="shared" ca="1" si="63"/>
        <v>12697.216547796907</v>
      </c>
      <c r="AE268" s="639">
        <f ca="1">($L268/$F$5)*Oil_Calcs!$F$10*$F$17</f>
        <v>4827.0498572745901</v>
      </c>
      <c r="AF268" s="640">
        <f ca="1">($L268/$F$5)*Oil_Calcs!$F$11*$F$18</f>
        <v>5249.4300524942983</v>
      </c>
      <c r="AG268" s="641">
        <f ca="1">($L268/$F$5)*Oil_Calcs!$F$12*$F$19</f>
        <v>5726.5463055601413</v>
      </c>
      <c r="AH268" s="639">
        <f t="shared" ca="1" si="58"/>
        <v>384.74125350180952</v>
      </c>
      <c r="AI268" s="640">
        <f t="shared" ca="1" si="59"/>
        <v>548.61513217769436</v>
      </c>
      <c r="AJ268" s="641">
        <f t="shared" ca="1" si="60"/>
        <v>1295.0121906886432</v>
      </c>
      <c r="AK268" s="639">
        <f t="shared" ca="1" si="64"/>
        <v>5211.7911107763994</v>
      </c>
      <c r="AL268" s="640">
        <f t="shared" ca="1" si="65"/>
        <v>5798.0451846719925</v>
      </c>
      <c r="AM268" s="641">
        <f t="shared" ca="1" si="66"/>
        <v>7021.5584962487846</v>
      </c>
    </row>
    <row r="269" spans="1:39" s="137" customFormat="1" ht="12.9" customHeight="1" x14ac:dyDescent="0.3">
      <c r="A269" s="134"/>
      <c r="B269" s="134"/>
      <c r="C269" s="135"/>
      <c r="D269" s="647"/>
      <c r="E269" s="234" t="str">
        <f t="shared" ca="1" si="68"/>
        <v>Uganda</v>
      </c>
      <c r="F269" s="234" t="str">
        <f t="shared" ca="1" si="68"/>
        <v>ug</v>
      </c>
      <c r="G269" s="234" t="str">
        <f t="shared" ca="1" si="68"/>
        <v>e6bbls</v>
      </c>
      <c r="H269" s="633"/>
      <c r="I269" s="633"/>
      <c r="J269" s="231">
        <f t="shared" ca="1" si="68"/>
        <v>0</v>
      </c>
      <c r="K269" s="231">
        <f t="shared" ca="1" si="68"/>
        <v>0</v>
      </c>
      <c r="L269" s="328">
        <f t="shared" ca="1" si="68"/>
        <v>0</v>
      </c>
      <c r="M269" s="249">
        <f ca="1">($J269/$F$5)*(1-$F$9)*Oil_Calcs!$F$10*$F$17</f>
        <v>0</v>
      </c>
      <c r="N269" s="231">
        <f ca="1">($J269/$F$5)*(1-$F$9)*Oil_Calcs!$F$11*$F$18</f>
        <v>0</v>
      </c>
      <c r="O269" s="638">
        <f ca="1">($J269/$F$5)*(1-$F$9)*Oil_Calcs!$F$12*$F$19</f>
        <v>0</v>
      </c>
      <c r="P269" s="249">
        <f ca="1">IFERROR(IF(Summary!$F$5="GWP100",INDEX('General Inputs'!$G$80:$G$169,MATCH(Oil_Calcs!F269,'General Inputs'!$F$80:$F$169,0)),INDEX('General Inputs'!$G$177:$G$266,MATCH(Oil_Calcs!$F269,'General Inputs'!$F$177:$F$266,0)))*$J269,0)</f>
        <v>0</v>
      </c>
      <c r="Q269" s="249">
        <f ca="1">IFERROR(IF(Summary!$F$5="GWP100",INDEX('General Inputs'!$H$80:$H$169,MATCH(Oil_Calcs!$F269,'General Inputs'!$F$80:$F$169,0)),INDEX('General Inputs'!$H$177:$H$266,MATCH(Oil_Calcs!$F269,'General Inputs'!$F$177:$F$266,0)))*$J269,0)</f>
        <v>0</v>
      </c>
      <c r="R269" s="249">
        <f ca="1">IFERROR(IF(Summary!$F$5="GWP100",INDEX('General Inputs'!$I$80:$I$169,MATCH(Oil_Calcs!$F269,'General Inputs'!$F$80:$F$169,0)),INDEX('General Inputs'!$I$177:$I$266,MATCH(Oil_Calcs!$F269,'General Inputs'!$F$177:$F$266,0)))*$J269,0)</f>
        <v>0</v>
      </c>
      <c r="S269" s="249">
        <f t="shared" ca="1" si="57"/>
        <v>0</v>
      </c>
      <c r="T269" s="231">
        <f t="shared" ca="1" si="55"/>
        <v>0</v>
      </c>
      <c r="U269" s="638">
        <f t="shared" ca="1" si="56"/>
        <v>0</v>
      </c>
      <c r="V269" s="249">
        <f ca="1">($K269/$F$5)*(1-$F$9)*Oil_Calcs!$F$10*$F$17</f>
        <v>0</v>
      </c>
      <c r="W269" s="231">
        <f ca="1">($K269/$F$5)*(1-$F$9)*Oil_Calcs!$F$11*$F$18</f>
        <v>0</v>
      </c>
      <c r="X269" s="638">
        <f ca="1">($K269/$F$5)*(1-$F$9)*Oil_Calcs!$F$12*$F$19</f>
        <v>0</v>
      </c>
      <c r="Y269" s="249">
        <f ca="1">IFERROR(IF(Summary!$F$5="GWP100",INDEX('General Inputs'!$G$80:$G$169,MATCH(Oil_Calcs!F269,'General Inputs'!$F$80:$F$169,0)),INDEX('General Inputs'!$G$177:$G$266,MATCH(Oil_Calcs!$F269,'General Inputs'!$F$177:$F$266,0)))*$K269,0)</f>
        <v>0</v>
      </c>
      <c r="Z269" s="231">
        <f ca="1">IFERROR(IF(Summary!$F$5="GWP100",INDEX('General Inputs'!$H$80:$H$169,MATCH(Oil_Calcs!$F269,'General Inputs'!$F$80:$F$169,0)),INDEX('General Inputs'!$H$177:$H$266,MATCH(Oil_Calcs!$F269,'General Inputs'!$F$177:$F$266,0)))*$K269,0)</f>
        <v>0</v>
      </c>
      <c r="AA269" s="638">
        <f ca="1">IFERROR(IF(Summary!$F$5="GWP100",INDEX('General Inputs'!$I$80:$I$169,MATCH(Oil_Calcs!$F269,'General Inputs'!$F$80:$F$169,0)),INDEX('General Inputs'!$I$177:$I$266,MATCH(Oil_Calcs!$F269,'General Inputs'!$F$177:$F$266,0)))*$K269,0)</f>
        <v>0</v>
      </c>
      <c r="AB269" s="249">
        <f t="shared" ca="1" si="61"/>
        <v>0</v>
      </c>
      <c r="AC269" s="231">
        <f t="shared" ca="1" si="62"/>
        <v>0</v>
      </c>
      <c r="AD269" s="638">
        <f t="shared" ca="1" si="63"/>
        <v>0</v>
      </c>
      <c r="AE269" s="639">
        <f ca="1">($L269/$F$5)*Oil_Calcs!$F$10*$F$17</f>
        <v>0</v>
      </c>
      <c r="AF269" s="640">
        <f ca="1">($L269/$F$5)*Oil_Calcs!$F$11*$F$18</f>
        <v>0</v>
      </c>
      <c r="AG269" s="641">
        <f ca="1">($L269/$F$5)*Oil_Calcs!$F$12*$F$19</f>
        <v>0</v>
      </c>
      <c r="AH269" s="639">
        <f t="shared" ca="1" si="58"/>
        <v>0</v>
      </c>
      <c r="AI269" s="640">
        <f t="shared" ca="1" si="59"/>
        <v>0</v>
      </c>
      <c r="AJ269" s="641">
        <f t="shared" ca="1" si="60"/>
        <v>0</v>
      </c>
      <c r="AK269" s="639">
        <f t="shared" ca="1" si="64"/>
        <v>0</v>
      </c>
      <c r="AL269" s="640">
        <f t="shared" ca="1" si="65"/>
        <v>0</v>
      </c>
      <c r="AM269" s="641">
        <f t="shared" ca="1" si="66"/>
        <v>0</v>
      </c>
    </row>
    <row r="270" spans="1:39" s="137" customFormat="1" ht="12.9" customHeight="1" x14ac:dyDescent="0.3">
      <c r="A270" s="134"/>
      <c r="B270" s="134"/>
      <c r="C270" s="135"/>
      <c r="D270" s="647"/>
      <c r="E270" s="234" t="str">
        <f t="shared" ca="1" si="68"/>
        <v>United States Minor Outlying Islands</v>
      </c>
      <c r="F270" s="234" t="str">
        <f t="shared" ca="1" si="68"/>
        <v>um</v>
      </c>
      <c r="G270" s="234" t="str">
        <f t="shared" ca="1" si="68"/>
        <v>e6bbls</v>
      </c>
      <c r="H270" s="633"/>
      <c r="I270" s="633"/>
      <c r="J270" s="231">
        <f t="shared" ca="1" si="68"/>
        <v>0</v>
      </c>
      <c r="K270" s="231">
        <f t="shared" ca="1" si="68"/>
        <v>0</v>
      </c>
      <c r="L270" s="328">
        <f t="shared" ca="1" si="68"/>
        <v>0</v>
      </c>
      <c r="M270" s="249">
        <f ca="1">($J270/$F$5)*(1-$F$9)*Oil_Calcs!$F$10*$F$17</f>
        <v>0</v>
      </c>
      <c r="N270" s="231">
        <f ca="1">($J270/$F$5)*(1-$F$9)*Oil_Calcs!$F$11*$F$18</f>
        <v>0</v>
      </c>
      <c r="O270" s="638">
        <f ca="1">($J270/$F$5)*(1-$F$9)*Oil_Calcs!$F$12*$F$19</f>
        <v>0</v>
      </c>
      <c r="P270" s="249">
        <f ca="1">IFERROR(IF(Summary!$F$5="GWP100",INDEX('General Inputs'!$G$80:$G$169,MATCH(Oil_Calcs!F270,'General Inputs'!$F$80:$F$169,0)),INDEX('General Inputs'!$G$177:$G$266,MATCH(Oil_Calcs!$F270,'General Inputs'!$F$177:$F$266,0)))*$J270,0)</f>
        <v>0</v>
      </c>
      <c r="Q270" s="249">
        <f ca="1">IFERROR(IF(Summary!$F$5="GWP100",INDEX('General Inputs'!$H$80:$H$169,MATCH(Oil_Calcs!$F270,'General Inputs'!$F$80:$F$169,0)),INDEX('General Inputs'!$H$177:$H$266,MATCH(Oil_Calcs!$F270,'General Inputs'!$F$177:$F$266,0)))*$J270,0)</f>
        <v>0</v>
      </c>
      <c r="R270" s="249">
        <f ca="1">IFERROR(IF(Summary!$F$5="GWP100",INDEX('General Inputs'!$I$80:$I$169,MATCH(Oil_Calcs!$F270,'General Inputs'!$F$80:$F$169,0)),INDEX('General Inputs'!$I$177:$I$266,MATCH(Oil_Calcs!$F270,'General Inputs'!$F$177:$F$266,0)))*$J270,0)</f>
        <v>0</v>
      </c>
      <c r="S270" s="249">
        <f t="shared" ca="1" si="57"/>
        <v>0</v>
      </c>
      <c r="T270" s="231">
        <f t="shared" ca="1" si="55"/>
        <v>0</v>
      </c>
      <c r="U270" s="638">
        <f t="shared" ca="1" si="56"/>
        <v>0</v>
      </c>
      <c r="V270" s="249">
        <f ca="1">($K270/$F$5)*(1-$F$9)*Oil_Calcs!$F$10*$F$17</f>
        <v>0</v>
      </c>
      <c r="W270" s="231">
        <f ca="1">($K270/$F$5)*(1-$F$9)*Oil_Calcs!$F$11*$F$18</f>
        <v>0</v>
      </c>
      <c r="X270" s="638">
        <f ca="1">($K270/$F$5)*(1-$F$9)*Oil_Calcs!$F$12*$F$19</f>
        <v>0</v>
      </c>
      <c r="Y270" s="249">
        <f ca="1">IFERROR(IF(Summary!$F$5="GWP100",INDEX('General Inputs'!$G$80:$G$169,MATCH(Oil_Calcs!F270,'General Inputs'!$F$80:$F$169,0)),INDEX('General Inputs'!$G$177:$G$266,MATCH(Oil_Calcs!$F270,'General Inputs'!$F$177:$F$266,0)))*$K270,0)</f>
        <v>0</v>
      </c>
      <c r="Z270" s="231">
        <f ca="1">IFERROR(IF(Summary!$F$5="GWP100",INDEX('General Inputs'!$H$80:$H$169,MATCH(Oil_Calcs!$F270,'General Inputs'!$F$80:$F$169,0)),INDEX('General Inputs'!$H$177:$H$266,MATCH(Oil_Calcs!$F270,'General Inputs'!$F$177:$F$266,0)))*$K270,0)</f>
        <v>0</v>
      </c>
      <c r="AA270" s="638">
        <f ca="1">IFERROR(IF(Summary!$F$5="GWP100",INDEX('General Inputs'!$I$80:$I$169,MATCH(Oil_Calcs!$F270,'General Inputs'!$F$80:$F$169,0)),INDEX('General Inputs'!$I$177:$I$266,MATCH(Oil_Calcs!$F270,'General Inputs'!$F$177:$F$266,0)))*$K270,0)</f>
        <v>0</v>
      </c>
      <c r="AB270" s="249">
        <f t="shared" ca="1" si="61"/>
        <v>0</v>
      </c>
      <c r="AC270" s="231">
        <f t="shared" ca="1" si="62"/>
        <v>0</v>
      </c>
      <c r="AD270" s="638">
        <f t="shared" ca="1" si="63"/>
        <v>0</v>
      </c>
      <c r="AE270" s="639">
        <f ca="1">($L270/$F$5)*Oil_Calcs!$F$10*$F$17</f>
        <v>0</v>
      </c>
      <c r="AF270" s="640">
        <f ca="1">($L270/$F$5)*Oil_Calcs!$F$11*$F$18</f>
        <v>0</v>
      </c>
      <c r="AG270" s="641">
        <f ca="1">($L270/$F$5)*Oil_Calcs!$F$12*$F$19</f>
        <v>0</v>
      </c>
      <c r="AH270" s="639">
        <f t="shared" ca="1" si="58"/>
        <v>0</v>
      </c>
      <c r="AI270" s="640">
        <f t="shared" ca="1" si="59"/>
        <v>0</v>
      </c>
      <c r="AJ270" s="641">
        <f t="shared" ca="1" si="60"/>
        <v>0</v>
      </c>
      <c r="AK270" s="639">
        <f t="shared" ca="1" si="64"/>
        <v>0</v>
      </c>
      <c r="AL270" s="640">
        <f t="shared" ca="1" si="65"/>
        <v>0</v>
      </c>
      <c r="AM270" s="641">
        <f t="shared" ca="1" si="66"/>
        <v>0</v>
      </c>
    </row>
    <row r="271" spans="1:39" s="137" customFormat="1" ht="12.9" customHeight="1" x14ac:dyDescent="0.3">
      <c r="A271" s="134"/>
      <c r="B271" s="134"/>
      <c r="C271" s="135"/>
      <c r="D271" s="647"/>
      <c r="E271" s="234" t="str">
        <f t="shared" ca="1" si="68"/>
        <v>United States</v>
      </c>
      <c r="F271" s="234" t="str">
        <f t="shared" ca="1" si="68"/>
        <v>us</v>
      </c>
      <c r="G271" s="234" t="str">
        <f t="shared" ca="1" si="68"/>
        <v>e6bbls</v>
      </c>
      <c r="H271" s="633"/>
      <c r="I271" s="633"/>
      <c r="J271" s="231">
        <f t="shared" ca="1" si="68"/>
        <v>6221.4250622142499</v>
      </c>
      <c r="K271" s="231">
        <f t="shared" ca="1" si="68"/>
        <v>7106.98804551988</v>
      </c>
      <c r="L271" s="328">
        <f t="shared" ca="1" si="68"/>
        <v>4464.6800446468005</v>
      </c>
      <c r="M271" s="249">
        <f ca="1">($J271/$F$5)*(1-$F$9)*Oil_Calcs!$F$10*$F$17</f>
        <v>2129524.0305639985</v>
      </c>
      <c r="N271" s="231">
        <f ca="1">($J271/$F$5)*(1-$F$9)*Oil_Calcs!$F$11*$F$18</f>
        <v>2315863.2651586323</v>
      </c>
      <c r="O271" s="638">
        <f ca="1">($J271/$F$5)*(1-$F$9)*Oil_Calcs!$F$12*$F$19</f>
        <v>2526350.1166141145</v>
      </c>
      <c r="P271" s="249">
        <f ca="1">IFERROR(IF(Summary!$F$5="GWP100",INDEX('General Inputs'!$G$80:$G$169,MATCH(Oil_Calcs!F271,'General Inputs'!$F$80:$F$169,0)),INDEX('General Inputs'!$G$177:$G$266,MATCH(Oil_Calcs!$F271,'General Inputs'!$F$177:$F$266,0)))*$J271,0)</f>
        <v>308897.50475343579</v>
      </c>
      <c r="Q271" s="249">
        <f ca="1">IFERROR(IF(Summary!$F$5="GWP100",INDEX('General Inputs'!$H$80:$H$169,MATCH(Oil_Calcs!$F271,'General Inputs'!$F$80:$F$169,0)),INDEX('General Inputs'!$H$177:$H$266,MATCH(Oil_Calcs!$F271,'General Inputs'!$F$177:$F$266,0)))*$J271,0)</f>
        <v>404663.64215125167</v>
      </c>
      <c r="R271" s="249">
        <f ca="1">IFERROR(IF(Summary!$F$5="GWP100",INDEX('General Inputs'!$I$80:$I$169,MATCH(Oil_Calcs!$F271,'General Inputs'!$F$80:$F$169,0)),INDEX('General Inputs'!$I$177:$I$266,MATCH(Oil_Calcs!$F271,'General Inputs'!$F$177:$F$266,0)))*$J271,0)</f>
        <v>657440.03134625091</v>
      </c>
      <c r="S271" s="249">
        <f t="shared" ca="1" si="57"/>
        <v>2438421.5353174345</v>
      </c>
      <c r="T271" s="231">
        <f t="shared" ca="1" si="55"/>
        <v>2720526.9073098842</v>
      </c>
      <c r="U271" s="638">
        <f t="shared" ca="1" si="56"/>
        <v>3183790.1479603653</v>
      </c>
      <c r="V271" s="249">
        <f ca="1">($K271/$F$5)*(1-$F$9)*Oil_Calcs!$F$10*$F$17</f>
        <v>2432642.3088794984</v>
      </c>
      <c r="W271" s="231">
        <f ca="1">($K271/$F$5)*(1-$F$9)*Oil_Calcs!$F$11*$F$18</f>
        <v>2645505.2300643199</v>
      </c>
      <c r="X271" s="638">
        <f ca="1">($K271/$F$5)*(1-$F$9)*Oil_Calcs!$F$12*$F$19</f>
        <v>2885952.9606202552</v>
      </c>
      <c r="Y271" s="249">
        <f ca="1">IFERROR(IF(Summary!$F$5="GWP100",INDEX('General Inputs'!$G$80:$G$169,MATCH(Oil_Calcs!F271,'General Inputs'!$F$80:$F$169,0)),INDEX('General Inputs'!$G$177:$G$266,MATCH(Oil_Calcs!$F271,'General Inputs'!$F$177:$F$266,0)))*$K271,0)</f>
        <v>352866.24071177904</v>
      </c>
      <c r="Z271" s="231">
        <f ca="1">IFERROR(IF(Summary!$F$5="GWP100",INDEX('General Inputs'!$H$80:$H$169,MATCH(Oil_Calcs!$F271,'General Inputs'!$F$80:$F$169,0)),INDEX('General Inputs'!$H$177:$H$266,MATCH(Oil_Calcs!$F271,'General Inputs'!$F$177:$F$266,0)))*$K271,0)</f>
        <v>462263.81230442924</v>
      </c>
      <c r="AA271" s="638">
        <f ca="1">IFERROR(IF(Summary!$F$5="GWP100",INDEX('General Inputs'!$I$80:$I$169,MATCH(Oil_Calcs!$F271,'General Inputs'!$F$80:$F$169,0)),INDEX('General Inputs'!$I$177:$I$266,MATCH(Oil_Calcs!$F271,'General Inputs'!$F$177:$F$266,0)))*$K271,0)</f>
        <v>751020.60969952005</v>
      </c>
      <c r="AB271" s="249">
        <f t="shared" ca="1" si="61"/>
        <v>2785508.5495912773</v>
      </c>
      <c r="AC271" s="231">
        <f t="shared" ca="1" si="62"/>
        <v>3107769.0423687492</v>
      </c>
      <c r="AD271" s="638">
        <f t="shared" ca="1" si="63"/>
        <v>3636973.5703197755</v>
      </c>
      <c r="AE271" s="639">
        <f ca="1">($L271/$F$5)*Oil_Calcs!$F$10*$F$17</f>
        <v>1736602.172181847</v>
      </c>
      <c r="AF271" s="640">
        <f ca="1">($L271/$F$5)*Oil_Calcs!$F$11*$F$18</f>
        <v>1888559.6588855966</v>
      </c>
      <c r="AG271" s="641">
        <f ca="1">($L271/$F$5)*Oil_Calcs!$F$12*$F$19</f>
        <v>2060209.2473415195</v>
      </c>
      <c r="AH271" s="639">
        <f t="shared" ca="1" si="58"/>
        <v>138416.3239068863</v>
      </c>
      <c r="AI271" s="640">
        <f t="shared" ca="1" si="59"/>
        <v>197372.36167051643</v>
      </c>
      <c r="AJ271" s="641">
        <f t="shared" ca="1" si="60"/>
        <v>465899.67989716132</v>
      </c>
      <c r="AK271" s="639">
        <f t="shared" ca="1" si="64"/>
        <v>1875018.4960887334</v>
      </c>
      <c r="AL271" s="640">
        <f t="shared" ca="1" si="65"/>
        <v>2085932.020556113</v>
      </c>
      <c r="AM271" s="641">
        <f t="shared" ca="1" si="66"/>
        <v>2526108.9272386809</v>
      </c>
    </row>
    <row r="272" spans="1:39" s="137" customFormat="1" ht="12.9" customHeight="1" x14ac:dyDescent="0.3">
      <c r="A272" s="134"/>
      <c r="B272" s="134"/>
      <c r="C272" s="135"/>
      <c r="D272" s="647"/>
      <c r="E272" s="234" t="str">
        <f t="shared" ca="1" si="68"/>
        <v>Uruguay</v>
      </c>
      <c r="F272" s="234" t="str">
        <f t="shared" ca="1" si="68"/>
        <v>uy</v>
      </c>
      <c r="G272" s="234" t="str">
        <f t="shared" ca="1" si="68"/>
        <v>e6bbls</v>
      </c>
      <c r="H272" s="633"/>
      <c r="I272" s="633"/>
      <c r="J272" s="231">
        <f t="shared" ca="1" si="68"/>
        <v>0</v>
      </c>
      <c r="K272" s="231">
        <f t="shared" ca="1" si="68"/>
        <v>0.83183500831835</v>
      </c>
      <c r="L272" s="328">
        <f t="shared" ca="1" si="68"/>
        <v>0</v>
      </c>
      <c r="M272" s="249">
        <f ca="1">($J272/$F$5)*(1-$F$9)*Oil_Calcs!$F$10*$F$17</f>
        <v>0</v>
      </c>
      <c r="N272" s="231">
        <f ca="1">($J272/$F$5)*(1-$F$9)*Oil_Calcs!$F$11*$F$18</f>
        <v>0</v>
      </c>
      <c r="O272" s="638">
        <f ca="1">($J272/$F$5)*(1-$F$9)*Oil_Calcs!$F$12*$F$19</f>
        <v>0</v>
      </c>
      <c r="P272" s="249">
        <f ca="1">IFERROR(IF(Summary!$F$5="GWP100",INDEX('General Inputs'!$G$80:$G$169,MATCH(Oil_Calcs!F272,'General Inputs'!$F$80:$F$169,0)),INDEX('General Inputs'!$G$177:$G$266,MATCH(Oil_Calcs!$F272,'General Inputs'!$F$177:$F$266,0)))*$J272,0)</f>
        <v>0</v>
      </c>
      <c r="Q272" s="249">
        <f ca="1">IFERROR(IF(Summary!$F$5="GWP100",INDEX('General Inputs'!$H$80:$H$169,MATCH(Oil_Calcs!$F272,'General Inputs'!$F$80:$F$169,0)),INDEX('General Inputs'!$H$177:$H$266,MATCH(Oil_Calcs!$F272,'General Inputs'!$F$177:$F$266,0)))*$J272,0)</f>
        <v>0</v>
      </c>
      <c r="R272" s="249">
        <f ca="1">IFERROR(IF(Summary!$F$5="GWP100",INDEX('General Inputs'!$I$80:$I$169,MATCH(Oil_Calcs!$F272,'General Inputs'!$F$80:$F$169,0)),INDEX('General Inputs'!$I$177:$I$266,MATCH(Oil_Calcs!$F272,'General Inputs'!$F$177:$F$266,0)))*$J272,0)</f>
        <v>0</v>
      </c>
      <c r="S272" s="249">
        <f t="shared" ca="1" si="57"/>
        <v>0</v>
      </c>
      <c r="T272" s="231">
        <f t="shared" ca="1" si="55"/>
        <v>0</v>
      </c>
      <c r="U272" s="638">
        <f t="shared" ca="1" si="56"/>
        <v>0</v>
      </c>
      <c r="V272" s="249">
        <f ca="1">($K272/$F$5)*(1-$F$9)*Oil_Calcs!$F$10*$F$17</f>
        <v>284.72779499298053</v>
      </c>
      <c r="W272" s="231">
        <f ca="1">($K272/$F$5)*(1-$F$9)*Oil_Calcs!$F$11*$F$18</f>
        <v>309.64226349642257</v>
      </c>
      <c r="X272" s="638">
        <f ca="1">($K272/$F$5)*(1-$F$9)*Oil_Calcs!$F$12*$F$19</f>
        <v>337.78538666844048</v>
      </c>
      <c r="Y272" s="249">
        <f ca="1">IFERROR(IF(Summary!$F$5="GWP100",INDEX('General Inputs'!$G$80:$G$169,MATCH(Oil_Calcs!F272,'General Inputs'!$F$80:$F$169,0)),INDEX('General Inputs'!$G$177:$G$266,MATCH(Oil_Calcs!$F272,'General Inputs'!$F$177:$F$266,0)))*$K272,0)</f>
        <v>0</v>
      </c>
      <c r="Z272" s="231">
        <f ca="1">IFERROR(IF(Summary!$F$5="GWP100",INDEX('General Inputs'!$H$80:$H$169,MATCH(Oil_Calcs!$F272,'General Inputs'!$F$80:$F$169,0)),INDEX('General Inputs'!$H$177:$H$266,MATCH(Oil_Calcs!$F272,'General Inputs'!$F$177:$F$266,0)))*$K272,0)</f>
        <v>0</v>
      </c>
      <c r="AA272" s="638">
        <f ca="1">IFERROR(IF(Summary!$F$5="GWP100",INDEX('General Inputs'!$I$80:$I$169,MATCH(Oil_Calcs!$F272,'General Inputs'!$F$80:$F$169,0)),INDEX('General Inputs'!$I$177:$I$266,MATCH(Oil_Calcs!$F272,'General Inputs'!$F$177:$F$266,0)))*$K272,0)</f>
        <v>0</v>
      </c>
      <c r="AB272" s="249">
        <f t="shared" ca="1" si="61"/>
        <v>284.72779499298053</v>
      </c>
      <c r="AC272" s="231">
        <f t="shared" ca="1" si="62"/>
        <v>309.64226349642257</v>
      </c>
      <c r="AD272" s="638">
        <f t="shared" ca="1" si="63"/>
        <v>337.78538666844048</v>
      </c>
      <c r="AE272" s="639">
        <f ca="1">($L272/$F$5)*Oil_Calcs!$F$10*$F$17</f>
        <v>0</v>
      </c>
      <c r="AF272" s="640">
        <f ca="1">($L272/$F$5)*Oil_Calcs!$F$11*$F$18</f>
        <v>0</v>
      </c>
      <c r="AG272" s="641">
        <f ca="1">($L272/$F$5)*Oil_Calcs!$F$12*$F$19</f>
        <v>0</v>
      </c>
      <c r="AH272" s="639">
        <f t="shared" ca="1" si="58"/>
        <v>0</v>
      </c>
      <c r="AI272" s="640">
        <f t="shared" ca="1" si="59"/>
        <v>0</v>
      </c>
      <c r="AJ272" s="641">
        <f t="shared" ca="1" si="60"/>
        <v>0</v>
      </c>
      <c r="AK272" s="639">
        <f t="shared" ca="1" si="64"/>
        <v>0</v>
      </c>
      <c r="AL272" s="640">
        <f t="shared" ca="1" si="65"/>
        <v>0</v>
      </c>
      <c r="AM272" s="641">
        <f t="shared" ca="1" si="66"/>
        <v>0</v>
      </c>
    </row>
    <row r="273" spans="1:39" s="137" customFormat="1" ht="12.9" customHeight="1" x14ac:dyDescent="0.3">
      <c r="A273" s="134"/>
      <c r="B273" s="134"/>
      <c r="C273" s="135"/>
      <c r="D273" s="647"/>
      <c r="E273" s="234" t="str">
        <f t="shared" ca="1" si="68"/>
        <v>Uzbekistan</v>
      </c>
      <c r="F273" s="234" t="str">
        <f t="shared" ca="1" si="68"/>
        <v>uz</v>
      </c>
      <c r="G273" s="234" t="str">
        <f t="shared" ca="1" si="68"/>
        <v>e6bbls</v>
      </c>
      <c r="H273" s="633"/>
      <c r="I273" s="633"/>
      <c r="J273" s="231">
        <f t="shared" ca="1" si="68"/>
        <v>22.630000226300002</v>
      </c>
      <c r="K273" s="231">
        <f t="shared" ca="1" si="68"/>
        <v>15.196670152416701</v>
      </c>
      <c r="L273" s="328">
        <f t="shared" ca="1" si="68"/>
        <v>0</v>
      </c>
      <c r="M273" s="249">
        <f ca="1">($J273/$F$5)*(1-$F$9)*Oil_Calcs!$F$10*$F$17</f>
        <v>7745.9953003794617</v>
      </c>
      <c r="N273" s="231">
        <f ca="1">($J273/$F$5)*(1-$F$9)*Oil_Calcs!$F$11*$F$18</f>
        <v>8423.7912842379119</v>
      </c>
      <c r="O273" s="638">
        <f ca="1">($J273/$F$5)*(1-$F$9)*Oil_Calcs!$F$12*$F$19</f>
        <v>9189.4225420988623</v>
      </c>
      <c r="P273" s="249">
        <f ca="1">IFERROR(IF(Summary!$F$5="GWP100",INDEX('General Inputs'!$G$80:$G$169,MATCH(Oil_Calcs!F273,'General Inputs'!$F$80:$F$169,0)),INDEX('General Inputs'!$G$177:$G$266,MATCH(Oil_Calcs!$F273,'General Inputs'!$F$177:$F$266,0)))*$J273,0)</f>
        <v>2490.7549747980484</v>
      </c>
      <c r="Q273" s="249">
        <f ca="1">IFERROR(IF(Summary!$F$5="GWP100",INDEX('General Inputs'!$H$80:$H$169,MATCH(Oil_Calcs!$F273,'General Inputs'!$F$80:$F$169,0)),INDEX('General Inputs'!$H$177:$H$266,MATCH(Oil_Calcs!$F273,'General Inputs'!$F$177:$F$266,0)))*$J273,0)</f>
        <v>3583.1841553583799</v>
      </c>
      <c r="R273" s="249">
        <f ca="1">IFERROR(IF(Summary!$F$5="GWP100",INDEX('General Inputs'!$I$80:$I$169,MATCH(Oil_Calcs!$F273,'General Inputs'!$F$80:$F$169,0)),INDEX('General Inputs'!$I$177:$I$266,MATCH(Oil_Calcs!$F273,'General Inputs'!$F$177:$F$266,0)))*$J273,0)</f>
        <v>5392.9948674490361</v>
      </c>
      <c r="S273" s="249">
        <f t="shared" ca="1" si="57"/>
        <v>10236.75027517751</v>
      </c>
      <c r="T273" s="231">
        <f t="shared" ca="1" si="55"/>
        <v>12006.975439596292</v>
      </c>
      <c r="U273" s="638">
        <f t="shared" ca="1" si="56"/>
        <v>14582.417409547899</v>
      </c>
      <c r="V273" s="249">
        <f ca="1">($K273/$F$5)*(1-$F$9)*Oil_Calcs!$F$10*$F$17</f>
        <v>5201.6497748521106</v>
      </c>
      <c r="W273" s="231">
        <f ca="1">($K273/$F$5)*(1-$F$9)*Oil_Calcs!$F$11*$F$18</f>
        <v>5656.8084975355932</v>
      </c>
      <c r="X273" s="638">
        <f ca="1">($K273/$F$5)*(1-$F$9)*Oil_Calcs!$F$12*$F$19</f>
        <v>6170.9510325661849</v>
      </c>
      <c r="Y273" s="249">
        <f ca="1">IFERROR(IF(Summary!$F$5="GWP100",INDEX('General Inputs'!$G$80:$G$169,MATCH(Oil_Calcs!F273,'General Inputs'!$F$80:$F$169,0)),INDEX('General Inputs'!$G$177:$G$266,MATCH(Oil_Calcs!$F273,'General Inputs'!$F$177:$F$266,0)))*$K273,0)</f>
        <v>1672.6107558102119</v>
      </c>
      <c r="Z273" s="231">
        <f ca="1">IFERROR(IF(Summary!$F$5="GWP100",INDEX('General Inputs'!$H$80:$H$169,MATCH(Oil_Calcs!$F273,'General Inputs'!$F$80:$F$169,0)),INDEX('General Inputs'!$H$177:$H$266,MATCH(Oil_Calcs!$F273,'General Inputs'!$F$177:$F$266,0)))*$K273,0)</f>
        <v>2406.207121512261</v>
      </c>
      <c r="AA273" s="638">
        <f ca="1">IFERROR(IF(Summary!$F$5="GWP100",INDEX('General Inputs'!$I$80:$I$169,MATCH(Oil_Calcs!$F273,'General Inputs'!$F$80:$F$169,0)),INDEX('General Inputs'!$I$177:$I$266,MATCH(Oil_Calcs!$F273,'General Inputs'!$F$177:$F$266,0)))*$K273,0)</f>
        <v>3621.5449984420497</v>
      </c>
      <c r="AB273" s="249">
        <f t="shared" ca="1" si="61"/>
        <v>6874.2605306623227</v>
      </c>
      <c r="AC273" s="231">
        <f t="shared" ca="1" si="62"/>
        <v>8063.0156190478538</v>
      </c>
      <c r="AD273" s="638">
        <f t="shared" ca="1" si="63"/>
        <v>9792.4960310082351</v>
      </c>
      <c r="AE273" s="639">
        <f ca="1">($L273/$F$5)*Oil_Calcs!$F$10*$F$17</f>
        <v>0</v>
      </c>
      <c r="AF273" s="640">
        <f ca="1">($L273/$F$5)*Oil_Calcs!$F$11*$F$18</f>
        <v>0</v>
      </c>
      <c r="AG273" s="641">
        <f ca="1">($L273/$F$5)*Oil_Calcs!$F$12*$F$19</f>
        <v>0</v>
      </c>
      <c r="AH273" s="639">
        <f t="shared" ca="1" si="58"/>
        <v>0</v>
      </c>
      <c r="AI273" s="640">
        <f t="shared" ca="1" si="59"/>
        <v>0</v>
      </c>
      <c r="AJ273" s="641">
        <f t="shared" ca="1" si="60"/>
        <v>0</v>
      </c>
      <c r="AK273" s="639">
        <f t="shared" ca="1" si="64"/>
        <v>0</v>
      </c>
      <c r="AL273" s="640">
        <f t="shared" ca="1" si="65"/>
        <v>0</v>
      </c>
      <c r="AM273" s="641">
        <f t="shared" ca="1" si="66"/>
        <v>0</v>
      </c>
    </row>
    <row r="274" spans="1:39" s="137" customFormat="1" ht="12.9" customHeight="1" x14ac:dyDescent="0.3">
      <c r="A274" s="134"/>
      <c r="B274" s="134"/>
      <c r="C274" s="135"/>
      <c r="D274" s="647"/>
      <c r="E274" s="234" t="str">
        <f t="shared" ca="1" si="68"/>
        <v>Holy See</v>
      </c>
      <c r="F274" s="234" t="str">
        <f t="shared" ca="1" si="68"/>
        <v>va</v>
      </c>
      <c r="G274" s="234" t="str">
        <f t="shared" ca="1" si="68"/>
        <v>e6bbls</v>
      </c>
      <c r="H274" s="633"/>
      <c r="I274" s="633"/>
      <c r="J274" s="231">
        <f t="shared" ca="1" si="68"/>
        <v>0</v>
      </c>
      <c r="K274" s="231">
        <f t="shared" ca="1" si="68"/>
        <v>0</v>
      </c>
      <c r="L274" s="328">
        <f t="shared" ca="1" si="68"/>
        <v>0</v>
      </c>
      <c r="M274" s="249">
        <f ca="1">($J274/$F$5)*(1-$F$9)*Oil_Calcs!$F$10*$F$17</f>
        <v>0</v>
      </c>
      <c r="N274" s="231">
        <f ca="1">($J274/$F$5)*(1-$F$9)*Oil_Calcs!$F$11*$F$18</f>
        <v>0</v>
      </c>
      <c r="O274" s="638">
        <f ca="1">($J274/$F$5)*(1-$F$9)*Oil_Calcs!$F$12*$F$19</f>
        <v>0</v>
      </c>
      <c r="P274" s="249">
        <f ca="1">IFERROR(IF(Summary!$F$5="GWP100",INDEX('General Inputs'!$G$80:$G$169,MATCH(Oil_Calcs!F274,'General Inputs'!$F$80:$F$169,0)),INDEX('General Inputs'!$G$177:$G$266,MATCH(Oil_Calcs!$F274,'General Inputs'!$F$177:$F$266,0)))*$J274,0)</f>
        <v>0</v>
      </c>
      <c r="Q274" s="249">
        <f ca="1">IFERROR(IF(Summary!$F$5="GWP100",INDEX('General Inputs'!$H$80:$H$169,MATCH(Oil_Calcs!$F274,'General Inputs'!$F$80:$F$169,0)),INDEX('General Inputs'!$H$177:$H$266,MATCH(Oil_Calcs!$F274,'General Inputs'!$F$177:$F$266,0)))*$J274,0)</f>
        <v>0</v>
      </c>
      <c r="R274" s="249">
        <f ca="1">IFERROR(IF(Summary!$F$5="GWP100",INDEX('General Inputs'!$I$80:$I$169,MATCH(Oil_Calcs!$F274,'General Inputs'!$F$80:$F$169,0)),INDEX('General Inputs'!$I$177:$I$266,MATCH(Oil_Calcs!$F274,'General Inputs'!$F$177:$F$266,0)))*$J274,0)</f>
        <v>0</v>
      </c>
      <c r="S274" s="249">
        <f t="shared" ca="1" si="57"/>
        <v>0</v>
      </c>
      <c r="T274" s="231">
        <f t="shared" ca="1" si="55"/>
        <v>0</v>
      </c>
      <c r="U274" s="638">
        <f t="shared" ca="1" si="56"/>
        <v>0</v>
      </c>
      <c r="V274" s="249">
        <f ca="1">($K274/$F$5)*(1-$F$9)*Oil_Calcs!$F$10*$F$17</f>
        <v>0</v>
      </c>
      <c r="W274" s="231">
        <f ca="1">($K274/$F$5)*(1-$F$9)*Oil_Calcs!$F$11*$F$18</f>
        <v>0</v>
      </c>
      <c r="X274" s="638">
        <f ca="1">($K274/$F$5)*(1-$F$9)*Oil_Calcs!$F$12*$F$19</f>
        <v>0</v>
      </c>
      <c r="Y274" s="249">
        <f ca="1">IFERROR(IF(Summary!$F$5="GWP100",INDEX('General Inputs'!$G$80:$G$169,MATCH(Oil_Calcs!F274,'General Inputs'!$F$80:$F$169,0)),INDEX('General Inputs'!$G$177:$G$266,MATCH(Oil_Calcs!$F274,'General Inputs'!$F$177:$F$266,0)))*$K274,0)</f>
        <v>0</v>
      </c>
      <c r="Z274" s="231">
        <f ca="1">IFERROR(IF(Summary!$F$5="GWP100",INDEX('General Inputs'!$H$80:$H$169,MATCH(Oil_Calcs!$F274,'General Inputs'!$F$80:$F$169,0)),INDEX('General Inputs'!$H$177:$H$266,MATCH(Oil_Calcs!$F274,'General Inputs'!$F$177:$F$266,0)))*$K274,0)</f>
        <v>0</v>
      </c>
      <c r="AA274" s="638">
        <f ca="1">IFERROR(IF(Summary!$F$5="GWP100",INDEX('General Inputs'!$I$80:$I$169,MATCH(Oil_Calcs!$F274,'General Inputs'!$F$80:$F$169,0)),INDEX('General Inputs'!$I$177:$I$266,MATCH(Oil_Calcs!$F274,'General Inputs'!$F$177:$F$266,0)))*$K274,0)</f>
        <v>0</v>
      </c>
      <c r="AB274" s="249">
        <f t="shared" ca="1" si="61"/>
        <v>0</v>
      </c>
      <c r="AC274" s="231">
        <f t="shared" ca="1" si="62"/>
        <v>0</v>
      </c>
      <c r="AD274" s="638">
        <f t="shared" ca="1" si="63"/>
        <v>0</v>
      </c>
      <c r="AE274" s="639">
        <f ca="1">($L274/$F$5)*Oil_Calcs!$F$10*$F$17</f>
        <v>0</v>
      </c>
      <c r="AF274" s="640">
        <f ca="1">($L274/$F$5)*Oil_Calcs!$F$11*$F$18</f>
        <v>0</v>
      </c>
      <c r="AG274" s="641">
        <f ca="1">($L274/$F$5)*Oil_Calcs!$F$12*$F$19</f>
        <v>0</v>
      </c>
      <c r="AH274" s="639">
        <f t="shared" ca="1" si="58"/>
        <v>0</v>
      </c>
      <c r="AI274" s="640">
        <f t="shared" ca="1" si="59"/>
        <v>0</v>
      </c>
      <c r="AJ274" s="641">
        <f t="shared" ca="1" si="60"/>
        <v>0</v>
      </c>
      <c r="AK274" s="639">
        <f t="shared" ca="1" si="64"/>
        <v>0</v>
      </c>
      <c r="AL274" s="640">
        <f t="shared" ca="1" si="65"/>
        <v>0</v>
      </c>
      <c r="AM274" s="641">
        <f t="shared" ca="1" si="66"/>
        <v>0</v>
      </c>
    </row>
    <row r="275" spans="1:39" s="137" customFormat="1" ht="12.9" customHeight="1" x14ac:dyDescent="0.3">
      <c r="A275" s="134"/>
      <c r="B275" s="134"/>
      <c r="C275" s="135"/>
      <c r="D275" s="647"/>
      <c r="E275" s="234" t="str">
        <f t="shared" ca="1" si="68"/>
        <v>Saint Vincent and the Grenadines</v>
      </c>
      <c r="F275" s="234" t="str">
        <f t="shared" ca="1" si="68"/>
        <v>vc</v>
      </c>
      <c r="G275" s="234" t="str">
        <f t="shared" ca="1" si="68"/>
        <v>e6bbls</v>
      </c>
      <c r="H275" s="633"/>
      <c r="I275" s="633"/>
      <c r="J275" s="231">
        <f t="shared" ca="1" si="68"/>
        <v>0</v>
      </c>
      <c r="K275" s="231">
        <f t="shared" ca="1" si="68"/>
        <v>0</v>
      </c>
      <c r="L275" s="328">
        <f t="shared" ca="1" si="68"/>
        <v>0</v>
      </c>
      <c r="M275" s="249">
        <f ca="1">($J275/$F$5)*(1-$F$9)*Oil_Calcs!$F$10*$F$17</f>
        <v>0</v>
      </c>
      <c r="N275" s="231">
        <f ca="1">($J275/$F$5)*(1-$F$9)*Oil_Calcs!$F$11*$F$18</f>
        <v>0</v>
      </c>
      <c r="O275" s="638">
        <f ca="1">($J275/$F$5)*(1-$F$9)*Oil_Calcs!$F$12*$F$19</f>
        <v>0</v>
      </c>
      <c r="P275" s="249">
        <f ca="1">IFERROR(IF(Summary!$F$5="GWP100",INDEX('General Inputs'!$G$80:$G$169,MATCH(Oil_Calcs!F275,'General Inputs'!$F$80:$F$169,0)),INDEX('General Inputs'!$G$177:$G$266,MATCH(Oil_Calcs!$F275,'General Inputs'!$F$177:$F$266,0)))*$J275,0)</f>
        <v>0</v>
      </c>
      <c r="Q275" s="249">
        <f ca="1">IFERROR(IF(Summary!$F$5="GWP100",INDEX('General Inputs'!$H$80:$H$169,MATCH(Oil_Calcs!$F275,'General Inputs'!$F$80:$F$169,0)),INDEX('General Inputs'!$H$177:$H$266,MATCH(Oil_Calcs!$F275,'General Inputs'!$F$177:$F$266,0)))*$J275,0)</f>
        <v>0</v>
      </c>
      <c r="R275" s="249">
        <f ca="1">IFERROR(IF(Summary!$F$5="GWP100",INDEX('General Inputs'!$I$80:$I$169,MATCH(Oil_Calcs!$F275,'General Inputs'!$F$80:$F$169,0)),INDEX('General Inputs'!$I$177:$I$266,MATCH(Oil_Calcs!$F275,'General Inputs'!$F$177:$F$266,0)))*$J275,0)</f>
        <v>0</v>
      </c>
      <c r="S275" s="249">
        <f t="shared" ca="1" si="57"/>
        <v>0</v>
      </c>
      <c r="T275" s="231">
        <f t="shared" ca="1" si="55"/>
        <v>0</v>
      </c>
      <c r="U275" s="638">
        <f t="shared" ca="1" si="56"/>
        <v>0</v>
      </c>
      <c r="V275" s="249">
        <f ca="1">($K275/$F$5)*(1-$F$9)*Oil_Calcs!$F$10*$F$17</f>
        <v>0</v>
      </c>
      <c r="W275" s="231">
        <f ca="1">($K275/$F$5)*(1-$F$9)*Oil_Calcs!$F$11*$F$18</f>
        <v>0</v>
      </c>
      <c r="X275" s="638">
        <f ca="1">($K275/$F$5)*(1-$F$9)*Oil_Calcs!$F$12*$F$19</f>
        <v>0</v>
      </c>
      <c r="Y275" s="249">
        <f ca="1">IFERROR(IF(Summary!$F$5="GWP100",INDEX('General Inputs'!$G$80:$G$169,MATCH(Oil_Calcs!F275,'General Inputs'!$F$80:$F$169,0)),INDEX('General Inputs'!$G$177:$G$266,MATCH(Oil_Calcs!$F275,'General Inputs'!$F$177:$F$266,0)))*$K275,0)</f>
        <v>0</v>
      </c>
      <c r="Z275" s="231">
        <f ca="1">IFERROR(IF(Summary!$F$5="GWP100",INDEX('General Inputs'!$H$80:$H$169,MATCH(Oil_Calcs!$F275,'General Inputs'!$F$80:$F$169,0)),INDEX('General Inputs'!$H$177:$H$266,MATCH(Oil_Calcs!$F275,'General Inputs'!$F$177:$F$266,0)))*$K275,0)</f>
        <v>0</v>
      </c>
      <c r="AA275" s="638">
        <f ca="1">IFERROR(IF(Summary!$F$5="GWP100",INDEX('General Inputs'!$I$80:$I$169,MATCH(Oil_Calcs!$F275,'General Inputs'!$F$80:$F$169,0)),INDEX('General Inputs'!$I$177:$I$266,MATCH(Oil_Calcs!$F275,'General Inputs'!$F$177:$F$266,0)))*$K275,0)</f>
        <v>0</v>
      </c>
      <c r="AB275" s="249">
        <f t="shared" ca="1" si="61"/>
        <v>0</v>
      </c>
      <c r="AC275" s="231">
        <f t="shared" ca="1" si="62"/>
        <v>0</v>
      </c>
      <c r="AD275" s="638">
        <f t="shared" ca="1" si="63"/>
        <v>0</v>
      </c>
      <c r="AE275" s="639">
        <f ca="1">($L275/$F$5)*Oil_Calcs!$F$10*$F$17</f>
        <v>0</v>
      </c>
      <c r="AF275" s="640">
        <f ca="1">($L275/$F$5)*Oil_Calcs!$F$11*$F$18</f>
        <v>0</v>
      </c>
      <c r="AG275" s="641">
        <f ca="1">($L275/$F$5)*Oil_Calcs!$F$12*$F$19</f>
        <v>0</v>
      </c>
      <c r="AH275" s="639">
        <f t="shared" ca="1" si="58"/>
        <v>0</v>
      </c>
      <c r="AI275" s="640">
        <f t="shared" ca="1" si="59"/>
        <v>0</v>
      </c>
      <c r="AJ275" s="641">
        <f t="shared" ca="1" si="60"/>
        <v>0</v>
      </c>
      <c r="AK275" s="639">
        <f t="shared" ca="1" si="64"/>
        <v>0</v>
      </c>
      <c r="AL275" s="640">
        <f t="shared" ca="1" si="65"/>
        <v>0</v>
      </c>
      <c r="AM275" s="641">
        <f t="shared" ca="1" si="66"/>
        <v>0</v>
      </c>
    </row>
    <row r="276" spans="1:39" s="137" customFormat="1" ht="12.9" customHeight="1" x14ac:dyDescent="0.3">
      <c r="A276" s="134"/>
      <c r="B276" s="134"/>
      <c r="C276" s="135"/>
      <c r="D276" s="647"/>
      <c r="E276" s="234" t="str">
        <f t="shared" ca="1" si="68"/>
        <v>Venezuela</v>
      </c>
      <c r="F276" s="234" t="str">
        <f t="shared" ca="1" si="68"/>
        <v>ve</v>
      </c>
      <c r="G276" s="234" t="str">
        <f t="shared" ca="1" si="68"/>
        <v>e6bbls</v>
      </c>
      <c r="H276" s="633"/>
      <c r="I276" s="633"/>
      <c r="J276" s="231">
        <f t="shared" ca="1" si="68"/>
        <v>335.07000335070001</v>
      </c>
      <c r="K276" s="231">
        <f t="shared" ca="1" si="68"/>
        <v>339.08805340388051</v>
      </c>
      <c r="L276" s="328">
        <f t="shared" ca="1" si="68"/>
        <v>369.74500369744999</v>
      </c>
      <c r="M276" s="249">
        <f ca="1">($J276/$F$5)*(1-$F$9)*Oil_Calcs!$F$10*$F$17</f>
        <v>114690.7046088443</v>
      </c>
      <c r="N276" s="231">
        <f ca="1">($J276/$F$5)*(1-$F$9)*Oil_Calcs!$F$11*$F$18</f>
        <v>124726.45804726458</v>
      </c>
      <c r="O276" s="638">
        <f ca="1">($J276/$F$5)*(1-$F$9)*Oil_Calcs!$F$12*$F$19</f>
        <v>136062.74022010897</v>
      </c>
      <c r="P276" s="249">
        <f ca="1">IFERROR(IF(Summary!$F$5="GWP100",INDEX('General Inputs'!$G$80:$G$169,MATCH(Oil_Calcs!F276,'General Inputs'!$F$80:$F$169,0)),INDEX('General Inputs'!$G$177:$G$266,MATCH(Oil_Calcs!$F276,'General Inputs'!$F$177:$F$266,0)))*$J276,0)</f>
        <v>27525.487142133243</v>
      </c>
      <c r="Q276" s="249">
        <f ca="1">IFERROR(IF(Summary!$F$5="GWP100",INDEX('General Inputs'!$H$80:$H$169,MATCH(Oil_Calcs!$F276,'General Inputs'!$F$80:$F$169,0)),INDEX('General Inputs'!$H$177:$H$266,MATCH(Oil_Calcs!$F276,'General Inputs'!$F$177:$F$266,0)))*$J276,0)</f>
        <v>39178.765136156675</v>
      </c>
      <c r="R276" s="249">
        <f ca="1">IFERROR(IF(Summary!$F$5="GWP100",INDEX('General Inputs'!$I$80:$I$169,MATCH(Oil_Calcs!$F276,'General Inputs'!$F$80:$F$169,0)),INDEX('General Inputs'!$I$177:$I$266,MATCH(Oil_Calcs!$F276,'General Inputs'!$F$177:$F$266,0)))*$J276,0)</f>
        <v>65382.881835843218</v>
      </c>
      <c r="S276" s="249">
        <f t="shared" ca="1" si="57"/>
        <v>142216.19175097754</v>
      </c>
      <c r="T276" s="231">
        <f t="shared" ca="1" si="55"/>
        <v>163905.22318342124</v>
      </c>
      <c r="U276" s="638">
        <f t="shared" ca="1" si="56"/>
        <v>201445.6220559522</v>
      </c>
      <c r="V276" s="249">
        <f ca="1">($K276/$F$5)*(1-$F$9)*Oil_Calcs!$F$10*$F$17</f>
        <v>116066.03808287818</v>
      </c>
      <c r="W276" s="231">
        <f ca="1">($K276/$F$5)*(1-$F$9)*Oil_Calcs!$F$11*$F$18</f>
        <v>126222.13699906044</v>
      </c>
      <c r="X276" s="638">
        <f ca="1">($K276/$F$5)*(1-$F$9)*Oil_Calcs!$F$12*$F$19</f>
        <v>137694.36016552403</v>
      </c>
      <c r="Y276" s="249">
        <f ca="1">IFERROR(IF(Summary!$F$5="GWP100",INDEX('General Inputs'!$G$80:$G$169,MATCH(Oil_Calcs!F276,'General Inputs'!$F$80:$F$169,0)),INDEX('General Inputs'!$G$177:$G$266,MATCH(Oil_Calcs!$F276,'General Inputs'!$F$177:$F$266,0)))*$K276,0)</f>
        <v>27855.563794681308</v>
      </c>
      <c r="Z276" s="231">
        <f ca="1">IFERROR(IF(Summary!$F$5="GWP100",INDEX('General Inputs'!$H$80:$H$169,MATCH(Oil_Calcs!$F276,'General Inputs'!$F$80:$F$169,0)),INDEX('General Inputs'!$H$177:$H$266,MATCH(Oil_Calcs!$F276,'General Inputs'!$F$177:$F$266,0)))*$K276,0)</f>
        <v>39648.584092687124</v>
      </c>
      <c r="AA276" s="638">
        <f ca="1">IFERROR(IF(Summary!$F$5="GWP100",INDEX('General Inputs'!$I$80:$I$169,MATCH(Oil_Calcs!$F276,'General Inputs'!$F$80:$F$169,0)),INDEX('General Inputs'!$I$177:$I$266,MATCH(Oil_Calcs!$F276,'General Inputs'!$F$177:$F$266,0)))*$K276,0)</f>
        <v>66166.932002108442</v>
      </c>
      <c r="AB276" s="249">
        <f t="shared" ca="1" si="61"/>
        <v>143921.6018775595</v>
      </c>
      <c r="AC276" s="231">
        <f t="shared" ca="1" si="62"/>
        <v>165870.72109174757</v>
      </c>
      <c r="AD276" s="638">
        <f t="shared" ca="1" si="63"/>
        <v>203861.29216763249</v>
      </c>
      <c r="AE276" s="639">
        <f ca="1">($L276/$F$5)*Oil_Calcs!$F$10*$F$17</f>
        <v>143817.69133585764</v>
      </c>
      <c r="AF276" s="640">
        <f ca="1">($L276/$F$5)*Oil_Calcs!$F$11*$F$18</f>
        <v>156402.13656402135</v>
      </c>
      <c r="AG276" s="641">
        <f ca="1">($L276/$F$5)*Oil_Calcs!$F$12*$F$19</f>
        <v>170617.39433918893</v>
      </c>
      <c r="AH276" s="639">
        <f t="shared" ca="1" si="58"/>
        <v>11463.026170509795</v>
      </c>
      <c r="AI276" s="640">
        <f t="shared" ca="1" si="59"/>
        <v>16345.503791058953</v>
      </c>
      <c r="AJ276" s="641">
        <f t="shared" ca="1" si="60"/>
        <v>38583.745563752811</v>
      </c>
      <c r="AK276" s="639">
        <f t="shared" ca="1" si="64"/>
        <v>155280.71750636742</v>
      </c>
      <c r="AL276" s="640">
        <f t="shared" ca="1" si="65"/>
        <v>172747.64035508031</v>
      </c>
      <c r="AM276" s="641">
        <f t="shared" ca="1" si="66"/>
        <v>209201.13990294174</v>
      </c>
    </row>
    <row r="277" spans="1:39" s="137" customFormat="1" ht="12.9" customHeight="1" x14ac:dyDescent="0.3">
      <c r="A277" s="134"/>
      <c r="B277" s="134"/>
      <c r="C277" s="135"/>
      <c r="D277" s="647"/>
      <c r="E277" s="234" t="str">
        <f t="shared" ca="1" si="68"/>
        <v>Virgin Islands (British)</v>
      </c>
      <c r="F277" s="234" t="str">
        <f t="shared" ca="1" si="68"/>
        <v>vg</v>
      </c>
      <c r="G277" s="234" t="str">
        <f t="shared" ca="1" si="68"/>
        <v>e6bbls</v>
      </c>
      <c r="H277" s="633"/>
      <c r="I277" s="633"/>
      <c r="J277" s="231">
        <f t="shared" ca="1" si="68"/>
        <v>0</v>
      </c>
      <c r="K277" s="231">
        <f t="shared" ca="1" si="68"/>
        <v>0</v>
      </c>
      <c r="L277" s="328">
        <f t="shared" ca="1" si="68"/>
        <v>0</v>
      </c>
      <c r="M277" s="249">
        <f ca="1">($J277/$F$5)*(1-$F$9)*Oil_Calcs!$F$10*$F$17</f>
        <v>0</v>
      </c>
      <c r="N277" s="231">
        <f ca="1">($J277/$F$5)*(1-$F$9)*Oil_Calcs!$F$11*$F$18</f>
        <v>0</v>
      </c>
      <c r="O277" s="638">
        <f ca="1">($J277/$F$5)*(1-$F$9)*Oil_Calcs!$F$12*$F$19</f>
        <v>0</v>
      </c>
      <c r="P277" s="249">
        <f ca="1">IFERROR(IF(Summary!$F$5="GWP100",INDEX('General Inputs'!$G$80:$G$169,MATCH(Oil_Calcs!F277,'General Inputs'!$F$80:$F$169,0)),INDEX('General Inputs'!$G$177:$G$266,MATCH(Oil_Calcs!$F277,'General Inputs'!$F$177:$F$266,0)))*$J277,0)</f>
        <v>0</v>
      </c>
      <c r="Q277" s="249">
        <f ca="1">IFERROR(IF(Summary!$F$5="GWP100",INDEX('General Inputs'!$H$80:$H$169,MATCH(Oil_Calcs!$F277,'General Inputs'!$F$80:$F$169,0)),INDEX('General Inputs'!$H$177:$H$266,MATCH(Oil_Calcs!$F277,'General Inputs'!$F$177:$F$266,0)))*$J277,0)</f>
        <v>0</v>
      </c>
      <c r="R277" s="249">
        <f ca="1">IFERROR(IF(Summary!$F$5="GWP100",INDEX('General Inputs'!$I$80:$I$169,MATCH(Oil_Calcs!$F277,'General Inputs'!$F$80:$F$169,0)),INDEX('General Inputs'!$I$177:$I$266,MATCH(Oil_Calcs!$F277,'General Inputs'!$F$177:$F$266,0)))*$J277,0)</f>
        <v>0</v>
      </c>
      <c r="S277" s="249">
        <f t="shared" ca="1" si="57"/>
        <v>0</v>
      </c>
      <c r="T277" s="231">
        <f t="shared" ca="1" si="55"/>
        <v>0</v>
      </c>
      <c r="U277" s="638">
        <f t="shared" ca="1" si="56"/>
        <v>0</v>
      </c>
      <c r="V277" s="249">
        <f ca="1">($K277/$F$5)*(1-$F$9)*Oil_Calcs!$F$10*$F$17</f>
        <v>0</v>
      </c>
      <c r="W277" s="231">
        <f ca="1">($K277/$F$5)*(1-$F$9)*Oil_Calcs!$F$11*$F$18</f>
        <v>0</v>
      </c>
      <c r="X277" s="638">
        <f ca="1">($K277/$F$5)*(1-$F$9)*Oil_Calcs!$F$12*$F$19</f>
        <v>0</v>
      </c>
      <c r="Y277" s="249">
        <f ca="1">IFERROR(IF(Summary!$F$5="GWP100",INDEX('General Inputs'!$G$80:$G$169,MATCH(Oil_Calcs!F277,'General Inputs'!$F$80:$F$169,0)),INDEX('General Inputs'!$G$177:$G$266,MATCH(Oil_Calcs!$F277,'General Inputs'!$F$177:$F$266,0)))*$K277,0)</f>
        <v>0</v>
      </c>
      <c r="Z277" s="231">
        <f ca="1">IFERROR(IF(Summary!$F$5="GWP100",INDEX('General Inputs'!$H$80:$H$169,MATCH(Oil_Calcs!$F277,'General Inputs'!$F$80:$F$169,0)),INDEX('General Inputs'!$H$177:$H$266,MATCH(Oil_Calcs!$F277,'General Inputs'!$F$177:$F$266,0)))*$K277,0)</f>
        <v>0</v>
      </c>
      <c r="AA277" s="638">
        <f ca="1">IFERROR(IF(Summary!$F$5="GWP100",INDEX('General Inputs'!$I$80:$I$169,MATCH(Oil_Calcs!$F277,'General Inputs'!$F$80:$F$169,0)),INDEX('General Inputs'!$I$177:$I$266,MATCH(Oil_Calcs!$F277,'General Inputs'!$F$177:$F$266,0)))*$K277,0)</f>
        <v>0</v>
      </c>
      <c r="AB277" s="249">
        <f t="shared" ca="1" si="61"/>
        <v>0</v>
      </c>
      <c r="AC277" s="231">
        <f t="shared" ca="1" si="62"/>
        <v>0</v>
      </c>
      <c r="AD277" s="638">
        <f t="shared" ca="1" si="63"/>
        <v>0</v>
      </c>
      <c r="AE277" s="639">
        <f ca="1">($L277/$F$5)*Oil_Calcs!$F$10*$F$17</f>
        <v>0</v>
      </c>
      <c r="AF277" s="640">
        <f ca="1">($L277/$F$5)*Oil_Calcs!$F$11*$F$18</f>
        <v>0</v>
      </c>
      <c r="AG277" s="641">
        <f ca="1">($L277/$F$5)*Oil_Calcs!$F$12*$F$19</f>
        <v>0</v>
      </c>
      <c r="AH277" s="639">
        <f t="shared" ca="1" si="58"/>
        <v>0</v>
      </c>
      <c r="AI277" s="640">
        <f t="shared" ca="1" si="59"/>
        <v>0</v>
      </c>
      <c r="AJ277" s="641">
        <f t="shared" ca="1" si="60"/>
        <v>0</v>
      </c>
      <c r="AK277" s="639">
        <f t="shared" ca="1" si="64"/>
        <v>0</v>
      </c>
      <c r="AL277" s="640">
        <f t="shared" ca="1" si="65"/>
        <v>0</v>
      </c>
      <c r="AM277" s="641">
        <f t="shared" ca="1" si="66"/>
        <v>0</v>
      </c>
    </row>
    <row r="278" spans="1:39" s="137" customFormat="1" ht="12.9" customHeight="1" x14ac:dyDescent="0.3">
      <c r="A278" s="134"/>
      <c r="B278" s="134"/>
      <c r="C278" s="135"/>
      <c r="D278" s="647"/>
      <c r="E278" s="234" t="str">
        <f t="shared" ref="E278:G281" ca="1" si="69">INDIRECT((ADDRESS(ROW(),COLUMN(),,,$F$291)))</f>
        <v>Virgin Islands (U.S.)</v>
      </c>
      <c r="F278" s="234" t="str">
        <f t="shared" ca="1" si="69"/>
        <v>vi</v>
      </c>
      <c r="G278" s="234" t="str">
        <f t="shared" ca="1" si="69"/>
        <v>e6bbls</v>
      </c>
      <c r="H278" s="633"/>
      <c r="I278" s="633"/>
      <c r="J278" s="231">
        <f t="shared" ref="J278:L281" ca="1" si="70">INDIRECT((ADDRESS(ROW(),COLUMN(),,,$F$291)))</f>
        <v>0</v>
      </c>
      <c r="K278" s="231">
        <f t="shared" ca="1" si="70"/>
        <v>0</v>
      </c>
      <c r="L278" s="328">
        <f t="shared" ca="1" si="70"/>
        <v>0</v>
      </c>
      <c r="M278" s="249">
        <f ca="1">($J278/$F$5)*(1-$F$9)*Oil_Calcs!$F$10*$F$17</f>
        <v>0</v>
      </c>
      <c r="N278" s="231">
        <f ca="1">($J278/$F$5)*(1-$F$9)*Oil_Calcs!$F$11*$F$18</f>
        <v>0</v>
      </c>
      <c r="O278" s="638">
        <f ca="1">($J278/$F$5)*(1-$F$9)*Oil_Calcs!$F$12*$F$19</f>
        <v>0</v>
      </c>
      <c r="P278" s="249">
        <f ca="1">IFERROR(IF(Summary!$F$5="GWP100",INDEX('General Inputs'!$G$80:$G$169,MATCH(Oil_Calcs!F278,'General Inputs'!$F$80:$F$169,0)),INDEX('General Inputs'!$G$177:$G$266,MATCH(Oil_Calcs!$F278,'General Inputs'!$F$177:$F$266,0)))*$J278,0)</f>
        <v>0</v>
      </c>
      <c r="Q278" s="249">
        <f ca="1">IFERROR(IF(Summary!$F$5="GWP100",INDEX('General Inputs'!$H$80:$H$169,MATCH(Oil_Calcs!$F278,'General Inputs'!$F$80:$F$169,0)),INDEX('General Inputs'!$H$177:$H$266,MATCH(Oil_Calcs!$F278,'General Inputs'!$F$177:$F$266,0)))*$J278,0)</f>
        <v>0</v>
      </c>
      <c r="R278" s="249">
        <f ca="1">IFERROR(IF(Summary!$F$5="GWP100",INDEX('General Inputs'!$I$80:$I$169,MATCH(Oil_Calcs!$F278,'General Inputs'!$F$80:$F$169,0)),INDEX('General Inputs'!$I$177:$I$266,MATCH(Oil_Calcs!$F278,'General Inputs'!$F$177:$F$266,0)))*$J278,0)</f>
        <v>0</v>
      </c>
      <c r="S278" s="249">
        <f t="shared" ca="1" si="57"/>
        <v>0</v>
      </c>
      <c r="T278" s="231">
        <f t="shared" ca="1" si="55"/>
        <v>0</v>
      </c>
      <c r="U278" s="638">
        <f t="shared" ca="1" si="56"/>
        <v>0</v>
      </c>
      <c r="V278" s="249">
        <f ca="1">($K278/$F$5)*(1-$F$9)*Oil_Calcs!$F$10*$F$17</f>
        <v>0</v>
      </c>
      <c r="W278" s="231">
        <f ca="1">($K278/$F$5)*(1-$F$9)*Oil_Calcs!$F$11*$F$18</f>
        <v>0</v>
      </c>
      <c r="X278" s="638">
        <f ca="1">($K278/$F$5)*(1-$F$9)*Oil_Calcs!$F$12*$F$19</f>
        <v>0</v>
      </c>
      <c r="Y278" s="249">
        <f ca="1">IFERROR(IF(Summary!$F$5="GWP100",INDEX('General Inputs'!$G$80:$G$169,MATCH(Oil_Calcs!F278,'General Inputs'!$F$80:$F$169,0)),INDEX('General Inputs'!$G$177:$G$266,MATCH(Oil_Calcs!$F278,'General Inputs'!$F$177:$F$266,0)))*$K278,0)</f>
        <v>0</v>
      </c>
      <c r="Z278" s="231">
        <f ca="1">IFERROR(IF(Summary!$F$5="GWP100",INDEX('General Inputs'!$H$80:$H$169,MATCH(Oil_Calcs!$F278,'General Inputs'!$F$80:$F$169,0)),INDEX('General Inputs'!$H$177:$H$266,MATCH(Oil_Calcs!$F278,'General Inputs'!$F$177:$F$266,0)))*$K278,0)</f>
        <v>0</v>
      </c>
      <c r="AA278" s="638">
        <f ca="1">IFERROR(IF(Summary!$F$5="GWP100",INDEX('General Inputs'!$I$80:$I$169,MATCH(Oil_Calcs!$F278,'General Inputs'!$F$80:$F$169,0)),INDEX('General Inputs'!$I$177:$I$266,MATCH(Oil_Calcs!$F278,'General Inputs'!$F$177:$F$266,0)))*$K278,0)</f>
        <v>0</v>
      </c>
      <c r="AB278" s="249">
        <f t="shared" ca="1" si="61"/>
        <v>0</v>
      </c>
      <c r="AC278" s="231">
        <f t="shared" ca="1" si="62"/>
        <v>0</v>
      </c>
      <c r="AD278" s="638">
        <f t="shared" ca="1" si="63"/>
        <v>0</v>
      </c>
      <c r="AE278" s="639">
        <f ca="1">($L278/$F$5)*Oil_Calcs!$F$10*$F$17</f>
        <v>0</v>
      </c>
      <c r="AF278" s="640">
        <f ca="1">($L278/$F$5)*Oil_Calcs!$F$11*$F$18</f>
        <v>0</v>
      </c>
      <c r="AG278" s="641">
        <f ca="1">($L278/$F$5)*Oil_Calcs!$F$12*$F$19</f>
        <v>0</v>
      </c>
      <c r="AH278" s="639">
        <f t="shared" ca="1" si="58"/>
        <v>0</v>
      </c>
      <c r="AI278" s="640">
        <f t="shared" ca="1" si="59"/>
        <v>0</v>
      </c>
      <c r="AJ278" s="641">
        <f t="shared" ca="1" si="60"/>
        <v>0</v>
      </c>
      <c r="AK278" s="639">
        <f t="shared" ca="1" si="64"/>
        <v>0</v>
      </c>
      <c r="AL278" s="640">
        <f t="shared" ca="1" si="65"/>
        <v>0</v>
      </c>
      <c r="AM278" s="641">
        <f t="shared" ca="1" si="66"/>
        <v>0</v>
      </c>
    </row>
    <row r="279" spans="1:39" s="137" customFormat="1" ht="12.9" customHeight="1" x14ac:dyDescent="0.3">
      <c r="A279" s="134"/>
      <c r="B279" s="134"/>
      <c r="C279" s="135"/>
      <c r="D279" s="647"/>
      <c r="E279" s="234" t="str">
        <f t="shared" ca="1" si="69"/>
        <v>Vietnam</v>
      </c>
      <c r="F279" s="234" t="str">
        <f t="shared" ca="1" si="69"/>
        <v>vn</v>
      </c>
      <c r="G279" s="234" t="str">
        <f t="shared" ca="1" si="69"/>
        <v>e6bbls</v>
      </c>
      <c r="H279" s="633"/>
      <c r="I279" s="633"/>
      <c r="J279" s="231">
        <f t="shared" ca="1" si="70"/>
        <v>86.140000861399997</v>
      </c>
      <c r="K279" s="231">
        <f t="shared" ca="1" si="70"/>
        <v>95.396547939465478</v>
      </c>
      <c r="L279" s="328">
        <f t="shared" ca="1" si="70"/>
        <v>0</v>
      </c>
      <c r="M279" s="249">
        <f ca="1">($J279/$F$5)*(1-$F$9)*Oil_Calcs!$F$10*$F$17</f>
        <v>29484.756304670202</v>
      </c>
      <c r="N279" s="231">
        <f ca="1">($J279/$F$5)*(1-$F$9)*Oil_Calcs!$F$11*$F$18</f>
        <v>32064.75392064753</v>
      </c>
      <c r="O279" s="638">
        <f ca="1">($J279/$F$5)*(1-$F$9)*Oil_Calcs!$F$12*$F$19</f>
        <v>34979.092257021475</v>
      </c>
      <c r="P279" s="249">
        <f ca="1">IFERROR(IF(Summary!$F$5="GWP100",INDEX('General Inputs'!$G$80:$G$169,MATCH(Oil_Calcs!F279,'General Inputs'!$F$80:$F$169,0)),INDEX('General Inputs'!$G$177:$G$266,MATCH(Oil_Calcs!$F279,'General Inputs'!$F$177:$F$266,0)))*$J279,0)</f>
        <v>3539.8704790976603</v>
      </c>
      <c r="Q279" s="249">
        <f ca="1">IFERROR(IF(Summary!$F$5="GWP100",INDEX('General Inputs'!$H$80:$H$169,MATCH(Oil_Calcs!$F279,'General Inputs'!$F$80:$F$169,0)),INDEX('General Inputs'!$H$177:$H$266,MATCH(Oil_Calcs!$F279,'General Inputs'!$F$177:$F$266,0)))*$J279,0)</f>
        <v>4397.4379179382277</v>
      </c>
      <c r="R279" s="249">
        <f ca="1">IFERROR(IF(Summary!$F$5="GWP100",INDEX('General Inputs'!$I$80:$I$169,MATCH(Oil_Calcs!$F279,'General Inputs'!$F$80:$F$169,0)),INDEX('General Inputs'!$I$177:$I$266,MATCH(Oil_Calcs!$F279,'General Inputs'!$F$177:$F$266,0)))*$J279,0)</f>
        <v>6787.9466546737558</v>
      </c>
      <c r="S279" s="249">
        <f t="shared" ca="1" si="57"/>
        <v>33024.626783767861</v>
      </c>
      <c r="T279" s="231">
        <f t="shared" ca="1" si="55"/>
        <v>36462.191838585757</v>
      </c>
      <c r="U279" s="638">
        <f t="shared" ca="1" si="56"/>
        <v>41767.038911695228</v>
      </c>
      <c r="V279" s="249">
        <f ca="1">($K279/$F$5)*(1-$F$9)*Oil_Calcs!$F$10*$F$17</f>
        <v>32653.168564830376</v>
      </c>
      <c r="W279" s="231">
        <f ca="1">($K279/$F$5)*(1-$F$9)*Oil_Calcs!$F$11*$F$18</f>
        <v>35510.411004986629</v>
      </c>
      <c r="X279" s="638">
        <f ca="1">($K279/$F$5)*(1-$F$9)*Oil_Calcs!$F$12*$F$19</f>
        <v>38737.922196506719</v>
      </c>
      <c r="Y279" s="249">
        <f ca="1">IFERROR(IF(Summary!$F$5="GWP100",INDEX('General Inputs'!$G$80:$G$169,MATCH(Oil_Calcs!F279,'General Inputs'!$F$80:$F$169,0)),INDEX('General Inputs'!$G$177:$G$266,MATCH(Oil_Calcs!$F279,'General Inputs'!$F$177:$F$266,0)))*$K279,0)</f>
        <v>3920.2626013678246</v>
      </c>
      <c r="Z279" s="231">
        <f ca="1">IFERROR(IF(Summary!$F$5="GWP100",INDEX('General Inputs'!$H$80:$H$169,MATCH(Oil_Calcs!$F279,'General Inputs'!$F$80:$F$169,0)),INDEX('General Inputs'!$H$177:$H$266,MATCH(Oil_Calcs!$F279,'General Inputs'!$F$177:$F$266,0)))*$K279,0)</f>
        <v>4869.9836655956979</v>
      </c>
      <c r="AA279" s="638">
        <f ca="1">IFERROR(IF(Summary!$F$5="GWP100",INDEX('General Inputs'!$I$80:$I$169,MATCH(Oil_Calcs!$F279,'General Inputs'!$F$80:$F$169,0)),INDEX('General Inputs'!$I$177:$I$266,MATCH(Oil_Calcs!$F279,'General Inputs'!$F$177:$F$266,0)))*$K279,0)</f>
        <v>7517.3748778459785</v>
      </c>
      <c r="AB279" s="249">
        <f t="shared" ca="1" si="61"/>
        <v>36573.431166198199</v>
      </c>
      <c r="AC279" s="231">
        <f t="shared" ca="1" si="62"/>
        <v>40380.394670582325</v>
      </c>
      <c r="AD279" s="638">
        <f t="shared" ca="1" si="63"/>
        <v>46255.297074352697</v>
      </c>
      <c r="AE279" s="639">
        <f ca="1">($L279/$F$5)*Oil_Calcs!$F$10*$F$17</f>
        <v>0</v>
      </c>
      <c r="AF279" s="640">
        <f ca="1">($L279/$F$5)*Oil_Calcs!$F$11*$F$18</f>
        <v>0</v>
      </c>
      <c r="AG279" s="641">
        <f ca="1">($L279/$F$5)*Oil_Calcs!$F$12*$F$19</f>
        <v>0</v>
      </c>
      <c r="AH279" s="639">
        <f t="shared" ca="1" si="58"/>
        <v>0</v>
      </c>
      <c r="AI279" s="640">
        <f t="shared" ca="1" si="59"/>
        <v>0</v>
      </c>
      <c r="AJ279" s="641">
        <f t="shared" ca="1" si="60"/>
        <v>0</v>
      </c>
      <c r="AK279" s="639">
        <f t="shared" ca="1" si="64"/>
        <v>0</v>
      </c>
      <c r="AL279" s="640">
        <f t="shared" ca="1" si="65"/>
        <v>0</v>
      </c>
      <c r="AM279" s="641">
        <f t="shared" ca="1" si="66"/>
        <v>0</v>
      </c>
    </row>
    <row r="280" spans="1:39" s="137" customFormat="1" ht="12.9" customHeight="1" x14ac:dyDescent="0.3">
      <c r="A280" s="134"/>
      <c r="B280" s="134"/>
      <c r="C280" s="135"/>
      <c r="D280" s="647"/>
      <c r="E280" s="234" t="str">
        <f t="shared" ca="1" si="69"/>
        <v>Vanuatu</v>
      </c>
      <c r="F280" s="234" t="str">
        <f t="shared" ca="1" si="69"/>
        <v>vu</v>
      </c>
      <c r="G280" s="234" t="str">
        <f t="shared" ca="1" si="69"/>
        <v>e6bbls</v>
      </c>
      <c r="H280" s="633"/>
      <c r="I280" s="633"/>
      <c r="J280" s="231">
        <f t="shared" ca="1" si="70"/>
        <v>0</v>
      </c>
      <c r="K280" s="231">
        <f t="shared" ca="1" si="70"/>
        <v>0</v>
      </c>
      <c r="L280" s="328">
        <f t="shared" ca="1" si="70"/>
        <v>0</v>
      </c>
      <c r="M280" s="249">
        <f ca="1">($J280/$F$5)*(1-$F$9)*Oil_Calcs!$F$10*$F$17</f>
        <v>0</v>
      </c>
      <c r="N280" s="231">
        <f ca="1">($J280/$F$5)*(1-$F$9)*Oil_Calcs!$F$11*$F$18</f>
        <v>0</v>
      </c>
      <c r="O280" s="638">
        <f ca="1">($J280/$F$5)*(1-$F$9)*Oil_Calcs!$F$12*$F$19</f>
        <v>0</v>
      </c>
      <c r="P280" s="249">
        <f ca="1">IFERROR(IF(Summary!$F$5="GWP100",INDEX('General Inputs'!$G$80:$G$169,MATCH(Oil_Calcs!F280,'General Inputs'!$F$80:$F$169,0)),INDEX('General Inputs'!$G$177:$G$266,MATCH(Oil_Calcs!$F280,'General Inputs'!$F$177:$F$266,0)))*$J280,0)</f>
        <v>0</v>
      </c>
      <c r="Q280" s="249">
        <f ca="1">IFERROR(IF(Summary!$F$5="GWP100",INDEX('General Inputs'!$H$80:$H$169,MATCH(Oil_Calcs!$F280,'General Inputs'!$F$80:$F$169,0)),INDEX('General Inputs'!$H$177:$H$266,MATCH(Oil_Calcs!$F280,'General Inputs'!$F$177:$F$266,0)))*$J280,0)</f>
        <v>0</v>
      </c>
      <c r="R280" s="249">
        <f ca="1">IFERROR(IF(Summary!$F$5="GWP100",INDEX('General Inputs'!$I$80:$I$169,MATCH(Oil_Calcs!$F280,'General Inputs'!$F$80:$F$169,0)),INDEX('General Inputs'!$I$177:$I$266,MATCH(Oil_Calcs!$F280,'General Inputs'!$F$177:$F$266,0)))*$J280,0)</f>
        <v>0</v>
      </c>
      <c r="S280" s="249">
        <f t="shared" ca="1" si="57"/>
        <v>0</v>
      </c>
      <c r="T280" s="231">
        <f t="shared" ca="1" si="55"/>
        <v>0</v>
      </c>
      <c r="U280" s="638">
        <f t="shared" ca="1" si="56"/>
        <v>0</v>
      </c>
      <c r="V280" s="249">
        <f ca="1">($K280/$F$5)*(1-$F$9)*Oil_Calcs!$F$10*$F$17</f>
        <v>0</v>
      </c>
      <c r="W280" s="231">
        <f ca="1">($K280/$F$5)*(1-$F$9)*Oil_Calcs!$F$11*$F$18</f>
        <v>0</v>
      </c>
      <c r="X280" s="638">
        <f ca="1">($K280/$F$5)*(1-$F$9)*Oil_Calcs!$F$12*$F$19</f>
        <v>0</v>
      </c>
      <c r="Y280" s="249">
        <f ca="1">IFERROR(IF(Summary!$F$5="GWP100",INDEX('General Inputs'!$G$80:$G$169,MATCH(Oil_Calcs!F280,'General Inputs'!$F$80:$F$169,0)),INDEX('General Inputs'!$G$177:$G$266,MATCH(Oil_Calcs!$F280,'General Inputs'!$F$177:$F$266,0)))*$K280,0)</f>
        <v>0</v>
      </c>
      <c r="Z280" s="231">
        <f ca="1">IFERROR(IF(Summary!$F$5="GWP100",INDEX('General Inputs'!$H$80:$H$169,MATCH(Oil_Calcs!$F280,'General Inputs'!$F$80:$F$169,0)),INDEX('General Inputs'!$H$177:$H$266,MATCH(Oil_Calcs!$F280,'General Inputs'!$F$177:$F$266,0)))*$K280,0)</f>
        <v>0</v>
      </c>
      <c r="AA280" s="638">
        <f ca="1">IFERROR(IF(Summary!$F$5="GWP100",INDEX('General Inputs'!$I$80:$I$169,MATCH(Oil_Calcs!$F280,'General Inputs'!$F$80:$F$169,0)),INDEX('General Inputs'!$I$177:$I$266,MATCH(Oil_Calcs!$F280,'General Inputs'!$F$177:$F$266,0)))*$K280,0)</f>
        <v>0</v>
      </c>
      <c r="AB280" s="249">
        <f t="shared" ca="1" si="61"/>
        <v>0</v>
      </c>
      <c r="AC280" s="231">
        <f t="shared" ca="1" si="62"/>
        <v>0</v>
      </c>
      <c r="AD280" s="638">
        <f t="shared" ca="1" si="63"/>
        <v>0</v>
      </c>
      <c r="AE280" s="639">
        <f ca="1">($L280/$F$5)*Oil_Calcs!$F$10*$F$17</f>
        <v>0</v>
      </c>
      <c r="AF280" s="640">
        <f ca="1">($L280/$F$5)*Oil_Calcs!$F$11*$F$18</f>
        <v>0</v>
      </c>
      <c r="AG280" s="641">
        <f ca="1">($L280/$F$5)*Oil_Calcs!$F$12*$F$19</f>
        <v>0</v>
      </c>
      <c r="AH280" s="639">
        <f t="shared" ca="1" si="58"/>
        <v>0</v>
      </c>
      <c r="AI280" s="640">
        <f t="shared" ca="1" si="59"/>
        <v>0</v>
      </c>
      <c r="AJ280" s="641">
        <f t="shared" ca="1" si="60"/>
        <v>0</v>
      </c>
      <c r="AK280" s="639">
        <f t="shared" ca="1" si="64"/>
        <v>0</v>
      </c>
      <c r="AL280" s="640">
        <f t="shared" ca="1" si="65"/>
        <v>0</v>
      </c>
      <c r="AM280" s="641">
        <f t="shared" ca="1" si="66"/>
        <v>0</v>
      </c>
    </row>
    <row r="281" spans="1:39" s="137" customFormat="1" ht="12.9" customHeight="1" thickBot="1" x14ac:dyDescent="0.35">
      <c r="A281" s="134"/>
      <c r="B281" s="134"/>
      <c r="C281" s="135"/>
      <c r="D281" s="647"/>
      <c r="E281" s="234" t="str">
        <f t="shared" ca="1" si="69"/>
        <v>Wallis and Futuna</v>
      </c>
      <c r="F281" s="234" t="str">
        <f t="shared" ca="1" si="69"/>
        <v>wf</v>
      </c>
      <c r="G281" s="234" t="str">
        <f t="shared" ca="1" si="69"/>
        <v>e6bbls</v>
      </c>
      <c r="H281" s="633"/>
      <c r="I281" s="633"/>
      <c r="J281" s="231">
        <f t="shared" ca="1" si="70"/>
        <v>0</v>
      </c>
      <c r="K281" s="231">
        <f t="shared" ca="1" si="70"/>
        <v>0</v>
      </c>
      <c r="L281" s="328">
        <f t="shared" ca="1" si="70"/>
        <v>0</v>
      </c>
      <c r="M281" s="249">
        <f ca="1">($J281/$F$5)*(1-$F$9)*Oil_Calcs!$F$10*$F$17</f>
        <v>0</v>
      </c>
      <c r="N281" s="231">
        <f ca="1">($J281/$F$5)*(1-$F$9)*Oil_Calcs!$F$11*$F$18</f>
        <v>0</v>
      </c>
      <c r="O281" s="638">
        <f ca="1">($J281/$F$5)*(1-$F$9)*Oil_Calcs!$F$12*$F$19</f>
        <v>0</v>
      </c>
      <c r="P281" s="249">
        <f ca="1">IFERROR(IF(Summary!$F$5="GWP100",INDEX('General Inputs'!$G$80:$G$169,MATCH(Oil_Calcs!F281,'General Inputs'!$F$80:$F$169,0)),INDEX('General Inputs'!$G$177:$G$266,MATCH(Oil_Calcs!$F281,'General Inputs'!$F$177:$F$266,0)))*$J281,0)</f>
        <v>0</v>
      </c>
      <c r="Q281" s="249">
        <f ca="1">IFERROR(IF(Summary!$F$5="GWP100",INDEX('General Inputs'!$H$80:$H$169,MATCH(Oil_Calcs!$F281,'General Inputs'!$F$80:$F$169,0)),INDEX('General Inputs'!$H$177:$H$266,MATCH(Oil_Calcs!$F281,'General Inputs'!$F$177:$F$266,0)))*$J281,0)</f>
        <v>0</v>
      </c>
      <c r="R281" s="249">
        <f ca="1">IFERROR(IF(Summary!$F$5="GWP100",INDEX('General Inputs'!$I$80:$I$169,MATCH(Oil_Calcs!$F281,'General Inputs'!$F$80:$F$169,0)),INDEX('General Inputs'!$I$177:$I$266,MATCH(Oil_Calcs!$F281,'General Inputs'!$F$177:$F$266,0)))*$J281,0)</f>
        <v>0</v>
      </c>
      <c r="S281" s="648">
        <f t="shared" ca="1" si="57"/>
        <v>0</v>
      </c>
      <c r="T281" s="649">
        <f t="shared" ca="1" si="55"/>
        <v>0</v>
      </c>
      <c r="U281" s="650">
        <f t="shared" ca="1" si="56"/>
        <v>0</v>
      </c>
      <c r="V281" s="249">
        <f ca="1">($K281/$F$5)*(1-$F$9)*Oil_Calcs!$F$10*$F$17</f>
        <v>0</v>
      </c>
      <c r="W281" s="231">
        <f ca="1">($K281/$F$5)*(1-$F$9)*Oil_Calcs!$F$11*$F$18</f>
        <v>0</v>
      </c>
      <c r="X281" s="638">
        <f ca="1">($K281/$F$5)*(1-$F$9)*Oil_Calcs!$F$12*$F$19</f>
        <v>0</v>
      </c>
      <c r="Y281" s="249">
        <f ca="1">IFERROR(IF(Summary!$F$5="GWP100",INDEX('General Inputs'!$G$80:$G$169,MATCH(Oil_Calcs!F281,'General Inputs'!$F$80:$F$169,0)),INDEX('General Inputs'!$G$177:$G$266,MATCH(Oil_Calcs!$F281,'General Inputs'!$F$177:$F$266,0)))*$K281,0)</f>
        <v>0</v>
      </c>
      <c r="Z281" s="231">
        <f ca="1">IFERROR(IF(Summary!$F$5="GWP100",INDEX('General Inputs'!$H$80:$H$169,MATCH(Oil_Calcs!$F281,'General Inputs'!$F$80:$F$169,0)),INDEX('General Inputs'!$H$177:$H$266,MATCH(Oil_Calcs!$F281,'General Inputs'!$F$177:$F$266,0)))*$K281,0)</f>
        <v>0</v>
      </c>
      <c r="AA281" s="638">
        <f ca="1">IFERROR(IF(Summary!$F$5="GWP100",INDEX('General Inputs'!$I$80:$I$169,MATCH(Oil_Calcs!$F281,'General Inputs'!$F$80:$F$169,0)),INDEX('General Inputs'!$I$177:$I$266,MATCH(Oil_Calcs!$F281,'General Inputs'!$F$177:$F$266,0)))*$K281,0)</f>
        <v>0</v>
      </c>
      <c r="AB281" s="249">
        <f t="shared" ca="1" si="61"/>
        <v>0</v>
      </c>
      <c r="AC281" s="231">
        <f t="shared" ca="1" si="62"/>
        <v>0</v>
      </c>
      <c r="AD281" s="638">
        <f t="shared" ca="1" si="63"/>
        <v>0</v>
      </c>
      <c r="AE281" s="639">
        <f ca="1">($L281/$F$5)*Oil_Calcs!$F$10*$F$17</f>
        <v>0</v>
      </c>
      <c r="AF281" s="640">
        <f ca="1">($L281/$F$5)*Oil_Calcs!$F$11*$F$18</f>
        <v>0</v>
      </c>
      <c r="AG281" s="641">
        <f ca="1">($L281/$F$5)*Oil_Calcs!$F$12*$F$19</f>
        <v>0</v>
      </c>
      <c r="AH281" s="639">
        <f t="shared" ca="1" si="58"/>
        <v>0</v>
      </c>
      <c r="AI281" s="640">
        <f t="shared" ca="1" si="59"/>
        <v>0</v>
      </c>
      <c r="AJ281" s="641">
        <f t="shared" ca="1" si="60"/>
        <v>0</v>
      </c>
      <c r="AK281" s="639">
        <f t="shared" ca="1" si="64"/>
        <v>0</v>
      </c>
      <c r="AL281" s="640">
        <f t="shared" ca="1" si="65"/>
        <v>0</v>
      </c>
      <c r="AM281" s="641">
        <f t="shared" ca="1" si="66"/>
        <v>0</v>
      </c>
    </row>
    <row r="282" spans="1:39" s="137" customFormat="1" ht="12.9" customHeight="1" thickBot="1" x14ac:dyDescent="0.35">
      <c r="A282" s="134"/>
      <c r="B282" s="134"/>
      <c r="C282" s="135"/>
      <c r="D282" s="647"/>
      <c r="E282" s="234" t="str">
        <f t="shared" ref="E282:G287" ca="1" si="71">INDIRECT((ADDRESS(ROW(),COLUMN(),,,$F$291)))</f>
        <v>Samoa</v>
      </c>
      <c r="F282" s="234" t="str">
        <f t="shared" ca="1" si="71"/>
        <v>ws</v>
      </c>
      <c r="G282" s="234" t="str">
        <f t="shared" ca="1" si="71"/>
        <v>e6bbls</v>
      </c>
      <c r="H282" s="633"/>
      <c r="I282" s="633"/>
      <c r="J282" s="231">
        <f t="shared" ref="J282:L287" ca="1" si="72">INDIRECT((ADDRESS(ROW(),COLUMN(),,,$F$291)))</f>
        <v>0</v>
      </c>
      <c r="K282" s="231">
        <f t="shared" ca="1" si="72"/>
        <v>0</v>
      </c>
      <c r="L282" s="328">
        <f t="shared" ca="1" si="72"/>
        <v>0</v>
      </c>
      <c r="M282" s="249">
        <f ca="1">($J282/$F$5)*(1-$F$9)*Oil_Calcs!$F$10*$F$17</f>
        <v>0</v>
      </c>
      <c r="N282" s="231">
        <f ca="1">($J282/$F$5)*(1-$F$9)*Oil_Calcs!$F$11*$F$18</f>
        <v>0</v>
      </c>
      <c r="O282" s="638">
        <f ca="1">($J282/$F$5)*(1-$F$9)*Oil_Calcs!$F$12*$F$19</f>
        <v>0</v>
      </c>
      <c r="P282" s="249">
        <f ca="1">IFERROR(IF(Summary!$F$5="GWP100",INDEX('General Inputs'!$G$80:$G$169,MATCH(Oil_Calcs!F282,'General Inputs'!$F$80:$F$169,0)),INDEX('General Inputs'!$G$177:$G$266,MATCH(Oil_Calcs!$F282,'General Inputs'!$F$177:$F$266,0)))*$J282,0)</f>
        <v>0</v>
      </c>
      <c r="Q282" s="249">
        <f ca="1">IFERROR(IF(Summary!$F$5="GWP100",INDEX('General Inputs'!$H$80:$H$169,MATCH(Oil_Calcs!$F282,'General Inputs'!$F$80:$F$169,0)),INDEX('General Inputs'!$H$177:$H$266,MATCH(Oil_Calcs!$F282,'General Inputs'!$F$177:$F$266,0)))*$J282,0)</f>
        <v>0</v>
      </c>
      <c r="R282" s="249">
        <f ca="1">IFERROR(IF(Summary!$F$5="GWP100",INDEX('General Inputs'!$I$80:$I$169,MATCH(Oil_Calcs!$F282,'General Inputs'!$F$80:$F$169,0)),INDEX('General Inputs'!$I$177:$I$266,MATCH(Oil_Calcs!$F282,'General Inputs'!$F$177:$F$266,0)))*$J282,0)</f>
        <v>0</v>
      </c>
      <c r="S282" s="648">
        <f t="shared" ref="S282:S287" ca="1" si="73">M282+P282</f>
        <v>0</v>
      </c>
      <c r="T282" s="649">
        <f t="shared" ref="T282:T287" ca="1" si="74">N282+Q282</f>
        <v>0</v>
      </c>
      <c r="U282" s="650">
        <f t="shared" ref="U282:U287" ca="1" si="75">O282+R282</f>
        <v>0</v>
      </c>
      <c r="V282" s="249">
        <f ca="1">($K282/$F$5)*(1-$F$9)*Oil_Calcs!$F$10*$F$17</f>
        <v>0</v>
      </c>
      <c r="W282" s="231">
        <f ca="1">($K282/$F$5)*(1-$F$9)*Oil_Calcs!$F$11*$F$18</f>
        <v>0</v>
      </c>
      <c r="X282" s="638">
        <f ca="1">($K282/$F$5)*(1-$F$9)*Oil_Calcs!$F$12*$F$19</f>
        <v>0</v>
      </c>
      <c r="Y282" s="249">
        <f ca="1">IFERROR(IF(Summary!$F$5="GWP100",INDEX('General Inputs'!$G$80:$G$169,MATCH(Oil_Calcs!F282,'General Inputs'!$F$80:$F$169,0)),INDEX('General Inputs'!$G$177:$G$266,MATCH(Oil_Calcs!$F282,'General Inputs'!$F$177:$F$266,0)))*$K282,0)</f>
        <v>0</v>
      </c>
      <c r="Z282" s="231">
        <f ca="1">IFERROR(IF(Summary!$F$5="GWP100",INDEX('General Inputs'!$H$80:$H$169,MATCH(Oil_Calcs!$F282,'General Inputs'!$F$80:$F$169,0)),INDEX('General Inputs'!$H$177:$H$266,MATCH(Oil_Calcs!$F282,'General Inputs'!$F$177:$F$266,0)))*$K282,0)</f>
        <v>0</v>
      </c>
      <c r="AA282" s="638">
        <f ca="1">IFERROR(IF(Summary!$F$5="GWP100",INDEX('General Inputs'!$I$80:$I$169,MATCH(Oil_Calcs!$F282,'General Inputs'!$F$80:$F$169,0)),INDEX('General Inputs'!$I$177:$I$266,MATCH(Oil_Calcs!$F282,'General Inputs'!$F$177:$F$266,0)))*$K282,0)</f>
        <v>0</v>
      </c>
      <c r="AB282" s="249">
        <f t="shared" ref="AB282:AB287" ca="1" si="76">V282+Y282</f>
        <v>0</v>
      </c>
      <c r="AC282" s="231">
        <f t="shared" ref="AC282:AC287" ca="1" si="77">W282+Z282</f>
        <v>0</v>
      </c>
      <c r="AD282" s="638">
        <f t="shared" ref="AD282:AD287" ca="1" si="78">X282+AA282</f>
        <v>0</v>
      </c>
      <c r="AE282" s="639">
        <f ca="1">($L282/$F$5)*Oil_Calcs!$F$10*$F$17</f>
        <v>0</v>
      </c>
      <c r="AF282" s="640">
        <f ca="1">($L282/$F$5)*Oil_Calcs!$F$11*$F$18</f>
        <v>0</v>
      </c>
      <c r="AG282" s="641">
        <f ca="1">($L282/$F$5)*Oil_Calcs!$F$12*$F$19</f>
        <v>0</v>
      </c>
      <c r="AH282" s="639">
        <f t="shared" ca="1" si="58"/>
        <v>0</v>
      </c>
      <c r="AI282" s="640">
        <f t="shared" ca="1" si="59"/>
        <v>0</v>
      </c>
      <c r="AJ282" s="641">
        <f t="shared" ca="1" si="60"/>
        <v>0</v>
      </c>
      <c r="AK282" s="639">
        <f t="shared" ref="AK282:AK287" ca="1" si="79">AE282+AH282</f>
        <v>0</v>
      </c>
      <c r="AL282" s="640">
        <f t="shared" ref="AL282:AL287" ca="1" si="80">AF282+AI282</f>
        <v>0</v>
      </c>
      <c r="AM282" s="641">
        <f t="shared" ref="AM282:AM287" ca="1" si="81">AG282+AJ282</f>
        <v>0</v>
      </c>
    </row>
    <row r="283" spans="1:39" s="137" customFormat="1" ht="12.9" customHeight="1" thickBot="1" x14ac:dyDescent="0.35">
      <c r="A283" s="134"/>
      <c r="B283" s="134"/>
      <c r="C283" s="135"/>
      <c r="D283" s="647"/>
      <c r="E283" s="234" t="str">
        <f t="shared" ca="1" si="71"/>
        <v>Yemen</v>
      </c>
      <c r="F283" s="234" t="str">
        <f t="shared" ca="1" si="71"/>
        <v>ye</v>
      </c>
      <c r="G283" s="234" t="str">
        <f t="shared" ca="1" si="71"/>
        <v>e6bbls</v>
      </c>
      <c r="H283" s="633"/>
      <c r="I283" s="633"/>
      <c r="J283" s="231">
        <f t="shared" ca="1" si="72"/>
        <v>35.770000357699999</v>
      </c>
      <c r="K283" s="231">
        <f t="shared" ca="1" si="72"/>
        <v>22.37194522371945</v>
      </c>
      <c r="L283" s="328">
        <f t="shared" ca="1" si="72"/>
        <v>13.50500013505</v>
      </c>
      <c r="M283" s="249">
        <f ca="1">($J283/$F$5)*(1-$F$9)*Oil_Calcs!$F$10*$F$17</f>
        <v>12243.669990922373</v>
      </c>
      <c r="N283" s="231">
        <f ca="1">($J283/$F$5)*(1-$F$9)*Oil_Calcs!$F$11*$F$18</f>
        <v>13315.024933150247</v>
      </c>
      <c r="O283" s="638">
        <f ca="1">($J283/$F$5)*(1-$F$9)*Oil_Calcs!$F$12*$F$19</f>
        <v>14525.216276220783</v>
      </c>
      <c r="P283" s="249">
        <f ca="1">IFERROR(IF(Summary!$F$5="GWP100",INDEX('General Inputs'!$G$80:$G$169,MATCH(Oil_Calcs!F283,'General Inputs'!$F$80:$F$169,0)),INDEX('General Inputs'!$G$177:$G$266,MATCH(Oil_Calcs!$F283,'General Inputs'!$F$177:$F$266,0)))*$J283,0)</f>
        <v>4195.2991305783898</v>
      </c>
      <c r="Q283" s="249">
        <f ca="1">IFERROR(IF(Summary!$F$5="GWP100",INDEX('General Inputs'!$H$80:$H$169,MATCH(Oil_Calcs!$F283,'General Inputs'!$F$80:$F$169,0)),INDEX('General Inputs'!$H$177:$H$266,MATCH(Oil_Calcs!$F283,'General Inputs'!$F$177:$F$266,0)))*$J283,0)</f>
        <v>5555.5221889198974</v>
      </c>
      <c r="R283" s="249">
        <f ca="1">IFERROR(IF(Summary!$F$5="GWP100",INDEX('General Inputs'!$I$80:$I$169,MATCH(Oil_Calcs!$F283,'General Inputs'!$F$80:$F$169,0)),INDEX('General Inputs'!$I$177:$I$266,MATCH(Oil_Calcs!$F283,'General Inputs'!$F$177:$F$266,0)))*$J283,0)</f>
        <v>8272.8854715462367</v>
      </c>
      <c r="S283" s="648">
        <f t="shared" ca="1" si="73"/>
        <v>16438.969121500762</v>
      </c>
      <c r="T283" s="649">
        <f t="shared" ca="1" si="74"/>
        <v>18870.547122070144</v>
      </c>
      <c r="U283" s="650">
        <f t="shared" ca="1" si="75"/>
        <v>22798.101747767018</v>
      </c>
      <c r="V283" s="249">
        <f ca="1">($K283/$F$5)*(1-$F$9)*Oil_Calcs!$F$10*$F$17</f>
        <v>7657.665966873521</v>
      </c>
      <c r="W283" s="231">
        <f ca="1">($K283/$F$5)*(1-$F$9)*Oil_Calcs!$F$11*$F$18</f>
        <v>8327.7328900773282</v>
      </c>
      <c r="X283" s="638">
        <f ca="1">($K283/$F$5)*(1-$F$9)*Oil_Calcs!$F$12*$F$19</f>
        <v>9084.6334818204123</v>
      </c>
      <c r="Y283" s="249">
        <f ca="1">IFERROR(IF(Summary!$F$5="GWP100",INDEX('General Inputs'!$G$80:$G$169,MATCH(Oil_Calcs!F283,'General Inputs'!$F$80:$F$169,0)),INDEX('General Inputs'!$G$177:$G$266,MATCH(Oil_Calcs!$F283,'General Inputs'!$F$177:$F$266,0)))*$K283,0)</f>
        <v>2623.9027511279719</v>
      </c>
      <c r="Z283" s="231">
        <f ca="1">IFERROR(IF(Summary!$F$5="GWP100",INDEX('General Inputs'!$H$80:$H$169,MATCH(Oil_Calcs!$F283,'General Inputs'!$F$80:$F$169,0)),INDEX('General Inputs'!$H$177:$H$266,MATCH(Oil_Calcs!$F283,'General Inputs'!$F$177:$F$266,0)))*$K283,0)</f>
        <v>3474.6389951578294</v>
      </c>
      <c r="AA283" s="638">
        <f ca="1">IFERROR(IF(Summary!$F$5="GWP100",INDEX('General Inputs'!$I$80:$I$169,MATCH(Oil_Calcs!$F283,'General Inputs'!$F$80:$F$169,0)),INDEX('General Inputs'!$I$177:$I$266,MATCH(Oil_Calcs!$F283,'General Inputs'!$F$177:$F$266,0)))*$K283,0)</f>
        <v>5174.183359260036</v>
      </c>
      <c r="AB283" s="249">
        <f t="shared" ca="1" si="76"/>
        <v>10281.568718001494</v>
      </c>
      <c r="AC283" s="231">
        <f t="shared" ca="1" si="77"/>
        <v>11802.371885235158</v>
      </c>
      <c r="AD283" s="638">
        <f t="shared" ca="1" si="78"/>
        <v>14258.816841080448</v>
      </c>
      <c r="AE283" s="639">
        <f ca="1">($L283/$F$5)*Oil_Calcs!$F$10*$F$17</f>
        <v>5252.9660211517603</v>
      </c>
      <c r="AF283" s="640">
        <f ca="1">($L283/$F$5)*Oil_Calcs!$F$11*$F$18</f>
        <v>5712.6150571261487</v>
      </c>
      <c r="AG283" s="641">
        <f ca="1">($L283/$F$5)*Oil_Calcs!$F$12*$F$19</f>
        <v>6231.8298031095655</v>
      </c>
      <c r="AH283" s="639">
        <f t="shared" ca="1" si="58"/>
        <v>418.68901116373388</v>
      </c>
      <c r="AI283" s="640">
        <f t="shared" ca="1" si="59"/>
        <v>597.02234972278507</v>
      </c>
      <c r="AJ283" s="641">
        <f t="shared" ca="1" si="60"/>
        <v>1409.2779722199941</v>
      </c>
      <c r="AK283" s="639">
        <f t="shared" ca="1" si="79"/>
        <v>5671.6550323154943</v>
      </c>
      <c r="AL283" s="640">
        <f t="shared" ca="1" si="80"/>
        <v>6309.637406848934</v>
      </c>
      <c r="AM283" s="641">
        <f t="shared" ca="1" si="81"/>
        <v>7641.1077753295594</v>
      </c>
    </row>
    <row r="284" spans="1:39" s="137" customFormat="1" ht="12.9" customHeight="1" thickBot="1" x14ac:dyDescent="0.35">
      <c r="A284" s="134"/>
      <c r="B284" s="134"/>
      <c r="C284" s="135"/>
      <c r="D284" s="647"/>
      <c r="E284" s="234" t="str">
        <f t="shared" ca="1" si="71"/>
        <v>Mayotte</v>
      </c>
      <c r="F284" s="234" t="str">
        <f t="shared" ca="1" si="71"/>
        <v>yt</v>
      </c>
      <c r="G284" s="234" t="str">
        <f t="shared" ca="1" si="71"/>
        <v>e6bbls</v>
      </c>
      <c r="H284" s="633"/>
      <c r="I284" s="633"/>
      <c r="J284" s="231">
        <f t="shared" ca="1" si="72"/>
        <v>0</v>
      </c>
      <c r="K284" s="231">
        <f t="shared" ca="1" si="72"/>
        <v>0</v>
      </c>
      <c r="L284" s="328">
        <f t="shared" ca="1" si="72"/>
        <v>0</v>
      </c>
      <c r="M284" s="249">
        <f ca="1">($J284/$F$5)*(1-$F$9)*Oil_Calcs!$F$10*$F$17</f>
        <v>0</v>
      </c>
      <c r="N284" s="231">
        <f ca="1">($J284/$F$5)*(1-$F$9)*Oil_Calcs!$F$11*$F$18</f>
        <v>0</v>
      </c>
      <c r="O284" s="638">
        <f ca="1">($J284/$F$5)*(1-$F$9)*Oil_Calcs!$F$12*$F$19</f>
        <v>0</v>
      </c>
      <c r="P284" s="249">
        <f ca="1">IFERROR(IF(Summary!$F$5="GWP100",INDEX('General Inputs'!$G$80:$G$169,MATCH(Oil_Calcs!F284,'General Inputs'!$F$80:$F$169,0)),INDEX('General Inputs'!$G$177:$G$266,MATCH(Oil_Calcs!$F284,'General Inputs'!$F$177:$F$266,0)))*$J284,0)</f>
        <v>0</v>
      </c>
      <c r="Q284" s="249">
        <f ca="1">IFERROR(IF(Summary!$F$5="GWP100",INDEX('General Inputs'!$H$80:$H$169,MATCH(Oil_Calcs!$F284,'General Inputs'!$F$80:$F$169,0)),INDEX('General Inputs'!$H$177:$H$266,MATCH(Oil_Calcs!$F284,'General Inputs'!$F$177:$F$266,0)))*$J284,0)</f>
        <v>0</v>
      </c>
      <c r="R284" s="249">
        <f ca="1">IFERROR(IF(Summary!$F$5="GWP100",INDEX('General Inputs'!$I$80:$I$169,MATCH(Oil_Calcs!$F284,'General Inputs'!$F$80:$F$169,0)),INDEX('General Inputs'!$I$177:$I$266,MATCH(Oil_Calcs!$F284,'General Inputs'!$F$177:$F$266,0)))*$J284,0)</f>
        <v>0</v>
      </c>
      <c r="S284" s="648">
        <f t="shared" ca="1" si="73"/>
        <v>0</v>
      </c>
      <c r="T284" s="649">
        <f t="shared" ca="1" si="74"/>
        <v>0</v>
      </c>
      <c r="U284" s="650">
        <f t="shared" ca="1" si="75"/>
        <v>0</v>
      </c>
      <c r="V284" s="249">
        <f ca="1">($K284/$F$5)*(1-$F$9)*Oil_Calcs!$F$10*$F$17</f>
        <v>0</v>
      </c>
      <c r="W284" s="231">
        <f ca="1">($K284/$F$5)*(1-$F$9)*Oil_Calcs!$F$11*$F$18</f>
        <v>0</v>
      </c>
      <c r="X284" s="638">
        <f ca="1">($K284/$F$5)*(1-$F$9)*Oil_Calcs!$F$12*$F$19</f>
        <v>0</v>
      </c>
      <c r="Y284" s="249">
        <f ca="1">IFERROR(IF(Summary!$F$5="GWP100",INDEX('General Inputs'!$G$80:$G$169,MATCH(Oil_Calcs!F284,'General Inputs'!$F$80:$F$169,0)),INDEX('General Inputs'!$G$177:$G$266,MATCH(Oil_Calcs!$F284,'General Inputs'!$F$177:$F$266,0)))*$K284,0)</f>
        <v>0</v>
      </c>
      <c r="Z284" s="231">
        <f ca="1">IFERROR(IF(Summary!$F$5="GWP100",INDEX('General Inputs'!$H$80:$H$169,MATCH(Oil_Calcs!$F284,'General Inputs'!$F$80:$F$169,0)),INDEX('General Inputs'!$H$177:$H$266,MATCH(Oil_Calcs!$F284,'General Inputs'!$F$177:$F$266,0)))*$K284,0)</f>
        <v>0</v>
      </c>
      <c r="AA284" s="638">
        <f ca="1">IFERROR(IF(Summary!$F$5="GWP100",INDEX('General Inputs'!$I$80:$I$169,MATCH(Oil_Calcs!$F284,'General Inputs'!$F$80:$F$169,0)),INDEX('General Inputs'!$I$177:$I$266,MATCH(Oil_Calcs!$F284,'General Inputs'!$F$177:$F$266,0)))*$K284,0)</f>
        <v>0</v>
      </c>
      <c r="AB284" s="249">
        <f t="shared" ca="1" si="76"/>
        <v>0</v>
      </c>
      <c r="AC284" s="231">
        <f t="shared" ca="1" si="77"/>
        <v>0</v>
      </c>
      <c r="AD284" s="638">
        <f t="shared" ca="1" si="78"/>
        <v>0</v>
      </c>
      <c r="AE284" s="639">
        <f ca="1">($L284/$F$5)*Oil_Calcs!$F$10*$F$17</f>
        <v>0</v>
      </c>
      <c r="AF284" s="640">
        <f ca="1">($L284/$F$5)*Oil_Calcs!$F$11*$F$18</f>
        <v>0</v>
      </c>
      <c r="AG284" s="641">
        <f ca="1">($L284/$F$5)*Oil_Calcs!$F$12*$F$19</f>
        <v>0</v>
      </c>
      <c r="AH284" s="639">
        <f t="shared" ca="1" si="58"/>
        <v>0</v>
      </c>
      <c r="AI284" s="640">
        <f t="shared" ca="1" si="59"/>
        <v>0</v>
      </c>
      <c r="AJ284" s="641">
        <f t="shared" ca="1" si="60"/>
        <v>0</v>
      </c>
      <c r="AK284" s="639">
        <f t="shared" ca="1" si="79"/>
        <v>0</v>
      </c>
      <c r="AL284" s="640">
        <f t="shared" ca="1" si="80"/>
        <v>0</v>
      </c>
      <c r="AM284" s="641">
        <f t="shared" ca="1" si="81"/>
        <v>0</v>
      </c>
    </row>
    <row r="285" spans="1:39" s="137" customFormat="1" ht="12.9" customHeight="1" thickBot="1" x14ac:dyDescent="0.35">
      <c r="A285" s="134"/>
      <c r="B285" s="134"/>
      <c r="C285" s="135"/>
      <c r="D285" s="647"/>
      <c r="E285" s="234" t="str">
        <f t="shared" ca="1" si="71"/>
        <v>South Africa</v>
      </c>
      <c r="F285" s="234" t="str">
        <f t="shared" ca="1" si="71"/>
        <v>za</v>
      </c>
      <c r="G285" s="234" t="str">
        <f t="shared" ca="1" si="71"/>
        <v>e6bbls</v>
      </c>
      <c r="H285" s="633"/>
      <c r="I285" s="633"/>
      <c r="J285" s="231">
        <f t="shared" ca="1" si="72"/>
        <v>0</v>
      </c>
      <c r="K285" s="231">
        <f t="shared" ca="1" si="72"/>
        <v>39.97370539973705</v>
      </c>
      <c r="L285" s="328">
        <f t="shared" ca="1" si="72"/>
        <v>0</v>
      </c>
      <c r="M285" s="249">
        <f ca="1">($J285/$F$5)*(1-$F$9)*Oil_Calcs!$F$10*$F$17</f>
        <v>0</v>
      </c>
      <c r="N285" s="231">
        <f ca="1">($J285/$F$5)*(1-$F$9)*Oil_Calcs!$F$11*$F$18</f>
        <v>0</v>
      </c>
      <c r="O285" s="638">
        <f ca="1">($J285/$F$5)*(1-$F$9)*Oil_Calcs!$F$12*$F$19</f>
        <v>0</v>
      </c>
      <c r="P285" s="249">
        <f ca="1">IFERROR(IF(Summary!$F$5="GWP100",INDEX('General Inputs'!$G$80:$G$169,MATCH(Oil_Calcs!F285,'General Inputs'!$F$80:$F$169,0)),INDEX('General Inputs'!$G$177:$G$266,MATCH(Oil_Calcs!$F285,'General Inputs'!$F$177:$F$266,0)))*$J285,0)</f>
        <v>0</v>
      </c>
      <c r="Q285" s="249">
        <f ca="1">IFERROR(IF(Summary!$F$5="GWP100",INDEX('General Inputs'!$H$80:$H$169,MATCH(Oil_Calcs!$F285,'General Inputs'!$F$80:$F$169,0)),INDEX('General Inputs'!$H$177:$H$266,MATCH(Oil_Calcs!$F285,'General Inputs'!$F$177:$F$266,0)))*$J285,0)</f>
        <v>0</v>
      </c>
      <c r="R285" s="249">
        <f ca="1">IFERROR(IF(Summary!$F$5="GWP100",INDEX('General Inputs'!$I$80:$I$169,MATCH(Oil_Calcs!$F285,'General Inputs'!$F$80:$F$169,0)),INDEX('General Inputs'!$I$177:$I$266,MATCH(Oil_Calcs!$F285,'General Inputs'!$F$177:$F$266,0)))*$J285,0)</f>
        <v>0</v>
      </c>
      <c r="S285" s="648">
        <f t="shared" ca="1" si="73"/>
        <v>0</v>
      </c>
      <c r="T285" s="649">
        <f t="shared" ca="1" si="74"/>
        <v>0</v>
      </c>
      <c r="U285" s="650">
        <f t="shared" ca="1" si="75"/>
        <v>0</v>
      </c>
      <c r="V285" s="249">
        <f ca="1">($K285/$F$5)*(1-$F$9)*Oil_Calcs!$F$10*$F$17</f>
        <v>13682.551085671894</v>
      </c>
      <c r="W285" s="231">
        <f ca="1">($K285/$F$5)*(1-$F$9)*Oil_Calcs!$F$11*$F$18</f>
        <v>14879.812097998118</v>
      </c>
      <c r="X285" s="638">
        <f ca="1">($K285/$F$5)*(1-$F$9)*Oil_Calcs!$F$12*$F$19</f>
        <v>16232.225621661952</v>
      </c>
      <c r="Y285" s="249">
        <f ca="1">IFERROR(IF(Summary!$F$5="GWP100",INDEX('General Inputs'!$G$80:$G$169,MATCH(Oil_Calcs!F285,'General Inputs'!$F$80:$F$169,0)),INDEX('General Inputs'!$G$177:$G$266,MATCH(Oil_Calcs!$F285,'General Inputs'!$F$177:$F$266,0)))*$K285,0)</f>
        <v>0</v>
      </c>
      <c r="Z285" s="231">
        <f ca="1">IFERROR(IF(Summary!$F$5="GWP100",INDEX('General Inputs'!$H$80:$H$169,MATCH(Oil_Calcs!$F285,'General Inputs'!$F$80:$F$169,0)),INDEX('General Inputs'!$H$177:$H$266,MATCH(Oil_Calcs!$F285,'General Inputs'!$F$177:$F$266,0)))*$K285,0)</f>
        <v>0</v>
      </c>
      <c r="AA285" s="638">
        <f ca="1">IFERROR(IF(Summary!$F$5="GWP100",INDEX('General Inputs'!$I$80:$I$169,MATCH(Oil_Calcs!$F285,'General Inputs'!$F$80:$F$169,0)),INDEX('General Inputs'!$I$177:$I$266,MATCH(Oil_Calcs!$F285,'General Inputs'!$F$177:$F$266,0)))*$K285,0)</f>
        <v>0</v>
      </c>
      <c r="AB285" s="249">
        <f t="shared" ca="1" si="76"/>
        <v>13682.551085671894</v>
      </c>
      <c r="AC285" s="231">
        <f t="shared" ca="1" si="77"/>
        <v>14879.812097998118</v>
      </c>
      <c r="AD285" s="638">
        <f t="shared" ca="1" si="78"/>
        <v>16232.225621661952</v>
      </c>
      <c r="AE285" s="639">
        <f ca="1">($L285/$F$5)*Oil_Calcs!$F$10*$F$17</f>
        <v>0</v>
      </c>
      <c r="AF285" s="640">
        <f ca="1">($L285/$F$5)*Oil_Calcs!$F$11*$F$18</f>
        <v>0</v>
      </c>
      <c r="AG285" s="641">
        <f ca="1">($L285/$F$5)*Oil_Calcs!$F$12*$F$19</f>
        <v>0</v>
      </c>
      <c r="AH285" s="639">
        <f t="shared" ca="1" si="58"/>
        <v>0</v>
      </c>
      <c r="AI285" s="640">
        <f t="shared" ca="1" si="59"/>
        <v>0</v>
      </c>
      <c r="AJ285" s="641">
        <f t="shared" ca="1" si="60"/>
        <v>0</v>
      </c>
      <c r="AK285" s="639">
        <f t="shared" ca="1" si="79"/>
        <v>0</v>
      </c>
      <c r="AL285" s="640">
        <f t="shared" ca="1" si="80"/>
        <v>0</v>
      </c>
      <c r="AM285" s="641">
        <f t="shared" ca="1" si="81"/>
        <v>0</v>
      </c>
    </row>
    <row r="286" spans="1:39" s="137" customFormat="1" ht="12.9" customHeight="1" thickBot="1" x14ac:dyDescent="0.35">
      <c r="A286" s="134"/>
      <c r="B286" s="134"/>
      <c r="C286" s="135"/>
      <c r="D286" s="647"/>
      <c r="E286" s="234" t="str">
        <f t="shared" ca="1" si="71"/>
        <v>Zambia</v>
      </c>
      <c r="F286" s="234" t="str">
        <f t="shared" ca="1" si="71"/>
        <v>zm</v>
      </c>
      <c r="G286" s="234" t="str">
        <f t="shared" ca="1" si="71"/>
        <v>e6bbls</v>
      </c>
      <c r="H286" s="633"/>
      <c r="I286" s="633"/>
      <c r="J286" s="231">
        <f t="shared" ca="1" si="72"/>
        <v>0</v>
      </c>
      <c r="K286" s="231">
        <f t="shared" ca="1" si="72"/>
        <v>6.2050000620500007E-2</v>
      </c>
      <c r="L286" s="328">
        <f t="shared" ca="1" si="72"/>
        <v>0</v>
      </c>
      <c r="M286" s="249">
        <f ca="1">($J286/$F$5)*(1-$F$9)*Oil_Calcs!$F$10*$F$17</f>
        <v>0</v>
      </c>
      <c r="N286" s="231">
        <f ca="1">($J286/$F$5)*(1-$F$9)*Oil_Calcs!$F$11*$F$18</f>
        <v>0</v>
      </c>
      <c r="O286" s="638">
        <f ca="1">($J286/$F$5)*(1-$F$9)*Oil_Calcs!$F$12*$F$19</f>
        <v>0</v>
      </c>
      <c r="P286" s="249">
        <f ca="1">IFERROR(IF(Summary!$F$5="GWP100",INDEX('General Inputs'!$G$80:$G$169,MATCH(Oil_Calcs!F286,'General Inputs'!$F$80:$F$169,0)),INDEX('General Inputs'!$G$177:$G$266,MATCH(Oil_Calcs!$F286,'General Inputs'!$F$177:$F$266,0)))*$J286,0)</f>
        <v>0</v>
      </c>
      <c r="Q286" s="249">
        <f ca="1">IFERROR(IF(Summary!$F$5="GWP100",INDEX('General Inputs'!$H$80:$H$169,MATCH(Oil_Calcs!$F286,'General Inputs'!$F$80:$F$169,0)),INDEX('General Inputs'!$H$177:$H$266,MATCH(Oil_Calcs!$F286,'General Inputs'!$F$177:$F$266,0)))*$J286,0)</f>
        <v>0</v>
      </c>
      <c r="R286" s="249">
        <f ca="1">IFERROR(IF(Summary!$F$5="GWP100",INDEX('General Inputs'!$I$80:$I$169,MATCH(Oil_Calcs!$F286,'General Inputs'!$F$80:$F$169,0)),INDEX('General Inputs'!$I$177:$I$266,MATCH(Oil_Calcs!$F286,'General Inputs'!$F$177:$F$266,0)))*$J286,0)</f>
        <v>0</v>
      </c>
      <c r="S286" s="648">
        <f t="shared" ca="1" si="73"/>
        <v>0</v>
      </c>
      <c r="T286" s="649">
        <f t="shared" ca="1" si="74"/>
        <v>0</v>
      </c>
      <c r="U286" s="650">
        <f t="shared" ca="1" si="75"/>
        <v>0</v>
      </c>
      <c r="V286" s="249">
        <f ca="1">($K286/$F$5)*(1-$F$9)*Oil_Calcs!$F$10*$F$17</f>
        <v>21.239019372008201</v>
      </c>
      <c r="W286" s="231">
        <f ca="1">($K286/$F$5)*(1-$F$9)*Oil_Calcs!$F$11*$F$18</f>
        <v>23.097492230974918</v>
      </c>
      <c r="X286" s="638">
        <f ca="1">($K286/$F$5)*(1-$F$9)*Oil_Calcs!$F$12*$F$19</f>
        <v>25.196803744464628</v>
      </c>
      <c r="Y286" s="249">
        <f ca="1">IFERROR(IF(Summary!$F$5="GWP100",INDEX('General Inputs'!$G$80:$G$169,MATCH(Oil_Calcs!F286,'General Inputs'!$F$80:$F$169,0)),INDEX('General Inputs'!$G$177:$G$266,MATCH(Oil_Calcs!$F286,'General Inputs'!$F$177:$F$266,0)))*$K286,0)</f>
        <v>0</v>
      </c>
      <c r="Z286" s="231">
        <f ca="1">IFERROR(IF(Summary!$F$5="GWP100",INDEX('General Inputs'!$H$80:$H$169,MATCH(Oil_Calcs!$F286,'General Inputs'!$F$80:$F$169,0)),INDEX('General Inputs'!$H$177:$H$266,MATCH(Oil_Calcs!$F286,'General Inputs'!$F$177:$F$266,0)))*$K286,0)</f>
        <v>0</v>
      </c>
      <c r="AA286" s="638">
        <f ca="1">IFERROR(IF(Summary!$F$5="GWP100",INDEX('General Inputs'!$I$80:$I$169,MATCH(Oil_Calcs!$F286,'General Inputs'!$F$80:$F$169,0)),INDEX('General Inputs'!$I$177:$I$266,MATCH(Oil_Calcs!$F286,'General Inputs'!$F$177:$F$266,0)))*$K286,0)</f>
        <v>0</v>
      </c>
      <c r="AB286" s="249">
        <f t="shared" ca="1" si="76"/>
        <v>21.239019372008201</v>
      </c>
      <c r="AC286" s="231">
        <f t="shared" ca="1" si="77"/>
        <v>23.097492230974918</v>
      </c>
      <c r="AD286" s="638">
        <f t="shared" ca="1" si="78"/>
        <v>25.196803744464628</v>
      </c>
      <c r="AE286" s="639">
        <f ca="1">($L286/$F$5)*Oil_Calcs!$F$10*$F$17</f>
        <v>0</v>
      </c>
      <c r="AF286" s="640">
        <f ca="1">($L286/$F$5)*Oil_Calcs!$F$11*$F$18</f>
        <v>0</v>
      </c>
      <c r="AG286" s="641">
        <f ca="1">($L286/$F$5)*Oil_Calcs!$F$12*$F$19</f>
        <v>0</v>
      </c>
      <c r="AH286" s="639">
        <f t="shared" ca="1" si="58"/>
        <v>0</v>
      </c>
      <c r="AI286" s="640">
        <f t="shared" ca="1" si="59"/>
        <v>0</v>
      </c>
      <c r="AJ286" s="641">
        <f t="shared" ca="1" si="60"/>
        <v>0</v>
      </c>
      <c r="AK286" s="639">
        <f t="shared" ca="1" si="79"/>
        <v>0</v>
      </c>
      <c r="AL286" s="640">
        <f t="shared" ca="1" si="80"/>
        <v>0</v>
      </c>
      <c r="AM286" s="641">
        <f t="shared" ca="1" si="81"/>
        <v>0</v>
      </c>
    </row>
    <row r="287" spans="1:39" s="137" customFormat="1" ht="12.9" customHeight="1" thickBot="1" x14ac:dyDescent="0.35">
      <c r="A287" s="134"/>
      <c r="B287" s="134"/>
      <c r="C287" s="135"/>
      <c r="D287" s="647"/>
      <c r="E287" s="234" t="str">
        <f t="shared" ca="1" si="71"/>
        <v>Zimbabwe</v>
      </c>
      <c r="F287" s="234" t="str">
        <f t="shared" ca="1" si="71"/>
        <v>zw</v>
      </c>
      <c r="G287" s="234" t="str">
        <f t="shared" ca="1" si="71"/>
        <v>e6bbls</v>
      </c>
      <c r="H287" s="633"/>
      <c r="I287" s="633"/>
      <c r="J287" s="231">
        <f t="shared" ca="1" si="72"/>
        <v>0</v>
      </c>
      <c r="K287" s="231">
        <f t="shared" ca="1" si="72"/>
        <v>0.29200000292</v>
      </c>
      <c r="L287" s="328">
        <f t="shared" ca="1" si="72"/>
        <v>0</v>
      </c>
      <c r="M287" s="249">
        <f ca="1">($J287/$F$5)*(1-$F$9)*Oil_Calcs!$F$10*$F$17</f>
        <v>0</v>
      </c>
      <c r="N287" s="231">
        <f ca="1">($J287/$F$5)*(1-$F$9)*Oil_Calcs!$F$11*$F$18</f>
        <v>0</v>
      </c>
      <c r="O287" s="638">
        <f ca="1">($J287/$F$5)*(1-$F$9)*Oil_Calcs!$F$12*$F$19</f>
        <v>0</v>
      </c>
      <c r="P287" s="249">
        <f ca="1">IFERROR(IF(Summary!$F$5="GWP100",INDEX('General Inputs'!$G$80:$G$169,MATCH(Oil_Calcs!F287,'General Inputs'!$F$80:$F$169,0)),INDEX('General Inputs'!$G$177:$G$266,MATCH(Oil_Calcs!$F287,'General Inputs'!$F$177:$F$266,0)))*$J287,0)</f>
        <v>0</v>
      </c>
      <c r="Q287" s="249">
        <f ca="1">IFERROR(IF(Summary!$F$5="GWP100",INDEX('General Inputs'!$H$80:$H$169,MATCH(Oil_Calcs!$F287,'General Inputs'!$F$80:$F$169,0)),INDEX('General Inputs'!$H$177:$H$266,MATCH(Oil_Calcs!$F287,'General Inputs'!$F$177:$F$266,0)))*$J287,0)</f>
        <v>0</v>
      </c>
      <c r="R287" s="249">
        <f ca="1">IFERROR(IF(Summary!$F$5="GWP100",INDEX('General Inputs'!$I$80:$I$169,MATCH(Oil_Calcs!$F287,'General Inputs'!$F$80:$F$169,0)),INDEX('General Inputs'!$I$177:$I$266,MATCH(Oil_Calcs!$F287,'General Inputs'!$F$177:$F$266,0)))*$J287,0)</f>
        <v>0</v>
      </c>
      <c r="S287" s="648">
        <f t="shared" ca="1" si="73"/>
        <v>0</v>
      </c>
      <c r="T287" s="649">
        <f t="shared" ca="1" si="74"/>
        <v>0</v>
      </c>
      <c r="U287" s="650">
        <f t="shared" ca="1" si="75"/>
        <v>0</v>
      </c>
      <c r="V287" s="249">
        <f ca="1">($K287/$F$5)*(1-$F$9)*Oil_Calcs!$F$10*$F$17</f>
        <v>99.948326456509164</v>
      </c>
      <c r="W287" s="231">
        <f ca="1">($K287/$F$5)*(1-$F$9)*Oil_Calcs!$F$11*$F$18</f>
        <v>108.69408108694077</v>
      </c>
      <c r="X287" s="638">
        <f ca="1">($K287/$F$5)*(1-$F$9)*Oil_Calcs!$F$12*$F$19</f>
        <v>118.57319409159821</v>
      </c>
      <c r="Y287" s="249">
        <f ca="1">IFERROR(IF(Summary!$F$5="GWP100",INDEX('General Inputs'!$G$80:$G$169,MATCH(Oil_Calcs!F287,'General Inputs'!$F$80:$F$169,0)),INDEX('General Inputs'!$G$177:$G$266,MATCH(Oil_Calcs!$F287,'General Inputs'!$F$177:$F$266,0)))*$K287,0)</f>
        <v>0</v>
      </c>
      <c r="Z287" s="231">
        <f ca="1">IFERROR(IF(Summary!$F$5="GWP100",INDEX('General Inputs'!$H$80:$H$169,MATCH(Oil_Calcs!$F287,'General Inputs'!$F$80:$F$169,0)),INDEX('General Inputs'!$H$177:$H$266,MATCH(Oil_Calcs!$F287,'General Inputs'!$F$177:$F$266,0)))*$K287,0)</f>
        <v>0</v>
      </c>
      <c r="AA287" s="638">
        <f ca="1">IFERROR(IF(Summary!$F$5="GWP100",INDEX('General Inputs'!$I$80:$I$169,MATCH(Oil_Calcs!$F287,'General Inputs'!$F$80:$F$169,0)),INDEX('General Inputs'!$I$177:$I$266,MATCH(Oil_Calcs!$F287,'General Inputs'!$F$177:$F$266,0)))*$K287,0)</f>
        <v>0</v>
      </c>
      <c r="AB287" s="249">
        <f t="shared" ca="1" si="76"/>
        <v>99.948326456509164</v>
      </c>
      <c r="AC287" s="231">
        <f t="shared" ca="1" si="77"/>
        <v>108.69408108694077</v>
      </c>
      <c r="AD287" s="638">
        <f t="shared" ca="1" si="78"/>
        <v>118.57319409159821</v>
      </c>
      <c r="AE287" s="639">
        <f ca="1">($L287/$F$5)*Oil_Calcs!$F$10*$F$17</f>
        <v>0</v>
      </c>
      <c r="AF287" s="640">
        <f ca="1">($L287/$F$5)*Oil_Calcs!$F$11*$F$18</f>
        <v>0</v>
      </c>
      <c r="AG287" s="641">
        <f ca="1">($L287/$F$5)*Oil_Calcs!$F$12*$F$19</f>
        <v>0</v>
      </c>
      <c r="AH287" s="639">
        <f t="shared" ca="1" si="58"/>
        <v>0</v>
      </c>
      <c r="AI287" s="640">
        <f t="shared" ca="1" si="59"/>
        <v>0</v>
      </c>
      <c r="AJ287" s="641">
        <f t="shared" ca="1" si="60"/>
        <v>0</v>
      </c>
      <c r="AK287" s="639">
        <f t="shared" ca="1" si="79"/>
        <v>0</v>
      </c>
      <c r="AL287" s="640">
        <f t="shared" ca="1" si="80"/>
        <v>0</v>
      </c>
      <c r="AM287" s="641">
        <f t="shared" ca="1" si="81"/>
        <v>0</v>
      </c>
    </row>
    <row r="288" spans="1:39" s="114" customFormat="1" ht="12.9" customHeight="1" x14ac:dyDescent="0.3">
      <c r="A288" s="40"/>
      <c r="B288" s="41"/>
      <c r="C288" s="99"/>
      <c r="D288" s="40"/>
      <c r="E288" s="40"/>
      <c r="F288" s="40"/>
      <c r="G288" s="40"/>
      <c r="H288" s="172"/>
      <c r="I288" s="172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</row>
    <row r="289" spans="1:39" s="302" customFormat="1" ht="12.9" customHeight="1" x14ac:dyDescent="0.3">
      <c r="B289" s="303"/>
      <c r="C289" s="304"/>
      <c r="H289" s="113"/>
      <c r="I289" s="113"/>
      <c r="J289" s="302">
        <f ca="1">SUM(J39:J281)</f>
        <v>34265.454428654542</v>
      </c>
      <c r="K289" s="302">
        <f ca="1">SUM(K39:K281)</f>
        <v>36660.488544787331</v>
      </c>
      <c r="L289" s="302">
        <f ca="1">SUM(L39:L281)</f>
        <v>26974.230269742307</v>
      </c>
      <c r="M289" s="302">
        <f t="shared" ref="M289:AM289" ca="1" si="82">SUM(M39:M287)</f>
        <v>11740924.461662341</v>
      </c>
      <c r="N289" s="302">
        <f t="shared" ca="1" si="82"/>
        <v>12768287.781455519</v>
      </c>
      <c r="O289" s="302">
        <f t="shared" ca="1" si="82"/>
        <v>13928786.64770096</v>
      </c>
      <c r="P289" s="302">
        <f t="shared" ca="1" si="82"/>
        <v>1616898.0366290659</v>
      </c>
      <c r="Q289" s="302">
        <f t="shared" ca="1" si="82"/>
        <v>2025551.17835883</v>
      </c>
      <c r="R289" s="302">
        <f t="shared" ca="1" si="82"/>
        <v>3425303.0395367448</v>
      </c>
      <c r="S289" s="302">
        <f t="shared" ca="1" si="82"/>
        <v>13357822.498291405</v>
      </c>
      <c r="T289" s="302">
        <f t="shared" ca="1" si="82"/>
        <v>14793838.959814344</v>
      </c>
      <c r="U289" s="302">
        <f t="shared" ca="1" si="82"/>
        <v>17354089.68723771</v>
      </c>
      <c r="V289" s="302">
        <f t="shared" ca="1" si="82"/>
        <v>12569935.515658557</v>
      </c>
      <c r="W289" s="302">
        <f t="shared" ca="1" si="82"/>
        <v>13669839.592473023</v>
      </c>
      <c r="X289" s="302">
        <f t="shared" ca="1" si="82"/>
        <v>14912279.739527237</v>
      </c>
      <c r="Y289" s="302">
        <f t="shared" ca="1" si="82"/>
        <v>1703124.6499111908</v>
      </c>
      <c r="Z289" s="302">
        <f t="shared" ca="1" si="82"/>
        <v>2141929.8838691623</v>
      </c>
      <c r="AA289" s="302">
        <f t="shared" ca="1" si="82"/>
        <v>3659644.0626627519</v>
      </c>
      <c r="AB289" s="302">
        <f t="shared" ca="1" si="82"/>
        <v>14273060.165569749</v>
      </c>
      <c r="AC289" s="302">
        <f t="shared" ca="1" si="82"/>
        <v>15811769.476342183</v>
      </c>
      <c r="AD289" s="302">
        <f t="shared" ca="1" si="82"/>
        <v>18571923.802189995</v>
      </c>
      <c r="AE289" s="302">
        <f t="shared" ca="1" si="82"/>
        <v>10497271.74697135</v>
      </c>
      <c r="AF289" s="302">
        <f t="shared" ca="1" si="82"/>
        <v>11415812.019158117</v>
      </c>
      <c r="AG289" s="302">
        <f t="shared" ca="1" si="82"/>
        <v>12453385.508435626</v>
      </c>
      <c r="AH289" s="302">
        <f t="shared" ca="1" si="82"/>
        <v>836687.75125500886</v>
      </c>
      <c r="AI289" s="302">
        <f t="shared" ca="1" si="82"/>
        <v>1193060.4193554865</v>
      </c>
      <c r="AJ289" s="302">
        <f t="shared" ca="1" si="82"/>
        <v>2816232.5402155174</v>
      </c>
      <c r="AK289" s="302">
        <f t="shared" ca="1" si="82"/>
        <v>11333959.498226361</v>
      </c>
      <c r="AL289" s="302">
        <f t="shared" ca="1" si="82"/>
        <v>12608872.438513605</v>
      </c>
      <c r="AM289" s="302">
        <f t="shared" ca="1" si="82"/>
        <v>15269618.048651142</v>
      </c>
    </row>
    <row r="290" spans="1:39" s="112" customFormat="1" ht="12.9" customHeight="1" x14ac:dyDescent="0.3">
      <c r="A290" s="42"/>
      <c r="B290" s="42"/>
      <c r="C290" s="100"/>
      <c r="D290" s="43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</row>
    <row r="291" spans="1:39" ht="12.9" customHeight="1" x14ac:dyDescent="0.3">
      <c r="E291" s="18" t="e">
        <f>'General Inputs'!#REF!</f>
        <v>#REF!</v>
      </c>
      <c r="F291" s="46" t="s">
        <v>144</v>
      </c>
      <c r="G291" s="18" t="e">
        <f>'General Inputs'!#REF!</f>
        <v>#REF!</v>
      </c>
      <c r="H291" s="44"/>
      <c r="I291" s="44"/>
      <c r="J291" s="44"/>
    </row>
    <row r="292" spans="1:39" ht="12.9" customHeight="1" x14ac:dyDescent="0.3">
      <c r="E292" s="18"/>
      <c r="F292" s="18"/>
      <c r="G292" s="18"/>
      <c r="H292" s="44"/>
      <c r="I292" s="44"/>
      <c r="J292" s="44"/>
    </row>
    <row r="293" spans="1:39" ht="12.75" customHeight="1" x14ac:dyDescent="0.3">
      <c r="E293" s="235" t="s">
        <v>44</v>
      </c>
      <c r="F293" s="235" t="s">
        <v>696</v>
      </c>
      <c r="G293"/>
      <c r="H293" s="44"/>
      <c r="I293" s="44"/>
      <c r="J293" s="44"/>
    </row>
    <row r="294" spans="1:39" ht="12.75" customHeight="1" x14ac:dyDescent="0.3">
      <c r="E294" s="236" t="str">
        <f>INDEX('General Inputs'!$E$270:$E$518,MATCH(Oil_Calcs!F294,'General Inputs'!$F$270:$F$518,0))</f>
        <v>Albania</v>
      </c>
      <c r="F294" s="237" t="s">
        <v>445</v>
      </c>
      <c r="G294"/>
      <c r="H294" s="44"/>
      <c r="I294" s="44"/>
      <c r="J294" s="4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</row>
    <row r="295" spans="1:39" ht="12.75" customHeight="1" x14ac:dyDescent="0.3">
      <c r="E295" s="236" t="str">
        <f>INDEX('General Inputs'!$E$270:$E$518,MATCH(Oil_Calcs!F295,'General Inputs'!$F$270:$F$518,0))</f>
        <v>Algeria</v>
      </c>
      <c r="F295" s="237" t="s">
        <v>157</v>
      </c>
      <c r="G295"/>
      <c r="H295" s="44"/>
      <c r="I295" s="44"/>
      <c r="J295" s="44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7"/>
      <c r="AL295" s="17"/>
    </row>
    <row r="296" spans="1:39" ht="12.75" customHeight="1" x14ac:dyDescent="0.3">
      <c r="E296" s="236" t="str">
        <f>INDEX('General Inputs'!$E$270:$E$518,MATCH(Oil_Calcs!F296,'General Inputs'!$F$270:$F$518,0))</f>
        <v>Angola</v>
      </c>
      <c r="F296" s="237" t="s">
        <v>146</v>
      </c>
      <c r="G296"/>
      <c r="H296" s="44"/>
      <c r="I296" s="44"/>
      <c r="J296" s="44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7"/>
      <c r="AL296" s="17"/>
    </row>
    <row r="297" spans="1:39" ht="12.75" customHeight="1" x14ac:dyDescent="0.3">
      <c r="E297" s="236" t="str">
        <f>INDEX('General Inputs'!$E$270:$E$518,MATCH(Oil_Calcs!F297,'General Inputs'!$F$270:$F$518,0))</f>
        <v>Argentina</v>
      </c>
      <c r="F297" s="237" t="s">
        <v>147</v>
      </c>
      <c r="G297"/>
      <c r="H297" s="44"/>
      <c r="I297" s="44"/>
      <c r="J297" s="44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7"/>
      <c r="AL297" s="17"/>
    </row>
    <row r="298" spans="1:39" ht="12.75" customHeight="1" x14ac:dyDescent="0.3">
      <c r="E298" s="236" t="str">
        <f>INDEX('General Inputs'!$E$270:$E$518,MATCH(Oil_Calcs!F298,'General Inputs'!$F$270:$F$518,0))</f>
        <v>Australia</v>
      </c>
      <c r="F298" s="237" t="s">
        <v>148</v>
      </c>
      <c r="G298"/>
      <c r="H298" s="44"/>
      <c r="I298" s="44"/>
      <c r="J298" s="44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7"/>
      <c r="AL298" s="17"/>
    </row>
    <row r="299" spans="1:39" ht="12.75" customHeight="1" x14ac:dyDescent="0.3">
      <c r="E299" s="236" t="str">
        <f>INDEX('General Inputs'!$E$270:$E$518,MATCH(Oil_Calcs!F299,'General Inputs'!$F$270:$F$518,0))</f>
        <v>Austria</v>
      </c>
      <c r="F299" s="237" t="s">
        <v>453</v>
      </c>
      <c r="G299"/>
      <c r="H299" s="44"/>
      <c r="I299" s="44"/>
      <c r="J299" s="44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7"/>
      <c r="AL299" s="17"/>
    </row>
    <row r="300" spans="1:39" ht="12.75" customHeight="1" x14ac:dyDescent="0.3">
      <c r="E300" s="236" t="str">
        <f>INDEX('General Inputs'!$E$270:$E$518,MATCH(Oil_Calcs!F300,'General Inputs'!$F$270:$F$518,0))</f>
        <v>Azerbaijan</v>
      </c>
      <c r="F300" s="237" t="s">
        <v>149</v>
      </c>
      <c r="G300"/>
      <c r="H300" s="44"/>
      <c r="I300" s="44"/>
      <c r="J300" s="44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7"/>
      <c r="AL300" s="17"/>
    </row>
    <row r="301" spans="1:39" ht="12.75" customHeight="1" x14ac:dyDescent="0.3">
      <c r="E301" s="236" t="str">
        <f>INDEX('General Inputs'!$E$270:$E$518,MATCH(Oil_Calcs!F301,'General Inputs'!$F$270:$F$518,0))</f>
        <v>Bahrain</v>
      </c>
      <c r="F301" s="237" t="s">
        <v>455</v>
      </c>
      <c r="G301"/>
      <c r="H301" s="44"/>
      <c r="I301" s="44"/>
      <c r="J301" s="44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7"/>
      <c r="AL301" s="17"/>
    </row>
    <row r="302" spans="1:39" ht="12.75" customHeight="1" x14ac:dyDescent="0.3">
      <c r="E302" s="236" t="str">
        <f>INDEX('General Inputs'!$E$270:$E$518,MATCH(Oil_Calcs!F302,'General Inputs'!$F$270:$F$518,0))</f>
        <v>Bangladesh</v>
      </c>
      <c r="F302" s="237" t="s">
        <v>456</v>
      </c>
      <c r="G302"/>
      <c r="H302" s="44"/>
      <c r="I302" s="44"/>
      <c r="J302" s="44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7"/>
      <c r="AL302" s="17"/>
    </row>
    <row r="303" spans="1:39" ht="12.75" customHeight="1" x14ac:dyDescent="0.3">
      <c r="E303" s="236" t="str">
        <f>INDEX('General Inputs'!$E$270:$E$518,MATCH(Oil_Calcs!F303,'General Inputs'!$F$270:$F$518,0))</f>
        <v>Belarus</v>
      </c>
      <c r="F303" s="237" t="s">
        <v>458</v>
      </c>
      <c r="G303"/>
      <c r="H303" s="44"/>
      <c r="I303" s="44"/>
      <c r="J303" s="44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7"/>
      <c r="AL303" s="17"/>
    </row>
    <row r="304" spans="1:39" ht="12.75" customHeight="1" x14ac:dyDescent="0.3">
      <c r="E304" s="236" t="str">
        <f>INDEX('General Inputs'!$E$270:$E$518,MATCH(Oil_Calcs!F304,'General Inputs'!$F$270:$F$518,0))</f>
        <v>Belgium</v>
      </c>
      <c r="F304" s="237" t="s">
        <v>459</v>
      </c>
      <c r="G304"/>
      <c r="H304" s="44"/>
      <c r="I304" s="44"/>
      <c r="J304" s="4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7"/>
      <c r="AL304" s="17"/>
    </row>
    <row r="305" spans="5:38" ht="12.75" customHeight="1" x14ac:dyDescent="0.3">
      <c r="E305" s="236" t="str">
        <f>INDEX('General Inputs'!$E$270:$E$518,MATCH(Oil_Calcs!F305,'General Inputs'!$F$270:$F$518,0))</f>
        <v>Belize</v>
      </c>
      <c r="F305" s="237" t="s">
        <v>460</v>
      </c>
      <c r="G305"/>
      <c r="H305" s="44"/>
      <c r="I305" s="44"/>
      <c r="J305" s="44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7"/>
      <c r="AL305" s="17"/>
    </row>
    <row r="306" spans="5:38" ht="12.75" customHeight="1" x14ac:dyDescent="0.3">
      <c r="E306" s="236" t="str">
        <f>INDEX('General Inputs'!$E$270:$E$518,MATCH(Oil_Calcs!F306,'General Inputs'!$F$270:$F$518,0))</f>
        <v>Bolivia</v>
      </c>
      <c r="F306" s="237" t="s">
        <v>464</v>
      </c>
      <c r="G306"/>
      <c r="H306" s="44"/>
      <c r="I306" s="44"/>
      <c r="J306" s="44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7"/>
      <c r="AL306" s="17"/>
    </row>
    <row r="307" spans="5:38" ht="12.75" customHeight="1" x14ac:dyDescent="0.3">
      <c r="E307" s="236" t="str">
        <f>INDEX('General Inputs'!$E$270:$E$518,MATCH(Oil_Calcs!F307,'General Inputs'!$F$270:$F$518,0))</f>
        <v>Bosnia and Herzegovina</v>
      </c>
      <c r="F307" s="237" t="s">
        <v>466</v>
      </c>
      <c r="G307"/>
      <c r="H307" s="44"/>
      <c r="I307" s="44"/>
      <c r="J307" s="44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7"/>
      <c r="AL307" s="17"/>
    </row>
    <row r="308" spans="5:38" ht="12.75" customHeight="1" x14ac:dyDescent="0.3">
      <c r="E308" s="236" t="str">
        <f>INDEX('General Inputs'!$E$270:$E$518,MATCH(Oil_Calcs!F308,'General Inputs'!$F$270:$F$518,0))</f>
        <v>Brazil</v>
      </c>
      <c r="F308" s="237" t="s">
        <v>151</v>
      </c>
      <c r="G308"/>
      <c r="H308" s="44"/>
      <c r="I308" s="44"/>
      <c r="J308" s="44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7"/>
      <c r="AL308" s="17"/>
    </row>
    <row r="309" spans="5:38" ht="12.75" customHeight="1" x14ac:dyDescent="0.3">
      <c r="E309" s="236" t="str">
        <f>INDEX('General Inputs'!$E$270:$E$518,MATCH(Oil_Calcs!F309,'General Inputs'!$F$270:$F$518,0))</f>
        <v>Brunei</v>
      </c>
      <c r="F309" s="237" t="s">
        <v>150</v>
      </c>
      <c r="G309"/>
      <c r="H309" s="44"/>
      <c r="I309" s="44"/>
      <c r="J309" s="44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7"/>
      <c r="AL309" s="17"/>
    </row>
    <row r="310" spans="5:38" ht="12.75" customHeight="1" x14ac:dyDescent="0.3">
      <c r="E310" s="236" t="str">
        <f>INDEX('General Inputs'!$E$270:$E$518,MATCH(Oil_Calcs!F310,'General Inputs'!$F$270:$F$518,0))</f>
        <v>Bulgaria</v>
      </c>
      <c r="F310" s="237" t="s">
        <v>470</v>
      </c>
      <c r="G310"/>
      <c r="H310" s="44"/>
      <c r="I310" s="44"/>
      <c r="J310" s="44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 s="17"/>
      <c r="AL310" s="17"/>
    </row>
    <row r="311" spans="5:38" ht="12.75" customHeight="1" x14ac:dyDescent="0.3">
      <c r="E311" s="236" t="str">
        <f>INDEX('General Inputs'!$E$270:$E$518,MATCH(Oil_Calcs!F311,'General Inputs'!$F$270:$F$518,0))</f>
        <v>Cote d'Ivoire</v>
      </c>
      <c r="F311" s="237" t="s">
        <v>485</v>
      </c>
      <c r="G311"/>
      <c r="H311" s="44"/>
      <c r="I311" s="44"/>
      <c r="J311" s="44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7"/>
      <c r="AL311" s="17"/>
    </row>
    <row r="312" spans="5:38" ht="12.75" customHeight="1" x14ac:dyDescent="0.3">
      <c r="E312" s="236" t="str">
        <f>INDEX('General Inputs'!$E$270:$E$518,MATCH(Oil_Calcs!F312,'General Inputs'!$F$270:$F$518,0))</f>
        <v>Cameroon</v>
      </c>
      <c r="F312" s="237" t="s">
        <v>475</v>
      </c>
      <c r="G312"/>
      <c r="H312" s="44"/>
      <c r="I312" s="44"/>
      <c r="J312" s="44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7"/>
      <c r="AL312" s="17"/>
    </row>
    <row r="313" spans="5:38" ht="12.75" customHeight="1" x14ac:dyDescent="0.3">
      <c r="E313" s="236" t="str">
        <f>INDEX('General Inputs'!$E$270:$E$518,MATCH(Oil_Calcs!F313,'General Inputs'!$F$270:$F$518,0))</f>
        <v>Canada</v>
      </c>
      <c r="F313" s="237" t="s">
        <v>152</v>
      </c>
      <c r="G313"/>
      <c r="H313" s="44"/>
      <c r="I313" s="44"/>
      <c r="J313" s="44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 s="17"/>
      <c r="AL313" s="17"/>
    </row>
    <row r="314" spans="5:38" ht="12.75" customHeight="1" x14ac:dyDescent="0.3">
      <c r="E314" s="236" t="str">
        <f>INDEX('General Inputs'!$E$270:$E$518,MATCH(Oil_Calcs!F314,'General Inputs'!$F$270:$F$518,0))</f>
        <v>Chad</v>
      </c>
      <c r="F314" s="237" t="s">
        <v>183</v>
      </c>
      <c r="G314"/>
      <c r="H314" s="44"/>
      <c r="I314" s="44"/>
      <c r="J314" s="4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 s="17"/>
      <c r="AL314" s="17"/>
    </row>
    <row r="315" spans="5:38" ht="12.75" customHeight="1" x14ac:dyDescent="0.3">
      <c r="E315" s="236" t="str">
        <f>INDEX('General Inputs'!$E$270:$E$518,MATCH(Oil_Calcs!F315,'General Inputs'!$F$270:$F$518,0))</f>
        <v>Chile</v>
      </c>
      <c r="F315" s="237" t="s">
        <v>478</v>
      </c>
      <c r="G315"/>
      <c r="H315" s="44"/>
      <c r="I315" s="44"/>
      <c r="J315" s="44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 s="17"/>
      <c r="AL315" s="17"/>
    </row>
    <row r="316" spans="5:38" ht="12.75" customHeight="1" x14ac:dyDescent="0.3">
      <c r="E316" s="236" t="str">
        <f>INDEX('General Inputs'!$E$270:$E$518,MATCH(Oil_Calcs!F316,'General Inputs'!$F$270:$F$518,0))</f>
        <v>China</v>
      </c>
      <c r="F316" s="237" t="s">
        <v>154</v>
      </c>
      <c r="G316"/>
      <c r="H316" s="44"/>
      <c r="I316" s="44"/>
      <c r="J316" s="44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7"/>
      <c r="AL316" s="17"/>
    </row>
    <row r="317" spans="5:38" ht="12.75" customHeight="1" x14ac:dyDescent="0.3">
      <c r="E317" s="236" t="str">
        <f>INDEX('General Inputs'!$E$270:$E$518,MATCH(Oil_Calcs!F317,'General Inputs'!$F$270:$F$518,0))</f>
        <v>Colombia</v>
      </c>
      <c r="F317" s="237" t="s">
        <v>155</v>
      </c>
      <c r="G317"/>
      <c r="H317" s="44"/>
      <c r="I317" s="44"/>
      <c r="J317" s="44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7"/>
      <c r="AL317" s="17"/>
    </row>
    <row r="318" spans="5:38" ht="12.75" customHeight="1" x14ac:dyDescent="0.3">
      <c r="E318" s="236" t="str">
        <f>INDEX('General Inputs'!$E$270:$E$518,MATCH(Oil_Calcs!F318,'General Inputs'!$F$270:$F$518,0))</f>
        <v>Congo Brazzaville</v>
      </c>
      <c r="F318" s="237" t="s">
        <v>153</v>
      </c>
      <c r="G318"/>
      <c r="H318" s="44"/>
      <c r="I318" s="44"/>
      <c r="J318" s="44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7"/>
      <c r="AL318" s="17"/>
    </row>
    <row r="319" spans="5:38" ht="12.75" customHeight="1" x14ac:dyDescent="0.3">
      <c r="E319" s="236" t="str">
        <f>INDEX('General Inputs'!$E$270:$E$518,MATCH(Oil_Calcs!F319,'General Inputs'!$F$270:$F$518,0))</f>
        <v>DR Congo</v>
      </c>
      <c r="F319" s="237" t="s">
        <v>482</v>
      </c>
      <c r="G319"/>
      <c r="H319" s="44"/>
      <c r="I319" s="44"/>
      <c r="J319" s="44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7"/>
      <c r="AL319" s="17"/>
    </row>
    <row r="320" spans="5:38" ht="12.75" customHeight="1" x14ac:dyDescent="0.3">
      <c r="E320" s="236" t="str">
        <f>INDEX('General Inputs'!$E$270:$E$518,MATCH(Oil_Calcs!F320,'General Inputs'!$F$270:$F$518,0))</f>
        <v>Croatia</v>
      </c>
      <c r="F320" s="237" t="s">
        <v>486</v>
      </c>
      <c r="G320"/>
      <c r="H320" s="44"/>
      <c r="I320" s="44"/>
      <c r="J320" s="44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 s="17"/>
      <c r="AL320" s="17"/>
    </row>
    <row r="321" spans="5:38" ht="12.75" customHeight="1" x14ac:dyDescent="0.3">
      <c r="E321" s="236" t="str">
        <f>INDEX('General Inputs'!$E$270:$E$518,MATCH(Oil_Calcs!F321,'General Inputs'!$F$270:$F$518,0))</f>
        <v>Cuba</v>
      </c>
      <c r="F321" s="237" t="s">
        <v>487</v>
      </c>
      <c r="G321"/>
      <c r="H321" s="44"/>
      <c r="I321" s="44"/>
      <c r="J321" s="44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 s="17"/>
      <c r="AL321" s="17"/>
    </row>
    <row r="322" spans="5:38" ht="12.75" customHeight="1" x14ac:dyDescent="0.3">
      <c r="E322" s="236" t="str">
        <f>INDEX('General Inputs'!$E$270:$E$518,MATCH(Oil_Calcs!F322,'General Inputs'!$F$270:$F$518,0))</f>
        <v>Czechia</v>
      </c>
      <c r="F322" s="237" t="s">
        <v>490</v>
      </c>
      <c r="G322"/>
      <c r="H322" s="44"/>
      <c r="I322" s="44"/>
      <c r="J322" s="44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 s="17"/>
      <c r="AL322" s="17"/>
    </row>
    <row r="323" spans="5:38" ht="12.75" customHeight="1" x14ac:dyDescent="0.3">
      <c r="E323" s="236" t="str">
        <f>INDEX('General Inputs'!$E$270:$E$518,MATCH(Oil_Calcs!F323,'General Inputs'!$F$270:$F$518,0))</f>
        <v>Denmark</v>
      </c>
      <c r="F323" s="237" t="s">
        <v>156</v>
      </c>
      <c r="G323"/>
      <c r="H323" s="44"/>
      <c r="I323" s="44"/>
      <c r="J323" s="44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 s="17"/>
      <c r="AL323" s="17"/>
    </row>
    <row r="324" spans="5:38" ht="12.75" customHeight="1" x14ac:dyDescent="0.3">
      <c r="E324" s="236" t="str">
        <f>INDEX('General Inputs'!$E$270:$E$518,MATCH(Oil_Calcs!F324,'General Inputs'!$F$270:$F$518,0))</f>
        <v>Ecuador</v>
      </c>
      <c r="F324" s="237" t="s">
        <v>158</v>
      </c>
      <c r="G324"/>
      <c r="H324" s="44"/>
      <c r="I324" s="44"/>
      <c r="J324" s="4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 s="17"/>
      <c r="AL324" s="17"/>
    </row>
    <row r="325" spans="5:38" ht="12.75" customHeight="1" x14ac:dyDescent="0.3">
      <c r="E325" s="236" t="str">
        <f>INDEX('General Inputs'!$E$270:$E$518,MATCH(Oil_Calcs!F325,'General Inputs'!$F$270:$F$518,0))</f>
        <v>Egypt</v>
      </c>
      <c r="F325" s="237" t="s">
        <v>159</v>
      </c>
      <c r="G325"/>
      <c r="H325" s="44"/>
      <c r="I325" s="44"/>
      <c r="J325" s="44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s="17"/>
      <c r="AL325" s="17"/>
    </row>
    <row r="326" spans="5:38" ht="12.75" customHeight="1" x14ac:dyDescent="0.3">
      <c r="E326" s="236" t="str">
        <f>INDEX('General Inputs'!$E$270:$E$518,MATCH(Oil_Calcs!F326,'General Inputs'!$F$270:$F$518,0))</f>
        <v>Equatorial Guinea</v>
      </c>
      <c r="F326" s="237" t="s">
        <v>162</v>
      </c>
      <c r="G326"/>
      <c r="H326" s="44"/>
      <c r="I326" s="44"/>
      <c r="J326" s="44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 s="17"/>
      <c r="AL326" s="17"/>
    </row>
    <row r="327" spans="5:38" ht="12.75" customHeight="1" x14ac:dyDescent="0.3">
      <c r="E327" s="236" t="str">
        <f>INDEX('General Inputs'!$E$270:$E$518,MATCH(Oil_Calcs!F327,'General Inputs'!$F$270:$F$518,0))</f>
        <v>Estonia</v>
      </c>
      <c r="F327" s="237" t="s">
        <v>496</v>
      </c>
      <c r="G327"/>
      <c r="H327" s="44"/>
      <c r="I327" s="44"/>
      <c r="J327" s="44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 s="17"/>
      <c r="AL327" s="17"/>
    </row>
    <row r="328" spans="5:38" ht="12.75" customHeight="1" x14ac:dyDescent="0.3">
      <c r="E328" s="236" t="str">
        <f>INDEX('General Inputs'!$E$270:$E$518,MATCH(Oil_Calcs!F328,'General Inputs'!$F$270:$F$518,0))</f>
        <v>Finland</v>
      </c>
      <c r="F328" s="237" t="s">
        <v>502</v>
      </c>
      <c r="G328"/>
      <c r="H328" s="44"/>
      <c r="I328" s="44"/>
      <c r="J328" s="44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 s="17"/>
      <c r="AL328" s="17"/>
    </row>
    <row r="329" spans="5:38" ht="12.75" customHeight="1" x14ac:dyDescent="0.3">
      <c r="E329" s="236" t="str">
        <f>INDEX('General Inputs'!$E$270:$E$518,MATCH(Oil_Calcs!F329,'General Inputs'!$F$270:$F$518,0))</f>
        <v>France</v>
      </c>
      <c r="F329" s="237" t="s">
        <v>503</v>
      </c>
      <c r="G329"/>
      <c r="H329" s="44"/>
      <c r="I329" s="44"/>
      <c r="J329" s="44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 s="17"/>
      <c r="AL329" s="17"/>
    </row>
    <row r="330" spans="5:38" ht="12.75" customHeight="1" x14ac:dyDescent="0.3">
      <c r="E330" s="236" t="str">
        <f>INDEX('General Inputs'!$E$270:$E$518,MATCH(Oil_Calcs!F330,'General Inputs'!$F$270:$F$518,0))</f>
        <v>French Southern Territories</v>
      </c>
      <c r="F330" s="237" t="s">
        <v>506</v>
      </c>
      <c r="G330"/>
      <c r="H330" s="44"/>
      <c r="I330" s="44"/>
      <c r="J330" s="44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 s="17"/>
      <c r="AL330" s="17"/>
    </row>
    <row r="331" spans="5:38" ht="12.75" customHeight="1" x14ac:dyDescent="0.3">
      <c r="E331" s="236" t="str">
        <f>INDEX('General Inputs'!$E$270:$E$518,MATCH(Oil_Calcs!F331,'General Inputs'!$F$270:$F$518,0))</f>
        <v>Gabon</v>
      </c>
      <c r="F331" s="237" t="s">
        <v>160</v>
      </c>
      <c r="G331"/>
      <c r="H331" s="44"/>
      <c r="I331" s="44"/>
      <c r="J331" s="44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 s="17"/>
      <c r="AL331" s="17"/>
    </row>
    <row r="332" spans="5:38" ht="12.75" customHeight="1" x14ac:dyDescent="0.3">
      <c r="E332" s="236" t="str">
        <f>INDEX('General Inputs'!$E$270:$E$518,MATCH(Oil_Calcs!F332,'General Inputs'!$F$270:$F$518,0))</f>
        <v>Georgia</v>
      </c>
      <c r="F332" s="237" t="s">
        <v>508</v>
      </c>
      <c r="G332"/>
      <c r="H332" s="44"/>
      <c r="I332" s="44"/>
      <c r="J332" s="44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 s="17"/>
      <c r="AL332" s="17"/>
    </row>
    <row r="333" spans="5:38" ht="12.75" customHeight="1" x14ac:dyDescent="0.3">
      <c r="E333" s="236" t="str">
        <f>INDEX('General Inputs'!$E$270:$E$518,MATCH(Oil_Calcs!F333,'General Inputs'!$F$270:$F$518,0))</f>
        <v>Germany</v>
      </c>
      <c r="F333" s="237" t="s">
        <v>509</v>
      </c>
      <c r="G333"/>
      <c r="H333" s="44"/>
      <c r="I333" s="44"/>
      <c r="J333" s="44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 s="17"/>
      <c r="AL333" s="17"/>
    </row>
    <row r="334" spans="5:38" ht="12.75" customHeight="1" x14ac:dyDescent="0.3">
      <c r="E334" s="236" t="str">
        <f>INDEX('General Inputs'!$E$270:$E$518,MATCH(Oil_Calcs!F334,'General Inputs'!$F$270:$F$518,0))</f>
        <v>Ghana</v>
      </c>
      <c r="F334" s="237" t="s">
        <v>510</v>
      </c>
      <c r="G334"/>
      <c r="H334" s="44"/>
      <c r="I334" s="44"/>
      <c r="J334" s="4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 s="17"/>
      <c r="AL334" s="17"/>
    </row>
    <row r="335" spans="5:38" ht="12.75" customHeight="1" x14ac:dyDescent="0.3">
      <c r="E335" s="236" t="str">
        <f>INDEX('General Inputs'!$E$270:$E$518,MATCH(Oil_Calcs!F335,'General Inputs'!$F$270:$F$518,0))</f>
        <v>Greece</v>
      </c>
      <c r="F335" s="237" t="s">
        <v>512</v>
      </c>
      <c r="G335"/>
      <c r="H335" s="44"/>
      <c r="I335" s="44"/>
      <c r="J335" s="44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 s="17"/>
      <c r="AL335" s="17"/>
    </row>
    <row r="336" spans="5:38" ht="12.75" customHeight="1" x14ac:dyDescent="0.3">
      <c r="E336" s="236" t="str">
        <f>INDEX('General Inputs'!$E$270:$E$518,MATCH(Oil_Calcs!F336,'General Inputs'!$F$270:$F$518,0))</f>
        <v>Guatemala</v>
      </c>
      <c r="F336" s="237" t="s">
        <v>517</v>
      </c>
      <c r="G336"/>
      <c r="H336" s="44"/>
      <c r="I336" s="44"/>
      <c r="J336" s="44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 s="17"/>
      <c r="AL336" s="17"/>
    </row>
    <row r="337" spans="5:38" ht="12.75" customHeight="1" x14ac:dyDescent="0.3">
      <c r="E337" s="236" t="str">
        <f>INDEX('General Inputs'!$E$270:$E$518,MATCH(Oil_Calcs!F337,'General Inputs'!$F$270:$F$518,0))</f>
        <v>Guyana</v>
      </c>
      <c r="F337" s="237" t="s">
        <v>521</v>
      </c>
      <c r="G337"/>
      <c r="H337" s="44"/>
      <c r="I337" s="44"/>
      <c r="J337" s="44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 s="17"/>
      <c r="AL337" s="17"/>
    </row>
    <row r="338" spans="5:38" ht="12.75" customHeight="1" x14ac:dyDescent="0.3">
      <c r="E338" s="236" t="str">
        <f>INDEX('General Inputs'!$E$270:$E$518,MATCH(Oil_Calcs!F338,'General Inputs'!$F$270:$F$518,0))</f>
        <v>Hungary</v>
      </c>
      <c r="F338" s="237" t="s">
        <v>527</v>
      </c>
      <c r="G338"/>
      <c r="H338" s="44"/>
      <c r="I338" s="44"/>
      <c r="J338" s="44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 s="17"/>
      <c r="AL338" s="17"/>
    </row>
    <row r="339" spans="5:38" ht="12.75" customHeight="1" x14ac:dyDescent="0.3">
      <c r="E339" s="236" t="str">
        <f>INDEX('General Inputs'!$E$270:$E$518,MATCH(Oil_Calcs!F339,'General Inputs'!$F$270:$F$518,0))</f>
        <v>India</v>
      </c>
      <c r="F339" s="237" t="s">
        <v>164</v>
      </c>
      <c r="G339"/>
      <c r="H339" s="44"/>
      <c r="I339" s="44"/>
      <c r="J339" s="44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s="17"/>
      <c r="AL339" s="17"/>
    </row>
    <row r="340" spans="5:38" ht="12.75" customHeight="1" x14ac:dyDescent="0.3">
      <c r="E340" s="236" t="str">
        <f>INDEX('General Inputs'!$E$270:$E$518,MATCH(Oil_Calcs!F340,'General Inputs'!$F$270:$F$518,0))</f>
        <v>Indonesia</v>
      </c>
      <c r="F340" s="237" t="s">
        <v>163</v>
      </c>
      <c r="G340"/>
      <c r="H340" s="44"/>
      <c r="I340" s="44"/>
      <c r="J340" s="44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 s="17"/>
      <c r="AL340" s="17"/>
    </row>
    <row r="341" spans="5:38" ht="12.75" customHeight="1" x14ac:dyDescent="0.3">
      <c r="E341" s="236" t="str">
        <f>INDEX('General Inputs'!$E$270:$E$518,MATCH(Oil_Calcs!F341,'General Inputs'!$F$270:$F$518,0))</f>
        <v>Iran</v>
      </c>
      <c r="F341" s="237" t="s">
        <v>166</v>
      </c>
      <c r="G341"/>
      <c r="H341" s="44"/>
      <c r="I341" s="44"/>
      <c r="J341" s="44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 s="17"/>
      <c r="AL341" s="17"/>
    </row>
    <row r="342" spans="5:38" ht="12.75" customHeight="1" x14ac:dyDescent="0.3">
      <c r="E342" s="236" t="str">
        <f>INDEX('General Inputs'!$E$270:$E$518,MATCH(Oil_Calcs!F342,'General Inputs'!$F$270:$F$518,0))</f>
        <v>Iraq</v>
      </c>
      <c r="F342" s="237" t="s">
        <v>165</v>
      </c>
      <c r="G342"/>
      <c r="H342" s="44"/>
      <c r="I342" s="44"/>
      <c r="J342" s="44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 s="17"/>
      <c r="AL342" s="17"/>
    </row>
    <row r="343" spans="5:38" ht="12.75" customHeight="1" x14ac:dyDescent="0.3">
      <c r="E343" s="236" t="str">
        <f>INDEX('General Inputs'!$E$270:$E$518,MATCH(Oil_Calcs!F343,'General Inputs'!$F$270:$F$518,0))</f>
        <v>Ireland</v>
      </c>
      <c r="F343" s="237" t="s">
        <v>529</v>
      </c>
      <c r="G343"/>
      <c r="H343" s="44"/>
      <c r="I343" s="44"/>
      <c r="J343" s="44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 s="17"/>
      <c r="AL343" s="17"/>
    </row>
    <row r="344" spans="5:38" ht="12.75" customHeight="1" x14ac:dyDescent="0.3">
      <c r="E344" s="236" t="str">
        <f>INDEX('General Inputs'!$E$270:$E$518,MATCH(Oil_Calcs!F344,'General Inputs'!$F$270:$F$518,0))</f>
        <v>Israel</v>
      </c>
      <c r="F344" s="237" t="s">
        <v>531</v>
      </c>
      <c r="G344"/>
      <c r="H344" s="44"/>
      <c r="I344" s="44"/>
      <c r="J344" s="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 s="17"/>
      <c r="AL344" s="17"/>
    </row>
    <row r="345" spans="5:38" ht="12.75" customHeight="1" x14ac:dyDescent="0.3">
      <c r="E345" s="236" t="str">
        <f>INDEX('General Inputs'!$E$270:$E$518,MATCH(Oil_Calcs!F345,'General Inputs'!$F$270:$F$518,0))</f>
        <v>Italy</v>
      </c>
      <c r="F345" s="237" t="s">
        <v>167</v>
      </c>
      <c r="G345"/>
      <c r="H345" s="44"/>
      <c r="I345" s="44"/>
      <c r="J345" s="44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 s="17"/>
      <c r="AL345" s="17"/>
    </row>
    <row r="346" spans="5:38" ht="12.75" customHeight="1" x14ac:dyDescent="0.3">
      <c r="E346" s="236" t="str">
        <f>INDEX('General Inputs'!$E$270:$E$518,MATCH(Oil_Calcs!F346,'General Inputs'!$F$270:$F$518,0))</f>
        <v>Japan</v>
      </c>
      <c r="F346" s="237" t="s">
        <v>533</v>
      </c>
      <c r="G346"/>
      <c r="H346" s="44"/>
      <c r="I346" s="44"/>
      <c r="J346" s="44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 s="17"/>
      <c r="AL346" s="17"/>
    </row>
    <row r="347" spans="5:38" ht="12.75" customHeight="1" x14ac:dyDescent="0.3">
      <c r="E347" s="236" t="str">
        <f>INDEX('General Inputs'!$E$270:$E$518,MATCH(Oil_Calcs!F347,'General Inputs'!$F$270:$F$518,0))</f>
        <v>Jordan</v>
      </c>
      <c r="F347" s="237" t="s">
        <v>535</v>
      </c>
      <c r="G347"/>
      <c r="H347" s="44"/>
      <c r="I347" s="44"/>
      <c r="J347" s="44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 s="17"/>
      <c r="AL347" s="17"/>
    </row>
    <row r="348" spans="5:38" ht="12.75" customHeight="1" x14ac:dyDescent="0.3">
      <c r="E348" s="236" t="str">
        <f>INDEX('General Inputs'!$E$270:$E$518,MATCH(Oil_Calcs!F348,'General Inputs'!$F$270:$F$518,0))</f>
        <v>Kazakhstan</v>
      </c>
      <c r="F348" s="237" t="s">
        <v>169</v>
      </c>
      <c r="G348"/>
      <c r="H348" s="44"/>
      <c r="I348" s="44"/>
      <c r="J348" s="44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s="17"/>
      <c r="AL348" s="17"/>
    </row>
    <row r="349" spans="5:38" ht="12.75" customHeight="1" x14ac:dyDescent="0.3">
      <c r="E349" s="236" t="str">
        <f>INDEX('General Inputs'!$E$270:$E$518,MATCH(Oil_Calcs!F349,'General Inputs'!$F$270:$F$518,0))</f>
        <v>Korea (Democratic People's Republic of)</v>
      </c>
      <c r="F349" s="237" t="s">
        <v>538</v>
      </c>
      <c r="G349"/>
      <c r="H349" s="44"/>
      <c r="I349" s="44"/>
      <c r="J349" s="44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 s="17"/>
      <c r="AL349" s="17"/>
    </row>
    <row r="350" spans="5:38" ht="12.75" customHeight="1" x14ac:dyDescent="0.3">
      <c r="E350" s="236" t="str">
        <f>INDEX('General Inputs'!$E$270:$E$518,MATCH(Oil_Calcs!F350,'General Inputs'!$F$270:$F$518,0))</f>
        <v>Korea, Republic of</v>
      </c>
      <c r="F350" s="237" t="s">
        <v>539</v>
      </c>
      <c r="G350"/>
      <c r="H350" s="44"/>
      <c r="I350" s="44"/>
      <c r="J350" s="44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 s="17"/>
      <c r="AL350" s="17"/>
    </row>
    <row r="351" spans="5:38" ht="12.75" customHeight="1" x14ac:dyDescent="0.3">
      <c r="E351" s="236" t="str">
        <f>INDEX('General Inputs'!$E$270:$E$518,MATCH(Oil_Calcs!F351,'General Inputs'!$F$270:$F$518,0))</f>
        <v>Kuwait</v>
      </c>
      <c r="F351" s="237" t="s">
        <v>168</v>
      </c>
      <c r="G351"/>
      <c r="H351" s="44"/>
      <c r="I351" s="44"/>
      <c r="J351" s="44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 s="17"/>
      <c r="AL351" s="17"/>
    </row>
    <row r="352" spans="5:38" ht="12.75" customHeight="1" x14ac:dyDescent="0.3">
      <c r="E352" s="236" t="str">
        <f>INDEX('General Inputs'!$E$270:$E$518,MATCH(Oil_Calcs!F352,'General Inputs'!$F$270:$F$518,0))</f>
        <v>Kyrgyzstan</v>
      </c>
      <c r="F352" s="237" t="s">
        <v>540</v>
      </c>
      <c r="G352"/>
      <c r="H352" s="44"/>
      <c r="I352" s="44"/>
      <c r="J352" s="44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 s="17"/>
      <c r="AL352" s="17"/>
    </row>
    <row r="353" spans="5:38" ht="12.75" customHeight="1" x14ac:dyDescent="0.3">
      <c r="E353" s="236" t="str">
        <f>INDEX('General Inputs'!$E$270:$E$518,MATCH(Oil_Calcs!F353,'General Inputs'!$F$270:$F$518,0))</f>
        <v>Latvia</v>
      </c>
      <c r="F353" s="237" t="s">
        <v>542</v>
      </c>
      <c r="G353"/>
      <c r="H353" s="44"/>
      <c r="I353" s="44"/>
      <c r="J353" s="44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 s="17"/>
      <c r="AL353" s="17"/>
    </row>
    <row r="354" spans="5:38" ht="12.75" customHeight="1" x14ac:dyDescent="0.3">
      <c r="E354" s="236" t="str">
        <f>INDEX('General Inputs'!$E$270:$E$518,MATCH(Oil_Calcs!F354,'General Inputs'!$F$270:$F$518,0))</f>
        <v>Libya</v>
      </c>
      <c r="F354" s="237" t="s">
        <v>170</v>
      </c>
      <c r="G354"/>
      <c r="H354" s="44"/>
      <c r="I354" s="44"/>
      <c r="J354" s="4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 s="17"/>
      <c r="AL354" s="17"/>
    </row>
    <row r="355" spans="5:38" ht="12.75" customHeight="1" x14ac:dyDescent="0.3">
      <c r="E355" s="236" t="str">
        <f>INDEX('General Inputs'!$E$270:$E$518,MATCH(Oil_Calcs!F355,'General Inputs'!$F$270:$F$518,0))</f>
        <v>Lithuania</v>
      </c>
      <c r="F355" s="237" t="s">
        <v>547</v>
      </c>
      <c r="G355"/>
      <c r="H355" s="44"/>
      <c r="I355" s="44"/>
      <c r="J355" s="44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 s="17"/>
      <c r="AL355" s="17"/>
    </row>
    <row r="356" spans="5:38" ht="12.75" customHeight="1" x14ac:dyDescent="0.3">
      <c r="E356" s="236" t="str">
        <f>INDEX('General Inputs'!$E$270:$E$518,MATCH(Oil_Calcs!F356,'General Inputs'!$F$270:$F$518,0))</f>
        <v>Malaysia</v>
      </c>
      <c r="F356" s="237" t="s">
        <v>172</v>
      </c>
      <c r="G356"/>
      <c r="H356" s="44"/>
      <c r="I356" s="44"/>
      <c r="J356" s="44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 s="17"/>
      <c r="AL356" s="17"/>
    </row>
    <row r="357" spans="5:38" ht="12.75" customHeight="1" x14ac:dyDescent="0.3">
      <c r="E357" s="236" t="str">
        <f>INDEX('General Inputs'!$E$270:$E$518,MATCH(Oil_Calcs!F357,'General Inputs'!$F$270:$F$518,0))</f>
        <v>Mexico</v>
      </c>
      <c r="F357" s="237" t="s">
        <v>171</v>
      </c>
      <c r="G357"/>
      <c r="H357" s="44"/>
      <c r="I357" s="44"/>
      <c r="J357" s="44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 s="17"/>
      <c r="AL357" s="17"/>
    </row>
    <row r="358" spans="5:38" ht="12.75" customHeight="1" x14ac:dyDescent="0.3">
      <c r="E358" s="236" t="str">
        <f>INDEX('General Inputs'!$E$270:$E$518,MATCH(Oil_Calcs!F358,'General Inputs'!$F$270:$F$518,0))</f>
        <v>Mongolia</v>
      </c>
      <c r="F358" s="237" t="s">
        <v>34</v>
      </c>
      <c r="G358"/>
      <c r="H358" s="44"/>
      <c r="I358" s="44"/>
      <c r="J358" s="44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 s="17"/>
      <c r="AL358" s="17"/>
    </row>
    <row r="359" spans="5:38" ht="12.75" customHeight="1" x14ac:dyDescent="0.3">
      <c r="E359" s="236" t="str">
        <f>INDEX('General Inputs'!$E$270:$E$518,MATCH(Oil_Calcs!F359,'General Inputs'!$F$270:$F$518,0))</f>
        <v>Morocco</v>
      </c>
      <c r="F359" s="237" t="s">
        <v>565</v>
      </c>
      <c r="G359"/>
      <c r="H359" s="44"/>
      <c r="I359" s="44"/>
      <c r="J359" s="44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 s="17"/>
      <c r="AL359" s="17"/>
    </row>
    <row r="360" spans="5:38" ht="12.75" customHeight="1" x14ac:dyDescent="0.3">
      <c r="E360" s="236" t="str">
        <f>INDEX('General Inputs'!$E$270:$E$518,MATCH(Oil_Calcs!F360,'General Inputs'!$F$270:$F$518,0))</f>
        <v>Myanmar</v>
      </c>
      <c r="F360" s="237" t="s">
        <v>567</v>
      </c>
      <c r="G360"/>
      <c r="H360" s="44"/>
      <c r="I360" s="44"/>
      <c r="J360" s="44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 s="17"/>
      <c r="AL360" s="17"/>
    </row>
    <row r="361" spans="5:38" ht="12.75" customHeight="1" x14ac:dyDescent="0.3">
      <c r="E361" s="236" t="str">
        <f>INDEX('General Inputs'!$E$270:$E$518,MATCH(Oil_Calcs!F361,'General Inputs'!$F$270:$F$518,0))</f>
        <v>Netherlands</v>
      </c>
      <c r="F361" s="237" t="s">
        <v>571</v>
      </c>
      <c r="G361"/>
      <c r="H361" s="44"/>
      <c r="I361" s="44"/>
      <c r="J361" s="44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 s="17"/>
      <c r="AL361" s="17"/>
    </row>
    <row r="362" spans="5:38" ht="12.75" customHeight="1" x14ac:dyDescent="0.3">
      <c r="E362" s="236" t="str">
        <f>INDEX('General Inputs'!$E$270:$E$518,MATCH(Oil_Calcs!F362,'General Inputs'!$F$270:$F$518,0))</f>
        <v>New Caledonia</v>
      </c>
      <c r="F362" s="237" t="s">
        <v>572</v>
      </c>
      <c r="G362"/>
      <c r="H362" s="44"/>
      <c r="I362" s="44"/>
      <c r="J362" s="44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 s="17"/>
      <c r="AL362" s="17"/>
    </row>
    <row r="363" spans="5:38" ht="12.75" customHeight="1" x14ac:dyDescent="0.3">
      <c r="E363" s="236" t="str">
        <f>INDEX('General Inputs'!$E$270:$E$518,MATCH(Oil_Calcs!F363,'General Inputs'!$F$270:$F$518,0))</f>
        <v>New Zealand</v>
      </c>
      <c r="F363" s="237" t="s">
        <v>573</v>
      </c>
      <c r="G363"/>
      <c r="H363" s="44"/>
      <c r="I363" s="44"/>
      <c r="J363" s="44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 s="17"/>
      <c r="AL363" s="17"/>
    </row>
    <row r="364" spans="5:38" ht="12.75" customHeight="1" x14ac:dyDescent="0.3">
      <c r="E364" s="236" t="str">
        <f>INDEX('General Inputs'!$E$270:$E$518,MATCH(Oil_Calcs!F364,'General Inputs'!$F$270:$F$518,0))</f>
        <v>Niger</v>
      </c>
      <c r="F364" s="237" t="s">
        <v>575</v>
      </c>
      <c r="G364"/>
      <c r="H364" s="44"/>
      <c r="I364" s="44"/>
      <c r="J364" s="4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 s="17"/>
      <c r="AL364" s="17"/>
    </row>
    <row r="365" spans="5:38" ht="12.75" customHeight="1" x14ac:dyDescent="0.3">
      <c r="E365" s="236" t="str">
        <f>INDEX('General Inputs'!$E$270:$E$518,MATCH(Oil_Calcs!F365,'General Inputs'!$F$270:$F$518,0))</f>
        <v>Nigeria</v>
      </c>
      <c r="F365" s="237" t="s">
        <v>173</v>
      </c>
      <c r="G365"/>
      <c r="H365" s="44"/>
      <c r="I365" s="44"/>
      <c r="J365" s="44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 s="17"/>
      <c r="AL365" s="17"/>
    </row>
    <row r="366" spans="5:38" ht="12.75" customHeight="1" x14ac:dyDescent="0.3">
      <c r="E366" s="236" t="str">
        <f>INDEX('General Inputs'!$E$270:$E$518,MATCH(Oil_Calcs!F366,'General Inputs'!$F$270:$F$518,0))</f>
        <v>Norway</v>
      </c>
      <c r="F366" s="237" t="s">
        <v>90</v>
      </c>
      <c r="G366"/>
      <c r="H366" s="44"/>
      <c r="I366" s="44"/>
      <c r="J366" s="44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 s="17"/>
      <c r="AL366" s="17"/>
    </row>
    <row r="367" spans="5:38" ht="12.75" customHeight="1" x14ac:dyDescent="0.3">
      <c r="E367" s="236" t="str">
        <f>INDEX('General Inputs'!$E$270:$E$518,MATCH(Oil_Calcs!F367,'General Inputs'!$F$270:$F$518,0))</f>
        <v>Oman</v>
      </c>
      <c r="F367" s="237" t="s">
        <v>174</v>
      </c>
      <c r="G367"/>
      <c r="H367" s="44"/>
      <c r="I367" s="44"/>
      <c r="J367" s="44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 s="17"/>
      <c r="AL367" s="17"/>
    </row>
    <row r="368" spans="5:38" ht="12.75" customHeight="1" x14ac:dyDescent="0.3">
      <c r="E368" s="236" t="str">
        <f>INDEX('General Inputs'!$E$270:$E$518,MATCH(Oil_Calcs!F368,'General Inputs'!$F$270:$F$518,0))</f>
        <v>Pakistan</v>
      </c>
      <c r="F368" s="237" t="s">
        <v>580</v>
      </c>
      <c r="G368"/>
      <c r="H368" s="44"/>
      <c r="I368" s="44"/>
      <c r="J368" s="44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 s="17"/>
      <c r="AL368" s="17"/>
    </row>
    <row r="369" spans="5:38" ht="12.75" customHeight="1" x14ac:dyDescent="0.3">
      <c r="E369" s="236" t="str">
        <f>INDEX('General Inputs'!$E$270:$E$518,MATCH(Oil_Calcs!F369,'General Inputs'!$F$270:$F$518,0))</f>
        <v>Papua New Guinea</v>
      </c>
      <c r="F369" s="237" t="s">
        <v>584</v>
      </c>
      <c r="G369"/>
      <c r="H369" s="44"/>
      <c r="I369" s="44"/>
      <c r="J369" s="44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 s="17"/>
      <c r="AL369" s="17"/>
    </row>
    <row r="370" spans="5:38" ht="12.75" customHeight="1" x14ac:dyDescent="0.3">
      <c r="E370" s="236" t="str">
        <f>INDEX('General Inputs'!$E$270:$E$518,MATCH(Oil_Calcs!F370,'General Inputs'!$F$270:$F$518,0))</f>
        <v>Paraguay</v>
      </c>
      <c r="F370" s="237" t="s">
        <v>585</v>
      </c>
      <c r="G370"/>
      <c r="H370" s="44"/>
      <c r="I370" s="44"/>
      <c r="J370" s="44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 s="17"/>
      <c r="AL370" s="17"/>
    </row>
    <row r="371" spans="5:38" ht="12.75" customHeight="1" x14ac:dyDescent="0.3">
      <c r="E371" s="236" t="str">
        <f>INDEX('General Inputs'!$E$270:$E$518,MATCH(Oil_Calcs!F371,'General Inputs'!$F$270:$F$518,0))</f>
        <v>Peru</v>
      </c>
      <c r="F371" s="237" t="s">
        <v>175</v>
      </c>
      <c r="G371"/>
      <c r="H371" s="44"/>
      <c r="I371" s="44"/>
      <c r="J371" s="44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 s="17"/>
      <c r="AL371" s="17"/>
    </row>
    <row r="372" spans="5:38" ht="12.75" customHeight="1" x14ac:dyDescent="0.3">
      <c r="E372" s="236" t="str">
        <f>INDEX('General Inputs'!$E$270:$E$518,MATCH(Oil_Calcs!F372,'General Inputs'!$F$270:$F$518,0))</f>
        <v>Philippines</v>
      </c>
      <c r="F372" s="237" t="s">
        <v>586</v>
      </c>
      <c r="G372"/>
      <c r="H372" s="44"/>
      <c r="I372" s="44"/>
      <c r="J372" s="44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 s="17"/>
      <c r="AL372" s="17"/>
    </row>
    <row r="373" spans="5:38" ht="12.75" customHeight="1" x14ac:dyDescent="0.3">
      <c r="E373" s="236" t="str">
        <f>INDEX('General Inputs'!$E$270:$E$518,MATCH(Oil_Calcs!F373,'General Inputs'!$F$270:$F$518,0))</f>
        <v>Poland</v>
      </c>
      <c r="F373" s="237" t="s">
        <v>588</v>
      </c>
      <c r="G373"/>
      <c r="H373" s="44"/>
      <c r="I373" s="44"/>
      <c r="J373" s="44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 s="17"/>
      <c r="AL373" s="17"/>
    </row>
    <row r="374" spans="5:38" ht="12.75" customHeight="1" x14ac:dyDescent="0.3">
      <c r="E374" s="236" t="str">
        <f>INDEX('General Inputs'!$E$270:$E$518,MATCH(Oil_Calcs!F374,'General Inputs'!$F$270:$F$518,0))</f>
        <v>Portugal</v>
      </c>
      <c r="F374" s="237" t="s">
        <v>589</v>
      </c>
      <c r="G374"/>
      <c r="H374" s="44"/>
      <c r="I374" s="44"/>
      <c r="J374" s="4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 s="17"/>
      <c r="AL374" s="17"/>
    </row>
    <row r="375" spans="5:38" ht="12.75" customHeight="1" x14ac:dyDescent="0.3">
      <c r="E375" s="236" t="str">
        <f>INDEX('General Inputs'!$E$270:$E$518,MATCH(Oil_Calcs!F375,'General Inputs'!$F$270:$F$518,0))</f>
        <v>Qatar</v>
      </c>
      <c r="F375" s="237" t="s">
        <v>176</v>
      </c>
      <c r="G375"/>
      <c r="H375" s="44"/>
      <c r="I375" s="44"/>
      <c r="J375" s="44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 s="17"/>
      <c r="AL375" s="17"/>
    </row>
    <row r="376" spans="5:38" ht="12.75" customHeight="1" x14ac:dyDescent="0.3">
      <c r="E376" s="236" t="str">
        <f>INDEX('General Inputs'!$E$270:$E$518,MATCH(Oil_Calcs!F376,'General Inputs'!$F$270:$F$518,0))</f>
        <v>Romania</v>
      </c>
      <c r="F376" s="237" t="s">
        <v>177</v>
      </c>
      <c r="G376"/>
      <c r="H376" s="44"/>
      <c r="I376" s="44"/>
      <c r="J376" s="44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 s="17"/>
      <c r="AL376" s="17"/>
    </row>
    <row r="377" spans="5:38" ht="12.75" customHeight="1" x14ac:dyDescent="0.3">
      <c r="E377" s="236" t="str">
        <f>INDEX('General Inputs'!$E$270:$E$518,MATCH(Oil_Calcs!F377,'General Inputs'!$F$270:$F$518,0))</f>
        <v>Russian Federation</v>
      </c>
      <c r="F377" s="237" t="s">
        <v>178</v>
      </c>
      <c r="G377"/>
      <c r="H377" s="44"/>
      <c r="I377" s="44"/>
      <c r="J377" s="44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 s="17"/>
      <c r="AL377" s="17"/>
    </row>
    <row r="378" spans="5:38" ht="12.75" customHeight="1" x14ac:dyDescent="0.3">
      <c r="E378" s="236" t="str">
        <f>INDEX('General Inputs'!$E$270:$E$518,MATCH(Oil_Calcs!F378,'General Inputs'!$F$270:$F$518,0))</f>
        <v>Saudi Arabia</v>
      </c>
      <c r="F378" s="237" t="s">
        <v>179</v>
      </c>
      <c r="G378"/>
      <c r="H378" s="44"/>
      <c r="I378" s="44"/>
      <c r="J378" s="44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 s="17"/>
      <c r="AL378" s="17"/>
    </row>
    <row r="379" spans="5:38" ht="12.75" customHeight="1" x14ac:dyDescent="0.3">
      <c r="E379" s="236" t="str">
        <f>INDEX('General Inputs'!$E$270:$E$518,MATCH(Oil_Calcs!F379,'General Inputs'!$F$270:$F$518,0))</f>
        <v>Serbia</v>
      </c>
      <c r="F379" s="237" t="s">
        <v>604</v>
      </c>
      <c r="G379"/>
      <c r="H379" s="44"/>
      <c r="I379" s="44"/>
      <c r="J379" s="44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 s="17"/>
      <c r="AL379" s="17"/>
    </row>
    <row r="380" spans="5:38" ht="12.75" customHeight="1" x14ac:dyDescent="0.3">
      <c r="E380" s="236" t="str">
        <f>INDEX('General Inputs'!$E$270:$E$518,MATCH(Oil_Calcs!F380,'General Inputs'!$F$270:$F$518,0))</f>
        <v>Slovakia</v>
      </c>
      <c r="F380" s="237" t="s">
        <v>609</v>
      </c>
      <c r="G380"/>
      <c r="H380" s="44"/>
      <c r="I380" s="44"/>
      <c r="J380" s="44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 s="17"/>
      <c r="AL380" s="17"/>
    </row>
    <row r="381" spans="5:38" ht="12.75" customHeight="1" x14ac:dyDescent="0.3">
      <c r="E381" s="236" t="str">
        <f>INDEX('General Inputs'!$E$270:$E$518,MATCH(Oil_Calcs!F381,'General Inputs'!$F$270:$F$518,0))</f>
        <v>South Sudan</v>
      </c>
      <c r="F381" s="237" t="s">
        <v>181</v>
      </c>
      <c r="G381"/>
      <c r="H381" s="44"/>
      <c r="I381" s="44"/>
      <c r="J381" s="44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 s="17"/>
      <c r="AL381" s="17"/>
    </row>
    <row r="382" spans="5:38" ht="12.75" customHeight="1" x14ac:dyDescent="0.3">
      <c r="E382" s="236" t="str">
        <f>INDEX('General Inputs'!$E$270:$E$518,MATCH(Oil_Calcs!F382,'General Inputs'!$F$270:$F$518,0))</f>
        <v>Spain</v>
      </c>
      <c r="F382" s="237" t="s">
        <v>615</v>
      </c>
      <c r="G382"/>
      <c r="H382" s="44"/>
      <c r="I382" s="44"/>
      <c r="J382" s="44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 s="17"/>
      <c r="AL382" s="17"/>
    </row>
    <row r="383" spans="5:38" ht="12.75" customHeight="1" x14ac:dyDescent="0.3">
      <c r="E383" s="236" t="str">
        <f>INDEX('General Inputs'!$E$270:$E$518,MATCH(Oil_Calcs!F383,'General Inputs'!$F$270:$F$518,0))</f>
        <v>Sudan</v>
      </c>
      <c r="F383" s="237" t="s">
        <v>180</v>
      </c>
      <c r="G383"/>
      <c r="H383" s="44"/>
      <c r="I383" s="44"/>
      <c r="J383" s="44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 s="17"/>
      <c r="AL383" s="17"/>
    </row>
    <row r="384" spans="5:38" ht="12.75" customHeight="1" x14ac:dyDescent="0.3">
      <c r="E384" s="236" t="str">
        <f>INDEX('General Inputs'!$E$270:$E$518,MATCH(Oil_Calcs!F384,'General Inputs'!$F$270:$F$518,0))</f>
        <v>Suriname</v>
      </c>
      <c r="F384" s="237" t="s">
        <v>617</v>
      </c>
      <c r="G384"/>
      <c r="H384" s="44"/>
      <c r="I384" s="44"/>
      <c r="J384" s="4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 s="17"/>
      <c r="AL384" s="17"/>
    </row>
    <row r="385" spans="5:38" ht="12.75" customHeight="1" x14ac:dyDescent="0.3">
      <c r="E385" s="236" t="str">
        <f>INDEX('General Inputs'!$E$270:$E$518,MATCH(Oil_Calcs!F385,'General Inputs'!$F$270:$F$518,0))</f>
        <v>Sweden</v>
      </c>
      <c r="F385" s="237" t="s">
        <v>619</v>
      </c>
      <c r="G385"/>
      <c r="H385" s="44"/>
      <c r="I385" s="44"/>
      <c r="J385" s="44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 s="17"/>
      <c r="AL385" s="17"/>
    </row>
    <row r="386" spans="5:38" ht="12.75" customHeight="1" x14ac:dyDescent="0.3">
      <c r="E386" s="236" t="str">
        <f>INDEX('General Inputs'!$E$270:$E$518,MATCH(Oil_Calcs!F386,'General Inputs'!$F$270:$F$518,0))</f>
        <v>Switzerland</v>
      </c>
      <c r="F386" s="237" t="s">
        <v>620</v>
      </c>
      <c r="G386"/>
      <c r="H386" s="44"/>
      <c r="I386" s="44"/>
      <c r="J386" s="44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 s="17"/>
      <c r="AL386" s="17"/>
    </row>
    <row r="387" spans="5:38" ht="12.75" customHeight="1" x14ac:dyDescent="0.3">
      <c r="E387" s="236" t="str">
        <f>INDEX('General Inputs'!$E$270:$E$518,MATCH(Oil_Calcs!F387,'General Inputs'!$F$270:$F$518,0))</f>
        <v>Syria</v>
      </c>
      <c r="F387" s="237" t="s">
        <v>182</v>
      </c>
      <c r="G387"/>
      <c r="H387" s="44"/>
      <c r="I387" s="44"/>
      <c r="J387" s="44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 s="17"/>
      <c r="AL387" s="17"/>
    </row>
    <row r="388" spans="5:38" ht="12.75" customHeight="1" x14ac:dyDescent="0.3">
      <c r="E388" s="236" t="str">
        <f>INDEX('General Inputs'!$E$270:$E$518,MATCH(Oil_Calcs!F388,'General Inputs'!$F$270:$F$518,0))</f>
        <v>Taiwan, Province of China</v>
      </c>
      <c r="F388" s="237" t="s">
        <v>621</v>
      </c>
      <c r="G388"/>
      <c r="H388" s="44"/>
      <c r="I388" s="44"/>
      <c r="J388" s="44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 s="17"/>
      <c r="AL388" s="17"/>
    </row>
    <row r="389" spans="5:38" ht="12.75" customHeight="1" x14ac:dyDescent="0.3">
      <c r="E389" s="236" t="str">
        <f>INDEX('General Inputs'!$E$270:$E$518,MATCH(Oil_Calcs!F389,'General Inputs'!$F$270:$F$518,0))</f>
        <v>Tajikistan</v>
      </c>
      <c r="F389" s="237" t="s">
        <v>622</v>
      </c>
      <c r="G389"/>
      <c r="H389" s="44"/>
      <c r="I389" s="44"/>
      <c r="J389" s="44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 s="17"/>
      <c r="AL389" s="17"/>
    </row>
    <row r="390" spans="5:38" ht="12.75" customHeight="1" x14ac:dyDescent="0.3">
      <c r="E390" s="236" t="str">
        <f>INDEX('General Inputs'!$E$270:$E$518,MATCH(Oil_Calcs!F390,'General Inputs'!$F$270:$F$518,0))</f>
        <v>Thailand</v>
      </c>
      <c r="F390" s="237" t="s">
        <v>184</v>
      </c>
      <c r="G390"/>
      <c r="H390" s="44"/>
      <c r="I390" s="44"/>
      <c r="J390" s="44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 s="17"/>
      <c r="AL390" s="17"/>
    </row>
    <row r="391" spans="5:38" ht="12.75" customHeight="1" x14ac:dyDescent="0.3">
      <c r="E391" s="236" t="str">
        <f>INDEX('General Inputs'!$E$270:$E$518,MATCH(Oil_Calcs!F391,'General Inputs'!$F$270:$F$518,0))</f>
        <v>Timor-Leste</v>
      </c>
      <c r="F391" s="237" t="s">
        <v>624</v>
      </c>
      <c r="G391"/>
      <c r="H391" s="44"/>
      <c r="I391" s="44"/>
      <c r="J391" s="44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 s="17"/>
      <c r="AL391" s="17"/>
    </row>
    <row r="392" spans="5:38" ht="12.75" customHeight="1" x14ac:dyDescent="0.3">
      <c r="E392" s="236" t="str">
        <f>INDEX('General Inputs'!$E$270:$E$518,MATCH(Oil_Calcs!F392,'General Inputs'!$F$270:$F$518,0))</f>
        <v>Tonga</v>
      </c>
      <c r="F392" s="237" t="s">
        <v>187</v>
      </c>
      <c r="G392"/>
      <c r="H392" s="44"/>
      <c r="I392" s="44"/>
      <c r="J392" s="44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 s="17"/>
      <c r="AL392" s="17"/>
    </row>
    <row r="393" spans="5:38" ht="12.75" customHeight="1" x14ac:dyDescent="0.3">
      <c r="E393" s="236" t="str">
        <f>INDEX('General Inputs'!$E$270:$E$518,MATCH(Oil_Calcs!F393,'General Inputs'!$F$270:$F$518,0))</f>
        <v>Trinidad and Tobago</v>
      </c>
      <c r="F393" s="237" t="s">
        <v>627</v>
      </c>
      <c r="G393"/>
      <c r="H393" s="44"/>
      <c r="I393" s="44"/>
      <c r="J393" s="44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 s="17"/>
      <c r="AL393" s="17"/>
    </row>
    <row r="394" spans="5:38" ht="12.75" customHeight="1" x14ac:dyDescent="0.3">
      <c r="E394" s="236" t="str">
        <f>INDEX('General Inputs'!$E$270:$E$518,MATCH(Oil_Calcs!F394,'General Inputs'!$F$270:$F$518,0))</f>
        <v>Tunisia</v>
      </c>
      <c r="F394" s="237" t="s">
        <v>186</v>
      </c>
      <c r="G394"/>
      <c r="H394" s="44"/>
      <c r="I394" s="44"/>
      <c r="J394" s="4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 s="17"/>
      <c r="AL394" s="17"/>
    </row>
    <row r="395" spans="5:38" ht="12.75" customHeight="1" x14ac:dyDescent="0.3">
      <c r="E395" s="236" t="str">
        <f>INDEX('General Inputs'!$E$270:$E$518,MATCH(Oil_Calcs!F395,'General Inputs'!$F$270:$F$518,0))</f>
        <v>Turkey</v>
      </c>
      <c r="F395" s="237" t="s">
        <v>628</v>
      </c>
      <c r="G395"/>
      <c r="H395" s="44"/>
      <c r="I395" s="44"/>
      <c r="J395" s="44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 s="17"/>
      <c r="AL395" s="17"/>
    </row>
    <row r="396" spans="5:38" ht="12.75" customHeight="1" x14ac:dyDescent="0.3">
      <c r="E396" s="236" t="str">
        <f>INDEX('General Inputs'!$E$270:$E$518,MATCH(Oil_Calcs!F396,'General Inputs'!$F$270:$F$518,0))</f>
        <v>Turkmenistan</v>
      </c>
      <c r="F396" s="237" t="s">
        <v>185</v>
      </c>
      <c r="G396"/>
      <c r="H396" s="44"/>
      <c r="I396" s="44"/>
      <c r="J396" s="44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 s="17"/>
      <c r="AL396" s="17"/>
    </row>
    <row r="397" spans="5:38" ht="12.75" customHeight="1" x14ac:dyDescent="0.3">
      <c r="E397" s="236" t="str">
        <f>INDEX('General Inputs'!$E$270:$E$518,MATCH(Oil_Calcs!F397,'General Inputs'!$F$270:$F$518,0))</f>
        <v>Ukraine</v>
      </c>
      <c r="F397" s="237" t="s">
        <v>632</v>
      </c>
      <c r="G397"/>
      <c r="H397" s="44"/>
      <c r="I397" s="44"/>
      <c r="J397" s="44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 s="17"/>
      <c r="AL397" s="17"/>
    </row>
    <row r="398" spans="5:38" ht="12.75" customHeight="1" x14ac:dyDescent="0.3">
      <c r="E398" s="236" t="str">
        <f>INDEX('General Inputs'!$E$270:$E$518,MATCH(Oil_Calcs!F398,'General Inputs'!$F$270:$F$518,0))</f>
        <v>United Arab Emirates</v>
      </c>
      <c r="F398" s="237" t="s">
        <v>145</v>
      </c>
      <c r="G398"/>
      <c r="H398" s="44"/>
      <c r="I398" s="44"/>
      <c r="J398" s="44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 s="17"/>
      <c r="AL398" s="17"/>
    </row>
    <row r="399" spans="5:38" ht="12.75" customHeight="1" x14ac:dyDescent="0.3">
      <c r="E399" s="236" t="str">
        <f>INDEX('General Inputs'!$E$270:$E$518,MATCH(Oil_Calcs!F399,'General Inputs'!$F$270:$F$518,0))</f>
        <v>United Kingdom</v>
      </c>
      <c r="F399" s="237" t="s">
        <v>161</v>
      </c>
      <c r="G399"/>
      <c r="H399" s="44"/>
      <c r="I399" s="44"/>
      <c r="J399" s="44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 s="17"/>
      <c r="AL399" s="17"/>
    </row>
    <row r="400" spans="5:38" ht="12.75" customHeight="1" x14ac:dyDescent="0.3">
      <c r="E400" s="236" t="str">
        <f>INDEX('General Inputs'!$E$270:$E$518,MATCH(Oil_Calcs!F400,'General Inputs'!$F$270:$F$518,0))</f>
        <v>United States</v>
      </c>
      <c r="F400" s="237" t="s">
        <v>188</v>
      </c>
      <c r="G400"/>
      <c r="H400" s="44"/>
      <c r="I400" s="44"/>
      <c r="J400" s="44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s="17"/>
      <c r="AL400" s="17"/>
    </row>
    <row r="401" spans="5:38" ht="12.75" customHeight="1" x14ac:dyDescent="0.3">
      <c r="E401" s="236" t="str">
        <f>INDEX('General Inputs'!$E$270:$E$518,MATCH(Oil_Calcs!F401,'General Inputs'!$F$270:$F$518,0))</f>
        <v>Uruguay</v>
      </c>
      <c r="F401" s="237" t="s">
        <v>634</v>
      </c>
      <c r="G401"/>
      <c r="H401" s="44"/>
      <c r="I401" s="44"/>
      <c r="J401" s="44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 s="17"/>
      <c r="AL401" s="17"/>
    </row>
    <row r="402" spans="5:38" ht="12.75" customHeight="1" x14ac:dyDescent="0.3">
      <c r="E402" s="236" t="str">
        <f>INDEX('General Inputs'!$E$270:$E$518,MATCH(Oil_Calcs!F402,'General Inputs'!$F$270:$F$518,0))</f>
        <v>Uzbekistan</v>
      </c>
      <c r="F402" s="237" t="s">
        <v>189</v>
      </c>
      <c r="G402"/>
      <c r="H402" s="44"/>
      <c r="I402" s="44"/>
      <c r="J402" s="44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 s="17"/>
      <c r="AL402" s="17"/>
    </row>
    <row r="403" spans="5:38" ht="12.75" customHeight="1" x14ac:dyDescent="0.3">
      <c r="E403" s="236" t="str">
        <f>INDEX('General Inputs'!$E$270:$E$518,MATCH(Oil_Calcs!F403,'General Inputs'!$F$270:$F$518,0))</f>
        <v>Venezuela</v>
      </c>
      <c r="F403" s="237" t="s">
        <v>190</v>
      </c>
      <c r="G403"/>
      <c r="H403" s="44"/>
      <c r="I403" s="44"/>
      <c r="J403" s="44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 s="17"/>
      <c r="AL403" s="17"/>
    </row>
    <row r="404" spans="5:38" ht="12.75" customHeight="1" x14ac:dyDescent="0.3">
      <c r="E404" s="236" t="str">
        <f>INDEX('General Inputs'!$E$270:$E$518,MATCH(Oil_Calcs!F404,'General Inputs'!$F$270:$F$518,0))</f>
        <v>Vietnam</v>
      </c>
      <c r="F404" s="237" t="s">
        <v>191</v>
      </c>
      <c r="G404"/>
      <c r="H404" s="44"/>
      <c r="I404" s="44"/>
      <c r="J404" s="4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 s="17"/>
      <c r="AL404" s="17"/>
    </row>
    <row r="405" spans="5:38" ht="12.75" customHeight="1" x14ac:dyDescent="0.3">
      <c r="E405" s="236"/>
      <c r="F405" s="236"/>
      <c r="G405"/>
      <c r="H405"/>
      <c r="I405" s="172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 s="17"/>
      <c r="AL405" s="17"/>
    </row>
  </sheetData>
  <sortState xmlns:xlrd2="http://schemas.microsoft.com/office/spreadsheetml/2017/richdata2" ref="E294:F404">
    <sortCondition ref="E294:E404"/>
  </sortState>
  <mergeCells count="13">
    <mergeCell ref="AE36:AM36"/>
    <mergeCell ref="AE37:AG37"/>
    <mergeCell ref="AH37:AJ37"/>
    <mergeCell ref="AK37:AM37"/>
    <mergeCell ref="J37:L37"/>
    <mergeCell ref="M37:O37"/>
    <mergeCell ref="P37:R37"/>
    <mergeCell ref="S37:U37"/>
    <mergeCell ref="M36:U36"/>
    <mergeCell ref="V36:AD36"/>
    <mergeCell ref="V37:X37"/>
    <mergeCell ref="Y37:AA37"/>
    <mergeCell ref="AB37:AD37"/>
  </mergeCells>
  <dataValidations count="2">
    <dataValidation type="list" allowBlank="1" showInputMessage="1" showErrorMessage="1" sqref="F24" xr:uid="{512905CE-5EB1-4D76-A0E0-C31597C4F84F}">
      <formula1>$E$294:$E$404</formula1>
    </dataValidation>
    <dataValidation type="list" allowBlank="1" showInputMessage="1" showErrorMessage="1" sqref="F25" xr:uid="{63777E05-F044-4023-84DD-CC84A29AAE9B}">
      <formula1>"GWP20,GWP100"</formula1>
    </dataValidation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E3178-75F0-4CA5-8E68-BE284153A1F3}">
  <sheetPr codeName="Sheet6">
    <tabColor rgb="FFFFFFAF"/>
    <outlinePr summaryBelow="0" summaryRight="0"/>
  </sheetPr>
  <dimension ref="A1:XFD763"/>
  <sheetViews>
    <sheetView defaultGridColor="0" colorId="22" zoomScale="50" zoomScaleNormal="50" workbookViewId="0">
      <pane xSplit="8" ySplit="2" topLeftCell="I538" activePane="bottomRight" state="frozen"/>
      <selection activeCell="J16" sqref="J16"/>
      <selection pane="topRight" activeCell="J16" sqref="J16"/>
      <selection pane="bottomLeft" activeCell="J16" sqref="J16"/>
      <selection pane="bottomRight" activeCell="E48" sqref="E48"/>
    </sheetView>
  </sheetViews>
  <sheetFormatPr defaultColWidth="0" defaultRowHeight="12.75" customHeight="1" x14ac:dyDescent="0.3"/>
  <cols>
    <col min="1" max="2" width="1.33203125" style="13" customWidth="1"/>
    <col min="3" max="3" width="1.33203125" style="90" customWidth="1"/>
    <col min="4" max="4" width="1.33203125" style="47" customWidth="1"/>
    <col min="5" max="5" width="50.6640625" style="47" customWidth="1"/>
    <col min="6" max="6" width="14.21875" style="47" customWidth="1"/>
    <col min="7" max="7" width="15" style="47" customWidth="1"/>
    <col min="8" max="8" width="11.6640625" style="47" customWidth="1" collapsed="1"/>
    <col min="9" max="69" width="11.6640625" style="128" customWidth="1"/>
    <col min="70" max="70" width="11.6640625" style="47" customWidth="1"/>
    <col min="71" max="73" width="0" style="75" hidden="1" customWidth="1"/>
    <col min="74" max="16384" width="14.5546875" style="75" hidden="1"/>
  </cols>
  <sheetData>
    <row r="1" spans="1:70" ht="26.25" customHeight="1" x14ac:dyDescent="0.3">
      <c r="A1" s="3" t="str">
        <f ca="1" xml:space="preserve"> RIGHT(CELL("filename", $A$1), LEN(CELL("filename", $A$1)) - SEARCH("]", CELL("filename", $A$1)))</f>
        <v>Comp Data</v>
      </c>
      <c r="B1" s="4"/>
      <c r="F1" s="5"/>
    </row>
    <row r="2" spans="1:70" s="70" customFormat="1" ht="12.75" customHeight="1" x14ac:dyDescent="0.3">
      <c r="A2" s="72"/>
      <c r="B2" s="72"/>
      <c r="C2" s="102"/>
      <c r="E2" s="36" t="s">
        <v>72</v>
      </c>
      <c r="F2" s="37" t="s">
        <v>2</v>
      </c>
      <c r="G2" s="38" t="s">
        <v>3</v>
      </c>
      <c r="H2" s="37" t="s">
        <v>0</v>
      </c>
      <c r="I2" s="288">
        <v>1960</v>
      </c>
      <c r="J2" s="288">
        <f t="shared" ref="J2:BR2" si="0">I2+1</f>
        <v>1961</v>
      </c>
      <c r="K2" s="288">
        <f t="shared" si="0"/>
        <v>1962</v>
      </c>
      <c r="L2" s="288">
        <f t="shared" si="0"/>
        <v>1963</v>
      </c>
      <c r="M2" s="288">
        <f t="shared" si="0"/>
        <v>1964</v>
      </c>
      <c r="N2" s="288">
        <f t="shared" si="0"/>
        <v>1965</v>
      </c>
      <c r="O2" s="288">
        <f t="shared" si="0"/>
        <v>1966</v>
      </c>
      <c r="P2" s="288">
        <f t="shared" si="0"/>
        <v>1967</v>
      </c>
      <c r="Q2" s="288">
        <f t="shared" si="0"/>
        <v>1968</v>
      </c>
      <c r="R2" s="288">
        <f t="shared" si="0"/>
        <v>1969</v>
      </c>
      <c r="S2" s="288">
        <f t="shared" si="0"/>
        <v>1970</v>
      </c>
      <c r="T2" s="288">
        <f t="shared" si="0"/>
        <v>1971</v>
      </c>
      <c r="U2" s="288">
        <f t="shared" si="0"/>
        <v>1972</v>
      </c>
      <c r="V2" s="288">
        <f t="shared" si="0"/>
        <v>1973</v>
      </c>
      <c r="W2" s="288">
        <f t="shared" si="0"/>
        <v>1974</v>
      </c>
      <c r="X2" s="288">
        <f t="shared" si="0"/>
        <v>1975</v>
      </c>
      <c r="Y2" s="288">
        <f t="shared" si="0"/>
        <v>1976</v>
      </c>
      <c r="Z2" s="288">
        <f t="shared" si="0"/>
        <v>1977</v>
      </c>
      <c r="AA2" s="288">
        <f t="shared" si="0"/>
        <v>1978</v>
      </c>
      <c r="AB2" s="288">
        <f t="shared" si="0"/>
        <v>1979</v>
      </c>
      <c r="AC2" s="288">
        <f t="shared" si="0"/>
        <v>1980</v>
      </c>
      <c r="AD2" s="288">
        <f t="shared" si="0"/>
        <v>1981</v>
      </c>
      <c r="AE2" s="288">
        <f t="shared" si="0"/>
        <v>1982</v>
      </c>
      <c r="AF2" s="288">
        <f t="shared" si="0"/>
        <v>1983</v>
      </c>
      <c r="AG2" s="288">
        <f t="shared" si="0"/>
        <v>1984</v>
      </c>
      <c r="AH2" s="288">
        <f t="shared" si="0"/>
        <v>1985</v>
      </c>
      <c r="AI2" s="288">
        <f t="shared" si="0"/>
        <v>1986</v>
      </c>
      <c r="AJ2" s="288">
        <f t="shared" si="0"/>
        <v>1987</v>
      </c>
      <c r="AK2" s="288">
        <f t="shared" si="0"/>
        <v>1988</v>
      </c>
      <c r="AL2" s="288">
        <f t="shared" si="0"/>
        <v>1989</v>
      </c>
      <c r="AM2" s="288">
        <f t="shared" si="0"/>
        <v>1990</v>
      </c>
      <c r="AN2" s="288">
        <f t="shared" si="0"/>
        <v>1991</v>
      </c>
      <c r="AO2" s="288">
        <f t="shared" si="0"/>
        <v>1992</v>
      </c>
      <c r="AP2" s="288">
        <f t="shared" si="0"/>
        <v>1993</v>
      </c>
      <c r="AQ2" s="288">
        <f t="shared" si="0"/>
        <v>1994</v>
      </c>
      <c r="AR2" s="288">
        <f t="shared" si="0"/>
        <v>1995</v>
      </c>
      <c r="AS2" s="288">
        <f t="shared" si="0"/>
        <v>1996</v>
      </c>
      <c r="AT2" s="288">
        <f t="shared" si="0"/>
        <v>1997</v>
      </c>
      <c r="AU2" s="288">
        <f t="shared" si="0"/>
        <v>1998</v>
      </c>
      <c r="AV2" s="288">
        <f t="shared" si="0"/>
        <v>1999</v>
      </c>
      <c r="AW2" s="288">
        <f t="shared" si="0"/>
        <v>2000</v>
      </c>
      <c r="AX2" s="288">
        <f t="shared" si="0"/>
        <v>2001</v>
      </c>
      <c r="AY2" s="288">
        <f t="shared" si="0"/>
        <v>2002</v>
      </c>
      <c r="AZ2" s="288">
        <f t="shared" si="0"/>
        <v>2003</v>
      </c>
      <c r="BA2" s="288">
        <f t="shared" si="0"/>
        <v>2004</v>
      </c>
      <c r="BB2" s="288">
        <f t="shared" si="0"/>
        <v>2005</v>
      </c>
      <c r="BC2" s="288">
        <f t="shared" si="0"/>
        <v>2006</v>
      </c>
      <c r="BD2" s="288">
        <f t="shared" si="0"/>
        <v>2007</v>
      </c>
      <c r="BE2" s="288">
        <f t="shared" si="0"/>
        <v>2008</v>
      </c>
      <c r="BF2" s="288">
        <f t="shared" si="0"/>
        <v>2009</v>
      </c>
      <c r="BG2" s="288">
        <f t="shared" si="0"/>
        <v>2010</v>
      </c>
      <c r="BH2" s="288">
        <f t="shared" si="0"/>
        <v>2011</v>
      </c>
      <c r="BI2" s="288">
        <f t="shared" si="0"/>
        <v>2012</v>
      </c>
      <c r="BJ2" s="288">
        <f t="shared" si="0"/>
        <v>2013</v>
      </c>
      <c r="BK2" s="288">
        <f t="shared" si="0"/>
        <v>2014</v>
      </c>
      <c r="BL2" s="288">
        <f t="shared" si="0"/>
        <v>2015</v>
      </c>
      <c r="BM2" s="288">
        <f t="shared" si="0"/>
        <v>2016</v>
      </c>
      <c r="BN2" s="288">
        <f t="shared" si="0"/>
        <v>2017</v>
      </c>
      <c r="BO2" s="288">
        <f t="shared" si="0"/>
        <v>2018</v>
      </c>
      <c r="BP2" s="288">
        <f t="shared" si="0"/>
        <v>2019</v>
      </c>
      <c r="BQ2" s="288">
        <f t="shared" si="0"/>
        <v>2020</v>
      </c>
      <c r="BR2" s="74">
        <f t="shared" si="0"/>
        <v>2021</v>
      </c>
    </row>
    <row r="3" spans="1:70" s="83" customFormat="1" ht="12.75" customHeight="1" x14ac:dyDescent="0.3">
      <c r="A3" s="8" t="s">
        <v>1171</v>
      </c>
      <c r="B3" s="8"/>
      <c r="C3" s="92"/>
      <c r="D3" s="9"/>
      <c r="E3" s="8"/>
      <c r="F3" s="8"/>
      <c r="G3" s="8"/>
      <c r="H3" s="8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  <c r="AD3" s="289"/>
      <c r="AE3" s="289"/>
      <c r="AF3" s="289"/>
      <c r="AG3" s="289"/>
      <c r="AH3" s="289"/>
      <c r="AI3" s="289"/>
      <c r="AJ3" s="289"/>
      <c r="AK3" s="289"/>
      <c r="AL3" s="289"/>
      <c r="AM3" s="289"/>
      <c r="AN3" s="289"/>
      <c r="AO3" s="289"/>
      <c r="AP3" s="289"/>
      <c r="AQ3" s="289"/>
      <c r="AR3" s="289"/>
      <c r="AS3" s="289"/>
      <c r="AT3" s="289"/>
      <c r="AU3" s="289"/>
      <c r="AV3" s="289"/>
      <c r="AW3" s="289"/>
      <c r="AX3" s="289"/>
      <c r="AY3" s="289"/>
      <c r="AZ3" s="289"/>
      <c r="BA3" s="289"/>
      <c r="BB3" s="289"/>
      <c r="BC3" s="289"/>
      <c r="BD3" s="289"/>
      <c r="BE3" s="289"/>
      <c r="BF3" s="289"/>
      <c r="BG3" s="289"/>
      <c r="BH3" s="289"/>
      <c r="BI3" s="289"/>
      <c r="BJ3" s="289"/>
      <c r="BK3" s="289"/>
      <c r="BL3" s="289"/>
      <c r="BM3" s="289"/>
      <c r="BN3" s="289"/>
      <c r="BO3" s="289"/>
      <c r="BP3" s="289"/>
      <c r="BQ3" s="289"/>
      <c r="BR3" s="8"/>
    </row>
    <row r="5" spans="1:70" ht="12.75" customHeight="1" x14ac:dyDescent="0.3">
      <c r="B5" s="13" t="s">
        <v>944</v>
      </c>
    </row>
    <row r="6" spans="1:70" ht="12.75" customHeight="1" x14ac:dyDescent="0.3">
      <c r="A6" s="49"/>
      <c r="B6" s="49"/>
      <c r="E6" s="47" t="s">
        <v>944</v>
      </c>
      <c r="G6" s="47" t="s">
        <v>194</v>
      </c>
      <c r="AC6" s="307">
        <v>63987.8</v>
      </c>
      <c r="AD6" s="307">
        <v>60602</v>
      </c>
      <c r="AE6" s="307">
        <v>58100.1</v>
      </c>
      <c r="AF6" s="307">
        <v>57929.3</v>
      </c>
      <c r="AG6" s="307">
        <v>59563.457939890701</v>
      </c>
      <c r="AH6" s="307">
        <v>59156.125429840002</v>
      </c>
      <c r="AI6" s="307">
        <v>61534.957680463398</v>
      </c>
      <c r="AJ6" s="307">
        <v>62101.270443813999</v>
      </c>
      <c r="AK6" s="307">
        <v>64398.731705722297</v>
      </c>
      <c r="AL6" s="307">
        <v>65524.911263149297</v>
      </c>
      <c r="AM6" s="307">
        <v>66437.183905812199</v>
      </c>
      <c r="AN6" s="307">
        <v>66338.851097141203</v>
      </c>
      <c r="AO6" s="307">
        <v>66551.970174705799</v>
      </c>
      <c r="AP6" s="307">
        <v>67101.173945205403</v>
      </c>
      <c r="AQ6" s="307">
        <v>68639.087945205407</v>
      </c>
      <c r="AR6" s="307">
        <v>70306.087945205407</v>
      </c>
      <c r="AS6" s="307">
        <v>71985.654371584693</v>
      </c>
      <c r="AT6" s="307">
        <v>74220.316164383505</v>
      </c>
      <c r="AU6" s="307">
        <v>75682.895068493104</v>
      </c>
      <c r="AV6" s="307">
        <v>74840.069315068497</v>
      </c>
      <c r="AW6" s="307">
        <v>77729.131016622006</v>
      </c>
      <c r="AX6" s="307">
        <v>77673.206026218701</v>
      </c>
      <c r="AY6" s="307">
        <v>77103.671612926293</v>
      </c>
      <c r="AZ6" s="307">
        <v>79623.389394354803</v>
      </c>
      <c r="BA6" s="307">
        <v>83519.808674863394</v>
      </c>
      <c r="BB6" s="307">
        <v>85158.965153424593</v>
      </c>
      <c r="BC6" s="307">
        <v>85278.852405479396</v>
      </c>
      <c r="BD6" s="307">
        <v>85330.4557643835</v>
      </c>
      <c r="BE6" s="307">
        <v>86667.633038251297</v>
      </c>
      <c r="BF6" s="307">
        <v>85858.621416438298</v>
      </c>
      <c r="BG6" s="307">
        <v>88550.791835616401</v>
      </c>
      <c r="BH6" s="307">
        <v>88987.491331506797</v>
      </c>
      <c r="BI6" s="307">
        <v>91083.006669398907</v>
      </c>
      <c r="BJ6" s="307">
        <v>91669.667799999996</v>
      </c>
      <c r="BK6" s="307">
        <v>94249.269734246496</v>
      </c>
      <c r="BL6" s="307">
        <v>97007.135698630096</v>
      </c>
      <c r="BM6" s="307">
        <v>97423.459989070994</v>
      </c>
      <c r="BN6" s="307">
        <v>98040.077874829396</v>
      </c>
      <c r="BO6" s="307">
        <v>100755.928245584</v>
      </c>
      <c r="BP6" s="306">
        <v>100626.79931669201</v>
      </c>
    </row>
    <row r="7" spans="1:70" ht="12.75" customHeight="1" x14ac:dyDescent="0.3">
      <c r="E7" s="47" t="s">
        <v>945</v>
      </c>
      <c r="G7" s="47" t="s">
        <v>194</v>
      </c>
      <c r="V7" s="308">
        <v>34320.048999999999</v>
      </c>
      <c r="W7" s="308">
        <v>32986.32</v>
      </c>
      <c r="X7" s="308">
        <v>31697.019</v>
      </c>
      <c r="Y7" s="308">
        <v>33604.966</v>
      </c>
      <c r="Z7" s="308">
        <v>34469.548999999999</v>
      </c>
      <c r="AA7" s="308">
        <v>35281.921999999999</v>
      </c>
      <c r="AB7" s="308">
        <v>35379.22</v>
      </c>
      <c r="AC7" s="308">
        <v>63107.5719172838</v>
      </c>
      <c r="AD7" s="308">
        <v>60903.351506863299</v>
      </c>
      <c r="AE7" s="308">
        <v>59617.898082196698</v>
      </c>
      <c r="AF7" s="308">
        <v>58847.965205502398</v>
      </c>
      <c r="AG7" s="308">
        <v>59858.549056470401</v>
      </c>
      <c r="AH7" s="308">
        <v>60129.3332019636</v>
      </c>
      <c r="AI7" s="308">
        <v>61795.329139671201</v>
      </c>
      <c r="AJ7" s="308">
        <v>63060.987088602698</v>
      </c>
      <c r="AK7" s="308">
        <v>64954.374599176801</v>
      </c>
      <c r="AL7" s="308">
        <v>66045.209620712296</v>
      </c>
      <c r="AM7" s="308">
        <v>66658.153759041103</v>
      </c>
      <c r="AN7" s="308">
        <v>66989.752653054704</v>
      </c>
      <c r="AO7" s="308">
        <v>67244.774549595604</v>
      </c>
      <c r="AP7" s="308">
        <v>67014.584843205404</v>
      </c>
      <c r="AQ7" s="308">
        <v>68445.924635972595</v>
      </c>
      <c r="AR7" s="308">
        <v>69858.127917576901</v>
      </c>
      <c r="AS7" s="308">
        <v>71930.147964727701</v>
      </c>
      <c r="AT7" s="308">
        <v>73140.538564495801</v>
      </c>
      <c r="AU7" s="308">
        <v>73943.148186514998</v>
      </c>
      <c r="AV7" s="308">
        <v>75594.896028613395</v>
      </c>
      <c r="AW7" s="308">
        <v>77045.526215966995</v>
      </c>
      <c r="AX7" s="308">
        <v>77757.062838598897</v>
      </c>
      <c r="AY7" s="308">
        <v>78616.327196372295</v>
      </c>
      <c r="AZ7" s="308">
        <v>80241.770210316405</v>
      </c>
      <c r="BA7" s="308">
        <v>83427.389743374399</v>
      </c>
      <c r="BB7" s="308">
        <v>84640.858959500503</v>
      </c>
      <c r="BC7" s="308">
        <v>85793.175753297706</v>
      </c>
      <c r="BD7" s="308">
        <v>87181.044971508396</v>
      </c>
      <c r="BE7" s="308">
        <v>86685.8013854374</v>
      </c>
      <c r="BF7" s="308">
        <v>85826.049078718104</v>
      </c>
      <c r="BG7" s="308">
        <v>88695.211658408807</v>
      </c>
      <c r="BH7" s="308">
        <v>89387.936832146399</v>
      </c>
      <c r="BI7" s="308">
        <v>90718.918759590597</v>
      </c>
      <c r="BJ7" s="308">
        <v>92247.904801224198</v>
      </c>
      <c r="BK7" s="308">
        <v>93540.657457578302</v>
      </c>
      <c r="BL7" s="308">
        <v>95271.345787056096</v>
      </c>
      <c r="BM7" s="308">
        <v>96805.088111473902</v>
      </c>
      <c r="BN7" s="308">
        <v>98946.335256709703</v>
      </c>
      <c r="BO7" s="308">
        <v>100016.478971712</v>
      </c>
    </row>
    <row r="9" spans="1:70" ht="12.75" customHeight="1" x14ac:dyDescent="0.3">
      <c r="B9" s="13" t="s">
        <v>956</v>
      </c>
    </row>
    <row r="10" spans="1:70" ht="12.75" customHeight="1" x14ac:dyDescent="0.3">
      <c r="E10" s="47" t="s">
        <v>956</v>
      </c>
      <c r="G10" s="47" t="s">
        <v>653</v>
      </c>
      <c r="AC10" s="309">
        <v>53360.742307</v>
      </c>
      <c r="AD10" s="309">
        <v>54740.061000000002</v>
      </c>
      <c r="AE10" s="309">
        <v>54563.957000000002</v>
      </c>
      <c r="AF10" s="309">
        <v>55146.063000000002</v>
      </c>
      <c r="AG10" s="309">
        <v>60028.777000000002</v>
      </c>
      <c r="AH10" s="309">
        <v>62304.443162609998</v>
      </c>
      <c r="AI10" s="309">
        <v>63588.362300000001</v>
      </c>
      <c r="AJ10" s="309">
        <v>66582.380999999994</v>
      </c>
      <c r="AK10" s="309">
        <v>69840.421000000002</v>
      </c>
      <c r="AL10" s="309">
        <v>72169.652922499998</v>
      </c>
      <c r="AM10" s="309">
        <v>73379.447020000007</v>
      </c>
      <c r="AN10" s="309">
        <v>74634.6269473633</v>
      </c>
      <c r="AO10" s="309">
        <v>74880.5865354173</v>
      </c>
      <c r="AP10" s="309">
        <v>76205.921610999998</v>
      </c>
      <c r="AQ10" s="309">
        <v>76842.047059999997</v>
      </c>
      <c r="AR10" s="309">
        <v>77966.431926966499</v>
      </c>
      <c r="AS10" s="309">
        <v>80175.844304418293</v>
      </c>
      <c r="AT10" s="309">
        <v>80299.423139999999</v>
      </c>
      <c r="AU10" s="309">
        <v>81734.669949000003</v>
      </c>
      <c r="AV10" s="309">
        <v>83641.931903000004</v>
      </c>
      <c r="AW10" s="309">
        <v>86770.331162340895</v>
      </c>
      <c r="AX10" s="309">
        <v>88406.830661151806</v>
      </c>
      <c r="AY10" s="309">
        <v>90343.662967236101</v>
      </c>
      <c r="AZ10" s="309">
        <v>93140.675910269201</v>
      </c>
      <c r="BA10" s="309">
        <v>95444.726619044595</v>
      </c>
      <c r="BB10" s="309">
        <v>98597.622899310401</v>
      </c>
      <c r="BC10" s="309">
        <v>102382.84753200501</v>
      </c>
      <c r="BD10" s="309">
        <v>104846.080405773</v>
      </c>
      <c r="BE10" s="309">
        <v>108191.605980561</v>
      </c>
      <c r="BF10" s="309">
        <v>106097.296759027</v>
      </c>
      <c r="BG10" s="309">
        <v>113786.516978585</v>
      </c>
      <c r="BH10" s="309">
        <v>117879.497472679</v>
      </c>
      <c r="BI10" s="309">
        <v>120416.688868235</v>
      </c>
      <c r="BJ10" s="309">
        <v>121584.627137531</v>
      </c>
      <c r="BK10" s="309">
        <v>123449.60919134899</v>
      </c>
      <c r="BL10" s="309">
        <v>125528.211786299</v>
      </c>
      <c r="BM10" s="309">
        <v>126895.66037403001</v>
      </c>
      <c r="BN10" s="309">
        <v>130858.554882335</v>
      </c>
      <c r="BO10" s="613">
        <v>138020.11728435801</v>
      </c>
      <c r="BP10" s="306">
        <v>142687</v>
      </c>
    </row>
    <row r="11" spans="1:70" ht="12.75" customHeight="1" x14ac:dyDescent="0.3">
      <c r="E11" s="47" t="s">
        <v>957</v>
      </c>
      <c r="G11" s="47" t="s">
        <v>653</v>
      </c>
      <c r="AC11" s="308">
        <v>52922.23848</v>
      </c>
      <c r="AD11" s="308">
        <v>53524.676754</v>
      </c>
      <c r="AE11" s="308">
        <v>53643.143702000001</v>
      </c>
      <c r="AF11" s="308">
        <v>54635.214270999997</v>
      </c>
      <c r="AG11" s="308">
        <v>59687.504272999999</v>
      </c>
      <c r="AH11" s="308">
        <v>62165.772188609997</v>
      </c>
      <c r="AI11" s="308">
        <v>63145.579045999999</v>
      </c>
      <c r="AJ11" s="308">
        <v>66249.865107000005</v>
      </c>
      <c r="AK11" s="308">
        <v>69563.731421999997</v>
      </c>
      <c r="AL11" s="308">
        <v>72674.810862500002</v>
      </c>
      <c r="AM11" s="308">
        <v>73270.457077735395</v>
      </c>
      <c r="AN11" s="308">
        <v>75056.233510447593</v>
      </c>
      <c r="AO11" s="308">
        <v>75231.442729144794</v>
      </c>
      <c r="AP11" s="308">
        <v>77202.449603479705</v>
      </c>
      <c r="AQ11" s="308">
        <v>76953.295895088799</v>
      </c>
      <c r="AR11" s="308">
        <v>78968.553868198607</v>
      </c>
      <c r="AS11" s="308">
        <v>80785.915608418305</v>
      </c>
      <c r="AT11" s="308">
        <v>81170.260465500003</v>
      </c>
      <c r="AU11" s="308">
        <v>81681.804858999996</v>
      </c>
      <c r="AV11" s="308">
        <v>83767.690984000001</v>
      </c>
      <c r="AW11" s="308">
        <v>86985.899333340902</v>
      </c>
      <c r="AX11" s="308">
        <v>87174.626828499997</v>
      </c>
      <c r="AY11" s="308">
        <v>91206.661956883996</v>
      </c>
      <c r="AZ11" s="308">
        <v>93733.728903859097</v>
      </c>
      <c r="BA11" s="308">
        <v>96392.172180356705</v>
      </c>
      <c r="BB11" s="308">
        <v>99106.8643056281</v>
      </c>
      <c r="BC11" s="308">
        <v>102523.495048232</v>
      </c>
      <c r="BD11" s="308">
        <v>106083.276348531</v>
      </c>
      <c r="BE11" s="308">
        <v>109279.472543561</v>
      </c>
      <c r="BF11" s="308">
        <v>105700.867576927</v>
      </c>
      <c r="BG11" s="308">
        <v>115649.176846299</v>
      </c>
      <c r="BH11" s="308">
        <v>119068.486839146</v>
      </c>
      <c r="BI11" s="308">
        <v>121618.261427192</v>
      </c>
      <c r="BJ11" s="308">
        <v>123313.99321355</v>
      </c>
      <c r="BK11" s="308">
        <v>123550.790316941</v>
      </c>
      <c r="BL11" s="308">
        <v>125265.706027258</v>
      </c>
      <c r="BM11" s="308">
        <v>127856.451544037</v>
      </c>
      <c r="BN11" s="308">
        <v>131939.72841970299</v>
      </c>
      <c r="BO11" s="614">
        <v>138767.19140174199</v>
      </c>
      <c r="BP11" s="306">
        <v>141353</v>
      </c>
    </row>
    <row r="13" spans="1:70" ht="12.75" customHeight="1" x14ac:dyDescent="0.3">
      <c r="B13" s="13" t="s">
        <v>967</v>
      </c>
    </row>
    <row r="14" spans="1:70" ht="12.75" customHeight="1" x14ac:dyDescent="0.3">
      <c r="E14" t="s">
        <v>901</v>
      </c>
      <c r="G14" s="47" t="s">
        <v>657</v>
      </c>
      <c r="AC14" s="488">
        <v>224721.32401394399</v>
      </c>
      <c r="AD14" s="488">
        <v>227288.21455952499</v>
      </c>
      <c r="AE14" s="488">
        <v>236074.41365096901</v>
      </c>
      <c r="AF14" s="488">
        <v>240677.00251817401</v>
      </c>
      <c r="AG14" s="488">
        <v>242619.86103886901</v>
      </c>
      <c r="AH14" s="488">
        <v>257241.58437682601</v>
      </c>
      <c r="AI14" s="488">
        <v>265493.71365655598</v>
      </c>
      <c r="AJ14" s="488">
        <v>268904.55795040302</v>
      </c>
      <c r="AK14" s="488">
        <v>278715.430145205</v>
      </c>
      <c r="AL14" s="488">
        <v>276334.14665861399</v>
      </c>
      <c r="AM14" s="488">
        <v>277027.80929833499</v>
      </c>
      <c r="AN14" s="488">
        <v>269910.81234366097</v>
      </c>
      <c r="AO14" s="488">
        <v>258983.78936686899</v>
      </c>
      <c r="AP14" s="488">
        <v>251659.947390032</v>
      </c>
      <c r="AQ14" s="488">
        <v>250162.744456952</v>
      </c>
      <c r="AR14" s="488">
        <v>254945.99463264199</v>
      </c>
      <c r="AS14" s="488">
        <v>257613.07893245199</v>
      </c>
      <c r="AT14" s="488">
        <v>252957.01622712001</v>
      </c>
      <c r="AU14" s="488">
        <v>248392.70559217801</v>
      </c>
      <c r="AV14" s="488">
        <v>245025.132782058</v>
      </c>
      <c r="AW14" s="488">
        <v>260284.944768093</v>
      </c>
      <c r="AX14" s="488">
        <v>271120.84486016602</v>
      </c>
      <c r="AY14" s="488">
        <v>282636.47394135298</v>
      </c>
      <c r="AZ14" s="488">
        <v>324822.20159108401</v>
      </c>
      <c r="BA14" s="488">
        <v>371236.35820988502</v>
      </c>
      <c r="BB14" s="488">
        <v>412776.84691602399</v>
      </c>
      <c r="BC14" s="488">
        <v>444738.98991715303</v>
      </c>
      <c r="BD14" s="488">
        <v>470773.79717861401</v>
      </c>
      <c r="BE14" s="488">
        <v>486578.662787662</v>
      </c>
      <c r="BF14" s="488">
        <v>516305.96196050203</v>
      </c>
      <c r="BG14" s="488">
        <v>561069.82967825094</v>
      </c>
      <c r="BH14" s="488">
        <v>606082.81423720997</v>
      </c>
      <c r="BI14" s="488">
        <v>627146.31801570999</v>
      </c>
      <c r="BJ14" s="488">
        <v>637135.90158328903</v>
      </c>
      <c r="BK14" s="488">
        <v>616340.49825877498</v>
      </c>
      <c r="BL14" s="488">
        <v>597192.60928673903</v>
      </c>
      <c r="BM14" s="488">
        <v>544460.08131252101</v>
      </c>
      <c r="BN14" s="488">
        <v>557569.36687114404</v>
      </c>
      <c r="BO14" s="488">
        <v>584203.81526720698</v>
      </c>
      <c r="BP14" s="488">
        <v>613564.84207893105</v>
      </c>
    </row>
    <row r="15" spans="1:70" ht="12.75" customHeight="1" x14ac:dyDescent="0.3">
      <c r="E15" t="s">
        <v>966</v>
      </c>
      <c r="G15" s="47" t="s">
        <v>657</v>
      </c>
      <c r="AC15" s="488">
        <v>611702.35654650198</v>
      </c>
      <c r="AD15" s="488">
        <v>616163.80024574604</v>
      </c>
      <c r="AE15" s="488">
        <v>612719.71361763997</v>
      </c>
      <c r="AF15" s="488">
        <v>604498.29366301897</v>
      </c>
      <c r="AG15" s="488">
        <v>640471.903180063</v>
      </c>
      <c r="AH15" s="488">
        <v>653143.34078876802</v>
      </c>
      <c r="AI15" s="488">
        <v>670666.60998557997</v>
      </c>
      <c r="AJ15" s="488">
        <v>681833.27008812304</v>
      </c>
      <c r="AK15" s="488">
        <v>693751.40838836902</v>
      </c>
      <c r="AL15" s="488">
        <v>708497.60192235198</v>
      </c>
      <c r="AM15" s="488">
        <v>698871.61025015195</v>
      </c>
      <c r="AN15" s="488">
        <v>678038.83999065403</v>
      </c>
      <c r="AO15" s="488">
        <v>659217.93398920505</v>
      </c>
      <c r="AP15" s="488">
        <v>638313.45590722898</v>
      </c>
      <c r="AQ15" s="488">
        <v>624706.93437745795</v>
      </c>
      <c r="AR15" s="488">
        <v>650152.73630442598</v>
      </c>
      <c r="AS15" s="488">
        <v>658728.04183517396</v>
      </c>
      <c r="AT15" s="488">
        <v>639449.24641430494</v>
      </c>
      <c r="AU15" s="488">
        <v>621898.97478474595</v>
      </c>
      <c r="AV15" s="488">
        <v>592795.590727426</v>
      </c>
      <c r="AW15" s="488">
        <v>606858.31181545602</v>
      </c>
      <c r="AX15" s="488">
        <v>635348.37426943798</v>
      </c>
      <c r="AY15" s="488">
        <v>642512.26880849095</v>
      </c>
      <c r="AZ15" s="488">
        <v>690230.57077419094</v>
      </c>
      <c r="BA15" s="488">
        <v>751693.33819798101</v>
      </c>
      <c r="BB15" s="488">
        <v>818447.40152761806</v>
      </c>
      <c r="BC15" s="488">
        <v>850962.02486100304</v>
      </c>
      <c r="BD15" s="488">
        <v>893465.82121103897</v>
      </c>
      <c r="BE15" s="488">
        <v>928121.65865499305</v>
      </c>
      <c r="BF15" s="488">
        <v>956200.91518139304</v>
      </c>
      <c r="BG15" s="488">
        <v>1067873.31330397</v>
      </c>
      <c r="BH15" s="488">
        <v>1148036.38210511</v>
      </c>
      <c r="BI15" s="488">
        <v>1221976.0085251899</v>
      </c>
      <c r="BJ15" s="488">
        <v>1266776.4289867501</v>
      </c>
      <c r="BK15" s="488">
        <v>1250049.2553572501</v>
      </c>
      <c r="BL15" s="488">
        <v>1221190.7203417199</v>
      </c>
      <c r="BM15" s="488">
        <v>1129665.21606518</v>
      </c>
      <c r="BN15" s="488">
        <v>1113280.8722711599</v>
      </c>
      <c r="BO15" s="488">
        <v>1065203.8045276201</v>
      </c>
      <c r="BP15" s="488">
        <v>1101137.5077115099</v>
      </c>
    </row>
    <row r="16" spans="1:70" ht="12.75" customHeight="1" x14ac:dyDescent="0.3">
      <c r="E16" t="s">
        <v>899</v>
      </c>
      <c r="G16" s="47" t="s">
        <v>657</v>
      </c>
      <c r="AC16" s="488">
        <v>1920583.6320406499</v>
      </c>
      <c r="AD16" s="488">
        <v>1914996.7005020001</v>
      </c>
      <c r="AE16" s="488">
        <v>2020364.3713917099</v>
      </c>
      <c r="AF16" s="488">
        <v>2032270.5669220099</v>
      </c>
      <c r="AG16" s="488">
        <v>2116721.4520085198</v>
      </c>
      <c r="AH16" s="488">
        <v>2226980.3113339301</v>
      </c>
      <c r="AI16" s="488">
        <v>2293301.7173218499</v>
      </c>
      <c r="AJ16" s="488">
        <v>2355234.2034344901</v>
      </c>
      <c r="AK16" s="488">
        <v>2385023.7380140298</v>
      </c>
      <c r="AL16" s="488">
        <v>2432326.84092174</v>
      </c>
      <c r="AM16" s="488">
        <v>2452757.2593330699</v>
      </c>
      <c r="AN16" s="488">
        <v>2379977.1674507102</v>
      </c>
      <c r="AO16" s="488">
        <v>2308897.9343735501</v>
      </c>
      <c r="AP16" s="488">
        <v>2218783.4342638799</v>
      </c>
      <c r="AQ16" s="488">
        <v>2303878.8161114398</v>
      </c>
      <c r="AR16" s="488">
        <v>2305202.3384771398</v>
      </c>
      <c r="AS16" s="488">
        <v>2358427.1887936201</v>
      </c>
      <c r="AT16" s="488">
        <v>2377050.93616135</v>
      </c>
      <c r="AU16" s="488">
        <v>2346919.78846644</v>
      </c>
      <c r="AV16" s="488">
        <v>2313143.0884303101</v>
      </c>
      <c r="AW16" s="488">
        <v>2385167.2415305302</v>
      </c>
      <c r="AX16" s="488">
        <v>2513415.8959202701</v>
      </c>
      <c r="AY16" s="488">
        <v>2525507.0878883498</v>
      </c>
      <c r="AZ16" s="488">
        <v>2746713.1179817398</v>
      </c>
      <c r="BA16" s="488">
        <v>2981710.9516294901</v>
      </c>
      <c r="BB16" s="488">
        <v>3209862.0221380298</v>
      </c>
      <c r="BC16" s="488">
        <v>3374752.7754277298</v>
      </c>
      <c r="BD16" s="488">
        <v>3501280.6870268802</v>
      </c>
      <c r="BE16" s="488">
        <v>3641544.1150834002</v>
      </c>
      <c r="BF16" s="488">
        <v>3736624.4795152098</v>
      </c>
      <c r="BG16" s="488">
        <v>3952252.3554668501</v>
      </c>
      <c r="BH16" s="488">
        <v>4268945.5043502897</v>
      </c>
      <c r="BI16" s="488">
        <v>4389802.6603073301</v>
      </c>
      <c r="BJ16" s="488">
        <v>4443412.4205356101</v>
      </c>
      <c r="BK16" s="488">
        <v>4350133.5824704003</v>
      </c>
      <c r="BL16" s="488">
        <v>4179471.9616439198</v>
      </c>
      <c r="BM16" s="488">
        <v>3855525.1744663101</v>
      </c>
      <c r="BN16" s="488">
        <v>4060423.17934574</v>
      </c>
      <c r="BO16" s="488">
        <v>4259047.9468840798</v>
      </c>
      <c r="BP16" s="488">
        <v>4404889.1814658903</v>
      </c>
    </row>
    <row r="17" spans="1:70" ht="12.75" customHeight="1" x14ac:dyDescent="0.3">
      <c r="E17" t="s">
        <v>900</v>
      </c>
      <c r="G17" s="47" t="s">
        <v>657</v>
      </c>
      <c r="AC17" s="488">
        <v>361326.681600535</v>
      </c>
      <c r="AD17" s="488">
        <v>380333.54759253602</v>
      </c>
      <c r="AE17" s="488">
        <v>399887.15223397303</v>
      </c>
      <c r="AF17" s="488">
        <v>404345.05523481598</v>
      </c>
      <c r="AG17" s="488">
        <v>447126.47015539702</v>
      </c>
      <c r="AH17" s="488">
        <v>474228.73490646802</v>
      </c>
      <c r="AI17" s="488">
        <v>484239.37319375301</v>
      </c>
      <c r="AJ17" s="488">
        <v>511183.11138194503</v>
      </c>
      <c r="AK17" s="488">
        <v>551895.87362891797</v>
      </c>
      <c r="AL17" s="488">
        <v>566525.93142209505</v>
      </c>
      <c r="AM17" s="488">
        <v>590386.37885282002</v>
      </c>
      <c r="AN17" s="488">
        <v>616331.30588351702</v>
      </c>
      <c r="AO17" s="488">
        <v>619605.90030069801</v>
      </c>
      <c r="AP17" s="488">
        <v>643573.35587731097</v>
      </c>
      <c r="AQ17" s="488">
        <v>688431.31222701306</v>
      </c>
      <c r="AR17" s="488">
        <v>748998.39476429205</v>
      </c>
      <c r="AS17" s="488">
        <v>781394.80501815001</v>
      </c>
      <c r="AT17" s="488">
        <v>806166.991605749</v>
      </c>
      <c r="AU17" s="488">
        <v>848853.33916106098</v>
      </c>
      <c r="AV17" s="488">
        <v>883242.80520862597</v>
      </c>
      <c r="AW17" s="488">
        <v>906135.82259124296</v>
      </c>
      <c r="AX17" s="488">
        <v>956744.95298717299</v>
      </c>
      <c r="AY17" s="488">
        <v>979836.40440284403</v>
      </c>
      <c r="AZ17" s="488">
        <v>1025908.85305541</v>
      </c>
      <c r="BA17" s="488">
        <v>1097925.64766117</v>
      </c>
      <c r="BB17" s="488">
        <v>1139634.1717799101</v>
      </c>
      <c r="BC17" s="488">
        <v>1231983.8244866601</v>
      </c>
      <c r="BD17" s="488">
        <v>1310387.6417024301</v>
      </c>
      <c r="BE17" s="488">
        <v>1340028.5920072</v>
      </c>
      <c r="BF17" s="488">
        <v>1282300.6536441301</v>
      </c>
      <c r="BG17" s="488">
        <v>1349749.9420199899</v>
      </c>
      <c r="BH17" s="488">
        <v>1391268.5926417999</v>
      </c>
      <c r="BI17" s="488">
        <v>1387700.47608742</v>
      </c>
      <c r="BJ17" s="488">
        <v>1422646.4825528599</v>
      </c>
      <c r="BK17" s="488">
        <v>1477814.82811428</v>
      </c>
      <c r="BL17" s="488">
        <v>1458918.9839981999</v>
      </c>
      <c r="BM17" s="488">
        <v>1382334.89827499</v>
      </c>
      <c r="BN17" s="488">
        <v>1431916.6379579699</v>
      </c>
      <c r="BO17" s="488">
        <v>1566703.9218349101</v>
      </c>
      <c r="BP17" s="488">
        <v>1561047.9732977301</v>
      </c>
      <c r="BQ17" s="75"/>
    </row>
    <row r="18" spans="1:70" ht="12.75" customHeight="1" x14ac:dyDescent="0.3">
      <c r="E18" t="s">
        <v>893</v>
      </c>
      <c r="G18" s="47" t="s">
        <v>657</v>
      </c>
      <c r="AC18" s="605">
        <v>1033510.75508895</v>
      </c>
      <c r="AD18" s="605">
        <v>1044363.78554037</v>
      </c>
      <c r="AE18" s="605">
        <v>1082261.54758551</v>
      </c>
      <c r="AF18" s="605">
        <v>1112303.5643990501</v>
      </c>
      <c r="AG18" s="605">
        <v>1168227.1883274</v>
      </c>
      <c r="AH18" s="605">
        <v>1221123.6927502099</v>
      </c>
      <c r="AI18" s="605">
        <v>1239940.09064708</v>
      </c>
      <c r="AJ18" s="605">
        <v>1259640.5986725099</v>
      </c>
      <c r="AK18" s="605">
        <v>1278005.35863963</v>
      </c>
      <c r="AL18" s="605">
        <v>1285546.79299559</v>
      </c>
      <c r="AM18" s="605">
        <v>1164442.3675931101</v>
      </c>
      <c r="AN18" s="605">
        <v>1056982.16135517</v>
      </c>
      <c r="AO18" s="605">
        <v>1047067.78411111</v>
      </c>
      <c r="AP18" s="605">
        <v>1013803.81107851</v>
      </c>
      <c r="AQ18" s="605">
        <v>990160.761591307</v>
      </c>
      <c r="AR18" s="605">
        <v>985401.11102873494</v>
      </c>
      <c r="AS18" s="605">
        <v>999210.96250784805</v>
      </c>
      <c r="AT18" s="605">
        <v>983664.01397449197</v>
      </c>
      <c r="AU18" s="605">
        <v>968706.21317055495</v>
      </c>
      <c r="AV18" s="605">
        <v>934072.59420303302</v>
      </c>
      <c r="AW18" s="605">
        <v>965896.47549649701</v>
      </c>
      <c r="AX18" s="605">
        <v>986902.72100137197</v>
      </c>
      <c r="AY18" s="605">
        <v>989344.48413170199</v>
      </c>
      <c r="AZ18" s="605">
        <v>1023709.4393454799</v>
      </c>
      <c r="BA18" s="605">
        <v>1048970.0293415701</v>
      </c>
      <c r="BB18" s="605">
        <v>1068597.1273149699</v>
      </c>
      <c r="BC18" s="605">
        <v>1090197.6429905901</v>
      </c>
      <c r="BD18" s="605">
        <v>1116351.79701133</v>
      </c>
      <c r="BE18" s="605">
        <v>1140248.43082907</v>
      </c>
      <c r="BF18" s="605">
        <v>1129688.12735735</v>
      </c>
      <c r="BG18" s="605">
        <v>1153885.26715262</v>
      </c>
      <c r="BH18" s="605">
        <v>1227563.9721522201</v>
      </c>
      <c r="BI18" s="605">
        <v>1249328.78561409</v>
      </c>
      <c r="BJ18" s="605">
        <v>1217419.78928406</v>
      </c>
      <c r="BK18" s="605">
        <v>1188723.27514651</v>
      </c>
      <c r="BL18" s="605">
        <v>1166922.79962539</v>
      </c>
      <c r="BM18" s="605">
        <v>1142330.9286132201</v>
      </c>
      <c r="BN18" s="605">
        <v>1170776.5306362701</v>
      </c>
      <c r="BO18" s="605">
        <v>1192598.6136671901</v>
      </c>
      <c r="BP18" s="605">
        <v>1153236.2800326799</v>
      </c>
      <c r="BQ18" s="75"/>
    </row>
    <row r="19" spans="1:70" ht="12.75" customHeight="1" thickBot="1" x14ac:dyDescent="0.35">
      <c r="E19" s="476" t="str">
        <f>B13</f>
        <v>EIA Coal Production</v>
      </c>
      <c r="F19" s="476"/>
      <c r="G19" s="476" t="s">
        <v>657</v>
      </c>
      <c r="H19" s="476"/>
      <c r="I19" s="477">
        <f t="shared" ref="I19:AC19" si="1">SUM(I14:I18)</f>
        <v>0</v>
      </c>
      <c r="J19" s="477">
        <f t="shared" si="1"/>
        <v>0</v>
      </c>
      <c r="K19" s="477">
        <f t="shared" si="1"/>
        <v>0</v>
      </c>
      <c r="L19" s="477">
        <f t="shared" si="1"/>
        <v>0</v>
      </c>
      <c r="M19" s="477">
        <f t="shared" si="1"/>
        <v>0</v>
      </c>
      <c r="N19" s="477">
        <f t="shared" si="1"/>
        <v>0</v>
      </c>
      <c r="O19" s="477">
        <f t="shared" si="1"/>
        <v>0</v>
      </c>
      <c r="P19" s="477">
        <f t="shared" si="1"/>
        <v>0</v>
      </c>
      <c r="Q19" s="477">
        <f t="shared" si="1"/>
        <v>0</v>
      </c>
      <c r="R19" s="477">
        <f t="shared" si="1"/>
        <v>0</v>
      </c>
      <c r="S19" s="477">
        <f t="shared" si="1"/>
        <v>0</v>
      </c>
      <c r="T19" s="477">
        <f t="shared" si="1"/>
        <v>0</v>
      </c>
      <c r="U19" s="477">
        <f t="shared" si="1"/>
        <v>0</v>
      </c>
      <c r="V19" s="477">
        <f t="shared" si="1"/>
        <v>0</v>
      </c>
      <c r="W19" s="477">
        <f t="shared" si="1"/>
        <v>0</v>
      </c>
      <c r="X19" s="477">
        <f t="shared" si="1"/>
        <v>0</v>
      </c>
      <c r="Y19" s="477">
        <f t="shared" si="1"/>
        <v>0</v>
      </c>
      <c r="Z19" s="477">
        <f t="shared" si="1"/>
        <v>0</v>
      </c>
      <c r="AA19" s="477">
        <f t="shared" si="1"/>
        <v>0</v>
      </c>
      <c r="AB19" s="477">
        <f t="shared" si="1"/>
        <v>0</v>
      </c>
      <c r="AC19" s="477">
        <f t="shared" si="1"/>
        <v>4151844.7492905809</v>
      </c>
      <c r="AD19" s="477">
        <f t="shared" ref="AD19:BQ19" si="2">SUM(AC14:AC18)</f>
        <v>4151844.7492905809</v>
      </c>
      <c r="AE19" s="477">
        <f t="shared" si="2"/>
        <v>4183146.048440177</v>
      </c>
      <c r="AF19" s="477">
        <f t="shared" si="2"/>
        <v>4351307.1984798023</v>
      </c>
      <c r="AG19" s="477">
        <f t="shared" si="2"/>
        <v>4394094.482737069</v>
      </c>
      <c r="AH19" s="477">
        <f t="shared" si="2"/>
        <v>4615166.8747102488</v>
      </c>
      <c r="AI19" s="477">
        <f t="shared" si="2"/>
        <v>4832717.6641562022</v>
      </c>
      <c r="AJ19" s="477">
        <f t="shared" si="2"/>
        <v>4953641.5048048189</v>
      </c>
      <c r="AK19" s="477">
        <f t="shared" si="2"/>
        <v>5076795.7415274717</v>
      </c>
      <c r="AL19" s="477">
        <f t="shared" si="2"/>
        <v>5187391.8088161517</v>
      </c>
      <c r="AM19" s="477">
        <f t="shared" si="2"/>
        <v>5269231.3139203908</v>
      </c>
      <c r="AN19" s="477">
        <f t="shared" si="2"/>
        <v>5183485.4253274873</v>
      </c>
      <c r="AO19" s="477">
        <f t="shared" si="2"/>
        <v>5001240.2870237119</v>
      </c>
      <c r="AP19" s="477">
        <f t="shared" si="2"/>
        <v>4893773.3421414327</v>
      </c>
      <c r="AQ19" s="477">
        <f t="shared" si="2"/>
        <v>4766134.004516962</v>
      </c>
      <c r="AR19" s="477">
        <f t="shared" si="2"/>
        <v>4857340.5687641697</v>
      </c>
      <c r="AS19" s="477">
        <f t="shared" si="2"/>
        <v>4944700.5752072344</v>
      </c>
      <c r="AT19" s="477">
        <f t="shared" si="2"/>
        <v>5055374.077087244</v>
      </c>
      <c r="AU19" s="477">
        <f t="shared" si="2"/>
        <v>5059288.2043830156</v>
      </c>
      <c r="AV19" s="477">
        <f t="shared" si="2"/>
        <v>5034771.0211749803</v>
      </c>
      <c r="AW19" s="477">
        <f t="shared" si="2"/>
        <v>4968279.2113514524</v>
      </c>
      <c r="AX19" s="477">
        <f t="shared" si="2"/>
        <v>5124342.7962018196</v>
      </c>
      <c r="AY19" s="477">
        <f t="shared" si="2"/>
        <v>5363532.7890384188</v>
      </c>
      <c r="AZ19" s="477">
        <f t="shared" si="2"/>
        <v>5419836.7191727394</v>
      </c>
      <c r="BA19" s="477">
        <f t="shared" si="2"/>
        <v>5811384.1827479042</v>
      </c>
      <c r="BB19" s="477">
        <f t="shared" si="2"/>
        <v>6251536.3250400964</v>
      </c>
      <c r="BC19" s="477">
        <f t="shared" si="2"/>
        <v>6649317.569676552</v>
      </c>
      <c r="BD19" s="477">
        <f t="shared" si="2"/>
        <v>6992635.2576831356</v>
      </c>
      <c r="BE19" s="477">
        <f t="shared" si="2"/>
        <v>7292259.7441302938</v>
      </c>
      <c r="BF19" s="477">
        <f t="shared" si="2"/>
        <v>7536521.4593623262</v>
      </c>
      <c r="BG19" s="477">
        <f t="shared" si="2"/>
        <v>7621120.1376585839</v>
      </c>
      <c r="BH19" s="477">
        <f t="shared" si="2"/>
        <v>8084830.7076216806</v>
      </c>
      <c r="BI19" s="477">
        <f t="shared" si="2"/>
        <v>8641897.2654866297</v>
      </c>
      <c r="BJ19" s="477">
        <f t="shared" si="2"/>
        <v>8875954.2485497408</v>
      </c>
      <c r="BK19" s="477">
        <f t="shared" si="2"/>
        <v>8987391.0229425691</v>
      </c>
      <c r="BL19" s="477">
        <f t="shared" si="2"/>
        <v>8883061.4393472169</v>
      </c>
      <c r="BM19" s="477">
        <f t="shared" si="2"/>
        <v>8623697.0748959687</v>
      </c>
      <c r="BN19" s="477">
        <f t="shared" si="2"/>
        <v>8054316.2987322211</v>
      </c>
      <c r="BO19" s="477">
        <f t="shared" si="2"/>
        <v>8333966.5870822836</v>
      </c>
      <c r="BP19" s="477">
        <f t="shared" si="2"/>
        <v>8667758.1021810062</v>
      </c>
      <c r="BQ19" s="477">
        <f t="shared" si="2"/>
        <v>8833875.7845867407</v>
      </c>
      <c r="BR19" s="477">
        <f>SUM(BR14:BR18)</f>
        <v>0</v>
      </c>
    </row>
    <row r="21" spans="1:70" ht="12.75" customHeight="1" x14ac:dyDescent="0.3">
      <c r="E21" s="47" t="s">
        <v>915</v>
      </c>
      <c r="G21" s="47" t="s">
        <v>657</v>
      </c>
      <c r="AC21" s="308">
        <v>4055405.5248207599</v>
      </c>
      <c r="AD21" s="308">
        <v>4089488.9706672598</v>
      </c>
      <c r="AE21" s="308">
        <v>4178378.2072477099</v>
      </c>
      <c r="AF21" s="308">
        <v>4305545.9888306102</v>
      </c>
      <c r="AG21" s="308">
        <v>4508954.4584433204</v>
      </c>
      <c r="AH21" s="308">
        <v>4679905.3175353501</v>
      </c>
      <c r="AI21" s="308">
        <v>4735241.4036407499</v>
      </c>
      <c r="AJ21" s="308">
        <v>4918474.1837794501</v>
      </c>
      <c r="AK21" s="308">
        <v>5064963.9212438799</v>
      </c>
      <c r="AL21" s="308">
        <v>5077777.5477950396</v>
      </c>
      <c r="AM21" s="308">
        <v>4983905.2325342</v>
      </c>
      <c r="AN21" s="308">
        <v>4866062.9456105698</v>
      </c>
      <c r="AO21" s="308">
        <v>4750094.02723483</v>
      </c>
      <c r="AP21" s="308">
        <v>4755160.8215674497</v>
      </c>
      <c r="AQ21" s="308">
        <v>4784828.7975524403</v>
      </c>
      <c r="AR21" s="308">
        <v>4921563.8312248699</v>
      </c>
      <c r="AS21" s="308">
        <v>5023783.9164752401</v>
      </c>
      <c r="AT21" s="308">
        <v>4951105.6563891098</v>
      </c>
      <c r="AU21" s="308">
        <v>4923958.8872815697</v>
      </c>
      <c r="AV21" s="308">
        <v>4940565.10566107</v>
      </c>
      <c r="AW21" s="308">
        <v>5195997.9911656296</v>
      </c>
      <c r="AX21" s="308">
        <v>5266257.8949429998</v>
      </c>
      <c r="AY21" s="308">
        <v>5397999.3330825204</v>
      </c>
      <c r="AZ21" s="308">
        <v>5826950.0538996197</v>
      </c>
      <c r="BA21" s="308">
        <v>6317448.0768262502</v>
      </c>
      <c r="BB21" s="308">
        <v>6721049.8003286701</v>
      </c>
      <c r="BC21" s="308">
        <v>7092668.6399963796</v>
      </c>
      <c r="BD21" s="308">
        <v>7435460.7709900998</v>
      </c>
      <c r="BE21" s="308">
        <v>7588728.29502708</v>
      </c>
      <c r="BF21" s="308">
        <v>7653732.0378042804</v>
      </c>
      <c r="BG21" s="308">
        <v>8238021.7851168299</v>
      </c>
      <c r="BH21" s="308">
        <v>8708266.0730809495</v>
      </c>
      <c r="BI21" s="308">
        <v>8957727.0490702409</v>
      </c>
      <c r="BJ21" s="308">
        <v>9024789.6676547807</v>
      </c>
      <c r="BK21" s="308">
        <v>8910148.2001786605</v>
      </c>
      <c r="BL21" s="308">
        <v>8577078.6153906304</v>
      </c>
      <c r="BM21" s="308">
        <v>8106961.9134576702</v>
      </c>
      <c r="BN21" s="308">
        <v>8350330.8121784702</v>
      </c>
      <c r="BO21" s="308">
        <v>8604119.6067847703</v>
      </c>
      <c r="BP21" s="308">
        <v>8639675.3808753807</v>
      </c>
      <c r="BQ21" s="75"/>
    </row>
    <row r="23" spans="1:70" s="82" customFormat="1" ht="12.75" customHeight="1" x14ac:dyDescent="0.3">
      <c r="A23" s="19"/>
      <c r="B23" s="19" t="s">
        <v>755</v>
      </c>
      <c r="C23" s="104"/>
      <c r="D23" s="10"/>
      <c r="E23" s="10"/>
      <c r="F23" s="10"/>
      <c r="G23" s="10"/>
      <c r="H23" s="10"/>
      <c r="I23" s="376"/>
      <c r="J23" s="376"/>
      <c r="K23" s="376"/>
      <c r="L23" s="376"/>
      <c r="M23" s="376"/>
      <c r="N23" s="376"/>
      <c r="O23" s="376"/>
      <c r="P23" s="376"/>
      <c r="Q23" s="376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10"/>
    </row>
    <row r="24" spans="1:70" ht="12.75" customHeight="1" x14ac:dyDescent="0.3">
      <c r="E24" s="47" t="s">
        <v>46</v>
      </c>
      <c r="G24" s="47" t="s">
        <v>754</v>
      </c>
      <c r="I24" s="307">
        <v>1348.642779</v>
      </c>
      <c r="J24" s="307">
        <v>1368.7645460000001</v>
      </c>
      <c r="K24" s="307">
        <v>1421.7901939999999</v>
      </c>
      <c r="L24" s="307">
        <v>1459.4460409999999</v>
      </c>
      <c r="M24" s="307">
        <v>1495.143873</v>
      </c>
      <c r="N24" s="307">
        <v>1559.077356</v>
      </c>
      <c r="O24" s="307">
        <v>1635.40103</v>
      </c>
      <c r="P24" s="307">
        <v>1700.584098</v>
      </c>
      <c r="Q24" s="307">
        <v>1810.4670719999999</v>
      </c>
      <c r="R24" s="307">
        <v>1900.962812</v>
      </c>
      <c r="S24" s="307">
        <v>1982.516977</v>
      </c>
      <c r="T24" s="307">
        <v>2056.1795670000001</v>
      </c>
      <c r="U24" s="307">
        <v>2218.9068950000001</v>
      </c>
      <c r="V24" s="483">
        <v>2339.6459580000001</v>
      </c>
      <c r="W24" s="307">
        <v>2240.6097289999998</v>
      </c>
      <c r="X24" s="307">
        <v>2202.1148459999999</v>
      </c>
      <c r="Y24" s="307">
        <v>2364.614986</v>
      </c>
      <c r="Z24" s="307">
        <v>2493.85347</v>
      </c>
      <c r="AA24" s="307">
        <v>2539.5122809999998</v>
      </c>
      <c r="AB24" s="307">
        <v>2455.2435650000002</v>
      </c>
      <c r="AC24" s="307">
        <v>8372.2079508311199</v>
      </c>
      <c r="AD24" s="307">
        <v>7964.4328196080296</v>
      </c>
      <c r="AE24" s="307">
        <v>7772.3778471617898</v>
      </c>
      <c r="AF24" s="307">
        <v>7695.89484718115</v>
      </c>
      <c r="AG24" s="307">
        <v>8680.5549597505906</v>
      </c>
      <c r="AH24" s="307">
        <v>8665.5743859050708</v>
      </c>
      <c r="AI24" s="307">
        <v>9056.6652046722393</v>
      </c>
      <c r="AJ24" s="307">
        <v>9216.32282138345</v>
      </c>
      <c r="AK24" s="307">
        <v>9480.3956010234306</v>
      </c>
      <c r="AL24" s="307">
        <v>9634.2290556257394</v>
      </c>
      <c r="AM24" s="307">
        <v>9719.1413878293806</v>
      </c>
      <c r="AN24" s="307">
        <v>9822.5780346416195</v>
      </c>
      <c r="AO24" s="307">
        <v>9865.3842736041097</v>
      </c>
      <c r="AP24" s="307">
        <v>9879.8239197728599</v>
      </c>
      <c r="AQ24" s="307">
        <v>10089.1508976027</v>
      </c>
      <c r="AR24" s="307">
        <v>10249.5407143254</v>
      </c>
      <c r="AS24" s="307">
        <v>10448.2426783471</v>
      </c>
      <c r="AT24" s="307">
        <v>10698.2898581925</v>
      </c>
      <c r="AU24" s="307">
        <v>10756.9954469767</v>
      </c>
      <c r="AV24" s="307">
        <v>10964.208679248901</v>
      </c>
      <c r="AW24" s="307">
        <v>11077.7437947573</v>
      </c>
      <c r="AX24" s="307">
        <v>11136.735124860201</v>
      </c>
      <c r="AY24" s="307">
        <v>11245.762675677001</v>
      </c>
      <c r="AZ24" s="307">
        <v>11470.5769861061</v>
      </c>
      <c r="BA24" s="307">
        <v>11868.241150493401</v>
      </c>
      <c r="BB24" s="307">
        <v>12059.6810917439</v>
      </c>
      <c r="BC24" s="307">
        <v>12133.931962233601</v>
      </c>
      <c r="BD24" s="307">
        <v>11809.750116737199</v>
      </c>
      <c r="BE24" s="307">
        <v>12069.079878640299</v>
      </c>
      <c r="BF24" s="307">
        <v>11943.727723038301</v>
      </c>
      <c r="BG24" s="307">
        <v>12293.0667174276</v>
      </c>
      <c r="BH24" s="307">
        <v>12422.527773476</v>
      </c>
      <c r="BI24" s="307">
        <v>12619.788522774201</v>
      </c>
      <c r="BJ24" s="307">
        <v>12748.285167574701</v>
      </c>
      <c r="BK24" s="307">
        <v>12867.809898708099</v>
      </c>
      <c r="BL24" s="307">
        <v>13124.071327552299</v>
      </c>
      <c r="BM24" s="307">
        <v>13294.208113954701</v>
      </c>
      <c r="BN24" s="307">
        <v>13447.6198563568</v>
      </c>
      <c r="BO24" s="307">
        <v>13493.6274008444</v>
      </c>
      <c r="BP24" s="75"/>
    </row>
    <row r="25" spans="1:70" ht="12.75" customHeight="1" x14ac:dyDescent="0.3">
      <c r="E25" s="47" t="s">
        <v>92</v>
      </c>
      <c r="G25" s="47" t="s">
        <v>754</v>
      </c>
      <c r="I25" s="307">
        <v>650.16536399999995</v>
      </c>
      <c r="J25" s="307">
        <v>678.658772</v>
      </c>
      <c r="K25" s="307">
        <v>721.04698399999995</v>
      </c>
      <c r="L25" s="307">
        <v>756.34057299999995</v>
      </c>
      <c r="M25" s="307">
        <v>802.66933400000005</v>
      </c>
      <c r="N25" s="307">
        <v>827.51734199999999</v>
      </c>
      <c r="O25" s="307">
        <v>891.73738100000003</v>
      </c>
      <c r="P25" s="307">
        <v>941.907241</v>
      </c>
      <c r="Q25" s="307">
        <v>1008.297454</v>
      </c>
      <c r="R25" s="307">
        <v>1085.46723</v>
      </c>
      <c r="S25" s="307">
        <v>1144.3495350000001</v>
      </c>
      <c r="T25" s="307">
        <v>1179.62356</v>
      </c>
      <c r="U25" s="307">
        <v>1191.8472770000001</v>
      </c>
      <c r="V25" s="307">
        <v>1176.064903</v>
      </c>
      <c r="W25" s="307">
        <v>1135.3786809999999</v>
      </c>
      <c r="X25" s="307">
        <v>1043.5741029999999</v>
      </c>
      <c r="Y25" s="307">
        <v>1063.8958620000001</v>
      </c>
      <c r="Z25" s="307">
        <v>1042.126381</v>
      </c>
      <c r="AA25" s="307">
        <v>1046.300303</v>
      </c>
      <c r="AB25" s="307">
        <v>1081.5933769999999</v>
      </c>
      <c r="AC25" s="307">
        <v>2843.4229672390002</v>
      </c>
      <c r="AD25" s="307">
        <v>2844.9334541809999</v>
      </c>
      <c r="AE25" s="307">
        <v>2855.95921512</v>
      </c>
      <c r="AF25" s="307">
        <v>2914.4016702059998</v>
      </c>
      <c r="AG25" s="307">
        <v>3215.457101122</v>
      </c>
      <c r="AH25" s="307">
        <v>3350.4685143090001</v>
      </c>
      <c r="AI25" s="307">
        <v>3396.0066763340001</v>
      </c>
      <c r="AJ25" s="307">
        <v>3572.6234202139999</v>
      </c>
      <c r="AK25" s="307">
        <v>3754.1084696160001</v>
      </c>
      <c r="AL25" s="307">
        <v>3926.3952733030001</v>
      </c>
      <c r="AM25" s="307">
        <v>3973.0111942980002</v>
      </c>
      <c r="AN25" s="307">
        <v>4057.2236296380001</v>
      </c>
      <c r="AO25" s="307">
        <v>4076.853622392</v>
      </c>
      <c r="AP25" s="307">
        <v>4182.3167494890004</v>
      </c>
      <c r="AQ25" s="307">
        <v>4175.6577352900003</v>
      </c>
      <c r="AR25" s="307">
        <v>4297.7829776629997</v>
      </c>
      <c r="AS25" s="307">
        <v>4396.5820718340001</v>
      </c>
      <c r="AT25" s="307">
        <v>4422.8625204809996</v>
      </c>
      <c r="AU25" s="307">
        <v>4458.3605003169996</v>
      </c>
      <c r="AV25" s="307">
        <v>4572.5247943260001</v>
      </c>
      <c r="AW25" s="307">
        <v>4736.2870947310003</v>
      </c>
      <c r="AX25" s="307">
        <v>4755.9289703639997</v>
      </c>
      <c r="AY25" s="307">
        <v>4974.516835292</v>
      </c>
      <c r="AZ25" s="307">
        <v>5120.2187383889996</v>
      </c>
      <c r="BA25" s="307">
        <v>5279.8876357720001</v>
      </c>
      <c r="BB25" s="307">
        <v>5430.1429278140004</v>
      </c>
      <c r="BC25" s="307">
        <v>5631.2794113919999</v>
      </c>
      <c r="BD25" s="307">
        <v>5811.8192042250002</v>
      </c>
      <c r="BE25" s="307">
        <v>5978.8540081829997</v>
      </c>
      <c r="BF25" s="307">
        <v>5782.2393875899998</v>
      </c>
      <c r="BG25" s="307">
        <v>6323.9239677109999</v>
      </c>
      <c r="BH25" s="307">
        <v>6512.9883659300003</v>
      </c>
      <c r="BI25" s="307">
        <v>6662.056920043</v>
      </c>
      <c r="BJ25" s="307">
        <v>6760.094299845</v>
      </c>
      <c r="BK25" s="307">
        <v>6785.6371721469995</v>
      </c>
      <c r="BL25" s="307">
        <v>6887.3675876630004</v>
      </c>
      <c r="BM25" s="307">
        <v>7027.7318925870004</v>
      </c>
      <c r="BN25" s="307">
        <v>7259.328867448</v>
      </c>
      <c r="BO25" s="307">
        <v>7626.6833558119997</v>
      </c>
      <c r="BP25" s="75"/>
    </row>
    <row r="26" spans="1:70" ht="12.75" customHeight="1" x14ac:dyDescent="0.3">
      <c r="E26" s="47" t="s">
        <v>746</v>
      </c>
      <c r="G26" s="47" t="s">
        <v>754</v>
      </c>
      <c r="I26" s="309">
        <v>915.20038999999997</v>
      </c>
      <c r="J26" s="309">
        <v>895.36731499999996</v>
      </c>
      <c r="K26" s="309">
        <v>922.08600300000001</v>
      </c>
      <c r="L26" s="309">
        <v>968.73028499999998</v>
      </c>
      <c r="M26" s="309">
        <v>1018.939941</v>
      </c>
      <c r="N26" s="309">
        <v>1075.146471</v>
      </c>
      <c r="O26" s="309">
        <v>1127.0402919999999</v>
      </c>
      <c r="P26" s="309">
        <v>1106.8903760000001</v>
      </c>
      <c r="Q26" s="309">
        <v>1145.7585429999999</v>
      </c>
      <c r="R26" s="309">
        <v>1148.256664</v>
      </c>
      <c r="S26" s="309">
        <v>1134.4412749999999</v>
      </c>
      <c r="T26" s="309">
        <v>1076.1240319999999</v>
      </c>
      <c r="U26" s="309">
        <v>1121.253602</v>
      </c>
      <c r="V26" s="309">
        <v>1206.273733</v>
      </c>
      <c r="W26" s="309">
        <v>1185.2386530000001</v>
      </c>
      <c r="X26" s="309">
        <v>1180.732528</v>
      </c>
      <c r="Y26" s="309">
        <v>1265.6463550000001</v>
      </c>
      <c r="Z26" s="309">
        <v>1299.5448919999999</v>
      </c>
      <c r="AA26" s="309">
        <v>1298.0976029999999</v>
      </c>
      <c r="AB26" s="309">
        <v>1409.7901879999999</v>
      </c>
      <c r="AC26" s="309">
        <v>7455.93975375439</v>
      </c>
      <c r="AD26" s="309">
        <v>7481.9908712035403</v>
      </c>
      <c r="AE26" s="309">
        <v>7620.2731191558696</v>
      </c>
      <c r="AF26" s="309">
        <v>7830.23906596084</v>
      </c>
      <c r="AG26" s="309">
        <v>8182.67307190676</v>
      </c>
      <c r="AH26" s="309">
        <v>8474.47924690117</v>
      </c>
      <c r="AI26" s="309">
        <v>8574.2000988898508</v>
      </c>
      <c r="AJ26" s="309">
        <v>8912.3480964529299</v>
      </c>
      <c r="AK26" s="309">
        <v>9183.3927636850003</v>
      </c>
      <c r="AL26" s="309">
        <v>9190.3665172295896</v>
      </c>
      <c r="AM26" s="309">
        <v>9108.8843894441197</v>
      </c>
      <c r="AN26" s="309">
        <v>8824.8035278295793</v>
      </c>
      <c r="AO26" s="309">
        <v>8587.1863684800192</v>
      </c>
      <c r="AP26" s="309">
        <v>8579.33270274405</v>
      </c>
      <c r="AQ26" s="309">
        <v>8619.8271300042306</v>
      </c>
      <c r="AR26" s="309">
        <v>8870.65842705674</v>
      </c>
      <c r="AS26" s="309">
        <v>9067.0089725555208</v>
      </c>
      <c r="AT26" s="309">
        <v>8925.5267327556194</v>
      </c>
      <c r="AU26" s="309">
        <v>8871.2754942812207</v>
      </c>
      <c r="AV26" s="309">
        <v>8915.2608620355804</v>
      </c>
      <c r="AW26" s="309">
        <v>9381.8555176874597</v>
      </c>
      <c r="AX26" s="309">
        <v>9481.3754614323498</v>
      </c>
      <c r="AY26" s="309">
        <v>9729.0173361879806</v>
      </c>
      <c r="AZ26" s="309">
        <v>10536.0397307974</v>
      </c>
      <c r="BA26" s="309">
        <v>11439.9453525715</v>
      </c>
      <c r="BB26" s="309">
        <v>12210.2320496056</v>
      </c>
      <c r="BC26" s="309">
        <v>12884.6246659188</v>
      </c>
      <c r="BD26" s="309">
        <v>13522.2281527742</v>
      </c>
      <c r="BE26" s="309">
        <v>13766.575727330601</v>
      </c>
      <c r="BF26" s="309">
        <v>13886.777198469101</v>
      </c>
      <c r="BG26" s="309">
        <v>15035.601794108699</v>
      </c>
      <c r="BH26" s="309">
        <v>15850.888007242</v>
      </c>
      <c r="BI26" s="309">
        <v>16325.7057668332</v>
      </c>
      <c r="BJ26" s="309">
        <v>16505.5220409219</v>
      </c>
      <c r="BK26" s="309">
        <v>16392.746654552699</v>
      </c>
      <c r="BL26" s="309">
        <v>15844.416121415599</v>
      </c>
      <c r="BM26" s="309">
        <v>14956.562249078301</v>
      </c>
      <c r="BN26" s="309">
        <v>15365.3860700979</v>
      </c>
      <c r="BO26" s="309">
        <v>15783.0591791283</v>
      </c>
      <c r="BP26" s="75"/>
    </row>
    <row r="27" spans="1:70" ht="12.75" customHeight="1" x14ac:dyDescent="0.3">
      <c r="E27" s="291" t="str">
        <f>B23</f>
        <v>EIA FF Emissions (combustion)</v>
      </c>
      <c r="F27" s="291"/>
      <c r="G27" s="291" t="s">
        <v>754</v>
      </c>
      <c r="H27" s="291"/>
      <c r="I27" s="293">
        <f t="shared" ref="I27:AN27" si="3">SUM(I24:I26)</f>
        <v>2914.0085330000002</v>
      </c>
      <c r="J27" s="293">
        <f t="shared" si="3"/>
        <v>2942.7906330000001</v>
      </c>
      <c r="K27" s="293">
        <f t="shared" si="3"/>
        <v>3064.9231809999997</v>
      </c>
      <c r="L27" s="293">
        <f t="shared" si="3"/>
        <v>3184.5168989999997</v>
      </c>
      <c r="M27" s="293">
        <f t="shared" si="3"/>
        <v>3316.7531480000002</v>
      </c>
      <c r="N27" s="293">
        <f t="shared" si="3"/>
        <v>3461.7411689999999</v>
      </c>
      <c r="O27" s="293">
        <f t="shared" si="3"/>
        <v>3654.1787029999996</v>
      </c>
      <c r="P27" s="293">
        <f t="shared" si="3"/>
        <v>3749.3817150000004</v>
      </c>
      <c r="Q27" s="293">
        <f t="shared" si="3"/>
        <v>3964.5230689999999</v>
      </c>
      <c r="R27" s="293">
        <f t="shared" si="3"/>
        <v>4134.6867060000004</v>
      </c>
      <c r="S27" s="293">
        <f t="shared" si="3"/>
        <v>4261.3077869999997</v>
      </c>
      <c r="T27" s="293">
        <f t="shared" si="3"/>
        <v>4311.9271589999998</v>
      </c>
      <c r="U27" s="293">
        <f t="shared" si="3"/>
        <v>4532.0077739999997</v>
      </c>
      <c r="V27" s="293">
        <f t="shared" si="3"/>
        <v>4721.9845939999996</v>
      </c>
      <c r="W27" s="293">
        <f t="shared" si="3"/>
        <v>4561.2270630000003</v>
      </c>
      <c r="X27" s="293">
        <f t="shared" si="3"/>
        <v>4426.4214769999999</v>
      </c>
      <c r="Y27" s="293">
        <f t="shared" si="3"/>
        <v>4694.1572029999998</v>
      </c>
      <c r="Z27" s="293">
        <f t="shared" si="3"/>
        <v>4835.5247429999999</v>
      </c>
      <c r="AA27" s="293">
        <f t="shared" si="3"/>
        <v>4883.9101869999995</v>
      </c>
      <c r="AB27" s="293">
        <f t="shared" si="3"/>
        <v>4946.6271299999999</v>
      </c>
      <c r="AC27" s="293">
        <f t="shared" si="3"/>
        <v>18671.570671824513</v>
      </c>
      <c r="AD27" s="293">
        <f t="shared" si="3"/>
        <v>18291.357144992569</v>
      </c>
      <c r="AE27" s="293">
        <f t="shared" si="3"/>
        <v>18248.61018143766</v>
      </c>
      <c r="AF27" s="293">
        <f t="shared" si="3"/>
        <v>18440.535583347988</v>
      </c>
      <c r="AG27" s="293">
        <f t="shared" si="3"/>
        <v>20078.685132779348</v>
      </c>
      <c r="AH27" s="293">
        <f t="shared" si="3"/>
        <v>20490.52214711524</v>
      </c>
      <c r="AI27" s="293">
        <f t="shared" si="3"/>
        <v>21026.871979896088</v>
      </c>
      <c r="AJ27" s="293">
        <f t="shared" si="3"/>
        <v>21701.294338050378</v>
      </c>
      <c r="AK27" s="293">
        <f t="shared" si="3"/>
        <v>22417.896834324431</v>
      </c>
      <c r="AL27" s="293">
        <f t="shared" si="3"/>
        <v>22750.990846158329</v>
      </c>
      <c r="AM27" s="293">
        <f t="shared" si="3"/>
        <v>22801.036971571499</v>
      </c>
      <c r="AN27" s="293">
        <f t="shared" si="3"/>
        <v>22704.6051921092</v>
      </c>
      <c r="AO27" s="293">
        <f t="shared" ref="AO27:BR27" si="4">SUM(AO24:AO26)</f>
        <v>22529.424264476129</v>
      </c>
      <c r="AP27" s="293">
        <f t="shared" si="4"/>
        <v>22641.473372005908</v>
      </c>
      <c r="AQ27" s="293">
        <f t="shared" si="4"/>
        <v>22884.635762896931</v>
      </c>
      <c r="AR27" s="293">
        <f t="shared" si="4"/>
        <v>23417.98211904514</v>
      </c>
      <c r="AS27" s="293">
        <f t="shared" si="4"/>
        <v>23911.833722736621</v>
      </c>
      <c r="AT27" s="293">
        <f t="shared" si="4"/>
        <v>24046.679111429119</v>
      </c>
      <c r="AU27" s="293">
        <f t="shared" si="4"/>
        <v>24086.631441574922</v>
      </c>
      <c r="AV27" s="293">
        <f t="shared" si="4"/>
        <v>24451.994335610481</v>
      </c>
      <c r="AW27" s="293">
        <f t="shared" si="4"/>
        <v>25195.88640717576</v>
      </c>
      <c r="AX27" s="293">
        <f t="shared" si="4"/>
        <v>25374.039556656549</v>
      </c>
      <c r="AY27" s="293">
        <f t="shared" si="4"/>
        <v>25949.296847156984</v>
      </c>
      <c r="AZ27" s="293">
        <f t="shared" si="4"/>
        <v>27126.835455292501</v>
      </c>
      <c r="BA27" s="293">
        <f t="shared" si="4"/>
        <v>28588.074138836899</v>
      </c>
      <c r="BB27" s="293">
        <f t="shared" si="4"/>
        <v>29700.056069163496</v>
      </c>
      <c r="BC27" s="293">
        <f t="shared" si="4"/>
        <v>30649.8360395444</v>
      </c>
      <c r="BD27" s="293">
        <f t="shared" si="4"/>
        <v>31143.797473736398</v>
      </c>
      <c r="BE27" s="293">
        <f t="shared" si="4"/>
        <v>31814.5096141539</v>
      </c>
      <c r="BF27" s="293">
        <f t="shared" si="4"/>
        <v>31612.744309097397</v>
      </c>
      <c r="BG27" s="293">
        <f t="shared" si="4"/>
        <v>33652.592479247302</v>
      </c>
      <c r="BH27" s="293">
        <f t="shared" si="4"/>
        <v>34786.404146647998</v>
      </c>
      <c r="BI27" s="293">
        <f t="shared" si="4"/>
        <v>35607.551209650403</v>
      </c>
      <c r="BJ27" s="293">
        <f t="shared" si="4"/>
        <v>36013.901508341602</v>
      </c>
      <c r="BK27" s="293">
        <f t="shared" si="4"/>
        <v>36046.193725407793</v>
      </c>
      <c r="BL27" s="293">
        <f t="shared" si="4"/>
        <v>35855.855036630899</v>
      </c>
      <c r="BM27" s="293">
        <f t="shared" si="4"/>
        <v>35278.502255619998</v>
      </c>
      <c r="BN27" s="293">
        <f t="shared" si="4"/>
        <v>36072.334793902701</v>
      </c>
      <c r="BO27" s="293">
        <f t="shared" si="4"/>
        <v>36903.3699357847</v>
      </c>
      <c r="BP27" s="293">
        <f t="shared" si="4"/>
        <v>0</v>
      </c>
      <c r="BQ27" s="293">
        <f t="shared" si="4"/>
        <v>0</v>
      </c>
      <c r="BR27" s="293">
        <f t="shared" si="4"/>
        <v>0</v>
      </c>
    </row>
    <row r="29" spans="1:70" s="83" customFormat="1" ht="12.75" customHeight="1" x14ac:dyDescent="0.3">
      <c r="A29" s="8" t="s">
        <v>1167</v>
      </c>
      <c r="B29" s="8"/>
      <c r="C29" s="92"/>
      <c r="D29" s="9"/>
      <c r="E29" s="8"/>
      <c r="F29" s="8"/>
      <c r="G29" s="8"/>
      <c r="H29" s="8"/>
      <c r="I29" s="289"/>
      <c r="J29" s="289"/>
      <c r="K29" s="28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  <c r="AR29" s="289"/>
      <c r="AS29" s="289"/>
      <c r="AT29" s="289"/>
      <c r="AU29" s="289"/>
      <c r="AV29" s="289"/>
      <c r="AW29" s="289"/>
      <c r="AX29" s="289"/>
      <c r="AY29" s="289"/>
      <c r="AZ29" s="289"/>
      <c r="BA29" s="289"/>
      <c r="BB29" s="289"/>
      <c r="BC29" s="289"/>
      <c r="BD29" s="289"/>
      <c r="BE29" s="289"/>
      <c r="BF29" s="289"/>
      <c r="BG29" s="289"/>
      <c r="BH29" s="289"/>
      <c r="BI29" s="289"/>
      <c r="BJ29" s="289"/>
      <c r="BK29" s="289"/>
      <c r="BL29" s="289"/>
      <c r="BM29" s="289"/>
      <c r="BN29" s="289"/>
      <c r="BO29" s="289"/>
      <c r="BP29" s="289"/>
      <c r="BQ29" s="289"/>
      <c r="BR29" s="8"/>
    </row>
    <row r="31" spans="1:70" ht="12.75" customHeight="1" x14ac:dyDescent="0.3">
      <c r="B31" s="13" t="s">
        <v>1169</v>
      </c>
    </row>
    <row r="32" spans="1:70" s="82" customFormat="1" ht="12.75" customHeight="1" x14ac:dyDescent="0.3">
      <c r="A32" s="19"/>
      <c r="B32" s="19"/>
      <c r="C32" s="104"/>
      <c r="D32" s="10"/>
      <c r="E32" s="10" t="s">
        <v>937</v>
      </c>
      <c r="F32" s="10"/>
      <c r="G32" s="10" t="s">
        <v>850</v>
      </c>
      <c r="H32" s="10"/>
      <c r="I32" s="376"/>
      <c r="J32" s="376"/>
      <c r="K32" s="376"/>
      <c r="L32" s="376"/>
      <c r="M32" s="376"/>
      <c r="N32" s="601">
        <v>31791.906986301372</v>
      </c>
      <c r="O32" s="601">
        <v>34560.929416438361</v>
      </c>
      <c r="P32" s="601">
        <v>37103.661353424657</v>
      </c>
      <c r="Q32" s="602">
        <v>40418.298857923503</v>
      </c>
      <c r="R32" s="602">
        <v>43648.661454794521</v>
      </c>
      <c r="S32" s="602">
        <v>48074.783537530035</v>
      </c>
      <c r="T32" s="602">
        <v>50785.244491817321</v>
      </c>
      <c r="U32" s="602">
        <v>53553.865181318593</v>
      </c>
      <c r="V32" s="602">
        <v>58551.79840128457</v>
      </c>
      <c r="W32" s="602">
        <v>58671.083208021795</v>
      </c>
      <c r="X32" s="602">
        <v>55810.762122008775</v>
      </c>
      <c r="Y32" s="602">
        <v>60440.187744329669</v>
      </c>
      <c r="Z32" s="602">
        <v>62740.326862108399</v>
      </c>
      <c r="AA32" s="602">
        <v>63322.354065468346</v>
      </c>
      <c r="AB32" s="602">
        <v>66067.416016575095</v>
      </c>
      <c r="AC32" s="602">
        <v>62942.090022604141</v>
      </c>
      <c r="AD32" s="602">
        <v>59527.064200708133</v>
      </c>
      <c r="AE32" s="602">
        <v>57270.879335566184</v>
      </c>
      <c r="AF32" s="602">
        <v>56591.867335888332</v>
      </c>
      <c r="AG32" s="602">
        <v>57640.156616350767</v>
      </c>
      <c r="AH32" s="602">
        <v>57344.651073438043</v>
      </c>
      <c r="AI32" s="602">
        <v>60175.812863357038</v>
      </c>
      <c r="AJ32" s="602">
        <v>60406.334442544692</v>
      </c>
      <c r="AK32" s="602">
        <v>62840.499299404626</v>
      </c>
      <c r="AL32" s="602">
        <v>63791.559930846328</v>
      </c>
      <c r="AM32" s="602">
        <v>65021.882770682278</v>
      </c>
      <c r="AN32" s="602">
        <v>64865.485031993929</v>
      </c>
      <c r="AO32" s="602">
        <v>65703.967849370936</v>
      </c>
      <c r="AP32" s="602">
        <v>65892.139447789625</v>
      </c>
      <c r="AQ32" s="602">
        <v>66876.924333580013</v>
      </c>
      <c r="AR32" s="602">
        <v>67840.996868500151</v>
      </c>
      <c r="AS32" s="602">
        <v>69478.078351417716</v>
      </c>
      <c r="AT32" s="602">
        <v>71252.610089618509</v>
      </c>
      <c r="AU32" s="602">
        <v>73017.354583937718</v>
      </c>
      <c r="AV32" s="602">
        <v>71518.256006081821</v>
      </c>
      <c r="AW32" s="602">
        <v>74717.78474060513</v>
      </c>
      <c r="AX32" s="602">
        <v>74942.963095887375</v>
      </c>
      <c r="AY32" s="602">
        <v>74144.969463006069</v>
      </c>
      <c r="AZ32" s="602">
        <v>77305.050941286812</v>
      </c>
      <c r="BA32" s="602">
        <v>80979.1615368723</v>
      </c>
      <c r="BB32" s="602">
        <v>81951.572134689341</v>
      </c>
      <c r="BC32" s="602">
        <v>82711.274355190166</v>
      </c>
      <c r="BD32" s="602">
        <v>82569.676988218504</v>
      </c>
      <c r="BE32" s="602">
        <v>83234.064896655414</v>
      </c>
      <c r="BF32" s="602">
        <v>81577.584191803981</v>
      </c>
      <c r="BG32" s="602">
        <v>83409.283677344865</v>
      </c>
      <c r="BH32" s="602">
        <v>84156.759900732024</v>
      </c>
      <c r="BI32" s="602">
        <v>86366.038485518802</v>
      </c>
      <c r="BJ32" s="602">
        <v>86794.167982446626</v>
      </c>
      <c r="BK32" s="602">
        <v>88909.979618974976</v>
      </c>
      <c r="BL32" s="602">
        <v>91732.644586395647</v>
      </c>
      <c r="BM32" s="602">
        <v>92072.426308381109</v>
      </c>
      <c r="BN32" s="602">
        <v>92797.834744866574</v>
      </c>
      <c r="BO32" s="602">
        <v>95254.091610993215</v>
      </c>
      <c r="BP32" s="602">
        <v>95192.450727548421</v>
      </c>
      <c r="BR32" s="603"/>
    </row>
    <row r="33" spans="1:70" ht="12.75" customHeight="1" x14ac:dyDescent="0.3">
      <c r="E33" s="47" t="s">
        <v>937</v>
      </c>
      <c r="F33" s="75"/>
      <c r="G33" s="75" t="s">
        <v>656</v>
      </c>
      <c r="H33" s="75"/>
      <c r="I33" s="75"/>
      <c r="J33" s="75"/>
      <c r="K33" s="75"/>
      <c r="L33" s="75"/>
      <c r="M33" s="75"/>
      <c r="N33" s="138">
        <v>1567.5908737948444</v>
      </c>
      <c r="O33" s="138">
        <v>1702.2193220752624</v>
      </c>
      <c r="P33" s="138">
        <v>1826.1790811245123</v>
      </c>
      <c r="Q33" s="306">
        <v>1992.2640884297316</v>
      </c>
      <c r="R33" s="306">
        <v>2144.4826573418277</v>
      </c>
      <c r="S33" s="306">
        <v>2358.8893722739008</v>
      </c>
      <c r="T33" s="306">
        <v>2493.6190628485283</v>
      </c>
      <c r="U33" s="306">
        <v>2635.4231757268485</v>
      </c>
      <c r="V33" s="306">
        <v>2875.7629804549333</v>
      </c>
      <c r="W33" s="306">
        <v>2882.1735027528011</v>
      </c>
      <c r="X33" s="306">
        <v>2737.555268610196</v>
      </c>
      <c r="Y33" s="306">
        <v>2974.2681295310276</v>
      </c>
      <c r="Z33" s="306">
        <v>3078.1483909727158</v>
      </c>
      <c r="AA33" s="306">
        <v>3106.1194061162355</v>
      </c>
      <c r="AB33" s="306">
        <v>3237.5789216658391</v>
      </c>
      <c r="AC33" s="306">
        <v>3091.1079540863275</v>
      </c>
      <c r="AD33" s="306">
        <v>2912.9688320284718</v>
      </c>
      <c r="AE33" s="306">
        <v>2797.7537855715218</v>
      </c>
      <c r="AF33" s="306">
        <v>2762.0369103372768</v>
      </c>
      <c r="AG33" s="306">
        <v>2816.1832772716534</v>
      </c>
      <c r="AH33" s="306">
        <v>2791.5474270249406</v>
      </c>
      <c r="AI33" s="306">
        <v>2929.4400325337774</v>
      </c>
      <c r="AJ33" s="306">
        <v>2936.2059519625418</v>
      </c>
      <c r="AK33" s="306">
        <v>3061.6999172857377</v>
      </c>
      <c r="AL33" s="306">
        <v>3098.6666185947452</v>
      </c>
      <c r="AM33" s="306">
        <v>3157.9343630138014</v>
      </c>
      <c r="AN33" s="306">
        <v>3149.4148547103796</v>
      </c>
      <c r="AO33" s="306">
        <v>3195.0106208085713</v>
      </c>
      <c r="AP33" s="306">
        <v>3190.4685432183524</v>
      </c>
      <c r="AQ33" s="306">
        <v>3234.669182683167</v>
      </c>
      <c r="AR33" s="306">
        <v>3279.0637692166738</v>
      </c>
      <c r="AS33" s="306">
        <v>3366.4004244746661</v>
      </c>
      <c r="AT33" s="306">
        <v>3441.4863254537099</v>
      </c>
      <c r="AU33" s="306">
        <v>3528.4857100152954</v>
      </c>
      <c r="AV33" s="306">
        <v>3448.5391539611642</v>
      </c>
      <c r="AW33" s="306">
        <v>3605.5273679897923</v>
      </c>
      <c r="AX33" s="306">
        <v>3604.7570254999941</v>
      </c>
      <c r="AY33" s="306">
        <v>3560.7996909408125</v>
      </c>
      <c r="AZ33" s="306">
        <v>3718.6013751324199</v>
      </c>
      <c r="BA33" s="306">
        <v>3904.3955343033813</v>
      </c>
      <c r="BB33" s="306">
        <v>3937.6771811598887</v>
      </c>
      <c r="BC33" s="306">
        <v>3973.2401791712159</v>
      </c>
      <c r="BD33" s="306">
        <v>3963.8167388660095</v>
      </c>
      <c r="BE33" s="306">
        <v>4005.2425377765699</v>
      </c>
      <c r="BF33" s="306">
        <v>3904.7666330563998</v>
      </c>
      <c r="BG33" s="306">
        <v>3983.3840621233007</v>
      </c>
      <c r="BH33" s="306">
        <v>4014.3764350226802</v>
      </c>
      <c r="BI33" s="306">
        <v>4126.2650616640485</v>
      </c>
      <c r="BJ33" s="306">
        <v>4134.8963957739606</v>
      </c>
      <c r="BK33" s="306">
        <v>4230.7845286410275</v>
      </c>
      <c r="BL33" s="306">
        <v>4362.9088091254707</v>
      </c>
      <c r="BM33" s="306">
        <v>4378.8570812765693</v>
      </c>
      <c r="BN33" s="306">
        <v>4393.482955882776</v>
      </c>
      <c r="BO33" s="306">
        <v>4499.5347824502578</v>
      </c>
      <c r="BP33" s="306">
        <v>4484.4928144280666</v>
      </c>
      <c r="BQ33" s="75"/>
    </row>
    <row r="34" spans="1:70" ht="12.75" customHeight="1" x14ac:dyDescent="0.3">
      <c r="E34" s="47" t="s">
        <v>938</v>
      </c>
      <c r="G34" s="47" t="s">
        <v>850</v>
      </c>
      <c r="N34" s="311">
        <v>30770.561969303813</v>
      </c>
      <c r="O34" s="311">
        <v>33137.224910837307</v>
      </c>
      <c r="P34" s="311">
        <v>35503.390213192324</v>
      </c>
      <c r="Q34" s="307">
        <v>38420.259802216533</v>
      </c>
      <c r="R34" s="307">
        <v>41726.69755610494</v>
      </c>
      <c r="S34" s="307">
        <v>45312.721968381957</v>
      </c>
      <c r="T34" s="307">
        <v>47886.139180851911</v>
      </c>
      <c r="U34" s="307">
        <v>51429.905991712862</v>
      </c>
      <c r="V34" s="307">
        <v>55576.976887934979</v>
      </c>
      <c r="W34" s="307">
        <v>54790.428248198616</v>
      </c>
      <c r="X34" s="307">
        <v>54342.25851629681</v>
      </c>
      <c r="Y34" s="307">
        <v>57706.029413156561</v>
      </c>
      <c r="Z34" s="307">
        <v>59921.014063797062</v>
      </c>
      <c r="AA34" s="307">
        <v>62896.295240127612</v>
      </c>
      <c r="AB34" s="307">
        <v>64024.9117625156</v>
      </c>
      <c r="AC34" s="307">
        <v>61407.874037069872</v>
      </c>
      <c r="AD34" s="307">
        <v>59532.936467952146</v>
      </c>
      <c r="AE34" s="307">
        <v>57845.492101943557</v>
      </c>
      <c r="AF34" s="307">
        <v>57665.259080398188</v>
      </c>
      <c r="AG34" s="307">
        <v>58907.937666127844</v>
      </c>
      <c r="AH34" s="307">
        <v>59318.804081734488</v>
      </c>
      <c r="AI34" s="307">
        <v>61100.649005270352</v>
      </c>
      <c r="AJ34" s="307">
        <v>62436.037820385427</v>
      </c>
      <c r="AK34" s="307">
        <v>64407.390329252688</v>
      </c>
      <c r="AL34" s="307">
        <v>65631.890591282281</v>
      </c>
      <c r="AM34" s="307">
        <v>66364.009980288756</v>
      </c>
      <c r="AN34" s="307">
        <v>66476.948022637283</v>
      </c>
      <c r="AO34" s="307">
        <v>67560.570370551941</v>
      </c>
      <c r="AP34" s="307">
        <v>67396.637448075984</v>
      </c>
      <c r="AQ34" s="307">
        <v>68976.42281966834</v>
      </c>
      <c r="AR34" s="307">
        <v>70094.879735830502</v>
      </c>
      <c r="AS34" s="307">
        <v>71641.547758518849</v>
      </c>
      <c r="AT34" s="307">
        <v>73741.06876437625</v>
      </c>
      <c r="AU34" s="307">
        <v>74119.33407868848</v>
      </c>
      <c r="AV34" s="307">
        <v>75673.559956210229</v>
      </c>
      <c r="AW34" s="307">
        <v>76484.971378134913</v>
      </c>
      <c r="AX34" s="307">
        <v>77365.729307596659</v>
      </c>
      <c r="AY34" s="307">
        <v>78238.288646408473</v>
      </c>
      <c r="AZ34" s="307">
        <v>79907.622672360958</v>
      </c>
      <c r="BA34" s="307">
        <v>82654.461739694671</v>
      </c>
      <c r="BB34" s="307">
        <v>83891.178010635442</v>
      </c>
      <c r="BC34" s="307">
        <v>84915.99774110537</v>
      </c>
      <c r="BD34" s="307">
        <v>86099.633900455563</v>
      </c>
      <c r="BE34" s="307">
        <v>85170.137173017458</v>
      </c>
      <c r="BF34" s="307">
        <v>84082.707196776144</v>
      </c>
      <c r="BG34" s="307">
        <v>86855.60511697513</v>
      </c>
      <c r="BH34" s="307">
        <v>87820.240744663257</v>
      </c>
      <c r="BI34" s="307">
        <v>88784.263398269337</v>
      </c>
      <c r="BJ34" s="307">
        <v>90151.544757114811</v>
      </c>
      <c r="BK34" s="307">
        <v>90902.907710742671</v>
      </c>
      <c r="BL34" s="307">
        <v>92610.12861136868</v>
      </c>
      <c r="BM34" s="307">
        <v>94403.976866573081</v>
      </c>
      <c r="BN34" s="307">
        <v>96012.591571507888</v>
      </c>
      <c r="BO34" s="307">
        <v>97348.380016017167</v>
      </c>
      <c r="BP34" s="307">
        <v>98272.457666544782</v>
      </c>
      <c r="BQ34" s="75"/>
    </row>
    <row r="35" spans="1:70" ht="12.75" customHeight="1" x14ac:dyDescent="0.3">
      <c r="E35" s="47" t="s">
        <v>938</v>
      </c>
      <c r="F35" s="75"/>
      <c r="G35" s="75" t="s">
        <v>851</v>
      </c>
      <c r="H35" s="75"/>
      <c r="I35" s="75"/>
      <c r="J35" s="75"/>
      <c r="K35" s="75"/>
      <c r="L35" s="75"/>
      <c r="M35" s="75"/>
      <c r="N35" s="138">
        <v>65.191063782844125</v>
      </c>
      <c r="O35" s="138">
        <v>70.187239906865344</v>
      </c>
      <c r="P35" s="138">
        <v>75.206029495305486</v>
      </c>
      <c r="Q35" s="306">
        <v>81.63161240622415</v>
      </c>
      <c r="R35" s="306">
        <v>88.476713282855997</v>
      </c>
      <c r="S35" s="306">
        <v>96.148950903182055</v>
      </c>
      <c r="T35" s="306">
        <v>101.53735575640236</v>
      </c>
      <c r="U35" s="306">
        <v>109.36059072612048</v>
      </c>
      <c r="V35" s="306">
        <v>117.88600833651387</v>
      </c>
      <c r="W35" s="306">
        <v>116.18070028680076</v>
      </c>
      <c r="X35" s="306">
        <v>115.01426752855626</v>
      </c>
      <c r="Y35" s="306">
        <v>122.50682590065495</v>
      </c>
      <c r="Z35" s="306">
        <v>126.77254819941609</v>
      </c>
      <c r="AA35" s="306">
        <v>131.13275565883973</v>
      </c>
      <c r="AB35" s="306">
        <v>133.2866294465982</v>
      </c>
      <c r="AC35" s="306">
        <v>128.07793802681118</v>
      </c>
      <c r="AD35" s="306">
        <v>123.46504997989348</v>
      </c>
      <c r="AE35" s="306">
        <v>119.5124684348156</v>
      </c>
      <c r="AF35" s="306">
        <v>118.68735974888607</v>
      </c>
      <c r="AG35" s="306">
        <v>121.45955082672761</v>
      </c>
      <c r="AH35" s="306">
        <v>121.64096343339786</v>
      </c>
      <c r="AI35" s="306">
        <v>125.28969855408072</v>
      </c>
      <c r="AJ35" s="306">
        <v>127.79803845529003</v>
      </c>
      <c r="AK35" s="306">
        <v>132.13097811988581</v>
      </c>
      <c r="AL35" s="306">
        <v>134.27935363722216</v>
      </c>
      <c r="AM35" s="306">
        <v>135.68708222527397</v>
      </c>
      <c r="AN35" s="306">
        <v>135.6883092127203</v>
      </c>
      <c r="AO35" s="306">
        <v>138.03961344780072</v>
      </c>
      <c r="AP35" s="306">
        <v>137.15725478009387</v>
      </c>
      <c r="AQ35" s="306">
        <v>140.16576246302645</v>
      </c>
      <c r="AR35" s="306">
        <v>142.00078284477863</v>
      </c>
      <c r="AS35" s="306">
        <v>145.36967366313851</v>
      </c>
      <c r="AT35" s="306">
        <v>149.08761052633588</v>
      </c>
      <c r="AU35" s="306">
        <v>149.84783502596429</v>
      </c>
      <c r="AV35" s="306">
        <v>152.53685900029902</v>
      </c>
      <c r="AW35" s="306">
        <v>154.42976364717362</v>
      </c>
      <c r="AX35" s="306">
        <v>155.80123903641783</v>
      </c>
      <c r="AY35" s="306">
        <v>157.1010193580486</v>
      </c>
      <c r="AZ35" s="306">
        <v>160.59413085454264</v>
      </c>
      <c r="BA35" s="306">
        <v>166.52041140351622</v>
      </c>
      <c r="BB35" s="306">
        <v>168.5671650336098</v>
      </c>
      <c r="BC35" s="306">
        <v>170.52045681547747</v>
      </c>
      <c r="BD35" s="306">
        <v>172.64692101250753</v>
      </c>
      <c r="BE35" s="306">
        <v>171.23620171742755</v>
      </c>
      <c r="BF35" s="306">
        <v>167.95248343181055</v>
      </c>
      <c r="BG35" s="306">
        <v>173.11355176002795</v>
      </c>
      <c r="BH35" s="306">
        <v>174.77977194980812</v>
      </c>
      <c r="BI35" s="306">
        <v>176.96405016435469</v>
      </c>
      <c r="BJ35" s="306">
        <v>178.87849523007461</v>
      </c>
      <c r="BK35" s="306">
        <v>180.0490108071069</v>
      </c>
      <c r="BL35" s="306">
        <v>183.21096810798647</v>
      </c>
      <c r="BM35" s="306">
        <v>186.91241270441654</v>
      </c>
      <c r="BN35" s="306">
        <v>189.24292034781476</v>
      </c>
      <c r="BO35" s="306">
        <v>191.4518958902498</v>
      </c>
      <c r="BP35" s="306">
        <v>193.0315743612575</v>
      </c>
      <c r="BQ35" s="75"/>
    </row>
    <row r="36" spans="1:70" ht="12.75" customHeight="1" x14ac:dyDescent="0.3">
      <c r="A36" s="2"/>
      <c r="B36" s="2"/>
      <c r="C36" s="91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0"/>
      <c r="P36" s="70"/>
      <c r="Q36" s="70"/>
      <c r="R36" s="422"/>
      <c r="S36" s="422"/>
      <c r="T36" s="422"/>
      <c r="U36" s="422"/>
      <c r="V36" s="422"/>
      <c r="W36" s="422"/>
      <c r="X36" s="422"/>
      <c r="Y36" s="422"/>
      <c r="Z36" s="422"/>
      <c r="AA36" s="422"/>
      <c r="AB36" s="422"/>
      <c r="AC36" s="422"/>
      <c r="AD36" s="422"/>
      <c r="AE36" s="422"/>
      <c r="AF36" s="422"/>
      <c r="AG36" s="422"/>
      <c r="AH36" s="422"/>
      <c r="AI36" s="422"/>
      <c r="AJ36" s="422"/>
      <c r="AK36" s="422"/>
      <c r="AL36" s="422"/>
      <c r="AM36" s="422"/>
      <c r="AN36" s="422"/>
      <c r="AO36" s="422"/>
      <c r="AP36" s="422"/>
      <c r="AQ36" s="422"/>
      <c r="AR36" s="422"/>
      <c r="AS36" s="422"/>
      <c r="AT36" s="422"/>
      <c r="AU36" s="422"/>
      <c r="AV36" s="422"/>
      <c r="AW36" s="422"/>
      <c r="AX36" s="422"/>
      <c r="AY36" s="422"/>
      <c r="AZ36" s="422"/>
      <c r="BA36" s="422"/>
      <c r="BB36" s="422"/>
      <c r="BC36" s="422"/>
      <c r="BD36" s="422"/>
      <c r="BE36" s="422"/>
      <c r="BF36" s="422"/>
      <c r="BG36" s="422"/>
      <c r="BH36" s="422"/>
      <c r="BI36" s="422"/>
      <c r="BJ36" s="422"/>
      <c r="BK36" s="422"/>
      <c r="BL36" s="422"/>
      <c r="BM36" s="422"/>
      <c r="BN36" s="422"/>
      <c r="BO36" s="422"/>
      <c r="BP36" s="422"/>
      <c r="BQ36" s="422"/>
      <c r="BR36" s="75"/>
    </row>
    <row r="37" spans="1:70" ht="12.75" customHeight="1" x14ac:dyDescent="0.3">
      <c r="A37" s="2"/>
      <c r="B37" s="13" t="s">
        <v>1168</v>
      </c>
      <c r="C37" s="91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0"/>
      <c r="P37" s="70"/>
      <c r="Q37" s="70"/>
      <c r="R37" s="422"/>
      <c r="S37" s="422"/>
      <c r="T37" s="422"/>
      <c r="U37" s="422"/>
      <c r="V37" s="422"/>
      <c r="W37" s="422"/>
      <c r="X37" s="422"/>
      <c r="Y37" s="422"/>
      <c r="Z37" s="422"/>
      <c r="AA37" s="422"/>
      <c r="AB37" s="422"/>
      <c r="AC37" s="422"/>
      <c r="AD37" s="422"/>
      <c r="AE37" s="422"/>
      <c r="AF37" s="422"/>
      <c r="AG37" s="422"/>
      <c r="AH37" s="422"/>
      <c r="AI37" s="422"/>
      <c r="AJ37" s="422"/>
      <c r="AK37" s="422"/>
      <c r="AL37" s="422"/>
      <c r="AM37" s="422"/>
      <c r="AN37" s="422"/>
      <c r="AO37" s="422"/>
      <c r="AP37" s="422"/>
      <c r="AQ37" s="422"/>
      <c r="AR37" s="422"/>
      <c r="AS37" s="422"/>
      <c r="AT37" s="422"/>
      <c r="AU37" s="422"/>
      <c r="AV37" s="422"/>
      <c r="AW37" s="422"/>
      <c r="AX37" s="422"/>
      <c r="AY37" s="422"/>
      <c r="AZ37" s="422"/>
      <c r="BA37" s="422"/>
      <c r="BB37" s="422"/>
      <c r="BC37" s="422"/>
      <c r="BD37" s="422"/>
      <c r="BE37" s="422"/>
      <c r="BF37" s="422"/>
      <c r="BG37" s="422"/>
      <c r="BH37" s="422"/>
      <c r="BI37" s="422"/>
      <c r="BJ37" s="422"/>
      <c r="BK37" s="422"/>
      <c r="BL37" s="422"/>
      <c r="BM37" s="422"/>
      <c r="BN37" s="422"/>
      <c r="BO37" s="422"/>
      <c r="BP37" s="422"/>
      <c r="BQ37" s="422"/>
      <c r="BR37" s="75"/>
    </row>
    <row r="38" spans="1:70" ht="12.75" customHeight="1" x14ac:dyDescent="0.3">
      <c r="E38" s="47" t="s">
        <v>929</v>
      </c>
      <c r="G38" s="47" t="s">
        <v>651</v>
      </c>
      <c r="S38" s="311">
        <v>976.09912425805703</v>
      </c>
      <c r="T38" s="311">
        <v>1043.9399381214728</v>
      </c>
      <c r="U38" s="311">
        <v>1095.4330110214826</v>
      </c>
      <c r="V38" s="307">
        <v>1148.1314484320051</v>
      </c>
      <c r="W38" s="307">
        <v>1172.17854595055</v>
      </c>
      <c r="X38" s="307">
        <v>1175.1878393053953</v>
      </c>
      <c r="Y38" s="307">
        <v>1225.8074244263246</v>
      </c>
      <c r="Z38" s="307">
        <v>1277.4945470414311</v>
      </c>
      <c r="AA38" s="307">
        <v>1320.8072026247326</v>
      </c>
      <c r="AB38" s="307">
        <v>1409.8861282280329</v>
      </c>
      <c r="AC38" s="307">
        <v>1428.4364491000247</v>
      </c>
      <c r="AD38" s="307">
        <v>1453.0224892623514</v>
      </c>
      <c r="AE38" s="307">
        <v>1459.6519004459747</v>
      </c>
      <c r="AF38" s="307">
        <v>1472.701730107189</v>
      </c>
      <c r="AG38" s="307">
        <v>1598.7485827569105</v>
      </c>
      <c r="AH38" s="307">
        <v>1641.7069102975361</v>
      </c>
      <c r="AI38" s="307">
        <v>1684.2180676915591</v>
      </c>
      <c r="AJ38" s="307">
        <v>1768.6638859738864</v>
      </c>
      <c r="AK38" s="307">
        <v>1846.7109774850458</v>
      </c>
      <c r="AL38" s="307">
        <v>1908.5365356773539</v>
      </c>
      <c r="AM38" s="307">
        <v>1970.7546076862027</v>
      </c>
      <c r="AN38" s="307">
        <v>1996.6144778099269</v>
      </c>
      <c r="AO38" s="307">
        <v>2001.9315138272659</v>
      </c>
      <c r="AP38" s="307">
        <v>2025.1652726360517</v>
      </c>
      <c r="AQ38" s="307">
        <v>2054.3296040438254</v>
      </c>
      <c r="AR38" s="307">
        <v>2088.2609425041037</v>
      </c>
      <c r="AS38" s="307">
        <v>2188.9209471585509</v>
      </c>
      <c r="AT38" s="307">
        <v>2188.3225879463962</v>
      </c>
      <c r="AU38" s="307">
        <v>2245.674241963231</v>
      </c>
      <c r="AV38" s="307">
        <v>2309.9731724827707</v>
      </c>
      <c r="AW38" s="307">
        <v>2401.0041085136559</v>
      </c>
      <c r="AX38" s="307">
        <v>2458.6313794175881</v>
      </c>
      <c r="AY38" s="307">
        <v>2515.1132326507118</v>
      </c>
      <c r="AZ38" s="307">
        <v>2605.3531908639279</v>
      </c>
      <c r="BA38" s="307">
        <v>2690.5259237853634</v>
      </c>
      <c r="BB38" s="307">
        <v>2754.3726201479844</v>
      </c>
      <c r="BC38" s="307">
        <v>2848.158473904025</v>
      </c>
      <c r="BD38" s="307">
        <v>2921.1776936495244</v>
      </c>
      <c r="BE38" s="307">
        <v>3029.3215934502355</v>
      </c>
      <c r="BF38" s="307">
        <v>2934.8974213058491</v>
      </c>
      <c r="BG38" s="307">
        <v>3146.1947981673325</v>
      </c>
      <c r="BH38" s="307">
        <v>3251.9472935439703</v>
      </c>
      <c r="BI38" s="307">
        <v>3318.907130743095</v>
      </c>
      <c r="BJ38" s="307">
        <v>3357.8472410258264</v>
      </c>
      <c r="BK38" s="307">
        <v>3425.9099501285868</v>
      </c>
      <c r="BL38" s="307">
        <v>3500.6401749874108</v>
      </c>
      <c r="BM38" s="307">
        <v>3540.3578988102026</v>
      </c>
      <c r="BN38" s="307">
        <v>3672.5220929375105</v>
      </c>
      <c r="BO38" s="307">
        <v>3857.5048231770338</v>
      </c>
      <c r="BP38" s="307">
        <v>3989.3350308282465</v>
      </c>
      <c r="BQ38" s="75"/>
    </row>
    <row r="39" spans="1:70" ht="12.75" customHeight="1" x14ac:dyDescent="0.3">
      <c r="E39" s="47" t="s">
        <v>930</v>
      </c>
      <c r="G39" s="47" t="s">
        <v>651</v>
      </c>
      <c r="N39" s="138">
        <v>630.37989293418923</v>
      </c>
      <c r="O39" s="138">
        <v>686.87945262827213</v>
      </c>
      <c r="P39" s="306">
        <v>737.40393729746006</v>
      </c>
      <c r="Q39" s="306">
        <v>804.43314947293379</v>
      </c>
      <c r="R39" s="306">
        <v>883.34180661440644</v>
      </c>
      <c r="S39" s="306">
        <v>961.47917382407411</v>
      </c>
      <c r="T39" s="306">
        <v>1029.2192662447549</v>
      </c>
      <c r="U39" s="306">
        <v>1086.1359104573307</v>
      </c>
      <c r="V39" s="306">
        <v>1137.6719886210508</v>
      </c>
      <c r="W39" s="306">
        <v>1165.624762693559</v>
      </c>
      <c r="X39" s="306">
        <v>1166.107454866913</v>
      </c>
      <c r="Y39" s="306">
        <v>1235.5062364753173</v>
      </c>
      <c r="Z39" s="306">
        <v>1276.0628088327583</v>
      </c>
      <c r="AA39" s="306">
        <v>1329.5417931992577</v>
      </c>
      <c r="AB39" s="306">
        <v>1411.9872729309143</v>
      </c>
      <c r="AC39" s="306">
        <v>1423.7987133178794</v>
      </c>
      <c r="AD39" s="306">
        <v>1439.5117837598798</v>
      </c>
      <c r="AE39" s="306">
        <v>1446.8765111201692</v>
      </c>
      <c r="AF39" s="306">
        <v>1470.2790865051986</v>
      </c>
      <c r="AG39" s="306">
        <v>1590.1547998429182</v>
      </c>
      <c r="AH39" s="306">
        <v>1626.0894414405293</v>
      </c>
      <c r="AI39" s="306">
        <v>1641.9878952102733</v>
      </c>
      <c r="AJ39" s="306">
        <v>1728.0596777830103</v>
      </c>
      <c r="AK39" s="306">
        <v>1808.7606057665919</v>
      </c>
      <c r="AL39" s="306">
        <v>1887.0535496331793</v>
      </c>
      <c r="AM39" s="306">
        <v>1948.4420506415561</v>
      </c>
      <c r="AN39" s="306">
        <v>1997.6046198272531</v>
      </c>
      <c r="AO39" s="306">
        <v>2006.6793270973344</v>
      </c>
      <c r="AP39" s="306">
        <v>2026.9086452918111</v>
      </c>
      <c r="AQ39" s="306">
        <v>2039.3325043723623</v>
      </c>
      <c r="AR39" s="306">
        <v>2110.8548672847519</v>
      </c>
      <c r="AS39" s="306">
        <v>2216.3441779456884</v>
      </c>
      <c r="AT39" s="306">
        <v>2203.4337727571819</v>
      </c>
      <c r="AU39" s="306">
        <v>2243.7902593376843</v>
      </c>
      <c r="AV39" s="306">
        <v>2307.5961323622832</v>
      </c>
      <c r="AW39" s="306">
        <v>2399.9867861291755</v>
      </c>
      <c r="AX39" s="306">
        <v>2433.092718578017</v>
      </c>
      <c r="AY39" s="306">
        <v>2505.2878985127086</v>
      </c>
      <c r="AZ39" s="306">
        <v>2575.1990706757133</v>
      </c>
      <c r="BA39" s="306">
        <v>2673.555162776865</v>
      </c>
      <c r="BB39" s="306">
        <v>2746.3896460762521</v>
      </c>
      <c r="BC39" s="306">
        <v>2817.5629509372807</v>
      </c>
      <c r="BD39" s="306">
        <v>2932.3673790604989</v>
      </c>
      <c r="BE39" s="306">
        <v>3002.4306107358889</v>
      </c>
      <c r="BF39" s="306">
        <v>2941.1005152579742</v>
      </c>
      <c r="BG39" s="306">
        <v>3160.6740807531855</v>
      </c>
      <c r="BH39" s="306">
        <v>3237.0968502419805</v>
      </c>
      <c r="BI39" s="306">
        <v>3322.0005374202292</v>
      </c>
      <c r="BJ39" s="306">
        <v>3376.6112009589388</v>
      </c>
      <c r="BK39" s="306">
        <v>3399.4251644223477</v>
      </c>
      <c r="BL39" s="306">
        <v>3478.0092907406711</v>
      </c>
      <c r="BM39" s="306">
        <v>3559.0007368347215</v>
      </c>
      <c r="BN39" s="306">
        <v>3658.5612807962098</v>
      </c>
      <c r="BO39" s="306">
        <v>3851.6620078157562</v>
      </c>
      <c r="BP39" s="306">
        <v>3929.2436140584946</v>
      </c>
      <c r="BQ39" s="75"/>
    </row>
    <row r="40" spans="1:70" ht="12.75" customHeight="1" x14ac:dyDescent="0.3">
      <c r="E40" s="47" t="s">
        <v>931</v>
      </c>
      <c r="G40" s="47" t="s">
        <v>851</v>
      </c>
      <c r="S40" s="392">
        <v>35.139568473290048</v>
      </c>
      <c r="T40" s="392">
        <v>37.581837772373021</v>
      </c>
      <c r="U40" s="392">
        <v>39.435588396773383</v>
      </c>
      <c r="V40" s="411">
        <v>41.332732143552192</v>
      </c>
      <c r="W40" s="411">
        <v>42.198427654219799</v>
      </c>
      <c r="X40" s="411">
        <v>42.306762214994237</v>
      </c>
      <c r="Y40" s="411">
        <v>44.129067279347687</v>
      </c>
      <c r="Z40" s="411">
        <v>45.989803693491531</v>
      </c>
      <c r="AA40" s="411">
        <v>47.54905929449037</v>
      </c>
      <c r="AB40" s="411">
        <v>50.755900616209182</v>
      </c>
      <c r="AC40" s="411">
        <v>51.42371216760089</v>
      </c>
      <c r="AD40" s="411">
        <v>52.308809613444673</v>
      </c>
      <c r="AE40" s="411">
        <v>52.547468416055082</v>
      </c>
      <c r="AF40" s="411">
        <v>53.017262283858791</v>
      </c>
      <c r="AG40" s="411">
        <v>57.554948979248785</v>
      </c>
      <c r="AH40" s="411">
        <v>59.101448770711308</v>
      </c>
      <c r="AI40" s="411">
        <v>60.63185043689613</v>
      </c>
      <c r="AJ40" s="411">
        <v>63.671899895059894</v>
      </c>
      <c r="AK40" s="411">
        <v>66.481595189461657</v>
      </c>
      <c r="AL40" s="411">
        <v>68.707315284384734</v>
      </c>
      <c r="AM40" s="411">
        <v>70.947165876703266</v>
      </c>
      <c r="AN40" s="411">
        <v>71.878121201157342</v>
      </c>
      <c r="AO40" s="411">
        <v>72.069534497781575</v>
      </c>
      <c r="AP40" s="411">
        <v>72.905949814897909</v>
      </c>
      <c r="AQ40" s="411">
        <v>73.955865745577697</v>
      </c>
      <c r="AR40" s="411">
        <v>75.177393930147744</v>
      </c>
      <c r="AS40" s="411">
        <v>78.801154097707865</v>
      </c>
      <c r="AT40" s="411">
        <v>78.779613166070249</v>
      </c>
      <c r="AU40" s="411">
        <v>80.844272710676321</v>
      </c>
      <c r="AV40" s="411">
        <v>83.15903420937974</v>
      </c>
      <c r="AW40" s="411">
        <v>86.43614790649157</v>
      </c>
      <c r="AX40" s="411">
        <v>88.510729659033103</v>
      </c>
      <c r="AY40" s="411">
        <v>90.54407637542559</v>
      </c>
      <c r="AZ40" s="411">
        <v>93.792714871101396</v>
      </c>
      <c r="BA40" s="411">
        <v>96.858933256273033</v>
      </c>
      <c r="BB40" s="411">
        <v>99.157414325327451</v>
      </c>
      <c r="BC40" s="411">
        <v>102.5337050605449</v>
      </c>
      <c r="BD40" s="411">
        <v>105.16239697138292</v>
      </c>
      <c r="BE40" s="411">
        <v>109.05557736420849</v>
      </c>
      <c r="BF40" s="411">
        <v>105.65630716701057</v>
      </c>
      <c r="BG40" s="411">
        <v>113.263012734024</v>
      </c>
      <c r="BH40" s="411">
        <v>117.07010256758302</v>
      </c>
      <c r="BI40" s="411">
        <v>119.48065670675143</v>
      </c>
      <c r="BJ40" s="411">
        <v>120.88250067692975</v>
      </c>
      <c r="BK40" s="411">
        <v>123.33275820462909</v>
      </c>
      <c r="BL40" s="411">
        <v>126.02304629954676</v>
      </c>
      <c r="BM40" s="411">
        <v>127.45288435716735</v>
      </c>
      <c r="BN40" s="411">
        <v>132.21079534575034</v>
      </c>
      <c r="BO40" s="411">
        <v>138.87017363437326</v>
      </c>
      <c r="BP40" s="411">
        <v>143.61606110981694</v>
      </c>
      <c r="BQ40" s="75"/>
    </row>
    <row r="41" spans="1:70" ht="12.75" customHeight="1" x14ac:dyDescent="0.3">
      <c r="A41" s="2"/>
      <c r="B41" s="2"/>
      <c r="C41" s="91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0"/>
      <c r="P41" s="70"/>
      <c r="Q41" s="70"/>
      <c r="R41" s="422"/>
      <c r="S41" s="422"/>
      <c r="T41" s="422"/>
      <c r="U41" s="422"/>
      <c r="V41" s="422"/>
      <c r="W41" s="422"/>
      <c r="X41" s="422"/>
      <c r="Y41" s="422"/>
      <c r="Z41" s="422"/>
      <c r="AA41" s="422"/>
      <c r="AB41" s="422"/>
      <c r="AC41" s="422"/>
      <c r="AD41" s="422"/>
      <c r="AE41" s="422"/>
      <c r="AF41" s="422"/>
      <c r="AG41" s="422"/>
      <c r="AH41" s="422"/>
      <c r="AI41" s="422"/>
      <c r="AJ41" s="422"/>
      <c r="AK41" s="422"/>
      <c r="AL41" s="422"/>
      <c r="AM41" s="422"/>
      <c r="AN41" s="422"/>
      <c r="AO41" s="422"/>
      <c r="AP41" s="422"/>
      <c r="AQ41" s="422"/>
      <c r="AR41" s="422"/>
      <c r="AS41" s="422"/>
      <c r="AT41" s="422"/>
      <c r="AU41" s="422"/>
      <c r="AV41" s="422"/>
      <c r="AW41" s="422"/>
      <c r="AX41" s="422"/>
      <c r="AY41" s="422"/>
      <c r="AZ41" s="422"/>
      <c r="BA41" s="422"/>
      <c r="BB41" s="422"/>
      <c r="BC41" s="422"/>
      <c r="BD41" s="422"/>
      <c r="BE41" s="422"/>
      <c r="BF41" s="422"/>
      <c r="BG41" s="422"/>
      <c r="BH41" s="422"/>
      <c r="BI41" s="422"/>
      <c r="BJ41" s="422"/>
      <c r="BK41" s="422"/>
      <c r="BL41" s="422"/>
      <c r="BM41" s="422"/>
      <c r="BN41" s="422"/>
      <c r="BO41" s="422"/>
      <c r="BP41" s="422"/>
      <c r="BQ41" s="422"/>
      <c r="BR41" s="75"/>
    </row>
    <row r="42" spans="1:70" ht="12.75" customHeight="1" x14ac:dyDescent="0.3">
      <c r="A42" s="2"/>
      <c r="B42" s="13" t="s">
        <v>1170</v>
      </c>
      <c r="C42" s="91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0"/>
      <c r="P42" s="70"/>
      <c r="Q42" s="70"/>
      <c r="R42" s="422"/>
      <c r="S42" s="422"/>
      <c r="T42" s="422"/>
      <c r="U42" s="422"/>
      <c r="V42" s="422"/>
      <c r="W42" s="422"/>
      <c r="X42" s="422"/>
      <c r="Y42" s="422"/>
      <c r="Z42" s="422"/>
      <c r="AA42" s="422"/>
      <c r="AB42" s="422"/>
      <c r="AC42" s="422"/>
      <c r="AD42" s="422"/>
      <c r="AE42" s="422"/>
      <c r="AF42" s="422"/>
      <c r="AG42" s="422"/>
      <c r="AH42" s="422"/>
      <c r="AI42" s="422"/>
      <c r="AJ42" s="422"/>
      <c r="AK42" s="422"/>
      <c r="AL42" s="422"/>
      <c r="AM42" s="422"/>
      <c r="AN42" s="422"/>
      <c r="AO42" s="422"/>
      <c r="AP42" s="422"/>
      <c r="AQ42" s="422"/>
      <c r="AR42" s="422"/>
      <c r="AS42" s="422"/>
      <c r="AT42" s="422"/>
      <c r="AU42" s="422"/>
      <c r="AV42" s="422"/>
      <c r="AW42" s="422"/>
      <c r="AX42" s="422"/>
      <c r="AY42" s="422"/>
      <c r="AZ42" s="422"/>
      <c r="BA42" s="422"/>
      <c r="BB42" s="422"/>
      <c r="BC42" s="422"/>
      <c r="BD42" s="422"/>
      <c r="BE42" s="422"/>
      <c r="BF42" s="422"/>
      <c r="BG42" s="422"/>
      <c r="BH42" s="422"/>
      <c r="BI42" s="422"/>
      <c r="BJ42" s="422"/>
      <c r="BK42" s="422"/>
      <c r="BL42" s="422"/>
      <c r="BM42" s="422"/>
      <c r="BN42" s="422"/>
      <c r="BO42" s="422"/>
      <c r="BP42" s="422"/>
      <c r="BQ42" s="422"/>
      <c r="BR42" s="75"/>
    </row>
    <row r="43" spans="1:70" ht="12.75" customHeight="1" x14ac:dyDescent="0.3">
      <c r="E43" s="47" t="s">
        <v>853</v>
      </c>
      <c r="G43" s="47" t="s">
        <v>656</v>
      </c>
      <c r="AD43" s="311">
        <v>3916.5141904698671</v>
      </c>
      <c r="AE43" s="311">
        <v>4055.4533416961845</v>
      </c>
      <c r="AF43" s="311">
        <v>4063.8489602067443</v>
      </c>
      <c r="AG43" s="307">
        <v>4260.5328880350753</v>
      </c>
      <c r="AH43" s="307">
        <v>4462.8094474490135</v>
      </c>
      <c r="AI43" s="307">
        <v>4578.8261201086943</v>
      </c>
      <c r="AJ43" s="307">
        <v>4668.9857456627196</v>
      </c>
      <c r="AK43" s="307">
        <v>4777.2792291488067</v>
      </c>
      <c r="AL43" s="307">
        <v>4867.1576280142344</v>
      </c>
      <c r="AM43" s="307">
        <v>4764.3063295870579</v>
      </c>
      <c r="AN43" s="307">
        <v>4589.7658750856554</v>
      </c>
      <c r="AO43" s="307">
        <v>4556.6569124279913</v>
      </c>
      <c r="AP43" s="307">
        <v>4424.8884868080668</v>
      </c>
      <c r="AQ43" s="307">
        <v>4512.0231501406233</v>
      </c>
      <c r="AR43" s="307">
        <v>4638.6623889911252</v>
      </c>
      <c r="AS43" s="307">
        <v>4703.5675281875583</v>
      </c>
      <c r="AT43" s="307">
        <v>4741.2968430894862</v>
      </c>
      <c r="AU43" s="307">
        <v>4647.4620983906279</v>
      </c>
      <c r="AV43" s="307">
        <v>4653.745418866939</v>
      </c>
      <c r="AW43" s="307">
        <v>4707.750079958043</v>
      </c>
      <c r="AX43" s="307">
        <v>4920.6742245930964</v>
      </c>
      <c r="AY43" s="307">
        <v>4966.1135031017093</v>
      </c>
      <c r="AZ43" s="307">
        <v>5321.3420758943303</v>
      </c>
      <c r="BA43" s="307">
        <v>5729.3798476248303</v>
      </c>
      <c r="BB43" s="307">
        <v>6086.9560944641407</v>
      </c>
      <c r="BC43" s="307">
        <v>6419.827199688264</v>
      </c>
      <c r="BD43" s="307">
        <v>6672.8207536991895</v>
      </c>
      <c r="BE43" s="307">
        <v>6933.4641002109674</v>
      </c>
      <c r="BF43" s="307">
        <v>7050.769879852679</v>
      </c>
      <c r="BG43" s="307">
        <v>7459.8561012960718</v>
      </c>
      <c r="BH43" s="307">
        <v>7956.5289374285639</v>
      </c>
      <c r="BI43" s="307">
        <v>8184.401555703409</v>
      </c>
      <c r="BJ43" s="307">
        <v>8255.2560125844684</v>
      </c>
      <c r="BK43" s="307">
        <v>8178.491170865359</v>
      </c>
      <c r="BL43" s="307">
        <v>7946.8225450864875</v>
      </c>
      <c r="BM43" s="307">
        <v>7478.1801300878133</v>
      </c>
      <c r="BN43" s="307">
        <v>7700.6940878692203</v>
      </c>
      <c r="BO43" s="307">
        <v>8090.9261465999498</v>
      </c>
      <c r="BP43" s="307">
        <v>8129.3849638490246</v>
      </c>
      <c r="BQ43" s="75"/>
    </row>
    <row r="44" spans="1:70" ht="12.75" customHeight="1" x14ac:dyDescent="0.3">
      <c r="E44" s="47" t="s">
        <v>853</v>
      </c>
      <c r="F44" s="75"/>
      <c r="G44" s="75" t="s">
        <v>851</v>
      </c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392">
        <v>77.261342345264694</v>
      </c>
      <c r="AE44" s="392">
        <v>79.980972183582693</v>
      </c>
      <c r="AF44" s="392">
        <v>79.723801977568414</v>
      </c>
      <c r="AG44" s="411">
        <v>83.207417405454848</v>
      </c>
      <c r="AH44" s="411">
        <v>87.416100940884505</v>
      </c>
      <c r="AI44" s="411">
        <v>89.48721257781223</v>
      </c>
      <c r="AJ44" s="411">
        <v>91.165019278405339</v>
      </c>
      <c r="AK44" s="411">
        <v>93.375475594043365</v>
      </c>
      <c r="AL44" s="411">
        <v>95.023252666397852</v>
      </c>
      <c r="AM44" s="411">
        <v>94.794329581530434</v>
      </c>
      <c r="AN44" s="411">
        <v>92.217829696569936</v>
      </c>
      <c r="AO44" s="411">
        <v>92.047706476634289</v>
      </c>
      <c r="AP44" s="411">
        <v>89.273958548573034</v>
      </c>
      <c r="AQ44" s="411">
        <v>91.315298794087923</v>
      </c>
      <c r="AR44" s="411">
        <v>94.103031109926008</v>
      </c>
      <c r="AS44" s="411">
        <v>95.384683479038586</v>
      </c>
      <c r="AT44" s="411">
        <v>96.786262957379165</v>
      </c>
      <c r="AU44" s="411">
        <v>95.045085995119791</v>
      </c>
      <c r="AV44" s="411">
        <v>95.074609726396133</v>
      </c>
      <c r="AW44" s="411">
        <v>96.479596000750504</v>
      </c>
      <c r="AX44" s="411">
        <v>100.56890469444357</v>
      </c>
      <c r="AY44" s="411">
        <v>101.7856429909627</v>
      </c>
      <c r="AZ44" s="411">
        <v>109.25359112918203</v>
      </c>
      <c r="BA44" s="411">
        <v>118.71798354201589</v>
      </c>
      <c r="BB44" s="411">
        <v>126.17635316925562</v>
      </c>
      <c r="BC44" s="411">
        <v>132.61900668676839</v>
      </c>
      <c r="BD44" s="411">
        <v>138.43511932198993</v>
      </c>
      <c r="BE44" s="411">
        <v>142.95248952247832</v>
      </c>
      <c r="BF44" s="411">
        <v>142.89394368720593</v>
      </c>
      <c r="BG44" s="411">
        <v>150.82485202697819</v>
      </c>
      <c r="BH44" s="411">
        <v>161.84297739203967</v>
      </c>
      <c r="BI44" s="411">
        <v>163.6997101090351</v>
      </c>
      <c r="BJ44" s="411">
        <v>166.64064890909563</v>
      </c>
      <c r="BK44" s="411">
        <v>166.05382963528905</v>
      </c>
      <c r="BL44" s="411">
        <v>161.67861871374868</v>
      </c>
      <c r="BM44" s="411">
        <v>153.3018937059814</v>
      </c>
      <c r="BN44" s="411">
        <v>157.15880934975161</v>
      </c>
      <c r="BO44" s="411">
        <v>165.06143187318284</v>
      </c>
      <c r="BP44" s="411">
        <v>167.57524294341914</v>
      </c>
      <c r="BQ44" s="75"/>
    </row>
    <row r="45" spans="1:70" ht="12.75" customHeight="1" x14ac:dyDescent="0.3">
      <c r="E45" s="47" t="s">
        <v>852</v>
      </c>
      <c r="G45" s="47" t="s">
        <v>851</v>
      </c>
      <c r="N45" s="392">
        <v>58.104641831680446</v>
      </c>
      <c r="O45" s="392">
        <v>58.766737854208131</v>
      </c>
      <c r="P45" s="392">
        <v>57.818915035720558</v>
      </c>
      <c r="Q45" s="411">
        <v>58.684128035214179</v>
      </c>
      <c r="R45" s="411">
        <v>60.475449025533003</v>
      </c>
      <c r="S45" s="411">
        <v>61.410989246262453</v>
      </c>
      <c r="T45" s="411">
        <v>61.07745332503935</v>
      </c>
      <c r="U45" s="411">
        <v>61.755597132633085</v>
      </c>
      <c r="V45" s="411">
        <v>63.604258364410605</v>
      </c>
      <c r="W45" s="411">
        <v>63.655384377381203</v>
      </c>
      <c r="X45" s="411">
        <v>64.888335960636994</v>
      </c>
      <c r="Y45" s="411">
        <v>67.278546028760275</v>
      </c>
      <c r="Z45" s="411">
        <v>69.26865718666042</v>
      </c>
      <c r="AA45" s="411">
        <v>70.048429460629052</v>
      </c>
      <c r="AB45" s="411">
        <v>73.308712002926498</v>
      </c>
      <c r="AC45" s="411">
        <v>75.087366550951785</v>
      </c>
      <c r="AD45" s="411">
        <v>76.138822177670335</v>
      </c>
      <c r="AE45" s="411">
        <v>76.983922269138418</v>
      </c>
      <c r="AF45" s="411">
        <v>79.362014630189265</v>
      </c>
      <c r="AG45" s="411">
        <v>82.798231347673891</v>
      </c>
      <c r="AH45" s="411">
        <v>86.350185954568033</v>
      </c>
      <c r="AI45" s="411">
        <v>87.321708928275996</v>
      </c>
      <c r="AJ45" s="411">
        <v>90.756955543366374</v>
      </c>
      <c r="AK45" s="411">
        <v>93.472655473366231</v>
      </c>
      <c r="AL45" s="411">
        <v>94.368436382890877</v>
      </c>
      <c r="AM45" s="411">
        <v>93.22191350373835</v>
      </c>
      <c r="AN45" s="411">
        <v>92.313914039731202</v>
      </c>
      <c r="AO45" s="411">
        <v>91.979780108430575</v>
      </c>
      <c r="AP45" s="411">
        <v>92.430389476469315</v>
      </c>
      <c r="AQ45" s="411">
        <v>92.784749888887475</v>
      </c>
      <c r="AR45" s="411">
        <v>93.435631238891915</v>
      </c>
      <c r="AS45" s="411">
        <v>95.659645279854516</v>
      </c>
      <c r="AT45" s="411">
        <v>95.496525018152951</v>
      </c>
      <c r="AU45" s="411">
        <v>94.894405068156132</v>
      </c>
      <c r="AV45" s="411">
        <v>95.478814778904749</v>
      </c>
      <c r="AW45" s="411">
        <v>98.702247587182953</v>
      </c>
      <c r="AX45" s="411">
        <v>100.26893322984439</v>
      </c>
      <c r="AY45" s="411">
        <v>104.20063312125146</v>
      </c>
      <c r="AZ45" s="411">
        <v>113.38734104835135</v>
      </c>
      <c r="BA45" s="411">
        <v>121.19153113740292</v>
      </c>
      <c r="BB45" s="411">
        <v>130.21472400482065</v>
      </c>
      <c r="BC45" s="411">
        <v>137.0543171603349</v>
      </c>
      <c r="BD45" s="411">
        <v>144.80493153974095</v>
      </c>
      <c r="BE45" s="411">
        <v>146.77361175568032</v>
      </c>
      <c r="BF45" s="411">
        <v>144.53496202992002</v>
      </c>
      <c r="BG45" s="411">
        <v>151.18992085364403</v>
      </c>
      <c r="BH45" s="411">
        <v>158.4649525765056</v>
      </c>
      <c r="BI45" s="411">
        <v>159.06711348383297</v>
      </c>
      <c r="BJ45" s="411">
        <v>161.97635197650811</v>
      </c>
      <c r="BK45" s="411">
        <v>161.83583686534587</v>
      </c>
      <c r="BL45" s="411">
        <v>157.83889562192979</v>
      </c>
      <c r="BM45" s="411">
        <v>155.50417705919077</v>
      </c>
      <c r="BN45" s="411">
        <v>156.09410558574135</v>
      </c>
      <c r="BO45" s="411">
        <v>158.79393522196364</v>
      </c>
      <c r="BP45" s="411">
        <v>157.85704689805073</v>
      </c>
      <c r="BQ45" s="75"/>
    </row>
    <row r="46" spans="1:70" ht="12.75" customHeight="1" x14ac:dyDescent="0.3">
      <c r="A46" s="2"/>
      <c r="B46" s="2"/>
      <c r="C46" s="91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0"/>
      <c r="P46" s="70"/>
      <c r="Q46" s="70"/>
      <c r="R46" s="422"/>
      <c r="S46" s="422"/>
      <c r="T46" s="422"/>
      <c r="U46" s="422"/>
      <c r="V46" s="422"/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422"/>
      <c r="AL46" s="422"/>
      <c r="AM46" s="422"/>
      <c r="AN46" s="422"/>
      <c r="AO46" s="422"/>
      <c r="AP46" s="422"/>
      <c r="AQ46" s="422"/>
      <c r="AR46" s="422"/>
      <c r="AS46" s="422"/>
      <c r="AT46" s="422"/>
      <c r="AU46" s="422"/>
      <c r="AV46" s="422"/>
      <c r="AW46" s="422"/>
      <c r="AX46" s="422"/>
      <c r="AY46" s="422"/>
      <c r="AZ46" s="422"/>
      <c r="BA46" s="422"/>
      <c r="BB46" s="422"/>
      <c r="BC46" s="422"/>
      <c r="BD46" s="422"/>
      <c r="BE46" s="422"/>
      <c r="BF46" s="422"/>
      <c r="BG46" s="422"/>
      <c r="BH46" s="422"/>
      <c r="BI46" s="422"/>
      <c r="BJ46" s="422"/>
      <c r="BK46" s="422"/>
      <c r="BL46" s="422"/>
      <c r="BM46" s="422"/>
      <c r="BN46" s="422"/>
      <c r="BO46" s="422"/>
      <c r="BP46" s="422"/>
      <c r="BQ46" s="422"/>
      <c r="BR46" s="75"/>
    </row>
    <row r="47" spans="1:70" ht="12.75" customHeight="1" x14ac:dyDescent="0.3">
      <c r="B47" s="13" t="s">
        <v>757</v>
      </c>
    </row>
    <row r="48" spans="1:70" ht="12.75" customHeight="1" x14ac:dyDescent="0.3">
      <c r="E48" s="47" t="str">
        <f>B47</f>
        <v>BP FF Emissions (combustion)</v>
      </c>
      <c r="G48" s="47" t="s">
        <v>754</v>
      </c>
      <c r="N48" s="306">
        <v>11207.741165956868</v>
      </c>
      <c r="O48" s="306">
        <v>11725.313885429247</v>
      </c>
      <c r="P48" s="306">
        <v>12084.725642159108</v>
      </c>
      <c r="Q48" s="306">
        <v>12743.051212972056</v>
      </c>
      <c r="R48" s="306">
        <v>13530.939822933597</v>
      </c>
      <c r="S48" s="306">
        <v>14312.868023022953</v>
      </c>
      <c r="T48" s="306">
        <v>14788.378465714757</v>
      </c>
      <c r="U48" s="306">
        <v>15495.49467406435</v>
      </c>
      <c r="V48" s="306">
        <v>16345.05095442261</v>
      </c>
      <c r="W48" s="306">
        <v>16255.751893327637</v>
      </c>
      <c r="X48" s="306">
        <v>16281.705249535289</v>
      </c>
      <c r="Y48" s="306">
        <v>17173.069698108928</v>
      </c>
      <c r="Z48" s="306">
        <v>17739.254737645824</v>
      </c>
      <c r="AA48" s="306">
        <v>18016.103506644849</v>
      </c>
      <c r="AB48" s="306">
        <v>18596.529868211939</v>
      </c>
      <c r="AC48" s="306">
        <v>18433.561460829475</v>
      </c>
      <c r="AD48" s="306">
        <v>18202.260225745835</v>
      </c>
      <c r="AE48" s="306">
        <v>18022.360662564035</v>
      </c>
      <c r="AF48" s="306">
        <v>18185.127403055903</v>
      </c>
      <c r="AG48" s="306">
        <v>18852.365824838707</v>
      </c>
      <c r="AH48" s="306">
        <v>19249.863074165285</v>
      </c>
      <c r="AI48" s="306">
        <v>19579.093011201097</v>
      </c>
      <c r="AJ48" s="306">
        <v>20186.525230929827</v>
      </c>
      <c r="AK48" s="306">
        <v>20862.950883416492</v>
      </c>
      <c r="AL48" s="306">
        <v>21242.614403533305</v>
      </c>
      <c r="AM48" s="306">
        <v>21331.495656846218</v>
      </c>
      <c r="AN48" s="306">
        <v>21338.613705942927</v>
      </c>
      <c r="AO48" s="306">
        <v>21433.692445892375</v>
      </c>
      <c r="AP48" s="306">
        <v>21488.851572784646</v>
      </c>
      <c r="AQ48" s="306">
        <v>21709.880208702114</v>
      </c>
      <c r="AR48" s="306">
        <v>21982.942790269604</v>
      </c>
      <c r="AS48" s="306">
        <v>22598.744860895069</v>
      </c>
      <c r="AT48" s="306">
        <v>22749.941247548872</v>
      </c>
      <c r="AU48" s="306">
        <v>22819.718442268433</v>
      </c>
      <c r="AV48" s="306">
        <v>23127.825770876352</v>
      </c>
      <c r="AW48" s="306">
        <v>23676.445904615568</v>
      </c>
      <c r="AX48" s="306">
        <v>24010.304932349998</v>
      </c>
      <c r="AY48" s="306">
        <v>24544.492220997374</v>
      </c>
      <c r="AZ48" s="306">
        <v>25767.498376477633</v>
      </c>
      <c r="BA48" s="306">
        <v>27077.524746417621</v>
      </c>
      <c r="BB48" s="306">
        <v>28186.452354229263</v>
      </c>
      <c r="BC48" s="306">
        <v>29074.027009214795</v>
      </c>
      <c r="BD48" s="306">
        <v>30095.946630768864</v>
      </c>
      <c r="BE48" s="306">
        <v>30378.395827583165</v>
      </c>
      <c r="BF48" s="306">
        <v>29745.211853354387</v>
      </c>
      <c r="BG48" s="306">
        <v>31085.534841226599</v>
      </c>
      <c r="BH48" s="306">
        <v>31973.369818267856</v>
      </c>
      <c r="BI48" s="306">
        <v>32273.531531519558</v>
      </c>
      <c r="BJ48" s="306">
        <v>32795.554106472853</v>
      </c>
      <c r="BK48" s="306">
        <v>32804.71869141038</v>
      </c>
      <c r="BL48" s="306">
        <v>32787.197673064591</v>
      </c>
      <c r="BM48" s="306">
        <v>32936.066036137338</v>
      </c>
      <c r="BN48" s="306">
        <v>33279.491333866688</v>
      </c>
      <c r="BO48" s="306">
        <v>34007.8910352292</v>
      </c>
      <c r="BP48" s="306">
        <v>34169.000782080679</v>
      </c>
      <c r="BQ48" s="75"/>
    </row>
    <row r="50" spans="1:71" ht="12.75" customHeight="1" x14ac:dyDescent="0.3">
      <c r="E50" s="47" t="s">
        <v>987</v>
      </c>
      <c r="F50" s="138">
        <v>2019</v>
      </c>
      <c r="G50" s="47" t="s">
        <v>665</v>
      </c>
    </row>
    <row r="51" spans="1:71" ht="12.75" customHeight="1" x14ac:dyDescent="0.3">
      <c r="E51" s="47" t="s">
        <v>988</v>
      </c>
      <c r="F51" s="47">
        <f>INDEX(I48:BR48,MATCH(F50,I2:BR2,0))</f>
        <v>34169.000782080679</v>
      </c>
      <c r="G51" s="47" t="s">
        <v>968</v>
      </c>
    </row>
    <row r="53" spans="1:71" s="83" customFormat="1" ht="12.75" customHeight="1" x14ac:dyDescent="0.3">
      <c r="A53" s="8" t="s">
        <v>1175</v>
      </c>
      <c r="B53" s="8"/>
      <c r="C53" s="92"/>
      <c r="D53" s="9"/>
      <c r="E53" s="8"/>
      <c r="F53" s="8"/>
      <c r="G53" s="8"/>
      <c r="H53" s="8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289"/>
      <c r="AI53" s="289"/>
      <c r="AJ53" s="289"/>
      <c r="AK53" s="289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89"/>
      <c r="AW53" s="289"/>
      <c r="AX53" s="289"/>
      <c r="AY53" s="289"/>
      <c r="AZ53" s="289"/>
      <c r="BA53" s="289"/>
      <c r="BB53" s="289"/>
      <c r="BC53" s="289"/>
      <c r="BD53" s="289"/>
      <c r="BE53" s="289"/>
      <c r="BF53" s="289"/>
      <c r="BG53" s="289"/>
      <c r="BH53" s="289"/>
      <c r="BI53" s="289"/>
      <c r="BJ53" s="289"/>
      <c r="BK53" s="289"/>
      <c r="BL53" s="289"/>
      <c r="BM53" s="289"/>
      <c r="BN53" s="289"/>
      <c r="BO53" s="289"/>
      <c r="BP53" s="289"/>
      <c r="BQ53" s="289"/>
      <c r="BR53" s="8"/>
    </row>
    <row r="54" spans="1:71" s="85" customFormat="1" ht="12.75" customHeight="1" x14ac:dyDescent="0.3">
      <c r="B54" s="86"/>
      <c r="C54" s="103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0"/>
      <c r="T54" s="290"/>
      <c r="U54" s="290"/>
      <c r="V54" s="290"/>
      <c r="W54" s="290"/>
      <c r="X54" s="290"/>
      <c r="Y54" s="290"/>
      <c r="Z54" s="290"/>
      <c r="AA54" s="290"/>
      <c r="AB54" s="290"/>
      <c r="AC54" s="290"/>
      <c r="AD54" s="290"/>
      <c r="AE54" s="290"/>
      <c r="AF54" s="290"/>
      <c r="AG54" s="290"/>
      <c r="AH54" s="290"/>
      <c r="AI54" s="290"/>
      <c r="AJ54" s="290"/>
      <c r="AK54" s="290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0"/>
      <c r="AW54" s="290"/>
      <c r="AX54" s="290"/>
      <c r="AY54" s="290"/>
      <c r="AZ54" s="290"/>
      <c r="BA54" s="290"/>
      <c r="BB54" s="290"/>
      <c r="BC54" s="290"/>
      <c r="BD54" s="290"/>
      <c r="BE54" s="290"/>
      <c r="BF54" s="290"/>
      <c r="BG54" s="290"/>
      <c r="BH54" s="290"/>
      <c r="BI54" s="290"/>
      <c r="BJ54" s="290"/>
      <c r="BK54" s="290"/>
      <c r="BL54" s="290"/>
      <c r="BM54" s="290"/>
      <c r="BN54" s="290"/>
      <c r="BO54" s="290"/>
      <c r="BP54" s="290"/>
      <c r="BQ54" s="290"/>
    </row>
    <row r="55" spans="1:71" s="85" customFormat="1" ht="12.75" customHeight="1" x14ac:dyDescent="0.3">
      <c r="B55" s="86" t="s">
        <v>750</v>
      </c>
      <c r="C55" s="103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0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/>
      <c r="BD55" s="290"/>
      <c r="BE55" s="290"/>
      <c r="BF55" s="290"/>
      <c r="BG55" s="290"/>
      <c r="BH55" s="290"/>
      <c r="BI55" s="290"/>
      <c r="BJ55" s="290"/>
      <c r="BK55" s="290"/>
      <c r="BL55" s="290"/>
      <c r="BM55" s="290"/>
      <c r="BN55" s="290"/>
      <c r="BO55" s="290"/>
      <c r="BP55" s="290"/>
      <c r="BQ55" s="290"/>
    </row>
    <row r="56" spans="1:71" s="85" customFormat="1" ht="12.75" customHeight="1" x14ac:dyDescent="0.3">
      <c r="B56" s="86"/>
      <c r="C56" s="103"/>
      <c r="E56" s="85" t="s">
        <v>746</v>
      </c>
      <c r="G56" s="85" t="s">
        <v>753</v>
      </c>
      <c r="I56" s="295">
        <v>1400</v>
      </c>
      <c r="J56" s="295">
        <v>1342</v>
      </c>
      <c r="K56" s="295">
        <v>1338</v>
      </c>
      <c r="L56" s="295">
        <v>1392</v>
      </c>
      <c r="M56" s="295">
        <v>1418</v>
      </c>
      <c r="N56" s="295">
        <v>1441</v>
      </c>
      <c r="O56" s="295">
        <v>1454</v>
      </c>
      <c r="P56" s="295">
        <v>1431</v>
      </c>
      <c r="Q56" s="295">
        <v>1447</v>
      </c>
      <c r="R56" s="295">
        <v>1502</v>
      </c>
      <c r="S56" s="295">
        <v>1550</v>
      </c>
      <c r="T56" s="295">
        <v>1551</v>
      </c>
      <c r="U56" s="295">
        <v>1549</v>
      </c>
      <c r="V56" s="295">
        <v>1593</v>
      </c>
      <c r="W56" s="295">
        <v>1596</v>
      </c>
      <c r="X56" s="295">
        <v>1631</v>
      </c>
      <c r="Y56" s="295">
        <v>1704</v>
      </c>
      <c r="Z56" s="295">
        <v>1740</v>
      </c>
      <c r="AA56" s="295">
        <v>1793</v>
      </c>
      <c r="AB56" s="295">
        <v>1860</v>
      </c>
      <c r="AC56" s="295">
        <v>1915</v>
      </c>
      <c r="AD56" s="295">
        <v>1903</v>
      </c>
      <c r="AE56" s="295">
        <v>1938</v>
      </c>
      <c r="AF56" s="295">
        <v>1996</v>
      </c>
      <c r="AG56" s="295">
        <v>2081</v>
      </c>
      <c r="AH56" s="295">
        <v>2232</v>
      </c>
      <c r="AI56" s="295">
        <v>2257</v>
      </c>
      <c r="AJ56" s="295">
        <v>2338</v>
      </c>
      <c r="AK56" s="295">
        <v>2418</v>
      </c>
      <c r="AL56" s="295">
        <v>2424</v>
      </c>
      <c r="AM56" s="295">
        <v>2380</v>
      </c>
      <c r="AN56" s="295">
        <v>2358</v>
      </c>
      <c r="AO56" s="295">
        <v>2299</v>
      </c>
      <c r="AP56" s="295">
        <v>2326</v>
      </c>
      <c r="AQ56" s="295">
        <v>2340</v>
      </c>
      <c r="AR56" s="295">
        <v>2408</v>
      </c>
      <c r="AS56" s="295">
        <v>2466</v>
      </c>
      <c r="AT56" s="295">
        <v>2453</v>
      </c>
      <c r="AU56" s="295">
        <v>2388</v>
      </c>
      <c r="AV56" s="295">
        <v>2369</v>
      </c>
      <c r="AW56" s="295">
        <v>2456</v>
      </c>
      <c r="AX56" s="295">
        <v>2470</v>
      </c>
      <c r="AY56" s="295">
        <v>2576</v>
      </c>
      <c r="AZ56" s="295">
        <v>2787</v>
      </c>
      <c r="BA56" s="295">
        <v>2969</v>
      </c>
      <c r="BB56" s="295">
        <v>3149</v>
      </c>
      <c r="BC56" s="295">
        <v>3328</v>
      </c>
      <c r="BD56" s="295">
        <v>3487</v>
      </c>
      <c r="BE56" s="295">
        <v>3619</v>
      </c>
      <c r="BF56" s="295">
        <v>3574</v>
      </c>
      <c r="BG56" s="295">
        <v>3802</v>
      </c>
      <c r="BH56" s="295">
        <v>4025</v>
      </c>
      <c r="BI56" s="295">
        <v>4067</v>
      </c>
      <c r="BJ56" s="295">
        <v>4072</v>
      </c>
      <c r="BK56" s="295">
        <v>4079</v>
      </c>
      <c r="BL56" s="295">
        <v>3991</v>
      </c>
      <c r="BM56" s="295">
        <v>3920</v>
      </c>
      <c r="BN56" s="295">
        <v>3934</v>
      </c>
      <c r="BO56" s="295">
        <v>3990</v>
      </c>
      <c r="BP56" s="295">
        <v>3919.9120174138702</v>
      </c>
    </row>
    <row r="57" spans="1:71" ht="12.75" customHeight="1" x14ac:dyDescent="0.3">
      <c r="E57" s="47" t="s">
        <v>46</v>
      </c>
      <c r="G57" s="85" t="s">
        <v>753</v>
      </c>
      <c r="I57" s="295">
        <v>852</v>
      </c>
      <c r="J57" s="295">
        <v>902</v>
      </c>
      <c r="K57" s="295">
        <v>970</v>
      </c>
      <c r="L57" s="295">
        <v>1039</v>
      </c>
      <c r="M57" s="295">
        <v>1119</v>
      </c>
      <c r="N57" s="295">
        <v>1204</v>
      </c>
      <c r="O57" s="295">
        <v>1296</v>
      </c>
      <c r="P57" s="295">
        <v>1382</v>
      </c>
      <c r="Q57" s="295">
        <v>1505</v>
      </c>
      <c r="R57" s="295">
        <v>1628</v>
      </c>
      <c r="S57" s="295">
        <v>1854</v>
      </c>
      <c r="T57" s="295">
        <v>1961</v>
      </c>
      <c r="U57" s="295">
        <v>2115</v>
      </c>
      <c r="V57" s="295">
        <v>2262</v>
      </c>
      <c r="W57" s="295">
        <v>2230</v>
      </c>
      <c r="X57" s="295">
        <v>2201</v>
      </c>
      <c r="Y57" s="295">
        <v>2315</v>
      </c>
      <c r="Z57" s="295">
        <v>2400</v>
      </c>
      <c r="AA57" s="295">
        <v>2488</v>
      </c>
      <c r="AB57" s="295">
        <v>2526</v>
      </c>
      <c r="AC57" s="295">
        <v>2435</v>
      </c>
      <c r="AD57" s="295">
        <v>2316</v>
      </c>
      <c r="AE57" s="295">
        <v>2261</v>
      </c>
      <c r="AF57" s="295">
        <v>2242</v>
      </c>
      <c r="AG57" s="295">
        <v>2253</v>
      </c>
      <c r="AH57" s="295">
        <v>2257</v>
      </c>
      <c r="AI57" s="295">
        <v>2325</v>
      </c>
      <c r="AJ57" s="295">
        <v>2352</v>
      </c>
      <c r="AK57" s="295">
        <v>2435</v>
      </c>
      <c r="AL57" s="295">
        <v>2475</v>
      </c>
      <c r="AM57" s="295">
        <v>2516</v>
      </c>
      <c r="AN57" s="295">
        <v>2641</v>
      </c>
      <c r="AO57" s="295">
        <v>2500</v>
      </c>
      <c r="AP57" s="295">
        <v>2507</v>
      </c>
      <c r="AQ57" s="295">
        <v>2517</v>
      </c>
      <c r="AR57" s="295">
        <v>2542</v>
      </c>
      <c r="AS57" s="295">
        <v>2626</v>
      </c>
      <c r="AT57" s="295">
        <v>2667</v>
      </c>
      <c r="AU57" s="295">
        <v>2694</v>
      </c>
      <c r="AV57" s="295">
        <v>2758</v>
      </c>
      <c r="AW57" s="295">
        <v>2806</v>
      </c>
      <c r="AX57" s="295">
        <v>2830</v>
      </c>
      <c r="AY57" s="295">
        <v>2827</v>
      </c>
      <c r="AZ57" s="295">
        <v>2899</v>
      </c>
      <c r="BA57" s="295">
        <v>3000</v>
      </c>
      <c r="BB57" s="295">
        <v>3022</v>
      </c>
      <c r="BC57" s="295">
        <v>3046</v>
      </c>
      <c r="BD57" s="295">
        <v>3063</v>
      </c>
      <c r="BE57" s="295">
        <v>3057</v>
      </c>
      <c r="BF57" s="295">
        <v>2999</v>
      </c>
      <c r="BG57" s="295">
        <v>3081</v>
      </c>
      <c r="BH57" s="295">
        <v>3083</v>
      </c>
      <c r="BI57" s="295">
        <v>3145</v>
      </c>
      <c r="BJ57" s="295">
        <v>3174</v>
      </c>
      <c r="BK57" s="295">
        <v>3205</v>
      </c>
      <c r="BL57" s="295">
        <v>3252</v>
      </c>
      <c r="BM57" s="295">
        <v>3267</v>
      </c>
      <c r="BN57" s="295">
        <v>3323</v>
      </c>
      <c r="BO57" s="295">
        <v>3344</v>
      </c>
      <c r="BP57" s="295">
        <v>3371.75524206816</v>
      </c>
      <c r="BQ57" s="75"/>
    </row>
    <row r="58" spans="1:71" ht="12.75" customHeight="1" x14ac:dyDescent="0.3">
      <c r="E58" s="47" t="s">
        <v>92</v>
      </c>
      <c r="G58" s="85" t="s">
        <v>753</v>
      </c>
      <c r="I58" s="295">
        <v>228</v>
      </c>
      <c r="J58" s="295">
        <v>241</v>
      </c>
      <c r="K58" s="295">
        <v>264</v>
      </c>
      <c r="L58" s="295">
        <v>286</v>
      </c>
      <c r="M58" s="295">
        <v>315</v>
      </c>
      <c r="N58" s="295">
        <v>337</v>
      </c>
      <c r="O58" s="295">
        <v>366</v>
      </c>
      <c r="P58" s="295">
        <v>392</v>
      </c>
      <c r="Q58" s="295">
        <v>427</v>
      </c>
      <c r="R58" s="295">
        <v>467</v>
      </c>
      <c r="S58" s="295">
        <v>490</v>
      </c>
      <c r="T58" s="295">
        <v>529</v>
      </c>
      <c r="U58" s="295">
        <v>561</v>
      </c>
      <c r="V58" s="295">
        <v>583</v>
      </c>
      <c r="W58" s="295">
        <v>595</v>
      </c>
      <c r="X58" s="295">
        <v>599</v>
      </c>
      <c r="Y58" s="295">
        <v>634</v>
      </c>
      <c r="Z58" s="295">
        <v>646</v>
      </c>
      <c r="AA58" s="295">
        <v>680</v>
      </c>
      <c r="AB58" s="295">
        <v>718</v>
      </c>
      <c r="AC58" s="295">
        <v>739</v>
      </c>
      <c r="AD58" s="295">
        <v>748</v>
      </c>
      <c r="AE58" s="295">
        <v>732</v>
      </c>
      <c r="AF58" s="295">
        <v>744</v>
      </c>
      <c r="AG58" s="295">
        <v>803</v>
      </c>
      <c r="AH58" s="295">
        <v>836</v>
      </c>
      <c r="AI58" s="295">
        <v>820</v>
      </c>
      <c r="AJ58" s="295">
        <v>889</v>
      </c>
      <c r="AK58" s="295">
        <v>932</v>
      </c>
      <c r="AL58" s="295">
        <v>981</v>
      </c>
      <c r="AM58" s="295">
        <v>1054</v>
      </c>
      <c r="AN58" s="295">
        <v>1075</v>
      </c>
      <c r="AO58" s="295">
        <v>1083</v>
      </c>
      <c r="AP58" s="295">
        <v>1112</v>
      </c>
      <c r="AQ58" s="295">
        <v>1122</v>
      </c>
      <c r="AR58" s="295">
        <v>1152</v>
      </c>
      <c r="AS58" s="295">
        <v>1203</v>
      </c>
      <c r="AT58" s="295">
        <v>1207</v>
      </c>
      <c r="AU58" s="295">
        <v>1227</v>
      </c>
      <c r="AV58" s="295">
        <v>1263</v>
      </c>
      <c r="AW58" s="295">
        <v>1295</v>
      </c>
      <c r="AX58" s="295">
        <v>1308</v>
      </c>
      <c r="AY58" s="295">
        <v>1347</v>
      </c>
      <c r="AZ58" s="295">
        <v>1394</v>
      </c>
      <c r="BA58" s="295">
        <v>1439</v>
      </c>
      <c r="BB58" s="295">
        <v>1474</v>
      </c>
      <c r="BC58" s="295">
        <v>1508</v>
      </c>
      <c r="BD58" s="295">
        <v>1559</v>
      </c>
      <c r="BE58" s="295">
        <v>1603</v>
      </c>
      <c r="BF58" s="295">
        <v>1573</v>
      </c>
      <c r="BG58" s="295">
        <v>1694</v>
      </c>
      <c r="BH58" s="295">
        <v>1739</v>
      </c>
      <c r="BI58" s="295">
        <v>1773</v>
      </c>
      <c r="BJ58" s="295">
        <v>1785</v>
      </c>
      <c r="BK58" s="295">
        <v>1799</v>
      </c>
      <c r="BL58" s="295">
        <v>1846</v>
      </c>
      <c r="BM58" s="295">
        <v>1894</v>
      </c>
      <c r="BN58" s="295">
        <v>1942</v>
      </c>
      <c r="BO58" s="295">
        <v>2044</v>
      </c>
      <c r="BP58" s="295">
        <v>2078.52451728287</v>
      </c>
      <c r="BQ58" s="75"/>
    </row>
    <row r="59" spans="1:71" ht="12.75" customHeight="1" x14ac:dyDescent="0.3">
      <c r="E59" s="291" t="s">
        <v>749</v>
      </c>
      <c r="F59" s="291"/>
      <c r="G59" s="292" t="s">
        <v>753</v>
      </c>
      <c r="H59" s="291"/>
      <c r="I59" s="294">
        <f t="shared" ref="I59:AN59" si="5">SUM(I56:I58)</f>
        <v>2480</v>
      </c>
      <c r="J59" s="294">
        <f t="shared" si="5"/>
        <v>2485</v>
      </c>
      <c r="K59" s="294">
        <f t="shared" si="5"/>
        <v>2572</v>
      </c>
      <c r="L59" s="294">
        <f t="shared" si="5"/>
        <v>2717</v>
      </c>
      <c r="M59" s="294">
        <f t="shared" si="5"/>
        <v>2852</v>
      </c>
      <c r="N59" s="294">
        <f t="shared" si="5"/>
        <v>2982</v>
      </c>
      <c r="O59" s="294">
        <f t="shared" si="5"/>
        <v>3116</v>
      </c>
      <c r="P59" s="294">
        <f t="shared" si="5"/>
        <v>3205</v>
      </c>
      <c r="Q59" s="294">
        <f t="shared" si="5"/>
        <v>3379</v>
      </c>
      <c r="R59" s="294">
        <f t="shared" si="5"/>
        <v>3597</v>
      </c>
      <c r="S59" s="294">
        <f t="shared" si="5"/>
        <v>3894</v>
      </c>
      <c r="T59" s="294">
        <f t="shared" si="5"/>
        <v>4041</v>
      </c>
      <c r="U59" s="294">
        <f t="shared" si="5"/>
        <v>4225</v>
      </c>
      <c r="V59" s="294">
        <f t="shared" si="5"/>
        <v>4438</v>
      </c>
      <c r="W59" s="294">
        <f t="shared" si="5"/>
        <v>4421</v>
      </c>
      <c r="X59" s="294">
        <f t="shared" si="5"/>
        <v>4431</v>
      </c>
      <c r="Y59" s="294">
        <f t="shared" si="5"/>
        <v>4653</v>
      </c>
      <c r="Z59" s="294">
        <f t="shared" si="5"/>
        <v>4786</v>
      </c>
      <c r="AA59" s="294">
        <f t="shared" si="5"/>
        <v>4961</v>
      </c>
      <c r="AB59" s="294">
        <f t="shared" si="5"/>
        <v>5104</v>
      </c>
      <c r="AC59" s="294">
        <f t="shared" si="5"/>
        <v>5089</v>
      </c>
      <c r="AD59" s="294">
        <f t="shared" si="5"/>
        <v>4967</v>
      </c>
      <c r="AE59" s="294">
        <f t="shared" si="5"/>
        <v>4931</v>
      </c>
      <c r="AF59" s="294">
        <f t="shared" si="5"/>
        <v>4982</v>
      </c>
      <c r="AG59" s="294">
        <f t="shared" si="5"/>
        <v>5137</v>
      </c>
      <c r="AH59" s="294">
        <f t="shared" si="5"/>
        <v>5325</v>
      </c>
      <c r="AI59" s="294">
        <f t="shared" si="5"/>
        <v>5402</v>
      </c>
      <c r="AJ59" s="294">
        <f t="shared" si="5"/>
        <v>5579</v>
      </c>
      <c r="AK59" s="294">
        <f t="shared" si="5"/>
        <v>5785</v>
      </c>
      <c r="AL59" s="294">
        <f t="shared" si="5"/>
        <v>5880</v>
      </c>
      <c r="AM59" s="294">
        <f t="shared" si="5"/>
        <v>5950</v>
      </c>
      <c r="AN59" s="294">
        <f t="shared" si="5"/>
        <v>6074</v>
      </c>
      <c r="AO59" s="294">
        <f t="shared" ref="AO59:BR59" si="6">SUM(AO56:AO58)</f>
        <v>5882</v>
      </c>
      <c r="AP59" s="294">
        <f t="shared" si="6"/>
        <v>5945</v>
      </c>
      <c r="AQ59" s="294">
        <f t="shared" si="6"/>
        <v>5979</v>
      </c>
      <c r="AR59" s="294">
        <f t="shared" si="6"/>
        <v>6102</v>
      </c>
      <c r="AS59" s="294">
        <f t="shared" si="6"/>
        <v>6295</v>
      </c>
      <c r="AT59" s="294">
        <f t="shared" si="6"/>
        <v>6327</v>
      </c>
      <c r="AU59" s="294">
        <f t="shared" si="6"/>
        <v>6309</v>
      </c>
      <c r="AV59" s="294">
        <f t="shared" si="6"/>
        <v>6390</v>
      </c>
      <c r="AW59" s="294">
        <f t="shared" si="6"/>
        <v>6557</v>
      </c>
      <c r="AX59" s="294">
        <f t="shared" si="6"/>
        <v>6608</v>
      </c>
      <c r="AY59" s="294">
        <f t="shared" si="6"/>
        <v>6750</v>
      </c>
      <c r="AZ59" s="294">
        <f t="shared" si="6"/>
        <v>7080</v>
      </c>
      <c r="BA59" s="294">
        <f t="shared" si="6"/>
        <v>7408</v>
      </c>
      <c r="BB59" s="294">
        <f t="shared" si="6"/>
        <v>7645</v>
      </c>
      <c r="BC59" s="294">
        <f t="shared" si="6"/>
        <v>7882</v>
      </c>
      <c r="BD59" s="294">
        <f t="shared" si="6"/>
        <v>8109</v>
      </c>
      <c r="BE59" s="294">
        <f t="shared" si="6"/>
        <v>8279</v>
      </c>
      <c r="BF59" s="294">
        <f t="shared" si="6"/>
        <v>8146</v>
      </c>
      <c r="BG59" s="294">
        <f t="shared" si="6"/>
        <v>8577</v>
      </c>
      <c r="BH59" s="294">
        <f t="shared" si="6"/>
        <v>8847</v>
      </c>
      <c r="BI59" s="294">
        <f t="shared" si="6"/>
        <v>8985</v>
      </c>
      <c r="BJ59" s="294">
        <f t="shared" si="6"/>
        <v>9031</v>
      </c>
      <c r="BK59" s="294">
        <f t="shared" si="6"/>
        <v>9083</v>
      </c>
      <c r="BL59" s="294">
        <f t="shared" si="6"/>
        <v>9089</v>
      </c>
      <c r="BM59" s="294">
        <f t="shared" si="6"/>
        <v>9081</v>
      </c>
      <c r="BN59" s="294">
        <f t="shared" si="6"/>
        <v>9199</v>
      </c>
      <c r="BO59" s="294">
        <f t="shared" si="6"/>
        <v>9378</v>
      </c>
      <c r="BP59" s="294">
        <f t="shared" si="6"/>
        <v>9370.1917767648993</v>
      </c>
      <c r="BQ59" s="294">
        <f t="shared" si="6"/>
        <v>0</v>
      </c>
      <c r="BR59" s="294">
        <f t="shared" si="6"/>
        <v>0</v>
      </c>
    </row>
    <row r="60" spans="1:71" ht="12.75" customHeight="1" x14ac:dyDescent="0.3">
      <c r="BS60" s="75">
        <v>2078.52451728287</v>
      </c>
    </row>
    <row r="61" spans="1:71" ht="12.75" customHeight="1" x14ac:dyDescent="0.3">
      <c r="E61" s="301" t="str">
        <f xml:space="preserve"> 'General Inputs'!E$70</f>
        <v>Carbon to CO2E</v>
      </c>
      <c r="F61" s="305">
        <f xml:space="preserve"> 'General Inputs'!F$70</f>
        <v>3.6640000000000001</v>
      </c>
      <c r="G61" s="301" t="str">
        <f xml:space="preserve"> 'General Inputs'!G$70</f>
        <v>carbon ton / co2e ton</v>
      </c>
    </row>
    <row r="63" spans="1:71" ht="12.75" customHeight="1" x14ac:dyDescent="0.3">
      <c r="E63" s="47" t="str">
        <f>E56</f>
        <v>Coal</v>
      </c>
      <c r="G63" s="47" t="s">
        <v>754</v>
      </c>
      <c r="I63" s="128">
        <f>I56*$F$61</f>
        <v>5129.6000000000004</v>
      </c>
      <c r="J63" s="128">
        <f t="shared" ref="J63:AO63" si="7">J56*$F$61</f>
        <v>4917.0880000000006</v>
      </c>
      <c r="K63" s="128">
        <f t="shared" si="7"/>
        <v>4902.4319999999998</v>
      </c>
      <c r="L63" s="128">
        <f t="shared" si="7"/>
        <v>5100.2880000000005</v>
      </c>
      <c r="M63" s="128">
        <f t="shared" si="7"/>
        <v>5195.5520000000006</v>
      </c>
      <c r="N63" s="128">
        <f t="shared" si="7"/>
        <v>5279.8240000000005</v>
      </c>
      <c r="O63" s="128">
        <f t="shared" si="7"/>
        <v>5327.4560000000001</v>
      </c>
      <c r="P63" s="128">
        <f t="shared" si="7"/>
        <v>5243.1840000000002</v>
      </c>
      <c r="Q63" s="128">
        <f t="shared" si="7"/>
        <v>5301.808</v>
      </c>
      <c r="R63" s="128">
        <f t="shared" si="7"/>
        <v>5503.3280000000004</v>
      </c>
      <c r="S63" s="128">
        <f t="shared" si="7"/>
        <v>5679.2</v>
      </c>
      <c r="T63" s="128">
        <f t="shared" si="7"/>
        <v>5682.8640000000005</v>
      </c>
      <c r="U63" s="128">
        <f t="shared" si="7"/>
        <v>5675.5360000000001</v>
      </c>
      <c r="V63" s="128">
        <f t="shared" si="7"/>
        <v>5836.7520000000004</v>
      </c>
      <c r="W63" s="128">
        <f t="shared" si="7"/>
        <v>5847.7440000000006</v>
      </c>
      <c r="X63" s="128">
        <f t="shared" si="7"/>
        <v>5975.9840000000004</v>
      </c>
      <c r="Y63" s="128">
        <f t="shared" si="7"/>
        <v>6243.4560000000001</v>
      </c>
      <c r="Z63" s="128">
        <f t="shared" si="7"/>
        <v>6375.3600000000006</v>
      </c>
      <c r="AA63" s="128">
        <f t="shared" si="7"/>
        <v>6569.5520000000006</v>
      </c>
      <c r="AB63" s="128">
        <f t="shared" si="7"/>
        <v>6815.04</v>
      </c>
      <c r="AC63" s="128">
        <f t="shared" si="7"/>
        <v>7016.56</v>
      </c>
      <c r="AD63" s="128">
        <f t="shared" si="7"/>
        <v>6972.5920000000006</v>
      </c>
      <c r="AE63" s="128">
        <f t="shared" si="7"/>
        <v>7100.8320000000003</v>
      </c>
      <c r="AF63" s="128">
        <f t="shared" si="7"/>
        <v>7313.3440000000001</v>
      </c>
      <c r="AG63" s="128">
        <f t="shared" si="7"/>
        <v>7624.7840000000006</v>
      </c>
      <c r="AH63" s="128">
        <f t="shared" si="7"/>
        <v>8178.0480000000007</v>
      </c>
      <c r="AI63" s="128">
        <f t="shared" si="7"/>
        <v>8269.648000000001</v>
      </c>
      <c r="AJ63" s="128">
        <f t="shared" si="7"/>
        <v>8566.4320000000007</v>
      </c>
      <c r="AK63" s="128">
        <f t="shared" si="7"/>
        <v>8859.5519999999997</v>
      </c>
      <c r="AL63" s="128">
        <f t="shared" si="7"/>
        <v>8881.5360000000001</v>
      </c>
      <c r="AM63" s="128">
        <f t="shared" si="7"/>
        <v>8720.32</v>
      </c>
      <c r="AN63" s="128">
        <f t="shared" si="7"/>
        <v>8639.7119999999995</v>
      </c>
      <c r="AO63" s="128">
        <f t="shared" si="7"/>
        <v>8423.5360000000001</v>
      </c>
      <c r="AP63" s="128">
        <f t="shared" ref="AP63:BR63" si="8">AP56*$F$61</f>
        <v>8522.4639999999999</v>
      </c>
      <c r="AQ63" s="128">
        <f t="shared" si="8"/>
        <v>8573.76</v>
      </c>
      <c r="AR63" s="128">
        <f t="shared" si="8"/>
        <v>8822.9120000000003</v>
      </c>
      <c r="AS63" s="128">
        <f t="shared" si="8"/>
        <v>9035.4240000000009</v>
      </c>
      <c r="AT63" s="128">
        <f t="shared" si="8"/>
        <v>8987.7919999999995</v>
      </c>
      <c r="AU63" s="128">
        <f t="shared" si="8"/>
        <v>8749.6319999999996</v>
      </c>
      <c r="AV63" s="128">
        <f t="shared" si="8"/>
        <v>8680.0159999999996</v>
      </c>
      <c r="AW63" s="128">
        <f t="shared" si="8"/>
        <v>8998.7839999999997</v>
      </c>
      <c r="AX63" s="128">
        <f t="shared" si="8"/>
        <v>9050.08</v>
      </c>
      <c r="AY63" s="128">
        <f t="shared" si="8"/>
        <v>9438.4639999999999</v>
      </c>
      <c r="AZ63" s="128">
        <f t="shared" si="8"/>
        <v>10211.568000000001</v>
      </c>
      <c r="BA63" s="128">
        <f t="shared" si="8"/>
        <v>10878.416000000001</v>
      </c>
      <c r="BB63" s="128">
        <f t="shared" si="8"/>
        <v>11537.936</v>
      </c>
      <c r="BC63" s="128">
        <f t="shared" si="8"/>
        <v>12193.792000000001</v>
      </c>
      <c r="BD63" s="128">
        <f t="shared" si="8"/>
        <v>12776.368</v>
      </c>
      <c r="BE63" s="128">
        <f t="shared" si="8"/>
        <v>13260.016</v>
      </c>
      <c r="BF63" s="128">
        <f t="shared" si="8"/>
        <v>13095.136</v>
      </c>
      <c r="BG63" s="128">
        <f t="shared" si="8"/>
        <v>13930.528</v>
      </c>
      <c r="BH63" s="128">
        <f t="shared" si="8"/>
        <v>14747.6</v>
      </c>
      <c r="BI63" s="128">
        <f t="shared" si="8"/>
        <v>14901.488000000001</v>
      </c>
      <c r="BJ63" s="128">
        <f t="shared" si="8"/>
        <v>14919.808000000001</v>
      </c>
      <c r="BK63" s="128">
        <f t="shared" si="8"/>
        <v>14945.456</v>
      </c>
      <c r="BL63" s="128">
        <f t="shared" si="8"/>
        <v>14623.024000000001</v>
      </c>
      <c r="BM63" s="128">
        <f t="shared" si="8"/>
        <v>14362.880000000001</v>
      </c>
      <c r="BN63" s="128">
        <f t="shared" si="8"/>
        <v>14414.176000000001</v>
      </c>
      <c r="BO63" s="128">
        <f t="shared" si="8"/>
        <v>14619.36</v>
      </c>
      <c r="BP63" s="128">
        <f t="shared" si="8"/>
        <v>14362.55763180442</v>
      </c>
      <c r="BQ63" s="128">
        <f t="shared" si="8"/>
        <v>0</v>
      </c>
      <c r="BR63" s="128">
        <f t="shared" si="8"/>
        <v>0</v>
      </c>
    </row>
    <row r="64" spans="1:71" ht="12.75" customHeight="1" x14ac:dyDescent="0.3">
      <c r="E64" s="47" t="str">
        <f>E57</f>
        <v>Oil</v>
      </c>
      <c r="G64" s="47" t="s">
        <v>754</v>
      </c>
      <c r="I64" s="128">
        <f>I57*$F$61</f>
        <v>3121.7280000000001</v>
      </c>
      <c r="J64" s="128">
        <f t="shared" ref="J64:AO64" si="9">J57*$F$61</f>
        <v>3304.9280000000003</v>
      </c>
      <c r="K64" s="128">
        <f t="shared" si="9"/>
        <v>3554.08</v>
      </c>
      <c r="L64" s="128">
        <f t="shared" si="9"/>
        <v>3806.8960000000002</v>
      </c>
      <c r="M64" s="128">
        <f t="shared" si="9"/>
        <v>4100.0160000000005</v>
      </c>
      <c r="N64" s="128">
        <f t="shared" si="9"/>
        <v>4411.4560000000001</v>
      </c>
      <c r="O64" s="128">
        <f t="shared" si="9"/>
        <v>4748.5439999999999</v>
      </c>
      <c r="P64" s="128">
        <f t="shared" si="9"/>
        <v>5063.6480000000001</v>
      </c>
      <c r="Q64" s="128">
        <f t="shared" si="9"/>
        <v>5514.3200000000006</v>
      </c>
      <c r="R64" s="128">
        <f t="shared" si="9"/>
        <v>5964.9920000000002</v>
      </c>
      <c r="S64" s="128">
        <f t="shared" si="9"/>
        <v>6793.0560000000005</v>
      </c>
      <c r="T64" s="128">
        <f t="shared" si="9"/>
        <v>7185.1040000000003</v>
      </c>
      <c r="U64" s="128">
        <f t="shared" si="9"/>
        <v>7749.3600000000006</v>
      </c>
      <c r="V64" s="128">
        <f t="shared" si="9"/>
        <v>8287.9680000000008</v>
      </c>
      <c r="W64" s="128">
        <f t="shared" si="9"/>
        <v>8170.72</v>
      </c>
      <c r="X64" s="128">
        <f t="shared" si="9"/>
        <v>8064.4639999999999</v>
      </c>
      <c r="Y64" s="128">
        <f t="shared" si="9"/>
        <v>8482.16</v>
      </c>
      <c r="Z64" s="128">
        <f t="shared" si="9"/>
        <v>8793.6</v>
      </c>
      <c r="AA64" s="128">
        <f t="shared" si="9"/>
        <v>9116.0320000000011</v>
      </c>
      <c r="AB64" s="128">
        <f t="shared" si="9"/>
        <v>9255.264000000001</v>
      </c>
      <c r="AC64" s="128">
        <f t="shared" si="9"/>
        <v>8921.84</v>
      </c>
      <c r="AD64" s="128">
        <f t="shared" si="9"/>
        <v>8485.8240000000005</v>
      </c>
      <c r="AE64" s="128">
        <f t="shared" si="9"/>
        <v>8284.3040000000001</v>
      </c>
      <c r="AF64" s="128">
        <f t="shared" si="9"/>
        <v>8214.6880000000001</v>
      </c>
      <c r="AG64" s="128">
        <f t="shared" si="9"/>
        <v>8254.9920000000002</v>
      </c>
      <c r="AH64" s="128">
        <f t="shared" si="9"/>
        <v>8269.648000000001</v>
      </c>
      <c r="AI64" s="128">
        <f t="shared" si="9"/>
        <v>8518.8000000000011</v>
      </c>
      <c r="AJ64" s="128">
        <f t="shared" si="9"/>
        <v>8617.728000000001</v>
      </c>
      <c r="AK64" s="128">
        <f t="shared" si="9"/>
        <v>8921.84</v>
      </c>
      <c r="AL64" s="128">
        <f t="shared" si="9"/>
        <v>9068.4</v>
      </c>
      <c r="AM64" s="128">
        <f t="shared" si="9"/>
        <v>9218.6239999999998</v>
      </c>
      <c r="AN64" s="128">
        <f t="shared" si="9"/>
        <v>9676.6239999999998</v>
      </c>
      <c r="AO64" s="128">
        <f t="shared" si="9"/>
        <v>9160</v>
      </c>
      <c r="AP64" s="128">
        <f t="shared" ref="AP64:BR64" si="10">AP57*$F$61</f>
        <v>9185.648000000001</v>
      </c>
      <c r="AQ64" s="128">
        <f t="shared" si="10"/>
        <v>9222.2880000000005</v>
      </c>
      <c r="AR64" s="128">
        <f t="shared" si="10"/>
        <v>9313.8880000000008</v>
      </c>
      <c r="AS64" s="128">
        <f t="shared" si="10"/>
        <v>9621.6640000000007</v>
      </c>
      <c r="AT64" s="128">
        <f t="shared" si="10"/>
        <v>9771.8880000000008</v>
      </c>
      <c r="AU64" s="128">
        <f t="shared" si="10"/>
        <v>9870.8160000000007</v>
      </c>
      <c r="AV64" s="128">
        <f t="shared" si="10"/>
        <v>10105.312</v>
      </c>
      <c r="AW64" s="128">
        <f t="shared" si="10"/>
        <v>10281.184000000001</v>
      </c>
      <c r="AX64" s="128">
        <f t="shared" si="10"/>
        <v>10369.120000000001</v>
      </c>
      <c r="AY64" s="128">
        <f t="shared" si="10"/>
        <v>10358.128000000001</v>
      </c>
      <c r="AZ64" s="128">
        <f t="shared" si="10"/>
        <v>10621.936</v>
      </c>
      <c r="BA64" s="128">
        <f t="shared" si="10"/>
        <v>10992</v>
      </c>
      <c r="BB64" s="128">
        <f t="shared" si="10"/>
        <v>11072.608</v>
      </c>
      <c r="BC64" s="128">
        <f t="shared" si="10"/>
        <v>11160.544</v>
      </c>
      <c r="BD64" s="128">
        <f t="shared" si="10"/>
        <v>11222.832</v>
      </c>
      <c r="BE64" s="128">
        <f t="shared" si="10"/>
        <v>11200.848</v>
      </c>
      <c r="BF64" s="128">
        <f t="shared" si="10"/>
        <v>10988.336000000001</v>
      </c>
      <c r="BG64" s="128">
        <f t="shared" si="10"/>
        <v>11288.784</v>
      </c>
      <c r="BH64" s="128">
        <f t="shared" si="10"/>
        <v>11296.112000000001</v>
      </c>
      <c r="BI64" s="128">
        <f t="shared" si="10"/>
        <v>11523.28</v>
      </c>
      <c r="BJ64" s="128">
        <f t="shared" si="10"/>
        <v>11629.536</v>
      </c>
      <c r="BK64" s="128">
        <f t="shared" si="10"/>
        <v>11743.12</v>
      </c>
      <c r="BL64" s="128">
        <f t="shared" si="10"/>
        <v>11915.328000000001</v>
      </c>
      <c r="BM64" s="128">
        <f t="shared" si="10"/>
        <v>11970.288</v>
      </c>
      <c r="BN64" s="128">
        <f t="shared" si="10"/>
        <v>12175.472</v>
      </c>
      <c r="BO64" s="128">
        <f t="shared" si="10"/>
        <v>12252.416000000001</v>
      </c>
      <c r="BP64" s="128">
        <f t="shared" si="10"/>
        <v>12354.11120693774</v>
      </c>
      <c r="BQ64" s="128">
        <f t="shared" si="10"/>
        <v>0</v>
      </c>
      <c r="BR64" s="128">
        <f t="shared" si="10"/>
        <v>0</v>
      </c>
    </row>
    <row r="65" spans="2:70" ht="12.75" customHeight="1" x14ac:dyDescent="0.3">
      <c r="E65" s="47" t="str">
        <f>E58</f>
        <v>Gas</v>
      </c>
      <c r="G65" s="47" t="s">
        <v>754</v>
      </c>
      <c r="I65" s="128">
        <f>I58*$F$61</f>
        <v>835.39200000000005</v>
      </c>
      <c r="J65" s="128">
        <f t="shared" ref="J65:AO65" si="11">J58*$F$61</f>
        <v>883.024</v>
      </c>
      <c r="K65" s="128">
        <f t="shared" si="11"/>
        <v>967.29600000000005</v>
      </c>
      <c r="L65" s="128">
        <f t="shared" si="11"/>
        <v>1047.904</v>
      </c>
      <c r="M65" s="128">
        <f t="shared" si="11"/>
        <v>1154.1600000000001</v>
      </c>
      <c r="N65" s="128">
        <f t="shared" si="11"/>
        <v>1234.768</v>
      </c>
      <c r="O65" s="128">
        <f t="shared" si="11"/>
        <v>1341.0240000000001</v>
      </c>
      <c r="P65" s="128">
        <f t="shared" si="11"/>
        <v>1436.288</v>
      </c>
      <c r="Q65" s="128">
        <f t="shared" si="11"/>
        <v>1564.528</v>
      </c>
      <c r="R65" s="128">
        <f t="shared" si="11"/>
        <v>1711.088</v>
      </c>
      <c r="S65" s="128">
        <f t="shared" si="11"/>
        <v>1795.3600000000001</v>
      </c>
      <c r="T65" s="128">
        <f t="shared" si="11"/>
        <v>1938.2560000000001</v>
      </c>
      <c r="U65" s="128">
        <f t="shared" si="11"/>
        <v>2055.5039999999999</v>
      </c>
      <c r="V65" s="128">
        <f t="shared" si="11"/>
        <v>2136.1120000000001</v>
      </c>
      <c r="W65" s="128">
        <f t="shared" si="11"/>
        <v>2180.08</v>
      </c>
      <c r="X65" s="128">
        <f t="shared" si="11"/>
        <v>2194.7359999999999</v>
      </c>
      <c r="Y65" s="128">
        <f t="shared" si="11"/>
        <v>2322.9760000000001</v>
      </c>
      <c r="Z65" s="128">
        <f t="shared" si="11"/>
        <v>2366.944</v>
      </c>
      <c r="AA65" s="128">
        <f t="shared" si="11"/>
        <v>2491.52</v>
      </c>
      <c r="AB65" s="128">
        <f t="shared" si="11"/>
        <v>2630.752</v>
      </c>
      <c r="AC65" s="128">
        <f t="shared" si="11"/>
        <v>2707.6959999999999</v>
      </c>
      <c r="AD65" s="128">
        <f t="shared" si="11"/>
        <v>2740.672</v>
      </c>
      <c r="AE65" s="128">
        <f t="shared" si="11"/>
        <v>2682.0480000000002</v>
      </c>
      <c r="AF65" s="128">
        <f t="shared" si="11"/>
        <v>2726.0160000000001</v>
      </c>
      <c r="AG65" s="128">
        <f t="shared" si="11"/>
        <v>2942.192</v>
      </c>
      <c r="AH65" s="128">
        <f t="shared" si="11"/>
        <v>3063.1040000000003</v>
      </c>
      <c r="AI65" s="128">
        <f t="shared" si="11"/>
        <v>3004.48</v>
      </c>
      <c r="AJ65" s="128">
        <f t="shared" si="11"/>
        <v>3257.2960000000003</v>
      </c>
      <c r="AK65" s="128">
        <f t="shared" si="11"/>
        <v>3414.848</v>
      </c>
      <c r="AL65" s="128">
        <f t="shared" si="11"/>
        <v>3594.384</v>
      </c>
      <c r="AM65" s="128">
        <f t="shared" si="11"/>
        <v>3861.8560000000002</v>
      </c>
      <c r="AN65" s="128">
        <f t="shared" si="11"/>
        <v>3938.8</v>
      </c>
      <c r="AO65" s="128">
        <f t="shared" si="11"/>
        <v>3968.1120000000001</v>
      </c>
      <c r="AP65" s="128">
        <f t="shared" ref="AP65:BR65" si="12">AP58*$F$61</f>
        <v>4074.3679999999999</v>
      </c>
      <c r="AQ65" s="128">
        <f t="shared" si="12"/>
        <v>4111.0079999999998</v>
      </c>
      <c r="AR65" s="128">
        <f t="shared" si="12"/>
        <v>4220.9279999999999</v>
      </c>
      <c r="AS65" s="128">
        <f t="shared" si="12"/>
        <v>4407.7920000000004</v>
      </c>
      <c r="AT65" s="128">
        <f t="shared" si="12"/>
        <v>4422.4480000000003</v>
      </c>
      <c r="AU65" s="128">
        <f t="shared" si="12"/>
        <v>4495.7280000000001</v>
      </c>
      <c r="AV65" s="128">
        <f t="shared" si="12"/>
        <v>4627.6320000000005</v>
      </c>
      <c r="AW65" s="128">
        <f t="shared" si="12"/>
        <v>4744.88</v>
      </c>
      <c r="AX65" s="128">
        <f t="shared" si="12"/>
        <v>4792.5120000000006</v>
      </c>
      <c r="AY65" s="128">
        <f t="shared" si="12"/>
        <v>4935.4080000000004</v>
      </c>
      <c r="AZ65" s="128">
        <f t="shared" si="12"/>
        <v>5107.616</v>
      </c>
      <c r="BA65" s="128">
        <f t="shared" si="12"/>
        <v>5272.4960000000001</v>
      </c>
      <c r="BB65" s="128">
        <f t="shared" si="12"/>
        <v>5400.7359999999999</v>
      </c>
      <c r="BC65" s="128">
        <f t="shared" si="12"/>
        <v>5525.3119999999999</v>
      </c>
      <c r="BD65" s="128">
        <f t="shared" si="12"/>
        <v>5712.1760000000004</v>
      </c>
      <c r="BE65" s="128">
        <f t="shared" si="12"/>
        <v>5873.3919999999998</v>
      </c>
      <c r="BF65" s="128">
        <f t="shared" si="12"/>
        <v>5763.4720000000007</v>
      </c>
      <c r="BG65" s="128">
        <f t="shared" si="12"/>
        <v>6206.8159999999998</v>
      </c>
      <c r="BH65" s="128">
        <f t="shared" si="12"/>
        <v>6371.6959999999999</v>
      </c>
      <c r="BI65" s="128">
        <f t="shared" si="12"/>
        <v>6496.2719999999999</v>
      </c>
      <c r="BJ65" s="128">
        <f t="shared" si="12"/>
        <v>6540.2400000000007</v>
      </c>
      <c r="BK65" s="128">
        <f t="shared" si="12"/>
        <v>6591.5360000000001</v>
      </c>
      <c r="BL65" s="128">
        <f t="shared" si="12"/>
        <v>6763.7440000000006</v>
      </c>
      <c r="BM65" s="128">
        <f t="shared" si="12"/>
        <v>6939.616</v>
      </c>
      <c r="BN65" s="128">
        <f t="shared" si="12"/>
        <v>7115.4880000000003</v>
      </c>
      <c r="BO65" s="128">
        <f t="shared" si="12"/>
        <v>7489.2160000000003</v>
      </c>
      <c r="BP65" s="128">
        <f t="shared" si="12"/>
        <v>7615.7138313244359</v>
      </c>
      <c r="BQ65" s="128">
        <f t="shared" si="12"/>
        <v>0</v>
      </c>
      <c r="BR65" s="128">
        <f t="shared" si="12"/>
        <v>0</v>
      </c>
    </row>
    <row r="66" spans="2:70" ht="12.75" customHeight="1" x14ac:dyDescent="0.3">
      <c r="E66" s="291" t="str">
        <f>B55</f>
        <v>Global Carbon Budget 2020 FF Emissions</v>
      </c>
      <c r="F66" s="291"/>
      <c r="G66" s="292" t="s">
        <v>754</v>
      </c>
      <c r="H66" s="291"/>
      <c r="I66" s="294">
        <f t="shared" ref="I66:AN66" si="13">SUM(I63:I65)</f>
        <v>9086.7200000000012</v>
      </c>
      <c r="J66" s="294">
        <f t="shared" si="13"/>
        <v>9105.0400000000009</v>
      </c>
      <c r="K66" s="294">
        <f t="shared" si="13"/>
        <v>9423.8079999999991</v>
      </c>
      <c r="L66" s="294">
        <f t="shared" si="13"/>
        <v>9955.0880000000016</v>
      </c>
      <c r="M66" s="294">
        <f t="shared" si="13"/>
        <v>10449.728000000001</v>
      </c>
      <c r="N66" s="294">
        <f t="shared" si="13"/>
        <v>10926.048000000001</v>
      </c>
      <c r="O66" s="294">
        <f t="shared" si="13"/>
        <v>11417.023999999999</v>
      </c>
      <c r="P66" s="294">
        <f t="shared" si="13"/>
        <v>11743.12</v>
      </c>
      <c r="Q66" s="294">
        <f t="shared" si="13"/>
        <v>12380.656000000001</v>
      </c>
      <c r="R66" s="294">
        <f t="shared" si="13"/>
        <v>13179.407999999999</v>
      </c>
      <c r="S66" s="294">
        <f t="shared" si="13"/>
        <v>14267.616000000002</v>
      </c>
      <c r="T66" s="294">
        <f t="shared" si="13"/>
        <v>14806.224</v>
      </c>
      <c r="U66" s="294">
        <f t="shared" si="13"/>
        <v>15480.400000000001</v>
      </c>
      <c r="V66" s="294">
        <f t="shared" si="13"/>
        <v>16260.832000000002</v>
      </c>
      <c r="W66" s="294">
        <f t="shared" si="13"/>
        <v>16198.544</v>
      </c>
      <c r="X66" s="294">
        <f t="shared" si="13"/>
        <v>16235.184000000001</v>
      </c>
      <c r="Y66" s="294">
        <f t="shared" si="13"/>
        <v>17048.592000000001</v>
      </c>
      <c r="Z66" s="294">
        <f t="shared" si="13"/>
        <v>17535.904000000002</v>
      </c>
      <c r="AA66" s="294">
        <f t="shared" si="13"/>
        <v>18177.104000000003</v>
      </c>
      <c r="AB66" s="294">
        <f t="shared" si="13"/>
        <v>18701.056</v>
      </c>
      <c r="AC66" s="294">
        <f t="shared" si="13"/>
        <v>18646.096000000001</v>
      </c>
      <c r="AD66" s="294">
        <f t="shared" si="13"/>
        <v>18199.088</v>
      </c>
      <c r="AE66" s="294">
        <f t="shared" si="13"/>
        <v>18067.184000000001</v>
      </c>
      <c r="AF66" s="294">
        <f t="shared" si="13"/>
        <v>18254.047999999999</v>
      </c>
      <c r="AG66" s="294">
        <f t="shared" si="13"/>
        <v>18821.968000000001</v>
      </c>
      <c r="AH66" s="294">
        <f t="shared" si="13"/>
        <v>19510.800000000003</v>
      </c>
      <c r="AI66" s="294">
        <f t="shared" si="13"/>
        <v>19792.928000000004</v>
      </c>
      <c r="AJ66" s="294">
        <f t="shared" si="13"/>
        <v>20441.456000000006</v>
      </c>
      <c r="AK66" s="294">
        <f t="shared" si="13"/>
        <v>21196.239999999998</v>
      </c>
      <c r="AL66" s="294">
        <f t="shared" si="13"/>
        <v>21544.32</v>
      </c>
      <c r="AM66" s="294">
        <f t="shared" si="13"/>
        <v>21800.799999999999</v>
      </c>
      <c r="AN66" s="294">
        <f t="shared" si="13"/>
        <v>22255.135999999999</v>
      </c>
      <c r="AO66" s="294">
        <f t="shared" ref="AO66:BR66" si="14">SUM(AO63:AO65)</f>
        <v>21551.648000000001</v>
      </c>
      <c r="AP66" s="294">
        <f t="shared" si="14"/>
        <v>21782.48</v>
      </c>
      <c r="AQ66" s="294">
        <f t="shared" si="14"/>
        <v>21907.056000000004</v>
      </c>
      <c r="AR66" s="294">
        <f t="shared" si="14"/>
        <v>22357.728000000003</v>
      </c>
      <c r="AS66" s="294">
        <f t="shared" si="14"/>
        <v>23064.880000000005</v>
      </c>
      <c r="AT66" s="294">
        <f t="shared" si="14"/>
        <v>23182.128000000001</v>
      </c>
      <c r="AU66" s="294">
        <f t="shared" si="14"/>
        <v>23116.175999999999</v>
      </c>
      <c r="AV66" s="294">
        <f t="shared" si="14"/>
        <v>23412.960000000003</v>
      </c>
      <c r="AW66" s="294">
        <f t="shared" si="14"/>
        <v>24024.848000000002</v>
      </c>
      <c r="AX66" s="294">
        <f t="shared" si="14"/>
        <v>24211.712</v>
      </c>
      <c r="AY66" s="294">
        <f t="shared" si="14"/>
        <v>24732</v>
      </c>
      <c r="AZ66" s="294">
        <f t="shared" si="14"/>
        <v>25941.120000000003</v>
      </c>
      <c r="BA66" s="294">
        <f t="shared" si="14"/>
        <v>27142.912</v>
      </c>
      <c r="BB66" s="294">
        <f t="shared" si="14"/>
        <v>28011.280000000002</v>
      </c>
      <c r="BC66" s="294">
        <f t="shared" si="14"/>
        <v>28879.648000000001</v>
      </c>
      <c r="BD66" s="294">
        <f t="shared" si="14"/>
        <v>29711.376</v>
      </c>
      <c r="BE66" s="294">
        <f t="shared" si="14"/>
        <v>30334.256000000001</v>
      </c>
      <c r="BF66" s="294">
        <f t="shared" si="14"/>
        <v>29846.944000000003</v>
      </c>
      <c r="BG66" s="294">
        <f t="shared" si="14"/>
        <v>31426.127999999997</v>
      </c>
      <c r="BH66" s="294">
        <f t="shared" si="14"/>
        <v>32415.407999999999</v>
      </c>
      <c r="BI66" s="294">
        <f t="shared" si="14"/>
        <v>32921.040000000001</v>
      </c>
      <c r="BJ66" s="294">
        <f t="shared" si="14"/>
        <v>33089.584000000003</v>
      </c>
      <c r="BK66" s="294">
        <f t="shared" si="14"/>
        <v>33280.112000000001</v>
      </c>
      <c r="BL66" s="294">
        <f t="shared" si="14"/>
        <v>33302.096000000005</v>
      </c>
      <c r="BM66" s="294">
        <f t="shared" si="14"/>
        <v>33272.784</v>
      </c>
      <c r="BN66" s="294">
        <f t="shared" si="14"/>
        <v>33705.135999999999</v>
      </c>
      <c r="BO66" s="294">
        <f t="shared" si="14"/>
        <v>34360.991999999998</v>
      </c>
      <c r="BP66" s="294">
        <f t="shared" si="14"/>
        <v>34332.382670066596</v>
      </c>
      <c r="BQ66" s="294">
        <f t="shared" si="14"/>
        <v>0</v>
      </c>
      <c r="BR66" s="294">
        <f t="shared" si="14"/>
        <v>0</v>
      </c>
    </row>
    <row r="68" spans="2:70" ht="12.75" customHeight="1" x14ac:dyDescent="0.3">
      <c r="B68" s="86" t="s">
        <v>783</v>
      </c>
    </row>
    <row r="69" spans="2:70" ht="12.75" customHeight="1" x14ac:dyDescent="0.3">
      <c r="E69" s="130" t="s">
        <v>779</v>
      </c>
      <c r="G69" s="47" t="s">
        <v>785</v>
      </c>
      <c r="I69" s="295">
        <v>1363815</v>
      </c>
      <c r="J69" s="295">
        <v>1414924</v>
      </c>
      <c r="K69" s="295">
        <v>1355726</v>
      </c>
      <c r="L69" s="295">
        <v>1351458</v>
      </c>
      <c r="M69" s="295">
        <v>1406196</v>
      </c>
      <c r="N69" s="295">
        <v>1431725</v>
      </c>
      <c r="O69" s="295">
        <v>1455075</v>
      </c>
      <c r="P69" s="295">
        <v>1467946</v>
      </c>
      <c r="Q69" s="295">
        <v>1444254</v>
      </c>
      <c r="R69" s="295">
        <v>1459143</v>
      </c>
      <c r="S69" s="295">
        <v>1513382</v>
      </c>
      <c r="T69" s="295">
        <v>1562801</v>
      </c>
      <c r="U69" s="295">
        <v>1562814</v>
      </c>
      <c r="V69" s="295">
        <v>1561176</v>
      </c>
      <c r="W69" s="295">
        <v>1604014</v>
      </c>
      <c r="X69" s="295">
        <v>1606394</v>
      </c>
      <c r="Y69" s="295">
        <v>1641250</v>
      </c>
      <c r="Z69" s="295">
        <v>1714263</v>
      </c>
      <c r="AA69" s="295">
        <v>1750010</v>
      </c>
      <c r="AB69" s="295">
        <v>1801608</v>
      </c>
      <c r="AC69" s="295">
        <v>1868764</v>
      </c>
      <c r="AD69" s="295">
        <v>1924847</v>
      </c>
      <c r="AE69" s="295">
        <v>1911585</v>
      </c>
      <c r="AF69" s="295">
        <v>1945694</v>
      </c>
      <c r="AG69" s="295">
        <v>2003848</v>
      </c>
      <c r="AH69" s="295">
        <v>2088899</v>
      </c>
      <c r="AI69" s="295">
        <v>2242507</v>
      </c>
      <c r="AJ69" s="295">
        <v>2268610</v>
      </c>
      <c r="AK69" s="295">
        <v>2350892</v>
      </c>
      <c r="AL69" s="295">
        <v>2430586</v>
      </c>
      <c r="AM69" s="295">
        <v>2436496</v>
      </c>
      <c r="AN69" s="295">
        <v>2327030</v>
      </c>
      <c r="AO69" s="295">
        <v>2287558</v>
      </c>
      <c r="AP69" s="295">
        <v>2293202</v>
      </c>
      <c r="AQ69" s="295">
        <v>2295346</v>
      </c>
      <c r="AR69" s="295">
        <v>2317009</v>
      </c>
      <c r="AS69" s="295">
        <v>2366010</v>
      </c>
      <c r="AT69" s="295">
        <v>2425734</v>
      </c>
      <c r="AU69" s="295">
        <v>2408786</v>
      </c>
      <c r="AV69" s="295">
        <v>2347108</v>
      </c>
      <c r="AW69" s="295">
        <v>2342157</v>
      </c>
      <c r="AX69" s="295">
        <v>2415870</v>
      </c>
      <c r="AY69" s="295">
        <v>2429221</v>
      </c>
      <c r="AZ69" s="295">
        <v>2542664</v>
      </c>
      <c r="BA69" s="295">
        <v>2740153</v>
      </c>
      <c r="BB69" s="295">
        <v>2933653</v>
      </c>
      <c r="BC69" s="295">
        <v>3106447</v>
      </c>
      <c r="BD69" s="295">
        <v>3293036</v>
      </c>
      <c r="BE69" s="295">
        <v>3443171</v>
      </c>
      <c r="BF69" s="295">
        <v>3587083</v>
      </c>
      <c r="BG69" s="295">
        <v>3532601</v>
      </c>
      <c r="BH69" s="295">
        <v>3756213</v>
      </c>
      <c r="BI69" s="295">
        <v>4023508</v>
      </c>
      <c r="BJ69" s="295">
        <v>4083844</v>
      </c>
      <c r="BK69" s="295">
        <v>4030105</v>
      </c>
      <c r="BL69" s="295">
        <v>4030564</v>
      </c>
    </row>
    <row r="70" spans="2:70" ht="12.75" customHeight="1" x14ac:dyDescent="0.3">
      <c r="E70" s="130" t="s">
        <v>780</v>
      </c>
      <c r="G70" s="47" t="s">
        <v>785</v>
      </c>
      <c r="I70" s="295">
        <v>726171</v>
      </c>
      <c r="J70" s="295">
        <v>778489</v>
      </c>
      <c r="K70" s="295">
        <v>822618</v>
      </c>
      <c r="L70" s="295">
        <v>888418</v>
      </c>
      <c r="M70" s="295">
        <v>954612</v>
      </c>
      <c r="N70" s="295">
        <v>1027401</v>
      </c>
      <c r="O70" s="295">
        <v>1109211</v>
      </c>
      <c r="P70" s="295">
        <v>1194696</v>
      </c>
      <c r="Q70" s="295">
        <v>1274451</v>
      </c>
      <c r="R70" s="295">
        <v>1392365</v>
      </c>
      <c r="S70" s="295">
        <v>1511187</v>
      </c>
      <c r="T70" s="295">
        <v>1729780</v>
      </c>
      <c r="U70" s="295">
        <v>1831277</v>
      </c>
      <c r="V70" s="295">
        <v>1976306</v>
      </c>
      <c r="W70" s="295">
        <v>2115515</v>
      </c>
      <c r="X70" s="295">
        <v>2093771</v>
      </c>
      <c r="Y70" s="295">
        <v>2076503</v>
      </c>
      <c r="Z70" s="295">
        <v>2192664</v>
      </c>
      <c r="AA70" s="295">
        <v>2275864</v>
      </c>
      <c r="AB70" s="295">
        <v>2363829</v>
      </c>
      <c r="AC70" s="295">
        <v>2402224</v>
      </c>
      <c r="AD70" s="295">
        <v>2315173</v>
      </c>
      <c r="AE70" s="295">
        <v>2206108</v>
      </c>
      <c r="AF70" s="295">
        <v>2161407</v>
      </c>
      <c r="AG70" s="295">
        <v>2146318</v>
      </c>
      <c r="AH70" s="295">
        <v>2156315</v>
      </c>
      <c r="AI70" s="295">
        <v>2157767</v>
      </c>
      <c r="AJ70" s="295">
        <v>2217870</v>
      </c>
      <c r="AK70" s="295">
        <v>2257277</v>
      </c>
      <c r="AL70" s="295">
        <v>2336653</v>
      </c>
      <c r="AM70" s="295">
        <v>2377081</v>
      </c>
      <c r="AN70" s="295">
        <v>2292118</v>
      </c>
      <c r="AO70" s="295">
        <v>2437386</v>
      </c>
      <c r="AP70" s="295">
        <v>2285666</v>
      </c>
      <c r="AQ70" s="295">
        <v>2304988</v>
      </c>
      <c r="AR70" s="295">
        <v>2289450</v>
      </c>
      <c r="AS70" s="295">
        <v>2316376</v>
      </c>
      <c r="AT70" s="295">
        <v>2369670</v>
      </c>
      <c r="AU70" s="295">
        <v>2397399</v>
      </c>
      <c r="AV70" s="295">
        <v>2423334</v>
      </c>
      <c r="AW70" s="295">
        <v>2462743</v>
      </c>
      <c r="AX70" s="295">
        <v>2524219</v>
      </c>
      <c r="AY70" s="295">
        <v>2544232</v>
      </c>
      <c r="AZ70" s="295">
        <v>2522732</v>
      </c>
      <c r="BA70" s="295">
        <v>2594386</v>
      </c>
      <c r="BB70" s="295">
        <v>2665664</v>
      </c>
      <c r="BC70" s="295">
        <v>2669813</v>
      </c>
      <c r="BD70" s="295">
        <v>2675700</v>
      </c>
      <c r="BE70" s="295">
        <v>2665596</v>
      </c>
      <c r="BF70" s="295">
        <v>2700802</v>
      </c>
      <c r="BG70" s="295">
        <v>2678624</v>
      </c>
      <c r="BH70" s="295">
        <v>2724851</v>
      </c>
      <c r="BI70" s="295">
        <v>2715520</v>
      </c>
      <c r="BJ70" s="295">
        <v>2766694</v>
      </c>
      <c r="BK70" s="295">
        <v>2777561</v>
      </c>
      <c r="BL70" s="295">
        <v>2832434</v>
      </c>
    </row>
    <row r="71" spans="2:70" ht="12.75" customHeight="1" x14ac:dyDescent="0.3">
      <c r="E71" s="130" t="s">
        <v>781</v>
      </c>
      <c r="G71" s="47" t="s">
        <v>785</v>
      </c>
      <c r="I71" s="295">
        <v>204623</v>
      </c>
      <c r="J71" s="295">
        <v>225091</v>
      </c>
      <c r="K71" s="295">
        <v>237743</v>
      </c>
      <c r="L71" s="295">
        <v>261074</v>
      </c>
      <c r="M71" s="295">
        <v>282769</v>
      </c>
      <c r="N71" s="295">
        <v>311409</v>
      </c>
      <c r="O71" s="295">
        <v>332636</v>
      </c>
      <c r="P71" s="295">
        <v>362249</v>
      </c>
      <c r="Q71" s="295">
        <v>387815</v>
      </c>
      <c r="R71" s="295">
        <v>422538</v>
      </c>
      <c r="S71" s="295">
        <v>463305</v>
      </c>
      <c r="T71" s="295">
        <v>485602</v>
      </c>
      <c r="U71" s="295">
        <v>524545</v>
      </c>
      <c r="V71" s="295">
        <v>556880</v>
      </c>
      <c r="W71" s="295">
        <v>579158</v>
      </c>
      <c r="X71" s="295">
        <v>591449</v>
      </c>
      <c r="Y71" s="295">
        <v>594707</v>
      </c>
      <c r="Z71" s="295">
        <v>629770</v>
      </c>
      <c r="AA71" s="295">
        <v>641462</v>
      </c>
      <c r="AB71" s="295">
        <v>675766</v>
      </c>
      <c r="AC71" s="295">
        <v>713437</v>
      </c>
      <c r="AD71" s="295">
        <v>735136</v>
      </c>
      <c r="AE71" s="295">
        <v>745476</v>
      </c>
      <c r="AF71" s="295">
        <v>729774</v>
      </c>
      <c r="AG71" s="295">
        <v>741609</v>
      </c>
      <c r="AH71" s="295">
        <v>801598</v>
      </c>
      <c r="AI71" s="295">
        <v>834361</v>
      </c>
      <c r="AJ71" s="295">
        <v>819000</v>
      </c>
      <c r="AK71" s="295">
        <v>885852</v>
      </c>
      <c r="AL71" s="295">
        <v>930284</v>
      </c>
      <c r="AM71" s="295">
        <v>980041</v>
      </c>
      <c r="AN71" s="295">
        <v>1016893</v>
      </c>
      <c r="AO71" s="295">
        <v>1055570</v>
      </c>
      <c r="AP71" s="295">
        <v>1086382</v>
      </c>
      <c r="AQ71" s="295">
        <v>1114422</v>
      </c>
      <c r="AR71" s="295">
        <v>1115985</v>
      </c>
      <c r="AS71" s="295">
        <v>1148858</v>
      </c>
      <c r="AT71" s="295">
        <v>1195060</v>
      </c>
      <c r="AU71" s="295">
        <v>1198953</v>
      </c>
      <c r="AV71" s="295">
        <v>1206607</v>
      </c>
      <c r="AW71" s="295">
        <v>1263417</v>
      </c>
      <c r="AX71" s="295">
        <v>1298691</v>
      </c>
      <c r="AY71" s="295">
        <v>1306545</v>
      </c>
      <c r="AZ71" s="295">
        <v>1342734</v>
      </c>
      <c r="BA71" s="295">
        <v>1396524</v>
      </c>
      <c r="BB71" s="295">
        <v>1437219</v>
      </c>
      <c r="BC71" s="295">
        <v>1478862</v>
      </c>
      <c r="BD71" s="295">
        <v>1513117</v>
      </c>
      <c r="BE71" s="295">
        <v>1570862</v>
      </c>
      <c r="BF71" s="295">
        <v>1614013</v>
      </c>
      <c r="BG71" s="295">
        <v>1583187</v>
      </c>
      <c r="BH71" s="295">
        <v>1707518</v>
      </c>
      <c r="BI71" s="295">
        <v>1745628</v>
      </c>
      <c r="BJ71" s="295">
        <v>1774840</v>
      </c>
      <c r="BK71" s="295">
        <v>1805377</v>
      </c>
      <c r="BL71" s="295">
        <v>1807761</v>
      </c>
    </row>
    <row r="72" spans="2:70" ht="12.75" customHeight="1" x14ac:dyDescent="0.3">
      <c r="B72" s="75"/>
      <c r="E72" s="374" t="s">
        <v>782</v>
      </c>
    </row>
    <row r="74" spans="2:70" ht="12.75" customHeight="1" x14ac:dyDescent="0.3">
      <c r="E74" s="47" t="s">
        <v>784</v>
      </c>
      <c r="F74" s="138">
        <v>1000</v>
      </c>
      <c r="G74" s="47" t="s">
        <v>719</v>
      </c>
    </row>
    <row r="75" spans="2:70" ht="12.75" customHeight="1" x14ac:dyDescent="0.3">
      <c r="E75" s="130" t="s">
        <v>779</v>
      </c>
      <c r="G75" s="47" t="s">
        <v>753</v>
      </c>
      <c r="I75" s="128">
        <f t="shared" ref="I75:AN75" si="15">I69/1000</f>
        <v>1363.8150000000001</v>
      </c>
      <c r="J75" s="128">
        <f t="shared" si="15"/>
        <v>1414.924</v>
      </c>
      <c r="K75" s="128">
        <f t="shared" si="15"/>
        <v>1355.7260000000001</v>
      </c>
      <c r="L75" s="128">
        <f t="shared" si="15"/>
        <v>1351.4580000000001</v>
      </c>
      <c r="M75" s="128">
        <f t="shared" si="15"/>
        <v>1406.1959999999999</v>
      </c>
      <c r="N75" s="128">
        <f t="shared" si="15"/>
        <v>1431.7249999999999</v>
      </c>
      <c r="O75" s="128">
        <f t="shared" si="15"/>
        <v>1455.075</v>
      </c>
      <c r="P75" s="128">
        <f t="shared" si="15"/>
        <v>1467.9459999999999</v>
      </c>
      <c r="Q75" s="128">
        <f t="shared" si="15"/>
        <v>1444.2539999999999</v>
      </c>
      <c r="R75" s="128">
        <f t="shared" si="15"/>
        <v>1459.143</v>
      </c>
      <c r="S75" s="128">
        <f t="shared" si="15"/>
        <v>1513.3820000000001</v>
      </c>
      <c r="T75" s="128">
        <f t="shared" si="15"/>
        <v>1562.8009999999999</v>
      </c>
      <c r="U75" s="128">
        <f t="shared" si="15"/>
        <v>1562.8140000000001</v>
      </c>
      <c r="V75" s="128">
        <f t="shared" si="15"/>
        <v>1561.1759999999999</v>
      </c>
      <c r="W75" s="128">
        <f t="shared" si="15"/>
        <v>1604.0139999999999</v>
      </c>
      <c r="X75" s="128">
        <f t="shared" si="15"/>
        <v>1606.394</v>
      </c>
      <c r="Y75" s="128">
        <f t="shared" si="15"/>
        <v>1641.25</v>
      </c>
      <c r="Z75" s="128">
        <f t="shared" si="15"/>
        <v>1714.2629999999999</v>
      </c>
      <c r="AA75" s="128">
        <f t="shared" si="15"/>
        <v>1750.01</v>
      </c>
      <c r="AB75" s="128">
        <f t="shared" si="15"/>
        <v>1801.6079999999999</v>
      </c>
      <c r="AC75" s="128">
        <f t="shared" si="15"/>
        <v>1868.7639999999999</v>
      </c>
      <c r="AD75" s="128">
        <f t="shared" si="15"/>
        <v>1924.847</v>
      </c>
      <c r="AE75" s="128">
        <f t="shared" si="15"/>
        <v>1911.585</v>
      </c>
      <c r="AF75" s="128">
        <f t="shared" si="15"/>
        <v>1945.694</v>
      </c>
      <c r="AG75" s="128">
        <f t="shared" si="15"/>
        <v>2003.848</v>
      </c>
      <c r="AH75" s="128">
        <f t="shared" si="15"/>
        <v>2088.8989999999999</v>
      </c>
      <c r="AI75" s="128">
        <f t="shared" si="15"/>
        <v>2242.5070000000001</v>
      </c>
      <c r="AJ75" s="128">
        <f t="shared" si="15"/>
        <v>2268.61</v>
      </c>
      <c r="AK75" s="128">
        <f t="shared" si="15"/>
        <v>2350.8919999999998</v>
      </c>
      <c r="AL75" s="128">
        <f t="shared" si="15"/>
        <v>2430.5859999999998</v>
      </c>
      <c r="AM75" s="128">
        <f t="shared" si="15"/>
        <v>2436.4960000000001</v>
      </c>
      <c r="AN75" s="128">
        <f t="shared" si="15"/>
        <v>2327.0300000000002</v>
      </c>
      <c r="AO75" s="128">
        <f t="shared" ref="AO75:BL75" si="16">AO69/1000</f>
        <v>2287.558</v>
      </c>
      <c r="AP75" s="128">
        <f t="shared" si="16"/>
        <v>2293.2020000000002</v>
      </c>
      <c r="AQ75" s="128">
        <f t="shared" si="16"/>
        <v>2295.346</v>
      </c>
      <c r="AR75" s="128">
        <f t="shared" si="16"/>
        <v>2317.009</v>
      </c>
      <c r="AS75" s="128">
        <f t="shared" si="16"/>
        <v>2366.0100000000002</v>
      </c>
      <c r="AT75" s="128">
        <f t="shared" si="16"/>
        <v>2425.7339999999999</v>
      </c>
      <c r="AU75" s="128">
        <f t="shared" si="16"/>
        <v>2408.7860000000001</v>
      </c>
      <c r="AV75" s="128">
        <f t="shared" si="16"/>
        <v>2347.1080000000002</v>
      </c>
      <c r="AW75" s="128">
        <f t="shared" si="16"/>
        <v>2342.1570000000002</v>
      </c>
      <c r="AX75" s="128">
        <f t="shared" si="16"/>
        <v>2415.87</v>
      </c>
      <c r="AY75" s="128">
        <f t="shared" si="16"/>
        <v>2429.221</v>
      </c>
      <c r="AZ75" s="128">
        <f t="shared" si="16"/>
        <v>2542.6640000000002</v>
      </c>
      <c r="BA75" s="128">
        <f t="shared" si="16"/>
        <v>2740.1529999999998</v>
      </c>
      <c r="BB75" s="128">
        <f t="shared" si="16"/>
        <v>2933.6529999999998</v>
      </c>
      <c r="BC75" s="128">
        <f t="shared" si="16"/>
        <v>3106.4470000000001</v>
      </c>
      <c r="BD75" s="128">
        <f t="shared" si="16"/>
        <v>3293.0360000000001</v>
      </c>
      <c r="BE75" s="128">
        <f t="shared" si="16"/>
        <v>3443.1709999999998</v>
      </c>
      <c r="BF75" s="128">
        <f t="shared" si="16"/>
        <v>3587.0830000000001</v>
      </c>
      <c r="BG75" s="128">
        <f t="shared" si="16"/>
        <v>3532.6010000000001</v>
      </c>
      <c r="BH75" s="128">
        <f t="shared" si="16"/>
        <v>3756.2130000000002</v>
      </c>
      <c r="BI75" s="128">
        <f t="shared" si="16"/>
        <v>4023.5079999999998</v>
      </c>
      <c r="BJ75" s="128">
        <f t="shared" si="16"/>
        <v>4083.8440000000001</v>
      </c>
      <c r="BK75" s="128">
        <f t="shared" si="16"/>
        <v>4030.105</v>
      </c>
      <c r="BL75" s="128">
        <f t="shared" si="16"/>
        <v>4030.5639999999999</v>
      </c>
    </row>
    <row r="76" spans="2:70" ht="12.75" customHeight="1" x14ac:dyDescent="0.3">
      <c r="E76" s="130" t="s">
        <v>780</v>
      </c>
      <c r="G76" s="47" t="s">
        <v>753</v>
      </c>
      <c r="I76" s="128">
        <f t="shared" ref="I76:AN76" si="17">I70/1000</f>
        <v>726.17100000000005</v>
      </c>
      <c r="J76" s="128">
        <f t="shared" si="17"/>
        <v>778.48900000000003</v>
      </c>
      <c r="K76" s="128">
        <f t="shared" si="17"/>
        <v>822.61800000000005</v>
      </c>
      <c r="L76" s="128">
        <f t="shared" si="17"/>
        <v>888.41800000000001</v>
      </c>
      <c r="M76" s="128">
        <f t="shared" si="17"/>
        <v>954.61199999999997</v>
      </c>
      <c r="N76" s="128">
        <f t="shared" si="17"/>
        <v>1027.4010000000001</v>
      </c>
      <c r="O76" s="128">
        <f t="shared" si="17"/>
        <v>1109.211</v>
      </c>
      <c r="P76" s="128">
        <f t="shared" si="17"/>
        <v>1194.6959999999999</v>
      </c>
      <c r="Q76" s="128">
        <f t="shared" si="17"/>
        <v>1274.451</v>
      </c>
      <c r="R76" s="128">
        <f t="shared" si="17"/>
        <v>1392.365</v>
      </c>
      <c r="S76" s="128">
        <f t="shared" si="17"/>
        <v>1511.1869999999999</v>
      </c>
      <c r="T76" s="128">
        <f t="shared" si="17"/>
        <v>1729.78</v>
      </c>
      <c r="U76" s="128">
        <f t="shared" si="17"/>
        <v>1831.277</v>
      </c>
      <c r="V76" s="128">
        <f t="shared" si="17"/>
        <v>1976.306</v>
      </c>
      <c r="W76" s="128">
        <f t="shared" si="17"/>
        <v>2115.5149999999999</v>
      </c>
      <c r="X76" s="128">
        <f t="shared" si="17"/>
        <v>2093.7710000000002</v>
      </c>
      <c r="Y76" s="128">
        <f t="shared" si="17"/>
        <v>2076.5030000000002</v>
      </c>
      <c r="Z76" s="128">
        <f t="shared" si="17"/>
        <v>2192.6640000000002</v>
      </c>
      <c r="AA76" s="128">
        <f t="shared" si="17"/>
        <v>2275.864</v>
      </c>
      <c r="AB76" s="128">
        <f t="shared" si="17"/>
        <v>2363.8290000000002</v>
      </c>
      <c r="AC76" s="128">
        <f t="shared" si="17"/>
        <v>2402.2240000000002</v>
      </c>
      <c r="AD76" s="128">
        <f t="shared" si="17"/>
        <v>2315.1729999999998</v>
      </c>
      <c r="AE76" s="128">
        <f t="shared" si="17"/>
        <v>2206.1080000000002</v>
      </c>
      <c r="AF76" s="128">
        <f t="shared" si="17"/>
        <v>2161.4070000000002</v>
      </c>
      <c r="AG76" s="128">
        <f t="shared" si="17"/>
        <v>2146.3180000000002</v>
      </c>
      <c r="AH76" s="128">
        <f t="shared" si="17"/>
        <v>2156.3150000000001</v>
      </c>
      <c r="AI76" s="128">
        <f t="shared" si="17"/>
        <v>2157.7669999999998</v>
      </c>
      <c r="AJ76" s="128">
        <f t="shared" si="17"/>
        <v>2217.87</v>
      </c>
      <c r="AK76" s="128">
        <f t="shared" si="17"/>
        <v>2257.277</v>
      </c>
      <c r="AL76" s="128">
        <f t="shared" si="17"/>
        <v>2336.6529999999998</v>
      </c>
      <c r="AM76" s="128">
        <f t="shared" si="17"/>
        <v>2377.0810000000001</v>
      </c>
      <c r="AN76" s="128">
        <f t="shared" si="17"/>
        <v>2292.1179999999999</v>
      </c>
      <c r="AO76" s="128">
        <f t="shared" ref="AO76:BL76" si="18">AO70/1000</f>
        <v>2437.386</v>
      </c>
      <c r="AP76" s="128">
        <f t="shared" si="18"/>
        <v>2285.6660000000002</v>
      </c>
      <c r="AQ76" s="128">
        <f t="shared" si="18"/>
        <v>2304.9879999999998</v>
      </c>
      <c r="AR76" s="128">
        <f t="shared" si="18"/>
        <v>2289.4499999999998</v>
      </c>
      <c r="AS76" s="128">
        <f t="shared" si="18"/>
        <v>2316.3760000000002</v>
      </c>
      <c r="AT76" s="128">
        <f t="shared" si="18"/>
        <v>2369.67</v>
      </c>
      <c r="AU76" s="128">
        <f t="shared" si="18"/>
        <v>2397.3989999999999</v>
      </c>
      <c r="AV76" s="128">
        <f t="shared" si="18"/>
        <v>2423.3339999999998</v>
      </c>
      <c r="AW76" s="128">
        <f t="shared" si="18"/>
        <v>2462.7429999999999</v>
      </c>
      <c r="AX76" s="128">
        <f t="shared" si="18"/>
        <v>2524.2190000000001</v>
      </c>
      <c r="AY76" s="128">
        <f t="shared" si="18"/>
        <v>2544.232</v>
      </c>
      <c r="AZ76" s="128">
        <f t="shared" si="18"/>
        <v>2522.732</v>
      </c>
      <c r="BA76" s="128">
        <f t="shared" si="18"/>
        <v>2594.386</v>
      </c>
      <c r="BB76" s="128">
        <f t="shared" si="18"/>
        <v>2665.6640000000002</v>
      </c>
      <c r="BC76" s="128">
        <f t="shared" si="18"/>
        <v>2669.8130000000001</v>
      </c>
      <c r="BD76" s="128">
        <f t="shared" si="18"/>
        <v>2675.7</v>
      </c>
      <c r="BE76" s="128">
        <f t="shared" si="18"/>
        <v>2665.596</v>
      </c>
      <c r="BF76" s="128">
        <f t="shared" si="18"/>
        <v>2700.8020000000001</v>
      </c>
      <c r="BG76" s="128">
        <f t="shared" si="18"/>
        <v>2678.6239999999998</v>
      </c>
      <c r="BH76" s="128">
        <f t="shared" si="18"/>
        <v>2724.8510000000001</v>
      </c>
      <c r="BI76" s="128">
        <f t="shared" si="18"/>
        <v>2715.52</v>
      </c>
      <c r="BJ76" s="128">
        <f t="shared" si="18"/>
        <v>2766.694</v>
      </c>
      <c r="BK76" s="128">
        <f t="shared" si="18"/>
        <v>2777.5610000000001</v>
      </c>
      <c r="BL76" s="128">
        <f t="shared" si="18"/>
        <v>2832.4340000000002</v>
      </c>
    </row>
    <row r="77" spans="2:70" ht="12.75" customHeight="1" x14ac:dyDescent="0.3">
      <c r="E77" s="130" t="s">
        <v>781</v>
      </c>
      <c r="G77" s="47" t="s">
        <v>753</v>
      </c>
      <c r="I77" s="128">
        <f t="shared" ref="I77:AN77" si="19">I71/1000</f>
        <v>204.62299999999999</v>
      </c>
      <c r="J77" s="128">
        <f t="shared" si="19"/>
        <v>225.09100000000001</v>
      </c>
      <c r="K77" s="128">
        <f t="shared" si="19"/>
        <v>237.74299999999999</v>
      </c>
      <c r="L77" s="128">
        <f t="shared" si="19"/>
        <v>261.07400000000001</v>
      </c>
      <c r="M77" s="128">
        <f t="shared" si="19"/>
        <v>282.76900000000001</v>
      </c>
      <c r="N77" s="128">
        <f t="shared" si="19"/>
        <v>311.40899999999999</v>
      </c>
      <c r="O77" s="128">
        <f t="shared" si="19"/>
        <v>332.63600000000002</v>
      </c>
      <c r="P77" s="128">
        <f t="shared" si="19"/>
        <v>362.24900000000002</v>
      </c>
      <c r="Q77" s="128">
        <f t="shared" si="19"/>
        <v>387.815</v>
      </c>
      <c r="R77" s="128">
        <f t="shared" si="19"/>
        <v>422.53800000000001</v>
      </c>
      <c r="S77" s="128">
        <f t="shared" si="19"/>
        <v>463.30500000000001</v>
      </c>
      <c r="T77" s="128">
        <f t="shared" si="19"/>
        <v>485.60199999999998</v>
      </c>
      <c r="U77" s="128">
        <f t="shared" si="19"/>
        <v>524.54499999999996</v>
      </c>
      <c r="V77" s="128">
        <f t="shared" si="19"/>
        <v>556.88</v>
      </c>
      <c r="W77" s="128">
        <f t="shared" si="19"/>
        <v>579.15800000000002</v>
      </c>
      <c r="X77" s="128">
        <f t="shared" si="19"/>
        <v>591.44899999999996</v>
      </c>
      <c r="Y77" s="128">
        <f t="shared" si="19"/>
        <v>594.70699999999999</v>
      </c>
      <c r="Z77" s="128">
        <f t="shared" si="19"/>
        <v>629.77</v>
      </c>
      <c r="AA77" s="128">
        <f t="shared" si="19"/>
        <v>641.46199999999999</v>
      </c>
      <c r="AB77" s="128">
        <f t="shared" si="19"/>
        <v>675.76599999999996</v>
      </c>
      <c r="AC77" s="128">
        <f t="shared" si="19"/>
        <v>713.43700000000001</v>
      </c>
      <c r="AD77" s="128">
        <f t="shared" si="19"/>
        <v>735.13599999999997</v>
      </c>
      <c r="AE77" s="128">
        <f t="shared" si="19"/>
        <v>745.476</v>
      </c>
      <c r="AF77" s="128">
        <f t="shared" si="19"/>
        <v>729.774</v>
      </c>
      <c r="AG77" s="128">
        <f t="shared" si="19"/>
        <v>741.60900000000004</v>
      </c>
      <c r="AH77" s="128">
        <f t="shared" si="19"/>
        <v>801.59799999999996</v>
      </c>
      <c r="AI77" s="128">
        <f t="shared" si="19"/>
        <v>834.36099999999999</v>
      </c>
      <c r="AJ77" s="128">
        <f t="shared" si="19"/>
        <v>819</v>
      </c>
      <c r="AK77" s="128">
        <f t="shared" si="19"/>
        <v>885.85199999999998</v>
      </c>
      <c r="AL77" s="128">
        <f t="shared" si="19"/>
        <v>930.28399999999999</v>
      </c>
      <c r="AM77" s="128">
        <f t="shared" si="19"/>
        <v>980.04100000000005</v>
      </c>
      <c r="AN77" s="128">
        <f t="shared" si="19"/>
        <v>1016.893</v>
      </c>
      <c r="AO77" s="128">
        <f t="shared" ref="AO77:BL77" si="20">AO71/1000</f>
        <v>1055.57</v>
      </c>
      <c r="AP77" s="128">
        <f t="shared" si="20"/>
        <v>1086.3820000000001</v>
      </c>
      <c r="AQ77" s="128">
        <f t="shared" si="20"/>
        <v>1114.422</v>
      </c>
      <c r="AR77" s="128">
        <f t="shared" si="20"/>
        <v>1115.9849999999999</v>
      </c>
      <c r="AS77" s="128">
        <f t="shared" si="20"/>
        <v>1148.8579999999999</v>
      </c>
      <c r="AT77" s="128">
        <f t="shared" si="20"/>
        <v>1195.06</v>
      </c>
      <c r="AU77" s="128">
        <f t="shared" si="20"/>
        <v>1198.953</v>
      </c>
      <c r="AV77" s="128">
        <f t="shared" si="20"/>
        <v>1206.607</v>
      </c>
      <c r="AW77" s="128">
        <f t="shared" si="20"/>
        <v>1263.4169999999999</v>
      </c>
      <c r="AX77" s="128">
        <f t="shared" si="20"/>
        <v>1298.691</v>
      </c>
      <c r="AY77" s="128">
        <f t="shared" si="20"/>
        <v>1306.5450000000001</v>
      </c>
      <c r="AZ77" s="128">
        <f t="shared" si="20"/>
        <v>1342.7339999999999</v>
      </c>
      <c r="BA77" s="128">
        <f t="shared" si="20"/>
        <v>1396.5239999999999</v>
      </c>
      <c r="BB77" s="128">
        <f t="shared" si="20"/>
        <v>1437.2190000000001</v>
      </c>
      <c r="BC77" s="128">
        <f t="shared" si="20"/>
        <v>1478.8620000000001</v>
      </c>
      <c r="BD77" s="128">
        <f t="shared" si="20"/>
        <v>1513.117</v>
      </c>
      <c r="BE77" s="128">
        <f t="shared" si="20"/>
        <v>1570.8620000000001</v>
      </c>
      <c r="BF77" s="128">
        <f t="shared" si="20"/>
        <v>1614.0129999999999</v>
      </c>
      <c r="BG77" s="128">
        <f t="shared" si="20"/>
        <v>1583.1869999999999</v>
      </c>
      <c r="BH77" s="128">
        <f t="shared" si="20"/>
        <v>1707.518</v>
      </c>
      <c r="BI77" s="128">
        <f t="shared" si="20"/>
        <v>1745.6279999999999</v>
      </c>
      <c r="BJ77" s="128">
        <f t="shared" si="20"/>
        <v>1774.84</v>
      </c>
      <c r="BK77" s="128">
        <f t="shared" si="20"/>
        <v>1805.377</v>
      </c>
      <c r="BL77" s="128">
        <f t="shared" si="20"/>
        <v>1807.761</v>
      </c>
    </row>
    <row r="78" spans="2:70" ht="12.75" customHeight="1" x14ac:dyDescent="0.3">
      <c r="E78" s="291" t="str">
        <f>B68</f>
        <v>CDIAC Fossil Fuel Emissions</v>
      </c>
      <c r="F78" s="291"/>
      <c r="G78" s="292" t="s">
        <v>753</v>
      </c>
      <c r="H78" s="291"/>
      <c r="I78" s="293">
        <f t="shared" ref="I78:BR78" si="21">SUM(I75:I77)</f>
        <v>2294.6089999999999</v>
      </c>
      <c r="J78" s="293">
        <f t="shared" si="21"/>
        <v>2418.5039999999999</v>
      </c>
      <c r="K78" s="293">
        <f t="shared" si="21"/>
        <v>2416.087</v>
      </c>
      <c r="L78" s="293">
        <f t="shared" si="21"/>
        <v>2500.9500000000003</v>
      </c>
      <c r="M78" s="293">
        <f t="shared" si="21"/>
        <v>2643.5770000000002</v>
      </c>
      <c r="N78" s="293">
        <f t="shared" si="21"/>
        <v>2770.5350000000003</v>
      </c>
      <c r="O78" s="293">
        <f t="shared" si="21"/>
        <v>2896.922</v>
      </c>
      <c r="P78" s="293">
        <f t="shared" si="21"/>
        <v>3024.8909999999996</v>
      </c>
      <c r="Q78" s="293">
        <f t="shared" si="21"/>
        <v>3106.52</v>
      </c>
      <c r="R78" s="293">
        <f t="shared" si="21"/>
        <v>3274.0459999999998</v>
      </c>
      <c r="S78" s="293">
        <f t="shared" si="21"/>
        <v>3487.8739999999998</v>
      </c>
      <c r="T78" s="293">
        <f t="shared" si="21"/>
        <v>3778.183</v>
      </c>
      <c r="U78" s="293">
        <f t="shared" si="21"/>
        <v>3918.6360000000004</v>
      </c>
      <c r="V78" s="293">
        <f t="shared" si="21"/>
        <v>4094.3620000000001</v>
      </c>
      <c r="W78" s="293">
        <f t="shared" si="21"/>
        <v>4298.6869999999999</v>
      </c>
      <c r="X78" s="293">
        <f t="shared" si="21"/>
        <v>4291.6139999999996</v>
      </c>
      <c r="Y78" s="293">
        <f t="shared" si="21"/>
        <v>4312.46</v>
      </c>
      <c r="Z78" s="293">
        <f t="shared" si="21"/>
        <v>4536.6970000000001</v>
      </c>
      <c r="AA78" s="293">
        <f t="shared" si="21"/>
        <v>4667.3359999999993</v>
      </c>
      <c r="AB78" s="293">
        <f t="shared" si="21"/>
        <v>4841.2029999999995</v>
      </c>
      <c r="AC78" s="293">
        <f t="shared" si="21"/>
        <v>4984.4250000000002</v>
      </c>
      <c r="AD78" s="293">
        <f t="shared" si="21"/>
        <v>4975.155999999999</v>
      </c>
      <c r="AE78" s="293">
        <f t="shared" si="21"/>
        <v>4863.1689999999999</v>
      </c>
      <c r="AF78" s="293">
        <f t="shared" si="21"/>
        <v>4836.8750000000009</v>
      </c>
      <c r="AG78" s="293">
        <f t="shared" si="21"/>
        <v>4891.7750000000005</v>
      </c>
      <c r="AH78" s="293">
        <f t="shared" si="21"/>
        <v>5046.8119999999999</v>
      </c>
      <c r="AI78" s="293">
        <f t="shared" si="21"/>
        <v>5234.6349999999993</v>
      </c>
      <c r="AJ78" s="293">
        <f t="shared" si="21"/>
        <v>5305.48</v>
      </c>
      <c r="AK78" s="293">
        <f t="shared" si="21"/>
        <v>5494.0209999999997</v>
      </c>
      <c r="AL78" s="293">
        <f t="shared" si="21"/>
        <v>5697.5229999999992</v>
      </c>
      <c r="AM78" s="293">
        <f t="shared" si="21"/>
        <v>5793.6180000000004</v>
      </c>
      <c r="AN78" s="293">
        <f t="shared" si="21"/>
        <v>5636.0410000000002</v>
      </c>
      <c r="AO78" s="293">
        <f t="shared" si="21"/>
        <v>5780.5139999999992</v>
      </c>
      <c r="AP78" s="293">
        <f t="shared" si="21"/>
        <v>5665.25</v>
      </c>
      <c r="AQ78" s="293">
        <f t="shared" si="21"/>
        <v>5714.7559999999994</v>
      </c>
      <c r="AR78" s="293">
        <f t="shared" si="21"/>
        <v>5722.4439999999995</v>
      </c>
      <c r="AS78" s="293">
        <f t="shared" si="21"/>
        <v>5831.2440000000006</v>
      </c>
      <c r="AT78" s="293">
        <f t="shared" si="21"/>
        <v>5990.4639999999999</v>
      </c>
      <c r="AU78" s="293">
        <f t="shared" si="21"/>
        <v>6005.137999999999</v>
      </c>
      <c r="AV78" s="293">
        <f t="shared" si="21"/>
        <v>5977.049</v>
      </c>
      <c r="AW78" s="293">
        <f t="shared" si="21"/>
        <v>6068.3169999999991</v>
      </c>
      <c r="AX78" s="293">
        <f t="shared" si="21"/>
        <v>6238.78</v>
      </c>
      <c r="AY78" s="293">
        <f t="shared" si="21"/>
        <v>6279.9979999999996</v>
      </c>
      <c r="AZ78" s="293">
        <f t="shared" si="21"/>
        <v>6408.130000000001</v>
      </c>
      <c r="BA78" s="293">
        <f t="shared" si="21"/>
        <v>6731.0630000000001</v>
      </c>
      <c r="BB78" s="293">
        <f t="shared" si="21"/>
        <v>7036.5360000000001</v>
      </c>
      <c r="BC78" s="293">
        <f t="shared" si="21"/>
        <v>7255.1220000000003</v>
      </c>
      <c r="BD78" s="293">
        <f t="shared" si="21"/>
        <v>7481.8530000000001</v>
      </c>
      <c r="BE78" s="293">
        <f t="shared" si="21"/>
        <v>7679.6289999999999</v>
      </c>
      <c r="BF78" s="293">
        <f t="shared" si="21"/>
        <v>7901.8980000000001</v>
      </c>
      <c r="BG78" s="293">
        <f t="shared" si="21"/>
        <v>7794.4120000000003</v>
      </c>
      <c r="BH78" s="293">
        <f t="shared" si="21"/>
        <v>8188.5820000000003</v>
      </c>
      <c r="BI78" s="293">
        <f t="shared" si="21"/>
        <v>8484.6560000000009</v>
      </c>
      <c r="BJ78" s="293">
        <f t="shared" si="21"/>
        <v>8625.3780000000006</v>
      </c>
      <c r="BK78" s="293">
        <f t="shared" si="21"/>
        <v>8613.0429999999997</v>
      </c>
      <c r="BL78" s="293">
        <f t="shared" si="21"/>
        <v>8670.759</v>
      </c>
      <c r="BM78" s="293">
        <f t="shared" si="21"/>
        <v>0</v>
      </c>
      <c r="BN78" s="293">
        <f t="shared" si="21"/>
        <v>0</v>
      </c>
      <c r="BO78" s="293">
        <f t="shared" si="21"/>
        <v>0</v>
      </c>
      <c r="BP78" s="293">
        <f t="shared" si="21"/>
        <v>0</v>
      </c>
      <c r="BQ78" s="293">
        <f t="shared" si="21"/>
        <v>0</v>
      </c>
      <c r="BR78" s="291">
        <f t="shared" si="21"/>
        <v>0</v>
      </c>
    </row>
    <row r="80" spans="2:70" ht="12.75" customHeight="1" x14ac:dyDescent="0.3">
      <c r="E80" s="301" t="str">
        <f xml:space="preserve"> 'General Inputs'!E$70</f>
        <v>Carbon to CO2E</v>
      </c>
      <c r="F80" s="305">
        <f xml:space="preserve"> 'General Inputs'!F$70</f>
        <v>3.6640000000000001</v>
      </c>
      <c r="G80" s="301" t="str">
        <f xml:space="preserve"> 'General Inputs'!G$70</f>
        <v>carbon ton / co2e ton</v>
      </c>
    </row>
    <row r="82" spans="1:70" ht="12.75" customHeight="1" x14ac:dyDescent="0.3">
      <c r="E82" s="130" t="s">
        <v>779</v>
      </c>
      <c r="G82" s="47" t="s">
        <v>754</v>
      </c>
      <c r="I82" s="128">
        <f t="shared" ref="I82:AN82" si="22">I75*$F$80</f>
        <v>4997.0181600000005</v>
      </c>
      <c r="J82" s="128">
        <f t="shared" si="22"/>
        <v>5184.2815360000004</v>
      </c>
      <c r="K82" s="128">
        <f t="shared" si="22"/>
        <v>4967.3800640000009</v>
      </c>
      <c r="L82" s="128">
        <f t="shared" si="22"/>
        <v>4951.7421120000008</v>
      </c>
      <c r="M82" s="128">
        <f t="shared" si="22"/>
        <v>5152.3021440000002</v>
      </c>
      <c r="N82" s="128">
        <f t="shared" si="22"/>
        <v>5245.8404</v>
      </c>
      <c r="O82" s="128">
        <f t="shared" si="22"/>
        <v>5331.3948</v>
      </c>
      <c r="P82" s="128">
        <f t="shared" si="22"/>
        <v>5378.5541439999997</v>
      </c>
      <c r="Q82" s="128">
        <f t="shared" si="22"/>
        <v>5291.7466560000003</v>
      </c>
      <c r="R82" s="128">
        <f t="shared" si="22"/>
        <v>5346.2999520000003</v>
      </c>
      <c r="S82" s="128">
        <f t="shared" si="22"/>
        <v>5545.0316480000001</v>
      </c>
      <c r="T82" s="128">
        <f t="shared" si="22"/>
        <v>5726.1028640000004</v>
      </c>
      <c r="U82" s="128">
        <f t="shared" si="22"/>
        <v>5726.1504960000002</v>
      </c>
      <c r="V82" s="128">
        <f t="shared" si="22"/>
        <v>5720.1488639999998</v>
      </c>
      <c r="W82" s="128">
        <f t="shared" si="22"/>
        <v>5877.1072960000001</v>
      </c>
      <c r="X82" s="128">
        <f t="shared" si="22"/>
        <v>5885.8276160000005</v>
      </c>
      <c r="Y82" s="128">
        <f t="shared" si="22"/>
        <v>6013.54</v>
      </c>
      <c r="Z82" s="128">
        <f t="shared" si="22"/>
        <v>6281.0596319999995</v>
      </c>
      <c r="AA82" s="128">
        <f t="shared" si="22"/>
        <v>6412.0366400000003</v>
      </c>
      <c r="AB82" s="128">
        <f t="shared" si="22"/>
        <v>6601.0917120000004</v>
      </c>
      <c r="AC82" s="128">
        <f t="shared" si="22"/>
        <v>6847.151296</v>
      </c>
      <c r="AD82" s="128">
        <f t="shared" si="22"/>
        <v>7052.639408</v>
      </c>
      <c r="AE82" s="128">
        <f t="shared" si="22"/>
        <v>7004.0474400000003</v>
      </c>
      <c r="AF82" s="128">
        <f t="shared" si="22"/>
        <v>7129.0228159999997</v>
      </c>
      <c r="AG82" s="128">
        <f t="shared" si="22"/>
        <v>7342.099072</v>
      </c>
      <c r="AH82" s="128">
        <f t="shared" si="22"/>
        <v>7653.7259359999998</v>
      </c>
      <c r="AI82" s="128">
        <f t="shared" si="22"/>
        <v>8216.5456480000012</v>
      </c>
      <c r="AJ82" s="128">
        <f t="shared" si="22"/>
        <v>8312.1870400000007</v>
      </c>
      <c r="AK82" s="128">
        <f t="shared" si="22"/>
        <v>8613.6682879999989</v>
      </c>
      <c r="AL82" s="128">
        <f t="shared" si="22"/>
        <v>8905.6671040000001</v>
      </c>
      <c r="AM82" s="128">
        <f t="shared" si="22"/>
        <v>8927.321344</v>
      </c>
      <c r="AN82" s="128">
        <f t="shared" si="22"/>
        <v>8526.2379200000014</v>
      </c>
      <c r="AO82" s="128">
        <f t="shared" ref="AO82:BL82" si="23">AO75*$F$80</f>
        <v>8381.6125119999997</v>
      </c>
      <c r="AP82" s="128">
        <f t="shared" si="23"/>
        <v>8402.292128000001</v>
      </c>
      <c r="AQ82" s="128">
        <f t="shared" si="23"/>
        <v>8410.1477439999999</v>
      </c>
      <c r="AR82" s="128">
        <f t="shared" si="23"/>
        <v>8489.5209759999998</v>
      </c>
      <c r="AS82" s="128">
        <f t="shared" si="23"/>
        <v>8669.0606400000015</v>
      </c>
      <c r="AT82" s="128">
        <f t="shared" si="23"/>
        <v>8887.8893759999992</v>
      </c>
      <c r="AU82" s="128">
        <f t="shared" si="23"/>
        <v>8825.7919039999997</v>
      </c>
      <c r="AV82" s="128">
        <f t="shared" si="23"/>
        <v>8599.8037120000008</v>
      </c>
      <c r="AW82" s="128">
        <f t="shared" si="23"/>
        <v>8581.6632480000007</v>
      </c>
      <c r="AX82" s="128">
        <f t="shared" si="23"/>
        <v>8851.7476800000004</v>
      </c>
      <c r="AY82" s="128">
        <f t="shared" si="23"/>
        <v>8900.6657439999999</v>
      </c>
      <c r="AZ82" s="128">
        <f t="shared" si="23"/>
        <v>9316.3208960000011</v>
      </c>
      <c r="BA82" s="128">
        <f t="shared" si="23"/>
        <v>10039.920592</v>
      </c>
      <c r="BB82" s="128">
        <f t="shared" si="23"/>
        <v>10748.904591999999</v>
      </c>
      <c r="BC82" s="128">
        <f t="shared" si="23"/>
        <v>11382.021808000001</v>
      </c>
      <c r="BD82" s="128">
        <f t="shared" si="23"/>
        <v>12065.683904000001</v>
      </c>
      <c r="BE82" s="128">
        <f t="shared" si="23"/>
        <v>12615.778544000001</v>
      </c>
      <c r="BF82" s="128">
        <f t="shared" si="23"/>
        <v>13143.072112000002</v>
      </c>
      <c r="BG82" s="128">
        <f t="shared" si="23"/>
        <v>12943.450064000001</v>
      </c>
      <c r="BH82" s="128">
        <f t="shared" si="23"/>
        <v>13762.764432000002</v>
      </c>
      <c r="BI82" s="128">
        <f t="shared" si="23"/>
        <v>14742.133312</v>
      </c>
      <c r="BJ82" s="128">
        <f t="shared" si="23"/>
        <v>14963.204416</v>
      </c>
      <c r="BK82" s="128">
        <f t="shared" si="23"/>
        <v>14766.30472</v>
      </c>
      <c r="BL82" s="128">
        <f t="shared" si="23"/>
        <v>14767.986496</v>
      </c>
    </row>
    <row r="83" spans="1:70" ht="12.75" customHeight="1" x14ac:dyDescent="0.3">
      <c r="E83" s="130" t="s">
        <v>780</v>
      </c>
      <c r="G83" s="47" t="s">
        <v>754</v>
      </c>
      <c r="I83" s="128">
        <f t="shared" ref="I83:AN83" si="24">I76*$F$80</f>
        <v>2660.6905440000005</v>
      </c>
      <c r="J83" s="128">
        <f t="shared" si="24"/>
        <v>2852.3836960000003</v>
      </c>
      <c r="K83" s="128">
        <f t="shared" si="24"/>
        <v>3014.0723520000001</v>
      </c>
      <c r="L83" s="128">
        <f t="shared" si="24"/>
        <v>3255.163552</v>
      </c>
      <c r="M83" s="128">
        <f t="shared" si="24"/>
        <v>3497.6983679999998</v>
      </c>
      <c r="N83" s="128">
        <f t="shared" si="24"/>
        <v>3764.3972640000002</v>
      </c>
      <c r="O83" s="128">
        <f t="shared" si="24"/>
        <v>4064.1491040000001</v>
      </c>
      <c r="P83" s="128">
        <f t="shared" si="24"/>
        <v>4377.3661439999996</v>
      </c>
      <c r="Q83" s="128">
        <f t="shared" si="24"/>
        <v>4669.5884640000004</v>
      </c>
      <c r="R83" s="128">
        <f t="shared" si="24"/>
        <v>5101.62536</v>
      </c>
      <c r="S83" s="128">
        <f t="shared" si="24"/>
        <v>5536.9891680000001</v>
      </c>
      <c r="T83" s="128">
        <f t="shared" si="24"/>
        <v>6337.91392</v>
      </c>
      <c r="U83" s="128">
        <f t="shared" si="24"/>
        <v>6709.7989280000002</v>
      </c>
      <c r="V83" s="128">
        <f t="shared" si="24"/>
        <v>7241.1851840000008</v>
      </c>
      <c r="W83" s="128">
        <f t="shared" si="24"/>
        <v>7751.2469599999995</v>
      </c>
      <c r="X83" s="128">
        <f t="shared" si="24"/>
        <v>7671.5769440000013</v>
      </c>
      <c r="Y83" s="128">
        <f t="shared" si="24"/>
        <v>7608.3069920000007</v>
      </c>
      <c r="Z83" s="128">
        <f t="shared" si="24"/>
        <v>8033.9208960000014</v>
      </c>
      <c r="AA83" s="128">
        <f t="shared" si="24"/>
        <v>8338.7656960000004</v>
      </c>
      <c r="AB83" s="128">
        <f t="shared" si="24"/>
        <v>8661.0694560000011</v>
      </c>
      <c r="AC83" s="128">
        <f t="shared" si="24"/>
        <v>8801.7487360000014</v>
      </c>
      <c r="AD83" s="128">
        <f t="shared" si="24"/>
        <v>8482.7938720000002</v>
      </c>
      <c r="AE83" s="128">
        <f t="shared" si="24"/>
        <v>8083.179712000001</v>
      </c>
      <c r="AF83" s="128">
        <f t="shared" si="24"/>
        <v>7919.3952480000007</v>
      </c>
      <c r="AG83" s="128">
        <f t="shared" si="24"/>
        <v>7864.1091520000009</v>
      </c>
      <c r="AH83" s="128">
        <f t="shared" si="24"/>
        <v>7900.7381600000008</v>
      </c>
      <c r="AI83" s="128">
        <f t="shared" si="24"/>
        <v>7906.0582879999993</v>
      </c>
      <c r="AJ83" s="128">
        <f t="shared" si="24"/>
        <v>8126.2756799999997</v>
      </c>
      <c r="AK83" s="128">
        <f t="shared" si="24"/>
        <v>8270.6629279999997</v>
      </c>
      <c r="AL83" s="128">
        <f t="shared" si="24"/>
        <v>8561.4965919999995</v>
      </c>
      <c r="AM83" s="128">
        <f t="shared" si="24"/>
        <v>8709.6247840000015</v>
      </c>
      <c r="AN83" s="128">
        <f t="shared" si="24"/>
        <v>8398.3203520000006</v>
      </c>
      <c r="AO83" s="128">
        <f t="shared" ref="AO83:BL83" si="25">AO76*$F$80</f>
        <v>8930.5823039999996</v>
      </c>
      <c r="AP83" s="128">
        <f t="shared" si="25"/>
        <v>8374.6802240000015</v>
      </c>
      <c r="AQ83" s="128">
        <f t="shared" si="25"/>
        <v>8445.4760320000005</v>
      </c>
      <c r="AR83" s="128">
        <f t="shared" si="25"/>
        <v>8388.5447999999997</v>
      </c>
      <c r="AS83" s="128">
        <f t="shared" si="25"/>
        <v>8487.201664000002</v>
      </c>
      <c r="AT83" s="128">
        <f t="shared" si="25"/>
        <v>8682.4708800000008</v>
      </c>
      <c r="AU83" s="128">
        <f t="shared" si="25"/>
        <v>8784.0699359999999</v>
      </c>
      <c r="AV83" s="128">
        <f t="shared" si="25"/>
        <v>8879.0957760000001</v>
      </c>
      <c r="AW83" s="128">
        <f t="shared" si="25"/>
        <v>9023.4903520000007</v>
      </c>
      <c r="AX83" s="128">
        <f t="shared" si="25"/>
        <v>9248.7384160000001</v>
      </c>
      <c r="AY83" s="128">
        <f t="shared" si="25"/>
        <v>9322.0660480000006</v>
      </c>
      <c r="AZ83" s="128">
        <f t="shared" si="25"/>
        <v>9243.2900480000008</v>
      </c>
      <c r="BA83" s="128">
        <f t="shared" si="25"/>
        <v>9505.830304000001</v>
      </c>
      <c r="BB83" s="128">
        <f t="shared" si="25"/>
        <v>9766.9928960000016</v>
      </c>
      <c r="BC83" s="128">
        <f t="shared" si="25"/>
        <v>9782.194832000001</v>
      </c>
      <c r="BD83" s="128">
        <f t="shared" si="25"/>
        <v>9803.764799999999</v>
      </c>
      <c r="BE83" s="128">
        <f t="shared" si="25"/>
        <v>9766.7437440000012</v>
      </c>
      <c r="BF83" s="128">
        <f t="shared" si="25"/>
        <v>9895.7385280000017</v>
      </c>
      <c r="BG83" s="128">
        <f t="shared" si="25"/>
        <v>9814.4783360000001</v>
      </c>
      <c r="BH83" s="128">
        <f t="shared" si="25"/>
        <v>9983.854064000001</v>
      </c>
      <c r="BI83" s="128">
        <f t="shared" si="25"/>
        <v>9949.6652800000011</v>
      </c>
      <c r="BJ83" s="128">
        <f t="shared" si="25"/>
        <v>10137.166816000001</v>
      </c>
      <c r="BK83" s="128">
        <f t="shared" si="25"/>
        <v>10176.983504000002</v>
      </c>
      <c r="BL83" s="128">
        <f t="shared" si="25"/>
        <v>10378.038176000002</v>
      </c>
    </row>
    <row r="84" spans="1:70" ht="12.75" customHeight="1" x14ac:dyDescent="0.3">
      <c r="E84" s="130" t="s">
        <v>781</v>
      </c>
      <c r="G84" s="47" t="s">
        <v>754</v>
      </c>
      <c r="I84" s="128">
        <f t="shared" ref="I84:AN84" si="26">I77*$F$80</f>
        <v>749.73867199999995</v>
      </c>
      <c r="J84" s="128">
        <f t="shared" si="26"/>
        <v>824.73342400000001</v>
      </c>
      <c r="K84" s="128">
        <f t="shared" si="26"/>
        <v>871.09035200000005</v>
      </c>
      <c r="L84" s="128">
        <f t="shared" si="26"/>
        <v>956.57513600000004</v>
      </c>
      <c r="M84" s="128">
        <f t="shared" si="26"/>
        <v>1036.0656160000001</v>
      </c>
      <c r="N84" s="128">
        <f t="shared" si="26"/>
        <v>1141.0025760000001</v>
      </c>
      <c r="O84" s="128">
        <f t="shared" si="26"/>
        <v>1218.7783040000002</v>
      </c>
      <c r="P84" s="128">
        <f t="shared" si="26"/>
        <v>1327.280336</v>
      </c>
      <c r="Q84" s="128">
        <f t="shared" si="26"/>
        <v>1420.95416</v>
      </c>
      <c r="R84" s="128">
        <f t="shared" si="26"/>
        <v>1548.1792320000002</v>
      </c>
      <c r="S84" s="128">
        <f t="shared" si="26"/>
        <v>1697.54952</v>
      </c>
      <c r="T84" s="128">
        <f t="shared" si="26"/>
        <v>1779.2457279999999</v>
      </c>
      <c r="U84" s="128">
        <f t="shared" si="26"/>
        <v>1921.9328799999998</v>
      </c>
      <c r="V84" s="128">
        <f t="shared" si="26"/>
        <v>2040.40832</v>
      </c>
      <c r="W84" s="128">
        <f t="shared" si="26"/>
        <v>2122.0349120000001</v>
      </c>
      <c r="X84" s="128">
        <f t="shared" si="26"/>
        <v>2167.0691360000001</v>
      </c>
      <c r="Y84" s="128">
        <f t="shared" si="26"/>
        <v>2179.0064480000001</v>
      </c>
      <c r="Z84" s="128">
        <f t="shared" si="26"/>
        <v>2307.4772800000001</v>
      </c>
      <c r="AA84" s="128">
        <f t="shared" si="26"/>
        <v>2350.3167680000001</v>
      </c>
      <c r="AB84" s="128">
        <f t="shared" si="26"/>
        <v>2476.0066240000001</v>
      </c>
      <c r="AC84" s="128">
        <f t="shared" si="26"/>
        <v>2614.0331679999999</v>
      </c>
      <c r="AD84" s="128">
        <f t="shared" si="26"/>
        <v>2693.5383040000002</v>
      </c>
      <c r="AE84" s="128">
        <f t="shared" si="26"/>
        <v>2731.4240640000003</v>
      </c>
      <c r="AF84" s="128">
        <f t="shared" si="26"/>
        <v>2673.891936</v>
      </c>
      <c r="AG84" s="128">
        <f t="shared" si="26"/>
        <v>2717.2553760000001</v>
      </c>
      <c r="AH84" s="128">
        <f t="shared" si="26"/>
        <v>2937.0550720000001</v>
      </c>
      <c r="AI84" s="128">
        <f t="shared" si="26"/>
        <v>3057.098704</v>
      </c>
      <c r="AJ84" s="128">
        <f t="shared" si="26"/>
        <v>3000.8160000000003</v>
      </c>
      <c r="AK84" s="128">
        <f t="shared" si="26"/>
        <v>3245.7617279999999</v>
      </c>
      <c r="AL84" s="128">
        <f t="shared" si="26"/>
        <v>3408.5605760000003</v>
      </c>
      <c r="AM84" s="128">
        <f t="shared" si="26"/>
        <v>3590.8702240000002</v>
      </c>
      <c r="AN84" s="128">
        <f t="shared" si="26"/>
        <v>3725.8959520000003</v>
      </c>
      <c r="AO84" s="128">
        <f t="shared" ref="AO84:BL84" si="27">AO77*$F$80</f>
        <v>3867.6084799999999</v>
      </c>
      <c r="AP84" s="128">
        <f t="shared" si="27"/>
        <v>3980.5036480000003</v>
      </c>
      <c r="AQ84" s="128">
        <f t="shared" si="27"/>
        <v>4083.2422080000001</v>
      </c>
      <c r="AR84" s="128">
        <f t="shared" si="27"/>
        <v>4088.9690399999999</v>
      </c>
      <c r="AS84" s="128">
        <f t="shared" si="27"/>
        <v>4209.415712</v>
      </c>
      <c r="AT84" s="128">
        <f t="shared" si="27"/>
        <v>4378.6998400000002</v>
      </c>
      <c r="AU84" s="128">
        <f t="shared" si="27"/>
        <v>4392.9637920000005</v>
      </c>
      <c r="AV84" s="128">
        <f t="shared" si="27"/>
        <v>4421.0080479999997</v>
      </c>
      <c r="AW84" s="128">
        <f t="shared" si="27"/>
        <v>4629.1598880000001</v>
      </c>
      <c r="AX84" s="128">
        <f t="shared" si="27"/>
        <v>4758.403824</v>
      </c>
      <c r="AY84" s="128">
        <f t="shared" si="27"/>
        <v>4787.1808800000008</v>
      </c>
      <c r="AZ84" s="128">
        <f t="shared" si="27"/>
        <v>4919.777376</v>
      </c>
      <c r="BA84" s="128">
        <f t="shared" si="27"/>
        <v>5116.8639359999997</v>
      </c>
      <c r="BB84" s="128">
        <f t="shared" si="27"/>
        <v>5265.9704160000001</v>
      </c>
      <c r="BC84" s="128">
        <f t="shared" si="27"/>
        <v>5418.5503680000002</v>
      </c>
      <c r="BD84" s="128">
        <f t="shared" si="27"/>
        <v>5544.0606880000005</v>
      </c>
      <c r="BE84" s="128">
        <f t="shared" si="27"/>
        <v>5755.6383680000008</v>
      </c>
      <c r="BF84" s="128">
        <f t="shared" si="27"/>
        <v>5913.7436319999997</v>
      </c>
      <c r="BG84" s="128">
        <f t="shared" si="27"/>
        <v>5800.7971680000001</v>
      </c>
      <c r="BH84" s="128">
        <f t="shared" si="27"/>
        <v>6256.3459520000006</v>
      </c>
      <c r="BI84" s="128">
        <f t="shared" si="27"/>
        <v>6395.9809919999998</v>
      </c>
      <c r="BJ84" s="128">
        <f t="shared" si="27"/>
        <v>6503.0137599999998</v>
      </c>
      <c r="BK84" s="128">
        <f t="shared" si="27"/>
        <v>6614.9013279999999</v>
      </c>
      <c r="BL84" s="128">
        <f t="shared" si="27"/>
        <v>6623.6363040000006</v>
      </c>
    </row>
    <row r="85" spans="1:70" ht="12.75" customHeight="1" x14ac:dyDescent="0.3">
      <c r="E85" s="291" t="s">
        <v>783</v>
      </c>
      <c r="F85" s="291"/>
      <c r="G85" s="292" t="s">
        <v>754</v>
      </c>
      <c r="H85" s="291"/>
      <c r="I85" s="294">
        <f t="shared" ref="I85:BR85" si="28">SUM(I82:I84)</f>
        <v>8407.4473760000001</v>
      </c>
      <c r="J85" s="294">
        <f t="shared" si="28"/>
        <v>8861.3986560000012</v>
      </c>
      <c r="K85" s="294">
        <f t="shared" si="28"/>
        <v>8852.5427680000012</v>
      </c>
      <c r="L85" s="294">
        <f t="shared" si="28"/>
        <v>9163.4808000000012</v>
      </c>
      <c r="M85" s="294">
        <f t="shared" si="28"/>
        <v>9686.0661280000004</v>
      </c>
      <c r="N85" s="294">
        <f t="shared" si="28"/>
        <v>10151.240240000001</v>
      </c>
      <c r="O85" s="294">
        <f t="shared" si="28"/>
        <v>10614.322208</v>
      </c>
      <c r="P85" s="294">
        <f t="shared" si="28"/>
        <v>11083.200623999999</v>
      </c>
      <c r="Q85" s="294">
        <f t="shared" si="28"/>
        <v>11382.289279999999</v>
      </c>
      <c r="R85" s="294">
        <f t="shared" si="28"/>
        <v>11996.104544</v>
      </c>
      <c r="S85" s="294">
        <f t="shared" si="28"/>
        <v>12779.570336000001</v>
      </c>
      <c r="T85" s="294">
        <f t="shared" si="28"/>
        <v>13843.262511999999</v>
      </c>
      <c r="U85" s="294">
        <f t="shared" si="28"/>
        <v>14357.882304000001</v>
      </c>
      <c r="V85" s="294">
        <f t="shared" si="28"/>
        <v>15001.742368000001</v>
      </c>
      <c r="W85" s="294">
        <f t="shared" si="28"/>
        <v>15750.389167999998</v>
      </c>
      <c r="X85" s="294">
        <f t="shared" si="28"/>
        <v>15724.473696000003</v>
      </c>
      <c r="Y85" s="294">
        <f t="shared" si="28"/>
        <v>15800.853440000001</v>
      </c>
      <c r="Z85" s="294">
        <f t="shared" si="28"/>
        <v>16622.457807999999</v>
      </c>
      <c r="AA85" s="294">
        <f t="shared" si="28"/>
        <v>17101.119104000001</v>
      </c>
      <c r="AB85" s="294">
        <f t="shared" si="28"/>
        <v>17738.167792000004</v>
      </c>
      <c r="AC85" s="294">
        <f t="shared" si="28"/>
        <v>18262.933199999999</v>
      </c>
      <c r="AD85" s="294">
        <f t="shared" si="28"/>
        <v>18228.971584000003</v>
      </c>
      <c r="AE85" s="294">
        <f t="shared" si="28"/>
        <v>17818.651216000002</v>
      </c>
      <c r="AF85" s="294">
        <f t="shared" si="28"/>
        <v>17722.310000000001</v>
      </c>
      <c r="AG85" s="294">
        <f t="shared" si="28"/>
        <v>17923.463600000003</v>
      </c>
      <c r="AH85" s="294">
        <f t="shared" si="28"/>
        <v>18491.519167999999</v>
      </c>
      <c r="AI85" s="294">
        <f t="shared" si="28"/>
        <v>19179.70264</v>
      </c>
      <c r="AJ85" s="294">
        <f t="shared" si="28"/>
        <v>19439.278719999998</v>
      </c>
      <c r="AK85" s="294">
        <f t="shared" si="28"/>
        <v>20130.092944</v>
      </c>
      <c r="AL85" s="294">
        <f t="shared" si="28"/>
        <v>20875.724271999999</v>
      </c>
      <c r="AM85" s="294">
        <f t="shared" si="28"/>
        <v>21227.816352000002</v>
      </c>
      <c r="AN85" s="294">
        <f t="shared" si="28"/>
        <v>20650.454224000001</v>
      </c>
      <c r="AO85" s="294">
        <f t="shared" si="28"/>
        <v>21179.803295999998</v>
      </c>
      <c r="AP85" s="294">
        <f t="shared" si="28"/>
        <v>20757.476000000006</v>
      </c>
      <c r="AQ85" s="294">
        <f t="shared" si="28"/>
        <v>20938.865984</v>
      </c>
      <c r="AR85" s="294">
        <f t="shared" si="28"/>
        <v>20967.034815999999</v>
      </c>
      <c r="AS85" s="294">
        <f t="shared" si="28"/>
        <v>21365.678016000005</v>
      </c>
      <c r="AT85" s="294">
        <f t="shared" si="28"/>
        <v>21949.060096000001</v>
      </c>
      <c r="AU85" s="294">
        <f t="shared" si="28"/>
        <v>22002.825632</v>
      </c>
      <c r="AV85" s="294">
        <f t="shared" si="28"/>
        <v>21899.907536000002</v>
      </c>
      <c r="AW85" s="294">
        <f t="shared" si="28"/>
        <v>22234.313488</v>
      </c>
      <c r="AX85" s="294">
        <f t="shared" si="28"/>
        <v>22858.889920000001</v>
      </c>
      <c r="AY85" s="294">
        <f t="shared" si="28"/>
        <v>23009.912671999999</v>
      </c>
      <c r="AZ85" s="294">
        <f t="shared" si="28"/>
        <v>23479.388319999998</v>
      </c>
      <c r="BA85" s="294">
        <f t="shared" si="28"/>
        <v>24662.614831999999</v>
      </c>
      <c r="BB85" s="294">
        <f t="shared" si="28"/>
        <v>25781.867904000002</v>
      </c>
      <c r="BC85" s="294">
        <f t="shared" si="28"/>
        <v>26582.767008000003</v>
      </c>
      <c r="BD85" s="294">
        <f t="shared" si="28"/>
        <v>27413.509392000004</v>
      </c>
      <c r="BE85" s="294">
        <f t="shared" si="28"/>
        <v>28138.160656</v>
      </c>
      <c r="BF85" s="294">
        <f t="shared" si="28"/>
        <v>28952.554272000001</v>
      </c>
      <c r="BG85" s="294">
        <f t="shared" si="28"/>
        <v>28558.725568000002</v>
      </c>
      <c r="BH85" s="294">
        <f t="shared" si="28"/>
        <v>30002.964448000002</v>
      </c>
      <c r="BI85" s="294">
        <f t="shared" si="28"/>
        <v>31087.779584</v>
      </c>
      <c r="BJ85" s="294">
        <f t="shared" si="28"/>
        <v>31603.384991999999</v>
      </c>
      <c r="BK85" s="294">
        <f t="shared" si="28"/>
        <v>31558.189552000003</v>
      </c>
      <c r="BL85" s="294">
        <f t="shared" si="28"/>
        <v>31769.660975999999</v>
      </c>
      <c r="BM85" s="294">
        <f t="shared" si="28"/>
        <v>0</v>
      </c>
      <c r="BN85" s="294">
        <f t="shared" si="28"/>
        <v>0</v>
      </c>
      <c r="BO85" s="294">
        <f t="shared" si="28"/>
        <v>0</v>
      </c>
      <c r="BP85" s="294">
        <f t="shared" si="28"/>
        <v>0</v>
      </c>
      <c r="BQ85" s="293">
        <f t="shared" si="28"/>
        <v>0</v>
      </c>
      <c r="BR85" s="291">
        <f t="shared" si="28"/>
        <v>0</v>
      </c>
    </row>
    <row r="87" spans="1:70" s="83" customFormat="1" ht="12.75" customHeight="1" x14ac:dyDescent="0.3">
      <c r="A87" s="8" t="s">
        <v>1176</v>
      </c>
      <c r="B87" s="8"/>
      <c r="C87" s="92"/>
      <c r="D87" s="9"/>
      <c r="E87" s="8"/>
      <c r="F87" s="8"/>
      <c r="G87" s="8"/>
      <c r="H87" s="8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  <c r="BM87" s="289"/>
      <c r="BN87" s="289"/>
      <c r="BO87" s="289"/>
      <c r="BP87" s="289"/>
      <c r="BQ87" s="289"/>
      <c r="BR87" s="8"/>
    </row>
    <row r="89" spans="1:70" ht="12.75" customHeight="1" x14ac:dyDescent="0.3">
      <c r="B89" s="13" t="s">
        <v>756</v>
      </c>
    </row>
    <row r="90" spans="1:70" ht="12.75" customHeight="1" x14ac:dyDescent="0.3">
      <c r="E90" s="310" t="str">
        <f t="shared" ref="E90:AJ90" si="29" xml:space="preserve"> E$85</f>
        <v>CDIAC Fossil Fuel Emissions</v>
      </c>
      <c r="F90" s="310">
        <f t="shared" si="29"/>
        <v>0</v>
      </c>
      <c r="G90" s="310" t="str">
        <f t="shared" si="29"/>
        <v>e6tons co2e</v>
      </c>
      <c r="H90" s="310">
        <f t="shared" si="29"/>
        <v>0</v>
      </c>
      <c r="I90" s="310">
        <f t="shared" si="29"/>
        <v>8407.4473760000001</v>
      </c>
      <c r="J90" s="310">
        <f t="shared" si="29"/>
        <v>8861.3986560000012</v>
      </c>
      <c r="K90" s="310">
        <f t="shared" si="29"/>
        <v>8852.5427680000012</v>
      </c>
      <c r="L90" s="310">
        <f t="shared" si="29"/>
        <v>9163.4808000000012</v>
      </c>
      <c r="M90" s="310">
        <f t="shared" si="29"/>
        <v>9686.0661280000004</v>
      </c>
      <c r="N90" s="310">
        <f t="shared" si="29"/>
        <v>10151.240240000001</v>
      </c>
      <c r="O90" s="310">
        <f t="shared" si="29"/>
        <v>10614.322208</v>
      </c>
      <c r="P90" s="310">
        <f t="shared" si="29"/>
        <v>11083.200623999999</v>
      </c>
      <c r="Q90" s="310">
        <f t="shared" si="29"/>
        <v>11382.289279999999</v>
      </c>
      <c r="R90" s="310">
        <f t="shared" si="29"/>
        <v>11996.104544</v>
      </c>
      <c r="S90" s="310">
        <f t="shared" si="29"/>
        <v>12779.570336000001</v>
      </c>
      <c r="T90" s="310">
        <f t="shared" si="29"/>
        <v>13843.262511999999</v>
      </c>
      <c r="U90" s="310">
        <f t="shared" si="29"/>
        <v>14357.882304000001</v>
      </c>
      <c r="V90" s="310">
        <f t="shared" si="29"/>
        <v>15001.742368000001</v>
      </c>
      <c r="W90" s="310">
        <f t="shared" si="29"/>
        <v>15750.389167999998</v>
      </c>
      <c r="X90" s="310">
        <f t="shared" si="29"/>
        <v>15724.473696000003</v>
      </c>
      <c r="Y90" s="310">
        <f t="shared" si="29"/>
        <v>15800.853440000001</v>
      </c>
      <c r="Z90" s="310">
        <f t="shared" si="29"/>
        <v>16622.457807999999</v>
      </c>
      <c r="AA90" s="310">
        <f t="shared" si="29"/>
        <v>17101.119104000001</v>
      </c>
      <c r="AB90" s="310">
        <f t="shared" si="29"/>
        <v>17738.167792000004</v>
      </c>
      <c r="AC90" s="310">
        <f t="shared" si="29"/>
        <v>18262.933199999999</v>
      </c>
      <c r="AD90" s="310">
        <f t="shared" si="29"/>
        <v>18228.971584000003</v>
      </c>
      <c r="AE90" s="310">
        <f t="shared" si="29"/>
        <v>17818.651216000002</v>
      </c>
      <c r="AF90" s="310">
        <f t="shared" si="29"/>
        <v>17722.310000000001</v>
      </c>
      <c r="AG90" s="310">
        <f t="shared" si="29"/>
        <v>17923.463600000003</v>
      </c>
      <c r="AH90" s="310">
        <f t="shared" si="29"/>
        <v>18491.519167999999</v>
      </c>
      <c r="AI90" s="310">
        <f t="shared" si="29"/>
        <v>19179.70264</v>
      </c>
      <c r="AJ90" s="310">
        <f t="shared" si="29"/>
        <v>19439.278719999998</v>
      </c>
      <c r="AK90" s="310">
        <f t="shared" ref="AK90:BL90" si="30" xml:space="preserve"> AK$85</f>
        <v>20130.092944</v>
      </c>
      <c r="AL90" s="310">
        <f t="shared" si="30"/>
        <v>20875.724271999999</v>
      </c>
      <c r="AM90" s="310">
        <f t="shared" si="30"/>
        <v>21227.816352000002</v>
      </c>
      <c r="AN90" s="310">
        <f t="shared" si="30"/>
        <v>20650.454224000001</v>
      </c>
      <c r="AO90" s="310">
        <f t="shared" si="30"/>
        <v>21179.803295999998</v>
      </c>
      <c r="AP90" s="310">
        <f t="shared" si="30"/>
        <v>20757.476000000006</v>
      </c>
      <c r="AQ90" s="310">
        <f t="shared" si="30"/>
        <v>20938.865984</v>
      </c>
      <c r="AR90" s="310">
        <f t="shared" si="30"/>
        <v>20967.034815999999</v>
      </c>
      <c r="AS90" s="310">
        <f t="shared" si="30"/>
        <v>21365.678016000005</v>
      </c>
      <c r="AT90" s="310">
        <f t="shared" si="30"/>
        <v>21949.060096000001</v>
      </c>
      <c r="AU90" s="310">
        <f t="shared" si="30"/>
        <v>22002.825632</v>
      </c>
      <c r="AV90" s="310">
        <f t="shared" si="30"/>
        <v>21899.907536000002</v>
      </c>
      <c r="AW90" s="310">
        <f t="shared" si="30"/>
        <v>22234.313488</v>
      </c>
      <c r="AX90" s="310">
        <f t="shared" si="30"/>
        <v>22858.889920000001</v>
      </c>
      <c r="AY90" s="310">
        <f t="shared" si="30"/>
        <v>23009.912671999999</v>
      </c>
      <c r="AZ90" s="310">
        <f t="shared" si="30"/>
        <v>23479.388319999998</v>
      </c>
      <c r="BA90" s="310">
        <f t="shared" si="30"/>
        <v>24662.614831999999</v>
      </c>
      <c r="BB90" s="310">
        <f t="shared" si="30"/>
        <v>25781.867904000002</v>
      </c>
      <c r="BC90" s="310">
        <f t="shared" si="30"/>
        <v>26582.767008000003</v>
      </c>
      <c r="BD90" s="310">
        <f t="shared" si="30"/>
        <v>27413.509392000004</v>
      </c>
      <c r="BE90" s="310">
        <f t="shared" si="30"/>
        <v>28138.160656</v>
      </c>
      <c r="BF90" s="310">
        <f t="shared" si="30"/>
        <v>28952.554272000001</v>
      </c>
      <c r="BG90" s="310">
        <f t="shared" si="30"/>
        <v>28558.725568000002</v>
      </c>
      <c r="BH90" s="310">
        <f t="shared" si="30"/>
        <v>30002.964448000002</v>
      </c>
      <c r="BI90" s="310">
        <f t="shared" si="30"/>
        <v>31087.779584</v>
      </c>
      <c r="BJ90" s="310">
        <f t="shared" si="30"/>
        <v>31603.384991999999</v>
      </c>
      <c r="BK90" s="310">
        <f t="shared" si="30"/>
        <v>31558.189552000003</v>
      </c>
      <c r="BL90" s="310">
        <f t="shared" si="30"/>
        <v>31769.660975999999</v>
      </c>
      <c r="BM90" s="310"/>
      <c r="BN90" s="310"/>
      <c r="BO90" s="310"/>
      <c r="BP90" s="310"/>
      <c r="BQ90" s="310"/>
      <c r="BR90" s="310"/>
    </row>
    <row r="91" spans="1:70" ht="12.75" customHeight="1" x14ac:dyDescent="0.3">
      <c r="E91" s="310" t="str">
        <f t="shared" ref="E91:AJ91" si="31" xml:space="preserve"> E$66</f>
        <v>Global Carbon Budget 2020 FF Emissions</v>
      </c>
      <c r="F91" s="310">
        <f t="shared" si="31"/>
        <v>0</v>
      </c>
      <c r="G91" s="310" t="str">
        <f t="shared" si="31"/>
        <v>e6tons co2e</v>
      </c>
      <c r="H91" s="310">
        <f t="shared" si="31"/>
        <v>0</v>
      </c>
      <c r="I91" s="310">
        <f t="shared" si="31"/>
        <v>9086.7200000000012</v>
      </c>
      <c r="J91" s="310">
        <f t="shared" si="31"/>
        <v>9105.0400000000009</v>
      </c>
      <c r="K91" s="310">
        <f t="shared" si="31"/>
        <v>9423.8079999999991</v>
      </c>
      <c r="L91" s="310">
        <f t="shared" si="31"/>
        <v>9955.0880000000016</v>
      </c>
      <c r="M91" s="310">
        <f t="shared" si="31"/>
        <v>10449.728000000001</v>
      </c>
      <c r="N91" s="310">
        <f t="shared" si="31"/>
        <v>10926.048000000001</v>
      </c>
      <c r="O91" s="310">
        <f t="shared" si="31"/>
        <v>11417.023999999999</v>
      </c>
      <c r="P91" s="310">
        <f t="shared" si="31"/>
        <v>11743.12</v>
      </c>
      <c r="Q91" s="310">
        <f t="shared" si="31"/>
        <v>12380.656000000001</v>
      </c>
      <c r="R91" s="310">
        <f t="shared" si="31"/>
        <v>13179.407999999999</v>
      </c>
      <c r="S91" s="310">
        <f t="shared" si="31"/>
        <v>14267.616000000002</v>
      </c>
      <c r="T91" s="310">
        <f t="shared" si="31"/>
        <v>14806.224</v>
      </c>
      <c r="U91" s="310">
        <f t="shared" si="31"/>
        <v>15480.400000000001</v>
      </c>
      <c r="V91" s="310">
        <f t="shared" si="31"/>
        <v>16260.832000000002</v>
      </c>
      <c r="W91" s="310">
        <f t="shared" si="31"/>
        <v>16198.544</v>
      </c>
      <c r="X91" s="310">
        <f t="shared" si="31"/>
        <v>16235.184000000001</v>
      </c>
      <c r="Y91" s="310">
        <f t="shared" si="31"/>
        <v>17048.592000000001</v>
      </c>
      <c r="Z91" s="310">
        <f t="shared" si="31"/>
        <v>17535.904000000002</v>
      </c>
      <c r="AA91" s="310">
        <f t="shared" si="31"/>
        <v>18177.104000000003</v>
      </c>
      <c r="AB91" s="310">
        <f t="shared" si="31"/>
        <v>18701.056</v>
      </c>
      <c r="AC91" s="310">
        <f t="shared" si="31"/>
        <v>18646.096000000001</v>
      </c>
      <c r="AD91" s="310">
        <f t="shared" si="31"/>
        <v>18199.088</v>
      </c>
      <c r="AE91" s="310">
        <f t="shared" si="31"/>
        <v>18067.184000000001</v>
      </c>
      <c r="AF91" s="310">
        <f t="shared" si="31"/>
        <v>18254.047999999999</v>
      </c>
      <c r="AG91" s="310">
        <f t="shared" si="31"/>
        <v>18821.968000000001</v>
      </c>
      <c r="AH91" s="310">
        <f t="shared" si="31"/>
        <v>19510.800000000003</v>
      </c>
      <c r="AI91" s="310">
        <f t="shared" si="31"/>
        <v>19792.928000000004</v>
      </c>
      <c r="AJ91" s="310">
        <f t="shared" si="31"/>
        <v>20441.456000000006</v>
      </c>
      <c r="AK91" s="310">
        <f t="shared" ref="AK91:BR91" si="32" xml:space="preserve"> AK$66</f>
        <v>21196.239999999998</v>
      </c>
      <c r="AL91" s="310">
        <f t="shared" si="32"/>
        <v>21544.32</v>
      </c>
      <c r="AM91" s="310">
        <f t="shared" si="32"/>
        <v>21800.799999999999</v>
      </c>
      <c r="AN91" s="310">
        <f t="shared" si="32"/>
        <v>22255.135999999999</v>
      </c>
      <c r="AO91" s="310">
        <f t="shared" si="32"/>
        <v>21551.648000000001</v>
      </c>
      <c r="AP91" s="310">
        <f t="shared" si="32"/>
        <v>21782.48</v>
      </c>
      <c r="AQ91" s="310">
        <f t="shared" si="32"/>
        <v>21907.056000000004</v>
      </c>
      <c r="AR91" s="310">
        <f t="shared" si="32"/>
        <v>22357.728000000003</v>
      </c>
      <c r="AS91" s="310">
        <f t="shared" si="32"/>
        <v>23064.880000000005</v>
      </c>
      <c r="AT91" s="310">
        <f t="shared" si="32"/>
        <v>23182.128000000001</v>
      </c>
      <c r="AU91" s="310">
        <f t="shared" si="32"/>
        <v>23116.175999999999</v>
      </c>
      <c r="AV91" s="310">
        <f t="shared" si="32"/>
        <v>23412.960000000003</v>
      </c>
      <c r="AW91" s="310">
        <f t="shared" si="32"/>
        <v>24024.848000000002</v>
      </c>
      <c r="AX91" s="310">
        <f t="shared" si="32"/>
        <v>24211.712</v>
      </c>
      <c r="AY91" s="310">
        <f t="shared" si="32"/>
        <v>24732</v>
      </c>
      <c r="AZ91" s="310">
        <f t="shared" si="32"/>
        <v>25941.120000000003</v>
      </c>
      <c r="BA91" s="310">
        <f t="shared" si="32"/>
        <v>27142.912</v>
      </c>
      <c r="BB91" s="310">
        <f t="shared" si="32"/>
        <v>28011.280000000002</v>
      </c>
      <c r="BC91" s="310">
        <f t="shared" si="32"/>
        <v>28879.648000000001</v>
      </c>
      <c r="BD91" s="310">
        <f t="shared" si="32"/>
        <v>29711.376</v>
      </c>
      <c r="BE91" s="310">
        <f t="shared" si="32"/>
        <v>30334.256000000001</v>
      </c>
      <c r="BF91" s="310">
        <f t="shared" si="32"/>
        <v>29846.944000000003</v>
      </c>
      <c r="BG91" s="310">
        <f t="shared" si="32"/>
        <v>31426.127999999997</v>
      </c>
      <c r="BH91" s="310">
        <f t="shared" si="32"/>
        <v>32415.407999999999</v>
      </c>
      <c r="BI91" s="310">
        <f t="shared" si="32"/>
        <v>32921.040000000001</v>
      </c>
      <c r="BJ91" s="310">
        <f t="shared" si="32"/>
        <v>33089.584000000003</v>
      </c>
      <c r="BK91" s="310">
        <f t="shared" si="32"/>
        <v>33280.112000000001</v>
      </c>
      <c r="BL91" s="310">
        <f t="shared" si="32"/>
        <v>33302.096000000005</v>
      </c>
      <c r="BM91" s="310">
        <f t="shared" si="32"/>
        <v>33272.784</v>
      </c>
      <c r="BN91" s="310">
        <f t="shared" si="32"/>
        <v>33705.135999999999</v>
      </c>
      <c r="BO91" s="310">
        <f t="shared" si="32"/>
        <v>34360.991999999998</v>
      </c>
      <c r="BP91" s="310">
        <f t="shared" si="32"/>
        <v>34332.382670066596</v>
      </c>
      <c r="BQ91" s="310">
        <f t="shared" si="32"/>
        <v>0</v>
      </c>
      <c r="BR91" s="310">
        <f t="shared" si="32"/>
        <v>0</v>
      </c>
    </row>
    <row r="92" spans="1:70" s="82" customFormat="1" ht="12.75" customHeight="1" x14ac:dyDescent="0.3">
      <c r="A92" s="19"/>
      <c r="B92" s="19"/>
      <c r="C92" s="104"/>
      <c r="D92" s="10"/>
      <c r="E92" s="600" t="str">
        <f t="shared" ref="E92:AJ92" si="33" xml:space="preserve"> E$27</f>
        <v>EIA FF Emissions (combustion)</v>
      </c>
      <c r="F92" s="600">
        <f t="shared" si="33"/>
        <v>0</v>
      </c>
      <c r="G92" s="600" t="str">
        <f t="shared" si="33"/>
        <v>e6tons co2e</v>
      </c>
      <c r="H92" s="600">
        <f t="shared" si="33"/>
        <v>0</v>
      </c>
      <c r="I92" s="600">
        <f t="shared" si="33"/>
        <v>2914.0085330000002</v>
      </c>
      <c r="J92" s="600">
        <f t="shared" si="33"/>
        <v>2942.7906330000001</v>
      </c>
      <c r="K92" s="600">
        <f t="shared" si="33"/>
        <v>3064.9231809999997</v>
      </c>
      <c r="L92" s="600">
        <f t="shared" si="33"/>
        <v>3184.5168989999997</v>
      </c>
      <c r="M92" s="600">
        <f t="shared" si="33"/>
        <v>3316.7531480000002</v>
      </c>
      <c r="N92" s="600">
        <f t="shared" si="33"/>
        <v>3461.7411689999999</v>
      </c>
      <c r="O92" s="600">
        <f t="shared" si="33"/>
        <v>3654.1787029999996</v>
      </c>
      <c r="P92" s="600">
        <f t="shared" si="33"/>
        <v>3749.3817150000004</v>
      </c>
      <c r="Q92" s="600">
        <f t="shared" si="33"/>
        <v>3964.5230689999999</v>
      </c>
      <c r="R92" s="600">
        <f t="shared" si="33"/>
        <v>4134.6867060000004</v>
      </c>
      <c r="S92" s="600">
        <f t="shared" si="33"/>
        <v>4261.3077869999997</v>
      </c>
      <c r="T92" s="600">
        <f t="shared" si="33"/>
        <v>4311.9271589999998</v>
      </c>
      <c r="U92" s="600">
        <f t="shared" si="33"/>
        <v>4532.0077739999997</v>
      </c>
      <c r="V92" s="600">
        <f t="shared" si="33"/>
        <v>4721.9845939999996</v>
      </c>
      <c r="W92" s="600">
        <f t="shared" si="33"/>
        <v>4561.2270630000003</v>
      </c>
      <c r="X92" s="600">
        <f t="shared" si="33"/>
        <v>4426.4214769999999</v>
      </c>
      <c r="Y92" s="600">
        <f t="shared" si="33"/>
        <v>4694.1572029999998</v>
      </c>
      <c r="Z92" s="600">
        <f t="shared" si="33"/>
        <v>4835.5247429999999</v>
      </c>
      <c r="AA92" s="600">
        <f t="shared" si="33"/>
        <v>4883.9101869999995</v>
      </c>
      <c r="AB92" s="600">
        <f t="shared" si="33"/>
        <v>4946.6271299999999</v>
      </c>
      <c r="AC92" s="600">
        <f t="shared" si="33"/>
        <v>18671.570671824513</v>
      </c>
      <c r="AD92" s="600">
        <f t="shared" si="33"/>
        <v>18291.357144992569</v>
      </c>
      <c r="AE92" s="600">
        <f t="shared" si="33"/>
        <v>18248.61018143766</v>
      </c>
      <c r="AF92" s="600">
        <f t="shared" si="33"/>
        <v>18440.535583347988</v>
      </c>
      <c r="AG92" s="600">
        <f t="shared" si="33"/>
        <v>20078.685132779348</v>
      </c>
      <c r="AH92" s="600">
        <f t="shared" si="33"/>
        <v>20490.52214711524</v>
      </c>
      <c r="AI92" s="600">
        <f t="shared" si="33"/>
        <v>21026.871979896088</v>
      </c>
      <c r="AJ92" s="600">
        <f t="shared" si="33"/>
        <v>21701.294338050378</v>
      </c>
      <c r="AK92" s="600">
        <f t="shared" ref="AK92:BR92" si="34" xml:space="preserve"> AK$27</f>
        <v>22417.896834324431</v>
      </c>
      <c r="AL92" s="600">
        <f t="shared" si="34"/>
        <v>22750.990846158329</v>
      </c>
      <c r="AM92" s="600">
        <f t="shared" si="34"/>
        <v>22801.036971571499</v>
      </c>
      <c r="AN92" s="600">
        <f t="shared" si="34"/>
        <v>22704.6051921092</v>
      </c>
      <c r="AO92" s="600">
        <f t="shared" si="34"/>
        <v>22529.424264476129</v>
      </c>
      <c r="AP92" s="600">
        <f t="shared" si="34"/>
        <v>22641.473372005908</v>
      </c>
      <c r="AQ92" s="600">
        <f t="shared" si="34"/>
        <v>22884.635762896931</v>
      </c>
      <c r="AR92" s="600">
        <f t="shared" si="34"/>
        <v>23417.98211904514</v>
      </c>
      <c r="AS92" s="600">
        <f t="shared" si="34"/>
        <v>23911.833722736621</v>
      </c>
      <c r="AT92" s="600">
        <f t="shared" si="34"/>
        <v>24046.679111429119</v>
      </c>
      <c r="AU92" s="600">
        <f t="shared" si="34"/>
        <v>24086.631441574922</v>
      </c>
      <c r="AV92" s="600">
        <f t="shared" si="34"/>
        <v>24451.994335610481</v>
      </c>
      <c r="AW92" s="600">
        <f t="shared" si="34"/>
        <v>25195.88640717576</v>
      </c>
      <c r="AX92" s="600">
        <f t="shared" si="34"/>
        <v>25374.039556656549</v>
      </c>
      <c r="AY92" s="600">
        <f t="shared" si="34"/>
        <v>25949.296847156984</v>
      </c>
      <c r="AZ92" s="600">
        <f t="shared" si="34"/>
        <v>27126.835455292501</v>
      </c>
      <c r="BA92" s="600">
        <f t="shared" si="34"/>
        <v>28588.074138836899</v>
      </c>
      <c r="BB92" s="600">
        <f t="shared" si="34"/>
        <v>29700.056069163496</v>
      </c>
      <c r="BC92" s="600">
        <f t="shared" si="34"/>
        <v>30649.8360395444</v>
      </c>
      <c r="BD92" s="600">
        <f t="shared" si="34"/>
        <v>31143.797473736398</v>
      </c>
      <c r="BE92" s="600">
        <f t="shared" si="34"/>
        <v>31814.5096141539</v>
      </c>
      <c r="BF92" s="600">
        <f t="shared" si="34"/>
        <v>31612.744309097397</v>
      </c>
      <c r="BG92" s="600">
        <f t="shared" si="34"/>
        <v>33652.592479247302</v>
      </c>
      <c r="BH92" s="600">
        <f t="shared" si="34"/>
        <v>34786.404146647998</v>
      </c>
      <c r="BI92" s="600">
        <f t="shared" si="34"/>
        <v>35607.551209650403</v>
      </c>
      <c r="BJ92" s="600">
        <f t="shared" si="34"/>
        <v>36013.901508341602</v>
      </c>
      <c r="BK92" s="600">
        <f t="shared" si="34"/>
        <v>36046.193725407793</v>
      </c>
      <c r="BL92" s="600">
        <f t="shared" si="34"/>
        <v>35855.855036630899</v>
      </c>
      <c r="BM92" s="600">
        <f t="shared" si="34"/>
        <v>35278.502255619998</v>
      </c>
      <c r="BN92" s="600">
        <f t="shared" si="34"/>
        <v>36072.334793902701</v>
      </c>
      <c r="BO92" s="600">
        <f t="shared" si="34"/>
        <v>36903.3699357847</v>
      </c>
      <c r="BP92" s="600">
        <f t="shared" si="34"/>
        <v>0</v>
      </c>
      <c r="BQ92" s="600">
        <f t="shared" si="34"/>
        <v>0</v>
      </c>
      <c r="BR92" s="600">
        <f t="shared" si="34"/>
        <v>0</v>
      </c>
    </row>
    <row r="93" spans="1:70" ht="12.75" customHeight="1" x14ac:dyDescent="0.3">
      <c r="E93" s="310" t="str">
        <f t="shared" ref="E93:M93" si="35" xml:space="preserve"> E$48</f>
        <v>BP FF Emissions (combustion)</v>
      </c>
      <c r="F93" s="310">
        <f t="shared" si="35"/>
        <v>0</v>
      </c>
      <c r="G93" s="310" t="str">
        <f t="shared" si="35"/>
        <v>e6tons co2e</v>
      </c>
      <c r="H93" s="310">
        <f t="shared" si="35"/>
        <v>0</v>
      </c>
      <c r="I93" s="310">
        <f t="shared" si="35"/>
        <v>0</v>
      </c>
      <c r="J93" s="310">
        <f t="shared" si="35"/>
        <v>0</v>
      </c>
      <c r="K93" s="310">
        <f t="shared" si="35"/>
        <v>0</v>
      </c>
      <c r="L93" s="310">
        <f t="shared" si="35"/>
        <v>0</v>
      </c>
      <c r="M93" s="310">
        <f t="shared" si="35"/>
        <v>0</v>
      </c>
      <c r="N93" s="310" t="e">
        <f>#REF!</f>
        <v>#REF!</v>
      </c>
      <c r="O93" s="310">
        <f t="shared" ref="O93:AT93" si="36" xml:space="preserve"> N$48</f>
        <v>11207.741165956868</v>
      </c>
      <c r="P93" s="310">
        <f t="shared" si="36"/>
        <v>11725.313885429247</v>
      </c>
      <c r="Q93" s="310">
        <f t="shared" si="36"/>
        <v>12084.725642159108</v>
      </c>
      <c r="R93" s="310">
        <f t="shared" si="36"/>
        <v>12743.051212972056</v>
      </c>
      <c r="S93" s="310">
        <f t="shared" si="36"/>
        <v>13530.939822933597</v>
      </c>
      <c r="T93" s="310">
        <f t="shared" si="36"/>
        <v>14312.868023022953</v>
      </c>
      <c r="U93" s="310">
        <f t="shared" si="36"/>
        <v>14788.378465714757</v>
      </c>
      <c r="V93" s="310">
        <f t="shared" si="36"/>
        <v>15495.49467406435</v>
      </c>
      <c r="W93" s="310">
        <f t="shared" si="36"/>
        <v>16345.05095442261</v>
      </c>
      <c r="X93" s="310">
        <f t="shared" si="36"/>
        <v>16255.751893327637</v>
      </c>
      <c r="Y93" s="310">
        <f t="shared" si="36"/>
        <v>16281.705249535289</v>
      </c>
      <c r="Z93" s="310">
        <f t="shared" si="36"/>
        <v>17173.069698108928</v>
      </c>
      <c r="AA93" s="310">
        <f t="shared" si="36"/>
        <v>17739.254737645824</v>
      </c>
      <c r="AB93" s="310">
        <f t="shared" si="36"/>
        <v>18016.103506644849</v>
      </c>
      <c r="AC93" s="310">
        <f t="shared" si="36"/>
        <v>18596.529868211939</v>
      </c>
      <c r="AD93" s="310">
        <f t="shared" si="36"/>
        <v>18433.561460829475</v>
      </c>
      <c r="AE93" s="310">
        <f t="shared" si="36"/>
        <v>18202.260225745835</v>
      </c>
      <c r="AF93" s="310">
        <f t="shared" si="36"/>
        <v>18022.360662564035</v>
      </c>
      <c r="AG93" s="310">
        <f t="shared" si="36"/>
        <v>18185.127403055903</v>
      </c>
      <c r="AH93" s="310">
        <f t="shared" si="36"/>
        <v>18852.365824838707</v>
      </c>
      <c r="AI93" s="310">
        <f t="shared" si="36"/>
        <v>19249.863074165285</v>
      </c>
      <c r="AJ93" s="310">
        <f t="shared" si="36"/>
        <v>19579.093011201097</v>
      </c>
      <c r="AK93" s="310">
        <f t="shared" si="36"/>
        <v>20186.525230929827</v>
      </c>
      <c r="AL93" s="310">
        <f t="shared" si="36"/>
        <v>20862.950883416492</v>
      </c>
      <c r="AM93" s="310">
        <f t="shared" si="36"/>
        <v>21242.614403533305</v>
      </c>
      <c r="AN93" s="310">
        <f t="shared" si="36"/>
        <v>21331.495656846218</v>
      </c>
      <c r="AO93" s="310">
        <f t="shared" si="36"/>
        <v>21338.613705942927</v>
      </c>
      <c r="AP93" s="310">
        <f t="shared" si="36"/>
        <v>21433.692445892375</v>
      </c>
      <c r="AQ93" s="310">
        <f t="shared" si="36"/>
        <v>21488.851572784646</v>
      </c>
      <c r="AR93" s="310">
        <f t="shared" si="36"/>
        <v>21709.880208702114</v>
      </c>
      <c r="AS93" s="310">
        <f t="shared" si="36"/>
        <v>21982.942790269604</v>
      </c>
      <c r="AT93" s="310">
        <f t="shared" si="36"/>
        <v>22598.744860895069</v>
      </c>
      <c r="AU93" s="310">
        <f t="shared" ref="AU93:BQ93" si="37" xml:space="preserve"> AT$48</f>
        <v>22749.941247548872</v>
      </c>
      <c r="AV93" s="310">
        <f t="shared" si="37"/>
        <v>22819.718442268433</v>
      </c>
      <c r="AW93" s="310">
        <f t="shared" si="37"/>
        <v>23127.825770876352</v>
      </c>
      <c r="AX93" s="310">
        <f t="shared" si="37"/>
        <v>23676.445904615568</v>
      </c>
      <c r="AY93" s="310">
        <f t="shared" si="37"/>
        <v>24010.304932349998</v>
      </c>
      <c r="AZ93" s="310">
        <f t="shared" si="37"/>
        <v>24544.492220997374</v>
      </c>
      <c r="BA93" s="310">
        <f t="shared" si="37"/>
        <v>25767.498376477633</v>
      </c>
      <c r="BB93" s="310">
        <f t="shared" si="37"/>
        <v>27077.524746417621</v>
      </c>
      <c r="BC93" s="310">
        <f t="shared" si="37"/>
        <v>28186.452354229263</v>
      </c>
      <c r="BD93" s="310">
        <f t="shared" si="37"/>
        <v>29074.027009214795</v>
      </c>
      <c r="BE93" s="310">
        <f t="shared" si="37"/>
        <v>30095.946630768864</v>
      </c>
      <c r="BF93" s="310">
        <f t="shared" si="37"/>
        <v>30378.395827583165</v>
      </c>
      <c r="BG93" s="310">
        <f t="shared" si="37"/>
        <v>29745.211853354387</v>
      </c>
      <c r="BH93" s="310">
        <f t="shared" si="37"/>
        <v>31085.534841226599</v>
      </c>
      <c r="BI93" s="310">
        <f t="shared" si="37"/>
        <v>31973.369818267856</v>
      </c>
      <c r="BJ93" s="310">
        <f t="shared" si="37"/>
        <v>32273.531531519558</v>
      </c>
      <c r="BK93" s="310">
        <f t="shared" si="37"/>
        <v>32795.554106472853</v>
      </c>
      <c r="BL93" s="310">
        <f t="shared" si="37"/>
        <v>32804.71869141038</v>
      </c>
      <c r="BM93" s="310">
        <f t="shared" si="37"/>
        <v>32787.197673064591</v>
      </c>
      <c r="BN93" s="310">
        <f t="shared" si="37"/>
        <v>32936.066036137338</v>
      </c>
      <c r="BO93" s="310">
        <f t="shared" si="37"/>
        <v>33279.491333866688</v>
      </c>
      <c r="BP93" s="310">
        <f t="shared" si="37"/>
        <v>34007.8910352292</v>
      </c>
      <c r="BQ93" s="310">
        <f t="shared" si="37"/>
        <v>34169.000782080679</v>
      </c>
      <c r="BR93" s="310">
        <f xml:space="preserve"> BR$48</f>
        <v>0</v>
      </c>
    </row>
    <row r="95" spans="1:70" ht="12.75" customHeight="1" x14ac:dyDescent="0.3">
      <c r="E95" s="138" t="s">
        <v>909</v>
      </c>
      <c r="F95" s="47" t="s">
        <v>910</v>
      </c>
    </row>
    <row r="96" spans="1:70" ht="12.75" customHeight="1" x14ac:dyDescent="0.3">
      <c r="E96" s="138" t="s">
        <v>774</v>
      </c>
      <c r="F96" s="47" t="s">
        <v>911</v>
      </c>
    </row>
    <row r="97" spans="1:70" ht="12.75" customHeight="1" x14ac:dyDescent="0.3">
      <c r="E97" s="138" t="s">
        <v>73</v>
      </c>
      <c r="F97" s="47" t="s">
        <v>912</v>
      </c>
    </row>
    <row r="98" spans="1:70" ht="12.75" customHeight="1" x14ac:dyDescent="0.3">
      <c r="E98" s="138" t="s">
        <v>697</v>
      </c>
      <c r="F98" s="47" t="s">
        <v>913</v>
      </c>
    </row>
    <row r="100" spans="1:70" ht="12.75" customHeight="1" x14ac:dyDescent="0.3">
      <c r="E100" s="311" t="s">
        <v>914</v>
      </c>
      <c r="F100" s="47" t="s">
        <v>758</v>
      </c>
    </row>
    <row r="101" spans="1:70" ht="12.75" customHeight="1" x14ac:dyDescent="0.3">
      <c r="E101" s="138" t="s">
        <v>754</v>
      </c>
      <c r="F101" s="47" t="s">
        <v>759</v>
      </c>
    </row>
    <row r="103" spans="1:70" ht="12.75" customHeight="1" x14ac:dyDescent="0.3">
      <c r="B103" s="13" t="s">
        <v>766</v>
      </c>
    </row>
    <row r="104" spans="1:70" s="82" customFormat="1" ht="12.75" customHeight="1" x14ac:dyDescent="0.3">
      <c r="A104" s="19"/>
      <c r="B104" s="19"/>
      <c r="C104" s="104"/>
      <c r="D104" s="10"/>
      <c r="E104" s="10" t="s">
        <v>767</v>
      </c>
      <c r="F104" s="10"/>
      <c r="G104" s="600" t="str">
        <f xml:space="preserve"> G$64</f>
        <v>e6tons co2e</v>
      </c>
      <c r="H104" s="600">
        <f xml:space="preserve"> H$64</f>
        <v>0</v>
      </c>
      <c r="I104" s="600">
        <f t="shared" ref="I104:AN104" si="38" xml:space="preserve"> I$64</f>
        <v>3121.7280000000001</v>
      </c>
      <c r="J104" s="600">
        <f t="shared" si="38"/>
        <v>3304.9280000000003</v>
      </c>
      <c r="K104" s="600">
        <f t="shared" si="38"/>
        <v>3554.08</v>
      </c>
      <c r="L104" s="600">
        <f t="shared" si="38"/>
        <v>3806.8960000000002</v>
      </c>
      <c r="M104" s="600">
        <f t="shared" si="38"/>
        <v>4100.0160000000005</v>
      </c>
      <c r="N104" s="600">
        <f t="shared" si="38"/>
        <v>4411.4560000000001</v>
      </c>
      <c r="O104" s="600">
        <f t="shared" si="38"/>
        <v>4748.5439999999999</v>
      </c>
      <c r="P104" s="600">
        <f t="shared" si="38"/>
        <v>5063.6480000000001</v>
      </c>
      <c r="Q104" s="600">
        <f t="shared" si="38"/>
        <v>5514.3200000000006</v>
      </c>
      <c r="R104" s="600">
        <f t="shared" si="38"/>
        <v>5964.9920000000002</v>
      </c>
      <c r="S104" s="600">
        <f t="shared" si="38"/>
        <v>6793.0560000000005</v>
      </c>
      <c r="T104" s="600">
        <f t="shared" si="38"/>
        <v>7185.1040000000003</v>
      </c>
      <c r="U104" s="600">
        <f t="shared" si="38"/>
        <v>7749.3600000000006</v>
      </c>
      <c r="V104" s="600">
        <f t="shared" si="38"/>
        <v>8287.9680000000008</v>
      </c>
      <c r="W104" s="600">
        <f t="shared" si="38"/>
        <v>8170.72</v>
      </c>
      <c r="X104" s="600">
        <f t="shared" si="38"/>
        <v>8064.4639999999999</v>
      </c>
      <c r="Y104" s="600">
        <f t="shared" si="38"/>
        <v>8482.16</v>
      </c>
      <c r="Z104" s="600">
        <f t="shared" si="38"/>
        <v>8793.6</v>
      </c>
      <c r="AA104" s="600">
        <f t="shared" si="38"/>
        <v>9116.0320000000011</v>
      </c>
      <c r="AB104" s="600">
        <f t="shared" si="38"/>
        <v>9255.264000000001</v>
      </c>
      <c r="AC104" s="600">
        <f t="shared" si="38"/>
        <v>8921.84</v>
      </c>
      <c r="AD104" s="600">
        <f t="shared" si="38"/>
        <v>8485.8240000000005</v>
      </c>
      <c r="AE104" s="600">
        <f t="shared" si="38"/>
        <v>8284.3040000000001</v>
      </c>
      <c r="AF104" s="600">
        <f t="shared" si="38"/>
        <v>8214.6880000000001</v>
      </c>
      <c r="AG104" s="600">
        <f t="shared" si="38"/>
        <v>8254.9920000000002</v>
      </c>
      <c r="AH104" s="600">
        <f t="shared" si="38"/>
        <v>8269.648000000001</v>
      </c>
      <c r="AI104" s="600">
        <f t="shared" si="38"/>
        <v>8518.8000000000011</v>
      </c>
      <c r="AJ104" s="600">
        <f t="shared" si="38"/>
        <v>8617.728000000001</v>
      </c>
      <c r="AK104" s="600">
        <f t="shared" si="38"/>
        <v>8921.84</v>
      </c>
      <c r="AL104" s="600">
        <f t="shared" si="38"/>
        <v>9068.4</v>
      </c>
      <c r="AM104" s="600">
        <f t="shared" si="38"/>
        <v>9218.6239999999998</v>
      </c>
      <c r="AN104" s="600">
        <f t="shared" si="38"/>
        <v>9676.6239999999998</v>
      </c>
      <c r="AO104" s="600">
        <f t="shared" ref="AO104:BR104" si="39" xml:space="preserve"> AO$64</f>
        <v>9160</v>
      </c>
      <c r="AP104" s="600">
        <f t="shared" si="39"/>
        <v>9185.648000000001</v>
      </c>
      <c r="AQ104" s="600">
        <f t="shared" si="39"/>
        <v>9222.2880000000005</v>
      </c>
      <c r="AR104" s="600">
        <f t="shared" si="39"/>
        <v>9313.8880000000008</v>
      </c>
      <c r="AS104" s="600">
        <f t="shared" si="39"/>
        <v>9621.6640000000007</v>
      </c>
      <c r="AT104" s="600">
        <f t="shared" si="39"/>
        <v>9771.8880000000008</v>
      </c>
      <c r="AU104" s="600">
        <f t="shared" si="39"/>
        <v>9870.8160000000007</v>
      </c>
      <c r="AV104" s="600">
        <f t="shared" si="39"/>
        <v>10105.312</v>
      </c>
      <c r="AW104" s="600">
        <f t="shared" si="39"/>
        <v>10281.184000000001</v>
      </c>
      <c r="AX104" s="600">
        <f t="shared" si="39"/>
        <v>10369.120000000001</v>
      </c>
      <c r="AY104" s="600">
        <f t="shared" si="39"/>
        <v>10358.128000000001</v>
      </c>
      <c r="AZ104" s="600">
        <f t="shared" si="39"/>
        <v>10621.936</v>
      </c>
      <c r="BA104" s="600">
        <f t="shared" si="39"/>
        <v>10992</v>
      </c>
      <c r="BB104" s="600">
        <f t="shared" si="39"/>
        <v>11072.608</v>
      </c>
      <c r="BC104" s="600">
        <f t="shared" si="39"/>
        <v>11160.544</v>
      </c>
      <c r="BD104" s="600">
        <f t="shared" si="39"/>
        <v>11222.832</v>
      </c>
      <c r="BE104" s="600">
        <f t="shared" si="39"/>
        <v>11200.848</v>
      </c>
      <c r="BF104" s="600">
        <f t="shared" si="39"/>
        <v>10988.336000000001</v>
      </c>
      <c r="BG104" s="600">
        <f t="shared" si="39"/>
        <v>11288.784</v>
      </c>
      <c r="BH104" s="600">
        <f t="shared" si="39"/>
        <v>11296.112000000001</v>
      </c>
      <c r="BI104" s="600">
        <f t="shared" si="39"/>
        <v>11523.28</v>
      </c>
      <c r="BJ104" s="600">
        <f t="shared" si="39"/>
        <v>11629.536</v>
      </c>
      <c r="BK104" s="600">
        <f t="shared" si="39"/>
        <v>11743.12</v>
      </c>
      <c r="BL104" s="600">
        <f t="shared" si="39"/>
        <v>11915.328000000001</v>
      </c>
      <c r="BM104" s="600">
        <f t="shared" si="39"/>
        <v>11970.288</v>
      </c>
      <c r="BN104" s="600">
        <f t="shared" si="39"/>
        <v>12175.472</v>
      </c>
      <c r="BO104" s="600">
        <f t="shared" si="39"/>
        <v>12252.416000000001</v>
      </c>
      <c r="BP104" s="600">
        <f t="shared" si="39"/>
        <v>12354.11120693774</v>
      </c>
      <c r="BQ104" s="600">
        <f t="shared" si="39"/>
        <v>0</v>
      </c>
      <c r="BR104" s="600">
        <f t="shared" si="39"/>
        <v>0</v>
      </c>
    </row>
    <row r="105" spans="1:70" s="82" customFormat="1" ht="12.75" customHeight="1" x14ac:dyDescent="0.3">
      <c r="A105" s="19"/>
      <c r="B105" s="19"/>
      <c r="C105" s="104"/>
      <c r="D105" s="10"/>
      <c r="E105" s="10" t="s">
        <v>768</v>
      </c>
      <c r="F105" s="10"/>
      <c r="G105" s="600" t="str">
        <f t="shared" ref="G105:AL105" si="40" xml:space="preserve"> G$24</f>
        <v>e6tons co2e</v>
      </c>
      <c r="H105" s="600">
        <f t="shared" si="40"/>
        <v>0</v>
      </c>
      <c r="I105" s="600">
        <f t="shared" si="40"/>
        <v>1348.642779</v>
      </c>
      <c r="J105" s="600">
        <f t="shared" si="40"/>
        <v>1368.7645460000001</v>
      </c>
      <c r="K105" s="600">
        <f t="shared" si="40"/>
        <v>1421.7901939999999</v>
      </c>
      <c r="L105" s="600">
        <f t="shared" si="40"/>
        <v>1459.4460409999999</v>
      </c>
      <c r="M105" s="600">
        <f t="shared" si="40"/>
        <v>1495.143873</v>
      </c>
      <c r="N105" s="600">
        <f t="shared" si="40"/>
        <v>1559.077356</v>
      </c>
      <c r="O105" s="600">
        <f t="shared" si="40"/>
        <v>1635.40103</v>
      </c>
      <c r="P105" s="600">
        <f t="shared" si="40"/>
        <v>1700.584098</v>
      </c>
      <c r="Q105" s="600">
        <f t="shared" si="40"/>
        <v>1810.4670719999999</v>
      </c>
      <c r="R105" s="600">
        <f t="shared" si="40"/>
        <v>1900.962812</v>
      </c>
      <c r="S105" s="600">
        <f t="shared" si="40"/>
        <v>1982.516977</v>
      </c>
      <c r="T105" s="600">
        <f t="shared" si="40"/>
        <v>2056.1795670000001</v>
      </c>
      <c r="U105" s="600">
        <f t="shared" si="40"/>
        <v>2218.9068950000001</v>
      </c>
      <c r="V105" s="600">
        <f t="shared" si="40"/>
        <v>2339.6459580000001</v>
      </c>
      <c r="W105" s="600">
        <f t="shared" si="40"/>
        <v>2240.6097289999998</v>
      </c>
      <c r="X105" s="600">
        <f t="shared" si="40"/>
        <v>2202.1148459999999</v>
      </c>
      <c r="Y105" s="600">
        <f t="shared" si="40"/>
        <v>2364.614986</v>
      </c>
      <c r="Z105" s="600">
        <f t="shared" si="40"/>
        <v>2493.85347</v>
      </c>
      <c r="AA105" s="600">
        <f t="shared" si="40"/>
        <v>2539.5122809999998</v>
      </c>
      <c r="AB105" s="600">
        <f t="shared" si="40"/>
        <v>2455.2435650000002</v>
      </c>
      <c r="AC105" s="600">
        <f t="shared" si="40"/>
        <v>8372.2079508311199</v>
      </c>
      <c r="AD105" s="600">
        <f t="shared" si="40"/>
        <v>7964.4328196080296</v>
      </c>
      <c r="AE105" s="600">
        <f t="shared" si="40"/>
        <v>7772.3778471617898</v>
      </c>
      <c r="AF105" s="600">
        <f t="shared" si="40"/>
        <v>7695.89484718115</v>
      </c>
      <c r="AG105" s="600">
        <f t="shared" si="40"/>
        <v>8680.5549597505906</v>
      </c>
      <c r="AH105" s="600">
        <f t="shared" si="40"/>
        <v>8665.5743859050708</v>
      </c>
      <c r="AI105" s="600">
        <f t="shared" si="40"/>
        <v>9056.6652046722393</v>
      </c>
      <c r="AJ105" s="600">
        <f t="shared" si="40"/>
        <v>9216.32282138345</v>
      </c>
      <c r="AK105" s="600">
        <f t="shared" si="40"/>
        <v>9480.3956010234306</v>
      </c>
      <c r="AL105" s="600">
        <f t="shared" si="40"/>
        <v>9634.2290556257394</v>
      </c>
      <c r="AM105" s="600">
        <f t="shared" ref="AM105:BO105" si="41" xml:space="preserve"> AM$24</f>
        <v>9719.1413878293806</v>
      </c>
      <c r="AN105" s="600">
        <f t="shared" si="41"/>
        <v>9822.5780346416195</v>
      </c>
      <c r="AO105" s="600">
        <f t="shared" si="41"/>
        <v>9865.3842736041097</v>
      </c>
      <c r="AP105" s="600">
        <f t="shared" si="41"/>
        <v>9879.8239197728599</v>
      </c>
      <c r="AQ105" s="600">
        <f t="shared" si="41"/>
        <v>10089.1508976027</v>
      </c>
      <c r="AR105" s="600">
        <f t="shared" si="41"/>
        <v>10249.5407143254</v>
      </c>
      <c r="AS105" s="600">
        <f t="shared" si="41"/>
        <v>10448.2426783471</v>
      </c>
      <c r="AT105" s="600">
        <f t="shared" si="41"/>
        <v>10698.2898581925</v>
      </c>
      <c r="AU105" s="600">
        <f t="shared" si="41"/>
        <v>10756.9954469767</v>
      </c>
      <c r="AV105" s="600">
        <f t="shared" si="41"/>
        <v>10964.208679248901</v>
      </c>
      <c r="AW105" s="600">
        <f t="shared" si="41"/>
        <v>11077.7437947573</v>
      </c>
      <c r="AX105" s="600">
        <f t="shared" si="41"/>
        <v>11136.735124860201</v>
      </c>
      <c r="AY105" s="600">
        <f t="shared" si="41"/>
        <v>11245.762675677001</v>
      </c>
      <c r="AZ105" s="600">
        <f t="shared" si="41"/>
        <v>11470.5769861061</v>
      </c>
      <c r="BA105" s="600">
        <f t="shared" si="41"/>
        <v>11868.241150493401</v>
      </c>
      <c r="BB105" s="600">
        <f t="shared" si="41"/>
        <v>12059.6810917439</v>
      </c>
      <c r="BC105" s="600">
        <f t="shared" si="41"/>
        <v>12133.931962233601</v>
      </c>
      <c r="BD105" s="600">
        <f t="shared" si="41"/>
        <v>11809.750116737199</v>
      </c>
      <c r="BE105" s="600">
        <f t="shared" si="41"/>
        <v>12069.079878640299</v>
      </c>
      <c r="BF105" s="600">
        <f t="shared" si="41"/>
        <v>11943.727723038301</v>
      </c>
      <c r="BG105" s="600">
        <f t="shared" si="41"/>
        <v>12293.0667174276</v>
      </c>
      <c r="BH105" s="600">
        <f t="shared" si="41"/>
        <v>12422.527773476</v>
      </c>
      <c r="BI105" s="600">
        <f t="shared" si="41"/>
        <v>12619.788522774201</v>
      </c>
      <c r="BJ105" s="600">
        <f t="shared" si="41"/>
        <v>12748.285167574701</v>
      </c>
      <c r="BK105" s="600">
        <f t="shared" si="41"/>
        <v>12867.809898708099</v>
      </c>
      <c r="BL105" s="600">
        <f t="shared" si="41"/>
        <v>13124.071327552299</v>
      </c>
      <c r="BM105" s="600">
        <f t="shared" si="41"/>
        <v>13294.208113954701</v>
      </c>
      <c r="BN105" s="600">
        <f t="shared" si="41"/>
        <v>13447.6198563568</v>
      </c>
      <c r="BO105" s="600">
        <f t="shared" si="41"/>
        <v>13493.6274008444</v>
      </c>
      <c r="BP105" s="600"/>
      <c r="BQ105" s="600"/>
      <c r="BR105" s="600"/>
    </row>
    <row r="107" spans="1:70" ht="12.75" customHeight="1" x14ac:dyDescent="0.3">
      <c r="E107" s="311" t="s">
        <v>769</v>
      </c>
      <c r="F107" s="47" t="s">
        <v>758</v>
      </c>
    </row>
    <row r="108" spans="1:70" ht="12.75" customHeight="1" x14ac:dyDescent="0.3">
      <c r="E108" s="138" t="s">
        <v>754</v>
      </c>
      <c r="F108" s="47" t="s">
        <v>759</v>
      </c>
    </row>
    <row r="110" spans="1:70" ht="12.75" customHeight="1" x14ac:dyDescent="0.3">
      <c r="B110" s="13" t="s">
        <v>770</v>
      </c>
    </row>
    <row r="111" spans="1:70" s="82" customFormat="1" ht="12.75" customHeight="1" x14ac:dyDescent="0.3">
      <c r="A111" s="19"/>
      <c r="B111" s="19"/>
      <c r="C111" s="104"/>
      <c r="D111" s="10"/>
      <c r="E111" s="10" t="s">
        <v>771</v>
      </c>
      <c r="F111" s="10"/>
      <c r="G111" s="600" t="str">
        <f xml:space="preserve"> G$65</f>
        <v>e6tons co2e</v>
      </c>
      <c r="H111" s="600">
        <f xml:space="preserve"> H$65</f>
        <v>0</v>
      </c>
      <c r="I111" s="600">
        <f t="shared" ref="I111:AN111" si="42" xml:space="preserve"> I$65</f>
        <v>835.39200000000005</v>
      </c>
      <c r="J111" s="600">
        <f t="shared" si="42"/>
        <v>883.024</v>
      </c>
      <c r="K111" s="600">
        <f t="shared" si="42"/>
        <v>967.29600000000005</v>
      </c>
      <c r="L111" s="600">
        <f t="shared" si="42"/>
        <v>1047.904</v>
      </c>
      <c r="M111" s="600">
        <f t="shared" si="42"/>
        <v>1154.1600000000001</v>
      </c>
      <c r="N111" s="600">
        <f t="shared" si="42"/>
        <v>1234.768</v>
      </c>
      <c r="O111" s="600">
        <f t="shared" si="42"/>
        <v>1341.0240000000001</v>
      </c>
      <c r="P111" s="600">
        <f t="shared" si="42"/>
        <v>1436.288</v>
      </c>
      <c r="Q111" s="600">
        <f t="shared" si="42"/>
        <v>1564.528</v>
      </c>
      <c r="R111" s="600">
        <f t="shared" si="42"/>
        <v>1711.088</v>
      </c>
      <c r="S111" s="600">
        <f t="shared" si="42"/>
        <v>1795.3600000000001</v>
      </c>
      <c r="T111" s="600">
        <f t="shared" si="42"/>
        <v>1938.2560000000001</v>
      </c>
      <c r="U111" s="600">
        <f t="shared" si="42"/>
        <v>2055.5039999999999</v>
      </c>
      <c r="V111" s="600">
        <f t="shared" si="42"/>
        <v>2136.1120000000001</v>
      </c>
      <c r="W111" s="600">
        <f t="shared" si="42"/>
        <v>2180.08</v>
      </c>
      <c r="X111" s="600">
        <f t="shared" si="42"/>
        <v>2194.7359999999999</v>
      </c>
      <c r="Y111" s="600">
        <f t="shared" si="42"/>
        <v>2322.9760000000001</v>
      </c>
      <c r="Z111" s="600">
        <f t="shared" si="42"/>
        <v>2366.944</v>
      </c>
      <c r="AA111" s="600">
        <f t="shared" si="42"/>
        <v>2491.52</v>
      </c>
      <c r="AB111" s="600">
        <f t="shared" si="42"/>
        <v>2630.752</v>
      </c>
      <c r="AC111" s="600">
        <f t="shared" si="42"/>
        <v>2707.6959999999999</v>
      </c>
      <c r="AD111" s="600">
        <f t="shared" si="42"/>
        <v>2740.672</v>
      </c>
      <c r="AE111" s="600">
        <f t="shared" si="42"/>
        <v>2682.0480000000002</v>
      </c>
      <c r="AF111" s="600">
        <f t="shared" si="42"/>
        <v>2726.0160000000001</v>
      </c>
      <c r="AG111" s="600">
        <f t="shared" si="42"/>
        <v>2942.192</v>
      </c>
      <c r="AH111" s="600">
        <f t="shared" si="42"/>
        <v>3063.1040000000003</v>
      </c>
      <c r="AI111" s="600">
        <f t="shared" si="42"/>
        <v>3004.48</v>
      </c>
      <c r="AJ111" s="600">
        <f t="shared" si="42"/>
        <v>3257.2960000000003</v>
      </c>
      <c r="AK111" s="600">
        <f t="shared" si="42"/>
        <v>3414.848</v>
      </c>
      <c r="AL111" s="600">
        <f t="shared" si="42"/>
        <v>3594.384</v>
      </c>
      <c r="AM111" s="600">
        <f t="shared" si="42"/>
        <v>3861.8560000000002</v>
      </c>
      <c r="AN111" s="600">
        <f t="shared" si="42"/>
        <v>3938.8</v>
      </c>
      <c r="AO111" s="600">
        <f t="shared" ref="AO111:BR111" si="43" xml:space="preserve"> AO$65</f>
        <v>3968.1120000000001</v>
      </c>
      <c r="AP111" s="600">
        <f t="shared" si="43"/>
        <v>4074.3679999999999</v>
      </c>
      <c r="AQ111" s="600">
        <f t="shared" si="43"/>
        <v>4111.0079999999998</v>
      </c>
      <c r="AR111" s="600">
        <f t="shared" si="43"/>
        <v>4220.9279999999999</v>
      </c>
      <c r="AS111" s="600">
        <f t="shared" si="43"/>
        <v>4407.7920000000004</v>
      </c>
      <c r="AT111" s="600">
        <f t="shared" si="43"/>
        <v>4422.4480000000003</v>
      </c>
      <c r="AU111" s="600">
        <f t="shared" si="43"/>
        <v>4495.7280000000001</v>
      </c>
      <c r="AV111" s="600">
        <f t="shared" si="43"/>
        <v>4627.6320000000005</v>
      </c>
      <c r="AW111" s="600">
        <f t="shared" si="43"/>
        <v>4744.88</v>
      </c>
      <c r="AX111" s="600">
        <f t="shared" si="43"/>
        <v>4792.5120000000006</v>
      </c>
      <c r="AY111" s="600">
        <f t="shared" si="43"/>
        <v>4935.4080000000004</v>
      </c>
      <c r="AZ111" s="600">
        <f t="shared" si="43"/>
        <v>5107.616</v>
      </c>
      <c r="BA111" s="600">
        <f t="shared" si="43"/>
        <v>5272.4960000000001</v>
      </c>
      <c r="BB111" s="600">
        <f t="shared" si="43"/>
        <v>5400.7359999999999</v>
      </c>
      <c r="BC111" s="600">
        <f t="shared" si="43"/>
        <v>5525.3119999999999</v>
      </c>
      <c r="BD111" s="600">
        <f t="shared" si="43"/>
        <v>5712.1760000000004</v>
      </c>
      <c r="BE111" s="600">
        <f t="shared" si="43"/>
        <v>5873.3919999999998</v>
      </c>
      <c r="BF111" s="600">
        <f t="shared" si="43"/>
        <v>5763.4720000000007</v>
      </c>
      <c r="BG111" s="600">
        <f t="shared" si="43"/>
        <v>6206.8159999999998</v>
      </c>
      <c r="BH111" s="600">
        <f t="shared" si="43"/>
        <v>6371.6959999999999</v>
      </c>
      <c r="BI111" s="600">
        <f t="shared" si="43"/>
        <v>6496.2719999999999</v>
      </c>
      <c r="BJ111" s="600">
        <f t="shared" si="43"/>
        <v>6540.2400000000007</v>
      </c>
      <c r="BK111" s="600">
        <f t="shared" si="43"/>
        <v>6591.5360000000001</v>
      </c>
      <c r="BL111" s="600">
        <f t="shared" si="43"/>
        <v>6763.7440000000006</v>
      </c>
      <c r="BM111" s="600">
        <f t="shared" si="43"/>
        <v>6939.616</v>
      </c>
      <c r="BN111" s="600">
        <f t="shared" si="43"/>
        <v>7115.4880000000003</v>
      </c>
      <c r="BO111" s="600">
        <f t="shared" si="43"/>
        <v>7489.2160000000003</v>
      </c>
      <c r="BP111" s="600">
        <f t="shared" si="43"/>
        <v>7615.7138313244359</v>
      </c>
      <c r="BQ111" s="600">
        <f t="shared" si="43"/>
        <v>0</v>
      </c>
      <c r="BR111" s="600">
        <f t="shared" si="43"/>
        <v>0</v>
      </c>
    </row>
    <row r="112" spans="1:70" s="82" customFormat="1" ht="12.75" customHeight="1" x14ac:dyDescent="0.3">
      <c r="A112" s="19"/>
      <c r="B112" s="19"/>
      <c r="C112" s="104"/>
      <c r="D112" s="10"/>
      <c r="E112" s="10" t="s">
        <v>772</v>
      </c>
      <c r="F112" s="10"/>
      <c r="G112" s="600" t="str">
        <f t="shared" ref="G112:AL112" si="44" xml:space="preserve"> G$25</f>
        <v>e6tons co2e</v>
      </c>
      <c r="H112" s="600">
        <f t="shared" si="44"/>
        <v>0</v>
      </c>
      <c r="I112" s="600">
        <f t="shared" si="44"/>
        <v>650.16536399999995</v>
      </c>
      <c r="J112" s="600">
        <f t="shared" si="44"/>
        <v>678.658772</v>
      </c>
      <c r="K112" s="600">
        <f t="shared" si="44"/>
        <v>721.04698399999995</v>
      </c>
      <c r="L112" s="600">
        <f t="shared" si="44"/>
        <v>756.34057299999995</v>
      </c>
      <c r="M112" s="600">
        <f t="shared" si="44"/>
        <v>802.66933400000005</v>
      </c>
      <c r="N112" s="600">
        <f t="shared" si="44"/>
        <v>827.51734199999999</v>
      </c>
      <c r="O112" s="600">
        <f t="shared" si="44"/>
        <v>891.73738100000003</v>
      </c>
      <c r="P112" s="600">
        <f t="shared" si="44"/>
        <v>941.907241</v>
      </c>
      <c r="Q112" s="600">
        <f t="shared" si="44"/>
        <v>1008.297454</v>
      </c>
      <c r="R112" s="600">
        <f t="shared" si="44"/>
        <v>1085.46723</v>
      </c>
      <c r="S112" s="600">
        <f t="shared" si="44"/>
        <v>1144.3495350000001</v>
      </c>
      <c r="T112" s="600">
        <f t="shared" si="44"/>
        <v>1179.62356</v>
      </c>
      <c r="U112" s="600">
        <f t="shared" si="44"/>
        <v>1191.8472770000001</v>
      </c>
      <c r="V112" s="600">
        <f t="shared" si="44"/>
        <v>1176.064903</v>
      </c>
      <c r="W112" s="600">
        <f t="shared" si="44"/>
        <v>1135.3786809999999</v>
      </c>
      <c r="X112" s="600">
        <f t="shared" si="44"/>
        <v>1043.5741029999999</v>
      </c>
      <c r="Y112" s="600">
        <f t="shared" si="44"/>
        <v>1063.8958620000001</v>
      </c>
      <c r="Z112" s="600">
        <f t="shared" si="44"/>
        <v>1042.126381</v>
      </c>
      <c r="AA112" s="600">
        <f t="shared" si="44"/>
        <v>1046.300303</v>
      </c>
      <c r="AB112" s="600">
        <f t="shared" si="44"/>
        <v>1081.5933769999999</v>
      </c>
      <c r="AC112" s="600">
        <f t="shared" si="44"/>
        <v>2843.4229672390002</v>
      </c>
      <c r="AD112" s="600">
        <f t="shared" si="44"/>
        <v>2844.9334541809999</v>
      </c>
      <c r="AE112" s="600">
        <f t="shared" si="44"/>
        <v>2855.95921512</v>
      </c>
      <c r="AF112" s="600">
        <f t="shared" si="44"/>
        <v>2914.4016702059998</v>
      </c>
      <c r="AG112" s="600">
        <f t="shared" si="44"/>
        <v>3215.457101122</v>
      </c>
      <c r="AH112" s="600">
        <f t="shared" si="44"/>
        <v>3350.4685143090001</v>
      </c>
      <c r="AI112" s="600">
        <f t="shared" si="44"/>
        <v>3396.0066763340001</v>
      </c>
      <c r="AJ112" s="600">
        <f t="shared" si="44"/>
        <v>3572.6234202139999</v>
      </c>
      <c r="AK112" s="600">
        <f t="shared" si="44"/>
        <v>3754.1084696160001</v>
      </c>
      <c r="AL112" s="600">
        <f t="shared" si="44"/>
        <v>3926.3952733030001</v>
      </c>
      <c r="AM112" s="600">
        <f t="shared" ref="AM112:BO112" si="45" xml:space="preserve"> AM$25</f>
        <v>3973.0111942980002</v>
      </c>
      <c r="AN112" s="600">
        <f t="shared" si="45"/>
        <v>4057.2236296380001</v>
      </c>
      <c r="AO112" s="600">
        <f t="shared" si="45"/>
        <v>4076.853622392</v>
      </c>
      <c r="AP112" s="600">
        <f t="shared" si="45"/>
        <v>4182.3167494890004</v>
      </c>
      <c r="AQ112" s="600">
        <f t="shared" si="45"/>
        <v>4175.6577352900003</v>
      </c>
      <c r="AR112" s="600">
        <f t="shared" si="45"/>
        <v>4297.7829776629997</v>
      </c>
      <c r="AS112" s="600">
        <f t="shared" si="45"/>
        <v>4396.5820718340001</v>
      </c>
      <c r="AT112" s="600">
        <f t="shared" si="45"/>
        <v>4422.8625204809996</v>
      </c>
      <c r="AU112" s="600">
        <f t="shared" si="45"/>
        <v>4458.3605003169996</v>
      </c>
      <c r="AV112" s="600">
        <f t="shared" si="45"/>
        <v>4572.5247943260001</v>
      </c>
      <c r="AW112" s="600">
        <f t="shared" si="45"/>
        <v>4736.2870947310003</v>
      </c>
      <c r="AX112" s="600">
        <f t="shared" si="45"/>
        <v>4755.9289703639997</v>
      </c>
      <c r="AY112" s="600">
        <f t="shared" si="45"/>
        <v>4974.516835292</v>
      </c>
      <c r="AZ112" s="600">
        <f t="shared" si="45"/>
        <v>5120.2187383889996</v>
      </c>
      <c r="BA112" s="600">
        <f t="shared" si="45"/>
        <v>5279.8876357720001</v>
      </c>
      <c r="BB112" s="600">
        <f t="shared" si="45"/>
        <v>5430.1429278140004</v>
      </c>
      <c r="BC112" s="600">
        <f t="shared" si="45"/>
        <v>5631.2794113919999</v>
      </c>
      <c r="BD112" s="600">
        <f t="shared" si="45"/>
        <v>5811.8192042250002</v>
      </c>
      <c r="BE112" s="600">
        <f t="shared" si="45"/>
        <v>5978.8540081829997</v>
      </c>
      <c r="BF112" s="600">
        <f t="shared" si="45"/>
        <v>5782.2393875899998</v>
      </c>
      <c r="BG112" s="600">
        <f t="shared" si="45"/>
        <v>6323.9239677109999</v>
      </c>
      <c r="BH112" s="600">
        <f t="shared" si="45"/>
        <v>6512.9883659300003</v>
      </c>
      <c r="BI112" s="600">
        <f t="shared" si="45"/>
        <v>6662.056920043</v>
      </c>
      <c r="BJ112" s="600">
        <f t="shared" si="45"/>
        <v>6760.094299845</v>
      </c>
      <c r="BK112" s="600">
        <f t="shared" si="45"/>
        <v>6785.6371721469995</v>
      </c>
      <c r="BL112" s="600">
        <f t="shared" si="45"/>
        <v>6887.3675876630004</v>
      </c>
      <c r="BM112" s="600">
        <f t="shared" si="45"/>
        <v>7027.7318925870004</v>
      </c>
      <c r="BN112" s="600">
        <f t="shared" si="45"/>
        <v>7259.328867448</v>
      </c>
      <c r="BO112" s="600">
        <f t="shared" si="45"/>
        <v>7626.6833558119997</v>
      </c>
      <c r="BP112" s="600"/>
      <c r="BQ112" s="600"/>
      <c r="BR112" s="600"/>
    </row>
    <row r="114" spans="2:70" ht="12.75" customHeight="1" x14ac:dyDescent="0.3">
      <c r="E114" s="311" t="s">
        <v>773</v>
      </c>
      <c r="F114" s="47" t="s">
        <v>758</v>
      </c>
    </row>
    <row r="115" spans="2:70" ht="12.75" customHeight="1" x14ac:dyDescent="0.3">
      <c r="E115" s="138" t="s">
        <v>754</v>
      </c>
      <c r="F115" s="47" t="s">
        <v>759</v>
      </c>
    </row>
    <row r="117" spans="2:70" ht="12.75" customHeight="1" x14ac:dyDescent="0.3">
      <c r="B117" s="13" t="s">
        <v>762</v>
      </c>
    </row>
    <row r="118" spans="2:70" ht="12.75" customHeight="1" x14ac:dyDescent="0.3">
      <c r="E118" s="47" t="s">
        <v>763</v>
      </c>
      <c r="G118" s="310" t="str">
        <f xml:space="preserve"> G$63</f>
        <v>e6tons co2e</v>
      </c>
      <c r="H118" s="310">
        <f xml:space="preserve"> H$63</f>
        <v>0</v>
      </c>
      <c r="I118" s="312">
        <f t="shared" ref="I118:AN118" si="46" xml:space="preserve"> J$63</f>
        <v>4917.0880000000006</v>
      </c>
      <c r="J118" s="312">
        <f t="shared" si="46"/>
        <v>4902.4319999999998</v>
      </c>
      <c r="K118" s="312">
        <f t="shared" si="46"/>
        <v>5100.2880000000005</v>
      </c>
      <c r="L118" s="312">
        <f t="shared" si="46"/>
        <v>5195.5520000000006</v>
      </c>
      <c r="M118" s="312">
        <f t="shared" si="46"/>
        <v>5279.8240000000005</v>
      </c>
      <c r="N118" s="312">
        <f t="shared" si="46"/>
        <v>5327.4560000000001</v>
      </c>
      <c r="O118" s="312">
        <f t="shared" si="46"/>
        <v>5243.1840000000002</v>
      </c>
      <c r="P118" s="312">
        <f t="shared" si="46"/>
        <v>5301.808</v>
      </c>
      <c r="Q118" s="312">
        <f t="shared" si="46"/>
        <v>5503.3280000000004</v>
      </c>
      <c r="R118" s="312">
        <f t="shared" si="46"/>
        <v>5679.2</v>
      </c>
      <c r="S118" s="312">
        <f t="shared" si="46"/>
        <v>5682.8640000000005</v>
      </c>
      <c r="T118" s="312">
        <f t="shared" si="46"/>
        <v>5675.5360000000001</v>
      </c>
      <c r="U118" s="312">
        <f t="shared" si="46"/>
        <v>5836.7520000000004</v>
      </c>
      <c r="V118" s="312">
        <f t="shared" si="46"/>
        <v>5847.7440000000006</v>
      </c>
      <c r="W118" s="312">
        <f t="shared" si="46"/>
        <v>5975.9840000000004</v>
      </c>
      <c r="X118" s="312">
        <f t="shared" si="46"/>
        <v>6243.4560000000001</v>
      </c>
      <c r="Y118" s="312">
        <f t="shared" si="46"/>
        <v>6375.3600000000006</v>
      </c>
      <c r="Z118" s="312">
        <f t="shared" si="46"/>
        <v>6569.5520000000006</v>
      </c>
      <c r="AA118" s="312">
        <f t="shared" si="46"/>
        <v>6815.04</v>
      </c>
      <c r="AB118" s="312">
        <f t="shared" si="46"/>
        <v>7016.56</v>
      </c>
      <c r="AC118" s="312">
        <f t="shared" si="46"/>
        <v>6972.5920000000006</v>
      </c>
      <c r="AD118" s="312">
        <f t="shared" si="46"/>
        <v>7100.8320000000003</v>
      </c>
      <c r="AE118" s="312">
        <f t="shared" si="46"/>
        <v>7313.3440000000001</v>
      </c>
      <c r="AF118" s="312">
        <f t="shared" si="46"/>
        <v>7624.7840000000006</v>
      </c>
      <c r="AG118" s="312">
        <f t="shared" si="46"/>
        <v>8178.0480000000007</v>
      </c>
      <c r="AH118" s="312">
        <f t="shared" si="46"/>
        <v>8269.648000000001</v>
      </c>
      <c r="AI118" s="312">
        <f t="shared" si="46"/>
        <v>8566.4320000000007</v>
      </c>
      <c r="AJ118" s="312">
        <f t="shared" si="46"/>
        <v>8859.5519999999997</v>
      </c>
      <c r="AK118" s="312">
        <f t="shared" si="46"/>
        <v>8881.5360000000001</v>
      </c>
      <c r="AL118" s="312">
        <f t="shared" si="46"/>
        <v>8720.32</v>
      </c>
      <c r="AM118" s="312">
        <f t="shared" si="46"/>
        <v>8639.7119999999995</v>
      </c>
      <c r="AN118" s="312">
        <f t="shared" si="46"/>
        <v>8423.5360000000001</v>
      </c>
      <c r="AO118" s="312">
        <f t="shared" ref="AO118:BP118" si="47" xml:space="preserve"> AP$63</f>
        <v>8522.4639999999999</v>
      </c>
      <c r="AP118" s="312">
        <f t="shared" si="47"/>
        <v>8573.76</v>
      </c>
      <c r="AQ118" s="312">
        <f t="shared" si="47"/>
        <v>8822.9120000000003</v>
      </c>
      <c r="AR118" s="312">
        <f t="shared" si="47"/>
        <v>9035.4240000000009</v>
      </c>
      <c r="AS118" s="312">
        <f t="shared" si="47"/>
        <v>8987.7919999999995</v>
      </c>
      <c r="AT118" s="312">
        <f t="shared" si="47"/>
        <v>8749.6319999999996</v>
      </c>
      <c r="AU118" s="312">
        <f t="shared" si="47"/>
        <v>8680.0159999999996</v>
      </c>
      <c r="AV118" s="312">
        <f t="shared" si="47"/>
        <v>8998.7839999999997</v>
      </c>
      <c r="AW118" s="312">
        <f t="shared" si="47"/>
        <v>9050.08</v>
      </c>
      <c r="AX118" s="312">
        <f t="shared" si="47"/>
        <v>9438.4639999999999</v>
      </c>
      <c r="AY118" s="312">
        <f t="shared" si="47"/>
        <v>10211.568000000001</v>
      </c>
      <c r="AZ118" s="312">
        <f t="shared" si="47"/>
        <v>10878.416000000001</v>
      </c>
      <c r="BA118" s="312">
        <f t="shared" si="47"/>
        <v>11537.936</v>
      </c>
      <c r="BB118" s="312">
        <f t="shared" si="47"/>
        <v>12193.792000000001</v>
      </c>
      <c r="BC118" s="312">
        <f t="shared" si="47"/>
        <v>12776.368</v>
      </c>
      <c r="BD118" s="312">
        <f t="shared" si="47"/>
        <v>13260.016</v>
      </c>
      <c r="BE118" s="312">
        <f t="shared" si="47"/>
        <v>13095.136</v>
      </c>
      <c r="BF118" s="312">
        <f t="shared" si="47"/>
        <v>13930.528</v>
      </c>
      <c r="BG118" s="312">
        <f t="shared" si="47"/>
        <v>14747.6</v>
      </c>
      <c r="BH118" s="312">
        <f t="shared" si="47"/>
        <v>14901.488000000001</v>
      </c>
      <c r="BI118" s="312">
        <f t="shared" si="47"/>
        <v>14919.808000000001</v>
      </c>
      <c r="BJ118" s="312">
        <f t="shared" si="47"/>
        <v>14945.456</v>
      </c>
      <c r="BK118" s="312">
        <f t="shared" si="47"/>
        <v>14623.024000000001</v>
      </c>
      <c r="BL118" s="312">
        <f t="shared" si="47"/>
        <v>14362.880000000001</v>
      </c>
      <c r="BM118" s="312">
        <f t="shared" si="47"/>
        <v>14414.176000000001</v>
      </c>
      <c r="BN118" s="312">
        <f t="shared" si="47"/>
        <v>14619.36</v>
      </c>
      <c r="BO118" s="312">
        <f t="shared" si="47"/>
        <v>14362.55763180442</v>
      </c>
      <c r="BP118" s="312">
        <f t="shared" si="47"/>
        <v>0</v>
      </c>
    </row>
    <row r="119" spans="2:70" ht="12.75" customHeight="1" x14ac:dyDescent="0.3">
      <c r="E119" s="47" t="s">
        <v>764</v>
      </c>
      <c r="G119" s="310" t="str">
        <f t="shared" ref="G119:AL119" si="48" xml:space="preserve"> G$26</f>
        <v>e6tons co2e</v>
      </c>
      <c r="H119" s="310">
        <f t="shared" si="48"/>
        <v>0</v>
      </c>
      <c r="I119" s="312">
        <f t="shared" si="48"/>
        <v>915.20038999999997</v>
      </c>
      <c r="J119" s="312">
        <f t="shared" si="48"/>
        <v>895.36731499999996</v>
      </c>
      <c r="K119" s="312">
        <f t="shared" si="48"/>
        <v>922.08600300000001</v>
      </c>
      <c r="L119" s="312">
        <f t="shared" si="48"/>
        <v>968.73028499999998</v>
      </c>
      <c r="M119" s="312">
        <f t="shared" si="48"/>
        <v>1018.939941</v>
      </c>
      <c r="N119" s="312">
        <f t="shared" si="48"/>
        <v>1075.146471</v>
      </c>
      <c r="O119" s="312">
        <f t="shared" si="48"/>
        <v>1127.0402919999999</v>
      </c>
      <c r="P119" s="312">
        <f t="shared" si="48"/>
        <v>1106.8903760000001</v>
      </c>
      <c r="Q119" s="312">
        <f t="shared" si="48"/>
        <v>1145.7585429999999</v>
      </c>
      <c r="R119" s="312">
        <f t="shared" si="48"/>
        <v>1148.256664</v>
      </c>
      <c r="S119" s="312">
        <f t="shared" si="48"/>
        <v>1134.4412749999999</v>
      </c>
      <c r="T119" s="312">
        <f t="shared" si="48"/>
        <v>1076.1240319999999</v>
      </c>
      <c r="U119" s="312">
        <f t="shared" si="48"/>
        <v>1121.253602</v>
      </c>
      <c r="V119" s="312">
        <f t="shared" si="48"/>
        <v>1206.273733</v>
      </c>
      <c r="W119" s="312">
        <f t="shared" si="48"/>
        <v>1185.2386530000001</v>
      </c>
      <c r="X119" s="312">
        <f t="shared" si="48"/>
        <v>1180.732528</v>
      </c>
      <c r="Y119" s="312">
        <f t="shared" si="48"/>
        <v>1265.6463550000001</v>
      </c>
      <c r="Z119" s="312">
        <f t="shared" si="48"/>
        <v>1299.5448919999999</v>
      </c>
      <c r="AA119" s="312">
        <f t="shared" si="48"/>
        <v>1298.0976029999999</v>
      </c>
      <c r="AB119" s="312">
        <f t="shared" si="48"/>
        <v>1409.7901879999999</v>
      </c>
      <c r="AC119" s="312">
        <f t="shared" si="48"/>
        <v>7455.93975375439</v>
      </c>
      <c r="AD119" s="312">
        <f t="shared" si="48"/>
        <v>7481.9908712035403</v>
      </c>
      <c r="AE119" s="312">
        <f t="shared" si="48"/>
        <v>7620.2731191558696</v>
      </c>
      <c r="AF119" s="312">
        <f t="shared" si="48"/>
        <v>7830.23906596084</v>
      </c>
      <c r="AG119" s="312">
        <f t="shared" si="48"/>
        <v>8182.67307190676</v>
      </c>
      <c r="AH119" s="312">
        <f t="shared" si="48"/>
        <v>8474.47924690117</v>
      </c>
      <c r="AI119" s="312">
        <f t="shared" si="48"/>
        <v>8574.2000988898508</v>
      </c>
      <c r="AJ119" s="312">
        <f t="shared" si="48"/>
        <v>8912.3480964529299</v>
      </c>
      <c r="AK119" s="312">
        <f t="shared" si="48"/>
        <v>9183.3927636850003</v>
      </c>
      <c r="AL119" s="312">
        <f t="shared" si="48"/>
        <v>9190.3665172295896</v>
      </c>
      <c r="AM119" s="312">
        <f t="shared" ref="AM119:BO119" si="49" xml:space="preserve"> AM$26</f>
        <v>9108.8843894441197</v>
      </c>
      <c r="AN119" s="312">
        <f t="shared" si="49"/>
        <v>8824.8035278295793</v>
      </c>
      <c r="AO119" s="312">
        <f t="shared" si="49"/>
        <v>8587.1863684800192</v>
      </c>
      <c r="AP119" s="312">
        <f t="shared" si="49"/>
        <v>8579.33270274405</v>
      </c>
      <c r="AQ119" s="312">
        <f t="shared" si="49"/>
        <v>8619.8271300042306</v>
      </c>
      <c r="AR119" s="312">
        <f t="shared" si="49"/>
        <v>8870.65842705674</v>
      </c>
      <c r="AS119" s="312">
        <f t="shared" si="49"/>
        <v>9067.0089725555208</v>
      </c>
      <c r="AT119" s="312">
        <f t="shared" si="49"/>
        <v>8925.5267327556194</v>
      </c>
      <c r="AU119" s="312">
        <f t="shared" si="49"/>
        <v>8871.2754942812207</v>
      </c>
      <c r="AV119" s="312">
        <f t="shared" si="49"/>
        <v>8915.2608620355804</v>
      </c>
      <c r="AW119" s="312">
        <f t="shared" si="49"/>
        <v>9381.8555176874597</v>
      </c>
      <c r="AX119" s="312">
        <f t="shared" si="49"/>
        <v>9481.3754614323498</v>
      </c>
      <c r="AY119" s="312">
        <f t="shared" si="49"/>
        <v>9729.0173361879806</v>
      </c>
      <c r="AZ119" s="312">
        <f t="shared" si="49"/>
        <v>10536.0397307974</v>
      </c>
      <c r="BA119" s="312">
        <f t="shared" si="49"/>
        <v>11439.9453525715</v>
      </c>
      <c r="BB119" s="312">
        <f t="shared" si="49"/>
        <v>12210.2320496056</v>
      </c>
      <c r="BC119" s="312">
        <f t="shared" si="49"/>
        <v>12884.6246659188</v>
      </c>
      <c r="BD119" s="312">
        <f t="shared" si="49"/>
        <v>13522.2281527742</v>
      </c>
      <c r="BE119" s="312">
        <f t="shared" si="49"/>
        <v>13766.575727330601</v>
      </c>
      <c r="BF119" s="312">
        <f t="shared" si="49"/>
        <v>13886.777198469101</v>
      </c>
      <c r="BG119" s="312">
        <f t="shared" si="49"/>
        <v>15035.601794108699</v>
      </c>
      <c r="BH119" s="312">
        <f t="shared" si="49"/>
        <v>15850.888007242</v>
      </c>
      <c r="BI119" s="312">
        <f t="shared" si="49"/>
        <v>16325.7057668332</v>
      </c>
      <c r="BJ119" s="312">
        <f t="shared" si="49"/>
        <v>16505.5220409219</v>
      </c>
      <c r="BK119" s="312">
        <f t="shared" si="49"/>
        <v>16392.746654552699</v>
      </c>
      <c r="BL119" s="312">
        <f t="shared" si="49"/>
        <v>15844.416121415599</v>
      </c>
      <c r="BM119" s="312">
        <f t="shared" si="49"/>
        <v>14956.562249078301</v>
      </c>
      <c r="BN119" s="312">
        <f t="shared" si="49"/>
        <v>15365.3860700979</v>
      </c>
      <c r="BO119" s="312">
        <f t="shared" si="49"/>
        <v>15783.0591791283</v>
      </c>
      <c r="BP119" s="312">
        <f xml:space="preserve"> BQ$26</f>
        <v>0</v>
      </c>
      <c r="BQ119" s="312">
        <f xml:space="preserve"> BQ$27</f>
        <v>0</v>
      </c>
      <c r="BR119" s="310">
        <f xml:space="preserve"> BR$27</f>
        <v>0</v>
      </c>
    </row>
    <row r="121" spans="2:70" ht="12.75" customHeight="1" x14ac:dyDescent="0.3">
      <c r="E121" s="311" t="s">
        <v>765</v>
      </c>
      <c r="F121" s="47" t="s">
        <v>758</v>
      </c>
    </row>
    <row r="122" spans="2:70" ht="12.75" customHeight="1" x14ac:dyDescent="0.3">
      <c r="E122" s="138" t="s">
        <v>754</v>
      </c>
      <c r="F122" s="47" t="s">
        <v>759</v>
      </c>
    </row>
    <row r="148" spans="1:70" s="14" customFormat="1" ht="12.75" customHeight="1" x14ac:dyDescent="0.3">
      <c r="A148" s="409" t="s">
        <v>871</v>
      </c>
      <c r="B148" s="409"/>
      <c r="C148" s="410"/>
      <c r="D148" s="9"/>
      <c r="E148" s="409"/>
      <c r="F148" s="409"/>
      <c r="G148" s="409"/>
      <c r="H148" s="40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  <c r="AA148" s="289"/>
      <c r="AB148" s="289"/>
      <c r="AC148" s="289"/>
      <c r="AD148" s="289"/>
      <c r="AE148" s="289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9"/>
      <c r="AP148" s="289"/>
      <c r="AQ148" s="289"/>
      <c r="AR148" s="289"/>
      <c r="AS148" s="289"/>
      <c r="AT148" s="289"/>
      <c r="AU148" s="289"/>
      <c r="AV148" s="289"/>
      <c r="AW148" s="289"/>
      <c r="AX148" s="289"/>
      <c r="AY148" s="289"/>
      <c r="AZ148" s="289"/>
      <c r="BA148" s="289"/>
      <c r="BB148" s="289"/>
      <c r="BC148" s="289"/>
      <c r="BD148" s="289"/>
      <c r="BE148" s="289"/>
      <c r="BF148" s="289"/>
      <c r="BG148" s="289"/>
      <c r="BH148" s="289"/>
      <c r="BI148" s="289"/>
      <c r="BJ148" s="289"/>
      <c r="BK148" s="289"/>
      <c r="BL148" s="289"/>
      <c r="BM148" s="289"/>
      <c r="BN148" s="289"/>
      <c r="BO148" s="289"/>
      <c r="BP148" s="289"/>
      <c r="BQ148" s="289"/>
      <c r="BR148" s="409"/>
    </row>
    <row r="150" spans="1:70" ht="12.75" customHeight="1" x14ac:dyDescent="0.3">
      <c r="B150" s="13" t="s">
        <v>860</v>
      </c>
    </row>
    <row r="151" spans="1:70" ht="12.75" customHeight="1" x14ac:dyDescent="0.3">
      <c r="E151" s="310" t="str">
        <f t="shared" ref="E151:L151" si="50" xml:space="preserve"> E$32</f>
        <v>BP Oil Production</v>
      </c>
      <c r="F151" s="310">
        <f t="shared" si="50"/>
        <v>0</v>
      </c>
      <c r="G151" s="310" t="str">
        <f t="shared" si="50"/>
        <v>kbpd</v>
      </c>
      <c r="H151" s="310">
        <f t="shared" si="50"/>
        <v>0</v>
      </c>
      <c r="I151" s="310">
        <f t="shared" si="50"/>
        <v>0</v>
      </c>
      <c r="J151" s="310">
        <f t="shared" si="50"/>
        <v>0</v>
      </c>
      <c r="K151" s="310">
        <f t="shared" si="50"/>
        <v>0</v>
      </c>
      <c r="L151" s="310">
        <f t="shared" si="50"/>
        <v>0</v>
      </c>
      <c r="M151" s="310">
        <f t="shared" ref="M151:AR151" si="51" xml:space="preserve"> M$32</f>
        <v>0</v>
      </c>
      <c r="N151" s="310">
        <f t="shared" si="51"/>
        <v>31791.906986301372</v>
      </c>
      <c r="O151" s="310">
        <f t="shared" si="51"/>
        <v>34560.929416438361</v>
      </c>
      <c r="P151" s="310">
        <f t="shared" si="51"/>
        <v>37103.661353424657</v>
      </c>
      <c r="Q151" s="310">
        <f t="shared" si="51"/>
        <v>40418.298857923503</v>
      </c>
      <c r="R151" s="310">
        <f t="shared" si="51"/>
        <v>43648.661454794521</v>
      </c>
      <c r="S151" s="310">
        <f t="shared" si="51"/>
        <v>48074.783537530035</v>
      </c>
      <c r="T151" s="310">
        <f t="shared" si="51"/>
        <v>50785.244491817321</v>
      </c>
      <c r="U151" s="310">
        <f t="shared" si="51"/>
        <v>53553.865181318593</v>
      </c>
      <c r="V151" s="310">
        <f t="shared" si="51"/>
        <v>58551.79840128457</v>
      </c>
      <c r="W151" s="310">
        <f t="shared" si="51"/>
        <v>58671.083208021795</v>
      </c>
      <c r="X151" s="310">
        <f t="shared" si="51"/>
        <v>55810.762122008775</v>
      </c>
      <c r="Y151" s="310">
        <f t="shared" si="51"/>
        <v>60440.187744329669</v>
      </c>
      <c r="Z151" s="310">
        <f t="shared" si="51"/>
        <v>62740.326862108399</v>
      </c>
      <c r="AA151" s="310">
        <f t="shared" si="51"/>
        <v>63322.354065468346</v>
      </c>
      <c r="AB151" s="310">
        <f t="shared" si="51"/>
        <v>66067.416016575095</v>
      </c>
      <c r="AC151" s="310">
        <f t="shared" si="51"/>
        <v>62942.090022604141</v>
      </c>
      <c r="AD151" s="310">
        <f t="shared" si="51"/>
        <v>59527.064200708133</v>
      </c>
      <c r="AE151" s="310">
        <f t="shared" si="51"/>
        <v>57270.879335566184</v>
      </c>
      <c r="AF151" s="310">
        <f t="shared" si="51"/>
        <v>56591.867335888332</v>
      </c>
      <c r="AG151" s="310">
        <f t="shared" si="51"/>
        <v>57640.156616350767</v>
      </c>
      <c r="AH151" s="310">
        <f t="shared" si="51"/>
        <v>57344.651073438043</v>
      </c>
      <c r="AI151" s="310">
        <f t="shared" si="51"/>
        <v>60175.812863357038</v>
      </c>
      <c r="AJ151" s="310">
        <f t="shared" si="51"/>
        <v>60406.334442544692</v>
      </c>
      <c r="AK151" s="310">
        <f t="shared" si="51"/>
        <v>62840.499299404626</v>
      </c>
      <c r="AL151" s="310">
        <f t="shared" si="51"/>
        <v>63791.559930846328</v>
      </c>
      <c r="AM151" s="310">
        <f t="shared" si="51"/>
        <v>65021.882770682278</v>
      </c>
      <c r="AN151" s="310">
        <f t="shared" si="51"/>
        <v>64865.485031993929</v>
      </c>
      <c r="AO151" s="310">
        <f t="shared" si="51"/>
        <v>65703.967849370936</v>
      </c>
      <c r="AP151" s="310">
        <f t="shared" si="51"/>
        <v>65892.139447789625</v>
      </c>
      <c r="AQ151" s="310">
        <f t="shared" si="51"/>
        <v>66876.924333580013</v>
      </c>
      <c r="AR151" s="310">
        <f t="shared" si="51"/>
        <v>67840.996868500151</v>
      </c>
      <c r="AS151" s="310">
        <f t="shared" ref="AS151:BR151" si="52" xml:space="preserve"> AS$32</f>
        <v>69478.078351417716</v>
      </c>
      <c r="AT151" s="310">
        <f t="shared" si="52"/>
        <v>71252.610089618509</v>
      </c>
      <c r="AU151" s="310">
        <f t="shared" si="52"/>
        <v>73017.354583937718</v>
      </c>
      <c r="AV151" s="310">
        <f t="shared" si="52"/>
        <v>71518.256006081821</v>
      </c>
      <c r="AW151" s="310">
        <f t="shared" si="52"/>
        <v>74717.78474060513</v>
      </c>
      <c r="AX151" s="310">
        <f t="shared" si="52"/>
        <v>74942.963095887375</v>
      </c>
      <c r="AY151" s="310">
        <f t="shared" si="52"/>
        <v>74144.969463006069</v>
      </c>
      <c r="AZ151" s="310">
        <f t="shared" si="52"/>
        <v>77305.050941286812</v>
      </c>
      <c r="BA151" s="310">
        <f t="shared" si="52"/>
        <v>80979.1615368723</v>
      </c>
      <c r="BB151" s="310">
        <f t="shared" si="52"/>
        <v>81951.572134689341</v>
      </c>
      <c r="BC151" s="310">
        <f t="shared" si="52"/>
        <v>82711.274355190166</v>
      </c>
      <c r="BD151" s="310">
        <f t="shared" si="52"/>
        <v>82569.676988218504</v>
      </c>
      <c r="BE151" s="310">
        <f t="shared" si="52"/>
        <v>83234.064896655414</v>
      </c>
      <c r="BF151" s="310">
        <f t="shared" si="52"/>
        <v>81577.584191803981</v>
      </c>
      <c r="BG151" s="310">
        <f t="shared" si="52"/>
        <v>83409.283677344865</v>
      </c>
      <c r="BH151" s="310">
        <f t="shared" si="52"/>
        <v>84156.759900732024</v>
      </c>
      <c r="BI151" s="310">
        <f t="shared" si="52"/>
        <v>86366.038485518802</v>
      </c>
      <c r="BJ151" s="310">
        <f t="shared" si="52"/>
        <v>86794.167982446626</v>
      </c>
      <c r="BK151" s="310">
        <f t="shared" si="52"/>
        <v>88909.979618974976</v>
      </c>
      <c r="BL151" s="310">
        <f t="shared" si="52"/>
        <v>91732.644586395647</v>
      </c>
      <c r="BM151" s="310">
        <f t="shared" si="52"/>
        <v>92072.426308381109</v>
      </c>
      <c r="BN151" s="310">
        <f t="shared" si="52"/>
        <v>92797.834744866574</v>
      </c>
      <c r="BO151" s="310">
        <f t="shared" si="52"/>
        <v>95254.091610993215</v>
      </c>
      <c r="BP151" s="310">
        <f t="shared" si="52"/>
        <v>95192.450727548421</v>
      </c>
      <c r="BQ151" s="310">
        <f t="shared" si="52"/>
        <v>0</v>
      </c>
      <c r="BR151" s="310">
        <f t="shared" si="52"/>
        <v>0</v>
      </c>
    </row>
    <row r="152" spans="1:70" ht="12.75" customHeight="1" x14ac:dyDescent="0.3">
      <c r="E152" s="301" t="str">
        <f xml:space="preserve"> 'General Inputs'!E$68</f>
        <v>Thousands in a million</v>
      </c>
      <c r="F152" s="301">
        <f xml:space="preserve"> 'General Inputs'!F$68</f>
        <v>1000</v>
      </c>
      <c r="G152" s="301" t="str">
        <f xml:space="preserve"> 'General Inputs'!G$68</f>
        <v>ratio</v>
      </c>
      <c r="H152" s="310"/>
      <c r="I152" s="310"/>
      <c r="J152" s="310"/>
      <c r="K152" s="310"/>
      <c r="L152" s="310"/>
      <c r="M152" s="310"/>
      <c r="N152" s="310"/>
      <c r="O152" s="310"/>
      <c r="P152" s="310"/>
      <c r="Q152" s="310"/>
      <c r="R152" s="310"/>
      <c r="S152" s="310"/>
      <c r="T152" s="310"/>
      <c r="U152" s="310"/>
      <c r="V152" s="310"/>
      <c r="W152" s="310"/>
      <c r="X152" s="310"/>
      <c r="Y152" s="310"/>
      <c r="Z152" s="310"/>
      <c r="AA152" s="310"/>
      <c r="AB152" s="310"/>
      <c r="AC152" s="310"/>
      <c r="AD152" s="310"/>
      <c r="AE152" s="310"/>
      <c r="AF152" s="310"/>
      <c r="AG152" s="310"/>
      <c r="AH152" s="310"/>
      <c r="AI152" s="310"/>
      <c r="AJ152" s="310"/>
      <c r="AK152" s="310"/>
      <c r="AL152" s="310"/>
      <c r="AM152" s="310"/>
      <c r="AN152" s="310"/>
      <c r="AO152" s="310"/>
      <c r="AP152" s="310"/>
      <c r="AQ152" s="310"/>
      <c r="AR152" s="310"/>
      <c r="AS152" s="310"/>
      <c r="AT152" s="310"/>
      <c r="AU152" s="310"/>
      <c r="AV152" s="310"/>
      <c r="AW152" s="310"/>
      <c r="AX152" s="310"/>
      <c r="AY152" s="310"/>
      <c r="AZ152" s="310"/>
      <c r="BA152" s="310"/>
      <c r="BB152" s="310"/>
      <c r="BC152" s="310"/>
      <c r="BD152" s="310"/>
      <c r="BE152" s="310"/>
      <c r="BF152" s="310"/>
      <c r="BG152" s="310"/>
      <c r="BH152" s="310"/>
      <c r="BI152" s="310"/>
      <c r="BJ152" s="310"/>
      <c r="BK152" s="310"/>
      <c r="BL152" s="310"/>
      <c r="BM152" s="310"/>
      <c r="BN152" s="310"/>
      <c r="BO152" s="310"/>
      <c r="BP152" s="310"/>
      <c r="BQ152" s="310"/>
      <c r="BR152" s="310"/>
    </row>
    <row r="153" spans="1:70" ht="12.75" customHeight="1" x14ac:dyDescent="0.3">
      <c r="E153" s="301" t="str">
        <f xml:space="preserve"> 'General Inputs'!E$67</f>
        <v>Days in a Year</v>
      </c>
      <c r="F153" s="301">
        <f xml:space="preserve"> 'General Inputs'!F$67</f>
        <v>350</v>
      </c>
      <c r="G153" s="301" t="str">
        <f xml:space="preserve"> 'General Inputs'!G$67</f>
        <v>days</v>
      </c>
      <c r="H153" s="310"/>
      <c r="I153" s="310"/>
      <c r="J153" s="310"/>
      <c r="K153" s="310"/>
      <c r="L153" s="310"/>
      <c r="M153" s="310"/>
      <c r="N153" s="310"/>
      <c r="O153" s="310"/>
      <c r="P153" s="310"/>
      <c r="Q153" s="310"/>
      <c r="R153" s="310"/>
      <c r="S153" s="310"/>
      <c r="T153" s="310"/>
      <c r="U153" s="310"/>
      <c r="V153" s="310"/>
      <c r="W153" s="310"/>
      <c r="X153" s="310"/>
      <c r="Y153" s="310"/>
      <c r="Z153" s="310"/>
      <c r="AA153" s="310"/>
      <c r="AB153" s="310"/>
      <c r="AC153" s="310"/>
      <c r="AD153" s="310"/>
      <c r="AE153" s="310"/>
      <c r="AF153" s="310"/>
      <c r="AG153" s="310"/>
      <c r="AH153" s="310"/>
      <c r="AI153" s="310"/>
      <c r="AJ153" s="310"/>
      <c r="AK153" s="310"/>
      <c r="AL153" s="310"/>
      <c r="AM153" s="310"/>
      <c r="AN153" s="310"/>
      <c r="AO153" s="310"/>
      <c r="AP153" s="310"/>
      <c r="AQ153" s="310"/>
      <c r="AR153" s="310"/>
      <c r="AS153" s="310"/>
      <c r="AT153" s="310"/>
      <c r="AU153" s="310"/>
      <c r="AV153" s="310"/>
      <c r="AW153" s="310"/>
      <c r="AX153" s="310"/>
      <c r="AY153" s="310"/>
      <c r="AZ153" s="310"/>
      <c r="BA153" s="310"/>
      <c r="BB153" s="310"/>
      <c r="BC153" s="310"/>
      <c r="BD153" s="310"/>
      <c r="BE153" s="310"/>
      <c r="BF153" s="310"/>
      <c r="BG153" s="310"/>
      <c r="BH153" s="310"/>
      <c r="BI153" s="310"/>
      <c r="BJ153" s="310"/>
      <c r="BK153" s="310"/>
      <c r="BL153" s="310"/>
      <c r="BM153" s="310"/>
      <c r="BN153" s="310"/>
      <c r="BO153" s="310"/>
      <c r="BP153" s="310"/>
      <c r="BQ153" s="310"/>
      <c r="BR153" s="310"/>
    </row>
    <row r="154" spans="1:70" s="137" customFormat="1" ht="12.75" customHeight="1" x14ac:dyDescent="0.3">
      <c r="A154" s="134"/>
      <c r="B154" s="134"/>
      <c r="C154" s="135"/>
      <c r="D154" s="136"/>
      <c r="E154" s="424" t="s">
        <v>858</v>
      </c>
      <c r="F154" s="424"/>
      <c r="G154" s="424" t="s">
        <v>646</v>
      </c>
      <c r="H154" s="424"/>
      <c r="I154" s="424">
        <f t="shared" ref="I154:L154" si="53">I151*$F$153/$F$152</f>
        <v>0</v>
      </c>
      <c r="J154" s="424">
        <f t="shared" si="53"/>
        <v>0</v>
      </c>
      <c r="K154" s="424">
        <f t="shared" si="53"/>
        <v>0</v>
      </c>
      <c r="L154" s="424">
        <f t="shared" si="53"/>
        <v>0</v>
      </c>
      <c r="M154" s="424">
        <f t="shared" ref="M154:AR154" si="54">M151*$F$153/$F$152</f>
        <v>0</v>
      </c>
      <c r="N154" s="424">
        <f t="shared" si="54"/>
        <v>11127.167445205479</v>
      </c>
      <c r="O154" s="424">
        <f t="shared" si="54"/>
        <v>12096.325295753426</v>
      </c>
      <c r="P154" s="424">
        <f t="shared" si="54"/>
        <v>12986.281473698631</v>
      </c>
      <c r="Q154" s="424">
        <f t="shared" si="54"/>
        <v>14146.404600273225</v>
      </c>
      <c r="R154" s="424">
        <f t="shared" si="54"/>
        <v>15277.031509178081</v>
      </c>
      <c r="S154" s="424">
        <f t="shared" si="54"/>
        <v>16826.174238135514</v>
      </c>
      <c r="T154" s="424">
        <f t="shared" si="54"/>
        <v>17774.835572136064</v>
      </c>
      <c r="U154" s="424">
        <f t="shared" si="54"/>
        <v>18743.852813461508</v>
      </c>
      <c r="V154" s="424">
        <f t="shared" si="54"/>
        <v>20493.1294404496</v>
      </c>
      <c r="W154" s="424">
        <f t="shared" si="54"/>
        <v>20534.87912280763</v>
      </c>
      <c r="X154" s="424">
        <f t="shared" si="54"/>
        <v>19533.766742703072</v>
      </c>
      <c r="Y154" s="424">
        <f t="shared" si="54"/>
        <v>21154.065710515384</v>
      </c>
      <c r="Z154" s="424">
        <f t="shared" si="54"/>
        <v>21959.114401737941</v>
      </c>
      <c r="AA154" s="424">
        <f t="shared" si="54"/>
        <v>22162.823922913922</v>
      </c>
      <c r="AB154" s="424">
        <f t="shared" si="54"/>
        <v>23123.595605801285</v>
      </c>
      <c r="AC154" s="424">
        <f t="shared" si="54"/>
        <v>22029.731507911452</v>
      </c>
      <c r="AD154" s="424">
        <f t="shared" si="54"/>
        <v>20834.472470247845</v>
      </c>
      <c r="AE154" s="424">
        <f t="shared" si="54"/>
        <v>20044.807767448165</v>
      </c>
      <c r="AF154" s="424">
        <f t="shared" si="54"/>
        <v>19807.153567560916</v>
      </c>
      <c r="AG154" s="424">
        <f t="shared" si="54"/>
        <v>20174.054815722768</v>
      </c>
      <c r="AH154" s="424">
        <f t="shared" si="54"/>
        <v>20070.627875703318</v>
      </c>
      <c r="AI154" s="424">
        <f t="shared" si="54"/>
        <v>21061.534502174964</v>
      </c>
      <c r="AJ154" s="424">
        <f t="shared" si="54"/>
        <v>21142.217054890643</v>
      </c>
      <c r="AK154" s="424">
        <f t="shared" si="54"/>
        <v>21994.174754791617</v>
      </c>
      <c r="AL154" s="424">
        <f t="shared" si="54"/>
        <v>22327.045975796216</v>
      </c>
      <c r="AM154" s="424">
        <f t="shared" si="54"/>
        <v>22757.658969738797</v>
      </c>
      <c r="AN154" s="424">
        <f t="shared" si="54"/>
        <v>22702.919761197878</v>
      </c>
      <c r="AO154" s="424">
        <f t="shared" si="54"/>
        <v>22996.388747279827</v>
      </c>
      <c r="AP154" s="424">
        <f t="shared" si="54"/>
        <v>23062.248806726369</v>
      </c>
      <c r="AQ154" s="424">
        <f t="shared" si="54"/>
        <v>23406.923516753002</v>
      </c>
      <c r="AR154" s="424">
        <f t="shared" si="54"/>
        <v>23744.348903975053</v>
      </c>
      <c r="AS154" s="424">
        <f t="shared" ref="AS154:BR154" si="55">AS151*$F$153/$F$152</f>
        <v>24317.327422996201</v>
      </c>
      <c r="AT154" s="424">
        <f t="shared" si="55"/>
        <v>24938.413531366477</v>
      </c>
      <c r="AU154" s="424">
        <f t="shared" si="55"/>
        <v>25556.0741043782</v>
      </c>
      <c r="AV154" s="424">
        <f t="shared" si="55"/>
        <v>25031.389602128635</v>
      </c>
      <c r="AW154" s="424">
        <f t="shared" si="55"/>
        <v>26151.224659211795</v>
      </c>
      <c r="AX154" s="424">
        <f t="shared" si="55"/>
        <v>26230.037083560583</v>
      </c>
      <c r="AY154" s="424">
        <f t="shared" si="55"/>
        <v>25950.739312052123</v>
      </c>
      <c r="AZ154" s="424">
        <f t="shared" si="55"/>
        <v>27056.767829450382</v>
      </c>
      <c r="BA154" s="424">
        <f t="shared" si="55"/>
        <v>28342.706537905306</v>
      </c>
      <c r="BB154" s="424">
        <f t="shared" si="55"/>
        <v>28683.050247141269</v>
      </c>
      <c r="BC154" s="424">
        <f t="shared" si="55"/>
        <v>28948.946024316556</v>
      </c>
      <c r="BD154" s="424">
        <f t="shared" si="55"/>
        <v>28899.386945876475</v>
      </c>
      <c r="BE154" s="424">
        <f t="shared" si="55"/>
        <v>29131.922713829394</v>
      </c>
      <c r="BF154" s="424">
        <f t="shared" si="55"/>
        <v>28552.154467131393</v>
      </c>
      <c r="BG154" s="424">
        <f t="shared" si="55"/>
        <v>29193.249287070703</v>
      </c>
      <c r="BH154" s="424">
        <f t="shared" si="55"/>
        <v>29454.865965256206</v>
      </c>
      <c r="BI154" s="424">
        <f t="shared" si="55"/>
        <v>30228.113469931581</v>
      </c>
      <c r="BJ154" s="424">
        <f t="shared" si="55"/>
        <v>30377.95879385632</v>
      </c>
      <c r="BK154" s="424">
        <f t="shared" si="55"/>
        <v>31118.492866641242</v>
      </c>
      <c r="BL154" s="424">
        <f t="shared" si="55"/>
        <v>32106.425605238474</v>
      </c>
      <c r="BM154" s="424">
        <f t="shared" si="55"/>
        <v>32225.349207933388</v>
      </c>
      <c r="BN154" s="424">
        <f t="shared" si="55"/>
        <v>32479.242160703303</v>
      </c>
      <c r="BO154" s="424">
        <f t="shared" si="55"/>
        <v>33338.93206384762</v>
      </c>
      <c r="BP154" s="424">
        <f t="shared" si="55"/>
        <v>33317.357754641947</v>
      </c>
      <c r="BQ154" s="424">
        <f t="shared" si="55"/>
        <v>0</v>
      </c>
      <c r="BR154" s="424">
        <f t="shared" si="55"/>
        <v>0</v>
      </c>
    </row>
    <row r="155" spans="1:70" ht="12.75" customHeight="1" x14ac:dyDescent="0.3">
      <c r="E155" s="301"/>
      <c r="F155" s="301"/>
      <c r="G155" s="301"/>
      <c r="H155" s="310"/>
      <c r="I155" s="310"/>
      <c r="J155" s="310"/>
      <c r="K155" s="310"/>
      <c r="L155" s="310"/>
      <c r="M155" s="310"/>
      <c r="N155" s="310"/>
      <c r="O155" s="310"/>
      <c r="P155" s="310"/>
      <c r="Q155" s="310"/>
      <c r="R155" s="310"/>
      <c r="S155" s="310"/>
      <c r="T155" s="310"/>
      <c r="U155" s="310"/>
      <c r="V155" s="310"/>
      <c r="W155" s="310"/>
      <c r="X155" s="310"/>
      <c r="Y155" s="310"/>
      <c r="Z155" s="310"/>
      <c r="AA155" s="310"/>
      <c r="AB155" s="310"/>
      <c r="AC155" s="310"/>
      <c r="AD155" s="310"/>
      <c r="AE155" s="310"/>
      <c r="AF155" s="310"/>
      <c r="AG155" s="310"/>
      <c r="AH155" s="310"/>
      <c r="AI155" s="310"/>
      <c r="AJ155" s="310"/>
      <c r="AK155" s="310"/>
      <c r="AL155" s="310"/>
      <c r="AM155" s="310"/>
      <c r="AN155" s="310"/>
      <c r="AO155" s="310"/>
      <c r="AP155" s="310"/>
      <c r="AQ155" s="310"/>
      <c r="AR155" s="310"/>
      <c r="AS155" s="310"/>
      <c r="AT155" s="310"/>
      <c r="AU155" s="310"/>
      <c r="AV155" s="310"/>
      <c r="AW155" s="310"/>
      <c r="AX155" s="310"/>
      <c r="AY155" s="310"/>
      <c r="AZ155" s="310"/>
      <c r="BA155" s="310"/>
      <c r="BB155" s="310"/>
      <c r="BC155" s="310"/>
      <c r="BD155" s="310"/>
      <c r="BE155" s="310"/>
      <c r="BF155" s="310"/>
      <c r="BG155" s="310"/>
      <c r="BH155" s="310"/>
      <c r="BI155" s="310"/>
      <c r="BJ155" s="310"/>
      <c r="BK155" s="310"/>
      <c r="BL155" s="310"/>
      <c r="BM155" s="310"/>
      <c r="BN155" s="310"/>
      <c r="BO155" s="310"/>
      <c r="BP155" s="310"/>
      <c r="BQ155" s="310"/>
      <c r="BR155" s="310"/>
    </row>
    <row r="156" spans="1:70" ht="12.75" customHeight="1" x14ac:dyDescent="0.3">
      <c r="E156" s="310" t="str">
        <f t="shared" ref="E156:L156" si="56" xml:space="preserve"> E$154</f>
        <v>Oil Production</v>
      </c>
      <c r="F156" s="310">
        <f t="shared" si="56"/>
        <v>0</v>
      </c>
      <c r="G156" s="310" t="str">
        <f t="shared" si="56"/>
        <v>e6bbls</v>
      </c>
      <c r="H156" s="310">
        <f t="shared" si="56"/>
        <v>0</v>
      </c>
      <c r="I156" s="310">
        <f t="shared" si="56"/>
        <v>0</v>
      </c>
      <c r="J156" s="310">
        <f t="shared" si="56"/>
        <v>0</v>
      </c>
      <c r="K156" s="310">
        <f t="shared" si="56"/>
        <v>0</v>
      </c>
      <c r="L156" s="310">
        <f t="shared" si="56"/>
        <v>0</v>
      </c>
      <c r="M156" s="310">
        <f t="shared" ref="M156:AR156" si="57" xml:space="preserve"> M$154</f>
        <v>0</v>
      </c>
      <c r="N156" s="310">
        <f t="shared" si="57"/>
        <v>11127.167445205479</v>
      </c>
      <c r="O156" s="310">
        <f t="shared" si="57"/>
        <v>12096.325295753426</v>
      </c>
      <c r="P156" s="310">
        <f t="shared" si="57"/>
        <v>12986.281473698631</v>
      </c>
      <c r="Q156" s="310">
        <f t="shared" si="57"/>
        <v>14146.404600273225</v>
      </c>
      <c r="R156" s="310">
        <f t="shared" si="57"/>
        <v>15277.031509178081</v>
      </c>
      <c r="S156" s="310">
        <f t="shared" si="57"/>
        <v>16826.174238135514</v>
      </c>
      <c r="T156" s="310">
        <f t="shared" si="57"/>
        <v>17774.835572136064</v>
      </c>
      <c r="U156" s="310">
        <f t="shared" si="57"/>
        <v>18743.852813461508</v>
      </c>
      <c r="V156" s="310">
        <f t="shared" si="57"/>
        <v>20493.1294404496</v>
      </c>
      <c r="W156" s="310">
        <f t="shared" si="57"/>
        <v>20534.87912280763</v>
      </c>
      <c r="X156" s="310">
        <f t="shared" si="57"/>
        <v>19533.766742703072</v>
      </c>
      <c r="Y156" s="310">
        <f t="shared" si="57"/>
        <v>21154.065710515384</v>
      </c>
      <c r="Z156" s="310">
        <f t="shared" si="57"/>
        <v>21959.114401737941</v>
      </c>
      <c r="AA156" s="310">
        <f t="shared" si="57"/>
        <v>22162.823922913922</v>
      </c>
      <c r="AB156" s="310">
        <f t="shared" si="57"/>
        <v>23123.595605801285</v>
      </c>
      <c r="AC156" s="310">
        <f t="shared" si="57"/>
        <v>22029.731507911452</v>
      </c>
      <c r="AD156" s="310">
        <f t="shared" si="57"/>
        <v>20834.472470247845</v>
      </c>
      <c r="AE156" s="310">
        <f t="shared" si="57"/>
        <v>20044.807767448165</v>
      </c>
      <c r="AF156" s="310">
        <f t="shared" si="57"/>
        <v>19807.153567560916</v>
      </c>
      <c r="AG156" s="310">
        <f t="shared" si="57"/>
        <v>20174.054815722768</v>
      </c>
      <c r="AH156" s="310">
        <f t="shared" si="57"/>
        <v>20070.627875703318</v>
      </c>
      <c r="AI156" s="310">
        <f t="shared" si="57"/>
        <v>21061.534502174964</v>
      </c>
      <c r="AJ156" s="310">
        <f t="shared" si="57"/>
        <v>21142.217054890643</v>
      </c>
      <c r="AK156" s="310">
        <f t="shared" si="57"/>
        <v>21994.174754791617</v>
      </c>
      <c r="AL156" s="310">
        <f t="shared" si="57"/>
        <v>22327.045975796216</v>
      </c>
      <c r="AM156" s="310">
        <f t="shared" si="57"/>
        <v>22757.658969738797</v>
      </c>
      <c r="AN156" s="310">
        <f t="shared" si="57"/>
        <v>22702.919761197878</v>
      </c>
      <c r="AO156" s="310">
        <f t="shared" si="57"/>
        <v>22996.388747279827</v>
      </c>
      <c r="AP156" s="310">
        <f t="shared" si="57"/>
        <v>23062.248806726369</v>
      </c>
      <c r="AQ156" s="310">
        <f t="shared" si="57"/>
        <v>23406.923516753002</v>
      </c>
      <c r="AR156" s="310">
        <f t="shared" si="57"/>
        <v>23744.348903975053</v>
      </c>
      <c r="AS156" s="310">
        <f t="shared" ref="AS156:BR156" si="58" xml:space="preserve"> AS$154</f>
        <v>24317.327422996201</v>
      </c>
      <c r="AT156" s="310">
        <f t="shared" si="58"/>
        <v>24938.413531366477</v>
      </c>
      <c r="AU156" s="310">
        <f t="shared" si="58"/>
        <v>25556.0741043782</v>
      </c>
      <c r="AV156" s="310">
        <f t="shared" si="58"/>
        <v>25031.389602128635</v>
      </c>
      <c r="AW156" s="310">
        <f t="shared" si="58"/>
        <v>26151.224659211795</v>
      </c>
      <c r="AX156" s="310">
        <f t="shared" si="58"/>
        <v>26230.037083560583</v>
      </c>
      <c r="AY156" s="310">
        <f t="shared" si="58"/>
        <v>25950.739312052123</v>
      </c>
      <c r="AZ156" s="310">
        <f t="shared" si="58"/>
        <v>27056.767829450382</v>
      </c>
      <c r="BA156" s="310">
        <f t="shared" si="58"/>
        <v>28342.706537905306</v>
      </c>
      <c r="BB156" s="310">
        <f t="shared" si="58"/>
        <v>28683.050247141269</v>
      </c>
      <c r="BC156" s="310">
        <f t="shared" si="58"/>
        <v>28948.946024316556</v>
      </c>
      <c r="BD156" s="310">
        <f t="shared" si="58"/>
        <v>28899.386945876475</v>
      </c>
      <c r="BE156" s="310">
        <f t="shared" si="58"/>
        <v>29131.922713829394</v>
      </c>
      <c r="BF156" s="310">
        <f t="shared" si="58"/>
        <v>28552.154467131393</v>
      </c>
      <c r="BG156" s="310">
        <f t="shared" si="58"/>
        <v>29193.249287070703</v>
      </c>
      <c r="BH156" s="310">
        <f t="shared" si="58"/>
        <v>29454.865965256206</v>
      </c>
      <c r="BI156" s="310">
        <f t="shared" si="58"/>
        <v>30228.113469931581</v>
      </c>
      <c r="BJ156" s="310">
        <f t="shared" si="58"/>
        <v>30377.95879385632</v>
      </c>
      <c r="BK156" s="310">
        <f t="shared" si="58"/>
        <v>31118.492866641242</v>
      </c>
      <c r="BL156" s="310">
        <f t="shared" si="58"/>
        <v>32106.425605238474</v>
      </c>
      <c r="BM156" s="310">
        <f t="shared" si="58"/>
        <v>32225.349207933388</v>
      </c>
      <c r="BN156" s="310">
        <f t="shared" si="58"/>
        <v>32479.242160703303</v>
      </c>
      <c r="BO156" s="310">
        <f t="shared" si="58"/>
        <v>33338.93206384762</v>
      </c>
      <c r="BP156" s="310">
        <f t="shared" si="58"/>
        <v>33317.357754641947</v>
      </c>
      <c r="BQ156" s="310">
        <f t="shared" si="58"/>
        <v>0</v>
      </c>
      <c r="BR156" s="310">
        <f t="shared" si="58"/>
        <v>0</v>
      </c>
    </row>
    <row r="157" spans="1:70" ht="12.75" customHeight="1" x14ac:dyDescent="0.3">
      <c r="E157" s="310" t="str">
        <f t="shared" ref="E157:L157" si="59" xml:space="preserve"> E$33</f>
        <v>BP Oil Production</v>
      </c>
      <c r="F157" s="310">
        <f t="shared" si="59"/>
        <v>0</v>
      </c>
      <c r="G157" s="310" t="str">
        <f t="shared" si="59"/>
        <v>e6tons</v>
      </c>
      <c r="H157" s="310">
        <f t="shared" si="59"/>
        <v>0</v>
      </c>
      <c r="I157" s="310">
        <f t="shared" si="59"/>
        <v>0</v>
      </c>
      <c r="J157" s="310">
        <f t="shared" si="59"/>
        <v>0</v>
      </c>
      <c r="K157" s="310">
        <f t="shared" si="59"/>
        <v>0</v>
      </c>
      <c r="L157" s="310">
        <f t="shared" si="59"/>
        <v>0</v>
      </c>
      <c r="M157" s="310">
        <f t="shared" ref="M157:AR157" si="60" xml:space="preserve"> M$33</f>
        <v>0</v>
      </c>
      <c r="N157" s="310">
        <f t="shared" si="60"/>
        <v>1567.5908737948444</v>
      </c>
      <c r="O157" s="310">
        <f t="shared" si="60"/>
        <v>1702.2193220752624</v>
      </c>
      <c r="P157" s="310">
        <f t="shared" si="60"/>
        <v>1826.1790811245123</v>
      </c>
      <c r="Q157" s="310">
        <f t="shared" si="60"/>
        <v>1992.2640884297316</v>
      </c>
      <c r="R157" s="310">
        <f t="shared" si="60"/>
        <v>2144.4826573418277</v>
      </c>
      <c r="S157" s="310">
        <f t="shared" si="60"/>
        <v>2358.8893722739008</v>
      </c>
      <c r="T157" s="310">
        <f t="shared" si="60"/>
        <v>2493.6190628485283</v>
      </c>
      <c r="U157" s="310">
        <f t="shared" si="60"/>
        <v>2635.4231757268485</v>
      </c>
      <c r="V157" s="310">
        <f t="shared" si="60"/>
        <v>2875.7629804549333</v>
      </c>
      <c r="W157" s="310">
        <f t="shared" si="60"/>
        <v>2882.1735027528011</v>
      </c>
      <c r="X157" s="310">
        <f t="shared" si="60"/>
        <v>2737.555268610196</v>
      </c>
      <c r="Y157" s="310">
        <f t="shared" si="60"/>
        <v>2974.2681295310276</v>
      </c>
      <c r="Z157" s="310">
        <f t="shared" si="60"/>
        <v>3078.1483909727158</v>
      </c>
      <c r="AA157" s="310">
        <f t="shared" si="60"/>
        <v>3106.1194061162355</v>
      </c>
      <c r="AB157" s="310">
        <f t="shared" si="60"/>
        <v>3237.5789216658391</v>
      </c>
      <c r="AC157" s="310">
        <f t="shared" si="60"/>
        <v>3091.1079540863275</v>
      </c>
      <c r="AD157" s="310">
        <f t="shared" si="60"/>
        <v>2912.9688320284718</v>
      </c>
      <c r="AE157" s="310">
        <f t="shared" si="60"/>
        <v>2797.7537855715218</v>
      </c>
      <c r="AF157" s="310">
        <f t="shared" si="60"/>
        <v>2762.0369103372768</v>
      </c>
      <c r="AG157" s="310">
        <f t="shared" si="60"/>
        <v>2816.1832772716534</v>
      </c>
      <c r="AH157" s="310">
        <f t="shared" si="60"/>
        <v>2791.5474270249406</v>
      </c>
      <c r="AI157" s="310">
        <f t="shared" si="60"/>
        <v>2929.4400325337774</v>
      </c>
      <c r="AJ157" s="310">
        <f t="shared" si="60"/>
        <v>2936.2059519625418</v>
      </c>
      <c r="AK157" s="310">
        <f t="shared" si="60"/>
        <v>3061.6999172857377</v>
      </c>
      <c r="AL157" s="310">
        <f t="shared" si="60"/>
        <v>3098.6666185947452</v>
      </c>
      <c r="AM157" s="310">
        <f t="shared" si="60"/>
        <v>3157.9343630138014</v>
      </c>
      <c r="AN157" s="310">
        <f t="shared" si="60"/>
        <v>3149.4148547103796</v>
      </c>
      <c r="AO157" s="310">
        <f t="shared" si="60"/>
        <v>3195.0106208085713</v>
      </c>
      <c r="AP157" s="310">
        <f t="shared" si="60"/>
        <v>3190.4685432183524</v>
      </c>
      <c r="AQ157" s="310">
        <f t="shared" si="60"/>
        <v>3234.669182683167</v>
      </c>
      <c r="AR157" s="310">
        <f t="shared" si="60"/>
        <v>3279.0637692166738</v>
      </c>
      <c r="AS157" s="310">
        <f t="shared" ref="AS157:BR157" si="61" xml:space="preserve"> AS$33</f>
        <v>3366.4004244746661</v>
      </c>
      <c r="AT157" s="310">
        <f t="shared" si="61"/>
        <v>3441.4863254537099</v>
      </c>
      <c r="AU157" s="310">
        <f t="shared" si="61"/>
        <v>3528.4857100152954</v>
      </c>
      <c r="AV157" s="310">
        <f t="shared" si="61"/>
        <v>3448.5391539611642</v>
      </c>
      <c r="AW157" s="310">
        <f t="shared" si="61"/>
        <v>3605.5273679897923</v>
      </c>
      <c r="AX157" s="310">
        <f t="shared" si="61"/>
        <v>3604.7570254999941</v>
      </c>
      <c r="AY157" s="310">
        <f t="shared" si="61"/>
        <v>3560.7996909408125</v>
      </c>
      <c r="AZ157" s="310">
        <f t="shared" si="61"/>
        <v>3718.6013751324199</v>
      </c>
      <c r="BA157" s="310">
        <f t="shared" si="61"/>
        <v>3904.3955343033813</v>
      </c>
      <c r="BB157" s="310">
        <f t="shared" si="61"/>
        <v>3937.6771811598887</v>
      </c>
      <c r="BC157" s="310">
        <f t="shared" si="61"/>
        <v>3973.2401791712159</v>
      </c>
      <c r="BD157" s="310">
        <f t="shared" si="61"/>
        <v>3963.8167388660095</v>
      </c>
      <c r="BE157" s="310">
        <f t="shared" si="61"/>
        <v>4005.2425377765699</v>
      </c>
      <c r="BF157" s="310">
        <f t="shared" si="61"/>
        <v>3904.7666330563998</v>
      </c>
      <c r="BG157" s="310">
        <f t="shared" si="61"/>
        <v>3983.3840621233007</v>
      </c>
      <c r="BH157" s="310">
        <f t="shared" si="61"/>
        <v>4014.3764350226802</v>
      </c>
      <c r="BI157" s="310">
        <f t="shared" si="61"/>
        <v>4126.2650616640485</v>
      </c>
      <c r="BJ157" s="310">
        <f t="shared" si="61"/>
        <v>4134.8963957739606</v>
      </c>
      <c r="BK157" s="310">
        <f t="shared" si="61"/>
        <v>4230.7845286410275</v>
      </c>
      <c r="BL157" s="310">
        <f t="shared" si="61"/>
        <v>4362.9088091254707</v>
      </c>
      <c r="BM157" s="310">
        <f t="shared" si="61"/>
        <v>4378.8570812765693</v>
      </c>
      <c r="BN157" s="310">
        <f t="shared" si="61"/>
        <v>4393.482955882776</v>
      </c>
      <c r="BO157" s="310">
        <f t="shared" si="61"/>
        <v>4499.5347824502578</v>
      </c>
      <c r="BP157" s="310">
        <f t="shared" si="61"/>
        <v>4484.4928144280666</v>
      </c>
      <c r="BQ157" s="310">
        <f t="shared" si="61"/>
        <v>0</v>
      </c>
      <c r="BR157" s="310">
        <f t="shared" si="61"/>
        <v>0</v>
      </c>
    </row>
    <row r="158" spans="1:70" ht="12.75" customHeight="1" x14ac:dyDescent="0.3">
      <c r="E158" s="310" t="s">
        <v>872</v>
      </c>
      <c r="F158" s="310"/>
      <c r="G158" s="310" t="s">
        <v>863</v>
      </c>
      <c r="H158" s="310"/>
      <c r="I158" s="423">
        <f t="shared" ref="I158:L158" si="62">IFERROR(I156/I157,0)</f>
        <v>0</v>
      </c>
      <c r="J158" s="423">
        <f t="shared" si="62"/>
        <v>0</v>
      </c>
      <c r="K158" s="423">
        <f t="shared" si="62"/>
        <v>0</v>
      </c>
      <c r="L158" s="423">
        <f t="shared" si="62"/>
        <v>0</v>
      </c>
      <c r="M158" s="423">
        <f t="shared" ref="M158:AR158" si="63">IFERROR(M156/M157,0)</f>
        <v>0</v>
      </c>
      <c r="N158" s="423">
        <f t="shared" si="63"/>
        <v>7.0982599039178433</v>
      </c>
      <c r="O158" s="423">
        <f t="shared" si="63"/>
        <v>7.1062084297140853</v>
      </c>
      <c r="P158" s="423">
        <f t="shared" si="63"/>
        <v>7.1111763396731202</v>
      </c>
      <c r="Q158" s="423">
        <f t="shared" si="63"/>
        <v>7.1006673675592769</v>
      </c>
      <c r="R158" s="423">
        <f t="shared" si="63"/>
        <v>7.1238773868726808</v>
      </c>
      <c r="S158" s="423">
        <f t="shared" si="63"/>
        <v>7.1330917150707966</v>
      </c>
      <c r="T158" s="423">
        <f t="shared" si="63"/>
        <v>7.1281278832667372</v>
      </c>
      <c r="U158" s="423">
        <f t="shared" si="63"/>
        <v>7.1122744104623585</v>
      </c>
      <c r="V158" s="423">
        <f t="shared" si="63"/>
        <v>7.1261538519449452</v>
      </c>
      <c r="W158" s="423">
        <f t="shared" si="63"/>
        <v>7.124789365801365</v>
      </c>
      <c r="X158" s="423">
        <f t="shared" si="63"/>
        <v>7.135478493049745</v>
      </c>
      <c r="Y158" s="423">
        <f t="shared" si="63"/>
        <v>7.1123600123607167</v>
      </c>
      <c r="Z158" s="423">
        <f t="shared" si="63"/>
        <v>7.1338712799348549</v>
      </c>
      <c r="AA158" s="423">
        <f t="shared" si="63"/>
        <v>7.1352131148832454</v>
      </c>
      <c r="AB158" s="423">
        <f t="shared" si="63"/>
        <v>7.1422492440442031</v>
      </c>
      <c r="AC158" s="423">
        <f t="shared" si="63"/>
        <v>7.1268075509265154</v>
      </c>
      <c r="AD158" s="423">
        <f t="shared" si="63"/>
        <v>7.1523156173763711</v>
      </c>
      <c r="AE158" s="423">
        <f t="shared" si="63"/>
        <v>7.1646075043567263</v>
      </c>
      <c r="AF158" s="423">
        <f t="shared" si="63"/>
        <v>7.1712124821468199</v>
      </c>
      <c r="AG158" s="423">
        <f t="shared" si="63"/>
        <v>7.1636157271935774</v>
      </c>
      <c r="AH158" s="423">
        <f t="shared" si="63"/>
        <v>7.1897857372580471</v>
      </c>
      <c r="AI158" s="423">
        <f t="shared" si="63"/>
        <v>7.1896110752463809</v>
      </c>
      <c r="AJ158" s="423">
        <f t="shared" si="63"/>
        <v>7.2005225112902309</v>
      </c>
      <c r="AK158" s="423">
        <f t="shared" si="63"/>
        <v>7.1836480873311457</v>
      </c>
      <c r="AL158" s="423">
        <f t="shared" si="63"/>
        <v>7.2053720919230742</v>
      </c>
      <c r="AM158" s="423">
        <f t="shared" si="63"/>
        <v>7.2065015778288162</v>
      </c>
      <c r="AN158" s="423">
        <f t="shared" si="63"/>
        <v>7.208615189974914</v>
      </c>
      <c r="AO158" s="423">
        <f t="shared" si="63"/>
        <v>7.1975938350590081</v>
      </c>
      <c r="AP158" s="423">
        <f t="shared" si="63"/>
        <v>7.2284833698634632</v>
      </c>
      <c r="AQ158" s="423">
        <f t="shared" si="63"/>
        <v>7.2362650381875824</v>
      </c>
      <c r="AR158" s="423">
        <f t="shared" si="63"/>
        <v>7.2411976634560151</v>
      </c>
      <c r="AS158" s="423">
        <f t="shared" ref="AS158:BR158" si="64">IFERROR(AS156/AS157,0)</f>
        <v>7.2235397922963873</v>
      </c>
      <c r="AT158" s="423">
        <f t="shared" si="64"/>
        <v>7.2464078520139728</v>
      </c>
      <c r="AU158" s="423">
        <f t="shared" si="64"/>
        <v>7.2427880412947507</v>
      </c>
      <c r="AV158" s="423">
        <f t="shared" si="64"/>
        <v>7.2585487606763381</v>
      </c>
      <c r="AW158" s="423">
        <f t="shared" si="64"/>
        <v>7.2530928183723695</v>
      </c>
      <c r="AX158" s="423">
        <f t="shared" si="64"/>
        <v>7.2765062660283943</v>
      </c>
      <c r="AY158" s="423">
        <f t="shared" si="64"/>
        <v>7.2878964177834948</v>
      </c>
      <c r="AZ158" s="423">
        <f t="shared" si="64"/>
        <v>7.2760602979357758</v>
      </c>
      <c r="BA158" s="423">
        <f t="shared" si="64"/>
        <v>7.2591791197615398</v>
      </c>
      <c r="BB158" s="423">
        <f t="shared" si="64"/>
        <v>7.2842564099407312</v>
      </c>
      <c r="BC158" s="423">
        <f t="shared" si="64"/>
        <v>7.2859793817838261</v>
      </c>
      <c r="BD158" s="423">
        <f t="shared" si="64"/>
        <v>7.2907979479758112</v>
      </c>
      <c r="BE158" s="423">
        <f t="shared" si="64"/>
        <v>7.273447847181159</v>
      </c>
      <c r="BF158" s="423">
        <f t="shared" si="64"/>
        <v>7.3121282653408164</v>
      </c>
      <c r="BG158" s="423">
        <f t="shared" si="64"/>
        <v>7.3287558597876075</v>
      </c>
      <c r="BH158" s="423">
        <f t="shared" si="64"/>
        <v>7.337345274419885</v>
      </c>
      <c r="BI158" s="423">
        <f t="shared" si="64"/>
        <v>7.3257808255636219</v>
      </c>
      <c r="BJ158" s="423">
        <f t="shared" si="64"/>
        <v>7.346727919205879</v>
      </c>
      <c r="BK158" s="423">
        <f t="shared" si="64"/>
        <v>7.3552535365436889</v>
      </c>
      <c r="BL158" s="423">
        <f t="shared" si="64"/>
        <v>7.3589495013245738</v>
      </c>
      <c r="BM158" s="423">
        <f t="shared" si="64"/>
        <v>7.3593060037800377</v>
      </c>
      <c r="BN158" s="423">
        <f t="shared" si="64"/>
        <v>7.3925954616972671</v>
      </c>
      <c r="BO158" s="423">
        <f t="shared" si="64"/>
        <v>7.4094175677630023</v>
      </c>
      <c r="BP158" s="423">
        <f t="shared" si="64"/>
        <v>7.4294595026329873</v>
      </c>
      <c r="BQ158" s="423">
        <f t="shared" si="64"/>
        <v>0</v>
      </c>
      <c r="BR158" s="423">
        <f t="shared" si="64"/>
        <v>0</v>
      </c>
    </row>
    <row r="159" spans="1:70" ht="12.75" customHeight="1" x14ac:dyDescent="0.3">
      <c r="A159" s="2"/>
      <c r="B159" s="2"/>
      <c r="C159" s="91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0"/>
      <c r="P159" s="70"/>
      <c r="Q159" s="70"/>
      <c r="R159" s="422"/>
      <c r="S159" s="422"/>
      <c r="T159" s="422"/>
      <c r="U159" s="422"/>
      <c r="V159" s="422"/>
      <c r="W159" s="422"/>
      <c r="X159" s="422"/>
      <c r="Y159" s="422"/>
      <c r="Z159" s="422"/>
      <c r="AA159" s="422"/>
      <c r="AB159" s="422"/>
      <c r="AC159" s="422"/>
      <c r="AD159" s="422"/>
      <c r="AE159" s="422"/>
      <c r="AF159" s="422"/>
      <c r="AG159" s="422"/>
      <c r="AH159" s="422"/>
      <c r="AI159" s="422"/>
      <c r="AJ159" s="422"/>
      <c r="AK159" s="422"/>
      <c r="AL159" s="422"/>
      <c r="AM159" s="422"/>
      <c r="AN159" s="422"/>
      <c r="AO159" s="422"/>
      <c r="AP159" s="422"/>
      <c r="AQ159" s="422"/>
      <c r="AR159" s="422"/>
      <c r="AS159" s="422"/>
      <c r="AT159" s="422"/>
      <c r="AU159" s="422"/>
      <c r="AV159" s="422"/>
      <c r="AW159" s="422"/>
      <c r="AX159" s="422"/>
      <c r="AY159" s="422"/>
      <c r="AZ159" s="422"/>
      <c r="BA159" s="422"/>
      <c r="BB159" s="422"/>
      <c r="BC159" s="422"/>
      <c r="BD159" s="422"/>
      <c r="BE159" s="422"/>
      <c r="BF159" s="422"/>
      <c r="BG159" s="422"/>
      <c r="BH159" s="422"/>
      <c r="BI159" s="422"/>
      <c r="BJ159" s="422"/>
      <c r="BK159" s="422"/>
      <c r="BL159" s="422"/>
      <c r="BM159" s="422"/>
      <c r="BN159" s="422"/>
      <c r="BO159" s="422"/>
      <c r="BP159" s="422"/>
      <c r="BQ159" s="422"/>
      <c r="BR159" s="75"/>
    </row>
    <row r="160" spans="1:70" ht="12.75" customHeight="1" x14ac:dyDescent="0.3">
      <c r="E160" s="268" t="s">
        <v>855</v>
      </c>
      <c r="F160" s="629">
        <f>MIN(N158:BP158)</f>
        <v>7.0982599039178433</v>
      </c>
      <c r="G160" s="629" t="s">
        <v>863</v>
      </c>
    </row>
    <row r="161" spans="1:70" ht="12.75" customHeight="1" x14ac:dyDescent="0.3">
      <c r="E161" s="47" t="s">
        <v>873</v>
      </c>
      <c r="F161" s="415">
        <f>MAX(I158:BR158)</f>
        <v>7.4294595026329873</v>
      </c>
      <c r="G161" s="415" t="s">
        <v>863</v>
      </c>
    </row>
    <row r="162" spans="1:70" ht="12.75" customHeight="1" x14ac:dyDescent="0.3">
      <c r="E162" s="47" t="s">
        <v>857</v>
      </c>
      <c r="F162" s="421">
        <f>(F161-F160)/F160</f>
        <v>4.6659266242468841E-2</v>
      </c>
      <c r="G162" s="415" t="s">
        <v>74</v>
      </c>
    </row>
    <row r="163" spans="1:70" ht="12.75" customHeight="1" x14ac:dyDescent="0.3">
      <c r="A163" s="2"/>
      <c r="B163" s="2"/>
      <c r="C163" s="91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0"/>
      <c r="P163" s="70"/>
      <c r="Q163" s="70"/>
      <c r="R163" s="422"/>
      <c r="S163" s="422"/>
      <c r="T163" s="422"/>
      <c r="U163" s="422"/>
      <c r="V163" s="422"/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422"/>
      <c r="AL163" s="422"/>
      <c r="AM163" s="422"/>
      <c r="AN163" s="422"/>
      <c r="AO163" s="422"/>
      <c r="AP163" s="422"/>
      <c r="AQ163" s="422"/>
      <c r="AR163" s="422"/>
      <c r="AS163" s="422"/>
      <c r="AT163" s="422"/>
      <c r="AU163" s="422"/>
      <c r="AV163" s="422"/>
      <c r="AW163" s="422"/>
      <c r="AX163" s="422"/>
      <c r="AY163" s="422"/>
      <c r="AZ163" s="422"/>
      <c r="BA163" s="422"/>
      <c r="BB163" s="422"/>
      <c r="BC163" s="422"/>
      <c r="BD163" s="422"/>
      <c r="BE163" s="422"/>
      <c r="BF163" s="422"/>
      <c r="BG163" s="422"/>
      <c r="BH163" s="422"/>
      <c r="BI163" s="422"/>
      <c r="BJ163" s="422"/>
      <c r="BK163" s="422"/>
      <c r="BL163" s="422"/>
      <c r="BM163" s="422"/>
      <c r="BN163" s="422"/>
      <c r="BO163" s="422"/>
      <c r="BP163" s="422"/>
      <c r="BQ163" s="422"/>
      <c r="BR163" s="75"/>
    </row>
    <row r="164" spans="1:70" ht="12.75" customHeight="1" x14ac:dyDescent="0.3">
      <c r="A164" s="2"/>
      <c r="B164" s="2"/>
      <c r="C164" s="91"/>
      <c r="D164" s="75"/>
      <c r="E164" s="466" t="str">
        <f xml:space="preserve"> 'General Inputs'!E$69</f>
        <v>Barrels per tonne</v>
      </c>
      <c r="F164" s="466">
        <f xml:space="preserve"> 'General Inputs'!F$69</f>
        <v>7.33</v>
      </c>
      <c r="G164" s="466" t="str">
        <f xml:space="preserve"> 'General Inputs'!G$69</f>
        <v>bbls / tonne</v>
      </c>
      <c r="H164" s="75"/>
      <c r="I164" s="75"/>
      <c r="J164" s="75"/>
      <c r="K164" s="75"/>
      <c r="L164" s="75"/>
      <c r="M164" s="75"/>
      <c r="N164" s="75"/>
      <c r="O164" s="70"/>
      <c r="P164" s="70"/>
      <c r="Q164" s="70"/>
      <c r="R164" s="422"/>
      <c r="S164" s="422"/>
      <c r="T164" s="422"/>
      <c r="U164" s="422"/>
      <c r="V164" s="422"/>
      <c r="W164" s="422"/>
      <c r="X164" s="422"/>
      <c r="Y164" s="422"/>
      <c r="Z164" s="422"/>
      <c r="AA164" s="422"/>
      <c r="AB164" s="422"/>
      <c r="AC164" s="422"/>
      <c r="AD164" s="422"/>
      <c r="AE164" s="422"/>
      <c r="AF164" s="422"/>
      <c r="AG164" s="422"/>
      <c r="AH164" s="422"/>
      <c r="AI164" s="422"/>
      <c r="AJ164" s="422"/>
      <c r="AK164" s="422"/>
      <c r="AL164" s="422"/>
      <c r="AM164" s="422"/>
      <c r="AN164" s="422"/>
      <c r="AO164" s="422"/>
      <c r="AP164" s="422"/>
      <c r="AQ164" s="422"/>
      <c r="AR164" s="422"/>
      <c r="AS164" s="422"/>
      <c r="AT164" s="422"/>
      <c r="AU164" s="422"/>
      <c r="AV164" s="422"/>
      <c r="AW164" s="422"/>
      <c r="AX164" s="422"/>
      <c r="AY164" s="422"/>
      <c r="AZ164" s="422"/>
      <c r="BA164" s="422"/>
      <c r="BB164" s="422"/>
      <c r="BC164" s="422"/>
      <c r="BD164" s="422"/>
      <c r="BE164" s="422"/>
      <c r="BF164" s="422"/>
      <c r="BG164" s="422"/>
      <c r="BH164" s="422"/>
      <c r="BI164" s="422"/>
      <c r="BJ164" s="422"/>
      <c r="BK164" s="422"/>
      <c r="BL164" s="422"/>
      <c r="BM164" s="422"/>
      <c r="BN164" s="422"/>
      <c r="BO164" s="422"/>
      <c r="BP164" s="422"/>
      <c r="BQ164" s="422"/>
      <c r="BR164" s="75"/>
    </row>
    <row r="165" spans="1:70" ht="12.75" customHeight="1" x14ac:dyDescent="0.3">
      <c r="A165" s="2"/>
      <c r="B165" s="2"/>
      <c r="C165" s="91"/>
      <c r="D165" s="75"/>
      <c r="E165" s="425" t="str">
        <f xml:space="preserve"> E$161</f>
        <v>Maximum Energy Conversion Ratio</v>
      </c>
      <c r="F165" s="436">
        <f xml:space="preserve"> F$161</f>
        <v>7.4294595026329873</v>
      </c>
      <c r="G165" s="425" t="str">
        <f xml:space="preserve"> G$161</f>
        <v>bbls / ton</v>
      </c>
      <c r="H165" s="75"/>
      <c r="I165" s="75"/>
      <c r="J165" s="75"/>
      <c r="K165" s="75"/>
      <c r="L165" s="75"/>
      <c r="M165" s="75"/>
      <c r="N165" s="75"/>
      <c r="O165" s="70"/>
      <c r="P165" s="70"/>
      <c r="Q165" s="70"/>
      <c r="R165" s="422"/>
      <c r="S165" s="422"/>
      <c r="T165" s="422"/>
      <c r="U165" s="422"/>
      <c r="V165" s="422"/>
      <c r="W165" s="422"/>
      <c r="X165" s="422"/>
      <c r="Y165" s="422"/>
      <c r="Z165" s="422"/>
      <c r="AA165" s="422"/>
      <c r="AB165" s="422"/>
      <c r="AC165" s="422"/>
      <c r="AD165" s="422"/>
      <c r="AE165" s="422"/>
      <c r="AF165" s="422"/>
      <c r="AG165" s="422"/>
      <c r="AH165" s="422"/>
      <c r="AI165" s="422"/>
      <c r="AJ165" s="422"/>
      <c r="AK165" s="422"/>
      <c r="AL165" s="422"/>
      <c r="AM165" s="422"/>
      <c r="AN165" s="422"/>
      <c r="AO165" s="422"/>
      <c r="AP165" s="422"/>
      <c r="AQ165" s="422"/>
      <c r="AR165" s="422"/>
      <c r="AS165" s="422"/>
      <c r="AT165" s="422"/>
      <c r="AU165" s="422"/>
      <c r="AV165" s="422"/>
      <c r="AW165" s="422"/>
      <c r="AX165" s="422"/>
      <c r="AY165" s="422"/>
      <c r="AZ165" s="422"/>
      <c r="BA165" s="422"/>
      <c r="BB165" s="422"/>
      <c r="BC165" s="422"/>
      <c r="BD165" s="422"/>
      <c r="BE165" s="422"/>
      <c r="BF165" s="422"/>
      <c r="BG165" s="422"/>
      <c r="BH165" s="422"/>
      <c r="BI165" s="422"/>
      <c r="BJ165" s="422"/>
      <c r="BK165" s="422"/>
      <c r="BL165" s="422"/>
      <c r="BM165" s="422"/>
      <c r="BN165" s="422"/>
      <c r="BO165" s="422"/>
      <c r="BP165" s="422"/>
      <c r="BQ165" s="422"/>
      <c r="BR165" s="75"/>
    </row>
    <row r="166" spans="1:70" ht="12.75" customHeight="1" x14ac:dyDescent="0.3">
      <c r="A166" s="2"/>
      <c r="B166" s="2"/>
      <c r="C166" s="91"/>
      <c r="D166" s="75"/>
      <c r="E166" s="47" t="s">
        <v>857</v>
      </c>
      <c r="F166" s="421">
        <f>ABS((F165-F164)/F164)</f>
        <v>1.3568827098633997E-2</v>
      </c>
      <c r="G166" s="415" t="s">
        <v>74</v>
      </c>
      <c r="H166" s="75"/>
      <c r="I166" s="75"/>
      <c r="J166" s="75"/>
      <c r="K166" s="75"/>
      <c r="L166" s="75"/>
      <c r="M166" s="75"/>
      <c r="N166" s="75"/>
      <c r="O166" s="70"/>
      <c r="P166" s="70"/>
      <c r="Q166" s="70"/>
      <c r="R166" s="422"/>
      <c r="S166" s="422"/>
      <c r="T166" s="422"/>
      <c r="U166" s="422"/>
      <c r="V166" s="422"/>
      <c r="W166" s="422"/>
      <c r="X166" s="422"/>
      <c r="Y166" s="422"/>
      <c r="Z166" s="422"/>
      <c r="AA166" s="422"/>
      <c r="AB166" s="422"/>
      <c r="AC166" s="422"/>
      <c r="AD166" s="422"/>
      <c r="AE166" s="422"/>
      <c r="AF166" s="422"/>
      <c r="AG166" s="422"/>
      <c r="AH166" s="422"/>
      <c r="AI166" s="422"/>
      <c r="AJ166" s="422"/>
      <c r="AK166" s="422"/>
      <c r="AL166" s="422"/>
      <c r="AM166" s="422"/>
      <c r="AN166" s="422"/>
      <c r="AO166" s="422"/>
      <c r="AP166" s="422"/>
      <c r="AQ166" s="422"/>
      <c r="AR166" s="422"/>
      <c r="AS166" s="422"/>
      <c r="AT166" s="422"/>
      <c r="AU166" s="422"/>
      <c r="AV166" s="422"/>
      <c r="AW166" s="422"/>
      <c r="AX166" s="422"/>
      <c r="AY166" s="422"/>
      <c r="AZ166" s="422"/>
      <c r="BA166" s="422"/>
      <c r="BB166" s="422"/>
      <c r="BC166" s="422"/>
      <c r="BD166" s="422"/>
      <c r="BE166" s="422"/>
      <c r="BF166" s="422"/>
      <c r="BG166" s="422"/>
      <c r="BH166" s="422"/>
      <c r="BI166" s="422"/>
      <c r="BJ166" s="422"/>
      <c r="BK166" s="422"/>
      <c r="BL166" s="422"/>
      <c r="BM166" s="422"/>
      <c r="BN166" s="422"/>
      <c r="BO166" s="422"/>
      <c r="BP166" s="422"/>
      <c r="BQ166" s="422"/>
      <c r="BR166" s="75"/>
    </row>
    <row r="167" spans="1:70" ht="12.75" customHeight="1" x14ac:dyDescent="0.3">
      <c r="A167" s="2"/>
      <c r="B167" s="2"/>
      <c r="C167" s="91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0"/>
      <c r="P167" s="70"/>
      <c r="Q167" s="70"/>
      <c r="R167" s="422"/>
      <c r="S167" s="422"/>
      <c r="T167" s="422"/>
      <c r="U167" s="422"/>
      <c r="V167" s="422"/>
      <c r="W167" s="422"/>
      <c r="X167" s="422"/>
      <c r="Y167" s="422"/>
      <c r="Z167" s="422"/>
      <c r="AA167" s="422"/>
      <c r="AB167" s="422"/>
      <c r="AC167" s="422"/>
      <c r="AD167" s="422"/>
      <c r="AE167" s="422"/>
      <c r="AF167" s="422"/>
      <c r="AG167" s="422"/>
      <c r="AH167" s="422"/>
      <c r="AI167" s="422"/>
      <c r="AJ167" s="422"/>
      <c r="AK167" s="422"/>
      <c r="AL167" s="422"/>
      <c r="AM167" s="422"/>
      <c r="AN167" s="422"/>
      <c r="AO167" s="422"/>
      <c r="AP167" s="422"/>
      <c r="AQ167" s="422"/>
      <c r="AR167" s="422"/>
      <c r="AS167" s="422"/>
      <c r="AT167" s="422"/>
      <c r="AU167" s="422"/>
      <c r="AV167" s="422"/>
      <c r="AW167" s="422"/>
      <c r="AX167" s="422"/>
      <c r="AY167" s="422"/>
      <c r="AZ167" s="422"/>
      <c r="BA167" s="422"/>
      <c r="BB167" s="422"/>
      <c r="BC167" s="422"/>
      <c r="BD167" s="422"/>
      <c r="BE167" s="422"/>
      <c r="BF167" s="422"/>
      <c r="BG167" s="422"/>
      <c r="BH167" s="422"/>
      <c r="BI167" s="422"/>
      <c r="BJ167" s="422"/>
      <c r="BK167" s="422"/>
      <c r="BL167" s="422"/>
      <c r="BM167" s="422"/>
      <c r="BN167" s="422"/>
      <c r="BO167" s="422"/>
      <c r="BP167" s="422"/>
      <c r="BQ167" s="422"/>
      <c r="BR167" s="75"/>
    </row>
    <row r="168" spans="1:70" ht="12.75" customHeight="1" x14ac:dyDescent="0.3">
      <c r="A168" s="2"/>
      <c r="B168" s="2"/>
      <c r="C168" s="91"/>
      <c r="D168" s="75"/>
      <c r="E168" s="425" t="str">
        <f t="shared" ref="E168:L168" si="65" xml:space="preserve"> E$34</f>
        <v>BP Oil Consumption</v>
      </c>
      <c r="F168" s="425">
        <f t="shared" si="65"/>
        <v>0</v>
      </c>
      <c r="G168" s="425" t="str">
        <f t="shared" si="65"/>
        <v>kbpd</v>
      </c>
      <c r="H168" s="425">
        <f t="shared" si="65"/>
        <v>0</v>
      </c>
      <c r="I168" s="425">
        <f t="shared" si="65"/>
        <v>0</v>
      </c>
      <c r="J168" s="425">
        <f t="shared" si="65"/>
        <v>0</v>
      </c>
      <c r="K168" s="425">
        <f t="shared" si="65"/>
        <v>0</v>
      </c>
      <c r="L168" s="425">
        <f t="shared" si="65"/>
        <v>0</v>
      </c>
      <c r="M168" s="425">
        <f t="shared" ref="M168:AR168" si="66" xml:space="preserve"> M$34</f>
        <v>0</v>
      </c>
      <c r="N168" s="425">
        <f t="shared" si="66"/>
        <v>30770.561969303813</v>
      </c>
      <c r="O168" s="425">
        <f t="shared" si="66"/>
        <v>33137.224910837307</v>
      </c>
      <c r="P168" s="425">
        <f t="shared" si="66"/>
        <v>35503.390213192324</v>
      </c>
      <c r="Q168" s="425">
        <f t="shared" si="66"/>
        <v>38420.259802216533</v>
      </c>
      <c r="R168" s="425">
        <f t="shared" si="66"/>
        <v>41726.69755610494</v>
      </c>
      <c r="S168" s="425">
        <f t="shared" si="66"/>
        <v>45312.721968381957</v>
      </c>
      <c r="T168" s="425">
        <f t="shared" si="66"/>
        <v>47886.139180851911</v>
      </c>
      <c r="U168" s="425">
        <f t="shared" si="66"/>
        <v>51429.905991712862</v>
      </c>
      <c r="V168" s="425">
        <f t="shared" si="66"/>
        <v>55576.976887934979</v>
      </c>
      <c r="W168" s="425">
        <f t="shared" si="66"/>
        <v>54790.428248198616</v>
      </c>
      <c r="X168" s="425">
        <f t="shared" si="66"/>
        <v>54342.25851629681</v>
      </c>
      <c r="Y168" s="425">
        <f t="shared" si="66"/>
        <v>57706.029413156561</v>
      </c>
      <c r="Z168" s="425">
        <f t="shared" si="66"/>
        <v>59921.014063797062</v>
      </c>
      <c r="AA168" s="425">
        <f t="shared" si="66"/>
        <v>62896.295240127612</v>
      </c>
      <c r="AB168" s="425">
        <f t="shared" si="66"/>
        <v>64024.9117625156</v>
      </c>
      <c r="AC168" s="425">
        <f t="shared" si="66"/>
        <v>61407.874037069872</v>
      </c>
      <c r="AD168" s="425">
        <f t="shared" si="66"/>
        <v>59532.936467952146</v>
      </c>
      <c r="AE168" s="425">
        <f t="shared" si="66"/>
        <v>57845.492101943557</v>
      </c>
      <c r="AF168" s="425">
        <f t="shared" si="66"/>
        <v>57665.259080398188</v>
      </c>
      <c r="AG168" s="425">
        <f t="shared" si="66"/>
        <v>58907.937666127844</v>
      </c>
      <c r="AH168" s="425">
        <f t="shared" si="66"/>
        <v>59318.804081734488</v>
      </c>
      <c r="AI168" s="425">
        <f t="shared" si="66"/>
        <v>61100.649005270352</v>
      </c>
      <c r="AJ168" s="425">
        <f t="shared" si="66"/>
        <v>62436.037820385427</v>
      </c>
      <c r="AK168" s="425">
        <f t="shared" si="66"/>
        <v>64407.390329252688</v>
      </c>
      <c r="AL168" s="425">
        <f t="shared" si="66"/>
        <v>65631.890591282281</v>
      </c>
      <c r="AM168" s="425">
        <f t="shared" si="66"/>
        <v>66364.009980288756</v>
      </c>
      <c r="AN168" s="425">
        <f t="shared" si="66"/>
        <v>66476.948022637283</v>
      </c>
      <c r="AO168" s="425">
        <f t="shared" si="66"/>
        <v>67560.570370551941</v>
      </c>
      <c r="AP168" s="425">
        <f t="shared" si="66"/>
        <v>67396.637448075984</v>
      </c>
      <c r="AQ168" s="425">
        <f t="shared" si="66"/>
        <v>68976.42281966834</v>
      </c>
      <c r="AR168" s="425">
        <f t="shared" si="66"/>
        <v>70094.879735830502</v>
      </c>
      <c r="AS168" s="425">
        <f t="shared" ref="AS168:BR168" si="67" xml:space="preserve"> AS$34</f>
        <v>71641.547758518849</v>
      </c>
      <c r="AT168" s="425">
        <f t="shared" si="67"/>
        <v>73741.06876437625</v>
      </c>
      <c r="AU168" s="425">
        <f t="shared" si="67"/>
        <v>74119.33407868848</v>
      </c>
      <c r="AV168" s="425">
        <f t="shared" si="67"/>
        <v>75673.559956210229</v>
      </c>
      <c r="AW168" s="425">
        <f t="shared" si="67"/>
        <v>76484.971378134913</v>
      </c>
      <c r="AX168" s="425">
        <f t="shared" si="67"/>
        <v>77365.729307596659</v>
      </c>
      <c r="AY168" s="425">
        <f t="shared" si="67"/>
        <v>78238.288646408473</v>
      </c>
      <c r="AZ168" s="425">
        <f t="shared" si="67"/>
        <v>79907.622672360958</v>
      </c>
      <c r="BA168" s="425">
        <f t="shared" si="67"/>
        <v>82654.461739694671</v>
      </c>
      <c r="BB168" s="425">
        <f t="shared" si="67"/>
        <v>83891.178010635442</v>
      </c>
      <c r="BC168" s="425">
        <f t="shared" si="67"/>
        <v>84915.99774110537</v>
      </c>
      <c r="BD168" s="425">
        <f t="shared" si="67"/>
        <v>86099.633900455563</v>
      </c>
      <c r="BE168" s="425">
        <f t="shared" si="67"/>
        <v>85170.137173017458</v>
      </c>
      <c r="BF168" s="425">
        <f t="shared" si="67"/>
        <v>84082.707196776144</v>
      </c>
      <c r="BG168" s="425">
        <f t="shared" si="67"/>
        <v>86855.60511697513</v>
      </c>
      <c r="BH168" s="425">
        <f t="shared" si="67"/>
        <v>87820.240744663257</v>
      </c>
      <c r="BI168" s="425">
        <f t="shared" si="67"/>
        <v>88784.263398269337</v>
      </c>
      <c r="BJ168" s="425">
        <f t="shared" si="67"/>
        <v>90151.544757114811</v>
      </c>
      <c r="BK168" s="425">
        <f t="shared" si="67"/>
        <v>90902.907710742671</v>
      </c>
      <c r="BL168" s="425">
        <f t="shared" si="67"/>
        <v>92610.12861136868</v>
      </c>
      <c r="BM168" s="425">
        <f t="shared" si="67"/>
        <v>94403.976866573081</v>
      </c>
      <c r="BN168" s="425">
        <f t="shared" si="67"/>
        <v>96012.591571507888</v>
      </c>
      <c r="BO168" s="425">
        <f t="shared" si="67"/>
        <v>97348.380016017167</v>
      </c>
      <c r="BP168" s="425">
        <f t="shared" si="67"/>
        <v>98272.457666544782</v>
      </c>
      <c r="BQ168" s="425">
        <f t="shared" si="67"/>
        <v>0</v>
      </c>
      <c r="BR168" s="425">
        <f t="shared" si="67"/>
        <v>0</v>
      </c>
    </row>
    <row r="169" spans="1:70" ht="12.75" customHeight="1" x14ac:dyDescent="0.3">
      <c r="E169" s="301" t="str">
        <f xml:space="preserve"> 'General Inputs'!E$68</f>
        <v>Thousands in a million</v>
      </c>
      <c r="F169" s="301">
        <f xml:space="preserve"> 'General Inputs'!F$68</f>
        <v>1000</v>
      </c>
      <c r="G169" s="301" t="str">
        <f xml:space="preserve"> 'General Inputs'!G$68</f>
        <v>ratio</v>
      </c>
      <c r="H169" s="310"/>
      <c r="I169" s="310"/>
      <c r="J169" s="310"/>
      <c r="K169" s="310"/>
      <c r="L169" s="310"/>
      <c r="M169" s="310"/>
      <c r="N169" s="310"/>
      <c r="O169" s="310"/>
      <c r="P169" s="310"/>
      <c r="Q169" s="310"/>
      <c r="R169" s="310"/>
      <c r="S169" s="310"/>
      <c r="T169" s="310"/>
      <c r="U169" s="310"/>
      <c r="V169" s="310"/>
      <c r="W169" s="310"/>
      <c r="X169" s="310"/>
      <c r="Y169" s="310"/>
      <c r="Z169" s="310"/>
      <c r="AA169" s="310"/>
      <c r="AB169" s="310"/>
      <c r="AC169" s="310"/>
      <c r="AD169" s="310"/>
      <c r="AE169" s="310"/>
      <c r="AF169" s="310"/>
      <c r="AG169" s="310"/>
      <c r="AH169" s="310"/>
      <c r="AI169" s="310"/>
      <c r="AJ169" s="310"/>
      <c r="AK169" s="310"/>
      <c r="AL169" s="310"/>
      <c r="AM169" s="310"/>
      <c r="AN169" s="310"/>
      <c r="AO169" s="310"/>
      <c r="AP169" s="310"/>
      <c r="AQ169" s="310"/>
      <c r="AR169" s="310"/>
      <c r="AS169" s="310"/>
      <c r="AT169" s="310"/>
      <c r="AU169" s="310"/>
      <c r="AV169" s="310"/>
      <c r="AW169" s="310"/>
      <c r="AX169" s="310"/>
      <c r="AY169" s="310"/>
      <c r="AZ169" s="310"/>
      <c r="BA169" s="310"/>
      <c r="BB169" s="310"/>
      <c r="BC169" s="310"/>
      <c r="BD169" s="310"/>
      <c r="BE169" s="310"/>
      <c r="BF169" s="310"/>
      <c r="BG169" s="310"/>
      <c r="BH169" s="310"/>
      <c r="BI169" s="310"/>
      <c r="BJ169" s="310"/>
      <c r="BK169" s="310"/>
      <c r="BL169" s="310"/>
      <c r="BM169" s="310"/>
      <c r="BN169" s="310"/>
      <c r="BO169" s="310"/>
      <c r="BP169" s="310"/>
      <c r="BQ169" s="310"/>
      <c r="BR169" s="310"/>
    </row>
    <row r="170" spans="1:70" ht="12.75" customHeight="1" x14ac:dyDescent="0.3">
      <c r="E170" s="301" t="str">
        <f xml:space="preserve"> 'General Inputs'!E$67</f>
        <v>Days in a Year</v>
      </c>
      <c r="F170" s="301">
        <f xml:space="preserve"> 'General Inputs'!F$67</f>
        <v>350</v>
      </c>
      <c r="G170" s="301" t="str">
        <f xml:space="preserve"> 'General Inputs'!G$67</f>
        <v>days</v>
      </c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310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310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310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</row>
    <row r="171" spans="1:70" s="137" customFormat="1" ht="12.75" customHeight="1" x14ac:dyDescent="0.3">
      <c r="A171" s="134"/>
      <c r="B171" s="134"/>
      <c r="C171" s="135"/>
      <c r="D171" s="136"/>
      <c r="E171" s="424" t="s">
        <v>859</v>
      </c>
      <c r="F171" s="424"/>
      <c r="G171" s="424" t="s">
        <v>646</v>
      </c>
      <c r="H171" s="424"/>
      <c r="I171" s="424">
        <f t="shared" ref="I171:L171" si="68">I168*$F$170/$F$169</f>
        <v>0</v>
      </c>
      <c r="J171" s="424">
        <f t="shared" si="68"/>
        <v>0</v>
      </c>
      <c r="K171" s="424">
        <f t="shared" si="68"/>
        <v>0</v>
      </c>
      <c r="L171" s="424">
        <f t="shared" si="68"/>
        <v>0</v>
      </c>
      <c r="M171" s="424">
        <f t="shared" ref="M171:AR171" si="69">M168*$F$170/$F$169</f>
        <v>0</v>
      </c>
      <c r="N171" s="424">
        <f t="shared" si="69"/>
        <v>10769.696689256334</v>
      </c>
      <c r="O171" s="424">
        <f t="shared" si="69"/>
        <v>11598.028718793057</v>
      </c>
      <c r="P171" s="424">
        <f t="shared" si="69"/>
        <v>12426.186574617313</v>
      </c>
      <c r="Q171" s="424">
        <f t="shared" si="69"/>
        <v>13447.090930775787</v>
      </c>
      <c r="R171" s="424">
        <f t="shared" si="69"/>
        <v>14604.344144636731</v>
      </c>
      <c r="S171" s="424">
        <f t="shared" si="69"/>
        <v>15859.452688933685</v>
      </c>
      <c r="T171" s="424">
        <f t="shared" si="69"/>
        <v>16760.148713298167</v>
      </c>
      <c r="U171" s="424">
        <f t="shared" si="69"/>
        <v>18000.467097099503</v>
      </c>
      <c r="V171" s="424">
        <f t="shared" si="69"/>
        <v>19451.941910777241</v>
      </c>
      <c r="W171" s="424">
        <f t="shared" si="69"/>
        <v>19176.649886869516</v>
      </c>
      <c r="X171" s="424">
        <f t="shared" si="69"/>
        <v>19019.790480703883</v>
      </c>
      <c r="Y171" s="424">
        <f t="shared" si="69"/>
        <v>20197.110294604798</v>
      </c>
      <c r="Z171" s="424">
        <f t="shared" si="69"/>
        <v>20972.35492232897</v>
      </c>
      <c r="AA171" s="424">
        <f t="shared" si="69"/>
        <v>22013.703334044665</v>
      </c>
      <c r="AB171" s="424">
        <f t="shared" si="69"/>
        <v>22408.71911688046</v>
      </c>
      <c r="AC171" s="424">
        <f t="shared" si="69"/>
        <v>21492.755912974455</v>
      </c>
      <c r="AD171" s="424">
        <f t="shared" si="69"/>
        <v>20836.527763783251</v>
      </c>
      <c r="AE171" s="424">
        <f t="shared" si="69"/>
        <v>20245.922235680246</v>
      </c>
      <c r="AF171" s="424">
        <f t="shared" si="69"/>
        <v>20182.840678139368</v>
      </c>
      <c r="AG171" s="424">
        <f t="shared" si="69"/>
        <v>20617.778183144743</v>
      </c>
      <c r="AH171" s="424">
        <f t="shared" si="69"/>
        <v>20761.581428607074</v>
      </c>
      <c r="AI171" s="424">
        <f t="shared" si="69"/>
        <v>21385.227151844625</v>
      </c>
      <c r="AJ171" s="424">
        <f t="shared" si="69"/>
        <v>21852.613237134901</v>
      </c>
      <c r="AK171" s="424">
        <f t="shared" si="69"/>
        <v>22542.586615238441</v>
      </c>
      <c r="AL171" s="424">
        <f t="shared" si="69"/>
        <v>22971.161706948798</v>
      </c>
      <c r="AM171" s="424">
        <f t="shared" si="69"/>
        <v>23227.403493101065</v>
      </c>
      <c r="AN171" s="424">
        <f t="shared" si="69"/>
        <v>23266.931807923047</v>
      </c>
      <c r="AO171" s="424">
        <f t="shared" si="69"/>
        <v>23646.199629693179</v>
      </c>
      <c r="AP171" s="424">
        <f t="shared" si="69"/>
        <v>23588.823106826596</v>
      </c>
      <c r="AQ171" s="424">
        <f t="shared" si="69"/>
        <v>24141.747986883918</v>
      </c>
      <c r="AR171" s="424">
        <f t="shared" si="69"/>
        <v>24533.207907540676</v>
      </c>
      <c r="AS171" s="424">
        <f t="shared" ref="AS171:BR171" si="70">AS168*$F$170/$F$169</f>
        <v>25074.541715481599</v>
      </c>
      <c r="AT171" s="424">
        <f t="shared" si="70"/>
        <v>25809.374067531688</v>
      </c>
      <c r="AU171" s="424">
        <f t="shared" si="70"/>
        <v>25941.766927540968</v>
      </c>
      <c r="AV171" s="424">
        <f t="shared" si="70"/>
        <v>26485.74598467358</v>
      </c>
      <c r="AW171" s="424">
        <f t="shared" si="70"/>
        <v>26769.739982347219</v>
      </c>
      <c r="AX171" s="424">
        <f t="shared" si="70"/>
        <v>27078.005257658831</v>
      </c>
      <c r="AY171" s="424">
        <f t="shared" si="70"/>
        <v>27383.401026242966</v>
      </c>
      <c r="AZ171" s="424">
        <f t="shared" si="70"/>
        <v>27967.667935326335</v>
      </c>
      <c r="BA171" s="424">
        <f t="shared" si="70"/>
        <v>28929.061608893135</v>
      </c>
      <c r="BB171" s="424">
        <f t="shared" si="70"/>
        <v>29361.912303722405</v>
      </c>
      <c r="BC171" s="424">
        <f t="shared" si="70"/>
        <v>29720.599209386877</v>
      </c>
      <c r="BD171" s="424">
        <f t="shared" si="70"/>
        <v>30134.87186515945</v>
      </c>
      <c r="BE171" s="424">
        <f t="shared" si="70"/>
        <v>29809.548010556111</v>
      </c>
      <c r="BF171" s="424">
        <f t="shared" si="70"/>
        <v>29428.94751887165</v>
      </c>
      <c r="BG171" s="424">
        <f t="shared" si="70"/>
        <v>30399.461790941295</v>
      </c>
      <c r="BH171" s="424">
        <f t="shared" si="70"/>
        <v>30737.084260632138</v>
      </c>
      <c r="BI171" s="424">
        <f t="shared" si="70"/>
        <v>31074.49218939427</v>
      </c>
      <c r="BJ171" s="424">
        <f t="shared" si="70"/>
        <v>31553.040664990182</v>
      </c>
      <c r="BK171" s="424">
        <f t="shared" si="70"/>
        <v>31816.017698759937</v>
      </c>
      <c r="BL171" s="424">
        <f t="shared" si="70"/>
        <v>32413.545013979037</v>
      </c>
      <c r="BM171" s="424">
        <f t="shared" si="70"/>
        <v>33041.39190330058</v>
      </c>
      <c r="BN171" s="424">
        <f t="shared" si="70"/>
        <v>33604.407050027759</v>
      </c>
      <c r="BO171" s="424">
        <f t="shared" si="70"/>
        <v>34071.933005606013</v>
      </c>
      <c r="BP171" s="424">
        <f t="shared" si="70"/>
        <v>34395.360183290679</v>
      </c>
      <c r="BQ171" s="424">
        <f t="shared" si="70"/>
        <v>0</v>
      </c>
      <c r="BR171" s="424">
        <f t="shared" si="70"/>
        <v>0</v>
      </c>
    </row>
    <row r="172" spans="1:70" ht="12.75" customHeight="1" x14ac:dyDescent="0.3">
      <c r="A172" s="2"/>
      <c r="B172" s="2"/>
      <c r="C172" s="91"/>
      <c r="D172" s="75"/>
      <c r="E172" s="426" t="str">
        <f t="shared" ref="E172:L172" si="71" xml:space="preserve"> E$158</f>
        <v>Effective BP oil mass conversion</v>
      </c>
      <c r="F172" s="426">
        <f t="shared" si="71"/>
        <v>0</v>
      </c>
      <c r="G172" s="426" t="str">
        <f t="shared" si="71"/>
        <v>bbls / ton</v>
      </c>
      <c r="H172" s="426">
        <f t="shared" si="71"/>
        <v>0</v>
      </c>
      <c r="I172" s="426">
        <f t="shared" si="71"/>
        <v>0</v>
      </c>
      <c r="J172" s="426">
        <f t="shared" si="71"/>
        <v>0</v>
      </c>
      <c r="K172" s="426">
        <f t="shared" si="71"/>
        <v>0</v>
      </c>
      <c r="L172" s="426">
        <f t="shared" si="71"/>
        <v>0</v>
      </c>
      <c r="M172" s="426">
        <f t="shared" ref="M172:AR172" si="72" xml:space="preserve"> M$158</f>
        <v>0</v>
      </c>
      <c r="N172" s="426">
        <f t="shared" si="72"/>
        <v>7.0982599039178433</v>
      </c>
      <c r="O172" s="426">
        <f t="shared" si="72"/>
        <v>7.1062084297140853</v>
      </c>
      <c r="P172" s="426">
        <f t="shared" si="72"/>
        <v>7.1111763396731202</v>
      </c>
      <c r="Q172" s="426">
        <f t="shared" si="72"/>
        <v>7.1006673675592769</v>
      </c>
      <c r="R172" s="426">
        <f t="shared" si="72"/>
        <v>7.1238773868726808</v>
      </c>
      <c r="S172" s="426">
        <f t="shared" si="72"/>
        <v>7.1330917150707966</v>
      </c>
      <c r="T172" s="426">
        <f t="shared" si="72"/>
        <v>7.1281278832667372</v>
      </c>
      <c r="U172" s="426">
        <f t="shared" si="72"/>
        <v>7.1122744104623585</v>
      </c>
      <c r="V172" s="426">
        <f t="shared" si="72"/>
        <v>7.1261538519449452</v>
      </c>
      <c r="W172" s="426">
        <f t="shared" si="72"/>
        <v>7.124789365801365</v>
      </c>
      <c r="X172" s="426">
        <f t="shared" si="72"/>
        <v>7.135478493049745</v>
      </c>
      <c r="Y172" s="426">
        <f t="shared" si="72"/>
        <v>7.1123600123607167</v>
      </c>
      <c r="Z172" s="426">
        <f t="shared" si="72"/>
        <v>7.1338712799348549</v>
      </c>
      <c r="AA172" s="426">
        <f t="shared" si="72"/>
        <v>7.1352131148832454</v>
      </c>
      <c r="AB172" s="426">
        <f t="shared" si="72"/>
        <v>7.1422492440442031</v>
      </c>
      <c r="AC172" s="426">
        <f t="shared" si="72"/>
        <v>7.1268075509265154</v>
      </c>
      <c r="AD172" s="426">
        <f t="shared" si="72"/>
        <v>7.1523156173763711</v>
      </c>
      <c r="AE172" s="426">
        <f t="shared" si="72"/>
        <v>7.1646075043567263</v>
      </c>
      <c r="AF172" s="426">
        <f t="shared" si="72"/>
        <v>7.1712124821468199</v>
      </c>
      <c r="AG172" s="426">
        <f t="shared" si="72"/>
        <v>7.1636157271935774</v>
      </c>
      <c r="AH172" s="426">
        <f t="shared" si="72"/>
        <v>7.1897857372580471</v>
      </c>
      <c r="AI172" s="426">
        <f t="shared" si="72"/>
        <v>7.1896110752463809</v>
      </c>
      <c r="AJ172" s="426">
        <f t="shared" si="72"/>
        <v>7.2005225112902309</v>
      </c>
      <c r="AK172" s="426">
        <f t="shared" si="72"/>
        <v>7.1836480873311457</v>
      </c>
      <c r="AL172" s="426">
        <f t="shared" si="72"/>
        <v>7.2053720919230742</v>
      </c>
      <c r="AM172" s="426">
        <f t="shared" si="72"/>
        <v>7.2065015778288162</v>
      </c>
      <c r="AN172" s="426">
        <f t="shared" si="72"/>
        <v>7.208615189974914</v>
      </c>
      <c r="AO172" s="426">
        <f t="shared" si="72"/>
        <v>7.1975938350590081</v>
      </c>
      <c r="AP172" s="426">
        <f t="shared" si="72"/>
        <v>7.2284833698634632</v>
      </c>
      <c r="AQ172" s="426">
        <f t="shared" si="72"/>
        <v>7.2362650381875824</v>
      </c>
      <c r="AR172" s="426">
        <f t="shared" si="72"/>
        <v>7.2411976634560151</v>
      </c>
      <c r="AS172" s="426">
        <f t="shared" ref="AS172:BR172" si="73" xml:space="preserve"> AS$158</f>
        <v>7.2235397922963873</v>
      </c>
      <c r="AT172" s="426">
        <f t="shared" si="73"/>
        <v>7.2464078520139728</v>
      </c>
      <c r="AU172" s="426">
        <f t="shared" si="73"/>
        <v>7.2427880412947507</v>
      </c>
      <c r="AV172" s="426">
        <f t="shared" si="73"/>
        <v>7.2585487606763381</v>
      </c>
      <c r="AW172" s="426">
        <f t="shared" si="73"/>
        <v>7.2530928183723695</v>
      </c>
      <c r="AX172" s="426">
        <f t="shared" si="73"/>
        <v>7.2765062660283943</v>
      </c>
      <c r="AY172" s="426">
        <f t="shared" si="73"/>
        <v>7.2878964177834948</v>
      </c>
      <c r="AZ172" s="426">
        <f t="shared" si="73"/>
        <v>7.2760602979357758</v>
      </c>
      <c r="BA172" s="426">
        <f t="shared" si="73"/>
        <v>7.2591791197615398</v>
      </c>
      <c r="BB172" s="426">
        <f t="shared" si="73"/>
        <v>7.2842564099407312</v>
      </c>
      <c r="BC172" s="426">
        <f t="shared" si="73"/>
        <v>7.2859793817838261</v>
      </c>
      <c r="BD172" s="426">
        <f t="shared" si="73"/>
        <v>7.2907979479758112</v>
      </c>
      <c r="BE172" s="426">
        <f t="shared" si="73"/>
        <v>7.273447847181159</v>
      </c>
      <c r="BF172" s="426">
        <f t="shared" si="73"/>
        <v>7.3121282653408164</v>
      </c>
      <c r="BG172" s="426">
        <f t="shared" si="73"/>
        <v>7.3287558597876075</v>
      </c>
      <c r="BH172" s="426">
        <f t="shared" si="73"/>
        <v>7.337345274419885</v>
      </c>
      <c r="BI172" s="426">
        <f t="shared" si="73"/>
        <v>7.3257808255636219</v>
      </c>
      <c r="BJ172" s="426">
        <f t="shared" si="73"/>
        <v>7.346727919205879</v>
      </c>
      <c r="BK172" s="426">
        <f t="shared" si="73"/>
        <v>7.3552535365436889</v>
      </c>
      <c r="BL172" s="426">
        <f t="shared" si="73"/>
        <v>7.3589495013245738</v>
      </c>
      <c r="BM172" s="426">
        <f t="shared" si="73"/>
        <v>7.3593060037800377</v>
      </c>
      <c r="BN172" s="426">
        <f t="shared" si="73"/>
        <v>7.3925954616972671</v>
      </c>
      <c r="BO172" s="426">
        <f t="shared" si="73"/>
        <v>7.4094175677630023</v>
      </c>
      <c r="BP172" s="426">
        <f t="shared" si="73"/>
        <v>7.4294595026329873</v>
      </c>
      <c r="BQ172" s="426">
        <f t="shared" si="73"/>
        <v>0</v>
      </c>
      <c r="BR172" s="426">
        <f t="shared" si="73"/>
        <v>0</v>
      </c>
    </row>
    <row r="173" spans="1:70" ht="12.75" customHeight="1" x14ac:dyDescent="0.3">
      <c r="A173" s="2"/>
      <c r="B173" s="2"/>
      <c r="C173" s="91"/>
      <c r="D173" s="75"/>
      <c r="E173" s="75" t="s">
        <v>874</v>
      </c>
      <c r="F173" s="75"/>
      <c r="G173" s="75" t="s">
        <v>656</v>
      </c>
      <c r="H173" s="75"/>
      <c r="I173" s="75">
        <f t="shared" ref="I173:L173" si="74">IFERROR(I171/I172,0)</f>
        <v>0</v>
      </c>
      <c r="J173" s="75">
        <f t="shared" si="74"/>
        <v>0</v>
      </c>
      <c r="K173" s="75">
        <f t="shared" si="74"/>
        <v>0</v>
      </c>
      <c r="L173" s="75">
        <f t="shared" si="74"/>
        <v>0</v>
      </c>
      <c r="M173" s="75">
        <f t="shared" ref="M173:AR173" si="75">IFERROR(M171/M172,0)</f>
        <v>0</v>
      </c>
      <c r="N173" s="75">
        <f t="shared" si="75"/>
        <v>1517.2305374887812</v>
      </c>
      <c r="O173" s="75">
        <f t="shared" si="75"/>
        <v>1632.0980215408201</v>
      </c>
      <c r="P173" s="75">
        <f t="shared" si="75"/>
        <v>1747.4164584123516</v>
      </c>
      <c r="Q173" s="75">
        <f t="shared" si="75"/>
        <v>1893.7784626007592</v>
      </c>
      <c r="R173" s="75">
        <f t="shared" si="75"/>
        <v>2050.0555177365159</v>
      </c>
      <c r="S173" s="75">
        <f t="shared" si="75"/>
        <v>2223.3630692601123</v>
      </c>
      <c r="T173" s="75">
        <f t="shared" si="75"/>
        <v>2351.2693638174724</v>
      </c>
      <c r="U173" s="75">
        <f t="shared" si="75"/>
        <v>2530.9016579310132</v>
      </c>
      <c r="V173" s="75">
        <f t="shared" si="75"/>
        <v>2729.6550586636872</v>
      </c>
      <c r="W173" s="75">
        <f t="shared" si="75"/>
        <v>2691.5392023961413</v>
      </c>
      <c r="X173" s="75">
        <f t="shared" si="75"/>
        <v>2665.524183028504</v>
      </c>
      <c r="Y173" s="75">
        <f t="shared" si="75"/>
        <v>2839.7199044345089</v>
      </c>
      <c r="Z173" s="75">
        <f t="shared" si="75"/>
        <v>2939.8280539932148</v>
      </c>
      <c r="AA173" s="75">
        <f t="shared" si="75"/>
        <v>3085.2201580533842</v>
      </c>
      <c r="AB173" s="75">
        <f t="shared" si="75"/>
        <v>3137.4876948696096</v>
      </c>
      <c r="AC173" s="75">
        <f t="shared" si="75"/>
        <v>3015.7620729046212</v>
      </c>
      <c r="AD173" s="75">
        <f t="shared" si="75"/>
        <v>2913.2561926044527</v>
      </c>
      <c r="AE173" s="75">
        <f t="shared" si="75"/>
        <v>2825.8243348807177</v>
      </c>
      <c r="AF173" s="75">
        <f t="shared" si="75"/>
        <v>2814.4251377832975</v>
      </c>
      <c r="AG173" s="75">
        <f t="shared" si="75"/>
        <v>2878.1245349158303</v>
      </c>
      <c r="AH173" s="75">
        <f t="shared" si="75"/>
        <v>2887.6495332842665</v>
      </c>
      <c r="AI173" s="75">
        <f t="shared" si="75"/>
        <v>2974.4623079088842</v>
      </c>
      <c r="AJ173" s="75">
        <f t="shared" si="75"/>
        <v>3034.8649286035252</v>
      </c>
      <c r="AK173" s="75">
        <f t="shared" si="75"/>
        <v>3138.0416107790461</v>
      </c>
      <c r="AL173" s="75">
        <f t="shared" si="75"/>
        <v>3188.0604379471988</v>
      </c>
      <c r="AM173" s="75">
        <f t="shared" si="75"/>
        <v>3223.1177974846219</v>
      </c>
      <c r="AN173" s="75">
        <f t="shared" si="75"/>
        <v>3227.6562411433169</v>
      </c>
      <c r="AO173" s="75">
        <f t="shared" si="75"/>
        <v>3285.2923034520354</v>
      </c>
      <c r="AP173" s="75">
        <f t="shared" si="75"/>
        <v>3263.3156776941105</v>
      </c>
      <c r="AQ173" s="75">
        <f t="shared" si="75"/>
        <v>3336.2166614243492</v>
      </c>
      <c r="AR173" s="75">
        <f t="shared" si="75"/>
        <v>3388.0041738608861</v>
      </c>
      <c r="AS173" s="75">
        <f t="shared" ref="AS173:BR173" si="76">IFERROR(AS171/AS172,0)</f>
        <v>3471.2263566710853</v>
      </c>
      <c r="AT173" s="75">
        <f t="shared" si="76"/>
        <v>3561.6783645925429</v>
      </c>
      <c r="AU173" s="75">
        <f t="shared" si="76"/>
        <v>3581.7376926722145</v>
      </c>
      <c r="AV173" s="75">
        <f t="shared" si="76"/>
        <v>3648.9037764906725</v>
      </c>
      <c r="AW173" s="75">
        <f t="shared" si="76"/>
        <v>3690.8034479495996</v>
      </c>
      <c r="AX173" s="75">
        <f t="shared" si="76"/>
        <v>3721.2920964662808</v>
      </c>
      <c r="AY173" s="75">
        <f t="shared" si="76"/>
        <v>3757.3806564296942</v>
      </c>
      <c r="AZ173" s="75">
        <f t="shared" si="76"/>
        <v>3843.7927656070669</v>
      </c>
      <c r="BA173" s="75">
        <f t="shared" si="76"/>
        <v>3985.1698286573537</v>
      </c>
      <c r="BB173" s="75">
        <f t="shared" si="76"/>
        <v>4030.8729747146986</v>
      </c>
      <c r="BC173" s="75">
        <f t="shared" si="76"/>
        <v>4079.1495078469993</v>
      </c>
      <c r="BD173" s="75">
        <f t="shared" si="76"/>
        <v>4133.2748596504416</v>
      </c>
      <c r="BE173" s="75">
        <f t="shared" si="76"/>
        <v>4098.4067854571704</v>
      </c>
      <c r="BF173" s="75">
        <f t="shared" si="76"/>
        <v>4024.676052027648</v>
      </c>
      <c r="BG173" s="75">
        <f t="shared" si="76"/>
        <v>4147.9703202751107</v>
      </c>
      <c r="BH173" s="75">
        <f t="shared" si="76"/>
        <v>4189.1287803765399</v>
      </c>
      <c r="BI173" s="75">
        <f t="shared" si="76"/>
        <v>4241.799328879526</v>
      </c>
      <c r="BJ173" s="75">
        <f t="shared" si="76"/>
        <v>4294.84268534077</v>
      </c>
      <c r="BK173" s="75">
        <f t="shared" si="76"/>
        <v>4325.618082461182</v>
      </c>
      <c r="BL173" s="75">
        <f t="shared" si="76"/>
        <v>4404.6429464076036</v>
      </c>
      <c r="BM173" s="75">
        <f t="shared" si="76"/>
        <v>4489.7429032478312</v>
      </c>
      <c r="BN173" s="75">
        <f t="shared" si="76"/>
        <v>4545.6845601980931</v>
      </c>
      <c r="BO173" s="75">
        <f t="shared" si="76"/>
        <v>4598.4630632570443</v>
      </c>
      <c r="BP173" s="75">
        <f t="shared" si="76"/>
        <v>4629.5911796949731</v>
      </c>
      <c r="BQ173" s="75">
        <f t="shared" si="76"/>
        <v>0</v>
      </c>
      <c r="BR173" s="75">
        <f t="shared" si="76"/>
        <v>0</v>
      </c>
    </row>
    <row r="174" spans="1:70" ht="12.75" customHeight="1" x14ac:dyDescent="0.3">
      <c r="A174" s="2"/>
      <c r="B174" s="2"/>
      <c r="C174" s="91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0"/>
      <c r="P174" s="70"/>
      <c r="Q174" s="70"/>
      <c r="R174" s="422"/>
      <c r="S174" s="422"/>
      <c r="T174" s="422"/>
      <c r="U174" s="422"/>
      <c r="V174" s="422"/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422"/>
      <c r="AL174" s="422"/>
      <c r="AM174" s="422"/>
      <c r="AN174" s="422"/>
      <c r="AO174" s="422"/>
      <c r="AP174" s="422"/>
      <c r="AQ174" s="422"/>
      <c r="AR174" s="422"/>
      <c r="AS174" s="422"/>
      <c r="AT174" s="422"/>
      <c r="AU174" s="422"/>
      <c r="AV174" s="422"/>
      <c r="AW174" s="422"/>
      <c r="AX174" s="422"/>
      <c r="AY174" s="422"/>
      <c r="AZ174" s="422"/>
      <c r="BA174" s="422"/>
      <c r="BB174" s="422"/>
      <c r="BC174" s="422"/>
      <c r="BD174" s="422"/>
      <c r="BE174" s="422"/>
      <c r="BF174" s="422"/>
      <c r="BG174" s="422"/>
      <c r="BH174" s="422"/>
      <c r="BI174" s="422"/>
      <c r="BJ174" s="422"/>
      <c r="BK174" s="422"/>
      <c r="BL174" s="422"/>
      <c r="BM174" s="422"/>
      <c r="BN174" s="422"/>
      <c r="BO174" s="422"/>
      <c r="BP174" s="422"/>
      <c r="BQ174" s="422"/>
      <c r="BR174" s="75"/>
    </row>
    <row r="175" spans="1:70" ht="12.75" customHeight="1" x14ac:dyDescent="0.3">
      <c r="A175" s="2"/>
      <c r="B175" s="2"/>
      <c r="C175" s="91"/>
      <c r="D175" s="75"/>
      <c r="E175" s="425" t="str">
        <f t="shared" ref="E175:L175" si="77" xml:space="preserve"> E$34</f>
        <v>BP Oil Consumption</v>
      </c>
      <c r="F175" s="425">
        <f t="shared" si="77"/>
        <v>0</v>
      </c>
      <c r="G175" s="425" t="str">
        <f t="shared" si="77"/>
        <v>kbpd</v>
      </c>
      <c r="H175" s="425">
        <f t="shared" si="77"/>
        <v>0</v>
      </c>
      <c r="I175" s="425">
        <f t="shared" si="77"/>
        <v>0</v>
      </c>
      <c r="J175" s="425">
        <f t="shared" si="77"/>
        <v>0</v>
      </c>
      <c r="K175" s="425">
        <f t="shared" si="77"/>
        <v>0</v>
      </c>
      <c r="L175" s="425">
        <f t="shared" si="77"/>
        <v>0</v>
      </c>
      <c r="M175" s="425">
        <f t="shared" ref="M175:AR175" si="78" xml:space="preserve"> M$34</f>
        <v>0</v>
      </c>
      <c r="N175" s="425">
        <f t="shared" si="78"/>
        <v>30770.561969303813</v>
      </c>
      <c r="O175" s="425">
        <f t="shared" si="78"/>
        <v>33137.224910837307</v>
      </c>
      <c r="P175" s="425">
        <f t="shared" si="78"/>
        <v>35503.390213192324</v>
      </c>
      <c r="Q175" s="425">
        <f t="shared" si="78"/>
        <v>38420.259802216533</v>
      </c>
      <c r="R175" s="425">
        <f t="shared" si="78"/>
        <v>41726.69755610494</v>
      </c>
      <c r="S175" s="425">
        <f t="shared" si="78"/>
        <v>45312.721968381957</v>
      </c>
      <c r="T175" s="425">
        <f t="shared" si="78"/>
        <v>47886.139180851911</v>
      </c>
      <c r="U175" s="425">
        <f t="shared" si="78"/>
        <v>51429.905991712862</v>
      </c>
      <c r="V175" s="425">
        <f t="shared" si="78"/>
        <v>55576.976887934979</v>
      </c>
      <c r="W175" s="425">
        <f t="shared" si="78"/>
        <v>54790.428248198616</v>
      </c>
      <c r="X175" s="425">
        <f t="shared" si="78"/>
        <v>54342.25851629681</v>
      </c>
      <c r="Y175" s="425">
        <f t="shared" si="78"/>
        <v>57706.029413156561</v>
      </c>
      <c r="Z175" s="425">
        <f t="shared" si="78"/>
        <v>59921.014063797062</v>
      </c>
      <c r="AA175" s="425">
        <f t="shared" si="78"/>
        <v>62896.295240127612</v>
      </c>
      <c r="AB175" s="425">
        <f t="shared" si="78"/>
        <v>64024.9117625156</v>
      </c>
      <c r="AC175" s="425">
        <f t="shared" si="78"/>
        <v>61407.874037069872</v>
      </c>
      <c r="AD175" s="425">
        <f t="shared" si="78"/>
        <v>59532.936467952146</v>
      </c>
      <c r="AE175" s="425">
        <f t="shared" si="78"/>
        <v>57845.492101943557</v>
      </c>
      <c r="AF175" s="425">
        <f t="shared" si="78"/>
        <v>57665.259080398188</v>
      </c>
      <c r="AG175" s="425">
        <f t="shared" si="78"/>
        <v>58907.937666127844</v>
      </c>
      <c r="AH175" s="425">
        <f t="shared" si="78"/>
        <v>59318.804081734488</v>
      </c>
      <c r="AI175" s="425">
        <f t="shared" si="78"/>
        <v>61100.649005270352</v>
      </c>
      <c r="AJ175" s="425">
        <f t="shared" si="78"/>
        <v>62436.037820385427</v>
      </c>
      <c r="AK175" s="425">
        <f t="shared" si="78"/>
        <v>64407.390329252688</v>
      </c>
      <c r="AL175" s="425">
        <f t="shared" si="78"/>
        <v>65631.890591282281</v>
      </c>
      <c r="AM175" s="425">
        <f t="shared" si="78"/>
        <v>66364.009980288756</v>
      </c>
      <c r="AN175" s="425">
        <f t="shared" si="78"/>
        <v>66476.948022637283</v>
      </c>
      <c r="AO175" s="425">
        <f t="shared" si="78"/>
        <v>67560.570370551941</v>
      </c>
      <c r="AP175" s="425">
        <f t="shared" si="78"/>
        <v>67396.637448075984</v>
      </c>
      <c r="AQ175" s="425">
        <f t="shared" si="78"/>
        <v>68976.42281966834</v>
      </c>
      <c r="AR175" s="425">
        <f t="shared" si="78"/>
        <v>70094.879735830502</v>
      </c>
      <c r="AS175" s="425">
        <f t="shared" ref="AS175:BR175" si="79" xml:space="preserve"> AS$34</f>
        <v>71641.547758518849</v>
      </c>
      <c r="AT175" s="425">
        <f t="shared" si="79"/>
        <v>73741.06876437625</v>
      </c>
      <c r="AU175" s="425">
        <f t="shared" si="79"/>
        <v>74119.33407868848</v>
      </c>
      <c r="AV175" s="425">
        <f t="shared" si="79"/>
        <v>75673.559956210229</v>
      </c>
      <c r="AW175" s="425">
        <f t="shared" si="79"/>
        <v>76484.971378134913</v>
      </c>
      <c r="AX175" s="425">
        <f t="shared" si="79"/>
        <v>77365.729307596659</v>
      </c>
      <c r="AY175" s="425">
        <f t="shared" si="79"/>
        <v>78238.288646408473</v>
      </c>
      <c r="AZ175" s="425">
        <f t="shared" si="79"/>
        <v>79907.622672360958</v>
      </c>
      <c r="BA175" s="425">
        <f t="shared" si="79"/>
        <v>82654.461739694671</v>
      </c>
      <c r="BB175" s="425">
        <f t="shared" si="79"/>
        <v>83891.178010635442</v>
      </c>
      <c r="BC175" s="425">
        <f t="shared" si="79"/>
        <v>84915.99774110537</v>
      </c>
      <c r="BD175" s="425">
        <f t="shared" si="79"/>
        <v>86099.633900455563</v>
      </c>
      <c r="BE175" s="425">
        <f t="shared" si="79"/>
        <v>85170.137173017458</v>
      </c>
      <c r="BF175" s="425">
        <f t="shared" si="79"/>
        <v>84082.707196776144</v>
      </c>
      <c r="BG175" s="425">
        <f t="shared" si="79"/>
        <v>86855.60511697513</v>
      </c>
      <c r="BH175" s="425">
        <f t="shared" si="79"/>
        <v>87820.240744663257</v>
      </c>
      <c r="BI175" s="425">
        <f t="shared" si="79"/>
        <v>88784.263398269337</v>
      </c>
      <c r="BJ175" s="425">
        <f t="shared" si="79"/>
        <v>90151.544757114811</v>
      </c>
      <c r="BK175" s="425">
        <f t="shared" si="79"/>
        <v>90902.907710742671</v>
      </c>
      <c r="BL175" s="425">
        <f t="shared" si="79"/>
        <v>92610.12861136868</v>
      </c>
      <c r="BM175" s="425">
        <f t="shared" si="79"/>
        <v>94403.976866573081</v>
      </c>
      <c r="BN175" s="425">
        <f t="shared" si="79"/>
        <v>96012.591571507888</v>
      </c>
      <c r="BO175" s="425">
        <f t="shared" si="79"/>
        <v>97348.380016017167</v>
      </c>
      <c r="BP175" s="425">
        <f t="shared" si="79"/>
        <v>98272.457666544782</v>
      </c>
      <c r="BQ175" s="425">
        <f t="shared" si="79"/>
        <v>0</v>
      </c>
      <c r="BR175" s="425">
        <f t="shared" si="79"/>
        <v>0</v>
      </c>
    </row>
    <row r="176" spans="1:70" ht="12.75" customHeight="1" x14ac:dyDescent="0.3">
      <c r="E176" s="301" t="str">
        <f xml:space="preserve"> 'General Inputs'!E$68</f>
        <v>Thousands in a million</v>
      </c>
      <c r="F176" s="301">
        <f xml:space="preserve"> 'General Inputs'!F$68</f>
        <v>1000</v>
      </c>
      <c r="G176" s="301" t="str">
        <f xml:space="preserve"> 'General Inputs'!G$68</f>
        <v>ratio</v>
      </c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310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310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310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</row>
    <row r="177" spans="1:70" ht="12.75" customHeight="1" x14ac:dyDescent="0.3">
      <c r="E177" s="301" t="str">
        <f xml:space="preserve"> 'General Inputs'!E$67</f>
        <v>Days in a Year</v>
      </c>
      <c r="F177" s="301">
        <f xml:space="preserve"> 'General Inputs'!F$67</f>
        <v>350</v>
      </c>
      <c r="G177" s="301" t="str">
        <f xml:space="preserve"> 'General Inputs'!G$67</f>
        <v>days</v>
      </c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310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310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310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</row>
    <row r="178" spans="1:70" ht="12.75" customHeight="1" x14ac:dyDescent="0.3">
      <c r="A178" s="2"/>
      <c r="B178" s="2"/>
      <c r="C178" s="91"/>
      <c r="D178" s="75"/>
      <c r="E178" s="466" t="str">
        <f xml:space="preserve"> 'General Inputs'!E$69</f>
        <v>Barrels per tonne</v>
      </c>
      <c r="F178" s="466">
        <f xml:space="preserve"> 'General Inputs'!F$69</f>
        <v>7.33</v>
      </c>
      <c r="G178" s="466" t="str">
        <f xml:space="preserve"> 'General Inputs'!G$69</f>
        <v>bbls / tonne</v>
      </c>
      <c r="H178" s="75"/>
      <c r="I178" s="75"/>
      <c r="J178" s="75"/>
      <c r="K178" s="75"/>
      <c r="L178" s="75"/>
      <c r="M178" s="75"/>
      <c r="N178" s="75"/>
      <c r="O178" s="70"/>
      <c r="P178" s="70"/>
      <c r="Q178" s="70"/>
      <c r="R178" s="422"/>
      <c r="S178" s="422"/>
      <c r="T178" s="422"/>
      <c r="U178" s="422"/>
      <c r="V178" s="422"/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422"/>
      <c r="AL178" s="422"/>
      <c r="AM178" s="422"/>
      <c r="AN178" s="422"/>
      <c r="AO178" s="422"/>
      <c r="AP178" s="422"/>
      <c r="AQ178" s="422"/>
      <c r="AR178" s="422"/>
      <c r="AS178" s="422"/>
      <c r="AT178" s="422"/>
      <c r="AU178" s="422"/>
      <c r="AV178" s="422"/>
      <c r="AW178" s="422"/>
      <c r="AX178" s="422"/>
      <c r="AY178" s="422"/>
      <c r="AZ178" s="422"/>
      <c r="BA178" s="422"/>
      <c r="BB178" s="422"/>
      <c r="BC178" s="422"/>
      <c r="BD178" s="422"/>
      <c r="BE178" s="422"/>
      <c r="BF178" s="422"/>
      <c r="BG178" s="422"/>
      <c r="BH178" s="422"/>
      <c r="BI178" s="422"/>
      <c r="BJ178" s="422"/>
      <c r="BK178" s="422"/>
      <c r="BL178" s="422"/>
      <c r="BM178" s="422"/>
      <c r="BN178" s="422"/>
      <c r="BO178" s="422"/>
      <c r="BP178" s="422"/>
      <c r="BQ178" s="422"/>
      <c r="BR178" s="75"/>
    </row>
    <row r="179" spans="1:70" s="137" customFormat="1" ht="12.75" customHeight="1" x14ac:dyDescent="0.3">
      <c r="A179" s="437"/>
      <c r="B179" s="437"/>
      <c r="C179" s="438"/>
      <c r="E179" s="467" t="s">
        <v>876</v>
      </c>
      <c r="F179" s="467"/>
      <c r="G179" s="75" t="s">
        <v>656</v>
      </c>
      <c r="I179" s="137">
        <f t="shared" ref="I179:L179" si="80">I175*($F$177/$F$176)/$F$178</f>
        <v>0</v>
      </c>
      <c r="J179" s="137">
        <f t="shared" si="80"/>
        <v>0</v>
      </c>
      <c r="K179" s="137">
        <f t="shared" si="80"/>
        <v>0</v>
      </c>
      <c r="L179" s="137">
        <f t="shared" si="80"/>
        <v>0</v>
      </c>
      <c r="M179" s="137">
        <f t="shared" ref="M179:AR179" si="81">M175*($F$177/$F$176)/$F$178</f>
        <v>0</v>
      </c>
      <c r="N179" s="137">
        <f t="shared" si="81"/>
        <v>1469.262849830332</v>
      </c>
      <c r="O179" s="137">
        <f t="shared" si="81"/>
        <v>1582.2685837371155</v>
      </c>
      <c r="P179" s="137">
        <f t="shared" si="81"/>
        <v>1695.2505558823075</v>
      </c>
      <c r="Q179" s="137">
        <f t="shared" si="81"/>
        <v>1834.5280942395343</v>
      </c>
      <c r="R179" s="137">
        <f t="shared" si="81"/>
        <v>1992.4071138658567</v>
      </c>
      <c r="S179" s="137">
        <f t="shared" si="81"/>
        <v>2163.6361103593017</v>
      </c>
      <c r="T179" s="137">
        <f t="shared" si="81"/>
        <v>2286.5141491539111</v>
      </c>
      <c r="U179" s="137">
        <f t="shared" si="81"/>
        <v>2455.7253884173942</v>
      </c>
      <c r="V179" s="137">
        <f t="shared" si="81"/>
        <v>2653.7437804607421</v>
      </c>
      <c r="W179" s="137">
        <f t="shared" si="81"/>
        <v>2616.1868877038896</v>
      </c>
      <c r="X179" s="137">
        <f t="shared" si="81"/>
        <v>2594.7872415694246</v>
      </c>
      <c r="Y179" s="137">
        <f t="shared" si="81"/>
        <v>2755.4038601097946</v>
      </c>
      <c r="Z179" s="137">
        <f t="shared" si="81"/>
        <v>2861.1671108225059</v>
      </c>
      <c r="AA179" s="137">
        <f t="shared" si="81"/>
        <v>3003.2337427073207</v>
      </c>
      <c r="AB179" s="137">
        <f t="shared" si="81"/>
        <v>3057.1240268595443</v>
      </c>
      <c r="AC179" s="137">
        <f t="shared" si="81"/>
        <v>2932.1631532025176</v>
      </c>
      <c r="AD179" s="137">
        <f t="shared" si="81"/>
        <v>2842.636802698943</v>
      </c>
      <c r="AE179" s="137">
        <f t="shared" si="81"/>
        <v>2762.0630608022157</v>
      </c>
      <c r="AF179" s="137">
        <f t="shared" si="81"/>
        <v>2753.4571184364754</v>
      </c>
      <c r="AG179" s="137">
        <f t="shared" si="81"/>
        <v>2812.793749405831</v>
      </c>
      <c r="AH179" s="137">
        <f t="shared" si="81"/>
        <v>2832.4122003556713</v>
      </c>
      <c r="AI179" s="137">
        <f t="shared" si="81"/>
        <v>2917.4934722843959</v>
      </c>
      <c r="AJ179" s="137">
        <f t="shared" si="81"/>
        <v>2981.2569218465073</v>
      </c>
      <c r="AK179" s="137">
        <f t="shared" si="81"/>
        <v>3075.3869870720928</v>
      </c>
      <c r="AL179" s="137">
        <f t="shared" si="81"/>
        <v>3133.8556216846928</v>
      </c>
      <c r="AM179" s="137">
        <f t="shared" si="81"/>
        <v>3168.8135734107864</v>
      </c>
      <c r="AN179" s="137">
        <f t="shared" si="81"/>
        <v>3174.2062493755861</v>
      </c>
      <c r="AO179" s="137">
        <f t="shared" si="81"/>
        <v>3225.9481077344035</v>
      </c>
      <c r="AP179" s="137">
        <f t="shared" si="81"/>
        <v>3218.1204784210904</v>
      </c>
      <c r="AQ179" s="137">
        <f t="shared" si="81"/>
        <v>3293.5536134903027</v>
      </c>
      <c r="AR179" s="137">
        <f t="shared" si="81"/>
        <v>3346.9587868404737</v>
      </c>
      <c r="AS179" s="137">
        <f t="shared" ref="AS179:BR179" si="82">AS175*($F$177/$F$176)/$F$178</f>
        <v>3420.8106023849377</v>
      </c>
      <c r="AT179" s="137">
        <f t="shared" si="82"/>
        <v>3521.060582200776</v>
      </c>
      <c r="AU179" s="137">
        <f t="shared" si="82"/>
        <v>3539.1223639210052</v>
      </c>
      <c r="AV179" s="137">
        <f t="shared" si="82"/>
        <v>3613.3350593006248</v>
      </c>
      <c r="AW179" s="137">
        <f t="shared" si="82"/>
        <v>3652.0791244675606</v>
      </c>
      <c r="AX179" s="137">
        <f t="shared" si="82"/>
        <v>3694.1344144145742</v>
      </c>
      <c r="AY179" s="137">
        <f t="shared" si="82"/>
        <v>3735.7982300467893</v>
      </c>
      <c r="AZ179" s="137">
        <f t="shared" si="82"/>
        <v>3815.5072217361985</v>
      </c>
      <c r="BA179" s="137">
        <f t="shared" si="82"/>
        <v>3946.6659766566345</v>
      </c>
      <c r="BB179" s="137">
        <f t="shared" si="82"/>
        <v>4005.7179131954163</v>
      </c>
      <c r="BC179" s="137">
        <f t="shared" si="82"/>
        <v>4054.6520067376368</v>
      </c>
      <c r="BD179" s="137">
        <f t="shared" si="82"/>
        <v>4111.1694222591332</v>
      </c>
      <c r="BE179" s="137">
        <f t="shared" si="82"/>
        <v>4066.7869045779134</v>
      </c>
      <c r="BF179" s="137">
        <f t="shared" si="82"/>
        <v>4014.863235862435</v>
      </c>
      <c r="BG179" s="137">
        <f t="shared" si="82"/>
        <v>4147.2662743439687</v>
      </c>
      <c r="BH179" s="137">
        <f t="shared" si="82"/>
        <v>4193.3266385582729</v>
      </c>
      <c r="BI179" s="137">
        <f t="shared" si="82"/>
        <v>4239.3577338873483</v>
      </c>
      <c r="BJ179" s="137">
        <f t="shared" si="82"/>
        <v>4304.6440197803795</v>
      </c>
      <c r="BK179" s="137">
        <f t="shared" si="82"/>
        <v>4340.5208320272759</v>
      </c>
      <c r="BL179" s="137">
        <f t="shared" si="82"/>
        <v>4422.0388832167855</v>
      </c>
      <c r="BM179" s="137">
        <f t="shared" si="82"/>
        <v>4507.6933019509652</v>
      </c>
      <c r="BN179" s="137">
        <f t="shared" si="82"/>
        <v>4584.5030081893256</v>
      </c>
      <c r="BO179" s="137">
        <f t="shared" si="82"/>
        <v>4648.2855396461127</v>
      </c>
      <c r="BP179" s="137">
        <f t="shared" si="82"/>
        <v>4692.409301949614</v>
      </c>
      <c r="BQ179" s="137">
        <f t="shared" si="82"/>
        <v>0</v>
      </c>
      <c r="BR179" s="137">
        <f t="shared" si="82"/>
        <v>0</v>
      </c>
    </row>
    <row r="180" spans="1:70" ht="12.75" customHeight="1" x14ac:dyDescent="0.3">
      <c r="A180" s="2"/>
      <c r="B180" s="2"/>
      <c r="C180" s="91"/>
      <c r="D180" s="75"/>
      <c r="E180" s="466"/>
      <c r="F180" s="466"/>
      <c r="G180" s="466"/>
      <c r="H180" s="75"/>
      <c r="I180" s="75"/>
      <c r="J180" s="75"/>
      <c r="K180" s="75"/>
      <c r="L180" s="75"/>
      <c r="M180" s="75"/>
      <c r="N180" s="75"/>
      <c r="O180" s="70"/>
      <c r="P180" s="70"/>
      <c r="Q180" s="70"/>
      <c r="R180" s="422"/>
      <c r="S180" s="422"/>
      <c r="T180" s="422"/>
      <c r="U180" s="422"/>
      <c r="V180" s="422"/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422"/>
      <c r="AL180" s="422"/>
      <c r="AM180" s="422"/>
      <c r="AN180" s="422"/>
      <c r="AO180" s="422"/>
      <c r="AP180" s="422"/>
      <c r="AQ180" s="422"/>
      <c r="AR180" s="422"/>
      <c r="AS180" s="422"/>
      <c r="AT180" s="422"/>
      <c r="AU180" s="422"/>
      <c r="AV180" s="422"/>
      <c r="AW180" s="422"/>
      <c r="AX180" s="422"/>
      <c r="AY180" s="422"/>
      <c r="AZ180" s="422"/>
      <c r="BA180" s="422"/>
      <c r="BB180" s="422"/>
      <c r="BC180" s="422"/>
      <c r="BD180" s="422"/>
      <c r="BE180" s="422"/>
      <c r="BF180" s="422"/>
      <c r="BG180" s="422"/>
      <c r="BH180" s="422"/>
      <c r="BI180" s="422"/>
      <c r="BJ180" s="422"/>
      <c r="BK180" s="422"/>
      <c r="BL180" s="422"/>
      <c r="BM180" s="422"/>
      <c r="BN180" s="422"/>
      <c r="BO180" s="422"/>
      <c r="BP180" s="422"/>
      <c r="BQ180" s="422"/>
      <c r="BR180" s="75"/>
    </row>
    <row r="181" spans="1:70" ht="12.75" customHeight="1" x14ac:dyDescent="0.3">
      <c r="A181" s="2"/>
      <c r="B181" s="2"/>
      <c r="C181" s="91"/>
      <c r="D181" s="75"/>
      <c r="E181" s="425" t="str">
        <f t="shared" ref="E181:L181" si="83" xml:space="preserve"> E$173</f>
        <v>Oil Consumption (effective BP rate)</v>
      </c>
      <c r="F181" s="425">
        <f t="shared" si="83"/>
        <v>0</v>
      </c>
      <c r="G181" s="425" t="str">
        <f t="shared" si="83"/>
        <v>e6tons</v>
      </c>
      <c r="H181" s="425">
        <f t="shared" si="83"/>
        <v>0</v>
      </c>
      <c r="I181" s="425">
        <f t="shared" si="83"/>
        <v>0</v>
      </c>
      <c r="J181" s="425">
        <f t="shared" si="83"/>
        <v>0</v>
      </c>
      <c r="K181" s="425">
        <f t="shared" si="83"/>
        <v>0</v>
      </c>
      <c r="L181" s="425">
        <f t="shared" si="83"/>
        <v>0</v>
      </c>
      <c r="M181" s="425">
        <f t="shared" ref="M181:AR181" si="84" xml:space="preserve"> M$173</f>
        <v>0</v>
      </c>
      <c r="N181" s="425">
        <f t="shared" si="84"/>
        <v>1517.2305374887812</v>
      </c>
      <c r="O181" s="425">
        <f t="shared" si="84"/>
        <v>1632.0980215408201</v>
      </c>
      <c r="P181" s="425">
        <f t="shared" si="84"/>
        <v>1747.4164584123516</v>
      </c>
      <c r="Q181" s="425">
        <f t="shared" si="84"/>
        <v>1893.7784626007592</v>
      </c>
      <c r="R181" s="425">
        <f t="shared" si="84"/>
        <v>2050.0555177365159</v>
      </c>
      <c r="S181" s="425">
        <f t="shared" si="84"/>
        <v>2223.3630692601123</v>
      </c>
      <c r="T181" s="425">
        <f t="shared" si="84"/>
        <v>2351.2693638174724</v>
      </c>
      <c r="U181" s="425">
        <f t="shared" si="84"/>
        <v>2530.9016579310132</v>
      </c>
      <c r="V181" s="425">
        <f t="shared" si="84"/>
        <v>2729.6550586636872</v>
      </c>
      <c r="W181" s="425">
        <f t="shared" si="84"/>
        <v>2691.5392023961413</v>
      </c>
      <c r="X181" s="425">
        <f t="shared" si="84"/>
        <v>2665.524183028504</v>
      </c>
      <c r="Y181" s="425">
        <f t="shared" si="84"/>
        <v>2839.7199044345089</v>
      </c>
      <c r="Z181" s="425">
        <f t="shared" si="84"/>
        <v>2939.8280539932148</v>
      </c>
      <c r="AA181" s="425">
        <f t="shared" si="84"/>
        <v>3085.2201580533842</v>
      </c>
      <c r="AB181" s="425">
        <f t="shared" si="84"/>
        <v>3137.4876948696096</v>
      </c>
      <c r="AC181" s="425">
        <f t="shared" si="84"/>
        <v>3015.7620729046212</v>
      </c>
      <c r="AD181" s="425">
        <f t="shared" si="84"/>
        <v>2913.2561926044527</v>
      </c>
      <c r="AE181" s="425">
        <f t="shared" si="84"/>
        <v>2825.8243348807177</v>
      </c>
      <c r="AF181" s="425">
        <f t="shared" si="84"/>
        <v>2814.4251377832975</v>
      </c>
      <c r="AG181" s="425">
        <f t="shared" si="84"/>
        <v>2878.1245349158303</v>
      </c>
      <c r="AH181" s="425">
        <f t="shared" si="84"/>
        <v>2887.6495332842665</v>
      </c>
      <c r="AI181" s="425">
        <f t="shared" si="84"/>
        <v>2974.4623079088842</v>
      </c>
      <c r="AJ181" s="425">
        <f t="shared" si="84"/>
        <v>3034.8649286035252</v>
      </c>
      <c r="AK181" s="425">
        <f t="shared" si="84"/>
        <v>3138.0416107790461</v>
      </c>
      <c r="AL181" s="425">
        <f t="shared" si="84"/>
        <v>3188.0604379471988</v>
      </c>
      <c r="AM181" s="425">
        <f t="shared" si="84"/>
        <v>3223.1177974846219</v>
      </c>
      <c r="AN181" s="425">
        <f t="shared" si="84"/>
        <v>3227.6562411433169</v>
      </c>
      <c r="AO181" s="425">
        <f t="shared" si="84"/>
        <v>3285.2923034520354</v>
      </c>
      <c r="AP181" s="425">
        <f t="shared" si="84"/>
        <v>3263.3156776941105</v>
      </c>
      <c r="AQ181" s="425">
        <f t="shared" si="84"/>
        <v>3336.2166614243492</v>
      </c>
      <c r="AR181" s="425">
        <f t="shared" si="84"/>
        <v>3388.0041738608861</v>
      </c>
      <c r="AS181" s="425">
        <f t="shared" ref="AS181:BR181" si="85" xml:space="preserve"> AS$173</f>
        <v>3471.2263566710853</v>
      </c>
      <c r="AT181" s="425">
        <f t="shared" si="85"/>
        <v>3561.6783645925429</v>
      </c>
      <c r="AU181" s="425">
        <f t="shared" si="85"/>
        <v>3581.7376926722145</v>
      </c>
      <c r="AV181" s="425">
        <f t="shared" si="85"/>
        <v>3648.9037764906725</v>
      </c>
      <c r="AW181" s="425">
        <f t="shared" si="85"/>
        <v>3690.8034479495996</v>
      </c>
      <c r="AX181" s="425">
        <f t="shared" si="85"/>
        <v>3721.2920964662808</v>
      </c>
      <c r="AY181" s="425">
        <f t="shared" si="85"/>
        <v>3757.3806564296942</v>
      </c>
      <c r="AZ181" s="425">
        <f t="shared" si="85"/>
        <v>3843.7927656070669</v>
      </c>
      <c r="BA181" s="425">
        <f t="shared" si="85"/>
        <v>3985.1698286573537</v>
      </c>
      <c r="BB181" s="425">
        <f t="shared" si="85"/>
        <v>4030.8729747146986</v>
      </c>
      <c r="BC181" s="425">
        <f t="shared" si="85"/>
        <v>4079.1495078469993</v>
      </c>
      <c r="BD181" s="425">
        <f t="shared" si="85"/>
        <v>4133.2748596504416</v>
      </c>
      <c r="BE181" s="425">
        <f t="shared" si="85"/>
        <v>4098.4067854571704</v>
      </c>
      <c r="BF181" s="425">
        <f t="shared" si="85"/>
        <v>4024.676052027648</v>
      </c>
      <c r="BG181" s="425">
        <f t="shared" si="85"/>
        <v>4147.9703202751107</v>
      </c>
      <c r="BH181" s="425">
        <f t="shared" si="85"/>
        <v>4189.1287803765399</v>
      </c>
      <c r="BI181" s="425">
        <f t="shared" si="85"/>
        <v>4241.799328879526</v>
      </c>
      <c r="BJ181" s="425">
        <f t="shared" si="85"/>
        <v>4294.84268534077</v>
      </c>
      <c r="BK181" s="425">
        <f t="shared" si="85"/>
        <v>4325.618082461182</v>
      </c>
      <c r="BL181" s="425">
        <f t="shared" si="85"/>
        <v>4404.6429464076036</v>
      </c>
      <c r="BM181" s="425">
        <f t="shared" si="85"/>
        <v>4489.7429032478312</v>
      </c>
      <c r="BN181" s="425">
        <f t="shared" si="85"/>
        <v>4545.6845601980931</v>
      </c>
      <c r="BO181" s="425">
        <f t="shared" si="85"/>
        <v>4598.4630632570443</v>
      </c>
      <c r="BP181" s="425">
        <f t="shared" si="85"/>
        <v>4629.5911796949731</v>
      </c>
      <c r="BQ181" s="425">
        <f t="shared" si="85"/>
        <v>0</v>
      </c>
      <c r="BR181" s="425">
        <f t="shared" si="85"/>
        <v>0</v>
      </c>
    </row>
    <row r="182" spans="1:70" ht="12.75" customHeight="1" x14ac:dyDescent="0.3">
      <c r="A182" s="2"/>
      <c r="B182" s="2"/>
      <c r="C182" s="91"/>
      <c r="D182" s="75"/>
      <c r="E182" s="425" t="str">
        <f t="shared" ref="E182:L182" si="86" xml:space="preserve"> E$35</f>
        <v>BP Oil Consumption</v>
      </c>
      <c r="F182" s="425">
        <f t="shared" si="86"/>
        <v>0</v>
      </c>
      <c r="G182" s="425" t="str">
        <f t="shared" si="86"/>
        <v>exajoules</v>
      </c>
      <c r="H182" s="425">
        <f t="shared" si="86"/>
        <v>0</v>
      </c>
      <c r="I182" s="425">
        <f t="shared" si="86"/>
        <v>0</v>
      </c>
      <c r="J182" s="425">
        <f t="shared" si="86"/>
        <v>0</v>
      </c>
      <c r="K182" s="425">
        <f t="shared" si="86"/>
        <v>0</v>
      </c>
      <c r="L182" s="425">
        <f t="shared" si="86"/>
        <v>0</v>
      </c>
      <c r="M182" s="425">
        <f t="shared" ref="M182:AR182" si="87" xml:space="preserve"> M$35</f>
        <v>0</v>
      </c>
      <c r="N182" s="425">
        <f t="shared" si="87"/>
        <v>65.191063782844125</v>
      </c>
      <c r="O182" s="425">
        <f t="shared" si="87"/>
        <v>70.187239906865344</v>
      </c>
      <c r="P182" s="425">
        <f t="shared" si="87"/>
        <v>75.206029495305486</v>
      </c>
      <c r="Q182" s="425">
        <f t="shared" si="87"/>
        <v>81.63161240622415</v>
      </c>
      <c r="R182" s="425">
        <f t="shared" si="87"/>
        <v>88.476713282855997</v>
      </c>
      <c r="S182" s="425">
        <f t="shared" si="87"/>
        <v>96.148950903182055</v>
      </c>
      <c r="T182" s="425">
        <f t="shared" si="87"/>
        <v>101.53735575640236</v>
      </c>
      <c r="U182" s="425">
        <f t="shared" si="87"/>
        <v>109.36059072612048</v>
      </c>
      <c r="V182" s="425">
        <f t="shared" si="87"/>
        <v>117.88600833651387</v>
      </c>
      <c r="W182" s="425">
        <f t="shared" si="87"/>
        <v>116.18070028680076</v>
      </c>
      <c r="X182" s="425">
        <f t="shared" si="87"/>
        <v>115.01426752855626</v>
      </c>
      <c r="Y182" s="425">
        <f t="shared" si="87"/>
        <v>122.50682590065495</v>
      </c>
      <c r="Z182" s="425">
        <f t="shared" si="87"/>
        <v>126.77254819941609</v>
      </c>
      <c r="AA182" s="425">
        <f t="shared" si="87"/>
        <v>131.13275565883973</v>
      </c>
      <c r="AB182" s="425">
        <f t="shared" si="87"/>
        <v>133.2866294465982</v>
      </c>
      <c r="AC182" s="425">
        <f t="shared" si="87"/>
        <v>128.07793802681118</v>
      </c>
      <c r="AD182" s="425">
        <f t="shared" si="87"/>
        <v>123.46504997989348</v>
      </c>
      <c r="AE182" s="425">
        <f t="shared" si="87"/>
        <v>119.5124684348156</v>
      </c>
      <c r="AF182" s="425">
        <f t="shared" si="87"/>
        <v>118.68735974888607</v>
      </c>
      <c r="AG182" s="425">
        <f t="shared" si="87"/>
        <v>121.45955082672761</v>
      </c>
      <c r="AH182" s="425">
        <f t="shared" si="87"/>
        <v>121.64096343339786</v>
      </c>
      <c r="AI182" s="425">
        <f t="shared" si="87"/>
        <v>125.28969855408072</v>
      </c>
      <c r="AJ182" s="425">
        <f t="shared" si="87"/>
        <v>127.79803845529003</v>
      </c>
      <c r="AK182" s="425">
        <f t="shared" si="87"/>
        <v>132.13097811988581</v>
      </c>
      <c r="AL182" s="425">
        <f t="shared" si="87"/>
        <v>134.27935363722216</v>
      </c>
      <c r="AM182" s="425">
        <f t="shared" si="87"/>
        <v>135.68708222527397</v>
      </c>
      <c r="AN182" s="425">
        <f t="shared" si="87"/>
        <v>135.6883092127203</v>
      </c>
      <c r="AO182" s="425">
        <f t="shared" si="87"/>
        <v>138.03961344780072</v>
      </c>
      <c r="AP182" s="425">
        <f t="shared" si="87"/>
        <v>137.15725478009387</v>
      </c>
      <c r="AQ182" s="425">
        <f t="shared" si="87"/>
        <v>140.16576246302645</v>
      </c>
      <c r="AR182" s="425">
        <f t="shared" si="87"/>
        <v>142.00078284477863</v>
      </c>
      <c r="AS182" s="425">
        <f t="shared" ref="AS182:BR182" si="88" xml:space="preserve"> AS$35</f>
        <v>145.36967366313851</v>
      </c>
      <c r="AT182" s="425">
        <f t="shared" si="88"/>
        <v>149.08761052633588</v>
      </c>
      <c r="AU182" s="425">
        <f t="shared" si="88"/>
        <v>149.84783502596429</v>
      </c>
      <c r="AV182" s="425">
        <f t="shared" si="88"/>
        <v>152.53685900029902</v>
      </c>
      <c r="AW182" s="425">
        <f t="shared" si="88"/>
        <v>154.42976364717362</v>
      </c>
      <c r="AX182" s="425">
        <f t="shared" si="88"/>
        <v>155.80123903641783</v>
      </c>
      <c r="AY182" s="425">
        <f t="shared" si="88"/>
        <v>157.1010193580486</v>
      </c>
      <c r="AZ182" s="425">
        <f t="shared" si="88"/>
        <v>160.59413085454264</v>
      </c>
      <c r="BA182" s="425">
        <f t="shared" si="88"/>
        <v>166.52041140351622</v>
      </c>
      <c r="BB182" s="425">
        <f t="shared" si="88"/>
        <v>168.5671650336098</v>
      </c>
      <c r="BC182" s="425">
        <f t="shared" si="88"/>
        <v>170.52045681547747</v>
      </c>
      <c r="BD182" s="425">
        <f t="shared" si="88"/>
        <v>172.64692101250753</v>
      </c>
      <c r="BE182" s="425">
        <f t="shared" si="88"/>
        <v>171.23620171742755</v>
      </c>
      <c r="BF182" s="425">
        <f t="shared" si="88"/>
        <v>167.95248343181055</v>
      </c>
      <c r="BG182" s="425">
        <f t="shared" si="88"/>
        <v>173.11355176002795</v>
      </c>
      <c r="BH182" s="425">
        <f t="shared" si="88"/>
        <v>174.77977194980812</v>
      </c>
      <c r="BI182" s="425">
        <f t="shared" si="88"/>
        <v>176.96405016435469</v>
      </c>
      <c r="BJ182" s="425">
        <f t="shared" si="88"/>
        <v>178.87849523007461</v>
      </c>
      <c r="BK182" s="425">
        <f t="shared" si="88"/>
        <v>180.0490108071069</v>
      </c>
      <c r="BL182" s="425">
        <f t="shared" si="88"/>
        <v>183.21096810798647</v>
      </c>
      <c r="BM182" s="425">
        <f t="shared" si="88"/>
        <v>186.91241270441654</v>
      </c>
      <c r="BN182" s="425">
        <f t="shared" si="88"/>
        <v>189.24292034781476</v>
      </c>
      <c r="BO182" s="425">
        <f t="shared" si="88"/>
        <v>191.4518958902498</v>
      </c>
      <c r="BP182" s="425">
        <f t="shared" si="88"/>
        <v>193.0315743612575</v>
      </c>
      <c r="BQ182" s="425">
        <f t="shared" si="88"/>
        <v>0</v>
      </c>
      <c r="BR182" s="425">
        <f t="shared" si="88"/>
        <v>0</v>
      </c>
    </row>
    <row r="183" spans="1:70" s="416" customFormat="1" ht="12.75" customHeight="1" x14ac:dyDescent="0.3">
      <c r="A183" s="427"/>
      <c r="B183" s="427"/>
      <c r="C183" s="428"/>
      <c r="E183" s="416" t="s">
        <v>875</v>
      </c>
      <c r="G183" s="415" t="s">
        <v>854</v>
      </c>
      <c r="I183" s="416">
        <f t="shared" ref="I183:L183" si="89">IFERROR(I182/I181,0)</f>
        <v>0</v>
      </c>
      <c r="J183" s="416">
        <f t="shared" si="89"/>
        <v>0</v>
      </c>
      <c r="K183" s="416">
        <f t="shared" si="89"/>
        <v>0</v>
      </c>
      <c r="L183" s="416">
        <f t="shared" si="89"/>
        <v>0</v>
      </c>
      <c r="M183" s="416">
        <f t="shared" ref="M183:AR183" si="90">IFERROR(M182/M181,0)</f>
        <v>0</v>
      </c>
      <c r="N183" s="416">
        <f t="shared" si="90"/>
        <v>4.296714452554061E-2</v>
      </c>
      <c r="O183" s="416">
        <f t="shared" si="90"/>
        <v>4.3004304263909006E-2</v>
      </c>
      <c r="P183" s="416">
        <f t="shared" si="90"/>
        <v>4.3038412012918401E-2</v>
      </c>
      <c r="Q183" s="416">
        <f t="shared" si="90"/>
        <v>4.3105154070723788E-2</v>
      </c>
      <c r="R183" s="416">
        <f t="shared" si="90"/>
        <v>4.3158203530284829E-2</v>
      </c>
      <c r="S183" s="416">
        <f t="shared" si="90"/>
        <v>4.3244826826766704E-2</v>
      </c>
      <c r="T183" s="416">
        <f t="shared" si="90"/>
        <v>4.3184059350625997E-2</v>
      </c>
      <c r="U183" s="416">
        <f t="shared" si="90"/>
        <v>4.3210130422658012E-2</v>
      </c>
      <c r="V183" s="416">
        <f t="shared" si="90"/>
        <v>4.3187144823428864E-2</v>
      </c>
      <c r="W183" s="416">
        <f t="shared" si="90"/>
        <v>4.3165152557826748E-2</v>
      </c>
      <c r="X183" s="416">
        <f t="shared" si="90"/>
        <v>4.3148836638157918E-2</v>
      </c>
      <c r="Y183" s="416">
        <f t="shared" si="90"/>
        <v>4.3140461039607531E-2</v>
      </c>
      <c r="Z183" s="416">
        <f t="shared" si="90"/>
        <v>4.3122436370800307E-2</v>
      </c>
      <c r="AA183" s="416">
        <f t="shared" si="90"/>
        <v>4.2503532630092038E-2</v>
      </c>
      <c r="AB183" s="416">
        <f t="shared" si="90"/>
        <v>4.2481960858220175E-2</v>
      </c>
      <c r="AC183" s="416">
        <f t="shared" si="90"/>
        <v>4.2469510170427119E-2</v>
      </c>
      <c r="AD183" s="416">
        <f t="shared" si="90"/>
        <v>4.2380429944101704E-2</v>
      </c>
      <c r="AE183" s="416">
        <f t="shared" si="90"/>
        <v>4.2292957477790424E-2</v>
      </c>
      <c r="AF183" s="416">
        <f t="shared" si="90"/>
        <v>4.2171084302624874E-2</v>
      </c>
      <c r="AG183" s="416">
        <f t="shared" si="90"/>
        <v>4.2200936531149667E-2</v>
      </c>
      <c r="AH183" s="416">
        <f t="shared" si="90"/>
        <v>4.2124559102935728E-2</v>
      </c>
      <c r="AI183" s="416">
        <f t="shared" si="90"/>
        <v>4.2121797348362522E-2</v>
      </c>
      <c r="AJ183" s="416">
        <f t="shared" si="90"/>
        <v>4.2109959244247326E-2</v>
      </c>
      <c r="AK183" s="416">
        <f t="shared" si="90"/>
        <v>4.2106190582693756E-2</v>
      </c>
      <c r="AL183" s="416">
        <f t="shared" si="90"/>
        <v>4.2119450446706404E-2</v>
      </c>
      <c r="AM183" s="416">
        <f t="shared" si="90"/>
        <v>4.2098083517507975E-2</v>
      </c>
      <c r="AN183" s="416">
        <f t="shared" si="90"/>
        <v>4.2039269078003205E-2</v>
      </c>
      <c r="AO183" s="416">
        <f t="shared" si="90"/>
        <v>4.2017452542276068E-2</v>
      </c>
      <c r="AP183" s="416">
        <f t="shared" si="90"/>
        <v>4.203002967736498E-2</v>
      </c>
      <c r="AQ183" s="416">
        <f t="shared" si="90"/>
        <v>4.2013387225032534E-2</v>
      </c>
      <c r="AR183" s="416">
        <f t="shared" si="90"/>
        <v>4.1912812251042195E-2</v>
      </c>
      <c r="AS183" s="416">
        <f t="shared" ref="AS183:BR183" si="91">IFERROR(AS182/AS181,0)</f>
        <v>4.1878477150809716E-2</v>
      </c>
      <c r="AT183" s="416">
        <f t="shared" si="91"/>
        <v>4.1858807917202694E-2</v>
      </c>
      <c r="AU183" s="416">
        <f t="shared" si="91"/>
        <v>4.1836630117424327E-2</v>
      </c>
      <c r="AV183" s="416">
        <f t="shared" si="91"/>
        <v>4.18034753295142E-2</v>
      </c>
      <c r="AW183" s="416">
        <f t="shared" si="91"/>
        <v>4.1841773972809637E-2</v>
      </c>
      <c r="AX183" s="416">
        <f t="shared" si="91"/>
        <v>4.1867511336819235E-2</v>
      </c>
      <c r="AY183" s="416">
        <f t="shared" si="91"/>
        <v>4.1811313178827025E-2</v>
      </c>
      <c r="AZ183" s="416">
        <f t="shared" si="91"/>
        <v>4.178012204286443E-2</v>
      </c>
      <c r="BA183" s="416">
        <f t="shared" si="91"/>
        <v>4.1785022612102513E-2</v>
      </c>
      <c r="BB183" s="416">
        <f t="shared" si="91"/>
        <v>4.1819021857303955E-2</v>
      </c>
      <c r="BC183" s="416">
        <f t="shared" si="91"/>
        <v>4.1802943600730939E-2</v>
      </c>
      <c r="BD183" s="416">
        <f t="shared" si="91"/>
        <v>4.1770007288387444E-2</v>
      </c>
      <c r="BE183" s="416">
        <f t="shared" si="91"/>
        <v>4.1781162944840876E-2</v>
      </c>
      <c r="BF183" s="416">
        <f t="shared" si="91"/>
        <v>4.1730683727251888E-2</v>
      </c>
      <c r="BG183" s="416">
        <f t="shared" si="91"/>
        <v>4.1734520354173202E-2</v>
      </c>
      <c r="BH183" s="416">
        <f t="shared" si="91"/>
        <v>4.1722224623063041E-2</v>
      </c>
      <c r="BI183" s="416">
        <f t="shared" si="91"/>
        <v>4.1719099948818152E-2</v>
      </c>
      <c r="BJ183" s="416">
        <f t="shared" si="91"/>
        <v>4.1649603567698937E-2</v>
      </c>
      <c r="BK183" s="416">
        <f t="shared" si="91"/>
        <v>4.1623880651216194E-2</v>
      </c>
      <c r="BL183" s="416">
        <f t="shared" si="91"/>
        <v>4.159496475359304E-2</v>
      </c>
      <c r="BM183" s="416">
        <f t="shared" si="91"/>
        <v>4.1630983495559652E-2</v>
      </c>
      <c r="BN183" s="416">
        <f t="shared" si="91"/>
        <v>4.1631335795893384E-2</v>
      </c>
      <c r="BO183" s="416">
        <f t="shared" si="91"/>
        <v>4.1633887943996313E-2</v>
      </c>
      <c r="BP183" s="416">
        <f t="shared" si="91"/>
        <v>4.1695166348138683E-2</v>
      </c>
      <c r="BQ183" s="416">
        <f t="shared" si="91"/>
        <v>0</v>
      </c>
      <c r="BR183" s="416">
        <f t="shared" si="91"/>
        <v>0</v>
      </c>
    </row>
    <row r="184" spans="1:70" ht="12.75" customHeight="1" x14ac:dyDescent="0.3">
      <c r="A184" s="2"/>
      <c r="B184" s="2"/>
      <c r="C184" s="91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0"/>
      <c r="P184" s="70"/>
      <c r="Q184" s="70"/>
      <c r="R184" s="422"/>
      <c r="S184" s="422"/>
      <c r="T184" s="422"/>
      <c r="U184" s="422"/>
      <c r="V184" s="422"/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422"/>
      <c r="AL184" s="422"/>
      <c r="AM184" s="422"/>
      <c r="AN184" s="422"/>
      <c r="AO184" s="422"/>
      <c r="AP184" s="422"/>
      <c r="AQ184" s="422"/>
      <c r="AR184" s="422"/>
      <c r="AS184" s="422"/>
      <c r="AT184" s="422"/>
      <c r="AU184" s="422"/>
      <c r="AV184" s="422"/>
      <c r="AW184" s="422"/>
      <c r="AX184" s="422"/>
      <c r="AY184" s="422"/>
      <c r="AZ184" s="422"/>
      <c r="BA184" s="422"/>
      <c r="BB184" s="422"/>
      <c r="BC184" s="422"/>
      <c r="BD184" s="422"/>
      <c r="BE184" s="422"/>
      <c r="BF184" s="422"/>
      <c r="BG184" s="422"/>
      <c r="BH184" s="422"/>
      <c r="BI184" s="422"/>
      <c r="BJ184" s="422"/>
      <c r="BK184" s="422"/>
      <c r="BL184" s="422"/>
      <c r="BM184" s="422"/>
      <c r="BN184" s="422"/>
      <c r="BO184" s="422"/>
      <c r="BP184" s="422"/>
      <c r="BQ184" s="422"/>
      <c r="BR184" s="75"/>
    </row>
    <row r="185" spans="1:70" ht="12.75" customHeight="1" x14ac:dyDescent="0.3">
      <c r="E185" s="268" t="s">
        <v>855</v>
      </c>
      <c r="F185" s="629">
        <f>MIN(N183:BP183)</f>
        <v>4.159496475359304E-2</v>
      </c>
      <c r="G185" s="629" t="s">
        <v>854</v>
      </c>
    </row>
    <row r="186" spans="1:70" ht="12.75" customHeight="1" x14ac:dyDescent="0.3">
      <c r="E186" s="47" t="s">
        <v>856</v>
      </c>
      <c r="F186" s="415">
        <f>MAX(I183:BR183)</f>
        <v>4.3244826826766704E-2</v>
      </c>
      <c r="G186" s="415" t="s">
        <v>854</v>
      </c>
    </row>
    <row r="187" spans="1:70" ht="12.75" customHeight="1" x14ac:dyDescent="0.3">
      <c r="E187" s="47" t="s">
        <v>877</v>
      </c>
      <c r="F187" s="421">
        <f>(F186-F185)/F185</f>
        <v>3.9664947018163921E-2</v>
      </c>
      <c r="G187" s="415" t="s">
        <v>74</v>
      </c>
    </row>
    <row r="188" spans="1:70" ht="12.75" customHeight="1" x14ac:dyDescent="0.3">
      <c r="A188" s="2"/>
      <c r="B188" s="2"/>
      <c r="C188" s="91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0"/>
      <c r="P188" s="70"/>
      <c r="Q188" s="70"/>
      <c r="R188" s="422"/>
      <c r="S188" s="422"/>
      <c r="T188" s="422"/>
      <c r="U188" s="422"/>
      <c r="V188" s="422"/>
      <c r="W188" s="422"/>
      <c r="X188" s="422"/>
      <c r="Y188" s="422"/>
      <c r="Z188" s="422"/>
      <c r="AA188" s="422"/>
      <c r="AB188" s="422"/>
      <c r="AC188" s="422"/>
      <c r="AD188" s="422"/>
      <c r="AE188" s="422"/>
      <c r="AF188" s="422"/>
      <c r="AG188" s="422"/>
      <c r="AH188" s="422"/>
      <c r="AI188" s="422"/>
      <c r="AJ188" s="422"/>
      <c r="AK188" s="422"/>
      <c r="AL188" s="422"/>
      <c r="AM188" s="422"/>
      <c r="AN188" s="422"/>
      <c r="AO188" s="422"/>
      <c r="AP188" s="422"/>
      <c r="AQ188" s="422"/>
      <c r="AR188" s="422"/>
      <c r="AS188" s="422"/>
      <c r="AT188" s="422"/>
      <c r="AU188" s="422"/>
      <c r="AV188" s="422"/>
      <c r="AW188" s="422"/>
      <c r="AX188" s="422"/>
      <c r="AY188" s="422"/>
      <c r="AZ188" s="422"/>
      <c r="BA188" s="422"/>
      <c r="BB188" s="422"/>
      <c r="BC188" s="422"/>
      <c r="BD188" s="422"/>
      <c r="BE188" s="422"/>
      <c r="BF188" s="422"/>
      <c r="BG188" s="422"/>
      <c r="BH188" s="422"/>
      <c r="BI188" s="422"/>
      <c r="BJ188" s="422"/>
      <c r="BK188" s="422"/>
      <c r="BL188" s="422"/>
      <c r="BM188" s="422"/>
      <c r="BN188" s="422"/>
      <c r="BO188" s="422"/>
      <c r="BP188" s="422"/>
      <c r="BQ188" s="422"/>
      <c r="BR188" s="75"/>
    </row>
    <row r="189" spans="1:70" ht="12.75" customHeight="1" x14ac:dyDescent="0.3">
      <c r="A189" s="2"/>
      <c r="B189" s="2"/>
      <c r="C189" s="91"/>
      <c r="D189" s="75"/>
      <c r="E189" s="425" t="str">
        <f xml:space="preserve"> E$185</f>
        <v>Minimum Energy Conversion Ratio</v>
      </c>
      <c r="F189" s="436">
        <f xml:space="preserve"> F$185</f>
        <v>4.159496475359304E-2</v>
      </c>
      <c r="G189" s="436" t="str">
        <f xml:space="preserve"> G$185</f>
        <v>EJ / e6tons</v>
      </c>
      <c r="H189" s="75"/>
      <c r="I189" s="75"/>
      <c r="J189" s="75"/>
      <c r="K189" s="75"/>
      <c r="L189" s="75"/>
      <c r="M189" s="75"/>
      <c r="N189" s="75"/>
      <c r="O189" s="70"/>
      <c r="P189" s="70"/>
      <c r="Q189" s="70"/>
      <c r="R189" s="422"/>
      <c r="S189" s="422"/>
      <c r="T189" s="422"/>
      <c r="U189" s="422"/>
      <c r="V189" s="422"/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422"/>
      <c r="AL189" s="422"/>
      <c r="AM189" s="422"/>
      <c r="AN189" s="422"/>
      <c r="AO189" s="422"/>
      <c r="AP189" s="422"/>
      <c r="AQ189" s="422"/>
      <c r="AR189" s="422"/>
      <c r="AS189" s="422"/>
      <c r="AT189" s="422"/>
      <c r="AU189" s="422"/>
      <c r="AV189" s="422"/>
      <c r="AW189" s="422"/>
      <c r="AX189" s="422"/>
      <c r="AY189" s="422"/>
      <c r="AZ189" s="422"/>
      <c r="BA189" s="422"/>
      <c r="BB189" s="422"/>
      <c r="BC189" s="422"/>
      <c r="BD189" s="422"/>
      <c r="BE189" s="422"/>
      <c r="BF189" s="422"/>
      <c r="BG189" s="422"/>
      <c r="BH189" s="422"/>
      <c r="BI189" s="422"/>
      <c r="BJ189" s="422"/>
      <c r="BK189" s="422"/>
      <c r="BL189" s="422"/>
      <c r="BM189" s="422"/>
      <c r="BN189" s="422"/>
      <c r="BO189" s="422"/>
      <c r="BP189" s="422"/>
      <c r="BQ189" s="422"/>
      <c r="BR189" s="75"/>
    </row>
    <row r="190" spans="1:70" ht="12.75" customHeight="1" x14ac:dyDescent="0.3">
      <c r="E190" s="301" t="str">
        <f xml:space="preserve"> 'General Inputs'!E$68</f>
        <v>Thousands in a million</v>
      </c>
      <c r="F190" s="301">
        <f xml:space="preserve"> 'General Inputs'!F$68</f>
        <v>1000</v>
      </c>
      <c r="G190" s="301" t="str">
        <f xml:space="preserve"> 'General Inputs'!G$68</f>
        <v>ratio</v>
      </c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310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310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310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</row>
    <row r="191" spans="1:70" ht="12.75" customHeight="1" x14ac:dyDescent="0.3">
      <c r="A191" s="2"/>
      <c r="B191" s="2"/>
      <c r="C191" s="91"/>
      <c r="D191" s="75"/>
      <c r="E191" s="75" t="s">
        <v>866</v>
      </c>
      <c r="F191" s="434">
        <f>F189*F190</f>
        <v>41.59496475359304</v>
      </c>
      <c r="G191" s="75" t="s">
        <v>667</v>
      </c>
      <c r="H191" s="75"/>
      <c r="I191" s="75"/>
      <c r="J191" s="75"/>
      <c r="K191" s="75"/>
      <c r="L191" s="75"/>
      <c r="M191" s="75"/>
      <c r="N191" s="75"/>
      <c r="O191" s="70"/>
      <c r="P191" s="70"/>
      <c r="Q191" s="70"/>
      <c r="R191" s="422"/>
      <c r="S191" s="422"/>
      <c r="T191" s="422"/>
      <c r="U191" s="422"/>
      <c r="V191" s="422"/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422"/>
      <c r="AL191" s="422"/>
      <c r="AM191" s="422"/>
      <c r="AN191" s="422"/>
      <c r="AO191" s="422"/>
      <c r="AP191" s="422"/>
      <c r="AQ191" s="422"/>
      <c r="AR191" s="422"/>
      <c r="AS191" s="422"/>
      <c r="AT191" s="422"/>
      <c r="AU191" s="422"/>
      <c r="AV191" s="422"/>
      <c r="AW191" s="422"/>
      <c r="AX191" s="422"/>
      <c r="AY191" s="422"/>
      <c r="AZ191" s="422"/>
      <c r="BA191" s="422"/>
      <c r="BB191" s="422"/>
      <c r="BC191" s="422"/>
      <c r="BD191" s="422"/>
      <c r="BE191" s="422"/>
      <c r="BF191" s="422"/>
      <c r="BG191" s="422"/>
      <c r="BH191" s="422"/>
      <c r="BI191" s="422"/>
      <c r="BJ191" s="422"/>
      <c r="BK191" s="422"/>
      <c r="BL191" s="422"/>
      <c r="BM191" s="422"/>
      <c r="BN191" s="422"/>
      <c r="BO191" s="422"/>
      <c r="BP191" s="422"/>
      <c r="BQ191" s="422"/>
      <c r="BR191" s="75"/>
    </row>
    <row r="192" spans="1:70" ht="12.75" customHeight="1" x14ac:dyDescent="0.3">
      <c r="A192" s="2"/>
      <c r="B192" s="2"/>
      <c r="C192" s="91"/>
      <c r="D192" s="75"/>
      <c r="E192" s="435" t="str">
        <f xml:space="preserve"> 'General Inputs'!E$9</f>
        <v>Oil: IPCC mass -&gt; energy, mid</v>
      </c>
      <c r="F192" s="381">
        <f xml:space="preserve"> 'General Inputs'!F$9</f>
        <v>42.3</v>
      </c>
      <c r="G192" s="435" t="str">
        <f xml:space="preserve"> 'General Inputs'!G$9</f>
        <v>TJ / e3ton</v>
      </c>
      <c r="H192" s="75"/>
      <c r="I192" s="75"/>
      <c r="J192" s="75"/>
      <c r="K192" s="75"/>
      <c r="L192" s="75"/>
      <c r="M192" s="75"/>
      <c r="N192" s="75"/>
      <c r="O192" s="70"/>
      <c r="P192" s="70"/>
      <c r="Q192" s="70"/>
      <c r="R192" s="422"/>
      <c r="S192" s="422"/>
      <c r="T192" s="422"/>
      <c r="U192" s="422"/>
      <c r="V192" s="422"/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422"/>
      <c r="AL192" s="422"/>
      <c r="AM192" s="422"/>
      <c r="AN192" s="422"/>
      <c r="AO192" s="422"/>
      <c r="AP192" s="422"/>
      <c r="AQ192" s="422"/>
      <c r="AR192" s="422"/>
      <c r="AS192" s="422"/>
      <c r="AT192" s="422"/>
      <c r="AU192" s="422"/>
      <c r="AV192" s="422"/>
      <c r="AW192" s="422"/>
      <c r="AX192" s="422"/>
      <c r="AY192" s="422"/>
      <c r="AZ192" s="422"/>
      <c r="BA192" s="422"/>
      <c r="BB192" s="422"/>
      <c r="BC192" s="422"/>
      <c r="BD192" s="422"/>
      <c r="BE192" s="422"/>
      <c r="BF192" s="422"/>
      <c r="BG192" s="422"/>
      <c r="BH192" s="422"/>
      <c r="BI192" s="422"/>
      <c r="BJ192" s="422"/>
      <c r="BK192" s="422"/>
      <c r="BL192" s="422"/>
      <c r="BM192" s="422"/>
      <c r="BN192" s="422"/>
      <c r="BO192" s="422"/>
      <c r="BP192" s="422"/>
      <c r="BQ192" s="422"/>
      <c r="BR192" s="75"/>
    </row>
    <row r="193" spans="1:70" s="137" customFormat="1" ht="12.75" customHeight="1" x14ac:dyDescent="0.3">
      <c r="A193" s="437"/>
      <c r="B193" s="437"/>
      <c r="C193" s="438"/>
      <c r="E193" s="439" t="s">
        <v>867</v>
      </c>
      <c r="F193" s="149">
        <f>(F192-F191)/F191</f>
        <v>1.6950014276573114E-2</v>
      </c>
      <c r="G193" s="439" t="s">
        <v>74</v>
      </c>
      <c r="O193" s="140"/>
      <c r="P193" s="140"/>
      <c r="Q193" s="140"/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/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399"/>
      <c r="AL193" s="399"/>
      <c r="AM193" s="399"/>
      <c r="AN193" s="399"/>
      <c r="AO193" s="399"/>
      <c r="AP193" s="399"/>
      <c r="AQ193" s="399"/>
      <c r="AR193" s="399"/>
      <c r="AS193" s="399"/>
      <c r="AT193" s="399"/>
      <c r="AU193" s="399"/>
      <c r="AV193" s="399"/>
      <c r="AW193" s="399"/>
      <c r="AX193" s="399"/>
      <c r="AY193" s="399"/>
      <c r="AZ193" s="399"/>
      <c r="BA193" s="399"/>
      <c r="BB193" s="399"/>
      <c r="BC193" s="399"/>
      <c r="BD193" s="399"/>
      <c r="BE193" s="399"/>
      <c r="BF193" s="399"/>
      <c r="BG193" s="399"/>
      <c r="BH193" s="399"/>
      <c r="BI193" s="399"/>
      <c r="BJ193" s="399"/>
      <c r="BK193" s="399"/>
      <c r="BL193" s="399"/>
      <c r="BM193" s="399"/>
      <c r="BN193" s="399"/>
      <c r="BO193" s="399"/>
      <c r="BP193" s="399"/>
      <c r="BQ193" s="399"/>
    </row>
    <row r="194" spans="1:70" s="137" customFormat="1" ht="12.75" customHeight="1" x14ac:dyDescent="0.3">
      <c r="A194" s="437"/>
      <c r="B194" s="437"/>
      <c r="C194" s="438"/>
      <c r="E194" s="439"/>
      <c r="F194" s="149"/>
      <c r="G194" s="439"/>
      <c r="O194" s="140"/>
      <c r="P194" s="140"/>
      <c r="Q194" s="140"/>
      <c r="R194" s="399"/>
      <c r="S194" s="399"/>
      <c r="T194" s="399"/>
      <c r="U194" s="399"/>
      <c r="V194" s="399"/>
      <c r="W194" s="399"/>
      <c r="X194" s="399"/>
      <c r="Y194" s="399"/>
      <c r="Z194" s="399"/>
      <c r="AA194" s="399"/>
      <c r="AB194" s="399"/>
      <c r="AC194" s="399"/>
      <c r="AD194" s="399"/>
      <c r="AE194" s="399"/>
      <c r="AF194" s="399"/>
      <c r="AG194" s="399"/>
      <c r="AH194" s="399"/>
      <c r="AI194" s="399"/>
      <c r="AJ194" s="399"/>
      <c r="AK194" s="399"/>
      <c r="AL194" s="399"/>
      <c r="AM194" s="399"/>
      <c r="AN194" s="399"/>
      <c r="AO194" s="399"/>
      <c r="AP194" s="399"/>
      <c r="AQ194" s="399"/>
      <c r="AR194" s="399"/>
      <c r="AS194" s="399"/>
      <c r="AT194" s="399"/>
      <c r="AU194" s="399"/>
      <c r="AV194" s="399"/>
      <c r="AW194" s="399"/>
      <c r="AX194" s="399"/>
      <c r="AY194" s="399"/>
      <c r="AZ194" s="399"/>
      <c r="BA194" s="399"/>
      <c r="BB194" s="399"/>
      <c r="BC194" s="399"/>
      <c r="BD194" s="399"/>
      <c r="BE194" s="399"/>
      <c r="BF194" s="399"/>
      <c r="BG194" s="399"/>
      <c r="BH194" s="399"/>
      <c r="BI194" s="399"/>
      <c r="BJ194" s="399"/>
      <c r="BK194" s="399"/>
      <c r="BL194" s="399"/>
      <c r="BM194" s="399"/>
      <c r="BN194" s="399"/>
      <c r="BO194" s="399"/>
      <c r="BP194" s="399"/>
      <c r="BQ194" s="399"/>
    </row>
    <row r="195" spans="1:70" ht="12.75" customHeight="1" x14ac:dyDescent="0.3">
      <c r="A195" s="2"/>
      <c r="B195" s="2" t="s">
        <v>878</v>
      </c>
      <c r="C195" s="91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0"/>
      <c r="P195" s="70"/>
      <c r="Q195" s="70"/>
      <c r="R195" s="422"/>
      <c r="S195" s="422"/>
      <c r="T195" s="422"/>
      <c r="U195" s="422"/>
      <c r="V195" s="422"/>
      <c r="W195" s="422"/>
      <c r="X195" s="422"/>
      <c r="Y195" s="422"/>
      <c r="Z195" s="422"/>
      <c r="AA195" s="422"/>
      <c r="AB195" s="422"/>
      <c r="AC195" s="422"/>
      <c r="AD195" s="422"/>
      <c r="AE195" s="422"/>
      <c r="AF195" s="422"/>
      <c r="AG195" s="422"/>
      <c r="AH195" s="422"/>
      <c r="AI195" s="422"/>
      <c r="AJ195" s="422"/>
      <c r="AK195" s="422"/>
      <c r="AL195" s="422"/>
      <c r="AM195" s="422"/>
      <c r="AN195" s="422"/>
      <c r="AO195" s="422"/>
      <c r="AP195" s="422"/>
      <c r="AQ195" s="422"/>
      <c r="AR195" s="422"/>
      <c r="AS195" s="422"/>
      <c r="AT195" s="422"/>
      <c r="AU195" s="422"/>
      <c r="AV195" s="422"/>
      <c r="AW195" s="422"/>
      <c r="AX195" s="422"/>
      <c r="AY195" s="422"/>
      <c r="AZ195" s="422"/>
      <c r="BA195" s="422"/>
      <c r="BB195" s="422"/>
      <c r="BC195" s="422"/>
      <c r="BD195" s="422"/>
      <c r="BE195" s="422"/>
      <c r="BF195" s="422"/>
      <c r="BG195" s="422"/>
      <c r="BH195" s="422"/>
      <c r="BI195" s="422"/>
      <c r="BJ195" s="422"/>
      <c r="BK195" s="422"/>
      <c r="BL195" s="422"/>
      <c r="BM195" s="422"/>
      <c r="BN195" s="422"/>
      <c r="BO195" s="422"/>
      <c r="BP195" s="422"/>
      <c r="BQ195" s="422"/>
      <c r="BR195" s="75"/>
    </row>
    <row r="196" spans="1:70" s="470" customFormat="1" ht="12.75" customHeight="1" x14ac:dyDescent="0.3">
      <c r="A196" s="468"/>
      <c r="B196" s="468"/>
      <c r="C196" s="469"/>
      <c r="E196" s="14" t="str">
        <f t="shared" ref="E196:L196" si="92" xml:space="preserve"> E$179</f>
        <v>Oil consumption (stated BP bbl/ton conversion)</v>
      </c>
      <c r="F196" s="14">
        <f t="shared" si="92"/>
        <v>0</v>
      </c>
      <c r="G196" s="14" t="str">
        <f t="shared" si="92"/>
        <v>e6tons</v>
      </c>
      <c r="H196" s="14">
        <f t="shared" si="92"/>
        <v>0</v>
      </c>
      <c r="I196" s="14">
        <f t="shared" si="92"/>
        <v>0</v>
      </c>
      <c r="J196" s="14">
        <f t="shared" si="92"/>
        <v>0</v>
      </c>
      <c r="K196" s="14">
        <f t="shared" si="92"/>
        <v>0</v>
      </c>
      <c r="L196" s="14">
        <f t="shared" si="92"/>
        <v>0</v>
      </c>
      <c r="M196" s="14">
        <f t="shared" ref="M196:AR196" si="93" xml:space="preserve"> M$179</f>
        <v>0</v>
      </c>
      <c r="N196" s="14">
        <f t="shared" si="93"/>
        <v>1469.262849830332</v>
      </c>
      <c r="O196" s="14">
        <f t="shared" si="93"/>
        <v>1582.2685837371155</v>
      </c>
      <c r="P196" s="14">
        <f t="shared" si="93"/>
        <v>1695.2505558823075</v>
      </c>
      <c r="Q196" s="14">
        <f t="shared" si="93"/>
        <v>1834.5280942395343</v>
      </c>
      <c r="R196" s="14">
        <f t="shared" si="93"/>
        <v>1992.4071138658567</v>
      </c>
      <c r="S196" s="14">
        <f t="shared" si="93"/>
        <v>2163.6361103593017</v>
      </c>
      <c r="T196" s="14">
        <f t="shared" si="93"/>
        <v>2286.5141491539111</v>
      </c>
      <c r="U196" s="14">
        <f t="shared" si="93"/>
        <v>2455.7253884173942</v>
      </c>
      <c r="V196" s="14">
        <f t="shared" si="93"/>
        <v>2653.7437804607421</v>
      </c>
      <c r="W196" s="14">
        <f t="shared" si="93"/>
        <v>2616.1868877038896</v>
      </c>
      <c r="X196" s="14">
        <f t="shared" si="93"/>
        <v>2594.7872415694246</v>
      </c>
      <c r="Y196" s="14">
        <f t="shared" si="93"/>
        <v>2755.4038601097946</v>
      </c>
      <c r="Z196" s="14">
        <f t="shared" si="93"/>
        <v>2861.1671108225059</v>
      </c>
      <c r="AA196" s="14">
        <f t="shared" si="93"/>
        <v>3003.2337427073207</v>
      </c>
      <c r="AB196" s="14">
        <f t="shared" si="93"/>
        <v>3057.1240268595443</v>
      </c>
      <c r="AC196" s="14">
        <f t="shared" si="93"/>
        <v>2932.1631532025176</v>
      </c>
      <c r="AD196" s="14">
        <f t="shared" si="93"/>
        <v>2842.636802698943</v>
      </c>
      <c r="AE196" s="14">
        <f t="shared" si="93"/>
        <v>2762.0630608022157</v>
      </c>
      <c r="AF196" s="14">
        <f t="shared" si="93"/>
        <v>2753.4571184364754</v>
      </c>
      <c r="AG196" s="14">
        <f t="shared" si="93"/>
        <v>2812.793749405831</v>
      </c>
      <c r="AH196" s="14">
        <f t="shared" si="93"/>
        <v>2832.4122003556713</v>
      </c>
      <c r="AI196" s="14">
        <f t="shared" si="93"/>
        <v>2917.4934722843959</v>
      </c>
      <c r="AJ196" s="14">
        <f t="shared" si="93"/>
        <v>2981.2569218465073</v>
      </c>
      <c r="AK196" s="14">
        <f t="shared" si="93"/>
        <v>3075.3869870720928</v>
      </c>
      <c r="AL196" s="14">
        <f t="shared" si="93"/>
        <v>3133.8556216846928</v>
      </c>
      <c r="AM196" s="14">
        <f t="shared" si="93"/>
        <v>3168.8135734107864</v>
      </c>
      <c r="AN196" s="14">
        <f t="shared" si="93"/>
        <v>3174.2062493755861</v>
      </c>
      <c r="AO196" s="14">
        <f t="shared" si="93"/>
        <v>3225.9481077344035</v>
      </c>
      <c r="AP196" s="14">
        <f t="shared" si="93"/>
        <v>3218.1204784210904</v>
      </c>
      <c r="AQ196" s="14">
        <f t="shared" si="93"/>
        <v>3293.5536134903027</v>
      </c>
      <c r="AR196" s="14">
        <f t="shared" si="93"/>
        <v>3346.9587868404737</v>
      </c>
      <c r="AS196" s="14">
        <f t="shared" ref="AS196:BR196" si="94" xml:space="preserve"> AS$179</f>
        <v>3420.8106023849377</v>
      </c>
      <c r="AT196" s="14">
        <f t="shared" si="94"/>
        <v>3521.060582200776</v>
      </c>
      <c r="AU196" s="14">
        <f t="shared" si="94"/>
        <v>3539.1223639210052</v>
      </c>
      <c r="AV196" s="14">
        <f t="shared" si="94"/>
        <v>3613.3350593006248</v>
      </c>
      <c r="AW196" s="14">
        <f t="shared" si="94"/>
        <v>3652.0791244675606</v>
      </c>
      <c r="AX196" s="14">
        <f t="shared" si="94"/>
        <v>3694.1344144145742</v>
      </c>
      <c r="AY196" s="14">
        <f t="shared" si="94"/>
        <v>3735.7982300467893</v>
      </c>
      <c r="AZ196" s="14">
        <f t="shared" si="94"/>
        <v>3815.5072217361985</v>
      </c>
      <c r="BA196" s="14">
        <f t="shared" si="94"/>
        <v>3946.6659766566345</v>
      </c>
      <c r="BB196" s="14">
        <f t="shared" si="94"/>
        <v>4005.7179131954163</v>
      </c>
      <c r="BC196" s="14">
        <f t="shared" si="94"/>
        <v>4054.6520067376368</v>
      </c>
      <c r="BD196" s="14">
        <f t="shared" si="94"/>
        <v>4111.1694222591332</v>
      </c>
      <c r="BE196" s="14">
        <f t="shared" si="94"/>
        <v>4066.7869045779134</v>
      </c>
      <c r="BF196" s="14">
        <f t="shared" si="94"/>
        <v>4014.863235862435</v>
      </c>
      <c r="BG196" s="14">
        <f t="shared" si="94"/>
        <v>4147.2662743439687</v>
      </c>
      <c r="BH196" s="14">
        <f t="shared" si="94"/>
        <v>4193.3266385582729</v>
      </c>
      <c r="BI196" s="14">
        <f t="shared" si="94"/>
        <v>4239.3577338873483</v>
      </c>
      <c r="BJ196" s="14">
        <f t="shared" si="94"/>
        <v>4304.6440197803795</v>
      </c>
      <c r="BK196" s="14">
        <f t="shared" si="94"/>
        <v>4340.5208320272759</v>
      </c>
      <c r="BL196" s="14">
        <f t="shared" si="94"/>
        <v>4422.0388832167855</v>
      </c>
      <c r="BM196" s="14">
        <f t="shared" si="94"/>
        <v>4507.6933019509652</v>
      </c>
      <c r="BN196" s="14">
        <f t="shared" si="94"/>
        <v>4584.5030081893256</v>
      </c>
      <c r="BO196" s="14">
        <f t="shared" si="94"/>
        <v>4648.2855396461127</v>
      </c>
      <c r="BP196" s="14">
        <f t="shared" si="94"/>
        <v>4692.409301949614</v>
      </c>
      <c r="BQ196" s="14">
        <f t="shared" si="94"/>
        <v>0</v>
      </c>
      <c r="BR196" s="14">
        <f t="shared" si="94"/>
        <v>0</v>
      </c>
    </row>
    <row r="197" spans="1:70" ht="12.75" customHeight="1" x14ac:dyDescent="0.3">
      <c r="A197" s="2"/>
      <c r="B197" s="2"/>
      <c r="C197" s="91"/>
      <c r="D197" s="75"/>
      <c r="E197" s="435" t="str">
        <f xml:space="preserve"> 'General Inputs'!E$9</f>
        <v>Oil: IPCC mass -&gt; energy, mid</v>
      </c>
      <c r="F197" s="381">
        <f xml:space="preserve"> 'General Inputs'!F$9</f>
        <v>42.3</v>
      </c>
      <c r="G197" s="435" t="str">
        <f xml:space="preserve"> 'General Inputs'!G$9</f>
        <v>TJ / e3ton</v>
      </c>
      <c r="H197" s="75"/>
      <c r="I197" s="75"/>
      <c r="J197" s="75"/>
      <c r="K197" s="75"/>
      <c r="L197" s="75"/>
      <c r="M197" s="75"/>
      <c r="N197" s="75"/>
      <c r="O197" s="70"/>
      <c r="P197" s="70"/>
      <c r="Q197" s="70"/>
      <c r="R197" s="422"/>
      <c r="S197" s="422"/>
      <c r="T197" s="422"/>
      <c r="U197" s="422"/>
      <c r="V197" s="422"/>
      <c r="W197" s="422"/>
      <c r="X197" s="422"/>
      <c r="Y197" s="422"/>
      <c r="Z197" s="422"/>
      <c r="AA197" s="422"/>
      <c r="AB197" s="422"/>
      <c r="AC197" s="422"/>
      <c r="AD197" s="422"/>
      <c r="AE197" s="422"/>
      <c r="AF197" s="422"/>
      <c r="AG197" s="422"/>
      <c r="AH197" s="422"/>
      <c r="AI197" s="422"/>
      <c r="AJ197" s="422"/>
      <c r="AK197" s="422"/>
      <c r="AL197" s="422"/>
      <c r="AM197" s="422"/>
      <c r="AN197" s="422"/>
      <c r="AO197" s="422"/>
      <c r="AP197" s="422"/>
      <c r="AQ197" s="422"/>
      <c r="AR197" s="422"/>
      <c r="AS197" s="422"/>
      <c r="AT197" s="422"/>
      <c r="AU197" s="422"/>
      <c r="AV197" s="422"/>
      <c r="AW197" s="422"/>
      <c r="AX197" s="422"/>
      <c r="AY197" s="422"/>
      <c r="AZ197" s="422"/>
      <c r="BA197" s="422"/>
      <c r="BB197" s="422"/>
      <c r="BC197" s="422"/>
      <c r="BD197" s="422"/>
      <c r="BE197" s="422"/>
      <c r="BF197" s="422"/>
      <c r="BG197" s="422"/>
      <c r="BH197" s="422"/>
      <c r="BI197" s="422"/>
      <c r="BJ197" s="422"/>
      <c r="BK197" s="422"/>
      <c r="BL197" s="422"/>
      <c r="BM197" s="422"/>
      <c r="BN197" s="422"/>
      <c r="BO197" s="422"/>
      <c r="BP197" s="422"/>
      <c r="BQ197" s="422"/>
      <c r="BR197" s="75"/>
    </row>
    <row r="198" spans="1:70" ht="12.75" customHeight="1" x14ac:dyDescent="0.3">
      <c r="E198" s="301" t="str">
        <f xml:space="preserve"> 'General Inputs'!E$68</f>
        <v>Thousands in a million</v>
      </c>
      <c r="F198" s="301">
        <f xml:space="preserve"> 'General Inputs'!F$68</f>
        <v>1000</v>
      </c>
      <c r="G198" s="301" t="str">
        <f xml:space="preserve"> 'General Inputs'!G$68</f>
        <v>ratio</v>
      </c>
      <c r="H198" s="310"/>
      <c r="I198" s="310"/>
      <c r="J198" s="310"/>
      <c r="K198" s="310"/>
      <c r="L198" s="310"/>
      <c r="M198" s="310"/>
      <c r="N198" s="310"/>
      <c r="O198" s="310"/>
      <c r="P198" s="310"/>
      <c r="Q198" s="310"/>
      <c r="R198" s="310"/>
      <c r="S198" s="310"/>
      <c r="T198" s="310"/>
      <c r="U198" s="310"/>
      <c r="V198" s="310"/>
      <c r="W198" s="310"/>
      <c r="X198" s="310"/>
      <c r="Y198" s="310"/>
      <c r="Z198" s="310"/>
      <c r="AA198" s="310"/>
      <c r="AB198" s="310"/>
      <c r="AC198" s="310"/>
      <c r="AD198" s="310"/>
      <c r="AE198" s="310"/>
      <c r="AF198" s="310"/>
      <c r="AG198" s="310"/>
      <c r="AH198" s="310"/>
      <c r="AI198" s="310"/>
      <c r="AJ198" s="310"/>
      <c r="AK198" s="310"/>
      <c r="AL198" s="310"/>
      <c r="AM198" s="310"/>
      <c r="AN198" s="310"/>
      <c r="AO198" s="310"/>
      <c r="AP198" s="310"/>
      <c r="AQ198" s="310"/>
      <c r="AR198" s="310"/>
      <c r="AS198" s="310"/>
      <c r="AT198" s="310"/>
      <c r="AU198" s="310"/>
      <c r="AV198" s="310"/>
      <c r="AW198" s="310"/>
      <c r="AX198" s="310"/>
      <c r="AY198" s="310"/>
      <c r="AZ198" s="310"/>
      <c r="BA198" s="310"/>
      <c r="BB198" s="310"/>
      <c r="BC198" s="310"/>
      <c r="BD198" s="310"/>
      <c r="BE198" s="310"/>
      <c r="BF198" s="310"/>
      <c r="BG198" s="310"/>
      <c r="BH198" s="310"/>
      <c r="BI198" s="310"/>
      <c r="BJ198" s="310"/>
      <c r="BK198" s="310"/>
      <c r="BL198" s="310"/>
      <c r="BM198" s="310"/>
      <c r="BN198" s="310"/>
      <c r="BO198" s="310"/>
      <c r="BP198" s="310"/>
      <c r="BQ198" s="310"/>
      <c r="BR198" s="310"/>
    </row>
    <row r="199" spans="1:70" ht="12.75" customHeight="1" x14ac:dyDescent="0.3">
      <c r="A199" s="2"/>
      <c r="B199" s="2"/>
      <c r="C199" s="91"/>
      <c r="D199" s="75"/>
      <c r="E199" s="75" t="s">
        <v>879</v>
      </c>
      <c r="F199" s="75"/>
      <c r="G199" s="75" t="s">
        <v>851</v>
      </c>
      <c r="H199" s="75"/>
      <c r="I199" s="480">
        <f t="shared" ref="I199:L199" si="95">I196*($F$197/$F$198)</f>
        <v>0</v>
      </c>
      <c r="J199" s="480">
        <f t="shared" si="95"/>
        <v>0</v>
      </c>
      <c r="K199" s="480">
        <f t="shared" si="95"/>
        <v>0</v>
      </c>
      <c r="L199" s="480">
        <f t="shared" si="95"/>
        <v>0</v>
      </c>
      <c r="M199" s="480">
        <f t="shared" ref="M199:AR199" si="96">M196*($F$197/$F$198)</f>
        <v>0</v>
      </c>
      <c r="N199" s="480">
        <f t="shared" si="96"/>
        <v>62.149818547823038</v>
      </c>
      <c r="O199" s="480">
        <f t="shared" si="96"/>
        <v>66.929961092079978</v>
      </c>
      <c r="P199" s="480">
        <f t="shared" si="96"/>
        <v>71.709098513821601</v>
      </c>
      <c r="Q199" s="480">
        <f t="shared" si="96"/>
        <v>77.600538386332303</v>
      </c>
      <c r="R199" s="480">
        <f t="shared" si="96"/>
        <v>84.278820916525731</v>
      </c>
      <c r="S199" s="480">
        <f t="shared" si="96"/>
        <v>91.52180746819846</v>
      </c>
      <c r="T199" s="480">
        <f t="shared" si="96"/>
        <v>96.719548509210441</v>
      </c>
      <c r="U199" s="480">
        <f t="shared" si="96"/>
        <v>103.87718393005576</v>
      </c>
      <c r="V199" s="480">
        <f t="shared" si="96"/>
        <v>112.25336191348939</v>
      </c>
      <c r="W199" s="480">
        <f t="shared" si="96"/>
        <v>110.66470534987452</v>
      </c>
      <c r="X199" s="480">
        <f t="shared" si="96"/>
        <v>109.75950031838666</v>
      </c>
      <c r="Y199" s="480">
        <f t="shared" si="96"/>
        <v>116.5535832826443</v>
      </c>
      <c r="Z199" s="480">
        <f t="shared" si="96"/>
        <v>121.027368787792</v>
      </c>
      <c r="AA199" s="480">
        <f t="shared" si="96"/>
        <v>127.03678731651966</v>
      </c>
      <c r="AB199" s="480">
        <f t="shared" si="96"/>
        <v>129.31634633615872</v>
      </c>
      <c r="AC199" s="480">
        <f t="shared" si="96"/>
        <v>124.03050138046649</v>
      </c>
      <c r="AD199" s="480">
        <f t="shared" si="96"/>
        <v>120.24353675416528</v>
      </c>
      <c r="AE199" s="480">
        <f t="shared" si="96"/>
        <v>116.83526747193372</v>
      </c>
      <c r="AF199" s="480">
        <f t="shared" si="96"/>
        <v>116.4712361098629</v>
      </c>
      <c r="AG199" s="480">
        <f t="shared" si="96"/>
        <v>118.98117559986665</v>
      </c>
      <c r="AH199" s="480">
        <f t="shared" si="96"/>
        <v>119.81103607504488</v>
      </c>
      <c r="AI199" s="480">
        <f t="shared" si="96"/>
        <v>123.40997387762994</v>
      </c>
      <c r="AJ199" s="480">
        <f t="shared" si="96"/>
        <v>126.10716779410726</v>
      </c>
      <c r="AK199" s="480">
        <f t="shared" si="96"/>
        <v>130.08886955314952</v>
      </c>
      <c r="AL199" s="480">
        <f t="shared" si="96"/>
        <v>132.56209279726249</v>
      </c>
      <c r="AM199" s="480">
        <f t="shared" si="96"/>
        <v>134.04081415527625</v>
      </c>
      <c r="AN199" s="480">
        <f t="shared" si="96"/>
        <v>134.26892434858729</v>
      </c>
      <c r="AO199" s="480">
        <f t="shared" si="96"/>
        <v>136.45760495716527</v>
      </c>
      <c r="AP199" s="480">
        <f t="shared" si="96"/>
        <v>136.12649623721211</v>
      </c>
      <c r="AQ199" s="480">
        <f t="shared" si="96"/>
        <v>139.3173178506398</v>
      </c>
      <c r="AR199" s="480">
        <f t="shared" si="96"/>
        <v>141.57635668335203</v>
      </c>
      <c r="AS199" s="480">
        <f t="shared" ref="AS199:BR199" si="97">AS196*($F$197/$F$198)</f>
        <v>144.70028848088285</v>
      </c>
      <c r="AT199" s="480">
        <f t="shared" si="97"/>
        <v>148.94086262709283</v>
      </c>
      <c r="AU199" s="480">
        <f t="shared" si="97"/>
        <v>149.70487599385851</v>
      </c>
      <c r="AV199" s="480">
        <f t="shared" si="97"/>
        <v>152.84407300841642</v>
      </c>
      <c r="AW199" s="480">
        <f t="shared" si="97"/>
        <v>154.4829469649778</v>
      </c>
      <c r="AX199" s="480">
        <f t="shared" si="97"/>
        <v>156.26188572973649</v>
      </c>
      <c r="AY199" s="480">
        <f t="shared" si="97"/>
        <v>158.02426513097919</v>
      </c>
      <c r="AZ199" s="480">
        <f t="shared" si="97"/>
        <v>161.3959554794412</v>
      </c>
      <c r="BA199" s="480">
        <f t="shared" si="97"/>
        <v>166.94397081257563</v>
      </c>
      <c r="BB199" s="480">
        <f t="shared" si="97"/>
        <v>169.4418677281661</v>
      </c>
      <c r="BC199" s="480">
        <f t="shared" si="97"/>
        <v>171.51177988500203</v>
      </c>
      <c r="BD199" s="480">
        <f t="shared" si="97"/>
        <v>173.90246656156131</v>
      </c>
      <c r="BE199" s="480">
        <f t="shared" si="97"/>
        <v>172.02508606364572</v>
      </c>
      <c r="BF199" s="480">
        <f t="shared" si="97"/>
        <v>169.828714876981</v>
      </c>
      <c r="BG199" s="480">
        <f t="shared" si="97"/>
        <v>175.42936340474986</v>
      </c>
      <c r="BH199" s="480">
        <f t="shared" si="97"/>
        <v>177.37771681101492</v>
      </c>
      <c r="BI199" s="480">
        <f t="shared" si="97"/>
        <v>179.32483214343483</v>
      </c>
      <c r="BJ199" s="480">
        <f t="shared" si="97"/>
        <v>182.08644203671005</v>
      </c>
      <c r="BK199" s="480">
        <f t="shared" si="97"/>
        <v>183.60403119475376</v>
      </c>
      <c r="BL199" s="480">
        <f t="shared" si="97"/>
        <v>187.05224476007001</v>
      </c>
      <c r="BM199" s="480">
        <f t="shared" si="97"/>
        <v>190.67542667252582</v>
      </c>
      <c r="BN199" s="480">
        <f t="shared" si="97"/>
        <v>193.92447724640846</v>
      </c>
      <c r="BO199" s="480">
        <f t="shared" si="97"/>
        <v>196.62247832703056</v>
      </c>
      <c r="BP199" s="480">
        <f t="shared" si="97"/>
        <v>198.48891347246865</v>
      </c>
      <c r="BQ199" s="480">
        <f t="shared" si="97"/>
        <v>0</v>
      </c>
      <c r="BR199" s="480">
        <f t="shared" si="97"/>
        <v>0</v>
      </c>
    </row>
    <row r="200" spans="1:70" ht="12.75" customHeight="1" x14ac:dyDescent="0.3">
      <c r="A200" s="2"/>
      <c r="B200" s="2"/>
      <c r="C200" s="91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0"/>
      <c r="P200" s="70"/>
      <c r="Q200" s="70"/>
      <c r="R200" s="422"/>
      <c r="S200" s="422"/>
      <c r="T200" s="422"/>
      <c r="U200" s="422"/>
      <c r="V200" s="422"/>
      <c r="W200" s="422"/>
      <c r="X200" s="422"/>
      <c r="Y200" s="422"/>
      <c r="Z200" s="422"/>
      <c r="AA200" s="422"/>
      <c r="AB200" s="422"/>
      <c r="AC200" s="422"/>
      <c r="AD200" s="422"/>
      <c r="AE200" s="422"/>
      <c r="AF200" s="422"/>
      <c r="AG200" s="422"/>
      <c r="AH200" s="422"/>
      <c r="AI200" s="422"/>
      <c r="AJ200" s="422"/>
      <c r="AK200" s="422"/>
      <c r="AL200" s="422"/>
      <c r="AM200" s="422"/>
      <c r="AN200" s="422"/>
      <c r="AO200" s="422"/>
      <c r="AP200" s="422"/>
      <c r="AQ200" s="422"/>
      <c r="AR200" s="422"/>
      <c r="AS200" s="422"/>
      <c r="AT200" s="422"/>
      <c r="AU200" s="422"/>
      <c r="AV200" s="422"/>
      <c r="AW200" s="422"/>
      <c r="AX200" s="422"/>
      <c r="AY200" s="422"/>
      <c r="AZ200" s="422"/>
      <c r="BA200" s="422"/>
      <c r="BB200" s="422"/>
      <c r="BC200" s="422"/>
      <c r="BD200" s="422"/>
      <c r="BE200" s="422"/>
      <c r="BF200" s="422"/>
      <c r="BG200" s="422"/>
      <c r="BH200" s="422"/>
      <c r="BI200" s="422"/>
      <c r="BJ200" s="422"/>
      <c r="BK200" s="422"/>
      <c r="BL200" s="422"/>
      <c r="BM200" s="422"/>
      <c r="BN200" s="422"/>
      <c r="BO200" s="422"/>
      <c r="BP200" s="422"/>
      <c r="BQ200" s="422"/>
      <c r="BR200" s="75"/>
    </row>
    <row r="201" spans="1:70" ht="12.75" customHeight="1" x14ac:dyDescent="0.3">
      <c r="A201" s="2"/>
      <c r="B201" s="2"/>
      <c r="C201" s="91"/>
      <c r="D201" s="75"/>
      <c r="E201" s="425" t="str">
        <f t="shared" ref="E201:L201" si="98" xml:space="preserve"> E$199</f>
        <v>Oil Consumption emissions (max divergence)</v>
      </c>
      <c r="F201" s="425">
        <f t="shared" si="98"/>
        <v>0</v>
      </c>
      <c r="G201" s="425" t="str">
        <f t="shared" si="98"/>
        <v>exajoules</v>
      </c>
      <c r="H201" s="425">
        <f t="shared" si="98"/>
        <v>0</v>
      </c>
      <c r="I201" s="425">
        <f t="shared" si="98"/>
        <v>0</v>
      </c>
      <c r="J201" s="425">
        <f t="shared" si="98"/>
        <v>0</v>
      </c>
      <c r="K201" s="425">
        <f t="shared" si="98"/>
        <v>0</v>
      </c>
      <c r="L201" s="425">
        <f t="shared" si="98"/>
        <v>0</v>
      </c>
      <c r="M201" s="425">
        <f t="shared" ref="M201:AR201" si="99" xml:space="preserve"> M$199</f>
        <v>0</v>
      </c>
      <c r="N201" s="425">
        <f t="shared" si="99"/>
        <v>62.149818547823038</v>
      </c>
      <c r="O201" s="425">
        <f t="shared" si="99"/>
        <v>66.929961092079978</v>
      </c>
      <c r="P201" s="425">
        <f t="shared" si="99"/>
        <v>71.709098513821601</v>
      </c>
      <c r="Q201" s="425">
        <f t="shared" si="99"/>
        <v>77.600538386332303</v>
      </c>
      <c r="R201" s="425">
        <f t="shared" si="99"/>
        <v>84.278820916525731</v>
      </c>
      <c r="S201" s="425">
        <f t="shared" si="99"/>
        <v>91.52180746819846</v>
      </c>
      <c r="T201" s="425">
        <f t="shared" si="99"/>
        <v>96.719548509210441</v>
      </c>
      <c r="U201" s="425">
        <f t="shared" si="99"/>
        <v>103.87718393005576</v>
      </c>
      <c r="V201" s="425">
        <f t="shared" si="99"/>
        <v>112.25336191348939</v>
      </c>
      <c r="W201" s="425">
        <f t="shared" si="99"/>
        <v>110.66470534987452</v>
      </c>
      <c r="X201" s="425">
        <f t="shared" si="99"/>
        <v>109.75950031838666</v>
      </c>
      <c r="Y201" s="425">
        <f t="shared" si="99"/>
        <v>116.5535832826443</v>
      </c>
      <c r="Z201" s="425">
        <f t="shared" si="99"/>
        <v>121.027368787792</v>
      </c>
      <c r="AA201" s="425">
        <f t="shared" si="99"/>
        <v>127.03678731651966</v>
      </c>
      <c r="AB201" s="425">
        <f t="shared" si="99"/>
        <v>129.31634633615872</v>
      </c>
      <c r="AC201" s="425">
        <f t="shared" si="99"/>
        <v>124.03050138046649</v>
      </c>
      <c r="AD201" s="425">
        <f t="shared" si="99"/>
        <v>120.24353675416528</v>
      </c>
      <c r="AE201" s="425">
        <f t="shared" si="99"/>
        <v>116.83526747193372</v>
      </c>
      <c r="AF201" s="425">
        <f t="shared" si="99"/>
        <v>116.4712361098629</v>
      </c>
      <c r="AG201" s="425">
        <f t="shared" si="99"/>
        <v>118.98117559986665</v>
      </c>
      <c r="AH201" s="425">
        <f t="shared" si="99"/>
        <v>119.81103607504488</v>
      </c>
      <c r="AI201" s="425">
        <f t="shared" si="99"/>
        <v>123.40997387762994</v>
      </c>
      <c r="AJ201" s="425">
        <f t="shared" si="99"/>
        <v>126.10716779410726</v>
      </c>
      <c r="AK201" s="425">
        <f t="shared" si="99"/>
        <v>130.08886955314952</v>
      </c>
      <c r="AL201" s="425">
        <f t="shared" si="99"/>
        <v>132.56209279726249</v>
      </c>
      <c r="AM201" s="425">
        <f t="shared" si="99"/>
        <v>134.04081415527625</v>
      </c>
      <c r="AN201" s="425">
        <f t="shared" si="99"/>
        <v>134.26892434858729</v>
      </c>
      <c r="AO201" s="425">
        <f t="shared" si="99"/>
        <v>136.45760495716527</v>
      </c>
      <c r="AP201" s="425">
        <f t="shared" si="99"/>
        <v>136.12649623721211</v>
      </c>
      <c r="AQ201" s="425">
        <f t="shared" si="99"/>
        <v>139.3173178506398</v>
      </c>
      <c r="AR201" s="425">
        <f t="shared" si="99"/>
        <v>141.57635668335203</v>
      </c>
      <c r="AS201" s="425">
        <f t="shared" ref="AS201:BR201" si="100" xml:space="preserve"> AS$199</f>
        <v>144.70028848088285</v>
      </c>
      <c r="AT201" s="425">
        <f t="shared" si="100"/>
        <v>148.94086262709283</v>
      </c>
      <c r="AU201" s="425">
        <f t="shared" si="100"/>
        <v>149.70487599385851</v>
      </c>
      <c r="AV201" s="425">
        <f t="shared" si="100"/>
        <v>152.84407300841642</v>
      </c>
      <c r="AW201" s="425">
        <f t="shared" si="100"/>
        <v>154.4829469649778</v>
      </c>
      <c r="AX201" s="425">
        <f t="shared" si="100"/>
        <v>156.26188572973649</v>
      </c>
      <c r="AY201" s="425">
        <f t="shared" si="100"/>
        <v>158.02426513097919</v>
      </c>
      <c r="AZ201" s="425">
        <f t="shared" si="100"/>
        <v>161.3959554794412</v>
      </c>
      <c r="BA201" s="425">
        <f t="shared" si="100"/>
        <v>166.94397081257563</v>
      </c>
      <c r="BB201" s="425">
        <f t="shared" si="100"/>
        <v>169.4418677281661</v>
      </c>
      <c r="BC201" s="425">
        <f t="shared" si="100"/>
        <v>171.51177988500203</v>
      </c>
      <c r="BD201" s="425">
        <f t="shared" si="100"/>
        <v>173.90246656156131</v>
      </c>
      <c r="BE201" s="425">
        <f t="shared" si="100"/>
        <v>172.02508606364572</v>
      </c>
      <c r="BF201" s="425">
        <f t="shared" si="100"/>
        <v>169.828714876981</v>
      </c>
      <c r="BG201" s="425">
        <f t="shared" si="100"/>
        <v>175.42936340474986</v>
      </c>
      <c r="BH201" s="425">
        <f t="shared" si="100"/>
        <v>177.37771681101492</v>
      </c>
      <c r="BI201" s="425">
        <f t="shared" si="100"/>
        <v>179.32483214343483</v>
      </c>
      <c r="BJ201" s="425">
        <f t="shared" si="100"/>
        <v>182.08644203671005</v>
      </c>
      <c r="BK201" s="425">
        <f t="shared" si="100"/>
        <v>183.60403119475376</v>
      </c>
      <c r="BL201" s="425">
        <f t="shared" si="100"/>
        <v>187.05224476007001</v>
      </c>
      <c r="BM201" s="425">
        <f t="shared" si="100"/>
        <v>190.67542667252582</v>
      </c>
      <c r="BN201" s="425">
        <f t="shared" si="100"/>
        <v>193.92447724640846</v>
      </c>
      <c r="BO201" s="425">
        <f t="shared" si="100"/>
        <v>196.62247832703056</v>
      </c>
      <c r="BP201" s="425">
        <f t="shared" si="100"/>
        <v>198.48891347246865</v>
      </c>
      <c r="BQ201" s="425">
        <f t="shared" si="100"/>
        <v>0</v>
      </c>
      <c r="BR201" s="425">
        <f t="shared" si="100"/>
        <v>0</v>
      </c>
    </row>
    <row r="202" spans="1:70" ht="12.75" customHeight="1" x14ac:dyDescent="0.3">
      <c r="E202" s="431" t="str">
        <f xml:space="preserve"> 'General Inputs'!E$12</f>
        <v>Oil: IPCC energy -&gt; emissions, mid</v>
      </c>
      <c r="F202" s="430">
        <f xml:space="preserve"> 'General Inputs'!F$12</f>
        <v>73.3</v>
      </c>
      <c r="G202" s="429" t="str">
        <f xml:space="preserve"> 'General Inputs'!G$12</f>
        <v>co2etons / TJ</v>
      </c>
    </row>
    <row r="203" spans="1:70" ht="12.75" customHeight="1" x14ac:dyDescent="0.3">
      <c r="E203" s="301" t="str">
        <f xml:space="preserve"> 'General Inputs'!E$68</f>
        <v>Thousands in a million</v>
      </c>
      <c r="F203" s="301">
        <f xml:space="preserve"> 'General Inputs'!F$68</f>
        <v>1000</v>
      </c>
      <c r="G203" s="301" t="str">
        <f xml:space="preserve"> 'General Inputs'!G$68</f>
        <v>ratio</v>
      </c>
      <c r="H203" s="310"/>
      <c r="I203" s="310"/>
      <c r="J203" s="310"/>
      <c r="K203" s="310"/>
      <c r="L203" s="310"/>
      <c r="M203" s="310"/>
      <c r="N203" s="310"/>
      <c r="O203" s="310"/>
      <c r="P203" s="310"/>
      <c r="Q203" s="310"/>
      <c r="R203" s="310"/>
      <c r="S203" s="310"/>
      <c r="T203" s="310"/>
      <c r="U203" s="310"/>
      <c r="V203" s="310"/>
      <c r="W203" s="310"/>
      <c r="X203" s="310"/>
      <c r="Y203" s="310"/>
      <c r="Z203" s="310"/>
      <c r="AA203" s="310"/>
      <c r="AB203" s="310"/>
      <c r="AC203" s="310"/>
      <c r="AD203" s="310"/>
      <c r="AE203" s="310"/>
      <c r="AF203" s="310"/>
      <c r="AG203" s="310"/>
      <c r="AH203" s="310"/>
      <c r="AI203" s="310"/>
      <c r="AJ203" s="310"/>
      <c r="AK203" s="310"/>
      <c r="AL203" s="310"/>
      <c r="AM203" s="310"/>
      <c r="AN203" s="310"/>
      <c r="AO203" s="310"/>
      <c r="AP203" s="310"/>
      <c r="AQ203" s="310"/>
      <c r="AR203" s="310"/>
      <c r="AS203" s="310"/>
      <c r="AT203" s="310"/>
      <c r="AU203" s="310"/>
      <c r="AV203" s="310"/>
      <c r="AW203" s="310"/>
      <c r="AX203" s="310"/>
      <c r="AY203" s="310"/>
      <c r="AZ203" s="310"/>
      <c r="BA203" s="310"/>
      <c r="BB203" s="310"/>
      <c r="BC203" s="310"/>
      <c r="BD203" s="310"/>
      <c r="BE203" s="310"/>
      <c r="BF203" s="310"/>
      <c r="BG203" s="310"/>
      <c r="BH203" s="310"/>
      <c r="BI203" s="310"/>
      <c r="BJ203" s="310"/>
      <c r="BK203" s="310"/>
      <c r="BL203" s="310"/>
      <c r="BM203" s="310"/>
      <c r="BN203" s="310"/>
      <c r="BO203" s="310"/>
      <c r="BP203" s="310"/>
      <c r="BQ203" s="310"/>
      <c r="BR203" s="310"/>
    </row>
    <row r="204" spans="1:70" s="434" customFormat="1" ht="12.75" customHeight="1" x14ac:dyDescent="0.3">
      <c r="A204" s="432"/>
      <c r="B204" s="432"/>
      <c r="C204" s="433"/>
      <c r="D204" s="417"/>
      <c r="E204" s="417" t="str">
        <f>B195</f>
        <v>Maximum Divergence Oil Emissions Estimate</v>
      </c>
      <c r="F204" s="417"/>
      <c r="G204" s="417" t="s">
        <v>864</v>
      </c>
      <c r="H204" s="417"/>
      <c r="I204" s="412">
        <f t="shared" ref="I204:L204" si="101">I201*($F$219/$F$220)</f>
        <v>0</v>
      </c>
      <c r="J204" s="412">
        <f t="shared" si="101"/>
        <v>0</v>
      </c>
      <c r="K204" s="412">
        <f t="shared" si="101"/>
        <v>0</v>
      </c>
      <c r="L204" s="412">
        <f t="shared" si="101"/>
        <v>0</v>
      </c>
      <c r="M204" s="412">
        <f t="shared" ref="M204:AR204" si="102">M201*($F$219/$F$220)</f>
        <v>0</v>
      </c>
      <c r="N204" s="412">
        <f t="shared" si="102"/>
        <v>4.5555816995554288</v>
      </c>
      <c r="O204" s="412">
        <f t="shared" si="102"/>
        <v>4.9059661480494627</v>
      </c>
      <c r="P204" s="412">
        <f t="shared" si="102"/>
        <v>5.2562769210631233</v>
      </c>
      <c r="Q204" s="412">
        <f t="shared" si="102"/>
        <v>5.6881194637181585</v>
      </c>
      <c r="R204" s="412">
        <f t="shared" si="102"/>
        <v>6.1776375731813369</v>
      </c>
      <c r="S204" s="412">
        <f t="shared" si="102"/>
        <v>6.7085484874189474</v>
      </c>
      <c r="T204" s="412">
        <f t="shared" si="102"/>
        <v>7.0895429057251258</v>
      </c>
      <c r="U204" s="412">
        <f t="shared" si="102"/>
        <v>7.6141975820730883</v>
      </c>
      <c r="V204" s="412">
        <f t="shared" si="102"/>
        <v>8.2281714282587721</v>
      </c>
      <c r="W204" s="412">
        <f t="shared" si="102"/>
        <v>8.1117229021458037</v>
      </c>
      <c r="X204" s="412">
        <f t="shared" si="102"/>
        <v>8.0453713733377423</v>
      </c>
      <c r="Y204" s="412">
        <f t="shared" si="102"/>
        <v>8.5433776546178279</v>
      </c>
      <c r="Z204" s="412">
        <f t="shared" si="102"/>
        <v>8.8713061321451541</v>
      </c>
      <c r="AA204" s="412">
        <f t="shared" si="102"/>
        <v>9.3117965103008924</v>
      </c>
      <c r="AB204" s="412">
        <f t="shared" si="102"/>
        <v>9.4788881864404342</v>
      </c>
      <c r="AC204" s="412">
        <f t="shared" si="102"/>
        <v>9.0914357511881949</v>
      </c>
      <c r="AD204" s="412">
        <f t="shared" si="102"/>
        <v>8.8138512440803147</v>
      </c>
      <c r="AE204" s="412">
        <f t="shared" si="102"/>
        <v>8.5640251056927426</v>
      </c>
      <c r="AF204" s="412">
        <f t="shared" si="102"/>
        <v>8.5373416068529515</v>
      </c>
      <c r="AG204" s="412">
        <f t="shared" si="102"/>
        <v>8.7213201714702251</v>
      </c>
      <c r="AH204" s="412">
        <f t="shared" si="102"/>
        <v>8.7821489443007899</v>
      </c>
      <c r="AI204" s="412">
        <f t="shared" si="102"/>
        <v>9.0459510852302749</v>
      </c>
      <c r="AJ204" s="412">
        <f t="shared" si="102"/>
        <v>9.2436553993080626</v>
      </c>
      <c r="AK204" s="412">
        <f t="shared" si="102"/>
        <v>9.5355141382458601</v>
      </c>
      <c r="AL204" s="412">
        <f t="shared" si="102"/>
        <v>9.7168014020393407</v>
      </c>
      <c r="AM204" s="412">
        <f t="shared" si="102"/>
        <v>9.8251916775817492</v>
      </c>
      <c r="AN204" s="412">
        <f t="shared" si="102"/>
        <v>9.8419121547514496</v>
      </c>
      <c r="AO204" s="412">
        <f t="shared" si="102"/>
        <v>10.002342443360215</v>
      </c>
      <c r="AP204" s="412">
        <f t="shared" si="102"/>
        <v>9.9780721741876484</v>
      </c>
      <c r="AQ204" s="412">
        <f t="shared" si="102"/>
        <v>10.211959398451897</v>
      </c>
      <c r="AR204" s="412">
        <f t="shared" si="102"/>
        <v>10.377546944889705</v>
      </c>
      <c r="AS204" s="412">
        <f t="shared" ref="AS204:BR204" si="103">AS201*($F$219/$F$220)</f>
        <v>10.606531145648713</v>
      </c>
      <c r="AT204" s="412">
        <f t="shared" si="103"/>
        <v>10.917365230565904</v>
      </c>
      <c r="AU204" s="412">
        <f t="shared" si="103"/>
        <v>10.973367410349828</v>
      </c>
      <c r="AV204" s="412">
        <f t="shared" si="103"/>
        <v>11.203470551516924</v>
      </c>
      <c r="AW204" s="412">
        <f t="shared" si="103"/>
        <v>11.323600012532873</v>
      </c>
      <c r="AX204" s="412">
        <f t="shared" si="103"/>
        <v>11.453996223989686</v>
      </c>
      <c r="AY204" s="412">
        <f t="shared" si="103"/>
        <v>11.583178634100776</v>
      </c>
      <c r="AZ204" s="412">
        <f t="shared" si="103"/>
        <v>11.830323536643041</v>
      </c>
      <c r="BA204" s="412">
        <f t="shared" si="103"/>
        <v>12.236993060561794</v>
      </c>
      <c r="BB204" s="412">
        <f t="shared" si="103"/>
        <v>12.420088904474577</v>
      </c>
      <c r="BC204" s="412">
        <f t="shared" si="103"/>
        <v>12.571813465570649</v>
      </c>
      <c r="BD204" s="412">
        <f t="shared" si="103"/>
        <v>12.747050798962444</v>
      </c>
      <c r="BE204" s="412">
        <f t="shared" si="103"/>
        <v>12.609438808465232</v>
      </c>
      <c r="BF204" s="412">
        <f t="shared" si="103"/>
        <v>12.448444800482708</v>
      </c>
      <c r="BG204" s="412">
        <f t="shared" si="103"/>
        <v>12.858972337568165</v>
      </c>
      <c r="BH204" s="412">
        <f t="shared" si="103"/>
        <v>13.001786642247394</v>
      </c>
      <c r="BI204" s="412">
        <f t="shared" si="103"/>
        <v>13.144510196113774</v>
      </c>
      <c r="BJ204" s="412">
        <f t="shared" si="103"/>
        <v>13.346936201290848</v>
      </c>
      <c r="BK204" s="412">
        <f t="shared" si="103"/>
        <v>13.458175486575451</v>
      </c>
      <c r="BL204" s="412">
        <f t="shared" si="103"/>
        <v>13.710929540913133</v>
      </c>
      <c r="BM204" s="412">
        <f t="shared" si="103"/>
        <v>13.976508775096143</v>
      </c>
      <c r="BN204" s="412">
        <f t="shared" si="103"/>
        <v>14.214664182161741</v>
      </c>
      <c r="BO204" s="412">
        <f t="shared" si="103"/>
        <v>14.412427661371341</v>
      </c>
      <c r="BP204" s="412">
        <f t="shared" si="103"/>
        <v>14.549237357531952</v>
      </c>
      <c r="BQ204" s="412">
        <f t="shared" si="103"/>
        <v>0</v>
      </c>
      <c r="BR204" s="412">
        <f t="shared" si="103"/>
        <v>0</v>
      </c>
    </row>
    <row r="206" spans="1:70" ht="12.75" customHeight="1" x14ac:dyDescent="0.3">
      <c r="B206" s="13" t="s">
        <v>880</v>
      </c>
    </row>
    <row r="207" spans="1:70" ht="12.75" customHeight="1" x14ac:dyDescent="0.3">
      <c r="E207" s="310" t="str">
        <f t="shared" ref="E207:L207" si="104" xml:space="preserve"> E$35</f>
        <v>BP Oil Consumption</v>
      </c>
      <c r="F207" s="310">
        <f t="shared" si="104"/>
        <v>0</v>
      </c>
      <c r="G207" s="310" t="str">
        <f t="shared" si="104"/>
        <v>exajoules</v>
      </c>
      <c r="H207" s="310">
        <f t="shared" si="104"/>
        <v>0</v>
      </c>
      <c r="I207" s="310">
        <f t="shared" si="104"/>
        <v>0</v>
      </c>
      <c r="J207" s="310">
        <f t="shared" si="104"/>
        <v>0</v>
      </c>
      <c r="K207" s="310">
        <f t="shared" si="104"/>
        <v>0</v>
      </c>
      <c r="L207" s="310">
        <f t="shared" si="104"/>
        <v>0</v>
      </c>
      <c r="M207" s="310">
        <f t="shared" ref="M207:AR207" si="105" xml:space="preserve"> M$35</f>
        <v>0</v>
      </c>
      <c r="N207" s="310">
        <f t="shared" si="105"/>
        <v>65.191063782844125</v>
      </c>
      <c r="O207" s="310">
        <f t="shared" si="105"/>
        <v>70.187239906865344</v>
      </c>
      <c r="P207" s="310">
        <f t="shared" si="105"/>
        <v>75.206029495305486</v>
      </c>
      <c r="Q207" s="310">
        <f t="shared" si="105"/>
        <v>81.63161240622415</v>
      </c>
      <c r="R207" s="310">
        <f t="shared" si="105"/>
        <v>88.476713282855997</v>
      </c>
      <c r="S207" s="310">
        <f t="shared" si="105"/>
        <v>96.148950903182055</v>
      </c>
      <c r="T207" s="310">
        <f t="shared" si="105"/>
        <v>101.53735575640236</v>
      </c>
      <c r="U207" s="310">
        <f t="shared" si="105"/>
        <v>109.36059072612048</v>
      </c>
      <c r="V207" s="310">
        <f t="shared" si="105"/>
        <v>117.88600833651387</v>
      </c>
      <c r="W207" s="310">
        <f t="shared" si="105"/>
        <v>116.18070028680076</v>
      </c>
      <c r="X207" s="310">
        <f t="shared" si="105"/>
        <v>115.01426752855626</v>
      </c>
      <c r="Y207" s="310">
        <f t="shared" si="105"/>
        <v>122.50682590065495</v>
      </c>
      <c r="Z207" s="310">
        <f t="shared" si="105"/>
        <v>126.77254819941609</v>
      </c>
      <c r="AA207" s="310">
        <f t="shared" si="105"/>
        <v>131.13275565883973</v>
      </c>
      <c r="AB207" s="310">
        <f t="shared" si="105"/>
        <v>133.2866294465982</v>
      </c>
      <c r="AC207" s="310">
        <f t="shared" si="105"/>
        <v>128.07793802681118</v>
      </c>
      <c r="AD207" s="310">
        <f t="shared" si="105"/>
        <v>123.46504997989348</v>
      </c>
      <c r="AE207" s="310">
        <f t="shared" si="105"/>
        <v>119.5124684348156</v>
      </c>
      <c r="AF207" s="310">
        <f t="shared" si="105"/>
        <v>118.68735974888607</v>
      </c>
      <c r="AG207" s="310">
        <f t="shared" si="105"/>
        <v>121.45955082672761</v>
      </c>
      <c r="AH207" s="310">
        <f t="shared" si="105"/>
        <v>121.64096343339786</v>
      </c>
      <c r="AI207" s="310">
        <f t="shared" si="105"/>
        <v>125.28969855408072</v>
      </c>
      <c r="AJ207" s="310">
        <f t="shared" si="105"/>
        <v>127.79803845529003</v>
      </c>
      <c r="AK207" s="310">
        <f t="shared" si="105"/>
        <v>132.13097811988581</v>
      </c>
      <c r="AL207" s="310">
        <f t="shared" si="105"/>
        <v>134.27935363722216</v>
      </c>
      <c r="AM207" s="310">
        <f t="shared" si="105"/>
        <v>135.68708222527397</v>
      </c>
      <c r="AN207" s="310">
        <f t="shared" si="105"/>
        <v>135.6883092127203</v>
      </c>
      <c r="AO207" s="310">
        <f t="shared" si="105"/>
        <v>138.03961344780072</v>
      </c>
      <c r="AP207" s="310">
        <f t="shared" si="105"/>
        <v>137.15725478009387</v>
      </c>
      <c r="AQ207" s="310">
        <f t="shared" si="105"/>
        <v>140.16576246302645</v>
      </c>
      <c r="AR207" s="310">
        <f t="shared" si="105"/>
        <v>142.00078284477863</v>
      </c>
      <c r="AS207" s="310">
        <f t="shared" ref="AS207:BR207" si="106" xml:space="preserve"> AS$35</f>
        <v>145.36967366313851</v>
      </c>
      <c r="AT207" s="310">
        <f t="shared" si="106"/>
        <v>149.08761052633588</v>
      </c>
      <c r="AU207" s="310">
        <f t="shared" si="106"/>
        <v>149.84783502596429</v>
      </c>
      <c r="AV207" s="310">
        <f t="shared" si="106"/>
        <v>152.53685900029902</v>
      </c>
      <c r="AW207" s="310">
        <f t="shared" si="106"/>
        <v>154.42976364717362</v>
      </c>
      <c r="AX207" s="310">
        <f t="shared" si="106"/>
        <v>155.80123903641783</v>
      </c>
      <c r="AY207" s="310">
        <f t="shared" si="106"/>
        <v>157.1010193580486</v>
      </c>
      <c r="AZ207" s="310">
        <f t="shared" si="106"/>
        <v>160.59413085454264</v>
      </c>
      <c r="BA207" s="310">
        <f t="shared" si="106"/>
        <v>166.52041140351622</v>
      </c>
      <c r="BB207" s="310">
        <f t="shared" si="106"/>
        <v>168.5671650336098</v>
      </c>
      <c r="BC207" s="310">
        <f t="shared" si="106"/>
        <v>170.52045681547747</v>
      </c>
      <c r="BD207" s="310">
        <f t="shared" si="106"/>
        <v>172.64692101250753</v>
      </c>
      <c r="BE207" s="310">
        <f t="shared" si="106"/>
        <v>171.23620171742755</v>
      </c>
      <c r="BF207" s="310">
        <f t="shared" si="106"/>
        <v>167.95248343181055</v>
      </c>
      <c r="BG207" s="310">
        <f t="shared" si="106"/>
        <v>173.11355176002795</v>
      </c>
      <c r="BH207" s="310">
        <f t="shared" si="106"/>
        <v>174.77977194980812</v>
      </c>
      <c r="BI207" s="310">
        <f t="shared" si="106"/>
        <v>176.96405016435469</v>
      </c>
      <c r="BJ207" s="310">
        <f t="shared" si="106"/>
        <v>178.87849523007461</v>
      </c>
      <c r="BK207" s="310">
        <f t="shared" si="106"/>
        <v>180.0490108071069</v>
      </c>
      <c r="BL207" s="310">
        <f t="shared" si="106"/>
        <v>183.21096810798647</v>
      </c>
      <c r="BM207" s="310">
        <f t="shared" si="106"/>
        <v>186.91241270441654</v>
      </c>
      <c r="BN207" s="310">
        <f t="shared" si="106"/>
        <v>189.24292034781476</v>
      </c>
      <c r="BO207" s="310">
        <f t="shared" si="106"/>
        <v>191.4518958902498</v>
      </c>
      <c r="BP207" s="310">
        <f t="shared" si="106"/>
        <v>193.0315743612575</v>
      </c>
      <c r="BQ207" s="310">
        <f t="shared" si="106"/>
        <v>0</v>
      </c>
      <c r="BR207" s="310">
        <f t="shared" si="106"/>
        <v>0</v>
      </c>
    </row>
    <row r="208" spans="1:70" ht="12.75" customHeight="1" x14ac:dyDescent="0.3">
      <c r="E208" s="431" t="str">
        <f xml:space="preserve"> 'General Inputs'!E$12</f>
        <v>Oil: IPCC energy -&gt; emissions, mid</v>
      </c>
      <c r="F208" s="430">
        <f xml:space="preserve"> 'General Inputs'!F$12</f>
        <v>73.3</v>
      </c>
      <c r="G208" s="429" t="str">
        <f xml:space="preserve"> 'General Inputs'!G$12</f>
        <v>co2etons / TJ</v>
      </c>
    </row>
    <row r="209" spans="1:70" ht="12.75" customHeight="1" x14ac:dyDescent="0.3">
      <c r="E209" s="301" t="str">
        <f xml:space="preserve"> 'General Inputs'!E$68</f>
        <v>Thousands in a million</v>
      </c>
      <c r="F209" s="301">
        <f xml:space="preserve"> 'General Inputs'!F$68</f>
        <v>1000</v>
      </c>
      <c r="G209" s="301" t="str">
        <f xml:space="preserve"> 'General Inputs'!G$68</f>
        <v>ratio</v>
      </c>
      <c r="H209" s="310"/>
      <c r="I209" s="310"/>
      <c r="J209" s="310"/>
      <c r="K209" s="310"/>
      <c r="L209" s="310"/>
      <c r="M209" s="310"/>
      <c r="N209" s="310"/>
      <c r="O209" s="310"/>
      <c r="P209" s="310"/>
      <c r="Q209" s="310"/>
      <c r="R209" s="310"/>
      <c r="S209" s="310"/>
      <c r="T209" s="310"/>
      <c r="U209" s="310"/>
      <c r="V209" s="310"/>
      <c r="W209" s="310"/>
      <c r="X209" s="310"/>
      <c r="Y209" s="310"/>
      <c r="Z209" s="310"/>
      <c r="AA209" s="310"/>
      <c r="AB209" s="310"/>
      <c r="AC209" s="310"/>
      <c r="AD209" s="310"/>
      <c r="AE209" s="310"/>
      <c r="AF209" s="310"/>
      <c r="AG209" s="310"/>
      <c r="AH209" s="310"/>
      <c r="AI209" s="310"/>
      <c r="AJ209" s="310"/>
      <c r="AK209" s="310"/>
      <c r="AL209" s="310"/>
      <c r="AM209" s="310"/>
      <c r="AN209" s="310"/>
      <c r="AO209" s="310"/>
      <c r="AP209" s="310"/>
      <c r="AQ209" s="310"/>
      <c r="AR209" s="310"/>
      <c r="AS209" s="310"/>
      <c r="AT209" s="310"/>
      <c r="AU209" s="310"/>
      <c r="AV209" s="310"/>
      <c r="AW209" s="310"/>
      <c r="AX209" s="310"/>
      <c r="AY209" s="310"/>
      <c r="AZ209" s="310"/>
      <c r="BA209" s="310"/>
      <c r="BB209" s="310"/>
      <c r="BC209" s="310"/>
      <c r="BD209" s="310"/>
      <c r="BE209" s="310"/>
      <c r="BF209" s="310"/>
      <c r="BG209" s="310"/>
      <c r="BH209" s="310"/>
      <c r="BI209" s="310"/>
      <c r="BJ209" s="310"/>
      <c r="BK209" s="310"/>
      <c r="BL209" s="310"/>
      <c r="BM209" s="310"/>
      <c r="BN209" s="310"/>
      <c r="BO209" s="310"/>
      <c r="BP209" s="310"/>
      <c r="BQ209" s="310"/>
      <c r="BR209" s="310"/>
    </row>
    <row r="210" spans="1:70" s="434" customFormat="1" ht="12.75" customHeight="1" x14ac:dyDescent="0.3">
      <c r="A210" s="432"/>
      <c r="B210" s="432"/>
      <c r="C210" s="433"/>
      <c r="D210" s="417"/>
      <c r="E210" s="417" t="str">
        <f>B206</f>
        <v>BP Imputed Methodology Oil Emissions Estimate</v>
      </c>
      <c r="F210" s="417"/>
      <c r="G210" s="417" t="s">
        <v>864</v>
      </c>
      <c r="H210" s="417"/>
      <c r="I210" s="412">
        <f t="shared" ref="I210:L210" si="107">I207*($F$219/$F$220)</f>
        <v>0</v>
      </c>
      <c r="J210" s="412">
        <f t="shared" si="107"/>
        <v>0</v>
      </c>
      <c r="K210" s="412">
        <f t="shared" si="107"/>
        <v>0</v>
      </c>
      <c r="L210" s="412">
        <f t="shared" si="107"/>
        <v>0</v>
      </c>
      <c r="M210" s="412">
        <f t="shared" ref="M210:AR210" si="108">M207*($F$219/$F$220)</f>
        <v>0</v>
      </c>
      <c r="N210" s="412">
        <f t="shared" si="108"/>
        <v>4.7785049752824751</v>
      </c>
      <c r="O210" s="412">
        <f t="shared" si="108"/>
        <v>5.1447246851732302</v>
      </c>
      <c r="P210" s="412">
        <f t="shared" si="108"/>
        <v>5.5126019620058928</v>
      </c>
      <c r="Q210" s="412">
        <f t="shared" si="108"/>
        <v>5.9835971893762308</v>
      </c>
      <c r="R210" s="412">
        <f t="shared" si="108"/>
        <v>6.485343083633345</v>
      </c>
      <c r="S210" s="412">
        <f t="shared" si="108"/>
        <v>7.0477181012032446</v>
      </c>
      <c r="T210" s="412">
        <f t="shared" si="108"/>
        <v>7.4426881769442934</v>
      </c>
      <c r="U210" s="412">
        <f t="shared" si="108"/>
        <v>8.0161313002246306</v>
      </c>
      <c r="V210" s="412">
        <f t="shared" si="108"/>
        <v>8.641044411066467</v>
      </c>
      <c r="W210" s="412">
        <f t="shared" si="108"/>
        <v>8.5160453310224966</v>
      </c>
      <c r="X210" s="412">
        <f t="shared" si="108"/>
        <v>8.4305458098431743</v>
      </c>
      <c r="Y210" s="412">
        <f t="shared" si="108"/>
        <v>8.9797503385180075</v>
      </c>
      <c r="Z210" s="412">
        <f t="shared" si="108"/>
        <v>9.2924277830171995</v>
      </c>
      <c r="AA210" s="412">
        <f t="shared" si="108"/>
        <v>9.6120309897929523</v>
      </c>
      <c r="AB210" s="412">
        <f t="shared" si="108"/>
        <v>9.7699099384356476</v>
      </c>
      <c r="AC210" s="412">
        <f t="shared" si="108"/>
        <v>9.388112857365261</v>
      </c>
      <c r="AD210" s="412">
        <f t="shared" si="108"/>
        <v>9.0499881635261925</v>
      </c>
      <c r="AE210" s="412">
        <f t="shared" si="108"/>
        <v>8.7602639362719845</v>
      </c>
      <c r="AF210" s="412">
        <f t="shared" si="108"/>
        <v>8.6997834695933491</v>
      </c>
      <c r="AG210" s="412">
        <f t="shared" si="108"/>
        <v>8.9029850755991333</v>
      </c>
      <c r="AH210" s="412">
        <f t="shared" si="108"/>
        <v>8.9162826196680633</v>
      </c>
      <c r="AI210" s="412">
        <f t="shared" si="108"/>
        <v>9.1837349040141163</v>
      </c>
      <c r="AJ210" s="412">
        <f t="shared" si="108"/>
        <v>9.3675962187727588</v>
      </c>
      <c r="AK210" s="412">
        <f t="shared" si="108"/>
        <v>9.6852006961876302</v>
      </c>
      <c r="AL210" s="412">
        <f t="shared" si="108"/>
        <v>9.8426766216083852</v>
      </c>
      <c r="AM210" s="412">
        <f t="shared" si="108"/>
        <v>9.9458631271125828</v>
      </c>
      <c r="AN210" s="412">
        <f t="shared" si="108"/>
        <v>9.9459530652923984</v>
      </c>
      <c r="AO210" s="412">
        <f t="shared" si="108"/>
        <v>10.118303665723793</v>
      </c>
      <c r="AP210" s="412">
        <f t="shared" si="108"/>
        <v>10.053626775380881</v>
      </c>
      <c r="AQ210" s="412">
        <f t="shared" si="108"/>
        <v>10.274150388539839</v>
      </c>
      <c r="AR210" s="412">
        <f t="shared" si="108"/>
        <v>10.408657382522273</v>
      </c>
      <c r="AS210" s="412">
        <f t="shared" ref="AS210:BR210" si="109">AS207*($F$219/$F$220)</f>
        <v>10.655597079508054</v>
      </c>
      <c r="AT210" s="412">
        <f t="shared" si="109"/>
        <v>10.928121851580421</v>
      </c>
      <c r="AU210" s="412">
        <f t="shared" si="109"/>
        <v>10.983846307403184</v>
      </c>
      <c r="AV210" s="412">
        <f t="shared" si="109"/>
        <v>11.180951764721918</v>
      </c>
      <c r="AW210" s="412">
        <f t="shared" si="109"/>
        <v>11.319701675337827</v>
      </c>
      <c r="AX210" s="412">
        <f t="shared" si="109"/>
        <v>11.420230821369428</v>
      </c>
      <c r="AY210" s="412">
        <f t="shared" si="109"/>
        <v>11.515504718944964</v>
      </c>
      <c r="AZ210" s="412">
        <f t="shared" si="109"/>
        <v>11.771549791637977</v>
      </c>
      <c r="BA210" s="412">
        <f t="shared" si="109"/>
        <v>12.20594615587774</v>
      </c>
      <c r="BB210" s="412">
        <f t="shared" si="109"/>
        <v>12.355973196963598</v>
      </c>
      <c r="BC210" s="412">
        <f t="shared" si="109"/>
        <v>12.499149484574499</v>
      </c>
      <c r="BD210" s="412">
        <f t="shared" si="109"/>
        <v>12.655019310216803</v>
      </c>
      <c r="BE210" s="412">
        <f t="shared" si="109"/>
        <v>12.55161358588744</v>
      </c>
      <c r="BF210" s="412">
        <f t="shared" si="109"/>
        <v>12.310917035551714</v>
      </c>
      <c r="BG210" s="412">
        <f t="shared" si="109"/>
        <v>12.689223344010049</v>
      </c>
      <c r="BH210" s="412">
        <f t="shared" si="109"/>
        <v>12.811357283920936</v>
      </c>
      <c r="BI210" s="412">
        <f t="shared" si="109"/>
        <v>12.971464877047199</v>
      </c>
      <c r="BJ210" s="412">
        <f t="shared" si="109"/>
        <v>13.111793700364469</v>
      </c>
      <c r="BK210" s="412">
        <f t="shared" si="109"/>
        <v>13.197592492160936</v>
      </c>
      <c r="BL210" s="412">
        <f t="shared" si="109"/>
        <v>13.42936396231541</v>
      </c>
      <c r="BM210" s="412">
        <f t="shared" si="109"/>
        <v>13.700679851233733</v>
      </c>
      <c r="BN210" s="412">
        <f t="shared" si="109"/>
        <v>13.871506061494822</v>
      </c>
      <c r="BO210" s="412">
        <f t="shared" si="109"/>
        <v>14.033423968755312</v>
      </c>
      <c r="BP210" s="412">
        <f t="shared" si="109"/>
        <v>14.149214400680176</v>
      </c>
      <c r="BQ210" s="412">
        <f t="shared" si="109"/>
        <v>0</v>
      </c>
      <c r="BR210" s="412">
        <f t="shared" si="109"/>
        <v>0</v>
      </c>
    </row>
    <row r="211" spans="1:70" s="434" customFormat="1" ht="12.75" customHeight="1" x14ac:dyDescent="0.3">
      <c r="A211" s="432"/>
      <c r="B211" s="432"/>
      <c r="C211" s="433"/>
      <c r="D211" s="417"/>
      <c r="E211" s="417"/>
      <c r="F211" s="417"/>
      <c r="G211" s="417"/>
      <c r="H211" s="417"/>
      <c r="I211" s="412"/>
      <c r="J211" s="412"/>
      <c r="K211" s="412"/>
      <c r="L211" s="412"/>
      <c r="M211" s="412"/>
      <c r="N211" s="412"/>
      <c r="O211" s="412"/>
      <c r="P211" s="412"/>
      <c r="Q211" s="412"/>
      <c r="R211" s="412"/>
      <c r="S211" s="412"/>
      <c r="T211" s="412"/>
      <c r="U211" s="412"/>
      <c r="V211" s="412"/>
      <c r="W211" s="412"/>
      <c r="X211" s="412"/>
      <c r="Y211" s="412"/>
      <c r="Z211" s="412"/>
      <c r="AA211" s="412"/>
      <c r="AB211" s="412"/>
      <c r="AC211" s="412"/>
      <c r="AD211" s="412"/>
      <c r="AE211" s="412"/>
      <c r="AF211" s="412"/>
      <c r="AG211" s="412"/>
      <c r="AH211" s="412"/>
      <c r="AI211" s="412"/>
      <c r="AJ211" s="412"/>
      <c r="AK211" s="412"/>
      <c r="AL211" s="412"/>
      <c r="AM211" s="412"/>
      <c r="AN211" s="412"/>
      <c r="AO211" s="412"/>
      <c r="AP211" s="412"/>
      <c r="AQ211" s="412"/>
      <c r="AR211" s="412"/>
      <c r="AS211" s="412"/>
      <c r="AT211" s="412"/>
      <c r="AU211" s="412"/>
      <c r="AV211" s="412"/>
      <c r="AW211" s="412"/>
      <c r="AX211" s="412"/>
      <c r="AY211" s="412"/>
      <c r="AZ211" s="412"/>
      <c r="BA211" s="412"/>
      <c r="BB211" s="412"/>
      <c r="BC211" s="412"/>
      <c r="BD211" s="412"/>
      <c r="BE211" s="412"/>
      <c r="BF211" s="412"/>
      <c r="BG211" s="412"/>
      <c r="BH211" s="412"/>
      <c r="BI211" s="412"/>
      <c r="BJ211" s="412"/>
      <c r="BK211" s="412"/>
      <c r="BL211" s="412"/>
      <c r="BM211" s="412"/>
      <c r="BN211" s="412"/>
      <c r="BO211" s="412"/>
      <c r="BP211" s="412"/>
      <c r="BQ211" s="412"/>
      <c r="BR211" s="412"/>
    </row>
    <row r="212" spans="1:70" ht="12.75" customHeight="1" x14ac:dyDescent="0.3">
      <c r="B212" s="13" t="s">
        <v>881</v>
      </c>
    </row>
    <row r="213" spans="1:70" ht="12.75" customHeight="1" x14ac:dyDescent="0.3">
      <c r="E213" s="310" t="str">
        <f t="shared" ref="E213:L213" si="110" xml:space="preserve"> E$173</f>
        <v>Oil Consumption (effective BP rate)</v>
      </c>
      <c r="F213" s="310">
        <f t="shared" si="110"/>
        <v>0</v>
      </c>
      <c r="G213" s="310" t="str">
        <f t="shared" si="110"/>
        <v>e6tons</v>
      </c>
      <c r="H213" s="310">
        <f t="shared" si="110"/>
        <v>0</v>
      </c>
      <c r="I213" s="310">
        <f t="shared" si="110"/>
        <v>0</v>
      </c>
      <c r="J213" s="310">
        <f t="shared" si="110"/>
        <v>0</v>
      </c>
      <c r="K213" s="310">
        <f t="shared" si="110"/>
        <v>0</v>
      </c>
      <c r="L213" s="310">
        <f t="shared" si="110"/>
        <v>0</v>
      </c>
      <c r="M213" s="310">
        <f t="shared" ref="M213:AR213" si="111" xml:space="preserve"> M$173</f>
        <v>0</v>
      </c>
      <c r="N213" s="310">
        <f t="shared" si="111"/>
        <v>1517.2305374887812</v>
      </c>
      <c r="O213" s="310">
        <f t="shared" si="111"/>
        <v>1632.0980215408201</v>
      </c>
      <c r="P213" s="310">
        <f t="shared" si="111"/>
        <v>1747.4164584123516</v>
      </c>
      <c r="Q213" s="310">
        <f t="shared" si="111"/>
        <v>1893.7784626007592</v>
      </c>
      <c r="R213" s="310">
        <f t="shared" si="111"/>
        <v>2050.0555177365159</v>
      </c>
      <c r="S213" s="310">
        <f t="shared" si="111"/>
        <v>2223.3630692601123</v>
      </c>
      <c r="T213" s="310">
        <f t="shared" si="111"/>
        <v>2351.2693638174724</v>
      </c>
      <c r="U213" s="310">
        <f t="shared" si="111"/>
        <v>2530.9016579310132</v>
      </c>
      <c r="V213" s="310">
        <f t="shared" si="111"/>
        <v>2729.6550586636872</v>
      </c>
      <c r="W213" s="310">
        <f t="shared" si="111"/>
        <v>2691.5392023961413</v>
      </c>
      <c r="X213" s="310">
        <f t="shared" si="111"/>
        <v>2665.524183028504</v>
      </c>
      <c r="Y213" s="310">
        <f t="shared" si="111"/>
        <v>2839.7199044345089</v>
      </c>
      <c r="Z213" s="310">
        <f t="shared" si="111"/>
        <v>2939.8280539932148</v>
      </c>
      <c r="AA213" s="310">
        <f t="shared" si="111"/>
        <v>3085.2201580533842</v>
      </c>
      <c r="AB213" s="310">
        <f t="shared" si="111"/>
        <v>3137.4876948696096</v>
      </c>
      <c r="AC213" s="310">
        <f t="shared" si="111"/>
        <v>3015.7620729046212</v>
      </c>
      <c r="AD213" s="310">
        <f t="shared" si="111"/>
        <v>2913.2561926044527</v>
      </c>
      <c r="AE213" s="310">
        <f t="shared" si="111"/>
        <v>2825.8243348807177</v>
      </c>
      <c r="AF213" s="310">
        <f t="shared" si="111"/>
        <v>2814.4251377832975</v>
      </c>
      <c r="AG213" s="310">
        <f t="shared" si="111"/>
        <v>2878.1245349158303</v>
      </c>
      <c r="AH213" s="310">
        <f t="shared" si="111"/>
        <v>2887.6495332842665</v>
      </c>
      <c r="AI213" s="310">
        <f t="shared" si="111"/>
        <v>2974.4623079088842</v>
      </c>
      <c r="AJ213" s="310">
        <f t="shared" si="111"/>
        <v>3034.8649286035252</v>
      </c>
      <c r="AK213" s="310">
        <f t="shared" si="111"/>
        <v>3138.0416107790461</v>
      </c>
      <c r="AL213" s="310">
        <f t="shared" si="111"/>
        <v>3188.0604379471988</v>
      </c>
      <c r="AM213" s="310">
        <f t="shared" si="111"/>
        <v>3223.1177974846219</v>
      </c>
      <c r="AN213" s="310">
        <f t="shared" si="111"/>
        <v>3227.6562411433169</v>
      </c>
      <c r="AO213" s="310">
        <f t="shared" si="111"/>
        <v>3285.2923034520354</v>
      </c>
      <c r="AP213" s="310">
        <f t="shared" si="111"/>
        <v>3263.3156776941105</v>
      </c>
      <c r="AQ213" s="310">
        <f t="shared" si="111"/>
        <v>3336.2166614243492</v>
      </c>
      <c r="AR213" s="310">
        <f t="shared" si="111"/>
        <v>3388.0041738608861</v>
      </c>
      <c r="AS213" s="310">
        <f t="shared" ref="AS213:BR213" si="112" xml:space="preserve"> AS$173</f>
        <v>3471.2263566710853</v>
      </c>
      <c r="AT213" s="310">
        <f t="shared" si="112"/>
        <v>3561.6783645925429</v>
      </c>
      <c r="AU213" s="310">
        <f t="shared" si="112"/>
        <v>3581.7376926722145</v>
      </c>
      <c r="AV213" s="310">
        <f t="shared" si="112"/>
        <v>3648.9037764906725</v>
      </c>
      <c r="AW213" s="310">
        <f t="shared" si="112"/>
        <v>3690.8034479495996</v>
      </c>
      <c r="AX213" s="310">
        <f t="shared" si="112"/>
        <v>3721.2920964662808</v>
      </c>
      <c r="AY213" s="310">
        <f t="shared" si="112"/>
        <v>3757.3806564296942</v>
      </c>
      <c r="AZ213" s="310">
        <f t="shared" si="112"/>
        <v>3843.7927656070669</v>
      </c>
      <c r="BA213" s="310">
        <f t="shared" si="112"/>
        <v>3985.1698286573537</v>
      </c>
      <c r="BB213" s="310">
        <f t="shared" si="112"/>
        <v>4030.8729747146986</v>
      </c>
      <c r="BC213" s="310">
        <f t="shared" si="112"/>
        <v>4079.1495078469993</v>
      </c>
      <c r="BD213" s="310">
        <f t="shared" si="112"/>
        <v>4133.2748596504416</v>
      </c>
      <c r="BE213" s="310">
        <f t="shared" si="112"/>
        <v>4098.4067854571704</v>
      </c>
      <c r="BF213" s="310">
        <f t="shared" si="112"/>
        <v>4024.676052027648</v>
      </c>
      <c r="BG213" s="310">
        <f t="shared" si="112"/>
        <v>4147.9703202751107</v>
      </c>
      <c r="BH213" s="310">
        <f t="shared" si="112"/>
        <v>4189.1287803765399</v>
      </c>
      <c r="BI213" s="310">
        <f t="shared" si="112"/>
        <v>4241.799328879526</v>
      </c>
      <c r="BJ213" s="310">
        <f t="shared" si="112"/>
        <v>4294.84268534077</v>
      </c>
      <c r="BK213" s="310">
        <f t="shared" si="112"/>
        <v>4325.618082461182</v>
      </c>
      <c r="BL213" s="310">
        <f t="shared" si="112"/>
        <v>4404.6429464076036</v>
      </c>
      <c r="BM213" s="310">
        <f t="shared" si="112"/>
        <v>4489.7429032478312</v>
      </c>
      <c r="BN213" s="310">
        <f t="shared" si="112"/>
        <v>4545.6845601980931</v>
      </c>
      <c r="BO213" s="310">
        <f t="shared" si="112"/>
        <v>4598.4630632570443</v>
      </c>
      <c r="BP213" s="310">
        <f t="shared" si="112"/>
        <v>4629.5911796949731</v>
      </c>
      <c r="BQ213" s="310">
        <f t="shared" si="112"/>
        <v>0</v>
      </c>
      <c r="BR213" s="310">
        <f t="shared" si="112"/>
        <v>0</v>
      </c>
    </row>
    <row r="214" spans="1:70" ht="12.75" customHeight="1" x14ac:dyDescent="0.3">
      <c r="E214" s="301" t="str">
        <f xml:space="preserve"> 'General Inputs'!E$9</f>
        <v>Oil: IPCC mass -&gt; energy, mid</v>
      </c>
      <c r="F214" s="430">
        <f xml:space="preserve"> 'General Inputs'!F$9</f>
        <v>42.3</v>
      </c>
      <c r="G214" s="301" t="str">
        <f xml:space="preserve"> 'General Inputs'!G$9</f>
        <v>TJ / e3ton</v>
      </c>
    </row>
    <row r="215" spans="1:70" ht="12.75" customHeight="1" x14ac:dyDescent="0.3">
      <c r="E215" s="301" t="str">
        <f xml:space="preserve"> 'General Inputs'!E$68</f>
        <v>Thousands in a million</v>
      </c>
      <c r="F215" s="301">
        <f xml:space="preserve"> 'General Inputs'!F$68</f>
        <v>1000</v>
      </c>
      <c r="G215" s="301" t="str">
        <f xml:space="preserve"> 'General Inputs'!G$68</f>
        <v>ratio</v>
      </c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310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310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310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</row>
    <row r="216" spans="1:70" ht="12.75" customHeight="1" x14ac:dyDescent="0.3">
      <c r="E216" s="47" t="s">
        <v>865</v>
      </c>
      <c r="G216" s="47" t="s">
        <v>851</v>
      </c>
      <c r="I216" s="128">
        <f t="shared" ref="I216:L216" si="113">I213*($F$214/$F$215)</f>
        <v>0</v>
      </c>
      <c r="J216" s="128">
        <f t="shared" si="113"/>
        <v>0</v>
      </c>
      <c r="K216" s="128">
        <f t="shared" si="113"/>
        <v>0</v>
      </c>
      <c r="L216" s="128">
        <f t="shared" si="113"/>
        <v>0</v>
      </c>
      <c r="M216" s="128">
        <f t="shared" ref="M216:AR216" si="114">M213*($F$214/$F$215)</f>
        <v>0</v>
      </c>
      <c r="N216" s="128">
        <f t="shared" si="114"/>
        <v>64.178851735775439</v>
      </c>
      <c r="O216" s="128">
        <f t="shared" si="114"/>
        <v>69.03774631117669</v>
      </c>
      <c r="P216" s="128">
        <f t="shared" si="114"/>
        <v>73.915716190842474</v>
      </c>
      <c r="Q216" s="128">
        <f t="shared" si="114"/>
        <v>80.10682896801211</v>
      </c>
      <c r="R216" s="128">
        <f t="shared" si="114"/>
        <v>86.717348400254622</v>
      </c>
      <c r="S216" s="128">
        <f t="shared" si="114"/>
        <v>94.048257829702749</v>
      </c>
      <c r="T216" s="128">
        <f t="shared" si="114"/>
        <v>99.458694089479081</v>
      </c>
      <c r="U216" s="128">
        <f t="shared" si="114"/>
        <v>107.05714013048186</v>
      </c>
      <c r="V216" s="128">
        <f t="shared" si="114"/>
        <v>115.46440898147397</v>
      </c>
      <c r="W216" s="128">
        <f t="shared" si="114"/>
        <v>113.85210826135676</v>
      </c>
      <c r="X216" s="128">
        <f t="shared" si="114"/>
        <v>112.75167294210571</v>
      </c>
      <c r="Y216" s="128">
        <f t="shared" si="114"/>
        <v>120.12015195757972</v>
      </c>
      <c r="Z216" s="128">
        <f t="shared" si="114"/>
        <v>124.35472668391297</v>
      </c>
      <c r="AA216" s="128">
        <f t="shared" si="114"/>
        <v>130.50481268565815</v>
      </c>
      <c r="AB216" s="128">
        <f t="shared" si="114"/>
        <v>132.71572949298448</v>
      </c>
      <c r="AC216" s="128">
        <f t="shared" si="114"/>
        <v>127.56673568386547</v>
      </c>
      <c r="AD216" s="128">
        <f t="shared" si="114"/>
        <v>123.23073694716834</v>
      </c>
      <c r="AE216" s="128">
        <f t="shared" si="114"/>
        <v>119.53236936545436</v>
      </c>
      <c r="AF216" s="128">
        <f t="shared" si="114"/>
        <v>119.05018332823347</v>
      </c>
      <c r="AG216" s="128">
        <f t="shared" si="114"/>
        <v>121.74466782693962</v>
      </c>
      <c r="AH216" s="128">
        <f t="shared" si="114"/>
        <v>122.14757525792446</v>
      </c>
      <c r="AI216" s="128">
        <f t="shared" si="114"/>
        <v>125.81975562454579</v>
      </c>
      <c r="AJ216" s="128">
        <f t="shared" si="114"/>
        <v>128.3747864799291</v>
      </c>
      <c r="AK216" s="128">
        <f t="shared" si="114"/>
        <v>132.73916013595365</v>
      </c>
      <c r="AL216" s="128">
        <f t="shared" si="114"/>
        <v>134.8549565251665</v>
      </c>
      <c r="AM216" s="128">
        <f t="shared" si="114"/>
        <v>136.33788283359951</v>
      </c>
      <c r="AN216" s="128">
        <f t="shared" si="114"/>
        <v>136.52985900036231</v>
      </c>
      <c r="AO216" s="128">
        <f t="shared" si="114"/>
        <v>138.9678644360211</v>
      </c>
      <c r="AP216" s="128">
        <f t="shared" si="114"/>
        <v>138.03825316646086</v>
      </c>
      <c r="AQ216" s="128">
        <f t="shared" si="114"/>
        <v>141.12196477824997</v>
      </c>
      <c r="AR216" s="128">
        <f t="shared" si="114"/>
        <v>143.31257655431548</v>
      </c>
      <c r="AS216" s="128">
        <f t="shared" ref="AS216:BR216" si="115">AS213*($F$214/$F$215)</f>
        <v>146.8328748871869</v>
      </c>
      <c r="AT216" s="128">
        <f t="shared" si="115"/>
        <v>150.65899482226456</v>
      </c>
      <c r="AU216" s="128">
        <f t="shared" si="115"/>
        <v>151.50750440003466</v>
      </c>
      <c r="AV216" s="128">
        <f t="shared" si="115"/>
        <v>154.34862974555543</v>
      </c>
      <c r="AW216" s="128">
        <f t="shared" si="115"/>
        <v>156.12098584826805</v>
      </c>
      <c r="AX216" s="128">
        <f t="shared" si="115"/>
        <v>157.41065568052366</v>
      </c>
      <c r="AY216" s="128">
        <f t="shared" si="115"/>
        <v>158.93720176697605</v>
      </c>
      <c r="AZ216" s="128">
        <f t="shared" si="115"/>
        <v>162.59243398517893</v>
      </c>
      <c r="BA216" s="128">
        <f t="shared" si="115"/>
        <v>168.57268375220605</v>
      </c>
      <c r="BB216" s="128">
        <f t="shared" si="115"/>
        <v>170.50592683043175</v>
      </c>
      <c r="BC216" s="128">
        <f t="shared" si="115"/>
        <v>172.54802418192807</v>
      </c>
      <c r="BD216" s="128">
        <f t="shared" si="115"/>
        <v>174.83752656321366</v>
      </c>
      <c r="BE216" s="128">
        <f t="shared" si="115"/>
        <v>173.3626070248383</v>
      </c>
      <c r="BF216" s="128">
        <f t="shared" si="115"/>
        <v>170.24379700076949</v>
      </c>
      <c r="BG216" s="128">
        <f t="shared" si="115"/>
        <v>175.45914454763718</v>
      </c>
      <c r="BH216" s="128">
        <f t="shared" si="115"/>
        <v>177.20014740992764</v>
      </c>
      <c r="BI216" s="128">
        <f t="shared" si="115"/>
        <v>179.42811161160392</v>
      </c>
      <c r="BJ216" s="128">
        <f t="shared" si="115"/>
        <v>181.67184558991457</v>
      </c>
      <c r="BK216" s="128">
        <f t="shared" si="115"/>
        <v>182.973644888108</v>
      </c>
      <c r="BL216" s="128">
        <f t="shared" si="115"/>
        <v>186.31639663304162</v>
      </c>
      <c r="BM216" s="128">
        <f t="shared" si="115"/>
        <v>189.91612480738326</v>
      </c>
      <c r="BN216" s="128">
        <f t="shared" si="115"/>
        <v>192.28245689637933</v>
      </c>
      <c r="BO216" s="128">
        <f t="shared" si="115"/>
        <v>194.51498757577295</v>
      </c>
      <c r="BP216" s="128">
        <f t="shared" si="115"/>
        <v>195.83170690109736</v>
      </c>
      <c r="BQ216" s="128">
        <f t="shared" si="115"/>
        <v>0</v>
      </c>
      <c r="BR216" s="128">
        <f t="shared" si="115"/>
        <v>0</v>
      </c>
    </row>
    <row r="218" spans="1:70" ht="12.75" customHeight="1" x14ac:dyDescent="0.3">
      <c r="E218" s="310" t="str">
        <f t="shared" ref="E218:L218" si="116" xml:space="preserve"> E$216</f>
        <v>Oil Consumption Energy</v>
      </c>
      <c r="F218" s="310">
        <f t="shared" si="116"/>
        <v>0</v>
      </c>
      <c r="G218" s="310" t="str">
        <f t="shared" si="116"/>
        <v>exajoules</v>
      </c>
      <c r="H218" s="310">
        <f t="shared" si="116"/>
        <v>0</v>
      </c>
      <c r="I218" s="310">
        <f t="shared" si="116"/>
        <v>0</v>
      </c>
      <c r="J218" s="310">
        <f t="shared" si="116"/>
        <v>0</v>
      </c>
      <c r="K218" s="310">
        <f t="shared" si="116"/>
        <v>0</v>
      </c>
      <c r="L218" s="310">
        <f t="shared" si="116"/>
        <v>0</v>
      </c>
      <c r="M218" s="310">
        <f t="shared" ref="M218:AR218" si="117" xml:space="preserve"> M$216</f>
        <v>0</v>
      </c>
      <c r="N218" s="310">
        <f t="shared" si="117"/>
        <v>64.178851735775439</v>
      </c>
      <c r="O218" s="310">
        <f t="shared" si="117"/>
        <v>69.03774631117669</v>
      </c>
      <c r="P218" s="310">
        <f t="shared" si="117"/>
        <v>73.915716190842474</v>
      </c>
      <c r="Q218" s="310">
        <f t="shared" si="117"/>
        <v>80.10682896801211</v>
      </c>
      <c r="R218" s="310">
        <f t="shared" si="117"/>
        <v>86.717348400254622</v>
      </c>
      <c r="S218" s="310">
        <f t="shared" si="117"/>
        <v>94.048257829702749</v>
      </c>
      <c r="T218" s="310">
        <f t="shared" si="117"/>
        <v>99.458694089479081</v>
      </c>
      <c r="U218" s="310">
        <f t="shared" si="117"/>
        <v>107.05714013048186</v>
      </c>
      <c r="V218" s="310">
        <f t="shared" si="117"/>
        <v>115.46440898147397</v>
      </c>
      <c r="W218" s="310">
        <f t="shared" si="117"/>
        <v>113.85210826135676</v>
      </c>
      <c r="X218" s="310">
        <f t="shared" si="117"/>
        <v>112.75167294210571</v>
      </c>
      <c r="Y218" s="310">
        <f t="shared" si="117"/>
        <v>120.12015195757972</v>
      </c>
      <c r="Z218" s="310">
        <f t="shared" si="117"/>
        <v>124.35472668391297</v>
      </c>
      <c r="AA218" s="310">
        <f t="shared" si="117"/>
        <v>130.50481268565815</v>
      </c>
      <c r="AB218" s="310">
        <f t="shared" si="117"/>
        <v>132.71572949298448</v>
      </c>
      <c r="AC218" s="310">
        <f t="shared" si="117"/>
        <v>127.56673568386547</v>
      </c>
      <c r="AD218" s="310">
        <f t="shared" si="117"/>
        <v>123.23073694716834</v>
      </c>
      <c r="AE218" s="310">
        <f t="shared" si="117"/>
        <v>119.53236936545436</v>
      </c>
      <c r="AF218" s="310">
        <f t="shared" si="117"/>
        <v>119.05018332823347</v>
      </c>
      <c r="AG218" s="310">
        <f t="shared" si="117"/>
        <v>121.74466782693962</v>
      </c>
      <c r="AH218" s="310">
        <f t="shared" si="117"/>
        <v>122.14757525792446</v>
      </c>
      <c r="AI218" s="310">
        <f t="shared" si="117"/>
        <v>125.81975562454579</v>
      </c>
      <c r="AJ218" s="310">
        <f t="shared" si="117"/>
        <v>128.3747864799291</v>
      </c>
      <c r="AK218" s="310">
        <f t="shared" si="117"/>
        <v>132.73916013595365</v>
      </c>
      <c r="AL218" s="310">
        <f t="shared" si="117"/>
        <v>134.8549565251665</v>
      </c>
      <c r="AM218" s="310">
        <f t="shared" si="117"/>
        <v>136.33788283359951</v>
      </c>
      <c r="AN218" s="310">
        <f t="shared" si="117"/>
        <v>136.52985900036231</v>
      </c>
      <c r="AO218" s="310">
        <f t="shared" si="117"/>
        <v>138.9678644360211</v>
      </c>
      <c r="AP218" s="310">
        <f t="shared" si="117"/>
        <v>138.03825316646086</v>
      </c>
      <c r="AQ218" s="310">
        <f t="shared" si="117"/>
        <v>141.12196477824997</v>
      </c>
      <c r="AR218" s="310">
        <f t="shared" si="117"/>
        <v>143.31257655431548</v>
      </c>
      <c r="AS218" s="310">
        <f t="shared" ref="AS218:BR218" si="118" xml:space="preserve"> AS$216</f>
        <v>146.8328748871869</v>
      </c>
      <c r="AT218" s="310">
        <f t="shared" si="118"/>
        <v>150.65899482226456</v>
      </c>
      <c r="AU218" s="310">
        <f t="shared" si="118"/>
        <v>151.50750440003466</v>
      </c>
      <c r="AV218" s="310">
        <f t="shared" si="118"/>
        <v>154.34862974555543</v>
      </c>
      <c r="AW218" s="310">
        <f t="shared" si="118"/>
        <v>156.12098584826805</v>
      </c>
      <c r="AX218" s="310">
        <f t="shared" si="118"/>
        <v>157.41065568052366</v>
      </c>
      <c r="AY218" s="310">
        <f t="shared" si="118"/>
        <v>158.93720176697605</v>
      </c>
      <c r="AZ218" s="310">
        <f t="shared" si="118"/>
        <v>162.59243398517893</v>
      </c>
      <c r="BA218" s="310">
        <f t="shared" si="118"/>
        <v>168.57268375220605</v>
      </c>
      <c r="BB218" s="310">
        <f t="shared" si="118"/>
        <v>170.50592683043175</v>
      </c>
      <c r="BC218" s="310">
        <f t="shared" si="118"/>
        <v>172.54802418192807</v>
      </c>
      <c r="BD218" s="310">
        <f t="shared" si="118"/>
        <v>174.83752656321366</v>
      </c>
      <c r="BE218" s="310">
        <f t="shared" si="118"/>
        <v>173.3626070248383</v>
      </c>
      <c r="BF218" s="310">
        <f t="shared" si="118"/>
        <v>170.24379700076949</v>
      </c>
      <c r="BG218" s="310">
        <f t="shared" si="118"/>
        <v>175.45914454763718</v>
      </c>
      <c r="BH218" s="310">
        <f t="shared" si="118"/>
        <v>177.20014740992764</v>
      </c>
      <c r="BI218" s="310">
        <f t="shared" si="118"/>
        <v>179.42811161160392</v>
      </c>
      <c r="BJ218" s="310">
        <f t="shared" si="118"/>
        <v>181.67184558991457</v>
      </c>
      <c r="BK218" s="310">
        <f t="shared" si="118"/>
        <v>182.973644888108</v>
      </c>
      <c r="BL218" s="310">
        <f t="shared" si="118"/>
        <v>186.31639663304162</v>
      </c>
      <c r="BM218" s="310">
        <f t="shared" si="118"/>
        <v>189.91612480738326</v>
      </c>
      <c r="BN218" s="310">
        <f t="shared" si="118"/>
        <v>192.28245689637933</v>
      </c>
      <c r="BO218" s="310">
        <f t="shared" si="118"/>
        <v>194.51498757577295</v>
      </c>
      <c r="BP218" s="310">
        <f t="shared" si="118"/>
        <v>195.83170690109736</v>
      </c>
      <c r="BQ218" s="310">
        <f t="shared" si="118"/>
        <v>0</v>
      </c>
      <c r="BR218" s="310">
        <f t="shared" si="118"/>
        <v>0</v>
      </c>
    </row>
    <row r="219" spans="1:70" ht="12.75" customHeight="1" x14ac:dyDescent="0.3">
      <c r="E219" s="431" t="str">
        <f xml:space="preserve"> 'General Inputs'!E$12</f>
        <v>Oil: IPCC energy -&gt; emissions, mid</v>
      </c>
      <c r="F219" s="430">
        <f xml:space="preserve"> 'General Inputs'!F$12</f>
        <v>73.3</v>
      </c>
      <c r="G219" s="429" t="str">
        <f xml:space="preserve"> 'General Inputs'!G$12</f>
        <v>co2etons / TJ</v>
      </c>
    </row>
    <row r="220" spans="1:70" ht="12.75" customHeight="1" x14ac:dyDescent="0.3">
      <c r="E220" s="301" t="str">
        <f xml:space="preserve"> 'General Inputs'!E$68</f>
        <v>Thousands in a million</v>
      </c>
      <c r="F220" s="301">
        <f xml:space="preserve"> 'General Inputs'!F$68</f>
        <v>1000</v>
      </c>
      <c r="G220" s="301" t="str">
        <f xml:space="preserve"> 'General Inputs'!G$68</f>
        <v>ratio</v>
      </c>
      <c r="H220" s="310"/>
      <c r="I220" s="310"/>
      <c r="J220" s="310"/>
      <c r="K220" s="310"/>
      <c r="L220" s="310"/>
      <c r="M220" s="310"/>
      <c r="N220" s="310"/>
      <c r="O220" s="310"/>
      <c r="P220" s="310"/>
      <c r="Q220" s="310"/>
      <c r="R220" s="310"/>
      <c r="S220" s="310"/>
      <c r="T220" s="310"/>
      <c r="U220" s="310"/>
      <c r="V220" s="310"/>
      <c r="W220" s="310"/>
      <c r="X220" s="310"/>
      <c r="Y220" s="310"/>
      <c r="Z220" s="310"/>
      <c r="AA220" s="310"/>
      <c r="AB220" s="310"/>
      <c r="AC220" s="310"/>
      <c r="AD220" s="310"/>
      <c r="AE220" s="310"/>
      <c r="AF220" s="310"/>
      <c r="AG220" s="310"/>
      <c r="AH220" s="310"/>
      <c r="AI220" s="310"/>
      <c r="AJ220" s="310"/>
      <c r="AK220" s="310"/>
      <c r="AL220" s="310"/>
      <c r="AM220" s="310"/>
      <c r="AN220" s="310"/>
      <c r="AO220" s="310"/>
      <c r="AP220" s="310"/>
      <c r="AQ220" s="310"/>
      <c r="AR220" s="310"/>
      <c r="AS220" s="310"/>
      <c r="AT220" s="310"/>
      <c r="AU220" s="310"/>
      <c r="AV220" s="310"/>
      <c r="AW220" s="310"/>
      <c r="AX220" s="310"/>
      <c r="AY220" s="310"/>
      <c r="AZ220" s="310"/>
      <c r="BA220" s="310"/>
      <c r="BB220" s="310"/>
      <c r="BC220" s="310"/>
      <c r="BD220" s="310"/>
      <c r="BE220" s="310"/>
      <c r="BF220" s="310"/>
      <c r="BG220" s="310"/>
      <c r="BH220" s="310"/>
      <c r="BI220" s="310"/>
      <c r="BJ220" s="310"/>
      <c r="BK220" s="310"/>
      <c r="BL220" s="310"/>
      <c r="BM220" s="310"/>
      <c r="BN220" s="310"/>
      <c r="BO220" s="310"/>
      <c r="BP220" s="310"/>
      <c r="BQ220" s="310"/>
      <c r="BR220" s="310"/>
    </row>
    <row r="221" spans="1:70" s="434" customFormat="1" ht="12.75" customHeight="1" x14ac:dyDescent="0.3">
      <c r="A221" s="432"/>
      <c r="B221" s="432"/>
      <c r="C221" s="433"/>
      <c r="D221" s="417"/>
      <c r="E221" s="417" t="str">
        <f>B212</f>
        <v>IPCC Divergence Only Oil Emissions Estimate</v>
      </c>
      <c r="F221" s="417"/>
      <c r="G221" s="417" t="s">
        <v>864</v>
      </c>
      <c r="H221" s="417"/>
      <c r="I221" s="412">
        <f t="shared" ref="I221:L221" si="119">I218*($F$219/$F$220)</f>
        <v>0</v>
      </c>
      <c r="J221" s="412">
        <f t="shared" si="119"/>
        <v>0</v>
      </c>
      <c r="K221" s="412">
        <f t="shared" si="119"/>
        <v>0</v>
      </c>
      <c r="L221" s="412">
        <f t="shared" si="119"/>
        <v>0</v>
      </c>
      <c r="M221" s="412">
        <f t="shared" ref="M221:AR221" si="120">M218*($F$219/$F$220)</f>
        <v>0</v>
      </c>
      <c r="N221" s="412">
        <f t="shared" si="120"/>
        <v>4.7043098322323402</v>
      </c>
      <c r="O221" s="412">
        <f t="shared" si="120"/>
        <v>5.060466804609252</v>
      </c>
      <c r="P221" s="412">
        <f t="shared" si="120"/>
        <v>5.4180219967887533</v>
      </c>
      <c r="Q221" s="412">
        <f t="shared" si="120"/>
        <v>5.8718305633552879</v>
      </c>
      <c r="R221" s="412">
        <f t="shared" si="120"/>
        <v>6.3563816377386644</v>
      </c>
      <c r="S221" s="412">
        <f t="shared" si="120"/>
        <v>6.8937372989172117</v>
      </c>
      <c r="T221" s="412">
        <f t="shared" si="120"/>
        <v>7.2903222767588174</v>
      </c>
      <c r="U221" s="412">
        <f t="shared" si="120"/>
        <v>7.8472883715643205</v>
      </c>
      <c r="V221" s="412">
        <f t="shared" si="120"/>
        <v>8.4635411783420427</v>
      </c>
      <c r="W221" s="412">
        <f t="shared" si="120"/>
        <v>8.345359535557451</v>
      </c>
      <c r="X221" s="412">
        <f t="shared" si="120"/>
        <v>8.2646976266563499</v>
      </c>
      <c r="Y221" s="412">
        <f t="shared" si="120"/>
        <v>8.8048071384905935</v>
      </c>
      <c r="Z221" s="412">
        <f t="shared" si="120"/>
        <v>9.1152014659308218</v>
      </c>
      <c r="AA221" s="412">
        <f t="shared" si="120"/>
        <v>9.5660027698587431</v>
      </c>
      <c r="AB221" s="412">
        <f t="shared" si="120"/>
        <v>9.7280629718357634</v>
      </c>
      <c r="AC221" s="412">
        <f t="shared" si="120"/>
        <v>9.3506417256273391</v>
      </c>
      <c r="AD221" s="412">
        <f t="shared" si="120"/>
        <v>9.03281301822744</v>
      </c>
      <c r="AE221" s="412">
        <f t="shared" si="120"/>
        <v>8.761722674487805</v>
      </c>
      <c r="AF221" s="412">
        <f t="shared" si="120"/>
        <v>8.7263784379595144</v>
      </c>
      <c r="AG221" s="412">
        <f t="shared" si="120"/>
        <v>8.9238841517146739</v>
      </c>
      <c r="AH221" s="412">
        <f t="shared" si="120"/>
        <v>8.9534172664058627</v>
      </c>
      <c r="AI221" s="412">
        <f t="shared" si="120"/>
        <v>9.2225880872792079</v>
      </c>
      <c r="AJ221" s="412">
        <f t="shared" si="120"/>
        <v>9.4098718489788027</v>
      </c>
      <c r="AK221" s="412">
        <f t="shared" si="120"/>
        <v>9.7297804379654025</v>
      </c>
      <c r="AL221" s="412">
        <f t="shared" si="120"/>
        <v>9.8848683132947048</v>
      </c>
      <c r="AM221" s="412">
        <f t="shared" si="120"/>
        <v>9.9935668117028449</v>
      </c>
      <c r="AN221" s="412">
        <f t="shared" si="120"/>
        <v>10.007638664726558</v>
      </c>
      <c r="AO221" s="412">
        <f t="shared" si="120"/>
        <v>10.186344463160347</v>
      </c>
      <c r="AP221" s="412">
        <f t="shared" si="120"/>
        <v>10.118203957101581</v>
      </c>
      <c r="AQ221" s="412">
        <f t="shared" si="120"/>
        <v>10.344240018245724</v>
      </c>
      <c r="AR221" s="412">
        <f t="shared" si="120"/>
        <v>10.504811861431326</v>
      </c>
      <c r="AS221" s="412">
        <f t="shared" ref="AS221:BR221" si="121">AS218*($F$219/$F$220)</f>
        <v>10.762849729230801</v>
      </c>
      <c r="AT221" s="412">
        <f t="shared" si="121"/>
        <v>11.043304320471993</v>
      </c>
      <c r="AU221" s="412">
        <f t="shared" si="121"/>
        <v>11.105500072522542</v>
      </c>
      <c r="AV221" s="412">
        <f t="shared" si="121"/>
        <v>11.313754560349214</v>
      </c>
      <c r="AW221" s="412">
        <f t="shared" si="121"/>
        <v>11.443668262678049</v>
      </c>
      <c r="AX221" s="412">
        <f t="shared" si="121"/>
        <v>11.538201061382384</v>
      </c>
      <c r="AY221" s="412">
        <f t="shared" si="121"/>
        <v>11.650096889519345</v>
      </c>
      <c r="AZ221" s="412">
        <f t="shared" si="121"/>
        <v>11.918025411113616</v>
      </c>
      <c r="BA221" s="412">
        <f t="shared" si="121"/>
        <v>12.356377719036704</v>
      </c>
      <c r="BB221" s="412">
        <f t="shared" si="121"/>
        <v>12.498084436670649</v>
      </c>
      <c r="BC221" s="412">
        <f t="shared" si="121"/>
        <v>12.647770172535328</v>
      </c>
      <c r="BD221" s="412">
        <f t="shared" si="121"/>
        <v>12.815590697083561</v>
      </c>
      <c r="BE221" s="412">
        <f t="shared" si="121"/>
        <v>12.707479094920648</v>
      </c>
      <c r="BF221" s="412">
        <f t="shared" si="121"/>
        <v>12.478870320156405</v>
      </c>
      <c r="BG221" s="412">
        <f t="shared" si="121"/>
        <v>12.861155295341806</v>
      </c>
      <c r="BH221" s="412">
        <f t="shared" si="121"/>
        <v>12.988770805147697</v>
      </c>
      <c r="BI221" s="412">
        <f t="shared" si="121"/>
        <v>13.152080581130569</v>
      </c>
      <c r="BJ221" s="412">
        <f t="shared" si="121"/>
        <v>13.316546281740738</v>
      </c>
      <c r="BK221" s="412">
        <f t="shared" si="121"/>
        <v>13.411968170298318</v>
      </c>
      <c r="BL221" s="412">
        <f t="shared" si="121"/>
        <v>13.656991873201951</v>
      </c>
      <c r="BM221" s="412">
        <f t="shared" si="121"/>
        <v>13.920851948381193</v>
      </c>
      <c r="BN221" s="412">
        <f t="shared" si="121"/>
        <v>14.094304090504606</v>
      </c>
      <c r="BO221" s="412">
        <f t="shared" si="121"/>
        <v>14.257948589304158</v>
      </c>
      <c r="BP221" s="412">
        <f t="shared" si="121"/>
        <v>14.354464115850437</v>
      </c>
      <c r="BQ221" s="412">
        <f t="shared" si="121"/>
        <v>0</v>
      </c>
      <c r="BR221" s="412">
        <f t="shared" si="121"/>
        <v>0</v>
      </c>
    </row>
    <row r="223" spans="1:70" ht="12.75" customHeight="1" x14ac:dyDescent="0.3">
      <c r="B223" s="13" t="s">
        <v>882</v>
      </c>
    </row>
    <row r="224" spans="1:70" ht="12.75" customHeight="1" x14ac:dyDescent="0.3">
      <c r="E224" s="423" t="str">
        <f t="shared" ref="E224:L224" si="122" xml:space="preserve"> E$204</f>
        <v>Maximum Divergence Oil Emissions Estimate</v>
      </c>
      <c r="F224" s="423">
        <f t="shared" si="122"/>
        <v>0</v>
      </c>
      <c r="G224" s="423" t="str">
        <f t="shared" si="122"/>
        <v>e9co2etons</v>
      </c>
      <c r="H224" s="423">
        <f t="shared" si="122"/>
        <v>0</v>
      </c>
      <c r="I224" s="423">
        <f t="shared" si="122"/>
        <v>0</v>
      </c>
      <c r="J224" s="423">
        <f t="shared" si="122"/>
        <v>0</v>
      </c>
      <c r="K224" s="423">
        <f t="shared" si="122"/>
        <v>0</v>
      </c>
      <c r="L224" s="423">
        <f t="shared" si="122"/>
        <v>0</v>
      </c>
      <c r="M224" s="423">
        <f t="shared" ref="M224:AR224" si="123" xml:space="preserve"> M$204</f>
        <v>0</v>
      </c>
      <c r="N224" s="423">
        <f t="shared" si="123"/>
        <v>4.5555816995554288</v>
      </c>
      <c r="O224" s="423">
        <f t="shared" si="123"/>
        <v>4.9059661480494627</v>
      </c>
      <c r="P224" s="423">
        <f t="shared" si="123"/>
        <v>5.2562769210631233</v>
      </c>
      <c r="Q224" s="423">
        <f t="shared" si="123"/>
        <v>5.6881194637181585</v>
      </c>
      <c r="R224" s="423">
        <f t="shared" si="123"/>
        <v>6.1776375731813369</v>
      </c>
      <c r="S224" s="423">
        <f t="shared" si="123"/>
        <v>6.7085484874189474</v>
      </c>
      <c r="T224" s="423">
        <f t="shared" si="123"/>
        <v>7.0895429057251258</v>
      </c>
      <c r="U224" s="423">
        <f t="shared" si="123"/>
        <v>7.6141975820730883</v>
      </c>
      <c r="V224" s="423">
        <f t="shared" si="123"/>
        <v>8.2281714282587721</v>
      </c>
      <c r="W224" s="423">
        <f t="shared" si="123"/>
        <v>8.1117229021458037</v>
      </c>
      <c r="X224" s="423">
        <f t="shared" si="123"/>
        <v>8.0453713733377423</v>
      </c>
      <c r="Y224" s="423">
        <f t="shared" si="123"/>
        <v>8.5433776546178279</v>
      </c>
      <c r="Z224" s="423">
        <f t="shared" si="123"/>
        <v>8.8713061321451541</v>
      </c>
      <c r="AA224" s="423">
        <f t="shared" si="123"/>
        <v>9.3117965103008924</v>
      </c>
      <c r="AB224" s="423">
        <f t="shared" si="123"/>
        <v>9.4788881864404342</v>
      </c>
      <c r="AC224" s="423">
        <f t="shared" si="123"/>
        <v>9.0914357511881949</v>
      </c>
      <c r="AD224" s="423">
        <f t="shared" si="123"/>
        <v>8.8138512440803147</v>
      </c>
      <c r="AE224" s="423">
        <f t="shared" si="123"/>
        <v>8.5640251056927426</v>
      </c>
      <c r="AF224" s="423">
        <f t="shared" si="123"/>
        <v>8.5373416068529515</v>
      </c>
      <c r="AG224" s="423">
        <f t="shared" si="123"/>
        <v>8.7213201714702251</v>
      </c>
      <c r="AH224" s="423">
        <f t="shared" si="123"/>
        <v>8.7821489443007899</v>
      </c>
      <c r="AI224" s="423">
        <f t="shared" si="123"/>
        <v>9.0459510852302749</v>
      </c>
      <c r="AJ224" s="423">
        <f t="shared" si="123"/>
        <v>9.2436553993080626</v>
      </c>
      <c r="AK224" s="423">
        <f t="shared" si="123"/>
        <v>9.5355141382458601</v>
      </c>
      <c r="AL224" s="423">
        <f t="shared" si="123"/>
        <v>9.7168014020393407</v>
      </c>
      <c r="AM224" s="423">
        <f t="shared" si="123"/>
        <v>9.8251916775817492</v>
      </c>
      <c r="AN224" s="423">
        <f t="shared" si="123"/>
        <v>9.8419121547514496</v>
      </c>
      <c r="AO224" s="423">
        <f t="shared" si="123"/>
        <v>10.002342443360215</v>
      </c>
      <c r="AP224" s="423">
        <f t="shared" si="123"/>
        <v>9.9780721741876484</v>
      </c>
      <c r="AQ224" s="423">
        <f t="shared" si="123"/>
        <v>10.211959398451897</v>
      </c>
      <c r="AR224" s="423">
        <f t="shared" si="123"/>
        <v>10.377546944889705</v>
      </c>
      <c r="AS224" s="423">
        <f t="shared" ref="AS224:BR224" si="124" xml:space="preserve"> AS$204</f>
        <v>10.606531145648713</v>
      </c>
      <c r="AT224" s="423">
        <f t="shared" si="124"/>
        <v>10.917365230565904</v>
      </c>
      <c r="AU224" s="423">
        <f t="shared" si="124"/>
        <v>10.973367410349828</v>
      </c>
      <c r="AV224" s="423">
        <f t="shared" si="124"/>
        <v>11.203470551516924</v>
      </c>
      <c r="AW224" s="423">
        <f t="shared" si="124"/>
        <v>11.323600012532873</v>
      </c>
      <c r="AX224" s="423">
        <f t="shared" si="124"/>
        <v>11.453996223989686</v>
      </c>
      <c r="AY224" s="423">
        <f t="shared" si="124"/>
        <v>11.583178634100776</v>
      </c>
      <c r="AZ224" s="423">
        <f t="shared" si="124"/>
        <v>11.830323536643041</v>
      </c>
      <c r="BA224" s="423">
        <f t="shared" si="124"/>
        <v>12.236993060561794</v>
      </c>
      <c r="BB224" s="423">
        <f t="shared" si="124"/>
        <v>12.420088904474577</v>
      </c>
      <c r="BC224" s="423">
        <f t="shared" si="124"/>
        <v>12.571813465570649</v>
      </c>
      <c r="BD224" s="423">
        <f t="shared" si="124"/>
        <v>12.747050798962444</v>
      </c>
      <c r="BE224" s="423">
        <f t="shared" si="124"/>
        <v>12.609438808465232</v>
      </c>
      <c r="BF224" s="423">
        <f t="shared" si="124"/>
        <v>12.448444800482708</v>
      </c>
      <c r="BG224" s="423">
        <f t="shared" si="124"/>
        <v>12.858972337568165</v>
      </c>
      <c r="BH224" s="423">
        <f t="shared" si="124"/>
        <v>13.001786642247394</v>
      </c>
      <c r="BI224" s="423">
        <f t="shared" si="124"/>
        <v>13.144510196113774</v>
      </c>
      <c r="BJ224" s="423">
        <f t="shared" si="124"/>
        <v>13.346936201290848</v>
      </c>
      <c r="BK224" s="423">
        <f t="shared" si="124"/>
        <v>13.458175486575451</v>
      </c>
      <c r="BL224" s="423">
        <f t="shared" si="124"/>
        <v>13.710929540913133</v>
      </c>
      <c r="BM224" s="423">
        <f t="shared" si="124"/>
        <v>13.976508775096143</v>
      </c>
      <c r="BN224" s="423">
        <f t="shared" si="124"/>
        <v>14.214664182161741</v>
      </c>
      <c r="BO224" s="423">
        <f t="shared" si="124"/>
        <v>14.412427661371341</v>
      </c>
      <c r="BP224" s="423">
        <f t="shared" si="124"/>
        <v>14.549237357531952</v>
      </c>
      <c r="BQ224" s="423">
        <f t="shared" si="124"/>
        <v>0</v>
      </c>
      <c r="BR224" s="423">
        <f t="shared" si="124"/>
        <v>0</v>
      </c>
    </row>
    <row r="225" spans="1:70" ht="12.75" customHeight="1" x14ac:dyDescent="0.3">
      <c r="E225" s="423" t="str">
        <f t="shared" ref="E225:L225" si="125" xml:space="preserve"> E$210</f>
        <v>BP Imputed Methodology Oil Emissions Estimate</v>
      </c>
      <c r="F225" s="423">
        <f t="shared" si="125"/>
        <v>0</v>
      </c>
      <c r="G225" s="423" t="str">
        <f t="shared" si="125"/>
        <v>e9co2etons</v>
      </c>
      <c r="H225" s="423">
        <f t="shared" si="125"/>
        <v>0</v>
      </c>
      <c r="I225" s="423">
        <f t="shared" si="125"/>
        <v>0</v>
      </c>
      <c r="J225" s="423">
        <f t="shared" si="125"/>
        <v>0</v>
      </c>
      <c r="K225" s="423">
        <f t="shared" si="125"/>
        <v>0</v>
      </c>
      <c r="L225" s="423">
        <f t="shared" si="125"/>
        <v>0</v>
      </c>
      <c r="M225" s="423">
        <f t="shared" ref="M225:AR225" si="126" xml:space="preserve"> M$210</f>
        <v>0</v>
      </c>
      <c r="N225" s="423">
        <f t="shared" si="126"/>
        <v>4.7785049752824751</v>
      </c>
      <c r="O225" s="423">
        <f t="shared" si="126"/>
        <v>5.1447246851732302</v>
      </c>
      <c r="P225" s="423">
        <f t="shared" si="126"/>
        <v>5.5126019620058928</v>
      </c>
      <c r="Q225" s="423">
        <f t="shared" si="126"/>
        <v>5.9835971893762308</v>
      </c>
      <c r="R225" s="423">
        <f t="shared" si="126"/>
        <v>6.485343083633345</v>
      </c>
      <c r="S225" s="423">
        <f t="shared" si="126"/>
        <v>7.0477181012032446</v>
      </c>
      <c r="T225" s="423">
        <f t="shared" si="126"/>
        <v>7.4426881769442934</v>
      </c>
      <c r="U225" s="423">
        <f t="shared" si="126"/>
        <v>8.0161313002246306</v>
      </c>
      <c r="V225" s="423">
        <f t="shared" si="126"/>
        <v>8.641044411066467</v>
      </c>
      <c r="W225" s="423">
        <f t="shared" si="126"/>
        <v>8.5160453310224966</v>
      </c>
      <c r="X225" s="423">
        <f t="shared" si="126"/>
        <v>8.4305458098431743</v>
      </c>
      <c r="Y225" s="423">
        <f t="shared" si="126"/>
        <v>8.9797503385180075</v>
      </c>
      <c r="Z225" s="423">
        <f t="shared" si="126"/>
        <v>9.2924277830171995</v>
      </c>
      <c r="AA225" s="423">
        <f t="shared" si="126"/>
        <v>9.6120309897929523</v>
      </c>
      <c r="AB225" s="423">
        <f t="shared" si="126"/>
        <v>9.7699099384356476</v>
      </c>
      <c r="AC225" s="423">
        <f t="shared" si="126"/>
        <v>9.388112857365261</v>
      </c>
      <c r="AD225" s="423">
        <f t="shared" si="126"/>
        <v>9.0499881635261925</v>
      </c>
      <c r="AE225" s="423">
        <f t="shared" si="126"/>
        <v>8.7602639362719845</v>
      </c>
      <c r="AF225" s="423">
        <f t="shared" si="126"/>
        <v>8.6997834695933491</v>
      </c>
      <c r="AG225" s="423">
        <f t="shared" si="126"/>
        <v>8.9029850755991333</v>
      </c>
      <c r="AH225" s="423">
        <f t="shared" si="126"/>
        <v>8.9162826196680633</v>
      </c>
      <c r="AI225" s="423">
        <f t="shared" si="126"/>
        <v>9.1837349040141163</v>
      </c>
      <c r="AJ225" s="423">
        <f t="shared" si="126"/>
        <v>9.3675962187727588</v>
      </c>
      <c r="AK225" s="423">
        <f t="shared" si="126"/>
        <v>9.6852006961876302</v>
      </c>
      <c r="AL225" s="423">
        <f t="shared" si="126"/>
        <v>9.8426766216083852</v>
      </c>
      <c r="AM225" s="423">
        <f t="shared" si="126"/>
        <v>9.9458631271125828</v>
      </c>
      <c r="AN225" s="423">
        <f t="shared" si="126"/>
        <v>9.9459530652923984</v>
      </c>
      <c r="AO225" s="423">
        <f t="shared" si="126"/>
        <v>10.118303665723793</v>
      </c>
      <c r="AP225" s="423">
        <f t="shared" si="126"/>
        <v>10.053626775380881</v>
      </c>
      <c r="AQ225" s="423">
        <f t="shared" si="126"/>
        <v>10.274150388539839</v>
      </c>
      <c r="AR225" s="423">
        <f t="shared" si="126"/>
        <v>10.408657382522273</v>
      </c>
      <c r="AS225" s="423">
        <f t="shared" ref="AS225:BR225" si="127" xml:space="preserve"> AS$210</f>
        <v>10.655597079508054</v>
      </c>
      <c r="AT225" s="423">
        <f t="shared" si="127"/>
        <v>10.928121851580421</v>
      </c>
      <c r="AU225" s="423">
        <f t="shared" si="127"/>
        <v>10.983846307403184</v>
      </c>
      <c r="AV225" s="423">
        <f t="shared" si="127"/>
        <v>11.180951764721918</v>
      </c>
      <c r="AW225" s="423">
        <f t="shared" si="127"/>
        <v>11.319701675337827</v>
      </c>
      <c r="AX225" s="423">
        <f t="shared" si="127"/>
        <v>11.420230821369428</v>
      </c>
      <c r="AY225" s="423">
        <f t="shared" si="127"/>
        <v>11.515504718944964</v>
      </c>
      <c r="AZ225" s="423">
        <f t="shared" si="127"/>
        <v>11.771549791637977</v>
      </c>
      <c r="BA225" s="423">
        <f t="shared" si="127"/>
        <v>12.20594615587774</v>
      </c>
      <c r="BB225" s="423">
        <f t="shared" si="127"/>
        <v>12.355973196963598</v>
      </c>
      <c r="BC225" s="423">
        <f t="shared" si="127"/>
        <v>12.499149484574499</v>
      </c>
      <c r="BD225" s="423">
        <f t="shared" si="127"/>
        <v>12.655019310216803</v>
      </c>
      <c r="BE225" s="423">
        <f t="shared" si="127"/>
        <v>12.55161358588744</v>
      </c>
      <c r="BF225" s="423">
        <f t="shared" si="127"/>
        <v>12.310917035551714</v>
      </c>
      <c r="BG225" s="423">
        <f t="shared" si="127"/>
        <v>12.689223344010049</v>
      </c>
      <c r="BH225" s="423">
        <f t="shared" si="127"/>
        <v>12.811357283920936</v>
      </c>
      <c r="BI225" s="423">
        <f t="shared" si="127"/>
        <v>12.971464877047199</v>
      </c>
      <c r="BJ225" s="423">
        <f t="shared" si="127"/>
        <v>13.111793700364469</v>
      </c>
      <c r="BK225" s="423">
        <f t="shared" si="127"/>
        <v>13.197592492160936</v>
      </c>
      <c r="BL225" s="423">
        <f t="shared" si="127"/>
        <v>13.42936396231541</v>
      </c>
      <c r="BM225" s="423">
        <f t="shared" si="127"/>
        <v>13.700679851233733</v>
      </c>
      <c r="BN225" s="423">
        <f t="shared" si="127"/>
        <v>13.871506061494822</v>
      </c>
      <c r="BO225" s="423">
        <f t="shared" si="127"/>
        <v>14.033423968755312</v>
      </c>
      <c r="BP225" s="423">
        <f t="shared" si="127"/>
        <v>14.149214400680176</v>
      </c>
      <c r="BQ225" s="423">
        <f t="shared" si="127"/>
        <v>0</v>
      </c>
      <c r="BR225" s="423">
        <f t="shared" si="127"/>
        <v>0</v>
      </c>
    </row>
    <row r="226" spans="1:70" ht="12.75" customHeight="1" x14ac:dyDescent="0.3">
      <c r="E226" s="423" t="str">
        <f t="shared" ref="E226:L226" si="128" xml:space="preserve"> E$221</f>
        <v>IPCC Divergence Only Oil Emissions Estimate</v>
      </c>
      <c r="F226" s="423">
        <f t="shared" si="128"/>
        <v>0</v>
      </c>
      <c r="G226" s="423" t="str">
        <f t="shared" si="128"/>
        <v>e9co2etons</v>
      </c>
      <c r="H226" s="423">
        <f t="shared" si="128"/>
        <v>0</v>
      </c>
      <c r="I226" s="423">
        <f t="shared" si="128"/>
        <v>0</v>
      </c>
      <c r="J226" s="423">
        <f t="shared" si="128"/>
        <v>0</v>
      </c>
      <c r="K226" s="423">
        <f t="shared" si="128"/>
        <v>0</v>
      </c>
      <c r="L226" s="423">
        <f t="shared" si="128"/>
        <v>0</v>
      </c>
      <c r="M226" s="423">
        <f t="shared" ref="M226:AR226" si="129" xml:space="preserve"> M$221</f>
        <v>0</v>
      </c>
      <c r="N226" s="423">
        <f t="shared" si="129"/>
        <v>4.7043098322323402</v>
      </c>
      <c r="O226" s="423">
        <f t="shared" si="129"/>
        <v>5.060466804609252</v>
      </c>
      <c r="P226" s="423">
        <f t="shared" si="129"/>
        <v>5.4180219967887533</v>
      </c>
      <c r="Q226" s="423">
        <f t="shared" si="129"/>
        <v>5.8718305633552879</v>
      </c>
      <c r="R226" s="423">
        <f t="shared" si="129"/>
        <v>6.3563816377386644</v>
      </c>
      <c r="S226" s="423">
        <f t="shared" si="129"/>
        <v>6.8937372989172117</v>
      </c>
      <c r="T226" s="423">
        <f t="shared" si="129"/>
        <v>7.2903222767588174</v>
      </c>
      <c r="U226" s="423">
        <f t="shared" si="129"/>
        <v>7.8472883715643205</v>
      </c>
      <c r="V226" s="423">
        <f t="shared" si="129"/>
        <v>8.4635411783420427</v>
      </c>
      <c r="W226" s="423">
        <f t="shared" si="129"/>
        <v>8.345359535557451</v>
      </c>
      <c r="X226" s="423">
        <f t="shared" si="129"/>
        <v>8.2646976266563499</v>
      </c>
      <c r="Y226" s="423">
        <f t="shared" si="129"/>
        <v>8.8048071384905935</v>
      </c>
      <c r="Z226" s="423">
        <f t="shared" si="129"/>
        <v>9.1152014659308218</v>
      </c>
      <c r="AA226" s="423">
        <f t="shared" si="129"/>
        <v>9.5660027698587431</v>
      </c>
      <c r="AB226" s="423">
        <f t="shared" si="129"/>
        <v>9.7280629718357634</v>
      </c>
      <c r="AC226" s="423">
        <f t="shared" si="129"/>
        <v>9.3506417256273391</v>
      </c>
      <c r="AD226" s="423">
        <f t="shared" si="129"/>
        <v>9.03281301822744</v>
      </c>
      <c r="AE226" s="423">
        <f t="shared" si="129"/>
        <v>8.761722674487805</v>
      </c>
      <c r="AF226" s="423">
        <f t="shared" si="129"/>
        <v>8.7263784379595144</v>
      </c>
      <c r="AG226" s="423">
        <f t="shared" si="129"/>
        <v>8.9238841517146739</v>
      </c>
      <c r="AH226" s="423">
        <f t="shared" si="129"/>
        <v>8.9534172664058627</v>
      </c>
      <c r="AI226" s="423">
        <f t="shared" si="129"/>
        <v>9.2225880872792079</v>
      </c>
      <c r="AJ226" s="423">
        <f t="shared" si="129"/>
        <v>9.4098718489788027</v>
      </c>
      <c r="AK226" s="423">
        <f t="shared" si="129"/>
        <v>9.7297804379654025</v>
      </c>
      <c r="AL226" s="423">
        <f t="shared" si="129"/>
        <v>9.8848683132947048</v>
      </c>
      <c r="AM226" s="423">
        <f t="shared" si="129"/>
        <v>9.9935668117028449</v>
      </c>
      <c r="AN226" s="423">
        <f t="shared" si="129"/>
        <v>10.007638664726558</v>
      </c>
      <c r="AO226" s="423">
        <f t="shared" si="129"/>
        <v>10.186344463160347</v>
      </c>
      <c r="AP226" s="423">
        <f t="shared" si="129"/>
        <v>10.118203957101581</v>
      </c>
      <c r="AQ226" s="423">
        <f t="shared" si="129"/>
        <v>10.344240018245724</v>
      </c>
      <c r="AR226" s="423">
        <f t="shared" si="129"/>
        <v>10.504811861431326</v>
      </c>
      <c r="AS226" s="423">
        <f t="shared" ref="AS226:BR226" si="130" xml:space="preserve"> AS$221</f>
        <v>10.762849729230801</v>
      </c>
      <c r="AT226" s="423">
        <f t="shared" si="130"/>
        <v>11.043304320471993</v>
      </c>
      <c r="AU226" s="423">
        <f t="shared" si="130"/>
        <v>11.105500072522542</v>
      </c>
      <c r="AV226" s="423">
        <f t="shared" si="130"/>
        <v>11.313754560349214</v>
      </c>
      <c r="AW226" s="423">
        <f t="shared" si="130"/>
        <v>11.443668262678049</v>
      </c>
      <c r="AX226" s="423">
        <f t="shared" si="130"/>
        <v>11.538201061382384</v>
      </c>
      <c r="AY226" s="423">
        <f t="shared" si="130"/>
        <v>11.650096889519345</v>
      </c>
      <c r="AZ226" s="423">
        <f t="shared" si="130"/>
        <v>11.918025411113616</v>
      </c>
      <c r="BA226" s="423">
        <f t="shared" si="130"/>
        <v>12.356377719036704</v>
      </c>
      <c r="BB226" s="423">
        <f t="shared" si="130"/>
        <v>12.498084436670649</v>
      </c>
      <c r="BC226" s="423">
        <f t="shared" si="130"/>
        <v>12.647770172535328</v>
      </c>
      <c r="BD226" s="423">
        <f t="shared" si="130"/>
        <v>12.815590697083561</v>
      </c>
      <c r="BE226" s="423">
        <f t="shared" si="130"/>
        <v>12.707479094920648</v>
      </c>
      <c r="BF226" s="423">
        <f t="shared" si="130"/>
        <v>12.478870320156405</v>
      </c>
      <c r="BG226" s="423">
        <f t="shared" si="130"/>
        <v>12.861155295341806</v>
      </c>
      <c r="BH226" s="423">
        <f t="shared" si="130"/>
        <v>12.988770805147697</v>
      </c>
      <c r="BI226" s="423">
        <f t="shared" si="130"/>
        <v>13.152080581130569</v>
      </c>
      <c r="BJ226" s="423">
        <f t="shared" si="130"/>
        <v>13.316546281740738</v>
      </c>
      <c r="BK226" s="423">
        <f t="shared" si="130"/>
        <v>13.411968170298318</v>
      </c>
      <c r="BL226" s="423">
        <f t="shared" si="130"/>
        <v>13.656991873201951</v>
      </c>
      <c r="BM226" s="423">
        <f t="shared" si="130"/>
        <v>13.920851948381193</v>
      </c>
      <c r="BN226" s="423">
        <f t="shared" si="130"/>
        <v>14.094304090504606</v>
      </c>
      <c r="BO226" s="423">
        <f t="shared" si="130"/>
        <v>14.257948589304158</v>
      </c>
      <c r="BP226" s="423">
        <f t="shared" si="130"/>
        <v>14.354464115850437</v>
      </c>
      <c r="BQ226" s="423">
        <f t="shared" si="130"/>
        <v>0</v>
      </c>
      <c r="BR226" s="423">
        <f t="shared" si="130"/>
        <v>0</v>
      </c>
    </row>
    <row r="227" spans="1:70" ht="12.75" customHeight="1" x14ac:dyDescent="0.3">
      <c r="E227" s="47" t="s">
        <v>883</v>
      </c>
      <c r="G227" s="47" t="s">
        <v>74</v>
      </c>
      <c r="I227" s="421">
        <f t="shared" ref="I227:L227" si="131">IFERROR((MAX(I224:I226)-MIN(I224:I226))/MIN(I224:I226),0)</f>
        <v>0</v>
      </c>
      <c r="J227" s="421">
        <f t="shared" si="131"/>
        <v>0</v>
      </c>
      <c r="K227" s="421">
        <f t="shared" si="131"/>
        <v>0</v>
      </c>
      <c r="L227" s="421">
        <f t="shared" si="131"/>
        <v>0</v>
      </c>
      <c r="M227" s="421">
        <f t="shared" ref="M227:AR227" si="132">IFERROR((MAX(M224:M226)-MIN(M224:M226))/MIN(M224:M226),0)</f>
        <v>0</v>
      </c>
      <c r="N227" s="421">
        <f t="shared" si="132"/>
        <v>4.8934096769420461E-2</v>
      </c>
      <c r="O227" s="421">
        <f t="shared" si="132"/>
        <v>4.8666976069269098E-2</v>
      </c>
      <c r="P227" s="421">
        <f t="shared" si="132"/>
        <v>4.8765513079346241E-2</v>
      </c>
      <c r="Q227" s="421">
        <f t="shared" si="132"/>
        <v>5.1946469750290207E-2</v>
      </c>
      <c r="R227" s="421">
        <f t="shared" si="132"/>
        <v>4.980957636424551E-2</v>
      </c>
      <c r="S227" s="421">
        <f t="shared" si="132"/>
        <v>5.0557824009227606E-2</v>
      </c>
      <c r="T227" s="421">
        <f t="shared" si="132"/>
        <v>4.9812135410589993E-2</v>
      </c>
      <c r="U227" s="421">
        <f t="shared" si="132"/>
        <v>5.2787403244940405E-2</v>
      </c>
      <c r="V227" s="421">
        <f t="shared" si="132"/>
        <v>5.0177975314141726E-2</v>
      </c>
      <c r="W227" s="421">
        <f t="shared" si="132"/>
        <v>4.9844211119408059E-2</v>
      </c>
      <c r="X227" s="421">
        <f t="shared" si="132"/>
        <v>4.7875283642206383E-2</v>
      </c>
      <c r="Y227" s="421">
        <f t="shared" si="132"/>
        <v>5.107730239038577E-2</v>
      </c>
      <c r="Z227" s="421">
        <f t="shared" si="132"/>
        <v>4.7470084404607829E-2</v>
      </c>
      <c r="AA227" s="421">
        <f t="shared" si="132"/>
        <v>3.2242379777085405E-2</v>
      </c>
      <c r="AB227" s="421">
        <f t="shared" si="132"/>
        <v>3.0702097785214991E-2</v>
      </c>
      <c r="AC227" s="421">
        <f t="shared" si="132"/>
        <v>3.2632591187623169E-2</v>
      </c>
      <c r="AD227" s="421">
        <f t="shared" si="132"/>
        <v>2.6791570779513149E-2</v>
      </c>
      <c r="AE227" s="421">
        <f t="shared" si="132"/>
        <v>2.3084655445912622E-2</v>
      </c>
      <c r="AF227" s="421">
        <f t="shared" si="132"/>
        <v>2.2142352949168911E-2</v>
      </c>
      <c r="AG227" s="421">
        <f t="shared" si="132"/>
        <v>2.322629788401644E-2</v>
      </c>
      <c r="AH227" s="421">
        <f t="shared" si="132"/>
        <v>1.9501869438939324E-2</v>
      </c>
      <c r="AI227" s="421">
        <f t="shared" si="132"/>
        <v>1.9526636877059397E-2</v>
      </c>
      <c r="AJ227" s="421">
        <f t="shared" si="132"/>
        <v>1.7981679594328268E-2</v>
      </c>
      <c r="AK227" s="421">
        <f t="shared" si="132"/>
        <v>2.0372923463073938E-2</v>
      </c>
      <c r="AL227" s="421">
        <f t="shared" si="132"/>
        <v>1.7296526326049083E-2</v>
      </c>
      <c r="AM227" s="421">
        <f t="shared" si="132"/>
        <v>1.7137083900895203E-2</v>
      </c>
      <c r="AN227" s="421">
        <f t="shared" si="132"/>
        <v>1.6838852792960528E-2</v>
      </c>
      <c r="AO227" s="421">
        <f t="shared" si="132"/>
        <v>1.8395892846307958E-2</v>
      </c>
      <c r="AP227" s="421">
        <f t="shared" si="132"/>
        <v>1.40439736722331E-2</v>
      </c>
      <c r="AQ227" s="421">
        <f t="shared" si="132"/>
        <v>1.2953500364864357E-2</v>
      </c>
      <c r="AR227" s="421">
        <f t="shared" si="132"/>
        <v>1.2263487432768644E-2</v>
      </c>
      <c r="AS227" s="421">
        <f t="shared" ref="AS227:BR227" si="133">IFERROR((MAX(AS224:AS226)-MIN(AS224:AS226))/MIN(AS224:AS226),0)</f>
        <v>1.4737955457399213E-2</v>
      </c>
      <c r="AT227" s="421">
        <f t="shared" si="133"/>
        <v>1.1535667008143183E-2</v>
      </c>
      <c r="AU227" s="421">
        <f t="shared" si="133"/>
        <v>1.2041213716045721E-2</v>
      </c>
      <c r="AV227" s="421">
        <f t="shared" si="133"/>
        <v>1.1877593108514623E-2</v>
      </c>
      <c r="AW227" s="421">
        <f t="shared" si="133"/>
        <v>1.0951400566527948E-2</v>
      </c>
      <c r="AX227" s="421">
        <f t="shared" si="133"/>
        <v>1.0329934819899782E-2</v>
      </c>
      <c r="AY227" s="421">
        <f t="shared" si="133"/>
        <v>1.1687908941842025E-2</v>
      </c>
      <c r="AZ227" s="421">
        <f t="shared" si="133"/>
        <v>1.2443189050577657E-2</v>
      </c>
      <c r="BA227" s="421">
        <f t="shared" si="133"/>
        <v>1.2324449185491795E-2</v>
      </c>
      <c r="BB227" s="421">
        <f t="shared" si="133"/>
        <v>1.1501420199096375E-2</v>
      </c>
      <c r="BC227" s="421">
        <f t="shared" si="133"/>
        <v>1.1890464078715541E-2</v>
      </c>
      <c r="BD227" s="421">
        <f t="shared" si="133"/>
        <v>1.2688355737009724E-2</v>
      </c>
      <c r="BE227" s="421">
        <f t="shared" si="133"/>
        <v>1.2417965862847956E-2</v>
      </c>
      <c r="BF227" s="421">
        <f t="shared" si="133"/>
        <v>1.3642629880428228E-2</v>
      </c>
      <c r="BG227" s="421">
        <f t="shared" si="133"/>
        <v>1.35494463822262E-2</v>
      </c>
      <c r="BH227" s="421">
        <f t="shared" si="133"/>
        <v>1.4864104880242403E-2</v>
      </c>
      <c r="BI227" s="421">
        <f t="shared" si="133"/>
        <v>1.3924079184222848E-2</v>
      </c>
      <c r="BJ227" s="421">
        <f t="shared" si="133"/>
        <v>1.7933663867808029E-2</v>
      </c>
      <c r="BK227" s="421">
        <f t="shared" si="133"/>
        <v>1.9744737123024131E-2</v>
      </c>
      <c r="BL227" s="421">
        <f t="shared" si="133"/>
        <v>2.0966412064475561E-2</v>
      </c>
      <c r="BM227" s="421">
        <f t="shared" si="133"/>
        <v>2.0132499033438205E-2</v>
      </c>
      <c r="BN227" s="421">
        <f t="shared" si="133"/>
        <v>2.4738346301089353E-2</v>
      </c>
      <c r="BO227" s="421">
        <f t="shared" si="133"/>
        <v>2.7007214594233126E-2</v>
      </c>
      <c r="BP227" s="421">
        <f t="shared" si="133"/>
        <v>2.8271743258943521E-2</v>
      </c>
      <c r="BQ227" s="421">
        <f t="shared" si="133"/>
        <v>0</v>
      </c>
      <c r="BR227" s="421">
        <f t="shared" si="133"/>
        <v>0</v>
      </c>
    </row>
    <row r="229" spans="1:70" s="14" customFormat="1" ht="12.75" customHeight="1" x14ac:dyDescent="0.3">
      <c r="A229" s="409" t="s">
        <v>884</v>
      </c>
      <c r="B229" s="409"/>
      <c r="C229" s="410"/>
      <c r="D229" s="9"/>
      <c r="E229" s="409"/>
      <c r="F229" s="409"/>
      <c r="G229" s="409"/>
      <c r="H229" s="40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  <c r="AA229" s="289"/>
      <c r="AB229" s="289"/>
      <c r="AC229" s="289"/>
      <c r="AD229" s="289"/>
      <c r="AE229" s="289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289"/>
      <c r="AZ229" s="289"/>
      <c r="BA229" s="289"/>
      <c r="BB229" s="289"/>
      <c r="BC229" s="289"/>
      <c r="BD229" s="289"/>
      <c r="BE229" s="289"/>
      <c r="BF229" s="289"/>
      <c r="BG229" s="289"/>
      <c r="BH229" s="289"/>
      <c r="BI229" s="289"/>
      <c r="BJ229" s="289"/>
      <c r="BK229" s="289"/>
      <c r="BL229" s="289"/>
      <c r="BM229" s="289"/>
      <c r="BN229" s="289"/>
      <c r="BO229" s="289"/>
      <c r="BP229" s="289"/>
      <c r="BQ229" s="289"/>
      <c r="BR229" s="409"/>
    </row>
    <row r="231" spans="1:70" ht="12.75" customHeight="1" x14ac:dyDescent="0.3">
      <c r="B231" s="13" t="s">
        <v>928</v>
      </c>
    </row>
    <row r="232" spans="1:70" ht="12.75" customHeight="1" x14ac:dyDescent="0.3">
      <c r="E232" s="310" t="str">
        <f t="shared" ref="E232:L232" si="134" xml:space="preserve"> E$39</f>
        <v>BP Gas Consumption</v>
      </c>
      <c r="F232" s="310">
        <f t="shared" si="134"/>
        <v>0</v>
      </c>
      <c r="G232" s="310" t="str">
        <f t="shared" si="134"/>
        <v>e9m3</v>
      </c>
      <c r="H232" s="310">
        <f t="shared" si="134"/>
        <v>0</v>
      </c>
      <c r="I232" s="310">
        <f t="shared" si="134"/>
        <v>0</v>
      </c>
      <c r="J232" s="310">
        <f t="shared" si="134"/>
        <v>0</v>
      </c>
      <c r="K232" s="310">
        <f t="shared" si="134"/>
        <v>0</v>
      </c>
      <c r="L232" s="310">
        <f t="shared" si="134"/>
        <v>0</v>
      </c>
      <c r="M232" s="310">
        <f t="shared" ref="M232:AR232" si="135" xml:space="preserve"> M$39</f>
        <v>0</v>
      </c>
      <c r="N232" s="310">
        <f t="shared" si="135"/>
        <v>630.37989293418923</v>
      </c>
      <c r="O232" s="310">
        <f t="shared" si="135"/>
        <v>686.87945262827213</v>
      </c>
      <c r="P232" s="310">
        <f t="shared" si="135"/>
        <v>737.40393729746006</v>
      </c>
      <c r="Q232" s="310">
        <f t="shared" si="135"/>
        <v>804.43314947293379</v>
      </c>
      <c r="R232" s="310">
        <f t="shared" si="135"/>
        <v>883.34180661440644</v>
      </c>
      <c r="S232" s="310">
        <f t="shared" si="135"/>
        <v>961.47917382407411</v>
      </c>
      <c r="T232" s="310">
        <f t="shared" si="135"/>
        <v>1029.2192662447549</v>
      </c>
      <c r="U232" s="310">
        <f t="shared" si="135"/>
        <v>1086.1359104573307</v>
      </c>
      <c r="V232" s="310">
        <f t="shared" si="135"/>
        <v>1137.6719886210508</v>
      </c>
      <c r="W232" s="310">
        <f t="shared" si="135"/>
        <v>1165.624762693559</v>
      </c>
      <c r="X232" s="310">
        <f t="shared" si="135"/>
        <v>1166.107454866913</v>
      </c>
      <c r="Y232" s="310">
        <f t="shared" si="135"/>
        <v>1235.5062364753173</v>
      </c>
      <c r="Z232" s="310">
        <f t="shared" si="135"/>
        <v>1276.0628088327583</v>
      </c>
      <c r="AA232" s="310">
        <f t="shared" si="135"/>
        <v>1329.5417931992577</v>
      </c>
      <c r="AB232" s="310">
        <f t="shared" si="135"/>
        <v>1411.9872729309143</v>
      </c>
      <c r="AC232" s="310">
        <f t="shared" si="135"/>
        <v>1423.7987133178794</v>
      </c>
      <c r="AD232" s="310">
        <f t="shared" si="135"/>
        <v>1439.5117837598798</v>
      </c>
      <c r="AE232" s="310">
        <f t="shared" si="135"/>
        <v>1446.8765111201692</v>
      </c>
      <c r="AF232" s="310">
        <f t="shared" si="135"/>
        <v>1470.2790865051986</v>
      </c>
      <c r="AG232" s="310">
        <f t="shared" si="135"/>
        <v>1590.1547998429182</v>
      </c>
      <c r="AH232" s="310">
        <f t="shared" si="135"/>
        <v>1626.0894414405293</v>
      </c>
      <c r="AI232" s="310">
        <f t="shared" si="135"/>
        <v>1641.9878952102733</v>
      </c>
      <c r="AJ232" s="310">
        <f t="shared" si="135"/>
        <v>1728.0596777830103</v>
      </c>
      <c r="AK232" s="310">
        <f t="shared" si="135"/>
        <v>1808.7606057665919</v>
      </c>
      <c r="AL232" s="310">
        <f t="shared" si="135"/>
        <v>1887.0535496331793</v>
      </c>
      <c r="AM232" s="310">
        <f t="shared" si="135"/>
        <v>1948.4420506415561</v>
      </c>
      <c r="AN232" s="310">
        <f t="shared" si="135"/>
        <v>1997.6046198272531</v>
      </c>
      <c r="AO232" s="310">
        <f t="shared" si="135"/>
        <v>2006.6793270973344</v>
      </c>
      <c r="AP232" s="310">
        <f t="shared" si="135"/>
        <v>2026.9086452918111</v>
      </c>
      <c r="AQ232" s="310">
        <f t="shared" si="135"/>
        <v>2039.3325043723623</v>
      </c>
      <c r="AR232" s="310">
        <f t="shared" si="135"/>
        <v>2110.8548672847519</v>
      </c>
      <c r="AS232" s="310">
        <f t="shared" ref="AS232:BR232" si="136" xml:space="preserve"> AS$39</f>
        <v>2216.3441779456884</v>
      </c>
      <c r="AT232" s="310">
        <f t="shared" si="136"/>
        <v>2203.4337727571819</v>
      </c>
      <c r="AU232" s="310">
        <f t="shared" si="136"/>
        <v>2243.7902593376843</v>
      </c>
      <c r="AV232" s="310">
        <f t="shared" si="136"/>
        <v>2307.5961323622832</v>
      </c>
      <c r="AW232" s="310">
        <f t="shared" si="136"/>
        <v>2399.9867861291755</v>
      </c>
      <c r="AX232" s="310">
        <f t="shared" si="136"/>
        <v>2433.092718578017</v>
      </c>
      <c r="AY232" s="310">
        <f t="shared" si="136"/>
        <v>2505.2878985127086</v>
      </c>
      <c r="AZ232" s="310">
        <f t="shared" si="136"/>
        <v>2575.1990706757133</v>
      </c>
      <c r="BA232" s="310">
        <f t="shared" si="136"/>
        <v>2673.555162776865</v>
      </c>
      <c r="BB232" s="310">
        <f t="shared" si="136"/>
        <v>2746.3896460762521</v>
      </c>
      <c r="BC232" s="310">
        <f t="shared" si="136"/>
        <v>2817.5629509372807</v>
      </c>
      <c r="BD232" s="310">
        <f t="shared" si="136"/>
        <v>2932.3673790604989</v>
      </c>
      <c r="BE232" s="310">
        <f t="shared" si="136"/>
        <v>3002.4306107358889</v>
      </c>
      <c r="BF232" s="310">
        <f t="shared" si="136"/>
        <v>2941.1005152579742</v>
      </c>
      <c r="BG232" s="310">
        <f t="shared" si="136"/>
        <v>3160.6740807531855</v>
      </c>
      <c r="BH232" s="310">
        <f t="shared" si="136"/>
        <v>3237.0968502419805</v>
      </c>
      <c r="BI232" s="310">
        <f t="shared" si="136"/>
        <v>3322.0005374202292</v>
      </c>
      <c r="BJ232" s="310">
        <f t="shared" si="136"/>
        <v>3376.6112009589388</v>
      </c>
      <c r="BK232" s="310">
        <f t="shared" si="136"/>
        <v>3399.4251644223477</v>
      </c>
      <c r="BL232" s="310">
        <f t="shared" si="136"/>
        <v>3478.0092907406711</v>
      </c>
      <c r="BM232" s="310">
        <f t="shared" si="136"/>
        <v>3559.0007368347215</v>
      </c>
      <c r="BN232" s="310">
        <f t="shared" si="136"/>
        <v>3658.5612807962098</v>
      </c>
      <c r="BO232" s="310">
        <f t="shared" si="136"/>
        <v>3851.6620078157562</v>
      </c>
      <c r="BP232" s="310">
        <f t="shared" si="136"/>
        <v>3929.2436140584946</v>
      </c>
      <c r="BQ232" s="310">
        <f t="shared" si="136"/>
        <v>0</v>
      </c>
      <c r="BR232" s="310">
        <f t="shared" si="136"/>
        <v>0</v>
      </c>
    </row>
    <row r="233" spans="1:70" ht="12.75" customHeight="1" x14ac:dyDescent="0.3">
      <c r="E233" s="310" t="str">
        <f t="shared" ref="E233:L233" si="137" xml:space="preserve"> E$40</f>
        <v xml:space="preserve">BP Gas Consumption </v>
      </c>
      <c r="F233" s="310">
        <f t="shared" si="137"/>
        <v>0</v>
      </c>
      <c r="G233" s="310" t="str">
        <f t="shared" si="137"/>
        <v>exajoules</v>
      </c>
      <c r="H233" s="310">
        <f t="shared" si="137"/>
        <v>0</v>
      </c>
      <c r="I233" s="310">
        <f t="shared" si="137"/>
        <v>0</v>
      </c>
      <c r="J233" s="310">
        <f t="shared" si="137"/>
        <v>0</v>
      </c>
      <c r="K233" s="310">
        <f t="shared" si="137"/>
        <v>0</v>
      </c>
      <c r="L233" s="310">
        <f t="shared" si="137"/>
        <v>0</v>
      </c>
      <c r="M233" s="310">
        <f t="shared" ref="M233:AR233" si="138" xml:space="preserve"> M$40</f>
        <v>0</v>
      </c>
      <c r="N233" s="310">
        <f t="shared" si="138"/>
        <v>0</v>
      </c>
      <c r="O233" s="310">
        <f t="shared" si="138"/>
        <v>0</v>
      </c>
      <c r="P233" s="310">
        <f t="shared" si="138"/>
        <v>0</v>
      </c>
      <c r="Q233" s="310">
        <f t="shared" si="138"/>
        <v>0</v>
      </c>
      <c r="R233" s="310">
        <f t="shared" si="138"/>
        <v>0</v>
      </c>
      <c r="S233" s="310">
        <f t="shared" si="138"/>
        <v>35.139568473290048</v>
      </c>
      <c r="T233" s="310">
        <f t="shared" si="138"/>
        <v>37.581837772373021</v>
      </c>
      <c r="U233" s="310">
        <f t="shared" si="138"/>
        <v>39.435588396773383</v>
      </c>
      <c r="V233" s="310">
        <f t="shared" si="138"/>
        <v>41.332732143552192</v>
      </c>
      <c r="W233" s="310">
        <f t="shared" si="138"/>
        <v>42.198427654219799</v>
      </c>
      <c r="X233" s="310">
        <f t="shared" si="138"/>
        <v>42.306762214994237</v>
      </c>
      <c r="Y233" s="310">
        <f t="shared" si="138"/>
        <v>44.129067279347687</v>
      </c>
      <c r="Z233" s="310">
        <f t="shared" si="138"/>
        <v>45.989803693491531</v>
      </c>
      <c r="AA233" s="310">
        <f t="shared" si="138"/>
        <v>47.54905929449037</v>
      </c>
      <c r="AB233" s="310">
        <f t="shared" si="138"/>
        <v>50.755900616209182</v>
      </c>
      <c r="AC233" s="310">
        <f t="shared" si="138"/>
        <v>51.42371216760089</v>
      </c>
      <c r="AD233" s="310">
        <f t="shared" si="138"/>
        <v>52.308809613444673</v>
      </c>
      <c r="AE233" s="310">
        <f t="shared" si="138"/>
        <v>52.547468416055082</v>
      </c>
      <c r="AF233" s="310">
        <f t="shared" si="138"/>
        <v>53.017262283858791</v>
      </c>
      <c r="AG233" s="310">
        <f t="shared" si="138"/>
        <v>57.554948979248785</v>
      </c>
      <c r="AH233" s="310">
        <f t="shared" si="138"/>
        <v>59.101448770711308</v>
      </c>
      <c r="AI233" s="310">
        <f t="shared" si="138"/>
        <v>60.63185043689613</v>
      </c>
      <c r="AJ233" s="310">
        <f t="shared" si="138"/>
        <v>63.671899895059894</v>
      </c>
      <c r="AK233" s="310">
        <f t="shared" si="138"/>
        <v>66.481595189461657</v>
      </c>
      <c r="AL233" s="310">
        <f t="shared" si="138"/>
        <v>68.707315284384734</v>
      </c>
      <c r="AM233" s="310">
        <f t="shared" si="138"/>
        <v>70.947165876703266</v>
      </c>
      <c r="AN233" s="310">
        <f t="shared" si="138"/>
        <v>71.878121201157342</v>
      </c>
      <c r="AO233" s="310">
        <f t="shared" si="138"/>
        <v>72.069534497781575</v>
      </c>
      <c r="AP233" s="310">
        <f t="shared" si="138"/>
        <v>72.905949814897909</v>
      </c>
      <c r="AQ233" s="310">
        <f t="shared" si="138"/>
        <v>73.955865745577697</v>
      </c>
      <c r="AR233" s="310">
        <f t="shared" si="138"/>
        <v>75.177393930147744</v>
      </c>
      <c r="AS233" s="310">
        <f t="shared" ref="AS233:BR233" si="139" xml:space="preserve"> AS$40</f>
        <v>78.801154097707865</v>
      </c>
      <c r="AT233" s="310">
        <f t="shared" si="139"/>
        <v>78.779613166070249</v>
      </c>
      <c r="AU233" s="310">
        <f t="shared" si="139"/>
        <v>80.844272710676321</v>
      </c>
      <c r="AV233" s="310">
        <f t="shared" si="139"/>
        <v>83.15903420937974</v>
      </c>
      <c r="AW233" s="310">
        <f t="shared" si="139"/>
        <v>86.43614790649157</v>
      </c>
      <c r="AX233" s="310">
        <f t="shared" si="139"/>
        <v>88.510729659033103</v>
      </c>
      <c r="AY233" s="310">
        <f t="shared" si="139"/>
        <v>90.54407637542559</v>
      </c>
      <c r="AZ233" s="310">
        <f t="shared" si="139"/>
        <v>93.792714871101396</v>
      </c>
      <c r="BA233" s="310">
        <f t="shared" si="139"/>
        <v>96.858933256273033</v>
      </c>
      <c r="BB233" s="310">
        <f t="shared" si="139"/>
        <v>99.157414325327451</v>
      </c>
      <c r="BC233" s="310">
        <f t="shared" si="139"/>
        <v>102.5337050605449</v>
      </c>
      <c r="BD233" s="310">
        <f t="shared" si="139"/>
        <v>105.16239697138292</v>
      </c>
      <c r="BE233" s="310">
        <f t="shared" si="139"/>
        <v>109.05557736420849</v>
      </c>
      <c r="BF233" s="310">
        <f t="shared" si="139"/>
        <v>105.65630716701057</v>
      </c>
      <c r="BG233" s="310">
        <f t="shared" si="139"/>
        <v>113.263012734024</v>
      </c>
      <c r="BH233" s="310">
        <f t="shared" si="139"/>
        <v>117.07010256758302</v>
      </c>
      <c r="BI233" s="310">
        <f t="shared" si="139"/>
        <v>119.48065670675143</v>
      </c>
      <c r="BJ233" s="310">
        <f t="shared" si="139"/>
        <v>120.88250067692975</v>
      </c>
      <c r="BK233" s="310">
        <f t="shared" si="139"/>
        <v>123.33275820462909</v>
      </c>
      <c r="BL233" s="310">
        <f t="shared" si="139"/>
        <v>126.02304629954676</v>
      </c>
      <c r="BM233" s="310">
        <f t="shared" si="139"/>
        <v>127.45288435716735</v>
      </c>
      <c r="BN233" s="310">
        <f t="shared" si="139"/>
        <v>132.21079534575034</v>
      </c>
      <c r="BO233" s="310">
        <f t="shared" si="139"/>
        <v>138.87017363437326</v>
      </c>
      <c r="BP233" s="310">
        <f t="shared" si="139"/>
        <v>143.61606110981694</v>
      </c>
      <c r="BQ233" s="310">
        <f t="shared" si="139"/>
        <v>0</v>
      </c>
      <c r="BR233" s="310">
        <f t="shared" si="139"/>
        <v>0</v>
      </c>
    </row>
    <row r="234" spans="1:70" s="416" customFormat="1" ht="12.75" customHeight="1" x14ac:dyDescent="0.3">
      <c r="A234" s="413"/>
      <c r="B234" s="413"/>
      <c r="C234" s="414"/>
      <c r="D234" s="415"/>
      <c r="E234" s="415" t="str">
        <f>B231</f>
        <v>BP Gas Consumption Energy Conversion Ratio</v>
      </c>
      <c r="F234" s="415"/>
      <c r="G234" s="415" t="s">
        <v>887</v>
      </c>
      <c r="H234" s="415"/>
      <c r="I234" s="415">
        <f t="shared" ref="I234:AN234" si="140">IFERROR(I40/I39,0)</f>
        <v>0</v>
      </c>
      <c r="J234" s="415">
        <f t="shared" si="140"/>
        <v>0</v>
      </c>
      <c r="K234" s="415">
        <f t="shared" si="140"/>
        <v>0</v>
      </c>
      <c r="L234" s="415">
        <f t="shared" si="140"/>
        <v>0</v>
      </c>
      <c r="M234" s="415">
        <f t="shared" si="140"/>
        <v>0</v>
      </c>
      <c r="N234" s="415">
        <f t="shared" si="140"/>
        <v>0</v>
      </c>
      <c r="O234" s="415">
        <f t="shared" si="140"/>
        <v>0</v>
      </c>
      <c r="P234" s="415">
        <f t="shared" si="140"/>
        <v>0</v>
      </c>
      <c r="Q234" s="415">
        <f t="shared" si="140"/>
        <v>0</v>
      </c>
      <c r="R234" s="415">
        <f t="shared" si="140"/>
        <v>0</v>
      </c>
      <c r="S234" s="415">
        <f t="shared" si="140"/>
        <v>3.6547404696796564E-2</v>
      </c>
      <c r="T234" s="415">
        <f t="shared" si="140"/>
        <v>3.6514899210442708E-2</v>
      </c>
      <c r="U234" s="415">
        <f t="shared" si="140"/>
        <v>3.6308152614315595E-2</v>
      </c>
      <c r="V234" s="415">
        <f t="shared" si="140"/>
        <v>3.6330974619187696E-2</v>
      </c>
      <c r="W234" s="415">
        <f t="shared" si="140"/>
        <v>3.6202411792201863E-2</v>
      </c>
      <c r="X234" s="415">
        <f t="shared" si="140"/>
        <v>3.6280329088388061E-2</v>
      </c>
      <c r="Y234" s="415">
        <f t="shared" si="140"/>
        <v>3.5717397433168915E-2</v>
      </c>
      <c r="Z234" s="415">
        <f t="shared" si="140"/>
        <v>3.6040391879737788E-2</v>
      </c>
      <c r="AA234" s="415">
        <f t="shared" si="140"/>
        <v>3.5763493511605786E-2</v>
      </c>
      <c r="AB234" s="415">
        <f t="shared" si="140"/>
        <v>3.5946429255593271E-2</v>
      </c>
      <c r="AC234" s="415">
        <f t="shared" si="140"/>
        <v>3.6117262704759838E-2</v>
      </c>
      <c r="AD234" s="415">
        <f t="shared" si="140"/>
        <v>3.6337882192821379E-2</v>
      </c>
      <c r="AE234" s="415">
        <f t="shared" si="140"/>
        <v>3.6317866806319862E-2</v>
      </c>
      <c r="AF234" s="415">
        <f t="shared" si="140"/>
        <v>3.605931878544158E-2</v>
      </c>
      <c r="AG234" s="415">
        <f t="shared" si="140"/>
        <v>3.6194557275137172E-2</v>
      </c>
      <c r="AH234" s="415">
        <f t="shared" si="140"/>
        <v>3.6345755199267624E-2</v>
      </c>
      <c r="AI234" s="415">
        <f t="shared" si="140"/>
        <v>3.6925881496301528E-2</v>
      </c>
      <c r="AJ234" s="415">
        <f t="shared" si="140"/>
        <v>3.684589179046574E-2</v>
      </c>
      <c r="AK234" s="415">
        <f t="shared" si="140"/>
        <v>3.6755331234829346E-2</v>
      </c>
      <c r="AL234" s="415">
        <f t="shared" si="140"/>
        <v>3.640983865971404E-2</v>
      </c>
      <c r="AM234" s="415">
        <f t="shared" si="140"/>
        <v>3.6412253499324122E-2</v>
      </c>
      <c r="AN234" s="415">
        <f t="shared" si="140"/>
        <v>3.5982156072192677E-2</v>
      </c>
      <c r="AO234" s="415">
        <f t="shared" ref="AO234:BR234" si="141">IFERROR(AO40/AO39,0)</f>
        <v>3.5914823820919262E-2</v>
      </c>
      <c r="AP234" s="415">
        <f t="shared" si="141"/>
        <v>3.5969035893278628E-2</v>
      </c>
      <c r="AQ234" s="415">
        <f t="shared" si="141"/>
        <v>3.626474132443587E-2</v>
      </c>
      <c r="AR234" s="415">
        <f t="shared" si="141"/>
        <v>3.5614667353634978E-2</v>
      </c>
      <c r="AS234" s="415">
        <f t="shared" si="141"/>
        <v>3.5554565433401242E-2</v>
      </c>
      <c r="AT234" s="415">
        <f t="shared" si="141"/>
        <v>3.5753111411872575E-2</v>
      </c>
      <c r="AU234" s="415">
        <f t="shared" si="141"/>
        <v>3.603022714544616E-2</v>
      </c>
      <c r="AV234" s="415">
        <f t="shared" si="141"/>
        <v>3.6037083371365311E-2</v>
      </c>
      <c r="AW234" s="415">
        <f t="shared" si="141"/>
        <v>3.6015259919784944E-2</v>
      </c>
      <c r="AX234" s="415">
        <f t="shared" si="141"/>
        <v>3.6377869607353813E-2</v>
      </c>
      <c r="AY234" s="415">
        <f t="shared" si="141"/>
        <v>3.6141186180310085E-2</v>
      </c>
      <c r="AZ234" s="415">
        <f t="shared" si="141"/>
        <v>3.6421539576934871E-2</v>
      </c>
      <c r="BA234" s="415">
        <f t="shared" si="141"/>
        <v>3.6228514976916107E-2</v>
      </c>
      <c r="BB234" s="415">
        <f t="shared" si="141"/>
        <v>3.6104641767417442E-2</v>
      </c>
      <c r="BC234" s="415">
        <f t="shared" si="141"/>
        <v>3.639091897713817E-2</v>
      </c>
      <c r="BD234" s="415">
        <f t="shared" si="141"/>
        <v>3.5862626805334294E-2</v>
      </c>
      <c r="BE234" s="415">
        <f t="shared" si="141"/>
        <v>3.6322430558180067E-2</v>
      </c>
      <c r="BF234" s="415">
        <f t="shared" si="141"/>
        <v>3.5924072169204013E-2</v>
      </c>
      <c r="BG234" s="415">
        <f t="shared" si="141"/>
        <v>3.5835081327662083E-2</v>
      </c>
      <c r="BH234" s="415">
        <f t="shared" si="141"/>
        <v>3.6165152908178129E-2</v>
      </c>
      <c r="BI234" s="415">
        <f t="shared" si="141"/>
        <v>3.5966477235893739E-2</v>
      </c>
      <c r="BJ234" s="415">
        <f t="shared" si="141"/>
        <v>3.5799946598115827E-2</v>
      </c>
      <c r="BK234" s="415">
        <f t="shared" si="141"/>
        <v>3.6280474562406372E-2</v>
      </c>
      <c r="BL234" s="415">
        <f t="shared" si="141"/>
        <v>3.6234246594755097E-2</v>
      </c>
      <c r="BM234" s="415">
        <f t="shared" si="141"/>
        <v>3.581142398709377E-2</v>
      </c>
      <c r="BN234" s="415">
        <f t="shared" si="141"/>
        <v>3.6137373464187925E-2</v>
      </c>
      <c r="BO234" s="415">
        <f t="shared" si="141"/>
        <v>3.6054610542820012E-2</v>
      </c>
      <c r="BP234" s="415">
        <f t="shared" si="141"/>
        <v>3.6550561689779444E-2</v>
      </c>
      <c r="BQ234" s="415">
        <f t="shared" si="141"/>
        <v>0</v>
      </c>
      <c r="BR234" s="415">
        <f t="shared" si="141"/>
        <v>0</v>
      </c>
    </row>
    <row r="235" spans="1:70" s="416" customFormat="1" ht="12.75" customHeight="1" x14ac:dyDescent="0.3">
      <c r="A235" s="413"/>
      <c r="B235" s="413"/>
      <c r="C235" s="414"/>
      <c r="D235" s="415"/>
      <c r="E235" s="415"/>
      <c r="F235" s="415"/>
      <c r="G235" s="415"/>
      <c r="H235" s="415"/>
      <c r="I235" s="415"/>
      <c r="J235" s="415"/>
      <c r="K235" s="415"/>
      <c r="L235" s="415"/>
      <c r="M235" s="415"/>
      <c r="N235" s="415"/>
      <c r="O235" s="415"/>
      <c r="P235" s="415"/>
      <c r="Q235" s="415"/>
      <c r="R235" s="415"/>
      <c r="S235" s="415"/>
      <c r="T235" s="415"/>
      <c r="U235" s="415"/>
      <c r="V235" s="415"/>
      <c r="W235" s="415"/>
      <c r="X235" s="415"/>
      <c r="Y235" s="415"/>
      <c r="Z235" s="415"/>
      <c r="AA235" s="415"/>
      <c r="AB235" s="415"/>
      <c r="AC235" s="415"/>
      <c r="AD235" s="415"/>
      <c r="AE235" s="415"/>
      <c r="AF235" s="415"/>
      <c r="AG235" s="415"/>
      <c r="AH235" s="415"/>
      <c r="AI235" s="415"/>
      <c r="AJ235" s="415"/>
      <c r="AK235" s="415"/>
      <c r="AL235" s="415"/>
      <c r="AM235" s="415"/>
      <c r="AN235" s="415"/>
      <c r="AO235" s="415"/>
      <c r="AP235" s="415"/>
      <c r="AQ235" s="415"/>
      <c r="AR235" s="415"/>
      <c r="AS235" s="415"/>
      <c r="AT235" s="415"/>
      <c r="AU235" s="415"/>
      <c r="AV235" s="415"/>
      <c r="AW235" s="415"/>
      <c r="AX235" s="415"/>
      <c r="AY235" s="415"/>
      <c r="AZ235" s="415"/>
      <c r="BA235" s="415"/>
      <c r="BB235" s="415"/>
      <c r="BC235" s="415"/>
      <c r="BD235" s="415"/>
      <c r="BE235" s="415"/>
      <c r="BF235" s="415"/>
      <c r="BG235" s="415"/>
      <c r="BH235" s="415"/>
      <c r="BI235" s="415"/>
      <c r="BJ235" s="415"/>
      <c r="BK235" s="415"/>
      <c r="BL235" s="415"/>
      <c r="BM235" s="415"/>
      <c r="BN235" s="415"/>
      <c r="BO235" s="415"/>
      <c r="BP235" s="415"/>
      <c r="BQ235" s="415"/>
      <c r="BR235" s="415"/>
    </row>
    <row r="236" spans="1:70" ht="12.75" customHeight="1" x14ac:dyDescent="0.3">
      <c r="E236" s="268" t="s">
        <v>855</v>
      </c>
      <c r="F236" s="630">
        <f>MIN(AE234:BP234)</f>
        <v>3.5554565433401242E-2</v>
      </c>
      <c r="G236" s="629" t="s">
        <v>887</v>
      </c>
    </row>
    <row r="237" spans="1:70" ht="12.75" customHeight="1" x14ac:dyDescent="0.3">
      <c r="E237" s="47" t="s">
        <v>856</v>
      </c>
      <c r="F237" s="471">
        <f>MAX(I234:BR234)</f>
        <v>3.6925881496301528E-2</v>
      </c>
      <c r="G237" s="415" t="s">
        <v>887</v>
      </c>
    </row>
    <row r="238" spans="1:70" ht="12.75" customHeight="1" x14ac:dyDescent="0.3">
      <c r="E238" s="47" t="s">
        <v>857</v>
      </c>
      <c r="F238" s="421">
        <f>(F237-F236)/F236</f>
        <v>3.8569338316592747E-2</v>
      </c>
      <c r="G238" s="415" t="s">
        <v>74</v>
      </c>
    </row>
    <row r="239" spans="1:70" ht="12.75" customHeight="1" x14ac:dyDescent="0.3">
      <c r="F239" s="415"/>
      <c r="G239" s="415"/>
    </row>
    <row r="240" spans="1:70" ht="12.75" customHeight="1" x14ac:dyDescent="0.3">
      <c r="E240" s="310" t="str">
        <f t="shared" ref="E240:L240" si="142" xml:space="preserve"> E$39</f>
        <v>BP Gas Consumption</v>
      </c>
      <c r="F240" s="310">
        <f t="shared" si="142"/>
        <v>0</v>
      </c>
      <c r="G240" s="310" t="str">
        <f t="shared" si="142"/>
        <v>e9m3</v>
      </c>
      <c r="H240" s="310">
        <f t="shared" si="142"/>
        <v>0</v>
      </c>
      <c r="I240" s="310">
        <f t="shared" si="142"/>
        <v>0</v>
      </c>
      <c r="J240" s="310">
        <f t="shared" si="142"/>
        <v>0</v>
      </c>
      <c r="K240" s="310">
        <f t="shared" si="142"/>
        <v>0</v>
      </c>
      <c r="L240" s="310">
        <f t="shared" si="142"/>
        <v>0</v>
      </c>
      <c r="M240" s="310">
        <f t="shared" ref="M240:AR240" si="143" xml:space="preserve"> M$39</f>
        <v>0</v>
      </c>
      <c r="N240" s="310">
        <f t="shared" si="143"/>
        <v>630.37989293418923</v>
      </c>
      <c r="O240" s="310">
        <f t="shared" si="143"/>
        <v>686.87945262827213</v>
      </c>
      <c r="P240" s="310">
        <f t="shared" si="143"/>
        <v>737.40393729746006</v>
      </c>
      <c r="Q240" s="310">
        <f t="shared" si="143"/>
        <v>804.43314947293379</v>
      </c>
      <c r="R240" s="310">
        <f t="shared" si="143"/>
        <v>883.34180661440644</v>
      </c>
      <c r="S240" s="310">
        <f t="shared" si="143"/>
        <v>961.47917382407411</v>
      </c>
      <c r="T240" s="310">
        <f t="shared" si="143"/>
        <v>1029.2192662447549</v>
      </c>
      <c r="U240" s="310">
        <f t="shared" si="143"/>
        <v>1086.1359104573307</v>
      </c>
      <c r="V240" s="310">
        <f t="shared" si="143"/>
        <v>1137.6719886210508</v>
      </c>
      <c r="W240" s="310">
        <f t="shared" si="143"/>
        <v>1165.624762693559</v>
      </c>
      <c r="X240" s="310">
        <f t="shared" si="143"/>
        <v>1166.107454866913</v>
      </c>
      <c r="Y240" s="310">
        <f t="shared" si="143"/>
        <v>1235.5062364753173</v>
      </c>
      <c r="Z240" s="310">
        <f t="shared" si="143"/>
        <v>1276.0628088327583</v>
      </c>
      <c r="AA240" s="310">
        <f t="shared" si="143"/>
        <v>1329.5417931992577</v>
      </c>
      <c r="AB240" s="310">
        <f t="shared" si="143"/>
        <v>1411.9872729309143</v>
      </c>
      <c r="AC240" s="310">
        <f t="shared" si="143"/>
        <v>1423.7987133178794</v>
      </c>
      <c r="AD240" s="310">
        <f t="shared" si="143"/>
        <v>1439.5117837598798</v>
      </c>
      <c r="AE240" s="310">
        <f t="shared" si="143"/>
        <v>1446.8765111201692</v>
      </c>
      <c r="AF240" s="310">
        <f t="shared" si="143"/>
        <v>1470.2790865051986</v>
      </c>
      <c r="AG240" s="310">
        <f t="shared" si="143"/>
        <v>1590.1547998429182</v>
      </c>
      <c r="AH240" s="310">
        <f t="shared" si="143"/>
        <v>1626.0894414405293</v>
      </c>
      <c r="AI240" s="310">
        <f t="shared" si="143"/>
        <v>1641.9878952102733</v>
      </c>
      <c r="AJ240" s="310">
        <f t="shared" si="143"/>
        <v>1728.0596777830103</v>
      </c>
      <c r="AK240" s="310">
        <f t="shared" si="143"/>
        <v>1808.7606057665919</v>
      </c>
      <c r="AL240" s="310">
        <f t="shared" si="143"/>
        <v>1887.0535496331793</v>
      </c>
      <c r="AM240" s="310">
        <f t="shared" si="143"/>
        <v>1948.4420506415561</v>
      </c>
      <c r="AN240" s="310">
        <f t="shared" si="143"/>
        <v>1997.6046198272531</v>
      </c>
      <c r="AO240" s="310">
        <f t="shared" si="143"/>
        <v>2006.6793270973344</v>
      </c>
      <c r="AP240" s="310">
        <f t="shared" si="143"/>
        <v>2026.9086452918111</v>
      </c>
      <c r="AQ240" s="310">
        <f t="shared" si="143"/>
        <v>2039.3325043723623</v>
      </c>
      <c r="AR240" s="310">
        <f t="shared" si="143"/>
        <v>2110.8548672847519</v>
      </c>
      <c r="AS240" s="310">
        <f t="shared" ref="AS240:BR240" si="144" xml:space="preserve"> AS$39</f>
        <v>2216.3441779456884</v>
      </c>
      <c r="AT240" s="310">
        <f t="shared" si="144"/>
        <v>2203.4337727571819</v>
      </c>
      <c r="AU240" s="310">
        <f t="shared" si="144"/>
        <v>2243.7902593376843</v>
      </c>
      <c r="AV240" s="310">
        <f t="shared" si="144"/>
        <v>2307.5961323622832</v>
      </c>
      <c r="AW240" s="310">
        <f t="shared" si="144"/>
        <v>2399.9867861291755</v>
      </c>
      <c r="AX240" s="310">
        <f t="shared" si="144"/>
        <v>2433.092718578017</v>
      </c>
      <c r="AY240" s="310">
        <f t="shared" si="144"/>
        <v>2505.2878985127086</v>
      </c>
      <c r="AZ240" s="310">
        <f t="shared" si="144"/>
        <v>2575.1990706757133</v>
      </c>
      <c r="BA240" s="310">
        <f t="shared" si="144"/>
        <v>2673.555162776865</v>
      </c>
      <c r="BB240" s="310">
        <f t="shared" si="144"/>
        <v>2746.3896460762521</v>
      </c>
      <c r="BC240" s="310">
        <f t="shared" si="144"/>
        <v>2817.5629509372807</v>
      </c>
      <c r="BD240" s="310">
        <f t="shared" si="144"/>
        <v>2932.3673790604989</v>
      </c>
      <c r="BE240" s="310">
        <f t="shared" si="144"/>
        <v>3002.4306107358889</v>
      </c>
      <c r="BF240" s="310">
        <f t="shared" si="144"/>
        <v>2941.1005152579742</v>
      </c>
      <c r="BG240" s="310">
        <f t="shared" si="144"/>
        <v>3160.6740807531855</v>
      </c>
      <c r="BH240" s="310">
        <f t="shared" si="144"/>
        <v>3237.0968502419805</v>
      </c>
      <c r="BI240" s="310">
        <f t="shared" si="144"/>
        <v>3322.0005374202292</v>
      </c>
      <c r="BJ240" s="310">
        <f t="shared" si="144"/>
        <v>3376.6112009589388</v>
      </c>
      <c r="BK240" s="310">
        <f t="shared" si="144"/>
        <v>3399.4251644223477</v>
      </c>
      <c r="BL240" s="310">
        <f t="shared" si="144"/>
        <v>3478.0092907406711</v>
      </c>
      <c r="BM240" s="310">
        <f t="shared" si="144"/>
        <v>3559.0007368347215</v>
      </c>
      <c r="BN240" s="310">
        <f t="shared" si="144"/>
        <v>3658.5612807962098</v>
      </c>
      <c r="BO240" s="310">
        <f t="shared" si="144"/>
        <v>3851.6620078157562</v>
      </c>
      <c r="BP240" s="310">
        <f t="shared" si="144"/>
        <v>3929.2436140584946</v>
      </c>
      <c r="BQ240" s="310">
        <f t="shared" si="144"/>
        <v>0</v>
      </c>
      <c r="BR240" s="310">
        <f t="shared" si="144"/>
        <v>0</v>
      </c>
    </row>
    <row r="241" spans="1:70" ht="12.75" customHeight="1" x14ac:dyDescent="0.3">
      <c r="E241" s="305" t="str">
        <f xml:space="preserve"> 'General Inputs'!E$71</f>
        <v>Petajoules per million cubic metres gas</v>
      </c>
      <c r="F241" s="305">
        <f xml:space="preserve"> 'General Inputs'!F$71</f>
        <v>36</v>
      </c>
      <c r="G241" s="305" t="str">
        <f xml:space="preserve"> 'General Inputs'!G$71</f>
        <v>PJ / e9m3</v>
      </c>
    </row>
    <row r="242" spans="1:70" ht="12.75" customHeight="1" x14ac:dyDescent="0.3">
      <c r="E242" s="47" t="s">
        <v>885</v>
      </c>
      <c r="G242" s="47" t="s">
        <v>689</v>
      </c>
      <c r="I242" s="128">
        <f t="shared" ref="I242:L242" si="145">I240*$F$241</f>
        <v>0</v>
      </c>
      <c r="J242" s="128">
        <f t="shared" si="145"/>
        <v>0</v>
      </c>
      <c r="K242" s="128">
        <f t="shared" si="145"/>
        <v>0</v>
      </c>
      <c r="L242" s="128">
        <f t="shared" si="145"/>
        <v>0</v>
      </c>
      <c r="M242" s="128">
        <f t="shared" ref="M242:AR242" si="146">M240*$F$241</f>
        <v>0</v>
      </c>
      <c r="N242" s="128">
        <f t="shared" si="146"/>
        <v>22693.676145630812</v>
      </c>
      <c r="O242" s="128">
        <f t="shared" si="146"/>
        <v>24727.660294617795</v>
      </c>
      <c r="P242" s="128">
        <f t="shared" si="146"/>
        <v>26546.541742708563</v>
      </c>
      <c r="Q242" s="128">
        <f t="shared" si="146"/>
        <v>28959.593381025617</v>
      </c>
      <c r="R242" s="128">
        <f t="shared" si="146"/>
        <v>31800.305038118633</v>
      </c>
      <c r="S242" s="128">
        <f t="shared" si="146"/>
        <v>34613.250257666667</v>
      </c>
      <c r="T242" s="128">
        <f t="shared" si="146"/>
        <v>37051.893584811172</v>
      </c>
      <c r="U242" s="128">
        <f t="shared" si="146"/>
        <v>39100.892776463908</v>
      </c>
      <c r="V242" s="128">
        <f t="shared" si="146"/>
        <v>40956.191590357826</v>
      </c>
      <c r="W242" s="128">
        <f t="shared" si="146"/>
        <v>41962.49145696812</v>
      </c>
      <c r="X242" s="128">
        <f t="shared" si="146"/>
        <v>41979.868375208869</v>
      </c>
      <c r="Y242" s="128">
        <f t="shared" si="146"/>
        <v>44478.224513111425</v>
      </c>
      <c r="Z242" s="128">
        <f t="shared" si="146"/>
        <v>45938.261117979295</v>
      </c>
      <c r="AA242" s="128">
        <f t="shared" si="146"/>
        <v>47863.504555173276</v>
      </c>
      <c r="AB242" s="128">
        <f t="shared" si="146"/>
        <v>50831.541825512912</v>
      </c>
      <c r="AC242" s="128">
        <f t="shared" si="146"/>
        <v>51256.75367944366</v>
      </c>
      <c r="AD242" s="128">
        <f t="shared" si="146"/>
        <v>51822.42421535567</v>
      </c>
      <c r="AE242" s="128">
        <f t="shared" si="146"/>
        <v>52087.554400326087</v>
      </c>
      <c r="AF242" s="128">
        <f t="shared" si="146"/>
        <v>52930.047114187153</v>
      </c>
      <c r="AG242" s="128">
        <f t="shared" si="146"/>
        <v>57245.572794345055</v>
      </c>
      <c r="AH242" s="128">
        <f t="shared" si="146"/>
        <v>58539.219891859058</v>
      </c>
      <c r="AI242" s="128">
        <f t="shared" si="146"/>
        <v>59111.564227569841</v>
      </c>
      <c r="AJ242" s="128">
        <f t="shared" si="146"/>
        <v>62210.148400188373</v>
      </c>
      <c r="AK242" s="128">
        <f t="shared" si="146"/>
        <v>65115.38180759731</v>
      </c>
      <c r="AL242" s="128">
        <f t="shared" si="146"/>
        <v>67933.927786794447</v>
      </c>
      <c r="AM242" s="128">
        <f t="shared" si="146"/>
        <v>70143.913823096023</v>
      </c>
      <c r="AN242" s="128">
        <f t="shared" si="146"/>
        <v>71913.766313781118</v>
      </c>
      <c r="AO242" s="128">
        <f t="shared" si="146"/>
        <v>72240.455775504044</v>
      </c>
      <c r="AP242" s="128">
        <f t="shared" si="146"/>
        <v>72968.7112305052</v>
      </c>
      <c r="AQ242" s="128">
        <f t="shared" si="146"/>
        <v>73415.970157405041</v>
      </c>
      <c r="AR242" s="128">
        <f t="shared" si="146"/>
        <v>75990.775222251075</v>
      </c>
      <c r="AS242" s="128">
        <f t="shared" ref="AS242:BR242" si="147">AS240*$F$241</f>
        <v>79788.390406044782</v>
      </c>
      <c r="AT242" s="128">
        <f t="shared" si="147"/>
        <v>79323.615819258557</v>
      </c>
      <c r="AU242" s="128">
        <f t="shared" si="147"/>
        <v>80776.449336156642</v>
      </c>
      <c r="AV242" s="128">
        <f t="shared" si="147"/>
        <v>83073.460765042197</v>
      </c>
      <c r="AW242" s="128">
        <f t="shared" si="147"/>
        <v>86399.524300650315</v>
      </c>
      <c r="AX242" s="128">
        <f t="shared" si="147"/>
        <v>87591.337868808609</v>
      </c>
      <c r="AY242" s="128">
        <f t="shared" si="147"/>
        <v>90190.364346457514</v>
      </c>
      <c r="AZ242" s="128">
        <f t="shared" si="147"/>
        <v>92707.166544325679</v>
      </c>
      <c r="BA242" s="128">
        <f t="shared" si="147"/>
        <v>96247.985859967142</v>
      </c>
      <c r="BB242" s="128">
        <f t="shared" si="147"/>
        <v>98870.027258745075</v>
      </c>
      <c r="BC242" s="128">
        <f t="shared" si="147"/>
        <v>101432.26623374211</v>
      </c>
      <c r="BD242" s="128">
        <f t="shared" si="147"/>
        <v>105565.22564617796</v>
      </c>
      <c r="BE242" s="128">
        <f t="shared" si="147"/>
        <v>108087.501986492</v>
      </c>
      <c r="BF242" s="128">
        <f t="shared" si="147"/>
        <v>105879.61854928707</v>
      </c>
      <c r="BG242" s="128">
        <f t="shared" si="147"/>
        <v>113784.26690711468</v>
      </c>
      <c r="BH242" s="128">
        <f t="shared" si="147"/>
        <v>116535.4866087113</v>
      </c>
      <c r="BI242" s="128">
        <f t="shared" si="147"/>
        <v>119592.01934712825</v>
      </c>
      <c r="BJ242" s="128">
        <f t="shared" si="147"/>
        <v>121558.00323452179</v>
      </c>
      <c r="BK242" s="128">
        <f t="shared" si="147"/>
        <v>122379.30591920452</v>
      </c>
      <c r="BL242" s="128">
        <f t="shared" si="147"/>
        <v>125208.33446666416</v>
      </c>
      <c r="BM242" s="128">
        <f t="shared" si="147"/>
        <v>128124.02652604997</v>
      </c>
      <c r="BN242" s="128">
        <f t="shared" si="147"/>
        <v>131708.20610866355</v>
      </c>
      <c r="BO242" s="128">
        <f t="shared" si="147"/>
        <v>138659.83228136721</v>
      </c>
      <c r="BP242" s="128">
        <f t="shared" si="147"/>
        <v>141452.7701061058</v>
      </c>
      <c r="BQ242" s="128">
        <f t="shared" si="147"/>
        <v>0</v>
      </c>
      <c r="BR242" s="128">
        <f t="shared" si="147"/>
        <v>0</v>
      </c>
    </row>
    <row r="243" spans="1:70" ht="12.75" customHeight="1" x14ac:dyDescent="0.3">
      <c r="F243" s="415"/>
      <c r="G243" s="415"/>
    </row>
    <row r="244" spans="1:70" ht="12.75" customHeight="1" x14ac:dyDescent="0.3">
      <c r="E244" s="431" t="str">
        <f xml:space="preserve"> 'General Inputs'!E$16</f>
        <v>Gas: IPCC energy -&gt; emissions, mid</v>
      </c>
      <c r="F244" s="430">
        <f xml:space="preserve"> 'General Inputs'!F$16</f>
        <v>56.1</v>
      </c>
      <c r="G244" s="301" t="str">
        <f xml:space="preserve"> 'General Inputs'!G$16</f>
        <v>coe2tons / TJ</v>
      </c>
    </row>
    <row r="245" spans="1:70" ht="12.75" customHeight="1" x14ac:dyDescent="0.3">
      <c r="E245" s="301" t="str">
        <f xml:space="preserve"> 'General Inputs'!E$68</f>
        <v>Thousands in a million</v>
      </c>
      <c r="F245" s="301">
        <f xml:space="preserve"> 'General Inputs'!F$68</f>
        <v>1000</v>
      </c>
      <c r="G245" s="301" t="str">
        <f xml:space="preserve"> 'General Inputs'!G$68</f>
        <v>ratio</v>
      </c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310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310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310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</row>
    <row r="246" spans="1:70" ht="12.75" customHeight="1" x14ac:dyDescent="0.3">
      <c r="E246" s="47" t="s">
        <v>869</v>
      </c>
      <c r="F246" s="47">
        <f>F244*F245</f>
        <v>56100</v>
      </c>
      <c r="G246" s="47" t="s">
        <v>868</v>
      </c>
    </row>
    <row r="248" spans="1:70" ht="12.75" customHeight="1" x14ac:dyDescent="0.3">
      <c r="E248" s="310" t="str">
        <f t="shared" ref="E248:L248" si="148" xml:space="preserve"> E$242</f>
        <v>Gas Energy (BP stated conversion rate)</v>
      </c>
      <c r="F248" s="310">
        <f t="shared" si="148"/>
        <v>0</v>
      </c>
      <c r="G248" s="310" t="str">
        <f t="shared" si="148"/>
        <v>PJ</v>
      </c>
      <c r="H248" s="310">
        <f t="shared" si="148"/>
        <v>0</v>
      </c>
      <c r="I248" s="310">
        <f t="shared" si="148"/>
        <v>0</v>
      </c>
      <c r="J248" s="310">
        <f t="shared" si="148"/>
        <v>0</v>
      </c>
      <c r="K248" s="310">
        <f t="shared" si="148"/>
        <v>0</v>
      </c>
      <c r="L248" s="310">
        <f t="shared" si="148"/>
        <v>0</v>
      </c>
      <c r="M248" s="310">
        <f t="shared" ref="M248:AR248" si="149" xml:space="preserve"> M$242</f>
        <v>0</v>
      </c>
      <c r="N248" s="310">
        <f t="shared" si="149"/>
        <v>22693.676145630812</v>
      </c>
      <c r="O248" s="310">
        <f t="shared" si="149"/>
        <v>24727.660294617795</v>
      </c>
      <c r="P248" s="310">
        <f t="shared" si="149"/>
        <v>26546.541742708563</v>
      </c>
      <c r="Q248" s="310">
        <f t="shared" si="149"/>
        <v>28959.593381025617</v>
      </c>
      <c r="R248" s="310">
        <f t="shared" si="149"/>
        <v>31800.305038118633</v>
      </c>
      <c r="S248" s="310">
        <f t="shared" si="149"/>
        <v>34613.250257666667</v>
      </c>
      <c r="T248" s="310">
        <f t="shared" si="149"/>
        <v>37051.893584811172</v>
      </c>
      <c r="U248" s="310">
        <f t="shared" si="149"/>
        <v>39100.892776463908</v>
      </c>
      <c r="V248" s="310">
        <f t="shared" si="149"/>
        <v>40956.191590357826</v>
      </c>
      <c r="W248" s="310">
        <f t="shared" si="149"/>
        <v>41962.49145696812</v>
      </c>
      <c r="X248" s="310">
        <f t="shared" si="149"/>
        <v>41979.868375208869</v>
      </c>
      <c r="Y248" s="310">
        <f t="shared" si="149"/>
        <v>44478.224513111425</v>
      </c>
      <c r="Z248" s="310">
        <f t="shared" si="149"/>
        <v>45938.261117979295</v>
      </c>
      <c r="AA248" s="310">
        <f t="shared" si="149"/>
        <v>47863.504555173276</v>
      </c>
      <c r="AB248" s="310">
        <f t="shared" si="149"/>
        <v>50831.541825512912</v>
      </c>
      <c r="AC248" s="310">
        <f t="shared" si="149"/>
        <v>51256.75367944366</v>
      </c>
      <c r="AD248" s="310">
        <f t="shared" si="149"/>
        <v>51822.42421535567</v>
      </c>
      <c r="AE248" s="310">
        <f t="shared" si="149"/>
        <v>52087.554400326087</v>
      </c>
      <c r="AF248" s="310">
        <f t="shared" si="149"/>
        <v>52930.047114187153</v>
      </c>
      <c r="AG248" s="310">
        <f t="shared" si="149"/>
        <v>57245.572794345055</v>
      </c>
      <c r="AH248" s="310">
        <f t="shared" si="149"/>
        <v>58539.219891859058</v>
      </c>
      <c r="AI248" s="310">
        <f t="shared" si="149"/>
        <v>59111.564227569841</v>
      </c>
      <c r="AJ248" s="310">
        <f t="shared" si="149"/>
        <v>62210.148400188373</v>
      </c>
      <c r="AK248" s="310">
        <f t="shared" si="149"/>
        <v>65115.38180759731</v>
      </c>
      <c r="AL248" s="310">
        <f t="shared" si="149"/>
        <v>67933.927786794447</v>
      </c>
      <c r="AM248" s="310">
        <f t="shared" si="149"/>
        <v>70143.913823096023</v>
      </c>
      <c r="AN248" s="310">
        <f t="shared" si="149"/>
        <v>71913.766313781118</v>
      </c>
      <c r="AO248" s="310">
        <f t="shared" si="149"/>
        <v>72240.455775504044</v>
      </c>
      <c r="AP248" s="310">
        <f t="shared" si="149"/>
        <v>72968.7112305052</v>
      </c>
      <c r="AQ248" s="310">
        <f t="shared" si="149"/>
        <v>73415.970157405041</v>
      </c>
      <c r="AR248" s="310">
        <f t="shared" si="149"/>
        <v>75990.775222251075</v>
      </c>
      <c r="AS248" s="310">
        <f t="shared" ref="AS248:BR248" si="150" xml:space="preserve"> AS$242</f>
        <v>79788.390406044782</v>
      </c>
      <c r="AT248" s="310">
        <f t="shared" si="150"/>
        <v>79323.615819258557</v>
      </c>
      <c r="AU248" s="310">
        <f t="shared" si="150"/>
        <v>80776.449336156642</v>
      </c>
      <c r="AV248" s="310">
        <f t="shared" si="150"/>
        <v>83073.460765042197</v>
      </c>
      <c r="AW248" s="310">
        <f t="shared" si="150"/>
        <v>86399.524300650315</v>
      </c>
      <c r="AX248" s="310">
        <f t="shared" si="150"/>
        <v>87591.337868808609</v>
      </c>
      <c r="AY248" s="310">
        <f t="shared" si="150"/>
        <v>90190.364346457514</v>
      </c>
      <c r="AZ248" s="310">
        <f t="shared" si="150"/>
        <v>92707.166544325679</v>
      </c>
      <c r="BA248" s="310">
        <f t="shared" si="150"/>
        <v>96247.985859967142</v>
      </c>
      <c r="BB248" s="310">
        <f t="shared" si="150"/>
        <v>98870.027258745075</v>
      </c>
      <c r="BC248" s="310">
        <f t="shared" si="150"/>
        <v>101432.26623374211</v>
      </c>
      <c r="BD248" s="310">
        <f t="shared" si="150"/>
        <v>105565.22564617796</v>
      </c>
      <c r="BE248" s="310">
        <f t="shared" si="150"/>
        <v>108087.501986492</v>
      </c>
      <c r="BF248" s="310">
        <f t="shared" si="150"/>
        <v>105879.61854928707</v>
      </c>
      <c r="BG248" s="310">
        <f t="shared" si="150"/>
        <v>113784.26690711468</v>
      </c>
      <c r="BH248" s="310">
        <f t="shared" si="150"/>
        <v>116535.4866087113</v>
      </c>
      <c r="BI248" s="310">
        <f t="shared" si="150"/>
        <v>119592.01934712825</v>
      </c>
      <c r="BJ248" s="310">
        <f t="shared" si="150"/>
        <v>121558.00323452179</v>
      </c>
      <c r="BK248" s="310">
        <f t="shared" si="150"/>
        <v>122379.30591920452</v>
      </c>
      <c r="BL248" s="310">
        <f t="shared" si="150"/>
        <v>125208.33446666416</v>
      </c>
      <c r="BM248" s="310">
        <f t="shared" si="150"/>
        <v>128124.02652604997</v>
      </c>
      <c r="BN248" s="310">
        <f t="shared" si="150"/>
        <v>131708.20610866355</v>
      </c>
      <c r="BO248" s="310">
        <f t="shared" si="150"/>
        <v>138659.83228136721</v>
      </c>
      <c r="BP248" s="310">
        <f t="shared" si="150"/>
        <v>141452.7701061058</v>
      </c>
      <c r="BQ248" s="310">
        <f t="shared" si="150"/>
        <v>0</v>
      </c>
      <c r="BR248" s="310">
        <f t="shared" si="150"/>
        <v>0</v>
      </c>
    </row>
    <row r="249" spans="1:70" ht="12.75" customHeight="1" x14ac:dyDescent="0.3">
      <c r="E249" s="310" t="str">
        <f xml:space="preserve"> E$246</f>
        <v>Emissions per Petajoule</v>
      </c>
      <c r="F249" s="310">
        <f xml:space="preserve"> F$246</f>
        <v>56100</v>
      </c>
      <c r="G249" s="310" t="str">
        <f xml:space="preserve"> G$246</f>
        <v>co2etons / PJ</v>
      </c>
    </row>
    <row r="250" spans="1:70" ht="12.75" customHeight="1" x14ac:dyDescent="0.3">
      <c r="E250" s="301" t="str">
        <f xml:space="preserve"> 'General Inputs'!E$68</f>
        <v>Thousands in a million</v>
      </c>
      <c r="F250" s="301">
        <f xml:space="preserve"> 'General Inputs'!F$68</f>
        <v>1000</v>
      </c>
      <c r="G250" s="301" t="str">
        <f xml:space="preserve"> 'General Inputs'!G$68</f>
        <v>ratio</v>
      </c>
      <c r="H250" s="310"/>
      <c r="I250" s="310"/>
      <c r="J250" s="310"/>
      <c r="K250" s="310"/>
      <c r="L250" s="310"/>
      <c r="M250" s="310"/>
      <c r="N250" s="310"/>
      <c r="O250" s="310"/>
      <c r="P250" s="310"/>
      <c r="Q250" s="310"/>
      <c r="R250" s="310"/>
      <c r="S250" s="310"/>
      <c r="T250" s="310"/>
      <c r="U250" s="310"/>
      <c r="V250" s="310"/>
      <c r="W250" s="310"/>
      <c r="X250" s="310"/>
      <c r="Y250" s="310"/>
      <c r="Z250" s="310"/>
      <c r="AA250" s="310"/>
      <c r="AB250" s="310"/>
      <c r="AC250" s="310"/>
      <c r="AD250" s="310"/>
      <c r="AE250" s="310"/>
      <c r="AF250" s="310"/>
      <c r="AG250" s="310"/>
      <c r="AH250" s="310"/>
      <c r="AI250" s="310"/>
      <c r="AJ250" s="310"/>
      <c r="AK250" s="310"/>
      <c r="AL250" s="310"/>
      <c r="AM250" s="310"/>
      <c r="AN250" s="310"/>
      <c r="AO250" s="310"/>
      <c r="AP250" s="310"/>
      <c r="AQ250" s="310"/>
      <c r="AR250" s="310"/>
      <c r="AS250" s="310"/>
      <c r="AT250" s="310"/>
      <c r="AU250" s="310"/>
      <c r="AV250" s="310"/>
      <c r="AW250" s="310"/>
      <c r="AX250" s="310"/>
      <c r="AY250" s="310"/>
      <c r="AZ250" s="310"/>
      <c r="BA250" s="310"/>
      <c r="BB250" s="310"/>
      <c r="BC250" s="310"/>
      <c r="BD250" s="310"/>
      <c r="BE250" s="310"/>
      <c r="BF250" s="310"/>
      <c r="BG250" s="310"/>
      <c r="BH250" s="310"/>
      <c r="BI250" s="310"/>
      <c r="BJ250" s="310"/>
      <c r="BK250" s="310"/>
      <c r="BL250" s="310"/>
      <c r="BM250" s="310"/>
      <c r="BN250" s="310"/>
      <c r="BO250" s="310"/>
      <c r="BP250" s="310"/>
      <c r="BQ250" s="310"/>
      <c r="BR250" s="310"/>
    </row>
    <row r="251" spans="1:70" s="434" customFormat="1" ht="12.75" customHeight="1" x14ac:dyDescent="0.3">
      <c r="A251" s="432"/>
      <c r="B251" s="432"/>
      <c r="C251" s="433"/>
      <c r="D251" s="417"/>
      <c r="E251" s="417" t="s">
        <v>886</v>
      </c>
      <c r="F251" s="417"/>
      <c r="G251" s="417" t="s">
        <v>864</v>
      </c>
      <c r="H251" s="417"/>
      <c r="I251" s="412">
        <f t="shared" ref="I251:L251" si="151">I248*($F$249/($F$250*$F$250*$F$250))</f>
        <v>0</v>
      </c>
      <c r="J251" s="412">
        <f t="shared" si="151"/>
        <v>0</v>
      </c>
      <c r="K251" s="412">
        <f t="shared" si="151"/>
        <v>0</v>
      </c>
      <c r="L251" s="412">
        <f t="shared" si="151"/>
        <v>0</v>
      </c>
      <c r="M251" s="412">
        <f t="shared" ref="M251:AR251" si="152">M248*($F$249/($F$250*$F$250*$F$250))</f>
        <v>0</v>
      </c>
      <c r="N251" s="412">
        <f t="shared" si="152"/>
        <v>1.2731152317698886</v>
      </c>
      <c r="O251" s="412">
        <f t="shared" si="152"/>
        <v>1.3872217425280584</v>
      </c>
      <c r="P251" s="412">
        <f t="shared" si="152"/>
        <v>1.4892609917659505</v>
      </c>
      <c r="Q251" s="412">
        <f t="shared" si="152"/>
        <v>1.6246331886755372</v>
      </c>
      <c r="R251" s="412">
        <f t="shared" si="152"/>
        <v>1.7839971126384553</v>
      </c>
      <c r="S251" s="412">
        <f t="shared" si="152"/>
        <v>1.9418033394551</v>
      </c>
      <c r="T251" s="412">
        <f t="shared" si="152"/>
        <v>2.0786112301079069</v>
      </c>
      <c r="U251" s="412">
        <f t="shared" si="152"/>
        <v>2.1935600847596253</v>
      </c>
      <c r="V251" s="412">
        <f t="shared" si="152"/>
        <v>2.2976423482190742</v>
      </c>
      <c r="W251" s="412">
        <f t="shared" si="152"/>
        <v>2.3540957707359116</v>
      </c>
      <c r="X251" s="412">
        <f t="shared" si="152"/>
        <v>2.3550706158492178</v>
      </c>
      <c r="Y251" s="412">
        <f t="shared" si="152"/>
        <v>2.495228395185551</v>
      </c>
      <c r="Z251" s="412">
        <f t="shared" si="152"/>
        <v>2.5771364487186386</v>
      </c>
      <c r="AA251" s="412">
        <f t="shared" si="152"/>
        <v>2.685142605545221</v>
      </c>
      <c r="AB251" s="412">
        <f t="shared" si="152"/>
        <v>2.8516494964112744</v>
      </c>
      <c r="AC251" s="412">
        <f t="shared" si="152"/>
        <v>2.8755038814167895</v>
      </c>
      <c r="AD251" s="412">
        <f t="shared" si="152"/>
        <v>2.9072379984814534</v>
      </c>
      <c r="AE251" s="412">
        <f t="shared" si="152"/>
        <v>2.9221118018582937</v>
      </c>
      <c r="AF251" s="412">
        <f t="shared" si="152"/>
        <v>2.9693756431058995</v>
      </c>
      <c r="AG251" s="412">
        <f t="shared" si="152"/>
        <v>3.2114766337627576</v>
      </c>
      <c r="AH251" s="412">
        <f t="shared" si="152"/>
        <v>3.2840502359332935</v>
      </c>
      <c r="AI251" s="412">
        <f t="shared" si="152"/>
        <v>3.3161587531666683</v>
      </c>
      <c r="AJ251" s="412">
        <f t="shared" si="152"/>
        <v>3.4899893252505678</v>
      </c>
      <c r="AK251" s="412">
        <f t="shared" si="152"/>
        <v>3.6529729194062091</v>
      </c>
      <c r="AL251" s="412">
        <f t="shared" si="152"/>
        <v>3.8110933488391687</v>
      </c>
      <c r="AM251" s="412">
        <f t="shared" si="152"/>
        <v>3.9350735654756872</v>
      </c>
      <c r="AN251" s="412">
        <f t="shared" si="152"/>
        <v>4.0343622902031209</v>
      </c>
      <c r="AO251" s="412">
        <f t="shared" si="152"/>
        <v>4.0526895690057767</v>
      </c>
      <c r="AP251" s="412">
        <f t="shared" si="152"/>
        <v>4.0935447000313419</v>
      </c>
      <c r="AQ251" s="412">
        <f t="shared" si="152"/>
        <v>4.1186359258304233</v>
      </c>
      <c r="AR251" s="412">
        <f t="shared" si="152"/>
        <v>4.2630824899682853</v>
      </c>
      <c r="AS251" s="412">
        <f t="shared" ref="AS251:BR251" si="153">AS248*($F$249/($F$250*$F$250*$F$250))</f>
        <v>4.4761287017791123</v>
      </c>
      <c r="AT251" s="412">
        <f t="shared" si="153"/>
        <v>4.4500548474604056</v>
      </c>
      <c r="AU251" s="412">
        <f t="shared" si="153"/>
        <v>4.5315588077583877</v>
      </c>
      <c r="AV251" s="412">
        <f t="shared" si="153"/>
        <v>4.6604211489188669</v>
      </c>
      <c r="AW251" s="412">
        <f t="shared" si="153"/>
        <v>4.8470133132664825</v>
      </c>
      <c r="AX251" s="412">
        <f t="shared" si="153"/>
        <v>4.9138740544401633</v>
      </c>
      <c r="AY251" s="412">
        <f t="shared" si="153"/>
        <v>5.059679439836267</v>
      </c>
      <c r="AZ251" s="412">
        <f t="shared" si="153"/>
        <v>5.2008720431366706</v>
      </c>
      <c r="BA251" s="412">
        <f t="shared" si="153"/>
        <v>5.3995120067441569</v>
      </c>
      <c r="BB251" s="412">
        <f t="shared" si="153"/>
        <v>5.5466085292155984</v>
      </c>
      <c r="BC251" s="412">
        <f t="shared" si="153"/>
        <v>5.690350135712932</v>
      </c>
      <c r="BD251" s="412">
        <f t="shared" si="153"/>
        <v>5.9222091587505838</v>
      </c>
      <c r="BE251" s="412">
        <f t="shared" si="153"/>
        <v>6.0637088614422012</v>
      </c>
      <c r="BF251" s="412">
        <f t="shared" si="153"/>
        <v>5.939846600615005</v>
      </c>
      <c r="BG251" s="412">
        <f t="shared" si="153"/>
        <v>6.3832973734891336</v>
      </c>
      <c r="BH251" s="412">
        <f t="shared" si="153"/>
        <v>6.5376407987487042</v>
      </c>
      <c r="BI251" s="412">
        <f t="shared" si="153"/>
        <v>6.7091122853738954</v>
      </c>
      <c r="BJ251" s="412">
        <f t="shared" si="153"/>
        <v>6.8194039814566727</v>
      </c>
      <c r="BK251" s="412">
        <f t="shared" si="153"/>
        <v>6.865479062067374</v>
      </c>
      <c r="BL251" s="412">
        <f t="shared" si="153"/>
        <v>7.0241875635798596</v>
      </c>
      <c r="BM251" s="412">
        <f t="shared" si="153"/>
        <v>7.1877578881114035</v>
      </c>
      <c r="BN251" s="412">
        <f t="shared" si="153"/>
        <v>7.3888303626960257</v>
      </c>
      <c r="BO251" s="412">
        <f t="shared" si="153"/>
        <v>7.7788165909847011</v>
      </c>
      <c r="BP251" s="412">
        <f t="shared" si="153"/>
        <v>7.9355004029525356</v>
      </c>
      <c r="BQ251" s="412">
        <f t="shared" si="153"/>
        <v>0</v>
      </c>
      <c r="BR251" s="412">
        <f t="shared" si="153"/>
        <v>0</v>
      </c>
    </row>
    <row r="252" spans="1:70" ht="12.75" customHeight="1" x14ac:dyDescent="0.3">
      <c r="F252" s="415"/>
      <c r="G252" s="415"/>
    </row>
    <row r="253" spans="1:70" ht="12.75" customHeight="1" x14ac:dyDescent="0.3">
      <c r="E253" s="310" t="str">
        <f t="shared" ref="E253:L253" si="154" xml:space="preserve"> E$39</f>
        <v>BP Gas Consumption</v>
      </c>
      <c r="F253" s="310">
        <f t="shared" si="154"/>
        <v>0</v>
      </c>
      <c r="G253" s="310" t="str">
        <f t="shared" si="154"/>
        <v>e9m3</v>
      </c>
      <c r="H253" s="310">
        <f t="shared" si="154"/>
        <v>0</v>
      </c>
      <c r="I253" s="310">
        <f t="shared" si="154"/>
        <v>0</v>
      </c>
      <c r="J253" s="310">
        <f t="shared" si="154"/>
        <v>0</v>
      </c>
      <c r="K253" s="310">
        <f t="shared" si="154"/>
        <v>0</v>
      </c>
      <c r="L253" s="310">
        <f t="shared" si="154"/>
        <v>0</v>
      </c>
      <c r="M253" s="310">
        <f t="shared" ref="M253:AR253" si="155" xml:space="preserve"> M$39</f>
        <v>0</v>
      </c>
      <c r="N253" s="310">
        <f t="shared" si="155"/>
        <v>630.37989293418923</v>
      </c>
      <c r="O253" s="310">
        <f t="shared" si="155"/>
        <v>686.87945262827213</v>
      </c>
      <c r="P253" s="310">
        <f t="shared" si="155"/>
        <v>737.40393729746006</v>
      </c>
      <c r="Q253" s="310">
        <f t="shared" si="155"/>
        <v>804.43314947293379</v>
      </c>
      <c r="R253" s="310">
        <f t="shared" si="155"/>
        <v>883.34180661440644</v>
      </c>
      <c r="S253" s="310">
        <f t="shared" si="155"/>
        <v>961.47917382407411</v>
      </c>
      <c r="T253" s="310">
        <f t="shared" si="155"/>
        <v>1029.2192662447549</v>
      </c>
      <c r="U253" s="310">
        <f t="shared" si="155"/>
        <v>1086.1359104573307</v>
      </c>
      <c r="V253" s="310">
        <f t="shared" si="155"/>
        <v>1137.6719886210508</v>
      </c>
      <c r="W253" s="310">
        <f t="shared" si="155"/>
        <v>1165.624762693559</v>
      </c>
      <c r="X253" s="310">
        <f t="shared" si="155"/>
        <v>1166.107454866913</v>
      </c>
      <c r="Y253" s="310">
        <f t="shared" si="155"/>
        <v>1235.5062364753173</v>
      </c>
      <c r="Z253" s="310">
        <f t="shared" si="155"/>
        <v>1276.0628088327583</v>
      </c>
      <c r="AA253" s="310">
        <f t="shared" si="155"/>
        <v>1329.5417931992577</v>
      </c>
      <c r="AB253" s="310">
        <f t="shared" si="155"/>
        <v>1411.9872729309143</v>
      </c>
      <c r="AC253" s="310">
        <f t="shared" si="155"/>
        <v>1423.7987133178794</v>
      </c>
      <c r="AD253" s="310">
        <f t="shared" si="155"/>
        <v>1439.5117837598798</v>
      </c>
      <c r="AE253" s="310">
        <f t="shared" si="155"/>
        <v>1446.8765111201692</v>
      </c>
      <c r="AF253" s="310">
        <f t="shared" si="155"/>
        <v>1470.2790865051986</v>
      </c>
      <c r="AG253" s="310">
        <f t="shared" si="155"/>
        <v>1590.1547998429182</v>
      </c>
      <c r="AH253" s="310">
        <f t="shared" si="155"/>
        <v>1626.0894414405293</v>
      </c>
      <c r="AI253" s="310">
        <f t="shared" si="155"/>
        <v>1641.9878952102733</v>
      </c>
      <c r="AJ253" s="310">
        <f t="shared" si="155"/>
        <v>1728.0596777830103</v>
      </c>
      <c r="AK253" s="310">
        <f t="shared" si="155"/>
        <v>1808.7606057665919</v>
      </c>
      <c r="AL253" s="310">
        <f t="shared" si="155"/>
        <v>1887.0535496331793</v>
      </c>
      <c r="AM253" s="310">
        <f t="shared" si="155"/>
        <v>1948.4420506415561</v>
      </c>
      <c r="AN253" s="310">
        <f t="shared" si="155"/>
        <v>1997.6046198272531</v>
      </c>
      <c r="AO253" s="310">
        <f t="shared" si="155"/>
        <v>2006.6793270973344</v>
      </c>
      <c r="AP253" s="310">
        <f t="shared" si="155"/>
        <v>2026.9086452918111</v>
      </c>
      <c r="AQ253" s="310">
        <f t="shared" si="155"/>
        <v>2039.3325043723623</v>
      </c>
      <c r="AR253" s="310">
        <f t="shared" si="155"/>
        <v>2110.8548672847519</v>
      </c>
      <c r="AS253" s="310">
        <f t="shared" ref="AS253:BR253" si="156" xml:space="preserve"> AS$39</f>
        <v>2216.3441779456884</v>
      </c>
      <c r="AT253" s="310">
        <f t="shared" si="156"/>
        <v>2203.4337727571819</v>
      </c>
      <c r="AU253" s="310">
        <f t="shared" si="156"/>
        <v>2243.7902593376843</v>
      </c>
      <c r="AV253" s="310">
        <f t="shared" si="156"/>
        <v>2307.5961323622832</v>
      </c>
      <c r="AW253" s="310">
        <f t="shared" si="156"/>
        <v>2399.9867861291755</v>
      </c>
      <c r="AX253" s="310">
        <f t="shared" si="156"/>
        <v>2433.092718578017</v>
      </c>
      <c r="AY253" s="310">
        <f t="shared" si="156"/>
        <v>2505.2878985127086</v>
      </c>
      <c r="AZ253" s="310">
        <f t="shared" si="156"/>
        <v>2575.1990706757133</v>
      </c>
      <c r="BA253" s="310">
        <f t="shared" si="156"/>
        <v>2673.555162776865</v>
      </c>
      <c r="BB253" s="310">
        <f t="shared" si="156"/>
        <v>2746.3896460762521</v>
      </c>
      <c r="BC253" s="310">
        <f t="shared" si="156"/>
        <v>2817.5629509372807</v>
      </c>
      <c r="BD253" s="310">
        <f t="shared" si="156"/>
        <v>2932.3673790604989</v>
      </c>
      <c r="BE253" s="310">
        <f t="shared" si="156"/>
        <v>3002.4306107358889</v>
      </c>
      <c r="BF253" s="310">
        <f t="shared" si="156"/>
        <v>2941.1005152579742</v>
      </c>
      <c r="BG253" s="310">
        <f t="shared" si="156"/>
        <v>3160.6740807531855</v>
      </c>
      <c r="BH253" s="310">
        <f t="shared" si="156"/>
        <v>3237.0968502419805</v>
      </c>
      <c r="BI253" s="310">
        <f t="shared" si="156"/>
        <v>3322.0005374202292</v>
      </c>
      <c r="BJ253" s="310">
        <f t="shared" si="156"/>
        <v>3376.6112009589388</v>
      </c>
      <c r="BK253" s="310">
        <f t="shared" si="156"/>
        <v>3399.4251644223477</v>
      </c>
      <c r="BL253" s="310">
        <f t="shared" si="156"/>
        <v>3478.0092907406711</v>
      </c>
      <c r="BM253" s="310">
        <f t="shared" si="156"/>
        <v>3559.0007368347215</v>
      </c>
      <c r="BN253" s="310">
        <f t="shared" si="156"/>
        <v>3658.5612807962098</v>
      </c>
      <c r="BO253" s="310">
        <f t="shared" si="156"/>
        <v>3851.6620078157562</v>
      </c>
      <c r="BP253" s="310">
        <f t="shared" si="156"/>
        <v>3929.2436140584946</v>
      </c>
      <c r="BQ253" s="310">
        <f t="shared" si="156"/>
        <v>0</v>
      </c>
      <c r="BR253" s="310">
        <f t="shared" si="156"/>
        <v>0</v>
      </c>
    </row>
    <row r="254" spans="1:70" ht="12.75" customHeight="1" x14ac:dyDescent="0.3">
      <c r="E254" s="310" t="str">
        <f xml:space="preserve"> E$237</f>
        <v>Maximum Eergy Conversion Ratio</v>
      </c>
      <c r="F254" s="472">
        <f xml:space="preserve"> F$237</f>
        <v>3.6925881496301528E-2</v>
      </c>
      <c r="G254" s="472" t="str">
        <f xml:space="preserve"> G$237</f>
        <v>EJ / e9m3</v>
      </c>
    </row>
    <row r="255" spans="1:70" ht="12.75" customHeight="1" x14ac:dyDescent="0.3">
      <c r="E255" s="47" t="s">
        <v>888</v>
      </c>
      <c r="F255" s="415"/>
      <c r="G255" s="415" t="s">
        <v>851</v>
      </c>
      <c r="I255" s="128">
        <f t="shared" ref="I255:L255" si="157">I253*$F$254</f>
        <v>0</v>
      </c>
      <c r="J255" s="128">
        <f t="shared" si="157"/>
        <v>0</v>
      </c>
      <c r="K255" s="128">
        <f t="shared" si="157"/>
        <v>0</v>
      </c>
      <c r="L255" s="128">
        <f t="shared" si="157"/>
        <v>0</v>
      </c>
      <c r="M255" s="128">
        <f t="shared" ref="M255:AR255" si="158">M253*$F$254</f>
        <v>0</v>
      </c>
      <c r="N255" s="128">
        <f t="shared" si="158"/>
        <v>23.277333224139117</v>
      </c>
      <c r="O255" s="128">
        <f t="shared" si="158"/>
        <v>25.363629269996036</v>
      </c>
      <c r="P255" s="128">
        <f t="shared" si="158"/>
        <v>27.229290403552174</v>
      </c>
      <c r="Q255" s="128">
        <f t="shared" si="158"/>
        <v>29.704403149134169</v>
      </c>
      <c r="R255" s="128">
        <f t="shared" si="158"/>
        <v>32.618174871772474</v>
      </c>
      <c r="S255" s="128">
        <f t="shared" si="158"/>
        <v>35.503466033789657</v>
      </c>
      <c r="T255" s="128">
        <f t="shared" si="158"/>
        <v>38.004828659064231</v>
      </c>
      <c r="U255" s="128">
        <f t="shared" si="158"/>
        <v>40.106525918424964</v>
      </c>
      <c r="V255" s="128">
        <f t="shared" si="158"/>
        <v>42.00954103348262</v>
      </c>
      <c r="W255" s="128">
        <f t="shared" si="158"/>
        <v>43.041721856376952</v>
      </c>
      <c r="X255" s="128">
        <f t="shared" si="158"/>
        <v>43.059545690369411</v>
      </c>
      <c r="Y255" s="128">
        <f t="shared" si="158"/>
        <v>45.622156876029059</v>
      </c>
      <c r="Z255" s="128">
        <f t="shared" si="158"/>
        <v>47.119744060796101</v>
      </c>
      <c r="AA255" s="128">
        <f t="shared" si="158"/>
        <v>49.094502700056019</v>
      </c>
      <c r="AB255" s="128">
        <f t="shared" si="158"/>
        <v>52.138874714532903</v>
      </c>
      <c r="AC255" s="128">
        <f t="shared" si="158"/>
        <v>52.575022562562609</v>
      </c>
      <c r="AD255" s="128">
        <f t="shared" si="158"/>
        <v>53.155241539646951</v>
      </c>
      <c r="AE255" s="128">
        <f t="shared" si="158"/>
        <v>53.427190589405569</v>
      </c>
      <c r="AF255" s="128">
        <f t="shared" si="158"/>
        <v>54.29135131478143</v>
      </c>
      <c r="AG255" s="128">
        <f t="shared" si="158"/>
        <v>58.717867699774672</v>
      </c>
      <c r="AH255" s="128">
        <f t="shared" si="158"/>
        <v>60.04478601702013</v>
      </c>
      <c r="AI255" s="128">
        <f t="shared" si="158"/>
        <v>60.631850436896123</v>
      </c>
      <c r="AJ255" s="128">
        <f t="shared" si="158"/>
        <v>63.810126880352442</v>
      </c>
      <c r="AK255" s="128">
        <f t="shared" si="158"/>
        <v>66.79007978371574</v>
      </c>
      <c r="AL255" s="128">
        <f t="shared" si="158"/>
        <v>69.681115750929933</v>
      </c>
      <c r="AM255" s="128">
        <f t="shared" si="158"/>
        <v>71.947940264400842</v>
      </c>
      <c r="AN255" s="128">
        <f t="shared" si="158"/>
        <v>73.763311468205615</v>
      </c>
      <c r="AO255" s="128">
        <f t="shared" si="158"/>
        <v>74.098403033474256</v>
      </c>
      <c r="AP255" s="128">
        <f t="shared" si="158"/>
        <v>74.845388439874483</v>
      </c>
      <c r="AQ255" s="128">
        <f t="shared" si="158"/>
        <v>75.304150388009674</v>
      </c>
      <c r="AR255" s="128">
        <f t="shared" si="158"/>
        <v>77.945176685248043</v>
      </c>
      <c r="AS255" s="128">
        <f t="shared" ref="AS255:BR255" si="159">AS253*$F$254</f>
        <v>81.840462469840318</v>
      </c>
      <c r="AT255" s="128">
        <f t="shared" si="159"/>
        <v>81.36373437778029</v>
      </c>
      <c r="AU255" s="128">
        <f t="shared" si="159"/>
        <v>82.853933218859012</v>
      </c>
      <c r="AV255" s="128">
        <f t="shared" si="159"/>
        <v>85.210021324933408</v>
      </c>
      <c r="AW255" s="128">
        <f t="shared" si="159"/>
        <v>88.621627657295491</v>
      </c>
      <c r="AX255" s="128">
        <f t="shared" si="159"/>
        <v>89.844093395725977</v>
      </c>
      <c r="AY255" s="128">
        <f t="shared" si="159"/>
        <v>92.509964054598569</v>
      </c>
      <c r="AZ255" s="128">
        <f t="shared" si="159"/>
        <v>95.091495713157215</v>
      </c>
      <c r="BA255" s="128">
        <f t="shared" si="159"/>
        <v>98.723381114523661</v>
      </c>
      <c r="BB255" s="128">
        <f t="shared" si="159"/>
        <v>101.41285861368118</v>
      </c>
      <c r="BC255" s="128">
        <f t="shared" si="159"/>
        <v>104.04099563467966</v>
      </c>
      <c r="BD255" s="128">
        <f t="shared" si="159"/>
        <v>108.28025034280829</v>
      </c>
      <c r="BE255" s="128">
        <f t="shared" si="159"/>
        <v>110.86739693290166</v>
      </c>
      <c r="BF255" s="128">
        <f t="shared" si="159"/>
        <v>108.60272909512732</v>
      </c>
      <c r="BG255" s="128">
        <f t="shared" si="159"/>
        <v>116.7106765543239</v>
      </c>
      <c r="BH255" s="128">
        <f t="shared" si="159"/>
        <v>119.53265468408631</v>
      </c>
      <c r="BI255" s="128">
        <f t="shared" si="159"/>
        <v>122.66779817542937</v>
      </c>
      <c r="BJ255" s="128">
        <f t="shared" si="159"/>
        <v>124.68434506569416</v>
      </c>
      <c r="BK255" s="128">
        <f t="shared" si="159"/>
        <v>125.52677077700496</v>
      </c>
      <c r="BL255" s="128">
        <f t="shared" si="159"/>
        <v>128.42855891292575</v>
      </c>
      <c r="BM255" s="128">
        <f t="shared" si="159"/>
        <v>131.41923945360875</v>
      </c>
      <c r="BN255" s="128">
        <f t="shared" si="159"/>
        <v>135.09560030163797</v>
      </c>
      <c r="BO255" s="128">
        <f t="shared" si="159"/>
        <v>142.22601486441141</v>
      </c>
      <c r="BP255" s="128">
        <f t="shared" si="159"/>
        <v>145.0907840628235</v>
      </c>
      <c r="BQ255" s="128">
        <f t="shared" si="159"/>
        <v>0</v>
      </c>
      <c r="BR255" s="128">
        <f t="shared" si="159"/>
        <v>0</v>
      </c>
    </row>
    <row r="256" spans="1:70" ht="12.75" customHeight="1" x14ac:dyDescent="0.3">
      <c r="F256" s="415"/>
      <c r="G256" s="415"/>
    </row>
    <row r="257" spans="1:70" ht="12.75" customHeight="1" x14ac:dyDescent="0.3">
      <c r="E257" s="310" t="str">
        <f t="shared" ref="E257:L257" si="160" xml:space="preserve"> E$255</f>
        <v>Gas Consumption (BP effective rate)</v>
      </c>
      <c r="F257" s="310">
        <f t="shared" si="160"/>
        <v>0</v>
      </c>
      <c r="G257" s="310" t="str">
        <f t="shared" si="160"/>
        <v>exajoules</v>
      </c>
      <c r="H257" s="310">
        <f t="shared" si="160"/>
        <v>0</v>
      </c>
      <c r="I257" s="310">
        <f t="shared" si="160"/>
        <v>0</v>
      </c>
      <c r="J257" s="310">
        <f t="shared" si="160"/>
        <v>0</v>
      </c>
      <c r="K257" s="310">
        <f t="shared" si="160"/>
        <v>0</v>
      </c>
      <c r="L257" s="310">
        <f t="shared" si="160"/>
        <v>0</v>
      </c>
      <c r="M257" s="310">
        <f t="shared" ref="M257:AR257" si="161" xml:space="preserve"> M$255</f>
        <v>0</v>
      </c>
      <c r="N257" s="310">
        <f t="shared" si="161"/>
        <v>23.277333224139117</v>
      </c>
      <c r="O257" s="310">
        <f t="shared" si="161"/>
        <v>25.363629269996036</v>
      </c>
      <c r="P257" s="310">
        <f t="shared" si="161"/>
        <v>27.229290403552174</v>
      </c>
      <c r="Q257" s="310">
        <f t="shared" si="161"/>
        <v>29.704403149134169</v>
      </c>
      <c r="R257" s="310">
        <f t="shared" si="161"/>
        <v>32.618174871772474</v>
      </c>
      <c r="S257" s="310">
        <f t="shared" si="161"/>
        <v>35.503466033789657</v>
      </c>
      <c r="T257" s="310">
        <f t="shared" si="161"/>
        <v>38.004828659064231</v>
      </c>
      <c r="U257" s="310">
        <f t="shared" si="161"/>
        <v>40.106525918424964</v>
      </c>
      <c r="V257" s="310">
        <f t="shared" si="161"/>
        <v>42.00954103348262</v>
      </c>
      <c r="W257" s="310">
        <f t="shared" si="161"/>
        <v>43.041721856376952</v>
      </c>
      <c r="X257" s="310">
        <f t="shared" si="161"/>
        <v>43.059545690369411</v>
      </c>
      <c r="Y257" s="310">
        <f t="shared" si="161"/>
        <v>45.622156876029059</v>
      </c>
      <c r="Z257" s="310">
        <f t="shared" si="161"/>
        <v>47.119744060796101</v>
      </c>
      <c r="AA257" s="310">
        <f t="shared" si="161"/>
        <v>49.094502700056019</v>
      </c>
      <c r="AB257" s="310">
        <f t="shared" si="161"/>
        <v>52.138874714532903</v>
      </c>
      <c r="AC257" s="310">
        <f t="shared" si="161"/>
        <v>52.575022562562609</v>
      </c>
      <c r="AD257" s="310">
        <f t="shared" si="161"/>
        <v>53.155241539646951</v>
      </c>
      <c r="AE257" s="310">
        <f t="shared" si="161"/>
        <v>53.427190589405569</v>
      </c>
      <c r="AF257" s="310">
        <f t="shared" si="161"/>
        <v>54.29135131478143</v>
      </c>
      <c r="AG257" s="310">
        <f t="shared" si="161"/>
        <v>58.717867699774672</v>
      </c>
      <c r="AH257" s="310">
        <f t="shared" si="161"/>
        <v>60.04478601702013</v>
      </c>
      <c r="AI257" s="310">
        <f t="shared" si="161"/>
        <v>60.631850436896123</v>
      </c>
      <c r="AJ257" s="310">
        <f t="shared" si="161"/>
        <v>63.810126880352442</v>
      </c>
      <c r="AK257" s="310">
        <f t="shared" si="161"/>
        <v>66.79007978371574</v>
      </c>
      <c r="AL257" s="310">
        <f t="shared" si="161"/>
        <v>69.681115750929933</v>
      </c>
      <c r="AM257" s="310">
        <f t="shared" si="161"/>
        <v>71.947940264400842</v>
      </c>
      <c r="AN257" s="310">
        <f t="shared" si="161"/>
        <v>73.763311468205615</v>
      </c>
      <c r="AO257" s="310">
        <f t="shared" si="161"/>
        <v>74.098403033474256</v>
      </c>
      <c r="AP257" s="310">
        <f t="shared" si="161"/>
        <v>74.845388439874483</v>
      </c>
      <c r="AQ257" s="310">
        <f t="shared" si="161"/>
        <v>75.304150388009674</v>
      </c>
      <c r="AR257" s="310">
        <f t="shared" si="161"/>
        <v>77.945176685248043</v>
      </c>
      <c r="AS257" s="310">
        <f t="shared" ref="AS257:BR257" si="162" xml:space="preserve"> AS$255</f>
        <v>81.840462469840318</v>
      </c>
      <c r="AT257" s="310">
        <f t="shared" si="162"/>
        <v>81.36373437778029</v>
      </c>
      <c r="AU257" s="310">
        <f t="shared" si="162"/>
        <v>82.853933218859012</v>
      </c>
      <c r="AV257" s="310">
        <f t="shared" si="162"/>
        <v>85.210021324933408</v>
      </c>
      <c r="AW257" s="310">
        <f t="shared" si="162"/>
        <v>88.621627657295491</v>
      </c>
      <c r="AX257" s="310">
        <f t="shared" si="162"/>
        <v>89.844093395725977</v>
      </c>
      <c r="AY257" s="310">
        <f t="shared" si="162"/>
        <v>92.509964054598569</v>
      </c>
      <c r="AZ257" s="310">
        <f t="shared" si="162"/>
        <v>95.091495713157215</v>
      </c>
      <c r="BA257" s="310">
        <f t="shared" si="162"/>
        <v>98.723381114523661</v>
      </c>
      <c r="BB257" s="310">
        <f t="shared" si="162"/>
        <v>101.41285861368118</v>
      </c>
      <c r="BC257" s="310">
        <f t="shared" si="162"/>
        <v>104.04099563467966</v>
      </c>
      <c r="BD257" s="310">
        <f t="shared" si="162"/>
        <v>108.28025034280829</v>
      </c>
      <c r="BE257" s="310">
        <f t="shared" si="162"/>
        <v>110.86739693290166</v>
      </c>
      <c r="BF257" s="310">
        <f t="shared" si="162"/>
        <v>108.60272909512732</v>
      </c>
      <c r="BG257" s="310">
        <f t="shared" si="162"/>
        <v>116.7106765543239</v>
      </c>
      <c r="BH257" s="310">
        <f t="shared" si="162"/>
        <v>119.53265468408631</v>
      </c>
      <c r="BI257" s="310">
        <f t="shared" si="162"/>
        <v>122.66779817542937</v>
      </c>
      <c r="BJ257" s="310">
        <f t="shared" si="162"/>
        <v>124.68434506569416</v>
      </c>
      <c r="BK257" s="310">
        <f t="shared" si="162"/>
        <v>125.52677077700496</v>
      </c>
      <c r="BL257" s="310">
        <f t="shared" si="162"/>
        <v>128.42855891292575</v>
      </c>
      <c r="BM257" s="310">
        <f t="shared" si="162"/>
        <v>131.41923945360875</v>
      </c>
      <c r="BN257" s="310">
        <f t="shared" si="162"/>
        <v>135.09560030163797</v>
      </c>
      <c r="BO257" s="310">
        <f t="shared" si="162"/>
        <v>142.22601486441141</v>
      </c>
      <c r="BP257" s="310">
        <f t="shared" si="162"/>
        <v>145.0907840628235</v>
      </c>
      <c r="BQ257" s="310">
        <f t="shared" si="162"/>
        <v>0</v>
      </c>
      <c r="BR257" s="310">
        <f t="shared" si="162"/>
        <v>0</v>
      </c>
    </row>
    <row r="258" spans="1:70" ht="12.75" customHeight="1" x14ac:dyDescent="0.3">
      <c r="E258" s="310" t="str">
        <f xml:space="preserve"> E$246</f>
        <v>Emissions per Petajoule</v>
      </c>
      <c r="F258" s="310">
        <f xml:space="preserve"> F$246</f>
        <v>56100</v>
      </c>
      <c r="G258" s="310" t="str">
        <f xml:space="preserve"> G$246</f>
        <v>co2etons / PJ</v>
      </c>
    </row>
    <row r="259" spans="1:70" ht="12.75" customHeight="1" x14ac:dyDescent="0.3">
      <c r="E259" s="301" t="str">
        <f xml:space="preserve"> 'General Inputs'!E$68</f>
        <v>Thousands in a million</v>
      </c>
      <c r="F259" s="301">
        <f xml:space="preserve"> 'General Inputs'!F$68</f>
        <v>1000</v>
      </c>
      <c r="G259" s="301" t="str">
        <f xml:space="preserve"> 'General Inputs'!G$68</f>
        <v>ratio</v>
      </c>
      <c r="H259" s="310"/>
      <c r="I259" s="310"/>
      <c r="J259" s="310"/>
      <c r="K259" s="310"/>
      <c r="L259" s="310"/>
      <c r="M259" s="310"/>
      <c r="N259" s="310"/>
      <c r="O259" s="310"/>
      <c r="P259" s="310"/>
      <c r="Q259" s="310"/>
      <c r="R259" s="310"/>
      <c r="S259" s="310"/>
      <c r="T259" s="310"/>
      <c r="U259" s="310"/>
      <c r="V259" s="310"/>
      <c r="W259" s="310"/>
      <c r="X259" s="310"/>
      <c r="Y259" s="310"/>
      <c r="Z259" s="310"/>
      <c r="AA259" s="310"/>
      <c r="AB259" s="310"/>
      <c r="AC259" s="310"/>
      <c r="AD259" s="310"/>
      <c r="AE259" s="310"/>
      <c r="AF259" s="310"/>
      <c r="AG259" s="310"/>
      <c r="AH259" s="310"/>
      <c r="AI259" s="310"/>
      <c r="AJ259" s="310"/>
      <c r="AK259" s="310"/>
      <c r="AL259" s="310"/>
      <c r="AM259" s="310"/>
      <c r="AN259" s="310"/>
      <c r="AO259" s="310"/>
      <c r="AP259" s="310"/>
      <c r="AQ259" s="310"/>
      <c r="AR259" s="310"/>
      <c r="AS259" s="310"/>
      <c r="AT259" s="310"/>
      <c r="AU259" s="310"/>
      <c r="AV259" s="310"/>
      <c r="AW259" s="310"/>
      <c r="AX259" s="310"/>
      <c r="AY259" s="310"/>
      <c r="AZ259" s="310"/>
      <c r="BA259" s="310"/>
      <c r="BB259" s="310"/>
      <c r="BC259" s="310"/>
      <c r="BD259" s="310"/>
      <c r="BE259" s="310"/>
      <c r="BF259" s="310"/>
      <c r="BG259" s="310"/>
      <c r="BH259" s="310"/>
      <c r="BI259" s="310"/>
      <c r="BJ259" s="310"/>
      <c r="BK259" s="310"/>
      <c r="BL259" s="310"/>
      <c r="BM259" s="310"/>
      <c r="BN259" s="310"/>
      <c r="BO259" s="310"/>
      <c r="BP259" s="310"/>
      <c r="BQ259" s="310"/>
      <c r="BR259" s="310"/>
    </row>
    <row r="260" spans="1:70" s="434" customFormat="1" ht="12.75" customHeight="1" x14ac:dyDescent="0.3">
      <c r="A260" s="432"/>
      <c r="B260" s="432"/>
      <c r="C260" s="433"/>
      <c r="D260" s="417"/>
      <c r="E260" s="417" t="s">
        <v>890</v>
      </c>
      <c r="F260" s="417"/>
      <c r="G260" s="417" t="s">
        <v>864</v>
      </c>
      <c r="H260" s="417"/>
      <c r="I260" s="412">
        <f t="shared" ref="I260:L260" si="163">I257*($F$258/($F$259*$F$259))</f>
        <v>0</v>
      </c>
      <c r="J260" s="412">
        <f t="shared" si="163"/>
        <v>0</v>
      </c>
      <c r="K260" s="412">
        <f t="shared" si="163"/>
        <v>0</v>
      </c>
      <c r="L260" s="412">
        <f t="shared" si="163"/>
        <v>0</v>
      </c>
      <c r="M260" s="412">
        <f t="shared" ref="M260:AR260" si="164">M257*($F$258/($F$259*$F$259))</f>
        <v>0</v>
      </c>
      <c r="N260" s="412">
        <f t="shared" si="164"/>
        <v>1.3058583938742043</v>
      </c>
      <c r="O260" s="412">
        <f t="shared" si="164"/>
        <v>1.4228996020467775</v>
      </c>
      <c r="P260" s="412">
        <f t="shared" si="164"/>
        <v>1.5275631916392769</v>
      </c>
      <c r="Q260" s="412">
        <f t="shared" si="164"/>
        <v>1.6664170166664267</v>
      </c>
      <c r="R260" s="412">
        <f t="shared" si="164"/>
        <v>1.8298796103064356</v>
      </c>
      <c r="S260" s="412">
        <f t="shared" si="164"/>
        <v>1.9917444444955996</v>
      </c>
      <c r="T260" s="412">
        <f t="shared" si="164"/>
        <v>2.1320708877735033</v>
      </c>
      <c r="U260" s="412">
        <f t="shared" si="164"/>
        <v>2.2499761040236406</v>
      </c>
      <c r="V260" s="412">
        <f t="shared" si="164"/>
        <v>2.3567352519783746</v>
      </c>
      <c r="W260" s="412">
        <f t="shared" si="164"/>
        <v>2.4146405961427471</v>
      </c>
      <c r="X260" s="412">
        <f t="shared" si="164"/>
        <v>2.4156405132297238</v>
      </c>
      <c r="Y260" s="412">
        <f t="shared" si="164"/>
        <v>2.5594030007452302</v>
      </c>
      <c r="Z260" s="412">
        <f t="shared" si="164"/>
        <v>2.643417641810661</v>
      </c>
      <c r="AA260" s="412">
        <f t="shared" si="164"/>
        <v>2.7542016014731425</v>
      </c>
      <c r="AB260" s="412">
        <f t="shared" si="164"/>
        <v>2.9249908714852957</v>
      </c>
      <c r="AC260" s="412">
        <f t="shared" si="164"/>
        <v>2.9494587657597622</v>
      </c>
      <c r="AD260" s="412">
        <f t="shared" si="164"/>
        <v>2.9820090503741938</v>
      </c>
      <c r="AE260" s="412">
        <f t="shared" si="164"/>
        <v>2.9972653920656525</v>
      </c>
      <c r="AF260" s="412">
        <f t="shared" si="164"/>
        <v>3.0457448087592383</v>
      </c>
      <c r="AG260" s="412">
        <f t="shared" si="164"/>
        <v>3.2940723779573591</v>
      </c>
      <c r="AH260" s="412">
        <f t="shared" si="164"/>
        <v>3.3685124955548291</v>
      </c>
      <c r="AI260" s="412">
        <f t="shared" si="164"/>
        <v>3.4014468095098724</v>
      </c>
      <c r="AJ260" s="412">
        <f t="shared" si="164"/>
        <v>3.5797481179877719</v>
      </c>
      <c r="AK260" s="412">
        <f t="shared" si="164"/>
        <v>3.7469234758664527</v>
      </c>
      <c r="AL260" s="412">
        <f t="shared" si="164"/>
        <v>3.9091105936271693</v>
      </c>
      <c r="AM260" s="412">
        <f t="shared" si="164"/>
        <v>4.0362794488328868</v>
      </c>
      <c r="AN260" s="412">
        <f t="shared" si="164"/>
        <v>4.1381217733663345</v>
      </c>
      <c r="AO260" s="412">
        <f t="shared" si="164"/>
        <v>4.1569204101779054</v>
      </c>
      <c r="AP260" s="412">
        <f t="shared" si="164"/>
        <v>4.1988262914769585</v>
      </c>
      <c r="AQ260" s="412">
        <f t="shared" si="164"/>
        <v>4.2245628367673422</v>
      </c>
      <c r="AR260" s="412">
        <f t="shared" si="164"/>
        <v>4.3727244120424151</v>
      </c>
      <c r="AS260" s="412">
        <f t="shared" ref="AS260:BR260" si="165">AS257*($F$258/($F$259*$F$259))</f>
        <v>4.5912499445580419</v>
      </c>
      <c r="AT260" s="412">
        <f t="shared" si="165"/>
        <v>4.5645054985934737</v>
      </c>
      <c r="AU260" s="412">
        <f t="shared" si="165"/>
        <v>4.6481056535779901</v>
      </c>
      <c r="AV260" s="412">
        <f t="shared" si="165"/>
        <v>4.7802821963287636</v>
      </c>
      <c r="AW260" s="412">
        <f t="shared" si="165"/>
        <v>4.9716733115742766</v>
      </c>
      <c r="AX260" s="412">
        <f t="shared" si="165"/>
        <v>5.0402536395002269</v>
      </c>
      <c r="AY260" s="412">
        <f t="shared" si="165"/>
        <v>5.1898089834629797</v>
      </c>
      <c r="AZ260" s="412">
        <f t="shared" si="165"/>
        <v>5.3346329095081195</v>
      </c>
      <c r="BA260" s="412">
        <f t="shared" si="165"/>
        <v>5.5383816805247772</v>
      </c>
      <c r="BB260" s="412">
        <f t="shared" si="165"/>
        <v>5.6892613682275135</v>
      </c>
      <c r="BC260" s="412">
        <f t="shared" si="165"/>
        <v>5.8366998551055289</v>
      </c>
      <c r="BD260" s="412">
        <f t="shared" si="165"/>
        <v>6.0745220442315446</v>
      </c>
      <c r="BE260" s="412">
        <f t="shared" si="165"/>
        <v>6.2196609679357824</v>
      </c>
      <c r="BF260" s="412">
        <f t="shared" si="165"/>
        <v>6.0926131022366423</v>
      </c>
      <c r="BG260" s="412">
        <f t="shared" si="165"/>
        <v>6.5474689546975702</v>
      </c>
      <c r="BH260" s="412">
        <f t="shared" si="165"/>
        <v>6.7057819277772417</v>
      </c>
      <c r="BI260" s="412">
        <f t="shared" si="165"/>
        <v>6.8816634776415873</v>
      </c>
      <c r="BJ260" s="412">
        <f t="shared" si="165"/>
        <v>6.9947917581854417</v>
      </c>
      <c r="BK260" s="412">
        <f t="shared" si="165"/>
        <v>7.0420518405899779</v>
      </c>
      <c r="BL260" s="412">
        <f t="shared" si="165"/>
        <v>7.2048421550151343</v>
      </c>
      <c r="BM260" s="412">
        <f t="shared" si="165"/>
        <v>7.3726193333474503</v>
      </c>
      <c r="BN260" s="412">
        <f t="shared" si="165"/>
        <v>7.5788631769218897</v>
      </c>
      <c r="BO260" s="412">
        <f t="shared" si="165"/>
        <v>7.9788794338934794</v>
      </c>
      <c r="BP260" s="412">
        <f t="shared" si="165"/>
        <v>8.1395929859243985</v>
      </c>
      <c r="BQ260" s="412">
        <f t="shared" si="165"/>
        <v>0</v>
      </c>
      <c r="BR260" s="412">
        <f t="shared" si="165"/>
        <v>0</v>
      </c>
    </row>
    <row r="261" spans="1:70" ht="12.75" customHeight="1" x14ac:dyDescent="0.3">
      <c r="F261" s="415"/>
      <c r="G261" s="415"/>
    </row>
    <row r="262" spans="1:70" s="14" customFormat="1" ht="12.75" customHeight="1" x14ac:dyDescent="0.3">
      <c r="A262" s="409" t="s">
        <v>889</v>
      </c>
      <c r="B262" s="409"/>
      <c r="C262" s="410"/>
      <c r="D262" s="9"/>
      <c r="E262" s="409"/>
      <c r="F262" s="409"/>
      <c r="G262" s="409"/>
      <c r="H262" s="409"/>
      <c r="I262" s="289"/>
      <c r="J262" s="289"/>
      <c r="K262" s="289"/>
      <c r="L262" s="289"/>
      <c r="M262" s="289"/>
      <c r="N262" s="289"/>
      <c r="O262" s="289"/>
      <c r="P262" s="289"/>
      <c r="Q262" s="289"/>
      <c r="R262" s="289"/>
      <c r="S262" s="289"/>
      <c r="T262" s="289"/>
      <c r="U262" s="289"/>
      <c r="V262" s="289"/>
      <c r="W262" s="289"/>
      <c r="X262" s="289"/>
      <c r="Y262" s="289"/>
      <c r="Z262" s="289"/>
      <c r="AA262" s="289"/>
      <c r="AB262" s="289"/>
      <c r="AC262" s="289"/>
      <c r="AD262" s="289"/>
      <c r="AE262" s="289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9"/>
      <c r="AP262" s="289"/>
      <c r="AQ262" s="289"/>
      <c r="AR262" s="289"/>
      <c r="AS262" s="289"/>
      <c r="AT262" s="289"/>
      <c r="AU262" s="289"/>
      <c r="AV262" s="289"/>
      <c r="AW262" s="289"/>
      <c r="AX262" s="289"/>
      <c r="AY262" s="289"/>
      <c r="AZ262" s="289"/>
      <c r="BA262" s="289"/>
      <c r="BB262" s="289"/>
      <c r="BC262" s="289"/>
      <c r="BD262" s="289"/>
      <c r="BE262" s="289"/>
      <c r="BF262" s="289"/>
      <c r="BG262" s="289"/>
      <c r="BH262" s="289"/>
      <c r="BI262" s="289"/>
      <c r="BJ262" s="289"/>
      <c r="BK262" s="289"/>
      <c r="BL262" s="289"/>
      <c r="BM262" s="289"/>
      <c r="BN262" s="289"/>
      <c r="BO262" s="289"/>
      <c r="BP262" s="289"/>
      <c r="BQ262" s="289"/>
      <c r="BR262" s="409"/>
    </row>
    <row r="264" spans="1:70" ht="12.75" customHeight="1" x14ac:dyDescent="0.3">
      <c r="B264" s="13" t="s">
        <v>1164</v>
      </c>
    </row>
    <row r="265" spans="1:70" ht="12.75" customHeight="1" x14ac:dyDescent="0.3">
      <c r="E265" s="310" t="str">
        <f t="shared" ref="E265:L265" si="166" xml:space="preserve"> E$43</f>
        <v>Coal Production</v>
      </c>
      <c r="F265" s="310">
        <f t="shared" si="166"/>
        <v>0</v>
      </c>
      <c r="G265" s="310" t="str">
        <f t="shared" si="166"/>
        <v>e6tons</v>
      </c>
      <c r="H265" s="310">
        <f t="shared" si="166"/>
        <v>0</v>
      </c>
      <c r="I265" s="310">
        <f t="shared" si="166"/>
        <v>0</v>
      </c>
      <c r="J265" s="310">
        <f t="shared" si="166"/>
        <v>0</v>
      </c>
      <c r="K265" s="310">
        <f t="shared" si="166"/>
        <v>0</v>
      </c>
      <c r="L265" s="310">
        <f t="shared" si="166"/>
        <v>0</v>
      </c>
      <c r="M265" s="310">
        <f t="shared" ref="M265:AR265" si="167" xml:space="preserve"> M$43</f>
        <v>0</v>
      </c>
      <c r="N265" s="310">
        <f t="shared" si="167"/>
        <v>0</v>
      </c>
      <c r="O265" s="310">
        <f t="shared" si="167"/>
        <v>0</v>
      </c>
      <c r="P265" s="310">
        <f t="shared" si="167"/>
        <v>0</v>
      </c>
      <c r="Q265" s="310">
        <f t="shared" si="167"/>
        <v>0</v>
      </c>
      <c r="R265" s="310">
        <f t="shared" si="167"/>
        <v>0</v>
      </c>
      <c r="S265" s="310">
        <f t="shared" si="167"/>
        <v>0</v>
      </c>
      <c r="T265" s="310">
        <f t="shared" si="167"/>
        <v>0</v>
      </c>
      <c r="U265" s="310">
        <f t="shared" si="167"/>
        <v>0</v>
      </c>
      <c r="V265" s="310">
        <f t="shared" si="167"/>
        <v>0</v>
      </c>
      <c r="W265" s="310">
        <f t="shared" si="167"/>
        <v>0</v>
      </c>
      <c r="X265" s="310">
        <f t="shared" si="167"/>
        <v>0</v>
      </c>
      <c r="Y265" s="310">
        <f t="shared" si="167"/>
        <v>0</v>
      </c>
      <c r="Z265" s="310">
        <f t="shared" si="167"/>
        <v>0</v>
      </c>
      <c r="AA265" s="310">
        <f t="shared" si="167"/>
        <v>0</v>
      </c>
      <c r="AB265" s="310">
        <f t="shared" si="167"/>
        <v>0</v>
      </c>
      <c r="AC265" s="310">
        <f t="shared" si="167"/>
        <v>0</v>
      </c>
      <c r="AD265" s="310">
        <f t="shared" si="167"/>
        <v>3916.5141904698671</v>
      </c>
      <c r="AE265" s="310">
        <f t="shared" si="167"/>
        <v>4055.4533416961845</v>
      </c>
      <c r="AF265" s="310">
        <f t="shared" si="167"/>
        <v>4063.8489602067443</v>
      </c>
      <c r="AG265" s="310">
        <f t="shared" si="167"/>
        <v>4260.5328880350753</v>
      </c>
      <c r="AH265" s="310">
        <f t="shared" si="167"/>
        <v>4462.8094474490135</v>
      </c>
      <c r="AI265" s="310">
        <f t="shared" si="167"/>
        <v>4578.8261201086943</v>
      </c>
      <c r="AJ265" s="310">
        <f t="shared" si="167"/>
        <v>4668.9857456627196</v>
      </c>
      <c r="AK265" s="310">
        <f t="shared" si="167"/>
        <v>4777.2792291488067</v>
      </c>
      <c r="AL265" s="310">
        <f t="shared" si="167"/>
        <v>4867.1576280142344</v>
      </c>
      <c r="AM265" s="310">
        <f t="shared" si="167"/>
        <v>4764.3063295870579</v>
      </c>
      <c r="AN265" s="310">
        <f t="shared" si="167"/>
        <v>4589.7658750856554</v>
      </c>
      <c r="AO265" s="310">
        <f t="shared" si="167"/>
        <v>4556.6569124279913</v>
      </c>
      <c r="AP265" s="310">
        <f t="shared" si="167"/>
        <v>4424.8884868080668</v>
      </c>
      <c r="AQ265" s="310">
        <f t="shared" si="167"/>
        <v>4512.0231501406233</v>
      </c>
      <c r="AR265" s="310">
        <f t="shared" si="167"/>
        <v>4638.6623889911252</v>
      </c>
      <c r="AS265" s="310">
        <f t="shared" ref="AS265:BR265" si="168" xml:space="preserve"> AS$43</f>
        <v>4703.5675281875583</v>
      </c>
      <c r="AT265" s="310">
        <f t="shared" si="168"/>
        <v>4741.2968430894862</v>
      </c>
      <c r="AU265" s="310">
        <f t="shared" si="168"/>
        <v>4647.4620983906279</v>
      </c>
      <c r="AV265" s="310">
        <f t="shared" si="168"/>
        <v>4653.745418866939</v>
      </c>
      <c r="AW265" s="310">
        <f t="shared" si="168"/>
        <v>4707.750079958043</v>
      </c>
      <c r="AX265" s="310">
        <f t="shared" si="168"/>
        <v>4920.6742245930964</v>
      </c>
      <c r="AY265" s="310">
        <f t="shared" si="168"/>
        <v>4966.1135031017093</v>
      </c>
      <c r="AZ265" s="310">
        <f t="shared" si="168"/>
        <v>5321.3420758943303</v>
      </c>
      <c r="BA265" s="310">
        <f t="shared" si="168"/>
        <v>5729.3798476248303</v>
      </c>
      <c r="BB265" s="310">
        <f t="shared" si="168"/>
        <v>6086.9560944641407</v>
      </c>
      <c r="BC265" s="310">
        <f t="shared" si="168"/>
        <v>6419.827199688264</v>
      </c>
      <c r="BD265" s="310">
        <f t="shared" si="168"/>
        <v>6672.8207536991895</v>
      </c>
      <c r="BE265" s="310">
        <f t="shared" si="168"/>
        <v>6933.4641002109674</v>
      </c>
      <c r="BF265" s="310">
        <f t="shared" si="168"/>
        <v>7050.769879852679</v>
      </c>
      <c r="BG265" s="310">
        <f t="shared" si="168"/>
        <v>7459.8561012960718</v>
      </c>
      <c r="BH265" s="310">
        <f t="shared" si="168"/>
        <v>7956.5289374285639</v>
      </c>
      <c r="BI265" s="310">
        <f t="shared" si="168"/>
        <v>8184.401555703409</v>
      </c>
      <c r="BJ265" s="310">
        <f t="shared" si="168"/>
        <v>8255.2560125844684</v>
      </c>
      <c r="BK265" s="310">
        <f t="shared" si="168"/>
        <v>8178.491170865359</v>
      </c>
      <c r="BL265" s="310">
        <f t="shared" si="168"/>
        <v>7946.8225450864875</v>
      </c>
      <c r="BM265" s="310">
        <f t="shared" si="168"/>
        <v>7478.1801300878133</v>
      </c>
      <c r="BN265" s="310">
        <f t="shared" si="168"/>
        <v>7700.6940878692203</v>
      </c>
      <c r="BO265" s="310">
        <f t="shared" si="168"/>
        <v>8090.9261465999498</v>
      </c>
      <c r="BP265" s="310">
        <f t="shared" si="168"/>
        <v>8129.3849638490246</v>
      </c>
      <c r="BQ265" s="310">
        <f t="shared" si="168"/>
        <v>0</v>
      </c>
      <c r="BR265" s="310">
        <f t="shared" si="168"/>
        <v>0</v>
      </c>
    </row>
    <row r="266" spans="1:70" s="434" customFormat="1" ht="12.75" customHeight="1" x14ac:dyDescent="0.3">
      <c r="A266" s="432"/>
      <c r="B266" s="432"/>
      <c r="C266" s="433"/>
      <c r="D266" s="417"/>
      <c r="E266" s="423" t="str">
        <f t="shared" ref="E266:L266" si="169" xml:space="preserve"> E$44</f>
        <v>Coal Production</v>
      </c>
      <c r="F266" s="423">
        <f t="shared" si="169"/>
        <v>0</v>
      </c>
      <c r="G266" s="423" t="str">
        <f t="shared" si="169"/>
        <v>exajoules</v>
      </c>
      <c r="H266" s="423">
        <f t="shared" si="169"/>
        <v>0</v>
      </c>
      <c r="I266" s="475">
        <f t="shared" si="169"/>
        <v>0</v>
      </c>
      <c r="J266" s="475">
        <f t="shared" si="169"/>
        <v>0</v>
      </c>
      <c r="K266" s="475">
        <f t="shared" si="169"/>
        <v>0</v>
      </c>
      <c r="L266" s="475">
        <f t="shared" si="169"/>
        <v>0</v>
      </c>
      <c r="M266" s="475">
        <f t="shared" ref="M266:AR266" si="170" xml:space="preserve"> M$44</f>
        <v>0</v>
      </c>
      <c r="N266" s="475">
        <f t="shared" si="170"/>
        <v>0</v>
      </c>
      <c r="O266" s="475">
        <f t="shared" si="170"/>
        <v>0</v>
      </c>
      <c r="P266" s="475">
        <f t="shared" si="170"/>
        <v>0</v>
      </c>
      <c r="Q266" s="475">
        <f t="shared" si="170"/>
        <v>0</v>
      </c>
      <c r="R266" s="475">
        <f t="shared" si="170"/>
        <v>0</v>
      </c>
      <c r="S266" s="475">
        <f t="shared" si="170"/>
        <v>0</v>
      </c>
      <c r="T266" s="475">
        <f t="shared" si="170"/>
        <v>0</v>
      </c>
      <c r="U266" s="475">
        <f t="shared" si="170"/>
        <v>0</v>
      </c>
      <c r="V266" s="475">
        <f t="shared" si="170"/>
        <v>0</v>
      </c>
      <c r="W266" s="475">
        <f t="shared" si="170"/>
        <v>0</v>
      </c>
      <c r="X266" s="475">
        <f t="shared" si="170"/>
        <v>0</v>
      </c>
      <c r="Y266" s="475">
        <f t="shared" si="170"/>
        <v>0</v>
      </c>
      <c r="Z266" s="475">
        <f t="shared" si="170"/>
        <v>0</v>
      </c>
      <c r="AA266" s="475">
        <f t="shared" si="170"/>
        <v>0</v>
      </c>
      <c r="AB266" s="475">
        <f t="shared" si="170"/>
        <v>0</v>
      </c>
      <c r="AC266" s="475">
        <f t="shared" si="170"/>
        <v>0</v>
      </c>
      <c r="AD266" s="475">
        <f t="shared" si="170"/>
        <v>77.261342345264694</v>
      </c>
      <c r="AE266" s="475">
        <f t="shared" si="170"/>
        <v>79.980972183582693</v>
      </c>
      <c r="AF266" s="475">
        <f t="shared" si="170"/>
        <v>79.723801977568414</v>
      </c>
      <c r="AG266" s="475">
        <f t="shared" si="170"/>
        <v>83.207417405454848</v>
      </c>
      <c r="AH266" s="475">
        <f t="shared" si="170"/>
        <v>87.416100940884505</v>
      </c>
      <c r="AI266" s="475">
        <f t="shared" si="170"/>
        <v>89.48721257781223</v>
      </c>
      <c r="AJ266" s="475">
        <f t="shared" si="170"/>
        <v>91.165019278405339</v>
      </c>
      <c r="AK266" s="475">
        <f t="shared" si="170"/>
        <v>93.375475594043365</v>
      </c>
      <c r="AL266" s="475">
        <f t="shared" si="170"/>
        <v>95.023252666397852</v>
      </c>
      <c r="AM266" s="475">
        <f t="shared" si="170"/>
        <v>94.794329581530434</v>
      </c>
      <c r="AN266" s="475">
        <f t="shared" si="170"/>
        <v>92.217829696569936</v>
      </c>
      <c r="AO266" s="475">
        <f t="shared" si="170"/>
        <v>92.047706476634289</v>
      </c>
      <c r="AP266" s="475">
        <f t="shared" si="170"/>
        <v>89.273958548573034</v>
      </c>
      <c r="AQ266" s="475">
        <f t="shared" si="170"/>
        <v>91.315298794087923</v>
      </c>
      <c r="AR266" s="475">
        <f t="shared" si="170"/>
        <v>94.103031109926008</v>
      </c>
      <c r="AS266" s="475">
        <f t="shared" ref="AS266:BR266" si="171" xml:space="preserve"> AS$44</f>
        <v>95.384683479038586</v>
      </c>
      <c r="AT266" s="475">
        <f t="shared" si="171"/>
        <v>96.786262957379165</v>
      </c>
      <c r="AU266" s="475">
        <f t="shared" si="171"/>
        <v>95.045085995119791</v>
      </c>
      <c r="AV266" s="475">
        <f t="shared" si="171"/>
        <v>95.074609726396133</v>
      </c>
      <c r="AW266" s="475">
        <f t="shared" si="171"/>
        <v>96.479596000750504</v>
      </c>
      <c r="AX266" s="475">
        <f t="shared" si="171"/>
        <v>100.56890469444357</v>
      </c>
      <c r="AY266" s="475">
        <f t="shared" si="171"/>
        <v>101.7856429909627</v>
      </c>
      <c r="AZ266" s="475">
        <f t="shared" si="171"/>
        <v>109.25359112918203</v>
      </c>
      <c r="BA266" s="475">
        <f t="shared" si="171"/>
        <v>118.71798354201589</v>
      </c>
      <c r="BB266" s="475">
        <f t="shared" si="171"/>
        <v>126.17635316925562</v>
      </c>
      <c r="BC266" s="475">
        <f t="shared" si="171"/>
        <v>132.61900668676839</v>
      </c>
      <c r="BD266" s="475">
        <f t="shared" si="171"/>
        <v>138.43511932198993</v>
      </c>
      <c r="BE266" s="475">
        <f t="shared" si="171"/>
        <v>142.95248952247832</v>
      </c>
      <c r="BF266" s="475">
        <f t="shared" si="171"/>
        <v>142.89394368720593</v>
      </c>
      <c r="BG266" s="475">
        <f t="shared" si="171"/>
        <v>150.82485202697819</v>
      </c>
      <c r="BH266" s="475">
        <f t="shared" si="171"/>
        <v>161.84297739203967</v>
      </c>
      <c r="BI266" s="475">
        <f t="shared" si="171"/>
        <v>163.6997101090351</v>
      </c>
      <c r="BJ266" s="475">
        <f t="shared" si="171"/>
        <v>166.64064890909563</v>
      </c>
      <c r="BK266" s="475">
        <f t="shared" si="171"/>
        <v>166.05382963528905</v>
      </c>
      <c r="BL266" s="475">
        <f t="shared" si="171"/>
        <v>161.67861871374868</v>
      </c>
      <c r="BM266" s="475">
        <f t="shared" si="171"/>
        <v>153.3018937059814</v>
      </c>
      <c r="BN266" s="475">
        <f t="shared" si="171"/>
        <v>157.15880934975161</v>
      </c>
      <c r="BO266" s="475">
        <f t="shared" si="171"/>
        <v>165.06143187318284</v>
      </c>
      <c r="BP266" s="475">
        <f t="shared" si="171"/>
        <v>167.57524294341914</v>
      </c>
      <c r="BQ266" s="475">
        <f t="shared" si="171"/>
        <v>0</v>
      </c>
      <c r="BR266" s="475">
        <f t="shared" si="171"/>
        <v>0</v>
      </c>
    </row>
    <row r="267" spans="1:70" s="416" customFormat="1" ht="12.75" customHeight="1" x14ac:dyDescent="0.3">
      <c r="A267" s="413"/>
      <c r="B267" s="413"/>
      <c r="C267" s="414"/>
      <c r="D267" s="415"/>
      <c r="E267" s="415" t="str">
        <f>B264</f>
        <v>BP Coal Production Energy Conversion Ratio</v>
      </c>
      <c r="F267" s="415"/>
      <c r="G267" s="415" t="s">
        <v>854</v>
      </c>
      <c r="H267" s="415"/>
      <c r="I267" s="415">
        <f t="shared" ref="I267:L267" si="172">IFERROR(I266/I265,0)</f>
        <v>0</v>
      </c>
      <c r="J267" s="415">
        <f t="shared" si="172"/>
        <v>0</v>
      </c>
      <c r="K267" s="415">
        <f t="shared" si="172"/>
        <v>0</v>
      </c>
      <c r="L267" s="415">
        <f t="shared" si="172"/>
        <v>0</v>
      </c>
      <c r="M267" s="415">
        <f t="shared" ref="M267:AR267" si="173">IFERROR(M266/M265,0)</f>
        <v>0</v>
      </c>
      <c r="N267" s="415">
        <f t="shared" si="173"/>
        <v>0</v>
      </c>
      <c r="O267" s="415">
        <f t="shared" si="173"/>
        <v>0</v>
      </c>
      <c r="P267" s="415">
        <f t="shared" si="173"/>
        <v>0</v>
      </c>
      <c r="Q267" s="415">
        <f t="shared" si="173"/>
        <v>0</v>
      </c>
      <c r="R267" s="415">
        <f t="shared" si="173"/>
        <v>0</v>
      </c>
      <c r="S267" s="415">
        <f t="shared" si="173"/>
        <v>0</v>
      </c>
      <c r="T267" s="415">
        <f t="shared" si="173"/>
        <v>0</v>
      </c>
      <c r="U267" s="415">
        <f t="shared" si="173"/>
        <v>0</v>
      </c>
      <c r="V267" s="415">
        <f t="shared" si="173"/>
        <v>0</v>
      </c>
      <c r="W267" s="415">
        <f t="shared" si="173"/>
        <v>0</v>
      </c>
      <c r="X267" s="415">
        <f t="shared" si="173"/>
        <v>0</v>
      </c>
      <c r="Y267" s="415">
        <f t="shared" si="173"/>
        <v>0</v>
      </c>
      <c r="Z267" s="415">
        <f t="shared" si="173"/>
        <v>0</v>
      </c>
      <c r="AA267" s="415">
        <f t="shared" si="173"/>
        <v>0</v>
      </c>
      <c r="AB267" s="415">
        <f t="shared" si="173"/>
        <v>0</v>
      </c>
      <c r="AC267" s="415">
        <f t="shared" si="173"/>
        <v>0</v>
      </c>
      <c r="AD267" s="415">
        <f t="shared" si="173"/>
        <v>1.9727068149852815E-2</v>
      </c>
      <c r="AE267" s="415">
        <f t="shared" si="173"/>
        <v>1.9721832664490926E-2</v>
      </c>
      <c r="AF267" s="415">
        <f t="shared" si="173"/>
        <v>1.9617806359986504E-2</v>
      </c>
      <c r="AG267" s="415">
        <f t="shared" si="173"/>
        <v>1.9529814601156492E-2</v>
      </c>
      <c r="AH267" s="415">
        <f t="shared" si="173"/>
        <v>1.9587683939956795E-2</v>
      </c>
      <c r="AI267" s="415">
        <f t="shared" si="173"/>
        <v>1.9543701863849756E-2</v>
      </c>
      <c r="AJ267" s="415">
        <f t="shared" si="173"/>
        <v>1.9525658086040121E-2</v>
      </c>
      <c r="AK267" s="415">
        <f t="shared" si="173"/>
        <v>1.9545743741397458E-2</v>
      </c>
      <c r="AL267" s="415">
        <f t="shared" si="173"/>
        <v>1.9523356325972671E-2</v>
      </c>
      <c r="AM267" s="415">
        <f t="shared" si="173"/>
        <v>1.9896774687396444E-2</v>
      </c>
      <c r="AN267" s="415">
        <f t="shared" si="173"/>
        <v>2.009205528263442E-2</v>
      </c>
      <c r="AO267" s="415">
        <f t="shared" si="173"/>
        <v>2.0200710355344077E-2</v>
      </c>
      <c r="AP267" s="415">
        <f t="shared" si="173"/>
        <v>2.0175414321677427E-2</v>
      </c>
      <c r="AQ267" s="415">
        <f t="shared" si="173"/>
        <v>2.0238215930084923E-2</v>
      </c>
      <c r="AR267" s="415">
        <f t="shared" si="173"/>
        <v>2.0286673876775223E-2</v>
      </c>
      <c r="AS267" s="415">
        <f t="shared" ref="AS267:BR267" si="174">IFERROR(AS266/AS265,0)</f>
        <v>2.0279220593181001E-2</v>
      </c>
      <c r="AT267" s="415">
        <f t="shared" si="174"/>
        <v>2.0413457786016213E-2</v>
      </c>
      <c r="AU267" s="415">
        <f t="shared" si="174"/>
        <v>2.0450965275872396E-2</v>
      </c>
      <c r="AV267" s="415">
        <f t="shared" si="174"/>
        <v>2.0429697194210557E-2</v>
      </c>
      <c r="AW267" s="415">
        <f t="shared" si="174"/>
        <v>2.0493780332878325E-2</v>
      </c>
      <c r="AX267" s="415">
        <f t="shared" si="174"/>
        <v>2.0438033510084663E-2</v>
      </c>
      <c r="AY267" s="415">
        <f t="shared" si="174"/>
        <v>2.0496036372787282E-2</v>
      </c>
      <c r="AZ267" s="415">
        <f t="shared" si="174"/>
        <v>2.0531209903625738E-2</v>
      </c>
      <c r="BA267" s="415">
        <f t="shared" si="174"/>
        <v>2.0720913379697031E-2</v>
      </c>
      <c r="BB267" s="415">
        <f t="shared" si="174"/>
        <v>2.0728973761451688E-2</v>
      </c>
      <c r="BC267" s="415">
        <f t="shared" si="174"/>
        <v>2.0657722172523294E-2</v>
      </c>
      <c r="BD267" s="415">
        <f t="shared" si="174"/>
        <v>2.0746116886962099E-2</v>
      </c>
      <c r="BE267" s="415">
        <f t="shared" si="174"/>
        <v>2.0617758663829908E-2</v>
      </c>
      <c r="BF267" s="415">
        <f t="shared" si="174"/>
        <v>2.0266431343266531E-2</v>
      </c>
      <c r="BG267" s="415">
        <f t="shared" si="174"/>
        <v>2.0218198579028079E-2</v>
      </c>
      <c r="BH267" s="415">
        <f t="shared" si="174"/>
        <v>2.0340902253331714E-2</v>
      </c>
      <c r="BI267" s="415">
        <f t="shared" si="174"/>
        <v>2.0001426982154704E-2</v>
      </c>
      <c r="BJ267" s="415">
        <f t="shared" si="174"/>
        <v>2.0186006182614503E-2</v>
      </c>
      <c r="BK267" s="415">
        <f t="shared" si="174"/>
        <v>2.0303724264792357E-2</v>
      </c>
      <c r="BL267" s="415">
        <f t="shared" si="174"/>
        <v>2.0345064684213241E-2</v>
      </c>
      <c r="BM267" s="415">
        <f t="shared" si="174"/>
        <v>2.0499893161062602E-2</v>
      </c>
      <c r="BN267" s="415">
        <f t="shared" si="174"/>
        <v>2.0408395341573345E-2</v>
      </c>
      <c r="BO267" s="415">
        <f t="shared" si="174"/>
        <v>2.040080812535245E-2</v>
      </c>
      <c r="BP267" s="415">
        <f t="shared" si="174"/>
        <v>2.0613520418656273E-2</v>
      </c>
      <c r="BQ267" s="415">
        <f t="shared" si="174"/>
        <v>0</v>
      </c>
      <c r="BR267" s="415">
        <f t="shared" si="174"/>
        <v>0</v>
      </c>
    </row>
    <row r="269" spans="1:70" ht="12.75" customHeight="1" x14ac:dyDescent="0.3">
      <c r="E269" s="268" t="s">
        <v>891</v>
      </c>
      <c r="F269" s="630">
        <f>MIN(AE267:BP267)</f>
        <v>1.9523356325972671E-2</v>
      </c>
      <c r="G269" s="629" t="s">
        <v>854</v>
      </c>
    </row>
    <row r="270" spans="1:70" ht="12.75" customHeight="1" x14ac:dyDescent="0.3">
      <c r="E270" s="47" t="s">
        <v>892</v>
      </c>
      <c r="F270" s="471">
        <f>MAX(I267:BR267)</f>
        <v>2.0746116886962099E-2</v>
      </c>
      <c r="G270" s="415" t="s">
        <v>854</v>
      </c>
    </row>
    <row r="271" spans="1:70" ht="12.75" customHeight="1" x14ac:dyDescent="0.3">
      <c r="E271" s="47" t="s">
        <v>857</v>
      </c>
      <c r="F271" s="421">
        <f>(F270-F269)/F269</f>
        <v>6.2630653283869173E-2</v>
      </c>
      <c r="G271" s="415" t="s">
        <v>74</v>
      </c>
    </row>
    <row r="273" spans="1:70" ht="12.75" customHeight="1" x14ac:dyDescent="0.3">
      <c r="A273" s="2"/>
      <c r="B273" s="2"/>
      <c r="C273" s="91" t="s">
        <v>903</v>
      </c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0"/>
      <c r="P273" s="70"/>
      <c r="Q273" s="70"/>
      <c r="R273" s="422"/>
      <c r="S273" s="422"/>
      <c r="T273" s="422"/>
      <c r="U273" s="422"/>
      <c r="V273" s="422"/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422"/>
      <c r="AL273" s="422"/>
      <c r="AM273" s="422"/>
      <c r="AN273" s="422"/>
      <c r="AO273" s="422"/>
      <c r="AP273" s="422"/>
      <c r="AQ273" s="422"/>
      <c r="AR273" s="422"/>
      <c r="AS273" s="422"/>
      <c r="AT273" s="422"/>
      <c r="AU273" s="422"/>
      <c r="AV273" s="422"/>
      <c r="AW273" s="422"/>
      <c r="AX273" s="422"/>
      <c r="AY273" s="422"/>
      <c r="AZ273" s="422"/>
      <c r="BA273" s="422"/>
      <c r="BB273" s="422"/>
      <c r="BC273" s="422"/>
      <c r="BD273" s="422"/>
      <c r="BE273" s="422"/>
      <c r="BF273" s="422"/>
      <c r="BG273" s="422"/>
      <c r="BH273" s="422"/>
      <c r="BI273" s="422"/>
      <c r="BJ273" s="422"/>
      <c r="BK273" s="422"/>
      <c r="BL273" s="422"/>
      <c r="BM273" s="422"/>
      <c r="BN273" s="422"/>
      <c r="BO273" s="422"/>
      <c r="BP273" s="422"/>
      <c r="BQ273" s="422"/>
      <c r="BR273" s="75"/>
    </row>
    <row r="274" spans="1:70" ht="12.75" customHeight="1" x14ac:dyDescent="0.3">
      <c r="E274" s="474" t="str">
        <f t="shared" ref="E274:L274" si="175" xml:space="preserve"> E$267</f>
        <v>BP Coal Production Energy Conversion Ratio</v>
      </c>
      <c r="F274" s="474">
        <f t="shared" si="175"/>
        <v>0</v>
      </c>
      <c r="G274" s="474" t="str">
        <f t="shared" si="175"/>
        <v>EJ / e6tons</v>
      </c>
      <c r="H274" s="474">
        <f t="shared" si="175"/>
        <v>0</v>
      </c>
      <c r="I274" s="474">
        <f t="shared" si="175"/>
        <v>0</v>
      </c>
      <c r="J274" s="474">
        <f t="shared" si="175"/>
        <v>0</v>
      </c>
      <c r="K274" s="474">
        <f t="shared" si="175"/>
        <v>0</v>
      </c>
      <c r="L274" s="474">
        <f t="shared" si="175"/>
        <v>0</v>
      </c>
      <c r="M274" s="474">
        <f t="shared" ref="M274:AR274" si="176" xml:space="preserve"> M$267</f>
        <v>0</v>
      </c>
      <c r="N274" s="474">
        <f t="shared" si="176"/>
        <v>0</v>
      </c>
      <c r="O274" s="474">
        <f t="shared" si="176"/>
        <v>0</v>
      </c>
      <c r="P274" s="474">
        <f t="shared" si="176"/>
        <v>0</v>
      </c>
      <c r="Q274" s="474">
        <f t="shared" si="176"/>
        <v>0</v>
      </c>
      <c r="R274" s="474">
        <f t="shared" si="176"/>
        <v>0</v>
      </c>
      <c r="S274" s="474">
        <f t="shared" si="176"/>
        <v>0</v>
      </c>
      <c r="T274" s="474">
        <f t="shared" si="176"/>
        <v>0</v>
      </c>
      <c r="U274" s="474">
        <f t="shared" si="176"/>
        <v>0</v>
      </c>
      <c r="V274" s="474">
        <f t="shared" si="176"/>
        <v>0</v>
      </c>
      <c r="W274" s="474">
        <f t="shared" si="176"/>
        <v>0</v>
      </c>
      <c r="X274" s="474">
        <f t="shared" si="176"/>
        <v>0</v>
      </c>
      <c r="Y274" s="474">
        <f t="shared" si="176"/>
        <v>0</v>
      </c>
      <c r="Z274" s="474">
        <f t="shared" si="176"/>
        <v>0</v>
      </c>
      <c r="AA274" s="474">
        <f t="shared" si="176"/>
        <v>0</v>
      </c>
      <c r="AB274" s="474">
        <f t="shared" si="176"/>
        <v>0</v>
      </c>
      <c r="AC274" s="474">
        <f t="shared" si="176"/>
        <v>0</v>
      </c>
      <c r="AD274" s="474">
        <f t="shared" si="176"/>
        <v>1.9727068149852815E-2</v>
      </c>
      <c r="AE274" s="474">
        <f t="shared" si="176"/>
        <v>1.9721832664490926E-2</v>
      </c>
      <c r="AF274" s="474">
        <f t="shared" si="176"/>
        <v>1.9617806359986504E-2</v>
      </c>
      <c r="AG274" s="474">
        <f t="shared" si="176"/>
        <v>1.9529814601156492E-2</v>
      </c>
      <c r="AH274" s="474">
        <f t="shared" si="176"/>
        <v>1.9587683939956795E-2</v>
      </c>
      <c r="AI274" s="474">
        <f t="shared" si="176"/>
        <v>1.9543701863849756E-2</v>
      </c>
      <c r="AJ274" s="474">
        <f t="shared" si="176"/>
        <v>1.9525658086040121E-2</v>
      </c>
      <c r="AK274" s="474">
        <f t="shared" si="176"/>
        <v>1.9545743741397458E-2</v>
      </c>
      <c r="AL274" s="474">
        <f t="shared" si="176"/>
        <v>1.9523356325972671E-2</v>
      </c>
      <c r="AM274" s="474">
        <f t="shared" si="176"/>
        <v>1.9896774687396444E-2</v>
      </c>
      <c r="AN274" s="474">
        <f t="shared" si="176"/>
        <v>2.009205528263442E-2</v>
      </c>
      <c r="AO274" s="474">
        <f t="shared" si="176"/>
        <v>2.0200710355344077E-2</v>
      </c>
      <c r="AP274" s="474">
        <f t="shared" si="176"/>
        <v>2.0175414321677427E-2</v>
      </c>
      <c r="AQ274" s="474">
        <f t="shared" si="176"/>
        <v>2.0238215930084923E-2</v>
      </c>
      <c r="AR274" s="474">
        <f t="shared" si="176"/>
        <v>2.0286673876775223E-2</v>
      </c>
      <c r="AS274" s="474">
        <f t="shared" ref="AS274:BR274" si="177" xml:space="preserve"> AS$267</f>
        <v>2.0279220593181001E-2</v>
      </c>
      <c r="AT274" s="474">
        <f t="shared" si="177"/>
        <v>2.0413457786016213E-2</v>
      </c>
      <c r="AU274" s="474">
        <f t="shared" si="177"/>
        <v>2.0450965275872396E-2</v>
      </c>
      <c r="AV274" s="474">
        <f t="shared" si="177"/>
        <v>2.0429697194210557E-2</v>
      </c>
      <c r="AW274" s="474">
        <f t="shared" si="177"/>
        <v>2.0493780332878325E-2</v>
      </c>
      <c r="AX274" s="474">
        <f t="shared" si="177"/>
        <v>2.0438033510084663E-2</v>
      </c>
      <c r="AY274" s="474">
        <f t="shared" si="177"/>
        <v>2.0496036372787282E-2</v>
      </c>
      <c r="AZ274" s="474">
        <f t="shared" si="177"/>
        <v>2.0531209903625738E-2</v>
      </c>
      <c r="BA274" s="474">
        <f t="shared" si="177"/>
        <v>2.0720913379697031E-2</v>
      </c>
      <c r="BB274" s="474">
        <f t="shared" si="177"/>
        <v>2.0728973761451688E-2</v>
      </c>
      <c r="BC274" s="474">
        <f t="shared" si="177"/>
        <v>2.0657722172523294E-2</v>
      </c>
      <c r="BD274" s="474">
        <f t="shared" si="177"/>
        <v>2.0746116886962099E-2</v>
      </c>
      <c r="BE274" s="474">
        <f t="shared" si="177"/>
        <v>2.0617758663829908E-2</v>
      </c>
      <c r="BF274" s="474">
        <f t="shared" si="177"/>
        <v>2.0266431343266531E-2</v>
      </c>
      <c r="BG274" s="474">
        <f t="shared" si="177"/>
        <v>2.0218198579028079E-2</v>
      </c>
      <c r="BH274" s="474">
        <f t="shared" si="177"/>
        <v>2.0340902253331714E-2</v>
      </c>
      <c r="BI274" s="474">
        <f t="shared" si="177"/>
        <v>2.0001426982154704E-2</v>
      </c>
      <c r="BJ274" s="474">
        <f t="shared" si="177"/>
        <v>2.0186006182614503E-2</v>
      </c>
      <c r="BK274" s="474">
        <f t="shared" si="177"/>
        <v>2.0303724264792357E-2</v>
      </c>
      <c r="BL274" s="474">
        <f t="shared" si="177"/>
        <v>2.0345064684213241E-2</v>
      </c>
      <c r="BM274" s="474">
        <f t="shared" si="177"/>
        <v>2.0499893161062602E-2</v>
      </c>
      <c r="BN274" s="474">
        <f t="shared" si="177"/>
        <v>2.0408395341573345E-2</v>
      </c>
      <c r="BO274" s="474">
        <f t="shared" si="177"/>
        <v>2.040080812535245E-2</v>
      </c>
      <c r="BP274" s="474">
        <f t="shared" si="177"/>
        <v>2.0613520418656273E-2</v>
      </c>
      <c r="BQ274" s="474">
        <f t="shared" si="177"/>
        <v>0</v>
      </c>
      <c r="BR274" s="474">
        <f t="shared" si="177"/>
        <v>0</v>
      </c>
    </row>
    <row r="275" spans="1:70" ht="12.75" customHeight="1" x14ac:dyDescent="0.3">
      <c r="E275" s="310" t="str">
        <f t="shared" ref="E275:L275" si="178" xml:space="preserve"> E$45</f>
        <v>Coal Consumption</v>
      </c>
      <c r="F275" s="310">
        <f t="shared" si="178"/>
        <v>0</v>
      </c>
      <c r="G275" s="310" t="str">
        <f t="shared" si="178"/>
        <v>exajoules</v>
      </c>
      <c r="H275" s="310">
        <f t="shared" si="178"/>
        <v>0</v>
      </c>
      <c r="I275" s="310">
        <f t="shared" si="178"/>
        <v>0</v>
      </c>
      <c r="J275" s="310">
        <f t="shared" si="178"/>
        <v>0</v>
      </c>
      <c r="K275" s="310">
        <f t="shared" si="178"/>
        <v>0</v>
      </c>
      <c r="L275" s="310">
        <f t="shared" si="178"/>
        <v>0</v>
      </c>
      <c r="M275" s="310">
        <f t="shared" ref="M275:AR275" si="179" xml:space="preserve"> M$45</f>
        <v>0</v>
      </c>
      <c r="N275" s="310">
        <f t="shared" si="179"/>
        <v>58.104641831680446</v>
      </c>
      <c r="O275" s="310">
        <f t="shared" si="179"/>
        <v>58.766737854208131</v>
      </c>
      <c r="P275" s="310">
        <f t="shared" si="179"/>
        <v>57.818915035720558</v>
      </c>
      <c r="Q275" s="310">
        <f t="shared" si="179"/>
        <v>58.684128035214179</v>
      </c>
      <c r="R275" s="310">
        <f t="shared" si="179"/>
        <v>60.475449025533003</v>
      </c>
      <c r="S275" s="310">
        <f t="shared" si="179"/>
        <v>61.410989246262453</v>
      </c>
      <c r="T275" s="310">
        <f t="shared" si="179"/>
        <v>61.07745332503935</v>
      </c>
      <c r="U275" s="310">
        <f t="shared" si="179"/>
        <v>61.755597132633085</v>
      </c>
      <c r="V275" s="310">
        <f t="shared" si="179"/>
        <v>63.604258364410605</v>
      </c>
      <c r="W275" s="310">
        <f t="shared" si="179"/>
        <v>63.655384377381203</v>
      </c>
      <c r="X275" s="310">
        <f t="shared" si="179"/>
        <v>64.888335960636994</v>
      </c>
      <c r="Y275" s="310">
        <f t="shared" si="179"/>
        <v>67.278546028760275</v>
      </c>
      <c r="Z275" s="310">
        <f t="shared" si="179"/>
        <v>69.26865718666042</v>
      </c>
      <c r="AA275" s="310">
        <f t="shared" si="179"/>
        <v>70.048429460629052</v>
      </c>
      <c r="AB275" s="310">
        <f t="shared" si="179"/>
        <v>73.308712002926498</v>
      </c>
      <c r="AC275" s="310">
        <f t="shared" si="179"/>
        <v>75.087366550951785</v>
      </c>
      <c r="AD275" s="310">
        <f t="shared" si="179"/>
        <v>76.138822177670335</v>
      </c>
      <c r="AE275" s="310">
        <f t="shared" si="179"/>
        <v>76.983922269138418</v>
      </c>
      <c r="AF275" s="310">
        <f t="shared" si="179"/>
        <v>79.362014630189265</v>
      </c>
      <c r="AG275" s="310">
        <f t="shared" si="179"/>
        <v>82.798231347673891</v>
      </c>
      <c r="AH275" s="310">
        <f t="shared" si="179"/>
        <v>86.350185954568033</v>
      </c>
      <c r="AI275" s="310">
        <f t="shared" si="179"/>
        <v>87.321708928275996</v>
      </c>
      <c r="AJ275" s="310">
        <f t="shared" si="179"/>
        <v>90.756955543366374</v>
      </c>
      <c r="AK275" s="310">
        <f t="shared" si="179"/>
        <v>93.472655473366231</v>
      </c>
      <c r="AL275" s="310">
        <f t="shared" si="179"/>
        <v>94.368436382890877</v>
      </c>
      <c r="AM275" s="310">
        <f t="shared" si="179"/>
        <v>93.22191350373835</v>
      </c>
      <c r="AN275" s="310">
        <f t="shared" si="179"/>
        <v>92.313914039731202</v>
      </c>
      <c r="AO275" s="310">
        <f t="shared" si="179"/>
        <v>91.979780108430575</v>
      </c>
      <c r="AP275" s="310">
        <f t="shared" si="179"/>
        <v>92.430389476469315</v>
      </c>
      <c r="AQ275" s="310">
        <f t="shared" si="179"/>
        <v>92.784749888887475</v>
      </c>
      <c r="AR275" s="310">
        <f t="shared" si="179"/>
        <v>93.435631238891915</v>
      </c>
      <c r="AS275" s="310">
        <f t="shared" ref="AS275:BR275" si="180" xml:space="preserve"> AS$45</f>
        <v>95.659645279854516</v>
      </c>
      <c r="AT275" s="310">
        <f t="shared" si="180"/>
        <v>95.496525018152951</v>
      </c>
      <c r="AU275" s="310">
        <f t="shared" si="180"/>
        <v>94.894405068156132</v>
      </c>
      <c r="AV275" s="310">
        <f t="shared" si="180"/>
        <v>95.478814778904749</v>
      </c>
      <c r="AW275" s="310">
        <f t="shared" si="180"/>
        <v>98.702247587182953</v>
      </c>
      <c r="AX275" s="310">
        <f t="shared" si="180"/>
        <v>100.26893322984439</v>
      </c>
      <c r="AY275" s="310">
        <f t="shared" si="180"/>
        <v>104.20063312125146</v>
      </c>
      <c r="AZ275" s="310">
        <f t="shared" si="180"/>
        <v>113.38734104835135</v>
      </c>
      <c r="BA275" s="310">
        <f t="shared" si="180"/>
        <v>121.19153113740292</v>
      </c>
      <c r="BB275" s="310">
        <f t="shared" si="180"/>
        <v>130.21472400482065</v>
      </c>
      <c r="BC275" s="310">
        <f t="shared" si="180"/>
        <v>137.0543171603349</v>
      </c>
      <c r="BD275" s="310">
        <f t="shared" si="180"/>
        <v>144.80493153974095</v>
      </c>
      <c r="BE275" s="310">
        <f t="shared" si="180"/>
        <v>146.77361175568032</v>
      </c>
      <c r="BF275" s="310">
        <f t="shared" si="180"/>
        <v>144.53496202992002</v>
      </c>
      <c r="BG275" s="310">
        <f t="shared" si="180"/>
        <v>151.18992085364403</v>
      </c>
      <c r="BH275" s="310">
        <f t="shared" si="180"/>
        <v>158.4649525765056</v>
      </c>
      <c r="BI275" s="310">
        <f t="shared" si="180"/>
        <v>159.06711348383297</v>
      </c>
      <c r="BJ275" s="310">
        <f t="shared" si="180"/>
        <v>161.97635197650811</v>
      </c>
      <c r="BK275" s="310">
        <f t="shared" si="180"/>
        <v>161.83583686534587</v>
      </c>
      <c r="BL275" s="310">
        <f t="shared" si="180"/>
        <v>157.83889562192979</v>
      </c>
      <c r="BM275" s="310">
        <f t="shared" si="180"/>
        <v>155.50417705919077</v>
      </c>
      <c r="BN275" s="310">
        <f t="shared" si="180"/>
        <v>156.09410558574135</v>
      </c>
      <c r="BO275" s="310">
        <f t="shared" si="180"/>
        <v>158.79393522196364</v>
      </c>
      <c r="BP275" s="310">
        <f t="shared" si="180"/>
        <v>157.85704689805073</v>
      </c>
      <c r="BQ275" s="310">
        <f t="shared" si="180"/>
        <v>0</v>
      </c>
      <c r="BR275" s="310">
        <f t="shared" si="180"/>
        <v>0</v>
      </c>
    </row>
    <row r="276" spans="1:70" ht="12.75" customHeight="1" x14ac:dyDescent="0.3">
      <c r="E276" s="47" t="s">
        <v>852</v>
      </c>
      <c r="G276" s="47" t="s">
        <v>656</v>
      </c>
      <c r="I276" s="128">
        <f t="shared" ref="I276:L276" si="181">IFERROR(I275/I274,0)</f>
        <v>0</v>
      </c>
      <c r="J276" s="128">
        <f t="shared" si="181"/>
        <v>0</v>
      </c>
      <c r="K276" s="128">
        <f t="shared" si="181"/>
        <v>0</v>
      </c>
      <c r="L276" s="128">
        <f t="shared" si="181"/>
        <v>0</v>
      </c>
      <c r="M276" s="128">
        <f t="shared" ref="M276:AR276" si="182">IFERROR(M275/M274,0)</f>
        <v>0</v>
      </c>
      <c r="N276" s="128">
        <f t="shared" si="182"/>
        <v>0</v>
      </c>
      <c r="O276" s="128">
        <f t="shared" si="182"/>
        <v>0</v>
      </c>
      <c r="P276" s="128">
        <f t="shared" si="182"/>
        <v>0</v>
      </c>
      <c r="Q276" s="128">
        <f t="shared" si="182"/>
        <v>0</v>
      </c>
      <c r="R276" s="128">
        <f t="shared" si="182"/>
        <v>0</v>
      </c>
      <c r="S276" s="128">
        <f t="shared" si="182"/>
        <v>0</v>
      </c>
      <c r="T276" s="128">
        <f t="shared" si="182"/>
        <v>0</v>
      </c>
      <c r="U276" s="128">
        <f t="shared" si="182"/>
        <v>0</v>
      </c>
      <c r="V276" s="128">
        <f t="shared" si="182"/>
        <v>0</v>
      </c>
      <c r="W276" s="128">
        <f t="shared" si="182"/>
        <v>0</v>
      </c>
      <c r="X276" s="128">
        <f t="shared" si="182"/>
        <v>0</v>
      </c>
      <c r="Y276" s="128">
        <f t="shared" si="182"/>
        <v>0</v>
      </c>
      <c r="Z276" s="128">
        <f t="shared" si="182"/>
        <v>0</v>
      </c>
      <c r="AA276" s="128">
        <f t="shared" si="182"/>
        <v>0</v>
      </c>
      <c r="AB276" s="128">
        <f t="shared" si="182"/>
        <v>0</v>
      </c>
      <c r="AC276" s="128">
        <f t="shared" si="182"/>
        <v>0</v>
      </c>
      <c r="AD276" s="128">
        <f t="shared" si="182"/>
        <v>3859.6116563949931</v>
      </c>
      <c r="AE276" s="128">
        <f t="shared" si="182"/>
        <v>3903.4872457744577</v>
      </c>
      <c r="AF276" s="128">
        <f t="shared" si="182"/>
        <v>4045.4071762100857</v>
      </c>
      <c r="AG276" s="128">
        <f t="shared" si="182"/>
        <v>4239.5810220733401</v>
      </c>
      <c r="AH276" s="128">
        <f t="shared" si="182"/>
        <v>4408.3918353625677</v>
      </c>
      <c r="AI276" s="128">
        <f t="shared" si="182"/>
        <v>4468.0229741836229</v>
      </c>
      <c r="AJ276" s="128">
        <f t="shared" si="182"/>
        <v>4648.086898963631</v>
      </c>
      <c r="AK276" s="128">
        <f t="shared" si="182"/>
        <v>4782.2511494097398</v>
      </c>
      <c r="AL276" s="128">
        <f t="shared" si="182"/>
        <v>4833.6174788424532</v>
      </c>
      <c r="AM276" s="128">
        <f t="shared" si="182"/>
        <v>4685.2776376258362</v>
      </c>
      <c r="AN276" s="128">
        <f t="shared" si="182"/>
        <v>4594.548080878425</v>
      </c>
      <c r="AO276" s="128">
        <f t="shared" si="182"/>
        <v>4553.2943391813651</v>
      </c>
      <c r="AP276" s="128">
        <f t="shared" si="182"/>
        <v>4581.337860167645</v>
      </c>
      <c r="AQ276" s="128">
        <f t="shared" si="182"/>
        <v>4584.6308888798449</v>
      </c>
      <c r="AR276" s="128">
        <f t="shared" si="182"/>
        <v>4605.7639515691999</v>
      </c>
      <c r="AS276" s="128">
        <f t="shared" ref="AS276:BR276" si="183">IFERROR(AS275/AS274,0)</f>
        <v>4717.1263234850649</v>
      </c>
      <c r="AT276" s="128">
        <f t="shared" si="183"/>
        <v>4678.1160751497346</v>
      </c>
      <c r="AU276" s="128">
        <f t="shared" si="183"/>
        <v>4640.0941856818117</v>
      </c>
      <c r="AV276" s="128">
        <f t="shared" si="183"/>
        <v>4673.5305898690403</v>
      </c>
      <c r="AW276" s="128">
        <f t="shared" si="183"/>
        <v>4816.2050136174339</v>
      </c>
      <c r="AX276" s="128">
        <f t="shared" si="183"/>
        <v>4905.9971048765074</v>
      </c>
      <c r="AY276" s="128">
        <f t="shared" si="183"/>
        <v>5083.9406813114019</v>
      </c>
      <c r="AZ276" s="128">
        <f t="shared" si="183"/>
        <v>5522.6818867760712</v>
      </c>
      <c r="BA276" s="128">
        <f t="shared" si="183"/>
        <v>5848.7542955587078</v>
      </c>
      <c r="BB276" s="128">
        <f t="shared" si="183"/>
        <v>6281.7737869383782</v>
      </c>
      <c r="BC276" s="128">
        <f t="shared" si="183"/>
        <v>6634.531920592387</v>
      </c>
      <c r="BD276" s="128">
        <f t="shared" si="183"/>
        <v>6979.8571139230216</v>
      </c>
      <c r="BE276" s="128">
        <f t="shared" si="183"/>
        <v>7118.7957017446233</v>
      </c>
      <c r="BF276" s="128">
        <f t="shared" si="183"/>
        <v>7131.74211985483</v>
      </c>
      <c r="BG276" s="128">
        <f t="shared" si="183"/>
        <v>7477.9125480778603</v>
      </c>
      <c r="BH276" s="128">
        <f t="shared" si="183"/>
        <v>7790.4583878795256</v>
      </c>
      <c r="BI276" s="128">
        <f t="shared" si="183"/>
        <v>7952.7882498460149</v>
      </c>
      <c r="BJ276" s="128">
        <f t="shared" si="183"/>
        <v>8024.1901499075457</v>
      </c>
      <c r="BK276" s="128">
        <f t="shared" si="183"/>
        <v>7970.7463889261471</v>
      </c>
      <c r="BL276" s="128">
        <f t="shared" si="183"/>
        <v>7758.0925925688962</v>
      </c>
      <c r="BM276" s="128">
        <f t="shared" si="183"/>
        <v>7585.6091462249497</v>
      </c>
      <c r="BN276" s="128">
        <f t="shared" si="183"/>
        <v>7648.5241966950043</v>
      </c>
      <c r="BO276" s="128">
        <f t="shared" si="183"/>
        <v>7783.7080887314241</v>
      </c>
      <c r="BP276" s="128">
        <f t="shared" si="183"/>
        <v>7657.9372999859916</v>
      </c>
      <c r="BQ276" s="128">
        <f t="shared" si="183"/>
        <v>0</v>
      </c>
      <c r="BR276" s="128">
        <f t="shared" si="183"/>
        <v>0</v>
      </c>
    </row>
    <row r="278" spans="1:70" ht="12.75" customHeight="1" x14ac:dyDescent="0.3">
      <c r="A278" s="2"/>
      <c r="B278" s="2"/>
      <c r="C278" s="91" t="s">
        <v>908</v>
      </c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0"/>
      <c r="P278" s="70"/>
      <c r="Q278" s="70"/>
      <c r="R278" s="422"/>
      <c r="S278" s="422"/>
      <c r="T278" s="422"/>
      <c r="U278" s="422"/>
      <c r="V278" s="422"/>
      <c r="W278" s="422"/>
      <c r="X278" s="422"/>
      <c r="Y278" s="422"/>
      <c r="Z278" s="422"/>
      <c r="AA278" s="422"/>
      <c r="AB278" s="422"/>
      <c r="AC278" s="422"/>
      <c r="AD278" s="422"/>
      <c r="AE278" s="422"/>
      <c r="AF278" s="422"/>
      <c r="AG278" s="422"/>
      <c r="AH278" s="422"/>
      <c r="AI278" s="422"/>
      <c r="AJ278" s="422"/>
      <c r="AK278" s="422"/>
      <c r="AL278" s="422"/>
      <c r="AM278" s="422"/>
      <c r="AN278" s="422"/>
      <c r="AO278" s="422"/>
      <c r="AP278" s="422"/>
      <c r="AQ278" s="422"/>
      <c r="AR278" s="422"/>
      <c r="AS278" s="422"/>
      <c r="AT278" s="422"/>
      <c r="AU278" s="422"/>
      <c r="AV278" s="422"/>
      <c r="AW278" s="422"/>
      <c r="AX278" s="422"/>
      <c r="AY278" s="422"/>
      <c r="AZ278" s="422"/>
      <c r="BA278" s="422"/>
      <c r="BB278" s="422"/>
      <c r="BC278" s="422"/>
      <c r="BD278" s="422"/>
      <c r="BE278" s="422"/>
      <c r="BF278" s="422"/>
      <c r="BG278" s="422"/>
      <c r="BH278" s="422"/>
      <c r="BI278" s="422"/>
      <c r="BJ278" s="422"/>
      <c r="BK278" s="422"/>
      <c r="BL278" s="422"/>
      <c r="BM278" s="422"/>
      <c r="BN278" s="422"/>
      <c r="BO278" s="422"/>
      <c r="BP278" s="422"/>
      <c r="BQ278" s="422"/>
      <c r="BR278" s="75"/>
    </row>
    <row r="279" spans="1:70" ht="12.75" customHeight="1" x14ac:dyDescent="0.3">
      <c r="E279" s="310" t="str">
        <f t="shared" ref="E279:L279" si="184" xml:space="preserve"> E$43</f>
        <v>Coal Production</v>
      </c>
      <c r="F279" s="310">
        <f t="shared" si="184"/>
        <v>0</v>
      </c>
      <c r="G279" s="310" t="str">
        <f t="shared" si="184"/>
        <v>e6tons</v>
      </c>
      <c r="H279" s="310">
        <f t="shared" si="184"/>
        <v>0</v>
      </c>
      <c r="I279" s="310">
        <f t="shared" si="184"/>
        <v>0</v>
      </c>
      <c r="J279" s="310">
        <f t="shared" si="184"/>
        <v>0</v>
      </c>
      <c r="K279" s="310">
        <f t="shared" si="184"/>
        <v>0</v>
      </c>
      <c r="L279" s="310">
        <f t="shared" si="184"/>
        <v>0</v>
      </c>
      <c r="M279" s="310">
        <f t="shared" ref="M279:AR279" si="185" xml:space="preserve"> M$43</f>
        <v>0</v>
      </c>
      <c r="N279" s="310">
        <f t="shared" si="185"/>
        <v>0</v>
      </c>
      <c r="O279" s="310">
        <f t="shared" si="185"/>
        <v>0</v>
      </c>
      <c r="P279" s="310">
        <f t="shared" si="185"/>
        <v>0</v>
      </c>
      <c r="Q279" s="310">
        <f t="shared" si="185"/>
        <v>0</v>
      </c>
      <c r="R279" s="310">
        <f t="shared" si="185"/>
        <v>0</v>
      </c>
      <c r="S279" s="310">
        <f t="shared" si="185"/>
        <v>0</v>
      </c>
      <c r="T279" s="310">
        <f t="shared" si="185"/>
        <v>0</v>
      </c>
      <c r="U279" s="310">
        <f t="shared" si="185"/>
        <v>0</v>
      </c>
      <c r="V279" s="310">
        <f t="shared" si="185"/>
        <v>0</v>
      </c>
      <c r="W279" s="310">
        <f t="shared" si="185"/>
        <v>0</v>
      </c>
      <c r="X279" s="310">
        <f t="shared" si="185"/>
        <v>0</v>
      </c>
      <c r="Y279" s="310">
        <f t="shared" si="185"/>
        <v>0</v>
      </c>
      <c r="Z279" s="310">
        <f t="shared" si="185"/>
        <v>0</v>
      </c>
      <c r="AA279" s="310">
        <f t="shared" si="185"/>
        <v>0</v>
      </c>
      <c r="AB279" s="310">
        <f t="shared" si="185"/>
        <v>0</v>
      </c>
      <c r="AC279" s="310">
        <f t="shared" si="185"/>
        <v>0</v>
      </c>
      <c r="AD279" s="310">
        <f t="shared" si="185"/>
        <v>3916.5141904698671</v>
      </c>
      <c r="AE279" s="310">
        <f t="shared" si="185"/>
        <v>4055.4533416961845</v>
      </c>
      <c r="AF279" s="310">
        <f t="shared" si="185"/>
        <v>4063.8489602067443</v>
      </c>
      <c r="AG279" s="310">
        <f t="shared" si="185"/>
        <v>4260.5328880350753</v>
      </c>
      <c r="AH279" s="310">
        <f t="shared" si="185"/>
        <v>4462.8094474490135</v>
      </c>
      <c r="AI279" s="310">
        <f t="shared" si="185"/>
        <v>4578.8261201086943</v>
      </c>
      <c r="AJ279" s="310">
        <f t="shared" si="185"/>
        <v>4668.9857456627196</v>
      </c>
      <c r="AK279" s="310">
        <f t="shared" si="185"/>
        <v>4777.2792291488067</v>
      </c>
      <c r="AL279" s="310">
        <f t="shared" si="185"/>
        <v>4867.1576280142344</v>
      </c>
      <c r="AM279" s="310">
        <f t="shared" si="185"/>
        <v>4764.3063295870579</v>
      </c>
      <c r="AN279" s="310">
        <f t="shared" si="185"/>
        <v>4589.7658750856554</v>
      </c>
      <c r="AO279" s="310">
        <f t="shared" si="185"/>
        <v>4556.6569124279913</v>
      </c>
      <c r="AP279" s="310">
        <f t="shared" si="185"/>
        <v>4424.8884868080668</v>
      </c>
      <c r="AQ279" s="310">
        <f t="shared" si="185"/>
        <v>4512.0231501406233</v>
      </c>
      <c r="AR279" s="310">
        <f t="shared" si="185"/>
        <v>4638.6623889911252</v>
      </c>
      <c r="AS279" s="310">
        <f t="shared" ref="AS279:BR279" si="186" xml:space="preserve"> AS$43</f>
        <v>4703.5675281875583</v>
      </c>
      <c r="AT279" s="310">
        <f t="shared" si="186"/>
        <v>4741.2968430894862</v>
      </c>
      <c r="AU279" s="310">
        <f t="shared" si="186"/>
        <v>4647.4620983906279</v>
      </c>
      <c r="AV279" s="310">
        <f t="shared" si="186"/>
        <v>4653.745418866939</v>
      </c>
      <c r="AW279" s="310">
        <f t="shared" si="186"/>
        <v>4707.750079958043</v>
      </c>
      <c r="AX279" s="310">
        <f t="shared" si="186"/>
        <v>4920.6742245930964</v>
      </c>
      <c r="AY279" s="310">
        <f t="shared" si="186"/>
        <v>4966.1135031017093</v>
      </c>
      <c r="AZ279" s="310">
        <f t="shared" si="186"/>
        <v>5321.3420758943303</v>
      </c>
      <c r="BA279" s="310">
        <f t="shared" si="186"/>
        <v>5729.3798476248303</v>
      </c>
      <c r="BB279" s="310">
        <f t="shared" si="186"/>
        <v>6086.9560944641407</v>
      </c>
      <c r="BC279" s="310">
        <f t="shared" si="186"/>
        <v>6419.827199688264</v>
      </c>
      <c r="BD279" s="310">
        <f t="shared" si="186"/>
        <v>6672.8207536991895</v>
      </c>
      <c r="BE279" s="310">
        <f t="shared" si="186"/>
        <v>6933.4641002109674</v>
      </c>
      <c r="BF279" s="310">
        <f t="shared" si="186"/>
        <v>7050.769879852679</v>
      </c>
      <c r="BG279" s="310">
        <f t="shared" si="186"/>
        <v>7459.8561012960718</v>
      </c>
      <c r="BH279" s="310">
        <f t="shared" si="186"/>
        <v>7956.5289374285639</v>
      </c>
      <c r="BI279" s="310">
        <f t="shared" si="186"/>
        <v>8184.401555703409</v>
      </c>
      <c r="BJ279" s="310">
        <f t="shared" si="186"/>
        <v>8255.2560125844684</v>
      </c>
      <c r="BK279" s="310">
        <f t="shared" si="186"/>
        <v>8178.491170865359</v>
      </c>
      <c r="BL279" s="310">
        <f t="shared" si="186"/>
        <v>7946.8225450864875</v>
      </c>
      <c r="BM279" s="310">
        <f t="shared" si="186"/>
        <v>7478.1801300878133</v>
      </c>
      <c r="BN279" s="310">
        <f t="shared" si="186"/>
        <v>7700.6940878692203</v>
      </c>
      <c r="BO279" s="310">
        <f t="shared" si="186"/>
        <v>8090.9261465999498</v>
      </c>
      <c r="BP279" s="310">
        <f t="shared" si="186"/>
        <v>8129.3849638490246</v>
      </c>
      <c r="BQ279" s="310">
        <f t="shared" si="186"/>
        <v>0</v>
      </c>
      <c r="BR279" s="310">
        <f t="shared" si="186"/>
        <v>0</v>
      </c>
    </row>
    <row r="280" spans="1:70" ht="12.75" customHeight="1" x14ac:dyDescent="0.3">
      <c r="E280" s="310" t="str">
        <f t="shared" ref="E280:L280" si="187" xml:space="preserve"> E$276</f>
        <v>Coal Consumption</v>
      </c>
      <c r="F280" s="310">
        <f t="shared" si="187"/>
        <v>0</v>
      </c>
      <c r="G280" s="310" t="str">
        <f t="shared" si="187"/>
        <v>e6tons</v>
      </c>
      <c r="H280" s="310">
        <f t="shared" si="187"/>
        <v>0</v>
      </c>
      <c r="I280" s="310">
        <f t="shared" si="187"/>
        <v>0</v>
      </c>
      <c r="J280" s="310">
        <f t="shared" si="187"/>
        <v>0</v>
      </c>
      <c r="K280" s="310">
        <f t="shared" si="187"/>
        <v>0</v>
      </c>
      <c r="L280" s="310">
        <f t="shared" si="187"/>
        <v>0</v>
      </c>
      <c r="M280" s="310">
        <f t="shared" ref="M280:AR280" si="188" xml:space="preserve"> M$276</f>
        <v>0</v>
      </c>
      <c r="N280" s="310">
        <f t="shared" si="188"/>
        <v>0</v>
      </c>
      <c r="O280" s="310">
        <f t="shared" si="188"/>
        <v>0</v>
      </c>
      <c r="P280" s="310">
        <f t="shared" si="188"/>
        <v>0</v>
      </c>
      <c r="Q280" s="310">
        <f t="shared" si="188"/>
        <v>0</v>
      </c>
      <c r="R280" s="310">
        <f t="shared" si="188"/>
        <v>0</v>
      </c>
      <c r="S280" s="310">
        <f t="shared" si="188"/>
        <v>0</v>
      </c>
      <c r="T280" s="310">
        <f t="shared" si="188"/>
        <v>0</v>
      </c>
      <c r="U280" s="310">
        <f t="shared" si="188"/>
        <v>0</v>
      </c>
      <c r="V280" s="310">
        <f t="shared" si="188"/>
        <v>0</v>
      </c>
      <c r="W280" s="310">
        <f t="shared" si="188"/>
        <v>0</v>
      </c>
      <c r="X280" s="310">
        <f t="shared" si="188"/>
        <v>0</v>
      </c>
      <c r="Y280" s="310">
        <f t="shared" si="188"/>
        <v>0</v>
      </c>
      <c r="Z280" s="310">
        <f t="shared" si="188"/>
        <v>0</v>
      </c>
      <c r="AA280" s="310">
        <f t="shared" si="188"/>
        <v>0</v>
      </c>
      <c r="AB280" s="310">
        <f t="shared" si="188"/>
        <v>0</v>
      </c>
      <c r="AC280" s="310">
        <f t="shared" si="188"/>
        <v>0</v>
      </c>
      <c r="AD280" s="310">
        <f t="shared" si="188"/>
        <v>3859.6116563949931</v>
      </c>
      <c r="AE280" s="310">
        <f t="shared" si="188"/>
        <v>3903.4872457744577</v>
      </c>
      <c r="AF280" s="310">
        <f t="shared" si="188"/>
        <v>4045.4071762100857</v>
      </c>
      <c r="AG280" s="310">
        <f t="shared" si="188"/>
        <v>4239.5810220733401</v>
      </c>
      <c r="AH280" s="310">
        <f t="shared" si="188"/>
        <v>4408.3918353625677</v>
      </c>
      <c r="AI280" s="310">
        <f t="shared" si="188"/>
        <v>4468.0229741836229</v>
      </c>
      <c r="AJ280" s="310">
        <f t="shared" si="188"/>
        <v>4648.086898963631</v>
      </c>
      <c r="AK280" s="310">
        <f t="shared" si="188"/>
        <v>4782.2511494097398</v>
      </c>
      <c r="AL280" s="310">
        <f t="shared" si="188"/>
        <v>4833.6174788424532</v>
      </c>
      <c r="AM280" s="310">
        <f t="shared" si="188"/>
        <v>4685.2776376258362</v>
      </c>
      <c r="AN280" s="310">
        <f t="shared" si="188"/>
        <v>4594.548080878425</v>
      </c>
      <c r="AO280" s="310">
        <f t="shared" si="188"/>
        <v>4553.2943391813651</v>
      </c>
      <c r="AP280" s="310">
        <f t="shared" si="188"/>
        <v>4581.337860167645</v>
      </c>
      <c r="AQ280" s="310">
        <f t="shared" si="188"/>
        <v>4584.6308888798449</v>
      </c>
      <c r="AR280" s="310">
        <f t="shared" si="188"/>
        <v>4605.7639515691999</v>
      </c>
      <c r="AS280" s="310">
        <f t="shared" ref="AS280:BR280" si="189" xml:space="preserve"> AS$276</f>
        <v>4717.1263234850649</v>
      </c>
      <c r="AT280" s="310">
        <f t="shared" si="189"/>
        <v>4678.1160751497346</v>
      </c>
      <c r="AU280" s="310">
        <f t="shared" si="189"/>
        <v>4640.0941856818117</v>
      </c>
      <c r="AV280" s="310">
        <f t="shared" si="189"/>
        <v>4673.5305898690403</v>
      </c>
      <c r="AW280" s="310">
        <f t="shared" si="189"/>
        <v>4816.2050136174339</v>
      </c>
      <c r="AX280" s="310">
        <f t="shared" si="189"/>
        <v>4905.9971048765074</v>
      </c>
      <c r="AY280" s="310">
        <f t="shared" si="189"/>
        <v>5083.9406813114019</v>
      </c>
      <c r="AZ280" s="310">
        <f t="shared" si="189"/>
        <v>5522.6818867760712</v>
      </c>
      <c r="BA280" s="310">
        <f t="shared" si="189"/>
        <v>5848.7542955587078</v>
      </c>
      <c r="BB280" s="310">
        <f t="shared" si="189"/>
        <v>6281.7737869383782</v>
      </c>
      <c r="BC280" s="310">
        <f t="shared" si="189"/>
        <v>6634.531920592387</v>
      </c>
      <c r="BD280" s="310">
        <f t="shared" si="189"/>
        <v>6979.8571139230216</v>
      </c>
      <c r="BE280" s="310">
        <f t="shared" si="189"/>
        <v>7118.7957017446233</v>
      </c>
      <c r="BF280" s="310">
        <f t="shared" si="189"/>
        <v>7131.74211985483</v>
      </c>
      <c r="BG280" s="310">
        <f t="shared" si="189"/>
        <v>7477.9125480778603</v>
      </c>
      <c r="BH280" s="310">
        <f t="shared" si="189"/>
        <v>7790.4583878795256</v>
      </c>
      <c r="BI280" s="310">
        <f t="shared" si="189"/>
        <v>7952.7882498460149</v>
      </c>
      <c r="BJ280" s="310">
        <f t="shared" si="189"/>
        <v>8024.1901499075457</v>
      </c>
      <c r="BK280" s="310">
        <f t="shared" si="189"/>
        <v>7970.7463889261471</v>
      </c>
      <c r="BL280" s="310">
        <f t="shared" si="189"/>
        <v>7758.0925925688962</v>
      </c>
      <c r="BM280" s="310">
        <f t="shared" si="189"/>
        <v>7585.6091462249497</v>
      </c>
      <c r="BN280" s="310">
        <f t="shared" si="189"/>
        <v>7648.5241966950043</v>
      </c>
      <c r="BO280" s="310">
        <f t="shared" si="189"/>
        <v>7783.7080887314241</v>
      </c>
      <c r="BP280" s="310">
        <f t="shared" si="189"/>
        <v>7657.9372999859916</v>
      </c>
      <c r="BQ280" s="310">
        <f t="shared" si="189"/>
        <v>0</v>
      </c>
      <c r="BR280" s="310">
        <f t="shared" si="189"/>
        <v>0</v>
      </c>
    </row>
    <row r="281" spans="1:70" ht="12.75" customHeight="1" x14ac:dyDescent="0.3">
      <c r="E281" s="310" t="s">
        <v>921</v>
      </c>
      <c r="F281" s="310"/>
      <c r="G281" s="310" t="s">
        <v>656</v>
      </c>
      <c r="H281" s="310"/>
      <c r="I281" s="310">
        <f t="shared" ref="I281:L281" si="190">I279-I280</f>
        <v>0</v>
      </c>
      <c r="J281" s="310">
        <f t="shared" si="190"/>
        <v>0</v>
      </c>
      <c r="K281" s="310">
        <f t="shared" si="190"/>
        <v>0</v>
      </c>
      <c r="L281" s="310">
        <f t="shared" si="190"/>
        <v>0</v>
      </c>
      <c r="M281" s="310">
        <f t="shared" ref="M281:AR281" si="191">M279-M280</f>
        <v>0</v>
      </c>
      <c r="N281" s="310">
        <f t="shared" si="191"/>
        <v>0</v>
      </c>
      <c r="O281" s="310">
        <f t="shared" si="191"/>
        <v>0</v>
      </c>
      <c r="P281" s="310">
        <f t="shared" si="191"/>
        <v>0</v>
      </c>
      <c r="Q281" s="310">
        <f t="shared" si="191"/>
        <v>0</v>
      </c>
      <c r="R281" s="310">
        <f t="shared" si="191"/>
        <v>0</v>
      </c>
      <c r="S281" s="310">
        <f t="shared" si="191"/>
        <v>0</v>
      </c>
      <c r="T281" s="310">
        <f t="shared" si="191"/>
        <v>0</v>
      </c>
      <c r="U281" s="310">
        <f t="shared" si="191"/>
        <v>0</v>
      </c>
      <c r="V281" s="310">
        <f t="shared" si="191"/>
        <v>0</v>
      </c>
      <c r="W281" s="310">
        <f t="shared" si="191"/>
        <v>0</v>
      </c>
      <c r="X281" s="310">
        <f t="shared" si="191"/>
        <v>0</v>
      </c>
      <c r="Y281" s="310">
        <f t="shared" si="191"/>
        <v>0</v>
      </c>
      <c r="Z281" s="310">
        <f t="shared" si="191"/>
        <v>0</v>
      </c>
      <c r="AA281" s="310">
        <f t="shared" si="191"/>
        <v>0</v>
      </c>
      <c r="AB281" s="310">
        <f t="shared" si="191"/>
        <v>0</v>
      </c>
      <c r="AC281" s="310">
        <f t="shared" si="191"/>
        <v>0</v>
      </c>
      <c r="AD281" s="310">
        <f t="shared" si="191"/>
        <v>56.902534074873984</v>
      </c>
      <c r="AE281" s="310">
        <f t="shared" si="191"/>
        <v>151.96609592172672</v>
      </c>
      <c r="AF281" s="310">
        <f t="shared" si="191"/>
        <v>18.441783996658614</v>
      </c>
      <c r="AG281" s="310">
        <f t="shared" si="191"/>
        <v>20.951865961735166</v>
      </c>
      <c r="AH281" s="310">
        <f t="shared" si="191"/>
        <v>54.417612086445843</v>
      </c>
      <c r="AI281" s="310">
        <f t="shared" si="191"/>
        <v>110.80314592507148</v>
      </c>
      <c r="AJ281" s="310">
        <f t="shared" si="191"/>
        <v>20.898846699088608</v>
      </c>
      <c r="AK281" s="310">
        <f t="shared" si="191"/>
        <v>-4.971920260933075</v>
      </c>
      <c r="AL281" s="310">
        <f t="shared" si="191"/>
        <v>33.540149171781195</v>
      </c>
      <c r="AM281" s="310">
        <f t="shared" si="191"/>
        <v>79.028691961221739</v>
      </c>
      <c r="AN281" s="310">
        <f t="shared" si="191"/>
        <v>-4.7822057927696733</v>
      </c>
      <c r="AO281" s="310">
        <f t="shared" si="191"/>
        <v>3.3625732466261979</v>
      </c>
      <c r="AP281" s="310">
        <f t="shared" si="191"/>
        <v>-156.4493733595782</v>
      </c>
      <c r="AQ281" s="310">
        <f t="shared" si="191"/>
        <v>-72.607738739221531</v>
      </c>
      <c r="AR281" s="310">
        <f t="shared" si="191"/>
        <v>32.898437421925337</v>
      </c>
      <c r="AS281" s="310">
        <f t="shared" ref="AS281:BR281" si="192">AS279-AS280</f>
        <v>-13.558795297506549</v>
      </c>
      <c r="AT281" s="310">
        <f t="shared" si="192"/>
        <v>63.180767939751604</v>
      </c>
      <c r="AU281" s="310">
        <f t="shared" si="192"/>
        <v>7.3679127088162204</v>
      </c>
      <c r="AV281" s="310">
        <f t="shared" si="192"/>
        <v>-19.785171002101379</v>
      </c>
      <c r="AW281" s="310">
        <f t="shared" si="192"/>
        <v>-108.45493365939092</v>
      </c>
      <c r="AX281" s="310">
        <f t="shared" si="192"/>
        <v>14.677119716589004</v>
      </c>
      <c r="AY281" s="310">
        <f t="shared" si="192"/>
        <v>-117.82717820969265</v>
      </c>
      <c r="AZ281" s="310">
        <f t="shared" si="192"/>
        <v>-201.33981088174096</v>
      </c>
      <c r="BA281" s="310">
        <f t="shared" si="192"/>
        <v>-119.37444793387749</v>
      </c>
      <c r="BB281" s="310">
        <f t="shared" si="192"/>
        <v>-194.81769247423745</v>
      </c>
      <c r="BC281" s="310">
        <f t="shared" si="192"/>
        <v>-214.70472090412295</v>
      </c>
      <c r="BD281" s="310">
        <f t="shared" si="192"/>
        <v>-307.03636022383216</v>
      </c>
      <c r="BE281" s="310">
        <f t="shared" si="192"/>
        <v>-185.33160153365588</v>
      </c>
      <c r="BF281" s="310">
        <f t="shared" si="192"/>
        <v>-80.972240002151011</v>
      </c>
      <c r="BG281" s="310">
        <f t="shared" si="192"/>
        <v>-18.056446781788509</v>
      </c>
      <c r="BH281" s="310">
        <f t="shared" si="192"/>
        <v>166.07054954903833</v>
      </c>
      <c r="BI281" s="310">
        <f t="shared" si="192"/>
        <v>231.61330585739415</v>
      </c>
      <c r="BJ281" s="310">
        <f t="shared" si="192"/>
        <v>231.06586267692273</v>
      </c>
      <c r="BK281" s="310">
        <f t="shared" si="192"/>
        <v>207.74478193921186</v>
      </c>
      <c r="BL281" s="310">
        <f t="shared" si="192"/>
        <v>188.7299525175913</v>
      </c>
      <c r="BM281" s="310">
        <f t="shared" si="192"/>
        <v>-107.42901613713639</v>
      </c>
      <c r="BN281" s="310">
        <f t="shared" si="192"/>
        <v>52.169891174215991</v>
      </c>
      <c r="BO281" s="310">
        <f t="shared" si="192"/>
        <v>307.21805786852565</v>
      </c>
      <c r="BP281" s="310">
        <f t="shared" si="192"/>
        <v>471.44766386303309</v>
      </c>
      <c r="BQ281" s="310">
        <f t="shared" si="192"/>
        <v>0</v>
      </c>
      <c r="BR281" s="310">
        <f t="shared" si="192"/>
        <v>0</v>
      </c>
    </row>
    <row r="282" spans="1:70" s="481" customFormat="1" ht="12.75" customHeight="1" x14ac:dyDescent="0.3">
      <c r="A282" s="407"/>
      <c r="B282" s="407"/>
      <c r="C282" s="408"/>
      <c r="D282" s="421"/>
      <c r="E282" s="404" t="s">
        <v>922</v>
      </c>
      <c r="F282" s="404"/>
      <c r="G282" s="404" t="s">
        <v>74</v>
      </c>
      <c r="H282" s="404"/>
      <c r="I282" s="404">
        <f t="shared" ref="I282:L282" si="193">IFERROR(I281/I280,0)</f>
        <v>0</v>
      </c>
      <c r="J282" s="404">
        <f t="shared" si="193"/>
        <v>0</v>
      </c>
      <c r="K282" s="404">
        <f t="shared" si="193"/>
        <v>0</v>
      </c>
      <c r="L282" s="404">
        <f t="shared" si="193"/>
        <v>0</v>
      </c>
      <c r="M282" s="404">
        <f t="shared" ref="M282:AR282" si="194">IFERROR(M281/M280,0)</f>
        <v>0</v>
      </c>
      <c r="N282" s="404">
        <f t="shared" si="194"/>
        <v>0</v>
      </c>
      <c r="O282" s="404">
        <f t="shared" si="194"/>
        <v>0</v>
      </c>
      <c r="P282" s="404">
        <f t="shared" si="194"/>
        <v>0</v>
      </c>
      <c r="Q282" s="404">
        <f t="shared" si="194"/>
        <v>0</v>
      </c>
      <c r="R282" s="404">
        <f t="shared" si="194"/>
        <v>0</v>
      </c>
      <c r="S282" s="404">
        <f t="shared" si="194"/>
        <v>0</v>
      </c>
      <c r="T282" s="404">
        <f t="shared" si="194"/>
        <v>0</v>
      </c>
      <c r="U282" s="404">
        <f t="shared" si="194"/>
        <v>0</v>
      </c>
      <c r="V282" s="404">
        <f t="shared" si="194"/>
        <v>0</v>
      </c>
      <c r="W282" s="404">
        <f t="shared" si="194"/>
        <v>0</v>
      </c>
      <c r="X282" s="404">
        <f t="shared" si="194"/>
        <v>0</v>
      </c>
      <c r="Y282" s="404">
        <f t="shared" si="194"/>
        <v>0</v>
      </c>
      <c r="Z282" s="404">
        <f t="shared" si="194"/>
        <v>0</v>
      </c>
      <c r="AA282" s="404">
        <f t="shared" si="194"/>
        <v>0</v>
      </c>
      <c r="AB282" s="404">
        <f t="shared" si="194"/>
        <v>0</v>
      </c>
      <c r="AC282" s="404">
        <f t="shared" si="194"/>
        <v>0</v>
      </c>
      <c r="AD282" s="404">
        <f t="shared" si="194"/>
        <v>1.4743072397087447E-2</v>
      </c>
      <c r="AE282" s="404">
        <f t="shared" si="194"/>
        <v>3.8930854990298913E-2</v>
      </c>
      <c r="AF282" s="404">
        <f t="shared" si="194"/>
        <v>4.5586966140539857E-3</v>
      </c>
      <c r="AG282" s="404">
        <f t="shared" si="194"/>
        <v>4.9419661642623328E-3</v>
      </c>
      <c r="AH282" s="404">
        <f t="shared" si="194"/>
        <v>1.2344096014770491E-2</v>
      </c>
      <c r="AI282" s="404">
        <f t="shared" si="194"/>
        <v>2.4799144177479734E-2</v>
      </c>
      <c r="AJ282" s="404">
        <f t="shared" si="194"/>
        <v>4.496225469396529E-3</v>
      </c>
      <c r="AK282" s="404">
        <f t="shared" si="194"/>
        <v>-1.039661052001994E-3</v>
      </c>
      <c r="AL282" s="404">
        <f t="shared" si="194"/>
        <v>6.9389332769074098E-3</v>
      </c>
      <c r="AM282" s="404">
        <f t="shared" si="194"/>
        <v>1.6867451210696625E-2</v>
      </c>
      <c r="AN282" s="404">
        <f t="shared" si="194"/>
        <v>-1.0408435625414915E-3</v>
      </c>
      <c r="AO282" s="404">
        <f t="shared" si="194"/>
        <v>7.3849239608585323E-4</v>
      </c>
      <c r="AP282" s="404">
        <f t="shared" si="194"/>
        <v>-3.4149276507158377E-2</v>
      </c>
      <c r="AQ282" s="404">
        <f t="shared" si="194"/>
        <v>-1.5837204891528716E-2</v>
      </c>
      <c r="AR282" s="404">
        <f t="shared" si="194"/>
        <v>7.1428839532075294E-3</v>
      </c>
      <c r="AS282" s="404">
        <f t="shared" ref="AS282:BR282" si="195">IFERROR(AS281/AS280,0)</f>
        <v>-2.8743761281103792E-3</v>
      </c>
      <c r="AT282" s="404">
        <f t="shared" si="195"/>
        <v>1.3505600742865139E-2</v>
      </c>
      <c r="AU282" s="404">
        <f t="shared" si="195"/>
        <v>1.5878799899260202E-3</v>
      </c>
      <c r="AV282" s="404">
        <f t="shared" si="195"/>
        <v>-4.2334527658790377E-3</v>
      </c>
      <c r="AW282" s="404">
        <f t="shared" si="195"/>
        <v>-2.2518753531617378E-2</v>
      </c>
      <c r="AX282" s="404">
        <f t="shared" si="195"/>
        <v>2.9916690537791202E-3</v>
      </c>
      <c r="AY282" s="404">
        <f t="shared" si="195"/>
        <v>-2.3176347954417743E-2</v>
      </c>
      <c r="AZ282" s="404">
        <f t="shared" si="195"/>
        <v>-3.6456890874675268E-2</v>
      </c>
      <c r="BA282" s="404">
        <f t="shared" si="195"/>
        <v>-2.0410234710068999E-2</v>
      </c>
      <c r="BB282" s="404">
        <f t="shared" si="195"/>
        <v>-3.101316587988566E-2</v>
      </c>
      <c r="BC282" s="404">
        <f t="shared" si="195"/>
        <v>-3.2361698379612634E-2</v>
      </c>
      <c r="BD282" s="404">
        <f t="shared" si="195"/>
        <v>-4.3988917711706953E-2</v>
      </c>
      <c r="BE282" s="404">
        <f t="shared" si="195"/>
        <v>-2.6034122806507305E-2</v>
      </c>
      <c r="BF282" s="404">
        <f t="shared" si="195"/>
        <v>-1.1353781255876263E-2</v>
      </c>
      <c r="BG282" s="404">
        <f t="shared" si="195"/>
        <v>-2.4146373290270398E-3</v>
      </c>
      <c r="BH282" s="404">
        <f t="shared" si="195"/>
        <v>2.1317173044324657E-2</v>
      </c>
      <c r="BI282" s="404">
        <f t="shared" si="195"/>
        <v>2.9123534863622045E-2</v>
      </c>
      <c r="BJ282" s="404">
        <f t="shared" si="195"/>
        <v>2.8796159906502847E-2</v>
      </c>
      <c r="BK282" s="404">
        <f t="shared" si="195"/>
        <v>2.6063403827254392E-2</v>
      </c>
      <c r="BL282" s="404">
        <f t="shared" si="195"/>
        <v>2.4326849707667405E-2</v>
      </c>
      <c r="BM282" s="404">
        <f t="shared" si="195"/>
        <v>-1.4162213484278907E-2</v>
      </c>
      <c r="BN282" s="404">
        <f t="shared" si="195"/>
        <v>6.8209094764659396E-3</v>
      </c>
      <c r="BO282" s="404">
        <f t="shared" si="195"/>
        <v>3.9469370429408734E-2</v>
      </c>
      <c r="BP282" s="404">
        <f t="shared" si="195"/>
        <v>6.1563270290016021E-2</v>
      </c>
      <c r="BQ282" s="404">
        <f t="shared" si="195"/>
        <v>0</v>
      </c>
      <c r="BR282" s="404">
        <f t="shared" si="195"/>
        <v>0</v>
      </c>
    </row>
    <row r="284" spans="1:70" ht="12.75" customHeight="1" x14ac:dyDescent="0.3">
      <c r="E284" s="47" t="s">
        <v>983</v>
      </c>
      <c r="F284" s="138">
        <v>2019</v>
      </c>
      <c r="G284" s="47" t="s">
        <v>665</v>
      </c>
    </row>
    <row r="285" spans="1:70" ht="12.75" customHeight="1" x14ac:dyDescent="0.3">
      <c r="E285" s="47" t="s">
        <v>984</v>
      </c>
      <c r="F285" s="421">
        <f>INDEX(I282:BR282,MATCH(F284,I2:BR2,0))</f>
        <v>6.1563270290016021E-2</v>
      </c>
      <c r="G285" s="47" t="s">
        <v>74</v>
      </c>
    </row>
    <row r="287" spans="1:70" ht="12.75" customHeight="1" x14ac:dyDescent="0.3">
      <c r="A287" s="2"/>
      <c r="B287" s="2" t="s">
        <v>894</v>
      </c>
      <c r="C287" s="91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0"/>
      <c r="P287" s="70"/>
      <c r="Q287" s="70"/>
      <c r="R287" s="422"/>
      <c r="S287" s="422"/>
      <c r="T287" s="422"/>
      <c r="U287" s="422"/>
      <c r="V287" s="422"/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422"/>
      <c r="AL287" s="422"/>
      <c r="AM287" s="422"/>
      <c r="AN287" s="422"/>
      <c r="AO287" s="422"/>
      <c r="AP287" s="422"/>
      <c r="AQ287" s="422"/>
      <c r="AR287" s="422"/>
      <c r="AS287" s="422"/>
      <c r="AT287" s="422"/>
      <c r="AU287" s="422"/>
      <c r="AV287" s="422"/>
      <c r="AW287" s="422"/>
      <c r="AX287" s="422"/>
      <c r="AY287" s="422"/>
      <c r="AZ287" s="422"/>
      <c r="BA287" s="422"/>
      <c r="BB287" s="422"/>
      <c r="BC287" s="422"/>
      <c r="BD287" s="422"/>
      <c r="BE287" s="422"/>
      <c r="BF287" s="422"/>
      <c r="BG287" s="422"/>
      <c r="BH287" s="422"/>
      <c r="BI287" s="422"/>
      <c r="BJ287" s="422"/>
      <c r="BK287" s="422"/>
      <c r="BL287" s="422"/>
      <c r="BM287" s="422"/>
      <c r="BN287" s="422"/>
      <c r="BO287" s="422"/>
      <c r="BP287" s="422"/>
      <c r="BQ287" s="422"/>
      <c r="BR287" s="75"/>
    </row>
    <row r="288" spans="1:70" ht="12.75" customHeight="1" x14ac:dyDescent="0.3">
      <c r="A288" s="2"/>
      <c r="B288" s="2"/>
      <c r="C288" s="91" t="s">
        <v>895</v>
      </c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0"/>
      <c r="P288" s="70"/>
      <c r="Q288" s="70"/>
      <c r="R288" s="422"/>
      <c r="S288" s="422"/>
      <c r="T288" s="422"/>
      <c r="U288" s="422"/>
      <c r="V288" s="422"/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422"/>
      <c r="AL288" s="422"/>
      <c r="AM288" s="422"/>
      <c r="AN288" s="422"/>
      <c r="AO288" s="422"/>
      <c r="AP288" s="422"/>
      <c r="AQ288" s="422"/>
      <c r="AR288" s="422"/>
      <c r="AS288" s="422"/>
      <c r="AT288" s="422"/>
      <c r="AU288" s="422"/>
      <c r="AV288" s="422"/>
      <c r="AW288" s="422"/>
      <c r="AX288" s="422"/>
      <c r="AY288" s="422"/>
      <c r="AZ288" s="422"/>
      <c r="BA288" s="422"/>
      <c r="BB288" s="422"/>
      <c r="BC288" s="422"/>
      <c r="BD288" s="422"/>
      <c r="BE288" s="422"/>
      <c r="BF288" s="422"/>
      <c r="BG288" s="422"/>
      <c r="BH288" s="422"/>
      <c r="BI288" s="422"/>
      <c r="BJ288" s="422"/>
      <c r="BK288" s="422"/>
      <c r="BL288" s="422"/>
      <c r="BM288" s="422"/>
      <c r="BN288" s="422"/>
      <c r="BO288" s="422"/>
      <c r="BP288" s="422"/>
      <c r="BQ288" s="422"/>
      <c r="BR288" s="75"/>
    </row>
    <row r="289" spans="1:70" ht="12.75" customHeight="1" x14ac:dyDescent="0.3">
      <c r="E289" s="310" t="str">
        <f t="shared" ref="E289:L289" si="196" xml:space="preserve"> E$44</f>
        <v>Coal Production</v>
      </c>
      <c r="F289" s="310">
        <f t="shared" si="196"/>
        <v>0</v>
      </c>
      <c r="G289" s="310" t="str">
        <f t="shared" si="196"/>
        <v>exajoules</v>
      </c>
      <c r="H289" s="310">
        <f t="shared" si="196"/>
        <v>0</v>
      </c>
      <c r="I289" s="310">
        <f t="shared" si="196"/>
        <v>0</v>
      </c>
      <c r="J289" s="310">
        <f t="shared" si="196"/>
        <v>0</v>
      </c>
      <c r="K289" s="310">
        <f t="shared" si="196"/>
        <v>0</v>
      </c>
      <c r="L289" s="310">
        <f t="shared" si="196"/>
        <v>0</v>
      </c>
      <c r="M289" s="310">
        <f t="shared" ref="M289:AR289" si="197" xml:space="preserve"> M$44</f>
        <v>0</v>
      </c>
      <c r="N289" s="310">
        <f t="shared" si="197"/>
        <v>0</v>
      </c>
      <c r="O289" s="310">
        <f t="shared" si="197"/>
        <v>0</v>
      </c>
      <c r="P289" s="310">
        <f t="shared" si="197"/>
        <v>0</v>
      </c>
      <c r="Q289" s="310">
        <f t="shared" si="197"/>
        <v>0</v>
      </c>
      <c r="R289" s="310">
        <f t="shared" si="197"/>
        <v>0</v>
      </c>
      <c r="S289" s="310">
        <f t="shared" si="197"/>
        <v>0</v>
      </c>
      <c r="T289" s="310">
        <f t="shared" si="197"/>
        <v>0</v>
      </c>
      <c r="U289" s="310">
        <f t="shared" si="197"/>
        <v>0</v>
      </c>
      <c r="V289" s="310">
        <f t="shared" si="197"/>
        <v>0</v>
      </c>
      <c r="W289" s="310">
        <f t="shared" si="197"/>
        <v>0</v>
      </c>
      <c r="X289" s="310">
        <f t="shared" si="197"/>
        <v>0</v>
      </c>
      <c r="Y289" s="310">
        <f t="shared" si="197"/>
        <v>0</v>
      </c>
      <c r="Z289" s="310">
        <f t="shared" si="197"/>
        <v>0</v>
      </c>
      <c r="AA289" s="310">
        <f t="shared" si="197"/>
        <v>0</v>
      </c>
      <c r="AB289" s="310">
        <f t="shared" si="197"/>
        <v>0</v>
      </c>
      <c r="AC289" s="310">
        <f t="shared" si="197"/>
        <v>0</v>
      </c>
      <c r="AD289" s="310">
        <f t="shared" si="197"/>
        <v>77.261342345264694</v>
      </c>
      <c r="AE289" s="310">
        <f t="shared" si="197"/>
        <v>79.980972183582693</v>
      </c>
      <c r="AF289" s="310">
        <f t="shared" si="197"/>
        <v>79.723801977568414</v>
      </c>
      <c r="AG289" s="310">
        <f t="shared" si="197"/>
        <v>83.207417405454848</v>
      </c>
      <c r="AH289" s="310">
        <f t="shared" si="197"/>
        <v>87.416100940884505</v>
      </c>
      <c r="AI289" s="310">
        <f t="shared" si="197"/>
        <v>89.48721257781223</v>
      </c>
      <c r="AJ289" s="310">
        <f t="shared" si="197"/>
        <v>91.165019278405339</v>
      </c>
      <c r="AK289" s="310">
        <f t="shared" si="197"/>
        <v>93.375475594043365</v>
      </c>
      <c r="AL289" s="310">
        <f t="shared" si="197"/>
        <v>95.023252666397852</v>
      </c>
      <c r="AM289" s="310">
        <f t="shared" si="197"/>
        <v>94.794329581530434</v>
      </c>
      <c r="AN289" s="310">
        <f t="shared" si="197"/>
        <v>92.217829696569936</v>
      </c>
      <c r="AO289" s="310">
        <f t="shared" si="197"/>
        <v>92.047706476634289</v>
      </c>
      <c r="AP289" s="310">
        <f t="shared" si="197"/>
        <v>89.273958548573034</v>
      </c>
      <c r="AQ289" s="310">
        <f t="shared" si="197"/>
        <v>91.315298794087923</v>
      </c>
      <c r="AR289" s="310">
        <f t="shared" si="197"/>
        <v>94.103031109926008</v>
      </c>
      <c r="AS289" s="310">
        <f t="shared" ref="AS289:BR289" si="198" xml:space="preserve"> AS$44</f>
        <v>95.384683479038586</v>
      </c>
      <c r="AT289" s="310">
        <f t="shared" si="198"/>
        <v>96.786262957379165</v>
      </c>
      <c r="AU289" s="310">
        <f t="shared" si="198"/>
        <v>95.045085995119791</v>
      </c>
      <c r="AV289" s="310">
        <f t="shared" si="198"/>
        <v>95.074609726396133</v>
      </c>
      <c r="AW289" s="310">
        <f t="shared" si="198"/>
        <v>96.479596000750504</v>
      </c>
      <c r="AX289" s="310">
        <f t="shared" si="198"/>
        <v>100.56890469444357</v>
      </c>
      <c r="AY289" s="310">
        <f t="shared" si="198"/>
        <v>101.7856429909627</v>
      </c>
      <c r="AZ289" s="310">
        <f t="shared" si="198"/>
        <v>109.25359112918203</v>
      </c>
      <c r="BA289" s="310">
        <f t="shared" si="198"/>
        <v>118.71798354201589</v>
      </c>
      <c r="BB289" s="310">
        <f t="shared" si="198"/>
        <v>126.17635316925562</v>
      </c>
      <c r="BC289" s="310">
        <f t="shared" si="198"/>
        <v>132.61900668676839</v>
      </c>
      <c r="BD289" s="310">
        <f t="shared" si="198"/>
        <v>138.43511932198993</v>
      </c>
      <c r="BE289" s="310">
        <f t="shared" si="198"/>
        <v>142.95248952247832</v>
      </c>
      <c r="BF289" s="310">
        <f t="shared" si="198"/>
        <v>142.89394368720593</v>
      </c>
      <c r="BG289" s="310">
        <f t="shared" si="198"/>
        <v>150.82485202697819</v>
      </c>
      <c r="BH289" s="310">
        <f t="shared" si="198"/>
        <v>161.84297739203967</v>
      </c>
      <c r="BI289" s="310">
        <f t="shared" si="198"/>
        <v>163.6997101090351</v>
      </c>
      <c r="BJ289" s="310">
        <f t="shared" si="198"/>
        <v>166.64064890909563</v>
      </c>
      <c r="BK289" s="310">
        <f t="shared" si="198"/>
        <v>166.05382963528905</v>
      </c>
      <c r="BL289" s="310">
        <f t="shared" si="198"/>
        <v>161.67861871374868</v>
      </c>
      <c r="BM289" s="310">
        <f t="shared" si="198"/>
        <v>153.3018937059814</v>
      </c>
      <c r="BN289" s="310">
        <f t="shared" si="198"/>
        <v>157.15880934975161</v>
      </c>
      <c r="BO289" s="310">
        <f t="shared" si="198"/>
        <v>165.06143187318284</v>
      </c>
      <c r="BP289" s="310">
        <f t="shared" si="198"/>
        <v>167.57524294341914</v>
      </c>
      <c r="BQ289" s="310">
        <f t="shared" si="198"/>
        <v>0</v>
      </c>
      <c r="BR289" s="310">
        <f t="shared" si="198"/>
        <v>0</v>
      </c>
    </row>
    <row r="290" spans="1:70" ht="12.75" customHeight="1" x14ac:dyDescent="0.3">
      <c r="E290" s="310" t="str">
        <f t="shared" ref="E290:L290" si="199" xml:space="preserve"> E$45</f>
        <v>Coal Consumption</v>
      </c>
      <c r="F290" s="310">
        <f t="shared" si="199"/>
        <v>0</v>
      </c>
      <c r="G290" s="310" t="str">
        <f t="shared" si="199"/>
        <v>exajoules</v>
      </c>
      <c r="H290" s="310">
        <f t="shared" si="199"/>
        <v>0</v>
      </c>
      <c r="I290" s="310">
        <f t="shared" si="199"/>
        <v>0</v>
      </c>
      <c r="J290" s="310">
        <f t="shared" si="199"/>
        <v>0</v>
      </c>
      <c r="K290" s="310">
        <f t="shared" si="199"/>
        <v>0</v>
      </c>
      <c r="L290" s="310">
        <f t="shared" si="199"/>
        <v>0</v>
      </c>
      <c r="M290" s="310">
        <f t="shared" ref="M290:AR290" si="200" xml:space="preserve"> M$45</f>
        <v>0</v>
      </c>
      <c r="N290" s="310">
        <f t="shared" si="200"/>
        <v>58.104641831680446</v>
      </c>
      <c r="O290" s="310">
        <f t="shared" si="200"/>
        <v>58.766737854208131</v>
      </c>
      <c r="P290" s="310">
        <f t="shared" si="200"/>
        <v>57.818915035720558</v>
      </c>
      <c r="Q290" s="310">
        <f t="shared" si="200"/>
        <v>58.684128035214179</v>
      </c>
      <c r="R290" s="310">
        <f t="shared" si="200"/>
        <v>60.475449025533003</v>
      </c>
      <c r="S290" s="310">
        <f t="shared" si="200"/>
        <v>61.410989246262453</v>
      </c>
      <c r="T290" s="310">
        <f t="shared" si="200"/>
        <v>61.07745332503935</v>
      </c>
      <c r="U290" s="310">
        <f t="shared" si="200"/>
        <v>61.755597132633085</v>
      </c>
      <c r="V290" s="310">
        <f t="shared" si="200"/>
        <v>63.604258364410605</v>
      </c>
      <c r="W290" s="310">
        <f t="shared" si="200"/>
        <v>63.655384377381203</v>
      </c>
      <c r="X290" s="310">
        <f t="shared" si="200"/>
        <v>64.888335960636994</v>
      </c>
      <c r="Y290" s="310">
        <f t="shared" si="200"/>
        <v>67.278546028760275</v>
      </c>
      <c r="Z290" s="310">
        <f t="shared" si="200"/>
        <v>69.26865718666042</v>
      </c>
      <c r="AA290" s="310">
        <f t="shared" si="200"/>
        <v>70.048429460629052</v>
      </c>
      <c r="AB290" s="310">
        <f t="shared" si="200"/>
        <v>73.308712002926498</v>
      </c>
      <c r="AC290" s="310">
        <f t="shared" si="200"/>
        <v>75.087366550951785</v>
      </c>
      <c r="AD290" s="310">
        <f t="shared" si="200"/>
        <v>76.138822177670335</v>
      </c>
      <c r="AE290" s="310">
        <f t="shared" si="200"/>
        <v>76.983922269138418</v>
      </c>
      <c r="AF290" s="310">
        <f t="shared" si="200"/>
        <v>79.362014630189265</v>
      </c>
      <c r="AG290" s="310">
        <f t="shared" si="200"/>
        <v>82.798231347673891</v>
      </c>
      <c r="AH290" s="310">
        <f t="shared" si="200"/>
        <v>86.350185954568033</v>
      </c>
      <c r="AI290" s="310">
        <f t="shared" si="200"/>
        <v>87.321708928275996</v>
      </c>
      <c r="AJ290" s="310">
        <f t="shared" si="200"/>
        <v>90.756955543366374</v>
      </c>
      <c r="AK290" s="310">
        <f t="shared" si="200"/>
        <v>93.472655473366231</v>
      </c>
      <c r="AL290" s="310">
        <f t="shared" si="200"/>
        <v>94.368436382890877</v>
      </c>
      <c r="AM290" s="310">
        <f t="shared" si="200"/>
        <v>93.22191350373835</v>
      </c>
      <c r="AN290" s="310">
        <f t="shared" si="200"/>
        <v>92.313914039731202</v>
      </c>
      <c r="AO290" s="310">
        <f t="shared" si="200"/>
        <v>91.979780108430575</v>
      </c>
      <c r="AP290" s="310">
        <f t="shared" si="200"/>
        <v>92.430389476469315</v>
      </c>
      <c r="AQ290" s="310">
        <f t="shared" si="200"/>
        <v>92.784749888887475</v>
      </c>
      <c r="AR290" s="310">
        <f t="shared" si="200"/>
        <v>93.435631238891915</v>
      </c>
      <c r="AS290" s="310">
        <f t="shared" ref="AS290:BR290" si="201" xml:space="preserve"> AS$45</f>
        <v>95.659645279854516</v>
      </c>
      <c r="AT290" s="310">
        <f t="shared" si="201"/>
        <v>95.496525018152951</v>
      </c>
      <c r="AU290" s="310">
        <f t="shared" si="201"/>
        <v>94.894405068156132</v>
      </c>
      <c r="AV290" s="310">
        <f t="shared" si="201"/>
        <v>95.478814778904749</v>
      </c>
      <c r="AW290" s="310">
        <f t="shared" si="201"/>
        <v>98.702247587182953</v>
      </c>
      <c r="AX290" s="310">
        <f t="shared" si="201"/>
        <v>100.26893322984439</v>
      </c>
      <c r="AY290" s="310">
        <f t="shared" si="201"/>
        <v>104.20063312125146</v>
      </c>
      <c r="AZ290" s="310">
        <f t="shared" si="201"/>
        <v>113.38734104835135</v>
      </c>
      <c r="BA290" s="310">
        <f t="shared" si="201"/>
        <v>121.19153113740292</v>
      </c>
      <c r="BB290" s="310">
        <f t="shared" si="201"/>
        <v>130.21472400482065</v>
      </c>
      <c r="BC290" s="310">
        <f t="shared" si="201"/>
        <v>137.0543171603349</v>
      </c>
      <c r="BD290" s="310">
        <f t="shared" si="201"/>
        <v>144.80493153974095</v>
      </c>
      <c r="BE290" s="310">
        <f t="shared" si="201"/>
        <v>146.77361175568032</v>
      </c>
      <c r="BF290" s="310">
        <f t="shared" si="201"/>
        <v>144.53496202992002</v>
      </c>
      <c r="BG290" s="310">
        <f t="shared" si="201"/>
        <v>151.18992085364403</v>
      </c>
      <c r="BH290" s="310">
        <f t="shared" si="201"/>
        <v>158.4649525765056</v>
      </c>
      <c r="BI290" s="310">
        <f t="shared" si="201"/>
        <v>159.06711348383297</v>
      </c>
      <c r="BJ290" s="310">
        <f t="shared" si="201"/>
        <v>161.97635197650811</v>
      </c>
      <c r="BK290" s="310">
        <f t="shared" si="201"/>
        <v>161.83583686534587</v>
      </c>
      <c r="BL290" s="310">
        <f t="shared" si="201"/>
        <v>157.83889562192979</v>
      </c>
      <c r="BM290" s="310">
        <f t="shared" si="201"/>
        <v>155.50417705919077</v>
      </c>
      <c r="BN290" s="310">
        <f t="shared" si="201"/>
        <v>156.09410558574135</v>
      </c>
      <c r="BO290" s="310">
        <f t="shared" si="201"/>
        <v>158.79393522196364</v>
      </c>
      <c r="BP290" s="310">
        <f t="shared" si="201"/>
        <v>157.85704689805073</v>
      </c>
      <c r="BQ290" s="310">
        <f t="shared" si="201"/>
        <v>0</v>
      </c>
      <c r="BR290" s="310">
        <f t="shared" si="201"/>
        <v>0</v>
      </c>
    </row>
    <row r="291" spans="1:70" ht="12.75" customHeight="1" x14ac:dyDescent="0.3">
      <c r="E291" s="301" t="str">
        <f xml:space="preserve"> 'General Inputs'!E$25</f>
        <v>Coal (Coking): IPCC energy -&gt; emissions, mid</v>
      </c>
      <c r="F291" s="430">
        <f xml:space="preserve"> 'General Inputs'!F$25</f>
        <v>94.6</v>
      </c>
      <c r="G291" s="301" t="str">
        <f xml:space="preserve"> 'General Inputs'!G$25</f>
        <v>co2etons / TJ</v>
      </c>
    </row>
    <row r="292" spans="1:70" ht="12.75" customHeight="1" x14ac:dyDescent="0.3">
      <c r="E292" s="301" t="str">
        <f xml:space="preserve"> 'General Inputs'!E$28</f>
        <v>Coal (Lignite): IPCC energy -&gt; emissions, mid</v>
      </c>
      <c r="F292" s="430">
        <f xml:space="preserve"> 'General Inputs'!F$28</f>
        <v>101</v>
      </c>
      <c r="G292" s="301" t="str">
        <f xml:space="preserve"> 'General Inputs'!G$28</f>
        <v>co2etons / TJ</v>
      </c>
    </row>
    <row r="293" spans="1:70" ht="12.75" customHeight="1" x14ac:dyDescent="0.3">
      <c r="E293" s="301" t="str">
        <f xml:space="preserve"> 'General Inputs'!E$68</f>
        <v>Thousands in a million</v>
      </c>
      <c r="F293" s="301">
        <f xml:space="preserve"> 'General Inputs'!F$68</f>
        <v>1000</v>
      </c>
      <c r="G293" s="301" t="str">
        <f xml:space="preserve"> 'General Inputs'!G$68</f>
        <v>ratio</v>
      </c>
      <c r="H293" s="310"/>
      <c r="I293" s="310"/>
      <c r="J293" s="310"/>
      <c r="K293" s="310"/>
      <c r="L293" s="310"/>
      <c r="M293" s="310"/>
      <c r="N293" s="310"/>
      <c r="O293" s="310"/>
      <c r="P293" s="310"/>
      <c r="Q293" s="310"/>
      <c r="R293" s="310"/>
      <c r="S293" s="310"/>
      <c r="T293" s="310"/>
      <c r="U293" s="310"/>
      <c r="V293" s="310"/>
      <c r="W293" s="310"/>
      <c r="X293" s="310"/>
      <c r="Y293" s="310"/>
      <c r="Z293" s="310"/>
      <c r="AA293" s="310"/>
      <c r="AB293" s="310"/>
      <c r="AC293" s="310"/>
      <c r="AD293" s="310"/>
      <c r="AE293" s="310"/>
      <c r="AF293" s="310"/>
      <c r="AG293" s="310"/>
      <c r="AH293" s="310"/>
      <c r="AI293" s="310"/>
      <c r="AJ293" s="310"/>
      <c r="AK293" s="310"/>
      <c r="AL293" s="310"/>
      <c r="AM293" s="310"/>
      <c r="AN293" s="310"/>
      <c r="AO293" s="310"/>
      <c r="AP293" s="310"/>
      <c r="AQ293" s="310"/>
      <c r="AR293" s="310"/>
      <c r="AS293" s="310"/>
      <c r="AT293" s="310"/>
      <c r="AU293" s="310"/>
      <c r="AV293" s="310"/>
      <c r="AW293" s="310"/>
      <c r="AX293" s="310"/>
      <c r="AY293" s="310"/>
      <c r="AZ293" s="310"/>
      <c r="BA293" s="310"/>
      <c r="BB293" s="310"/>
      <c r="BC293" s="310"/>
      <c r="BD293" s="310"/>
      <c r="BE293" s="310"/>
      <c r="BF293" s="310"/>
      <c r="BG293" s="310"/>
      <c r="BH293" s="310"/>
      <c r="BI293" s="310"/>
      <c r="BJ293" s="310"/>
      <c r="BK293" s="310"/>
      <c r="BL293" s="310"/>
      <c r="BM293" s="310"/>
      <c r="BN293" s="310"/>
      <c r="BO293" s="310"/>
      <c r="BP293" s="310"/>
      <c r="BQ293" s="310"/>
      <c r="BR293" s="310"/>
    </row>
    <row r="294" spans="1:70" ht="12.75" customHeight="1" x14ac:dyDescent="0.3">
      <c r="A294" s="2"/>
      <c r="B294" s="2"/>
      <c r="C294" s="91"/>
      <c r="D294" s="75"/>
      <c r="E294" s="75" t="str">
        <f xml:space="preserve"> E289 &amp; ": " &amp; E291</f>
        <v>Coal Production: Coal (Coking): IPCC energy -&gt; emissions, mid</v>
      </c>
      <c r="F294" s="419"/>
      <c r="G294" s="75" t="s">
        <v>864</v>
      </c>
      <c r="H294" s="75"/>
      <c r="I294" s="473">
        <f t="shared" ref="I294:L294" si="202">I289*$F$291/$F$293</f>
        <v>0</v>
      </c>
      <c r="J294" s="473">
        <f t="shared" si="202"/>
        <v>0</v>
      </c>
      <c r="K294" s="473">
        <f t="shared" si="202"/>
        <v>0</v>
      </c>
      <c r="L294" s="473">
        <f t="shared" si="202"/>
        <v>0</v>
      </c>
      <c r="M294" s="473">
        <f t="shared" ref="M294:AR294" si="203">M289*$F$291/$F$293</f>
        <v>0</v>
      </c>
      <c r="N294" s="473">
        <f t="shared" si="203"/>
        <v>0</v>
      </c>
      <c r="O294" s="473">
        <f t="shared" si="203"/>
        <v>0</v>
      </c>
      <c r="P294" s="473">
        <f t="shared" si="203"/>
        <v>0</v>
      </c>
      <c r="Q294" s="473">
        <f t="shared" si="203"/>
        <v>0</v>
      </c>
      <c r="R294" s="473">
        <f t="shared" si="203"/>
        <v>0</v>
      </c>
      <c r="S294" s="473">
        <f t="shared" si="203"/>
        <v>0</v>
      </c>
      <c r="T294" s="473">
        <f t="shared" si="203"/>
        <v>0</v>
      </c>
      <c r="U294" s="473">
        <f t="shared" si="203"/>
        <v>0</v>
      </c>
      <c r="V294" s="473">
        <f t="shared" si="203"/>
        <v>0</v>
      </c>
      <c r="W294" s="473">
        <f t="shared" si="203"/>
        <v>0</v>
      </c>
      <c r="X294" s="473">
        <f t="shared" si="203"/>
        <v>0</v>
      </c>
      <c r="Y294" s="473">
        <f t="shared" si="203"/>
        <v>0</v>
      </c>
      <c r="Z294" s="473">
        <f t="shared" si="203"/>
        <v>0</v>
      </c>
      <c r="AA294" s="473">
        <f t="shared" si="203"/>
        <v>0</v>
      </c>
      <c r="AB294" s="473">
        <f t="shared" si="203"/>
        <v>0</v>
      </c>
      <c r="AC294" s="473">
        <f t="shared" si="203"/>
        <v>0</v>
      </c>
      <c r="AD294" s="473">
        <f t="shared" si="203"/>
        <v>7.308922985862039</v>
      </c>
      <c r="AE294" s="473">
        <f t="shared" si="203"/>
        <v>7.5661999685669228</v>
      </c>
      <c r="AF294" s="473">
        <f t="shared" si="203"/>
        <v>7.5418716670779711</v>
      </c>
      <c r="AG294" s="473">
        <f t="shared" si="203"/>
        <v>7.8714216865560287</v>
      </c>
      <c r="AH294" s="473">
        <f t="shared" si="203"/>
        <v>8.2695631490076735</v>
      </c>
      <c r="AI294" s="473">
        <f t="shared" si="203"/>
        <v>8.4654903098610355</v>
      </c>
      <c r="AJ294" s="473">
        <f t="shared" si="203"/>
        <v>8.6242108237371458</v>
      </c>
      <c r="AK294" s="473">
        <f t="shared" si="203"/>
        <v>8.8333199911965021</v>
      </c>
      <c r="AL294" s="473">
        <f t="shared" si="203"/>
        <v>8.9891997022412369</v>
      </c>
      <c r="AM294" s="473">
        <f t="shared" si="203"/>
        <v>8.9675435784127782</v>
      </c>
      <c r="AN294" s="473">
        <f t="shared" si="203"/>
        <v>8.7238066892955164</v>
      </c>
      <c r="AO294" s="473">
        <f t="shared" si="203"/>
        <v>8.7077130326896039</v>
      </c>
      <c r="AP294" s="473">
        <f t="shared" si="203"/>
        <v>8.445316478695009</v>
      </c>
      <c r="AQ294" s="473">
        <f t="shared" si="203"/>
        <v>8.6384272659207166</v>
      </c>
      <c r="AR294" s="473">
        <f t="shared" si="203"/>
        <v>8.9021467429989993</v>
      </c>
      <c r="AS294" s="473">
        <f t="shared" ref="AS294:BR294" si="204">AS289*$F$291/$F$293</f>
        <v>9.023391057117049</v>
      </c>
      <c r="AT294" s="473">
        <f t="shared" si="204"/>
        <v>9.1559804757680681</v>
      </c>
      <c r="AU294" s="473">
        <f t="shared" si="204"/>
        <v>8.9912651351383328</v>
      </c>
      <c r="AV294" s="473">
        <f t="shared" si="204"/>
        <v>8.9940580801170746</v>
      </c>
      <c r="AW294" s="473">
        <f t="shared" si="204"/>
        <v>9.1269697816709972</v>
      </c>
      <c r="AX294" s="473">
        <f t="shared" si="204"/>
        <v>9.5138183840943622</v>
      </c>
      <c r="AY294" s="473">
        <f t="shared" si="204"/>
        <v>9.6289218269450707</v>
      </c>
      <c r="AZ294" s="473">
        <f t="shared" si="204"/>
        <v>10.33538972082062</v>
      </c>
      <c r="BA294" s="473">
        <f t="shared" si="204"/>
        <v>11.230721243074703</v>
      </c>
      <c r="BB294" s="473">
        <f t="shared" si="204"/>
        <v>11.93628300981158</v>
      </c>
      <c r="BC294" s="473">
        <f t="shared" si="204"/>
        <v>12.545758032568289</v>
      </c>
      <c r="BD294" s="473">
        <f t="shared" si="204"/>
        <v>13.095962287860246</v>
      </c>
      <c r="BE294" s="473">
        <f t="shared" si="204"/>
        <v>13.523305508826448</v>
      </c>
      <c r="BF294" s="473">
        <f t="shared" si="204"/>
        <v>13.517767072809679</v>
      </c>
      <c r="BG294" s="473">
        <f t="shared" si="204"/>
        <v>14.268031001752137</v>
      </c>
      <c r="BH294" s="473">
        <f t="shared" si="204"/>
        <v>15.310345661286952</v>
      </c>
      <c r="BI294" s="473">
        <f t="shared" si="204"/>
        <v>15.485992576314718</v>
      </c>
      <c r="BJ294" s="473">
        <f t="shared" si="204"/>
        <v>15.764205386800446</v>
      </c>
      <c r="BK294" s="473">
        <f t="shared" si="204"/>
        <v>15.708692283498344</v>
      </c>
      <c r="BL294" s="473">
        <f t="shared" si="204"/>
        <v>15.294797330320623</v>
      </c>
      <c r="BM294" s="473">
        <f t="shared" si="204"/>
        <v>14.50235914458584</v>
      </c>
      <c r="BN294" s="473">
        <f t="shared" si="204"/>
        <v>14.867223364486501</v>
      </c>
      <c r="BO294" s="473">
        <f t="shared" si="204"/>
        <v>15.614811455203096</v>
      </c>
      <c r="BP294" s="473">
        <f t="shared" si="204"/>
        <v>15.85261798244745</v>
      </c>
      <c r="BQ294" s="473">
        <f t="shared" si="204"/>
        <v>0</v>
      </c>
      <c r="BR294" s="473">
        <f t="shared" si="204"/>
        <v>0</v>
      </c>
    </row>
    <row r="295" spans="1:70" ht="12.75" customHeight="1" x14ac:dyDescent="0.3">
      <c r="A295" s="2"/>
      <c r="B295" s="2"/>
      <c r="C295" s="91"/>
      <c r="D295" s="75"/>
      <c r="E295" s="75" t="str">
        <f>E289 &amp; ": " &amp; E292</f>
        <v>Coal Production: Coal (Lignite): IPCC energy -&gt; emissions, mid</v>
      </c>
      <c r="F295" s="419"/>
      <c r="G295" s="75" t="s">
        <v>864</v>
      </c>
      <c r="H295" s="75"/>
      <c r="I295" s="473">
        <f t="shared" ref="I295:L295" si="205">I289*$F$292/$F$293</f>
        <v>0</v>
      </c>
      <c r="J295" s="473">
        <f t="shared" si="205"/>
        <v>0</v>
      </c>
      <c r="K295" s="473">
        <f t="shared" si="205"/>
        <v>0</v>
      </c>
      <c r="L295" s="473">
        <f t="shared" si="205"/>
        <v>0</v>
      </c>
      <c r="M295" s="473">
        <f t="shared" ref="M295:AR295" si="206">M289*$F$292/$F$293</f>
        <v>0</v>
      </c>
      <c r="N295" s="473">
        <f t="shared" si="206"/>
        <v>0</v>
      </c>
      <c r="O295" s="473">
        <f t="shared" si="206"/>
        <v>0</v>
      </c>
      <c r="P295" s="473">
        <f t="shared" si="206"/>
        <v>0</v>
      </c>
      <c r="Q295" s="473">
        <f t="shared" si="206"/>
        <v>0</v>
      </c>
      <c r="R295" s="473">
        <f t="shared" si="206"/>
        <v>0</v>
      </c>
      <c r="S295" s="473">
        <f t="shared" si="206"/>
        <v>0</v>
      </c>
      <c r="T295" s="473">
        <f t="shared" si="206"/>
        <v>0</v>
      </c>
      <c r="U295" s="473">
        <f t="shared" si="206"/>
        <v>0</v>
      </c>
      <c r="V295" s="473">
        <f t="shared" si="206"/>
        <v>0</v>
      </c>
      <c r="W295" s="473">
        <f t="shared" si="206"/>
        <v>0</v>
      </c>
      <c r="X295" s="473">
        <f t="shared" si="206"/>
        <v>0</v>
      </c>
      <c r="Y295" s="473">
        <f t="shared" si="206"/>
        <v>0</v>
      </c>
      <c r="Z295" s="473">
        <f t="shared" si="206"/>
        <v>0</v>
      </c>
      <c r="AA295" s="473">
        <f t="shared" si="206"/>
        <v>0</v>
      </c>
      <c r="AB295" s="473">
        <f t="shared" si="206"/>
        <v>0</v>
      </c>
      <c r="AC295" s="473">
        <f t="shared" si="206"/>
        <v>0</v>
      </c>
      <c r="AD295" s="473">
        <f t="shared" si="206"/>
        <v>7.8033955768717345</v>
      </c>
      <c r="AE295" s="473">
        <f t="shared" si="206"/>
        <v>8.0780781905418522</v>
      </c>
      <c r="AF295" s="473">
        <f t="shared" si="206"/>
        <v>8.0521039997344097</v>
      </c>
      <c r="AG295" s="473">
        <f t="shared" si="206"/>
        <v>8.4039491579509402</v>
      </c>
      <c r="AH295" s="473">
        <f t="shared" si="206"/>
        <v>8.8290261950293356</v>
      </c>
      <c r="AI295" s="473">
        <f t="shared" si="206"/>
        <v>9.0382084703590362</v>
      </c>
      <c r="AJ295" s="473">
        <f t="shared" si="206"/>
        <v>9.2076669471189394</v>
      </c>
      <c r="AK295" s="473">
        <f t="shared" si="206"/>
        <v>9.4309230349983793</v>
      </c>
      <c r="AL295" s="473">
        <f t="shared" si="206"/>
        <v>9.5973485193061823</v>
      </c>
      <c r="AM295" s="473">
        <f t="shared" si="206"/>
        <v>9.5742272877345727</v>
      </c>
      <c r="AN295" s="473">
        <f t="shared" si="206"/>
        <v>9.314000799353563</v>
      </c>
      <c r="AO295" s="473">
        <f t="shared" si="206"/>
        <v>9.2968183541400631</v>
      </c>
      <c r="AP295" s="473">
        <f t="shared" si="206"/>
        <v>9.0166698134058763</v>
      </c>
      <c r="AQ295" s="473">
        <f t="shared" si="206"/>
        <v>9.2228451782028813</v>
      </c>
      <c r="AR295" s="473">
        <f t="shared" si="206"/>
        <v>9.5044061421025265</v>
      </c>
      <c r="AS295" s="473">
        <f t="shared" ref="AS295:BR295" si="207">AS289*$F$292/$F$293</f>
        <v>9.6338530313828983</v>
      </c>
      <c r="AT295" s="473">
        <f t="shared" si="207"/>
        <v>9.7754125586952956</v>
      </c>
      <c r="AU295" s="473">
        <f t="shared" si="207"/>
        <v>9.5995536855070984</v>
      </c>
      <c r="AV295" s="473">
        <f t="shared" si="207"/>
        <v>9.602535582366011</v>
      </c>
      <c r="AW295" s="473">
        <f t="shared" si="207"/>
        <v>9.7444391960758008</v>
      </c>
      <c r="AX295" s="473">
        <f t="shared" si="207"/>
        <v>10.157459374138801</v>
      </c>
      <c r="AY295" s="473">
        <f t="shared" si="207"/>
        <v>10.280349942087232</v>
      </c>
      <c r="AZ295" s="473">
        <f t="shared" si="207"/>
        <v>11.034612704047383</v>
      </c>
      <c r="BA295" s="473">
        <f t="shared" si="207"/>
        <v>11.990516337743603</v>
      </c>
      <c r="BB295" s="473">
        <f t="shared" si="207"/>
        <v>12.743811670094818</v>
      </c>
      <c r="BC295" s="473">
        <f t="shared" si="207"/>
        <v>13.394519675363606</v>
      </c>
      <c r="BD295" s="473">
        <f t="shared" si="207"/>
        <v>13.981947051520983</v>
      </c>
      <c r="BE295" s="473">
        <f t="shared" si="207"/>
        <v>14.43820144177031</v>
      </c>
      <c r="BF295" s="473">
        <f t="shared" si="207"/>
        <v>14.432288312407799</v>
      </c>
      <c r="BG295" s="473">
        <f t="shared" si="207"/>
        <v>15.233310054724798</v>
      </c>
      <c r="BH295" s="473">
        <f t="shared" si="207"/>
        <v>16.346140716596008</v>
      </c>
      <c r="BI295" s="473">
        <f t="shared" si="207"/>
        <v>16.533670721012545</v>
      </c>
      <c r="BJ295" s="473">
        <f t="shared" si="207"/>
        <v>16.830705539818659</v>
      </c>
      <c r="BK295" s="473">
        <f t="shared" si="207"/>
        <v>16.771436793164195</v>
      </c>
      <c r="BL295" s="473">
        <f t="shared" si="207"/>
        <v>16.329540490088618</v>
      </c>
      <c r="BM295" s="473">
        <f t="shared" si="207"/>
        <v>15.483491264304121</v>
      </c>
      <c r="BN295" s="473">
        <f t="shared" si="207"/>
        <v>15.873039744324913</v>
      </c>
      <c r="BO295" s="473">
        <f t="shared" si="207"/>
        <v>16.671204619191467</v>
      </c>
      <c r="BP295" s="473">
        <f t="shared" si="207"/>
        <v>16.925099537285334</v>
      </c>
      <c r="BQ295" s="473">
        <f t="shared" si="207"/>
        <v>0</v>
      </c>
      <c r="BR295" s="473">
        <f t="shared" si="207"/>
        <v>0</v>
      </c>
    </row>
    <row r="296" spans="1:70" ht="12.75" customHeight="1" x14ac:dyDescent="0.3">
      <c r="A296" s="2"/>
      <c r="B296" s="2"/>
      <c r="C296" s="91"/>
      <c r="D296" s="75"/>
      <c r="E296" s="75" t="str">
        <f>E290 &amp; ": " &amp; E291</f>
        <v>Coal Consumption: Coal (Coking): IPCC energy -&gt; emissions, mid</v>
      </c>
      <c r="F296" s="75"/>
      <c r="G296" s="75" t="s">
        <v>864</v>
      </c>
      <c r="H296" s="75"/>
      <c r="I296" s="434">
        <f t="shared" ref="I296:L296" si="208">I290*$F$291/$F$293</f>
        <v>0</v>
      </c>
      <c r="J296" s="434">
        <f t="shared" si="208"/>
        <v>0</v>
      </c>
      <c r="K296" s="434">
        <f t="shared" si="208"/>
        <v>0</v>
      </c>
      <c r="L296" s="434">
        <f t="shared" si="208"/>
        <v>0</v>
      </c>
      <c r="M296" s="434">
        <f t="shared" ref="M296:AR296" si="209">M290*$F$291/$F$293</f>
        <v>0</v>
      </c>
      <c r="N296" s="434">
        <f t="shared" si="209"/>
        <v>5.496699117276969</v>
      </c>
      <c r="O296" s="434">
        <f t="shared" si="209"/>
        <v>5.5593334010080886</v>
      </c>
      <c r="P296" s="434">
        <f t="shared" si="209"/>
        <v>5.4696693623791646</v>
      </c>
      <c r="Q296" s="434">
        <f t="shared" si="209"/>
        <v>5.5515185121312607</v>
      </c>
      <c r="R296" s="434">
        <f t="shared" si="209"/>
        <v>5.7209774778154214</v>
      </c>
      <c r="S296" s="434">
        <f t="shared" si="209"/>
        <v>5.8094795826964276</v>
      </c>
      <c r="T296" s="434">
        <f t="shared" si="209"/>
        <v>5.7779270845487227</v>
      </c>
      <c r="U296" s="434">
        <f t="shared" si="209"/>
        <v>5.842079488747089</v>
      </c>
      <c r="V296" s="434">
        <f t="shared" si="209"/>
        <v>6.0169628412732425</v>
      </c>
      <c r="W296" s="434">
        <f t="shared" si="209"/>
        <v>6.0217993621002615</v>
      </c>
      <c r="X296" s="434">
        <f t="shared" si="209"/>
        <v>6.1384365818762587</v>
      </c>
      <c r="Y296" s="434">
        <f t="shared" si="209"/>
        <v>6.3645504543207219</v>
      </c>
      <c r="Z296" s="434">
        <f t="shared" si="209"/>
        <v>6.5528149698580753</v>
      </c>
      <c r="AA296" s="434">
        <f t="shared" si="209"/>
        <v>6.6265814269755081</v>
      </c>
      <c r="AB296" s="434">
        <f t="shared" si="209"/>
        <v>6.9350041554768458</v>
      </c>
      <c r="AC296" s="434">
        <f t="shared" si="209"/>
        <v>7.103264875720039</v>
      </c>
      <c r="AD296" s="434">
        <f t="shared" si="209"/>
        <v>7.2027325780076135</v>
      </c>
      <c r="AE296" s="434">
        <f t="shared" si="209"/>
        <v>7.282679046660494</v>
      </c>
      <c r="AF296" s="434">
        <f t="shared" si="209"/>
        <v>7.5076465840159043</v>
      </c>
      <c r="AG296" s="434">
        <f t="shared" si="209"/>
        <v>7.83271268548995</v>
      </c>
      <c r="AH296" s="434">
        <f t="shared" si="209"/>
        <v>8.1687275913021367</v>
      </c>
      <c r="AI296" s="434">
        <f t="shared" si="209"/>
        <v>8.2606336646149092</v>
      </c>
      <c r="AJ296" s="434">
        <f t="shared" si="209"/>
        <v>8.5856079944024586</v>
      </c>
      <c r="AK296" s="434">
        <f t="shared" si="209"/>
        <v>8.8425132077804438</v>
      </c>
      <c r="AL296" s="434">
        <f t="shared" si="209"/>
        <v>8.9272540818214772</v>
      </c>
      <c r="AM296" s="434">
        <f t="shared" si="209"/>
        <v>8.8187930174536469</v>
      </c>
      <c r="AN296" s="434">
        <f t="shared" si="209"/>
        <v>8.7328962681585711</v>
      </c>
      <c r="AO296" s="434">
        <f t="shared" si="209"/>
        <v>8.7012871982575319</v>
      </c>
      <c r="AP296" s="434">
        <f t="shared" si="209"/>
        <v>8.7439148444739967</v>
      </c>
      <c r="AQ296" s="434">
        <f t="shared" si="209"/>
        <v>8.7774373394887544</v>
      </c>
      <c r="AR296" s="434">
        <f t="shared" si="209"/>
        <v>8.8390107151991746</v>
      </c>
      <c r="AS296" s="434">
        <f t="shared" ref="AS296:BR296" si="210">AS290*$F$291/$F$293</f>
        <v>9.0494024434742375</v>
      </c>
      <c r="AT296" s="434">
        <f t="shared" si="210"/>
        <v>9.033971266717268</v>
      </c>
      <c r="AU296" s="434">
        <f t="shared" si="210"/>
        <v>8.9770107194475699</v>
      </c>
      <c r="AV296" s="434">
        <f t="shared" si="210"/>
        <v>9.0322958780843887</v>
      </c>
      <c r="AW296" s="434">
        <f t="shared" si="210"/>
        <v>9.337232621747507</v>
      </c>
      <c r="AX296" s="434">
        <f t="shared" si="210"/>
        <v>9.4854410835432788</v>
      </c>
      <c r="AY296" s="434">
        <f t="shared" si="210"/>
        <v>9.8573798932703873</v>
      </c>
      <c r="AZ296" s="434">
        <f t="shared" si="210"/>
        <v>10.726442463174036</v>
      </c>
      <c r="BA296" s="434">
        <f t="shared" si="210"/>
        <v>11.464718845598316</v>
      </c>
      <c r="BB296" s="434">
        <f t="shared" si="210"/>
        <v>12.318312890856033</v>
      </c>
      <c r="BC296" s="434">
        <f t="shared" si="210"/>
        <v>12.965338403367682</v>
      </c>
      <c r="BD296" s="434">
        <f t="shared" si="210"/>
        <v>13.698546523659493</v>
      </c>
      <c r="BE296" s="434">
        <f t="shared" si="210"/>
        <v>13.884783672087359</v>
      </c>
      <c r="BF296" s="434">
        <f t="shared" si="210"/>
        <v>13.673007408030433</v>
      </c>
      <c r="BG296" s="434">
        <f t="shared" si="210"/>
        <v>14.302566512754723</v>
      </c>
      <c r="BH296" s="434">
        <f t="shared" si="210"/>
        <v>14.990784513737427</v>
      </c>
      <c r="BI296" s="434">
        <f t="shared" si="210"/>
        <v>15.047748935570599</v>
      </c>
      <c r="BJ296" s="434">
        <f t="shared" si="210"/>
        <v>15.322962896977666</v>
      </c>
      <c r="BK296" s="434">
        <f t="shared" si="210"/>
        <v>15.309670167461718</v>
      </c>
      <c r="BL296" s="434">
        <f t="shared" si="210"/>
        <v>14.931559525834558</v>
      </c>
      <c r="BM296" s="434">
        <f t="shared" si="210"/>
        <v>14.710695149799445</v>
      </c>
      <c r="BN296" s="434">
        <f t="shared" si="210"/>
        <v>14.76650238841113</v>
      </c>
      <c r="BO296" s="434">
        <f t="shared" si="210"/>
        <v>15.021906271997759</v>
      </c>
      <c r="BP296" s="434">
        <f t="shared" si="210"/>
        <v>14.933276636555599</v>
      </c>
      <c r="BQ296" s="434">
        <f t="shared" si="210"/>
        <v>0</v>
      </c>
      <c r="BR296" s="434">
        <f t="shared" si="210"/>
        <v>0</v>
      </c>
    </row>
    <row r="297" spans="1:70" ht="12.75" customHeight="1" x14ac:dyDescent="0.3">
      <c r="A297" s="2"/>
      <c r="B297" s="2"/>
      <c r="C297" s="91"/>
      <c r="D297" s="75"/>
      <c r="E297" s="75" t="str">
        <f>E290 &amp; ": " &amp; E292</f>
        <v>Coal Consumption: Coal (Lignite): IPCC energy -&gt; emissions, mid</v>
      </c>
      <c r="F297" s="419"/>
      <c r="G297" s="75" t="s">
        <v>864</v>
      </c>
      <c r="H297" s="75"/>
      <c r="I297" s="473">
        <f t="shared" ref="I297:L297" si="211">I290*$F$292/$F$293</f>
        <v>0</v>
      </c>
      <c r="J297" s="473">
        <f t="shared" si="211"/>
        <v>0</v>
      </c>
      <c r="K297" s="473">
        <f t="shared" si="211"/>
        <v>0</v>
      </c>
      <c r="L297" s="473">
        <f t="shared" si="211"/>
        <v>0</v>
      </c>
      <c r="M297" s="473">
        <f t="shared" ref="M297:AR297" si="212">M290*$F$292/$F$293</f>
        <v>0</v>
      </c>
      <c r="N297" s="473">
        <f t="shared" si="212"/>
        <v>5.8685688249997243</v>
      </c>
      <c r="O297" s="473">
        <f t="shared" si="212"/>
        <v>5.9354405232750214</v>
      </c>
      <c r="P297" s="473">
        <f t="shared" si="212"/>
        <v>5.8397104186077771</v>
      </c>
      <c r="Q297" s="473">
        <f t="shared" si="212"/>
        <v>5.9270969315566315</v>
      </c>
      <c r="R297" s="473">
        <f t="shared" si="212"/>
        <v>6.1080203515788334</v>
      </c>
      <c r="S297" s="473">
        <f t="shared" si="212"/>
        <v>6.2025099138725084</v>
      </c>
      <c r="T297" s="473">
        <f t="shared" si="212"/>
        <v>6.1688227858289748</v>
      </c>
      <c r="U297" s="473">
        <f t="shared" si="212"/>
        <v>6.2373153103959416</v>
      </c>
      <c r="V297" s="473">
        <f t="shared" si="212"/>
        <v>6.4240300948054712</v>
      </c>
      <c r="W297" s="473">
        <f t="shared" si="212"/>
        <v>6.4291938221155016</v>
      </c>
      <c r="X297" s="473">
        <f t="shared" si="212"/>
        <v>6.5537219320243363</v>
      </c>
      <c r="Y297" s="473">
        <f t="shared" si="212"/>
        <v>6.7951331489047879</v>
      </c>
      <c r="Z297" s="473">
        <f t="shared" si="212"/>
        <v>6.9961343758527024</v>
      </c>
      <c r="AA297" s="473">
        <f t="shared" si="212"/>
        <v>7.0748913755235341</v>
      </c>
      <c r="AB297" s="473">
        <f t="shared" si="212"/>
        <v>7.404179912295576</v>
      </c>
      <c r="AC297" s="473">
        <f t="shared" si="212"/>
        <v>7.5838240216461301</v>
      </c>
      <c r="AD297" s="473">
        <f t="shared" si="212"/>
        <v>7.6900210399447042</v>
      </c>
      <c r="AE297" s="473">
        <f t="shared" si="212"/>
        <v>7.7753761491829803</v>
      </c>
      <c r="AF297" s="473">
        <f t="shared" si="212"/>
        <v>8.0155634776491169</v>
      </c>
      <c r="AG297" s="473">
        <f t="shared" si="212"/>
        <v>8.3626213661150626</v>
      </c>
      <c r="AH297" s="473">
        <f t="shared" si="212"/>
        <v>8.7213687814113712</v>
      </c>
      <c r="AI297" s="473">
        <f t="shared" si="212"/>
        <v>8.8194926017558757</v>
      </c>
      <c r="AJ297" s="473">
        <f t="shared" si="212"/>
        <v>9.1664525098800045</v>
      </c>
      <c r="AK297" s="473">
        <f t="shared" si="212"/>
        <v>9.4407382028099889</v>
      </c>
      <c r="AL297" s="473">
        <f t="shared" si="212"/>
        <v>9.5312120746719788</v>
      </c>
      <c r="AM297" s="473">
        <f t="shared" si="212"/>
        <v>9.4154132638775732</v>
      </c>
      <c r="AN297" s="473">
        <f t="shared" si="212"/>
        <v>9.323705318012852</v>
      </c>
      <c r="AO297" s="473">
        <f t="shared" si="212"/>
        <v>9.2899577909514885</v>
      </c>
      <c r="AP297" s="473">
        <f t="shared" si="212"/>
        <v>9.335469337123401</v>
      </c>
      <c r="AQ297" s="473">
        <f t="shared" si="212"/>
        <v>9.3712597387776349</v>
      </c>
      <c r="AR297" s="473">
        <f t="shared" si="212"/>
        <v>9.4369987551280836</v>
      </c>
      <c r="AS297" s="473">
        <f t="shared" ref="AS297:BR297" si="213">AS290*$F$292/$F$293</f>
        <v>9.6616241732653059</v>
      </c>
      <c r="AT297" s="473">
        <f t="shared" si="213"/>
        <v>9.6451490268334474</v>
      </c>
      <c r="AU297" s="473">
        <f t="shared" si="213"/>
        <v>9.5843349118837686</v>
      </c>
      <c r="AV297" s="473">
        <f t="shared" si="213"/>
        <v>9.6433602926693798</v>
      </c>
      <c r="AW297" s="473">
        <f t="shared" si="213"/>
        <v>9.9689270063054778</v>
      </c>
      <c r="AX297" s="473">
        <f t="shared" si="213"/>
        <v>10.127162256214284</v>
      </c>
      <c r="AY297" s="473">
        <f t="shared" si="213"/>
        <v>10.524263945246398</v>
      </c>
      <c r="AZ297" s="473">
        <f t="shared" si="213"/>
        <v>11.452121445883485</v>
      </c>
      <c r="BA297" s="473">
        <f t="shared" si="213"/>
        <v>12.240344644877695</v>
      </c>
      <c r="BB297" s="473">
        <f t="shared" si="213"/>
        <v>13.151687124486886</v>
      </c>
      <c r="BC297" s="473">
        <f t="shared" si="213"/>
        <v>13.842486033193826</v>
      </c>
      <c r="BD297" s="473">
        <f t="shared" si="213"/>
        <v>14.625298085513835</v>
      </c>
      <c r="BE297" s="473">
        <f t="shared" si="213"/>
        <v>14.824134787323711</v>
      </c>
      <c r="BF297" s="473">
        <f t="shared" si="213"/>
        <v>14.598031165021922</v>
      </c>
      <c r="BG297" s="473">
        <f t="shared" si="213"/>
        <v>15.270182006218047</v>
      </c>
      <c r="BH297" s="473">
        <f t="shared" si="213"/>
        <v>16.004960210227065</v>
      </c>
      <c r="BI297" s="473">
        <f t="shared" si="213"/>
        <v>16.065778461867129</v>
      </c>
      <c r="BJ297" s="473">
        <f t="shared" si="213"/>
        <v>16.359611549627321</v>
      </c>
      <c r="BK297" s="473">
        <f t="shared" si="213"/>
        <v>16.345419523399933</v>
      </c>
      <c r="BL297" s="473">
        <f t="shared" si="213"/>
        <v>15.941728457814909</v>
      </c>
      <c r="BM297" s="473">
        <f t="shared" si="213"/>
        <v>15.705921882978268</v>
      </c>
      <c r="BN297" s="473">
        <f t="shared" si="213"/>
        <v>15.765504664159877</v>
      </c>
      <c r="BO297" s="473">
        <f t="shared" si="213"/>
        <v>16.038187457418328</v>
      </c>
      <c r="BP297" s="473">
        <f t="shared" si="213"/>
        <v>15.943561736703122</v>
      </c>
      <c r="BQ297" s="473">
        <f t="shared" si="213"/>
        <v>0</v>
      </c>
      <c r="BR297" s="473">
        <f t="shared" si="213"/>
        <v>0</v>
      </c>
    </row>
    <row r="298" spans="1:70" ht="12.75" customHeight="1" x14ac:dyDescent="0.3">
      <c r="A298" s="2"/>
      <c r="B298" s="2"/>
      <c r="C298" s="91"/>
      <c r="D298" s="75"/>
      <c r="E298" s="75"/>
      <c r="F298" s="419"/>
      <c r="G298" s="75"/>
      <c r="H298" s="75"/>
      <c r="I298" s="418"/>
      <c r="J298" s="418"/>
      <c r="K298" s="418"/>
      <c r="L298" s="418"/>
      <c r="M298" s="418"/>
      <c r="N298" s="418"/>
      <c r="O298" s="418"/>
      <c r="P298" s="418"/>
      <c r="Q298" s="418"/>
      <c r="R298" s="418"/>
      <c r="S298" s="418"/>
      <c r="T298" s="418"/>
      <c r="U298" s="418"/>
      <c r="V298" s="418"/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418"/>
      <c r="AL298" s="418"/>
      <c r="AM298" s="418"/>
      <c r="AN298" s="418"/>
      <c r="AO298" s="418"/>
      <c r="AP298" s="418"/>
      <c r="AQ298" s="418"/>
      <c r="AR298" s="418"/>
      <c r="AS298" s="418"/>
      <c r="AT298" s="418"/>
      <c r="AU298" s="418"/>
      <c r="AV298" s="418"/>
      <c r="AW298" s="418"/>
      <c r="AX298" s="418"/>
      <c r="AY298" s="418"/>
      <c r="AZ298" s="418"/>
      <c r="BA298" s="418"/>
      <c r="BB298" s="418"/>
      <c r="BC298" s="418"/>
      <c r="BD298" s="418"/>
      <c r="BE298" s="418"/>
      <c r="BF298" s="418"/>
      <c r="BG298" s="418"/>
      <c r="BH298" s="418"/>
      <c r="BI298" s="418"/>
      <c r="BJ298" s="418"/>
      <c r="BK298" s="418"/>
      <c r="BL298" s="418"/>
      <c r="BM298" s="418"/>
      <c r="BN298" s="418"/>
      <c r="BO298" s="418"/>
      <c r="BP298" s="418"/>
      <c r="BQ298" s="418"/>
      <c r="BR298" s="75"/>
    </row>
    <row r="299" spans="1:70" ht="12.75" customHeight="1" x14ac:dyDescent="0.3">
      <c r="A299" s="2"/>
      <c r="B299" s="2" t="s">
        <v>1174</v>
      </c>
      <c r="C299" s="91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0"/>
      <c r="P299" s="70"/>
      <c r="Q299" s="70"/>
      <c r="R299" s="422"/>
      <c r="S299" s="422"/>
      <c r="T299" s="422"/>
      <c r="U299" s="422"/>
      <c r="V299" s="422"/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422"/>
      <c r="AL299" s="422"/>
      <c r="AM299" s="422"/>
      <c r="AN299" s="422"/>
      <c r="AO299" s="422"/>
      <c r="AP299" s="422"/>
      <c r="AQ299" s="422"/>
      <c r="AR299" s="422"/>
      <c r="AS299" s="422"/>
      <c r="AT299" s="422"/>
      <c r="AU299" s="422"/>
      <c r="AV299" s="422"/>
      <c r="AW299" s="422"/>
      <c r="AX299" s="422"/>
      <c r="AY299" s="422"/>
      <c r="AZ299" s="422"/>
      <c r="BA299" s="422"/>
      <c r="BB299" s="422"/>
      <c r="BC299" s="422"/>
      <c r="BD299" s="422"/>
      <c r="BE299" s="422"/>
      <c r="BF299" s="422"/>
      <c r="BG299" s="422"/>
      <c r="BH299" s="422"/>
      <c r="BI299" s="422"/>
      <c r="BJ299" s="422"/>
      <c r="BK299" s="422"/>
      <c r="BL299" s="422"/>
      <c r="BM299" s="422"/>
      <c r="BN299" s="422"/>
      <c r="BO299" s="422"/>
      <c r="BP299" s="422"/>
      <c r="BQ299" s="422"/>
      <c r="BR299" s="75"/>
    </row>
    <row r="300" spans="1:70" ht="12.75" customHeight="1" x14ac:dyDescent="0.3">
      <c r="A300" s="2"/>
      <c r="B300" s="2"/>
      <c r="C300" s="91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0"/>
      <c r="P300" s="70"/>
      <c r="Q300" s="70"/>
      <c r="R300" s="422"/>
      <c r="S300" s="422"/>
      <c r="T300" s="422"/>
      <c r="U300" s="422"/>
      <c r="V300" s="422"/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422"/>
      <c r="AL300" s="422"/>
      <c r="AM300" s="422"/>
      <c r="AN300" s="422"/>
      <c r="AO300" s="422"/>
      <c r="AP300" s="422"/>
      <c r="AQ300" s="422"/>
      <c r="AR300" s="422"/>
      <c r="AS300" s="422"/>
      <c r="AT300" s="422"/>
      <c r="AU300" s="422"/>
      <c r="AV300" s="422"/>
      <c r="AW300" s="422"/>
      <c r="AX300" s="422"/>
      <c r="AY300" s="422"/>
      <c r="AZ300" s="422"/>
      <c r="BA300" s="422"/>
      <c r="BB300" s="422"/>
      <c r="BC300" s="422"/>
      <c r="BD300" s="422"/>
      <c r="BE300" s="422"/>
      <c r="BF300" s="422"/>
      <c r="BG300" s="422"/>
      <c r="BH300" s="422"/>
      <c r="BI300" s="422"/>
      <c r="BJ300" s="422"/>
      <c r="BK300" s="422"/>
      <c r="BL300" s="422"/>
      <c r="BM300" s="422"/>
      <c r="BN300" s="422"/>
      <c r="BO300" s="422"/>
      <c r="BP300" s="422"/>
      <c r="BQ300" s="422"/>
      <c r="BR300" s="75"/>
    </row>
    <row r="301" spans="1:70" ht="12.75" customHeight="1" x14ac:dyDescent="0.3">
      <c r="A301" s="2"/>
      <c r="B301" s="2"/>
      <c r="C301" s="91" t="s">
        <v>906</v>
      </c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0"/>
      <c r="P301" s="70"/>
      <c r="Q301" s="70"/>
      <c r="R301" s="422"/>
      <c r="S301" s="422"/>
      <c r="T301" s="422"/>
      <c r="U301" s="422"/>
      <c r="V301" s="422"/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422"/>
      <c r="AL301" s="422"/>
      <c r="AM301" s="422"/>
      <c r="AN301" s="422"/>
      <c r="AO301" s="422"/>
      <c r="AP301" s="422"/>
      <c r="AQ301" s="422"/>
      <c r="AR301" s="422"/>
      <c r="AS301" s="422"/>
      <c r="AT301" s="422"/>
      <c r="AU301" s="422"/>
      <c r="AV301" s="422"/>
      <c r="AW301" s="422"/>
      <c r="AX301" s="422"/>
      <c r="AY301" s="422"/>
      <c r="AZ301" s="422"/>
      <c r="BA301" s="422"/>
      <c r="BB301" s="422"/>
      <c r="BC301" s="422"/>
      <c r="BD301" s="422"/>
      <c r="BE301" s="422"/>
      <c r="BF301" s="422"/>
      <c r="BG301" s="422"/>
      <c r="BH301" s="422"/>
      <c r="BI301" s="422"/>
      <c r="BJ301" s="422"/>
      <c r="BK301" s="422"/>
      <c r="BL301" s="422"/>
      <c r="BM301" s="422"/>
      <c r="BN301" s="422"/>
      <c r="BO301" s="422"/>
      <c r="BP301" s="482"/>
      <c r="BQ301" s="420"/>
      <c r="BR301" s="75"/>
    </row>
    <row r="302" spans="1:70" ht="12.75" customHeight="1" x14ac:dyDescent="0.3">
      <c r="E302" s="504" t="str">
        <f xml:space="preserve"> 'General Inputs'!E$19</f>
        <v xml:space="preserve"> Coal (Anthracite): IPCC mass -&gt; energy, mid</v>
      </c>
      <c r="F302" s="611">
        <f xml:space="preserve"> 'General Inputs'!F$19</f>
        <v>26.7</v>
      </c>
      <c r="G302" s="610" t="str">
        <f xml:space="preserve"> 'General Inputs'!G$19</f>
        <v>TJ / Gg</v>
      </c>
      <c r="BP302" s="422"/>
      <c r="BQ302" s="420"/>
    </row>
    <row r="303" spans="1:70" ht="12.75" customHeight="1" x14ac:dyDescent="0.3">
      <c r="E303" s="504" t="str">
        <f xml:space="preserve"> 'General Inputs'!E$20</f>
        <v>Coal (Coking): IPCC mass -&gt; energy, mid</v>
      </c>
      <c r="F303" s="612">
        <f xml:space="preserve"> 'General Inputs'!F$20</f>
        <v>28.2</v>
      </c>
      <c r="G303" s="610" t="str">
        <f xml:space="preserve"> 'General Inputs'!G$20</f>
        <v>TJ / Gg</v>
      </c>
      <c r="H303" s="375"/>
      <c r="I303" s="375"/>
      <c r="J303" s="375"/>
      <c r="K303" s="375"/>
      <c r="L303" s="375"/>
      <c r="M303" s="375"/>
      <c r="BP303" s="422"/>
      <c r="BQ303" s="420"/>
    </row>
    <row r="304" spans="1:70" ht="12.75" customHeight="1" x14ac:dyDescent="0.3">
      <c r="E304" s="504" t="str">
        <f xml:space="preserve"> 'General Inputs'!E$21</f>
        <v>Coal (Other Bituminous): IPCC mass -&gt; energy, mid</v>
      </c>
      <c r="F304" s="612">
        <f xml:space="preserve"> 'General Inputs'!F$21</f>
        <v>25.8</v>
      </c>
      <c r="G304" s="610" t="str">
        <f xml:space="preserve"> 'General Inputs'!G$21</f>
        <v>TJ / Gg</v>
      </c>
      <c r="H304" s="375"/>
      <c r="I304" s="375"/>
      <c r="J304" s="375"/>
      <c r="K304" s="375"/>
      <c r="L304" s="375"/>
      <c r="M304" s="375"/>
      <c r="BP304" s="422"/>
      <c r="BQ304" s="420"/>
    </row>
    <row r="305" spans="1:70" ht="12.75" customHeight="1" x14ac:dyDescent="0.3">
      <c r="E305" s="504" t="str">
        <f xml:space="preserve"> 'General Inputs'!E$22</f>
        <v>Coal (Subbitumunous): IPCC mass -&gt; energy, mid</v>
      </c>
      <c r="F305" s="612">
        <f xml:space="preserve"> 'General Inputs'!F$22</f>
        <v>18.899999999999999</v>
      </c>
      <c r="G305" s="610" t="str">
        <f xml:space="preserve"> 'General Inputs'!G$22</f>
        <v>TJ / Gg</v>
      </c>
      <c r="H305" s="375"/>
      <c r="I305" s="375"/>
      <c r="J305" s="375"/>
      <c r="K305" s="375"/>
      <c r="L305" s="375"/>
      <c r="M305" s="375"/>
    </row>
    <row r="306" spans="1:70" ht="12.75" customHeight="1" x14ac:dyDescent="0.3">
      <c r="E306" s="504" t="str">
        <f xml:space="preserve"> 'General Inputs'!E$23</f>
        <v>Coal (Lignite): IPCC mass -&gt; energy, mid</v>
      </c>
      <c r="F306" s="612">
        <f xml:space="preserve"> 'General Inputs'!F$23</f>
        <v>11.9</v>
      </c>
      <c r="G306" s="610" t="str">
        <f xml:space="preserve"> 'General Inputs'!G$23</f>
        <v>TJ / Gg</v>
      </c>
      <c r="H306" s="375"/>
      <c r="I306" s="375"/>
      <c r="J306" s="375"/>
      <c r="K306" s="375"/>
      <c r="L306" s="375"/>
      <c r="M306" s="375"/>
    </row>
    <row r="307" spans="1:70" ht="12.75" customHeight="1" x14ac:dyDescent="0.3">
      <c r="A307" s="2"/>
      <c r="B307" s="2"/>
      <c r="C307" s="91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0"/>
      <c r="P307" s="70"/>
      <c r="Q307" s="70"/>
      <c r="R307" s="422"/>
      <c r="S307" s="422"/>
      <c r="T307" s="422"/>
      <c r="U307" s="422"/>
      <c r="V307" s="422"/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422"/>
      <c r="AL307" s="422"/>
      <c r="AM307" s="422"/>
      <c r="AN307" s="422"/>
      <c r="AO307" s="422"/>
      <c r="AP307" s="422"/>
      <c r="AQ307" s="422"/>
      <c r="AR307" s="422"/>
      <c r="AS307" s="422"/>
      <c r="AT307" s="422"/>
      <c r="AU307" s="422"/>
      <c r="AV307" s="422"/>
      <c r="AW307" s="422"/>
      <c r="AX307" s="422"/>
      <c r="AY307" s="422"/>
      <c r="AZ307" s="422"/>
      <c r="BA307" s="422"/>
      <c r="BB307" s="422"/>
      <c r="BC307" s="422"/>
      <c r="BD307" s="422"/>
      <c r="BE307" s="422"/>
      <c r="BF307" s="422"/>
      <c r="BG307" s="422"/>
      <c r="BH307" s="422"/>
      <c r="BI307" s="422"/>
      <c r="BJ307" s="422"/>
      <c r="BK307" s="422"/>
      <c r="BL307" s="422"/>
      <c r="BM307" s="422"/>
      <c r="BN307" s="422"/>
      <c r="BO307" s="422"/>
      <c r="BP307" s="422"/>
      <c r="BQ307" s="422"/>
      <c r="BR307" s="75"/>
    </row>
    <row r="308" spans="1:70" ht="12.75" customHeight="1" x14ac:dyDescent="0.3">
      <c r="A308" s="2"/>
      <c r="B308" s="2"/>
      <c r="C308" s="91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0"/>
      <c r="P308" s="70"/>
      <c r="Q308" s="70"/>
      <c r="R308" s="422"/>
      <c r="S308" s="422"/>
      <c r="T308" s="422"/>
      <c r="U308" s="422"/>
      <c r="V308" s="422"/>
      <c r="W308" s="422"/>
      <c r="X308" s="422"/>
      <c r="Y308" s="422"/>
      <c r="Z308" s="422"/>
      <c r="AA308" s="422"/>
      <c r="AB308" s="422"/>
      <c r="AC308" s="422"/>
      <c r="AD308" s="422"/>
      <c r="AE308" s="422"/>
      <c r="AF308" s="422"/>
      <c r="AG308" s="422"/>
      <c r="AH308" s="422"/>
      <c r="AI308" s="422"/>
      <c r="AJ308" s="422"/>
      <c r="AK308" s="422"/>
      <c r="AL308" s="422"/>
      <c r="AM308" s="422"/>
      <c r="AN308" s="422"/>
      <c r="AO308" s="422"/>
      <c r="AP308" s="422"/>
      <c r="AQ308" s="422"/>
      <c r="AR308" s="422"/>
      <c r="AS308" s="422"/>
      <c r="AT308" s="422"/>
      <c r="AU308" s="422"/>
      <c r="AV308" s="422"/>
      <c r="AW308" s="422"/>
      <c r="AX308" s="422"/>
      <c r="AY308" s="422"/>
      <c r="AZ308" s="422"/>
      <c r="BA308" s="422"/>
      <c r="BB308" s="422"/>
      <c r="BC308" s="422"/>
      <c r="BD308" s="422"/>
      <c r="BE308" s="422"/>
      <c r="BF308" s="422"/>
      <c r="BG308" s="422"/>
      <c r="BH308" s="422"/>
      <c r="BI308" s="422"/>
      <c r="BJ308" s="422"/>
      <c r="BK308" s="422"/>
      <c r="BL308" s="422"/>
      <c r="BM308" s="422"/>
      <c r="BN308" s="422"/>
      <c r="BO308" s="422"/>
      <c r="BP308" s="422"/>
      <c r="BQ308" s="422"/>
      <c r="BR308" s="75"/>
    </row>
    <row r="309" spans="1:70" ht="12.75" customHeight="1" x14ac:dyDescent="0.3">
      <c r="A309" s="2"/>
      <c r="B309" s="2"/>
      <c r="C309" s="91"/>
      <c r="D309" s="75"/>
      <c r="E309" s="425" t="str">
        <f t="shared" ref="E309:H309" si="214" xml:space="preserve"> E$14</f>
        <v>Anthracite</v>
      </c>
      <c r="F309" s="425">
        <f t="shared" si="214"/>
        <v>0</v>
      </c>
      <c r="G309" s="425" t="str">
        <f t="shared" si="214"/>
        <v>e6shorttons</v>
      </c>
      <c r="H309" s="425">
        <f t="shared" si="214"/>
        <v>0</v>
      </c>
      <c r="I309" s="425">
        <f t="shared" ref="I309:AN309" si="215" xml:space="preserve"> I$14</f>
        <v>0</v>
      </c>
      <c r="J309" s="425">
        <f t="shared" si="215"/>
        <v>0</v>
      </c>
      <c r="K309" s="425">
        <f t="shared" si="215"/>
        <v>0</v>
      </c>
      <c r="L309" s="425">
        <f t="shared" si="215"/>
        <v>0</v>
      </c>
      <c r="M309" s="425">
        <f t="shared" si="215"/>
        <v>0</v>
      </c>
      <c r="N309" s="425">
        <f t="shared" si="215"/>
        <v>0</v>
      </c>
      <c r="O309" s="425">
        <f t="shared" si="215"/>
        <v>0</v>
      </c>
      <c r="P309" s="425">
        <f t="shared" si="215"/>
        <v>0</v>
      </c>
      <c r="Q309" s="425">
        <f t="shared" si="215"/>
        <v>0</v>
      </c>
      <c r="R309" s="425">
        <f t="shared" si="215"/>
        <v>0</v>
      </c>
      <c r="S309" s="425">
        <f t="shared" si="215"/>
        <v>0</v>
      </c>
      <c r="T309" s="425">
        <f t="shared" si="215"/>
        <v>0</v>
      </c>
      <c r="U309" s="425">
        <f t="shared" si="215"/>
        <v>0</v>
      </c>
      <c r="V309" s="425">
        <f t="shared" si="215"/>
        <v>0</v>
      </c>
      <c r="W309" s="425">
        <f t="shared" si="215"/>
        <v>0</v>
      </c>
      <c r="X309" s="425">
        <f t="shared" si="215"/>
        <v>0</v>
      </c>
      <c r="Y309" s="425">
        <f t="shared" si="215"/>
        <v>0</v>
      </c>
      <c r="Z309" s="425">
        <f t="shared" si="215"/>
        <v>0</v>
      </c>
      <c r="AA309" s="425">
        <f t="shared" si="215"/>
        <v>0</v>
      </c>
      <c r="AB309" s="425">
        <f t="shared" si="215"/>
        <v>0</v>
      </c>
      <c r="AC309" s="425">
        <f t="shared" si="215"/>
        <v>224721.32401394399</v>
      </c>
      <c r="AD309" s="425">
        <f t="shared" si="215"/>
        <v>227288.21455952499</v>
      </c>
      <c r="AE309" s="425">
        <f t="shared" si="215"/>
        <v>236074.41365096901</v>
      </c>
      <c r="AF309" s="425">
        <f t="shared" si="215"/>
        <v>240677.00251817401</v>
      </c>
      <c r="AG309" s="425">
        <f t="shared" si="215"/>
        <v>242619.86103886901</v>
      </c>
      <c r="AH309" s="425">
        <f t="shared" si="215"/>
        <v>257241.58437682601</v>
      </c>
      <c r="AI309" s="425">
        <f t="shared" si="215"/>
        <v>265493.71365655598</v>
      </c>
      <c r="AJ309" s="425">
        <f t="shared" si="215"/>
        <v>268904.55795040302</v>
      </c>
      <c r="AK309" s="425">
        <f t="shared" si="215"/>
        <v>278715.430145205</v>
      </c>
      <c r="AL309" s="425">
        <f t="shared" si="215"/>
        <v>276334.14665861399</v>
      </c>
      <c r="AM309" s="425">
        <f t="shared" si="215"/>
        <v>277027.80929833499</v>
      </c>
      <c r="AN309" s="425">
        <f t="shared" si="215"/>
        <v>269910.81234366097</v>
      </c>
      <c r="AO309" s="425">
        <f t="shared" ref="AO309:BR309" si="216" xml:space="preserve"> AO$14</f>
        <v>258983.78936686899</v>
      </c>
      <c r="AP309" s="425">
        <f t="shared" si="216"/>
        <v>251659.947390032</v>
      </c>
      <c r="AQ309" s="425">
        <f t="shared" si="216"/>
        <v>250162.744456952</v>
      </c>
      <c r="AR309" s="425">
        <f t="shared" si="216"/>
        <v>254945.99463264199</v>
      </c>
      <c r="AS309" s="425">
        <f t="shared" si="216"/>
        <v>257613.07893245199</v>
      </c>
      <c r="AT309" s="425">
        <f t="shared" si="216"/>
        <v>252957.01622712001</v>
      </c>
      <c r="AU309" s="425">
        <f t="shared" si="216"/>
        <v>248392.70559217801</v>
      </c>
      <c r="AV309" s="425">
        <f t="shared" si="216"/>
        <v>245025.132782058</v>
      </c>
      <c r="AW309" s="425">
        <f t="shared" si="216"/>
        <v>260284.944768093</v>
      </c>
      <c r="AX309" s="425">
        <f t="shared" si="216"/>
        <v>271120.84486016602</v>
      </c>
      <c r="AY309" s="425">
        <f t="shared" si="216"/>
        <v>282636.47394135298</v>
      </c>
      <c r="AZ309" s="425">
        <f t="shared" si="216"/>
        <v>324822.20159108401</v>
      </c>
      <c r="BA309" s="425">
        <f t="shared" si="216"/>
        <v>371236.35820988502</v>
      </c>
      <c r="BB309" s="425">
        <f t="shared" si="216"/>
        <v>412776.84691602399</v>
      </c>
      <c r="BC309" s="425">
        <f t="shared" si="216"/>
        <v>444738.98991715303</v>
      </c>
      <c r="BD309" s="425">
        <f t="shared" si="216"/>
        <v>470773.79717861401</v>
      </c>
      <c r="BE309" s="425">
        <f t="shared" si="216"/>
        <v>486578.662787662</v>
      </c>
      <c r="BF309" s="425">
        <f t="shared" si="216"/>
        <v>516305.96196050203</v>
      </c>
      <c r="BG309" s="425">
        <f t="shared" si="216"/>
        <v>561069.82967825094</v>
      </c>
      <c r="BH309" s="425">
        <f t="shared" si="216"/>
        <v>606082.81423720997</v>
      </c>
      <c r="BI309" s="425">
        <f t="shared" si="216"/>
        <v>627146.31801570999</v>
      </c>
      <c r="BJ309" s="425">
        <f t="shared" si="216"/>
        <v>637135.90158328903</v>
      </c>
      <c r="BK309" s="425">
        <f t="shared" si="216"/>
        <v>616340.49825877498</v>
      </c>
      <c r="BL309" s="425">
        <f t="shared" si="216"/>
        <v>597192.60928673903</v>
      </c>
      <c r="BM309" s="425">
        <f t="shared" si="216"/>
        <v>544460.08131252101</v>
      </c>
      <c r="BN309" s="425">
        <f t="shared" si="216"/>
        <v>557569.36687114404</v>
      </c>
      <c r="BO309" s="425">
        <f t="shared" si="216"/>
        <v>584203.81526720698</v>
      </c>
      <c r="BP309" s="425">
        <f t="shared" si="216"/>
        <v>613564.84207893105</v>
      </c>
      <c r="BQ309" s="425">
        <f t="shared" si="216"/>
        <v>0</v>
      </c>
      <c r="BR309" s="425">
        <f t="shared" si="216"/>
        <v>0</v>
      </c>
    </row>
    <row r="310" spans="1:70" ht="12.75" customHeight="1" x14ac:dyDescent="0.3">
      <c r="A310" s="2"/>
      <c r="B310" s="2"/>
      <c r="C310" s="91"/>
      <c r="D310" s="75"/>
      <c r="E310" s="425" t="str">
        <f t="shared" ref="E310:H310" si="217" xml:space="preserve"> E$15</f>
        <v>Metallurgical coal</v>
      </c>
      <c r="F310" s="425">
        <f t="shared" si="217"/>
        <v>0</v>
      </c>
      <c r="G310" s="425" t="str">
        <f t="shared" si="217"/>
        <v>e6shorttons</v>
      </c>
      <c r="H310" s="425">
        <f t="shared" si="217"/>
        <v>0</v>
      </c>
      <c r="I310" s="425">
        <f t="shared" ref="I310:AN310" si="218" xml:space="preserve"> I$15</f>
        <v>0</v>
      </c>
      <c r="J310" s="425">
        <f t="shared" si="218"/>
        <v>0</v>
      </c>
      <c r="K310" s="425">
        <f t="shared" si="218"/>
        <v>0</v>
      </c>
      <c r="L310" s="425">
        <f t="shared" si="218"/>
        <v>0</v>
      </c>
      <c r="M310" s="425">
        <f t="shared" si="218"/>
        <v>0</v>
      </c>
      <c r="N310" s="425">
        <f t="shared" si="218"/>
        <v>0</v>
      </c>
      <c r="O310" s="425">
        <f t="shared" si="218"/>
        <v>0</v>
      </c>
      <c r="P310" s="425">
        <f t="shared" si="218"/>
        <v>0</v>
      </c>
      <c r="Q310" s="425">
        <f t="shared" si="218"/>
        <v>0</v>
      </c>
      <c r="R310" s="425">
        <f t="shared" si="218"/>
        <v>0</v>
      </c>
      <c r="S310" s="425">
        <f t="shared" si="218"/>
        <v>0</v>
      </c>
      <c r="T310" s="425">
        <f t="shared" si="218"/>
        <v>0</v>
      </c>
      <c r="U310" s="425">
        <f t="shared" si="218"/>
        <v>0</v>
      </c>
      <c r="V310" s="425">
        <f t="shared" si="218"/>
        <v>0</v>
      </c>
      <c r="W310" s="425">
        <f t="shared" si="218"/>
        <v>0</v>
      </c>
      <c r="X310" s="425">
        <f t="shared" si="218"/>
        <v>0</v>
      </c>
      <c r="Y310" s="425">
        <f t="shared" si="218"/>
        <v>0</v>
      </c>
      <c r="Z310" s="425">
        <f t="shared" si="218"/>
        <v>0</v>
      </c>
      <c r="AA310" s="425">
        <f t="shared" si="218"/>
        <v>0</v>
      </c>
      <c r="AB310" s="425">
        <f t="shared" si="218"/>
        <v>0</v>
      </c>
      <c r="AC310" s="425">
        <f t="shared" si="218"/>
        <v>611702.35654650198</v>
      </c>
      <c r="AD310" s="425">
        <f t="shared" si="218"/>
        <v>616163.80024574604</v>
      </c>
      <c r="AE310" s="425">
        <f t="shared" si="218"/>
        <v>612719.71361763997</v>
      </c>
      <c r="AF310" s="425">
        <f t="shared" si="218"/>
        <v>604498.29366301897</v>
      </c>
      <c r="AG310" s="425">
        <f t="shared" si="218"/>
        <v>640471.903180063</v>
      </c>
      <c r="AH310" s="425">
        <f t="shared" si="218"/>
        <v>653143.34078876802</v>
      </c>
      <c r="AI310" s="425">
        <f t="shared" si="218"/>
        <v>670666.60998557997</v>
      </c>
      <c r="AJ310" s="425">
        <f t="shared" si="218"/>
        <v>681833.27008812304</v>
      </c>
      <c r="AK310" s="425">
        <f t="shared" si="218"/>
        <v>693751.40838836902</v>
      </c>
      <c r="AL310" s="425">
        <f t="shared" si="218"/>
        <v>708497.60192235198</v>
      </c>
      <c r="AM310" s="425">
        <f t="shared" si="218"/>
        <v>698871.61025015195</v>
      </c>
      <c r="AN310" s="425">
        <f t="shared" si="218"/>
        <v>678038.83999065403</v>
      </c>
      <c r="AO310" s="425">
        <f t="shared" ref="AO310:BR310" si="219" xml:space="preserve"> AO$15</f>
        <v>659217.93398920505</v>
      </c>
      <c r="AP310" s="425">
        <f t="shared" si="219"/>
        <v>638313.45590722898</v>
      </c>
      <c r="AQ310" s="425">
        <f t="shared" si="219"/>
        <v>624706.93437745795</v>
      </c>
      <c r="AR310" s="425">
        <f t="shared" si="219"/>
        <v>650152.73630442598</v>
      </c>
      <c r="AS310" s="425">
        <f t="shared" si="219"/>
        <v>658728.04183517396</v>
      </c>
      <c r="AT310" s="425">
        <f t="shared" si="219"/>
        <v>639449.24641430494</v>
      </c>
      <c r="AU310" s="425">
        <f t="shared" si="219"/>
        <v>621898.97478474595</v>
      </c>
      <c r="AV310" s="425">
        <f t="shared" si="219"/>
        <v>592795.590727426</v>
      </c>
      <c r="AW310" s="425">
        <f t="shared" si="219"/>
        <v>606858.31181545602</v>
      </c>
      <c r="AX310" s="425">
        <f t="shared" si="219"/>
        <v>635348.37426943798</v>
      </c>
      <c r="AY310" s="425">
        <f t="shared" si="219"/>
        <v>642512.26880849095</v>
      </c>
      <c r="AZ310" s="425">
        <f t="shared" si="219"/>
        <v>690230.57077419094</v>
      </c>
      <c r="BA310" s="425">
        <f t="shared" si="219"/>
        <v>751693.33819798101</v>
      </c>
      <c r="BB310" s="425">
        <f t="shared" si="219"/>
        <v>818447.40152761806</v>
      </c>
      <c r="BC310" s="425">
        <f t="shared" si="219"/>
        <v>850962.02486100304</v>
      </c>
      <c r="BD310" s="425">
        <f t="shared" si="219"/>
        <v>893465.82121103897</v>
      </c>
      <c r="BE310" s="425">
        <f t="shared" si="219"/>
        <v>928121.65865499305</v>
      </c>
      <c r="BF310" s="425">
        <f t="shared" si="219"/>
        <v>956200.91518139304</v>
      </c>
      <c r="BG310" s="425">
        <f t="shared" si="219"/>
        <v>1067873.31330397</v>
      </c>
      <c r="BH310" s="425">
        <f t="shared" si="219"/>
        <v>1148036.38210511</v>
      </c>
      <c r="BI310" s="425">
        <f t="shared" si="219"/>
        <v>1221976.0085251899</v>
      </c>
      <c r="BJ310" s="425">
        <f t="shared" si="219"/>
        <v>1266776.4289867501</v>
      </c>
      <c r="BK310" s="425">
        <f t="shared" si="219"/>
        <v>1250049.2553572501</v>
      </c>
      <c r="BL310" s="425">
        <f t="shared" si="219"/>
        <v>1221190.7203417199</v>
      </c>
      <c r="BM310" s="425">
        <f t="shared" si="219"/>
        <v>1129665.21606518</v>
      </c>
      <c r="BN310" s="425">
        <f t="shared" si="219"/>
        <v>1113280.8722711599</v>
      </c>
      <c r="BO310" s="425">
        <f t="shared" si="219"/>
        <v>1065203.8045276201</v>
      </c>
      <c r="BP310" s="425">
        <f t="shared" si="219"/>
        <v>1101137.5077115099</v>
      </c>
      <c r="BQ310" s="425">
        <f t="shared" si="219"/>
        <v>0</v>
      </c>
      <c r="BR310" s="425">
        <f t="shared" si="219"/>
        <v>0</v>
      </c>
    </row>
    <row r="311" spans="1:70" ht="12.75" customHeight="1" x14ac:dyDescent="0.3">
      <c r="A311" s="2"/>
      <c r="B311" s="2"/>
      <c r="C311" s="91"/>
      <c r="D311" s="75"/>
      <c r="E311" s="425" t="str">
        <f t="shared" ref="E311:H311" si="220" xml:space="preserve"> E$16</f>
        <v>Bituminous</v>
      </c>
      <c r="F311" s="425">
        <f t="shared" si="220"/>
        <v>0</v>
      </c>
      <c r="G311" s="425" t="str">
        <f t="shared" si="220"/>
        <v>e6shorttons</v>
      </c>
      <c r="H311" s="425">
        <f t="shared" si="220"/>
        <v>0</v>
      </c>
      <c r="I311" s="425">
        <f t="shared" ref="I311:AN311" si="221" xml:space="preserve"> I$16</f>
        <v>0</v>
      </c>
      <c r="J311" s="425">
        <f t="shared" si="221"/>
        <v>0</v>
      </c>
      <c r="K311" s="425">
        <f t="shared" si="221"/>
        <v>0</v>
      </c>
      <c r="L311" s="425">
        <f t="shared" si="221"/>
        <v>0</v>
      </c>
      <c r="M311" s="425">
        <f t="shared" si="221"/>
        <v>0</v>
      </c>
      <c r="N311" s="425">
        <f t="shared" si="221"/>
        <v>0</v>
      </c>
      <c r="O311" s="425">
        <f t="shared" si="221"/>
        <v>0</v>
      </c>
      <c r="P311" s="425">
        <f t="shared" si="221"/>
        <v>0</v>
      </c>
      <c r="Q311" s="425">
        <f t="shared" si="221"/>
        <v>0</v>
      </c>
      <c r="R311" s="425">
        <f t="shared" si="221"/>
        <v>0</v>
      </c>
      <c r="S311" s="425">
        <f t="shared" si="221"/>
        <v>0</v>
      </c>
      <c r="T311" s="425">
        <f t="shared" si="221"/>
        <v>0</v>
      </c>
      <c r="U311" s="425">
        <f t="shared" si="221"/>
        <v>0</v>
      </c>
      <c r="V311" s="425">
        <f t="shared" si="221"/>
        <v>0</v>
      </c>
      <c r="W311" s="425">
        <f t="shared" si="221"/>
        <v>0</v>
      </c>
      <c r="X311" s="425">
        <f t="shared" si="221"/>
        <v>0</v>
      </c>
      <c r="Y311" s="425">
        <f t="shared" si="221"/>
        <v>0</v>
      </c>
      <c r="Z311" s="425">
        <f t="shared" si="221"/>
        <v>0</v>
      </c>
      <c r="AA311" s="425">
        <f t="shared" si="221"/>
        <v>0</v>
      </c>
      <c r="AB311" s="425">
        <f t="shared" si="221"/>
        <v>0</v>
      </c>
      <c r="AC311" s="425">
        <f t="shared" si="221"/>
        <v>1920583.6320406499</v>
      </c>
      <c r="AD311" s="425">
        <f t="shared" si="221"/>
        <v>1914996.7005020001</v>
      </c>
      <c r="AE311" s="425">
        <f t="shared" si="221"/>
        <v>2020364.3713917099</v>
      </c>
      <c r="AF311" s="425">
        <f t="shared" si="221"/>
        <v>2032270.5669220099</v>
      </c>
      <c r="AG311" s="425">
        <f t="shared" si="221"/>
        <v>2116721.4520085198</v>
      </c>
      <c r="AH311" s="425">
        <f t="shared" si="221"/>
        <v>2226980.3113339301</v>
      </c>
      <c r="AI311" s="425">
        <f t="shared" si="221"/>
        <v>2293301.7173218499</v>
      </c>
      <c r="AJ311" s="425">
        <f t="shared" si="221"/>
        <v>2355234.2034344901</v>
      </c>
      <c r="AK311" s="425">
        <f t="shared" si="221"/>
        <v>2385023.7380140298</v>
      </c>
      <c r="AL311" s="425">
        <f t="shared" si="221"/>
        <v>2432326.84092174</v>
      </c>
      <c r="AM311" s="425">
        <f t="shared" si="221"/>
        <v>2452757.2593330699</v>
      </c>
      <c r="AN311" s="425">
        <f t="shared" si="221"/>
        <v>2379977.1674507102</v>
      </c>
      <c r="AO311" s="425">
        <f t="shared" ref="AO311:BR311" si="222" xml:space="preserve"> AO$16</f>
        <v>2308897.9343735501</v>
      </c>
      <c r="AP311" s="425">
        <f t="shared" si="222"/>
        <v>2218783.4342638799</v>
      </c>
      <c r="AQ311" s="425">
        <f t="shared" si="222"/>
        <v>2303878.8161114398</v>
      </c>
      <c r="AR311" s="425">
        <f t="shared" si="222"/>
        <v>2305202.3384771398</v>
      </c>
      <c r="AS311" s="425">
        <f t="shared" si="222"/>
        <v>2358427.1887936201</v>
      </c>
      <c r="AT311" s="425">
        <f t="shared" si="222"/>
        <v>2377050.93616135</v>
      </c>
      <c r="AU311" s="425">
        <f t="shared" si="222"/>
        <v>2346919.78846644</v>
      </c>
      <c r="AV311" s="425">
        <f t="shared" si="222"/>
        <v>2313143.0884303101</v>
      </c>
      <c r="AW311" s="425">
        <f t="shared" si="222"/>
        <v>2385167.2415305302</v>
      </c>
      <c r="AX311" s="425">
        <f t="shared" si="222"/>
        <v>2513415.8959202701</v>
      </c>
      <c r="AY311" s="425">
        <f t="shared" si="222"/>
        <v>2525507.0878883498</v>
      </c>
      <c r="AZ311" s="425">
        <f t="shared" si="222"/>
        <v>2746713.1179817398</v>
      </c>
      <c r="BA311" s="425">
        <f t="shared" si="222"/>
        <v>2981710.9516294901</v>
      </c>
      <c r="BB311" s="425">
        <f t="shared" si="222"/>
        <v>3209862.0221380298</v>
      </c>
      <c r="BC311" s="425">
        <f t="shared" si="222"/>
        <v>3374752.7754277298</v>
      </c>
      <c r="BD311" s="425">
        <f t="shared" si="222"/>
        <v>3501280.6870268802</v>
      </c>
      <c r="BE311" s="425">
        <f t="shared" si="222"/>
        <v>3641544.1150834002</v>
      </c>
      <c r="BF311" s="425">
        <f t="shared" si="222"/>
        <v>3736624.4795152098</v>
      </c>
      <c r="BG311" s="425">
        <f t="shared" si="222"/>
        <v>3952252.3554668501</v>
      </c>
      <c r="BH311" s="425">
        <f t="shared" si="222"/>
        <v>4268945.5043502897</v>
      </c>
      <c r="BI311" s="425">
        <f t="shared" si="222"/>
        <v>4389802.6603073301</v>
      </c>
      <c r="BJ311" s="425">
        <f t="shared" si="222"/>
        <v>4443412.4205356101</v>
      </c>
      <c r="BK311" s="425">
        <f t="shared" si="222"/>
        <v>4350133.5824704003</v>
      </c>
      <c r="BL311" s="425">
        <f t="shared" si="222"/>
        <v>4179471.9616439198</v>
      </c>
      <c r="BM311" s="425">
        <f t="shared" si="222"/>
        <v>3855525.1744663101</v>
      </c>
      <c r="BN311" s="425">
        <f t="shared" si="222"/>
        <v>4060423.17934574</v>
      </c>
      <c r="BO311" s="425">
        <f t="shared" si="222"/>
        <v>4259047.9468840798</v>
      </c>
      <c r="BP311" s="425">
        <f t="shared" si="222"/>
        <v>4404889.1814658903</v>
      </c>
      <c r="BQ311" s="425">
        <f t="shared" si="222"/>
        <v>0</v>
      </c>
      <c r="BR311" s="425">
        <f t="shared" si="222"/>
        <v>0</v>
      </c>
    </row>
    <row r="312" spans="1:70" ht="12.75" customHeight="1" x14ac:dyDescent="0.3">
      <c r="A312" s="2"/>
      <c r="B312" s="2"/>
      <c r="C312" s="91"/>
      <c r="D312" s="75"/>
      <c r="E312" s="425" t="str">
        <f t="shared" ref="E312:H312" si="223" xml:space="preserve"> E$17</f>
        <v>Subbituminous</v>
      </c>
      <c r="F312" s="425">
        <f t="shared" si="223"/>
        <v>0</v>
      </c>
      <c r="G312" s="425" t="str">
        <f t="shared" si="223"/>
        <v>e6shorttons</v>
      </c>
      <c r="H312" s="425">
        <f t="shared" si="223"/>
        <v>0</v>
      </c>
      <c r="I312" s="425">
        <f t="shared" ref="I312:AN312" si="224" xml:space="preserve"> I$17</f>
        <v>0</v>
      </c>
      <c r="J312" s="425">
        <f t="shared" si="224"/>
        <v>0</v>
      </c>
      <c r="K312" s="425">
        <f t="shared" si="224"/>
        <v>0</v>
      </c>
      <c r="L312" s="425">
        <f t="shared" si="224"/>
        <v>0</v>
      </c>
      <c r="M312" s="425">
        <f t="shared" si="224"/>
        <v>0</v>
      </c>
      <c r="N312" s="425">
        <f t="shared" si="224"/>
        <v>0</v>
      </c>
      <c r="O312" s="425">
        <f t="shared" si="224"/>
        <v>0</v>
      </c>
      <c r="P312" s="425">
        <f t="shared" si="224"/>
        <v>0</v>
      </c>
      <c r="Q312" s="425">
        <f t="shared" si="224"/>
        <v>0</v>
      </c>
      <c r="R312" s="425">
        <f t="shared" si="224"/>
        <v>0</v>
      </c>
      <c r="S312" s="425">
        <f t="shared" si="224"/>
        <v>0</v>
      </c>
      <c r="T312" s="425">
        <f t="shared" si="224"/>
        <v>0</v>
      </c>
      <c r="U312" s="425">
        <f t="shared" si="224"/>
        <v>0</v>
      </c>
      <c r="V312" s="425">
        <f t="shared" si="224"/>
        <v>0</v>
      </c>
      <c r="W312" s="425">
        <f t="shared" si="224"/>
        <v>0</v>
      </c>
      <c r="X312" s="425">
        <f t="shared" si="224"/>
        <v>0</v>
      </c>
      <c r="Y312" s="425">
        <f t="shared" si="224"/>
        <v>0</v>
      </c>
      <c r="Z312" s="425">
        <f t="shared" si="224"/>
        <v>0</v>
      </c>
      <c r="AA312" s="425">
        <f t="shared" si="224"/>
        <v>0</v>
      </c>
      <c r="AB312" s="425">
        <f t="shared" si="224"/>
        <v>0</v>
      </c>
      <c r="AC312" s="425">
        <f t="shared" si="224"/>
        <v>361326.681600535</v>
      </c>
      <c r="AD312" s="425">
        <f t="shared" si="224"/>
        <v>380333.54759253602</v>
      </c>
      <c r="AE312" s="425">
        <f t="shared" si="224"/>
        <v>399887.15223397303</v>
      </c>
      <c r="AF312" s="425">
        <f t="shared" si="224"/>
        <v>404345.05523481598</v>
      </c>
      <c r="AG312" s="425">
        <f t="shared" si="224"/>
        <v>447126.47015539702</v>
      </c>
      <c r="AH312" s="425">
        <f t="shared" si="224"/>
        <v>474228.73490646802</v>
      </c>
      <c r="AI312" s="425">
        <f t="shared" si="224"/>
        <v>484239.37319375301</v>
      </c>
      <c r="AJ312" s="425">
        <f t="shared" si="224"/>
        <v>511183.11138194503</v>
      </c>
      <c r="AK312" s="425">
        <f t="shared" si="224"/>
        <v>551895.87362891797</v>
      </c>
      <c r="AL312" s="425">
        <f t="shared" si="224"/>
        <v>566525.93142209505</v>
      </c>
      <c r="AM312" s="425">
        <f t="shared" si="224"/>
        <v>590386.37885282002</v>
      </c>
      <c r="AN312" s="425">
        <f t="shared" si="224"/>
        <v>616331.30588351702</v>
      </c>
      <c r="AO312" s="425">
        <f t="shared" ref="AO312:BR312" si="225" xml:space="preserve"> AO$17</f>
        <v>619605.90030069801</v>
      </c>
      <c r="AP312" s="425">
        <f t="shared" si="225"/>
        <v>643573.35587731097</v>
      </c>
      <c r="AQ312" s="425">
        <f t="shared" si="225"/>
        <v>688431.31222701306</v>
      </c>
      <c r="AR312" s="425">
        <f t="shared" si="225"/>
        <v>748998.39476429205</v>
      </c>
      <c r="AS312" s="425">
        <f t="shared" si="225"/>
        <v>781394.80501815001</v>
      </c>
      <c r="AT312" s="425">
        <f t="shared" si="225"/>
        <v>806166.991605749</v>
      </c>
      <c r="AU312" s="425">
        <f t="shared" si="225"/>
        <v>848853.33916106098</v>
      </c>
      <c r="AV312" s="425">
        <f t="shared" si="225"/>
        <v>883242.80520862597</v>
      </c>
      <c r="AW312" s="425">
        <f t="shared" si="225"/>
        <v>906135.82259124296</v>
      </c>
      <c r="AX312" s="425">
        <f t="shared" si="225"/>
        <v>956744.95298717299</v>
      </c>
      <c r="AY312" s="425">
        <f t="shared" si="225"/>
        <v>979836.40440284403</v>
      </c>
      <c r="AZ312" s="425">
        <f t="shared" si="225"/>
        <v>1025908.85305541</v>
      </c>
      <c r="BA312" s="425">
        <f t="shared" si="225"/>
        <v>1097925.64766117</v>
      </c>
      <c r="BB312" s="425">
        <f t="shared" si="225"/>
        <v>1139634.1717799101</v>
      </c>
      <c r="BC312" s="425">
        <f t="shared" si="225"/>
        <v>1231983.8244866601</v>
      </c>
      <c r="BD312" s="425">
        <f t="shared" si="225"/>
        <v>1310387.6417024301</v>
      </c>
      <c r="BE312" s="425">
        <f t="shared" si="225"/>
        <v>1340028.5920072</v>
      </c>
      <c r="BF312" s="425">
        <f t="shared" si="225"/>
        <v>1282300.6536441301</v>
      </c>
      <c r="BG312" s="425">
        <f t="shared" si="225"/>
        <v>1349749.9420199899</v>
      </c>
      <c r="BH312" s="425">
        <f t="shared" si="225"/>
        <v>1391268.5926417999</v>
      </c>
      <c r="BI312" s="425">
        <f t="shared" si="225"/>
        <v>1387700.47608742</v>
      </c>
      <c r="BJ312" s="425">
        <f t="shared" si="225"/>
        <v>1422646.4825528599</v>
      </c>
      <c r="BK312" s="425">
        <f t="shared" si="225"/>
        <v>1477814.82811428</v>
      </c>
      <c r="BL312" s="425">
        <f t="shared" si="225"/>
        <v>1458918.9839981999</v>
      </c>
      <c r="BM312" s="425">
        <f t="shared" si="225"/>
        <v>1382334.89827499</v>
      </c>
      <c r="BN312" s="425">
        <f t="shared" si="225"/>
        <v>1431916.6379579699</v>
      </c>
      <c r="BO312" s="425">
        <f t="shared" si="225"/>
        <v>1566703.9218349101</v>
      </c>
      <c r="BP312" s="425">
        <f t="shared" si="225"/>
        <v>1561047.9732977301</v>
      </c>
      <c r="BQ312" s="425">
        <f t="shared" si="225"/>
        <v>0</v>
      </c>
      <c r="BR312" s="425">
        <f t="shared" si="225"/>
        <v>0</v>
      </c>
    </row>
    <row r="313" spans="1:70" ht="12.75" customHeight="1" x14ac:dyDescent="0.3">
      <c r="A313" s="2"/>
      <c r="B313" s="2"/>
      <c r="C313" s="91"/>
      <c r="D313" s="75"/>
      <c r="E313" s="425" t="str">
        <f t="shared" ref="E313:H313" si="226" xml:space="preserve"> E$18</f>
        <v>Lignite</v>
      </c>
      <c r="F313" s="425">
        <f t="shared" si="226"/>
        <v>0</v>
      </c>
      <c r="G313" s="425" t="str">
        <f t="shared" si="226"/>
        <v>e6shorttons</v>
      </c>
      <c r="H313" s="425">
        <f t="shared" si="226"/>
        <v>0</v>
      </c>
      <c r="I313" s="425">
        <f t="shared" ref="I313:AN313" si="227" xml:space="preserve"> I$18</f>
        <v>0</v>
      </c>
      <c r="J313" s="425">
        <f t="shared" si="227"/>
        <v>0</v>
      </c>
      <c r="K313" s="425">
        <f t="shared" si="227"/>
        <v>0</v>
      </c>
      <c r="L313" s="425">
        <f t="shared" si="227"/>
        <v>0</v>
      </c>
      <c r="M313" s="425">
        <f t="shared" si="227"/>
        <v>0</v>
      </c>
      <c r="N313" s="425">
        <f t="shared" si="227"/>
        <v>0</v>
      </c>
      <c r="O313" s="425">
        <f t="shared" si="227"/>
        <v>0</v>
      </c>
      <c r="P313" s="425">
        <f t="shared" si="227"/>
        <v>0</v>
      </c>
      <c r="Q313" s="425">
        <f t="shared" si="227"/>
        <v>0</v>
      </c>
      <c r="R313" s="425">
        <f t="shared" si="227"/>
        <v>0</v>
      </c>
      <c r="S313" s="425">
        <f t="shared" si="227"/>
        <v>0</v>
      </c>
      <c r="T313" s="425">
        <f t="shared" si="227"/>
        <v>0</v>
      </c>
      <c r="U313" s="425">
        <f t="shared" si="227"/>
        <v>0</v>
      </c>
      <c r="V313" s="425">
        <f t="shared" si="227"/>
        <v>0</v>
      </c>
      <c r="W313" s="425">
        <f t="shared" si="227"/>
        <v>0</v>
      </c>
      <c r="X313" s="425">
        <f t="shared" si="227"/>
        <v>0</v>
      </c>
      <c r="Y313" s="425">
        <f t="shared" si="227"/>
        <v>0</v>
      </c>
      <c r="Z313" s="425">
        <f t="shared" si="227"/>
        <v>0</v>
      </c>
      <c r="AA313" s="425">
        <f t="shared" si="227"/>
        <v>0</v>
      </c>
      <c r="AB313" s="425">
        <f t="shared" si="227"/>
        <v>0</v>
      </c>
      <c r="AC313" s="425">
        <f t="shared" si="227"/>
        <v>1033510.75508895</v>
      </c>
      <c r="AD313" s="425">
        <f t="shared" si="227"/>
        <v>1044363.78554037</v>
      </c>
      <c r="AE313" s="425">
        <f t="shared" si="227"/>
        <v>1082261.54758551</v>
      </c>
      <c r="AF313" s="425">
        <f t="shared" si="227"/>
        <v>1112303.5643990501</v>
      </c>
      <c r="AG313" s="425">
        <f t="shared" si="227"/>
        <v>1168227.1883274</v>
      </c>
      <c r="AH313" s="425">
        <f t="shared" si="227"/>
        <v>1221123.6927502099</v>
      </c>
      <c r="AI313" s="425">
        <f t="shared" si="227"/>
        <v>1239940.09064708</v>
      </c>
      <c r="AJ313" s="425">
        <f t="shared" si="227"/>
        <v>1259640.5986725099</v>
      </c>
      <c r="AK313" s="425">
        <f t="shared" si="227"/>
        <v>1278005.35863963</v>
      </c>
      <c r="AL313" s="425">
        <f t="shared" si="227"/>
        <v>1285546.79299559</v>
      </c>
      <c r="AM313" s="425">
        <f t="shared" si="227"/>
        <v>1164442.3675931101</v>
      </c>
      <c r="AN313" s="425">
        <f t="shared" si="227"/>
        <v>1056982.16135517</v>
      </c>
      <c r="AO313" s="425">
        <f t="shared" ref="AO313:BR313" si="228" xml:space="preserve"> AO$18</f>
        <v>1047067.78411111</v>
      </c>
      <c r="AP313" s="425">
        <f t="shared" si="228"/>
        <v>1013803.81107851</v>
      </c>
      <c r="AQ313" s="425">
        <f t="shared" si="228"/>
        <v>990160.761591307</v>
      </c>
      <c r="AR313" s="425">
        <f t="shared" si="228"/>
        <v>985401.11102873494</v>
      </c>
      <c r="AS313" s="425">
        <f t="shared" si="228"/>
        <v>999210.96250784805</v>
      </c>
      <c r="AT313" s="425">
        <f t="shared" si="228"/>
        <v>983664.01397449197</v>
      </c>
      <c r="AU313" s="425">
        <f t="shared" si="228"/>
        <v>968706.21317055495</v>
      </c>
      <c r="AV313" s="425">
        <f t="shared" si="228"/>
        <v>934072.59420303302</v>
      </c>
      <c r="AW313" s="425">
        <f t="shared" si="228"/>
        <v>965896.47549649701</v>
      </c>
      <c r="AX313" s="425">
        <f t="shared" si="228"/>
        <v>986902.72100137197</v>
      </c>
      <c r="AY313" s="425">
        <f t="shared" si="228"/>
        <v>989344.48413170199</v>
      </c>
      <c r="AZ313" s="425">
        <f t="shared" si="228"/>
        <v>1023709.4393454799</v>
      </c>
      <c r="BA313" s="425">
        <f t="shared" si="228"/>
        <v>1048970.0293415701</v>
      </c>
      <c r="BB313" s="425">
        <f t="shared" si="228"/>
        <v>1068597.1273149699</v>
      </c>
      <c r="BC313" s="425">
        <f t="shared" si="228"/>
        <v>1090197.6429905901</v>
      </c>
      <c r="BD313" s="425">
        <f t="shared" si="228"/>
        <v>1116351.79701133</v>
      </c>
      <c r="BE313" s="425">
        <f t="shared" si="228"/>
        <v>1140248.43082907</v>
      </c>
      <c r="BF313" s="425">
        <f t="shared" si="228"/>
        <v>1129688.12735735</v>
      </c>
      <c r="BG313" s="425">
        <f t="shared" si="228"/>
        <v>1153885.26715262</v>
      </c>
      <c r="BH313" s="425">
        <f t="shared" si="228"/>
        <v>1227563.9721522201</v>
      </c>
      <c r="BI313" s="425">
        <f t="shared" si="228"/>
        <v>1249328.78561409</v>
      </c>
      <c r="BJ313" s="425">
        <f t="shared" si="228"/>
        <v>1217419.78928406</v>
      </c>
      <c r="BK313" s="425">
        <f t="shared" si="228"/>
        <v>1188723.27514651</v>
      </c>
      <c r="BL313" s="425">
        <f t="shared" si="228"/>
        <v>1166922.79962539</v>
      </c>
      <c r="BM313" s="425">
        <f t="shared" si="228"/>
        <v>1142330.9286132201</v>
      </c>
      <c r="BN313" s="425">
        <f t="shared" si="228"/>
        <v>1170776.5306362701</v>
      </c>
      <c r="BO313" s="425">
        <f t="shared" si="228"/>
        <v>1192598.6136671901</v>
      </c>
      <c r="BP313" s="425">
        <f t="shared" si="228"/>
        <v>1153236.2800326799</v>
      </c>
      <c r="BQ313" s="425">
        <f t="shared" si="228"/>
        <v>0</v>
      </c>
      <c r="BR313" s="425">
        <f t="shared" si="228"/>
        <v>0</v>
      </c>
    </row>
    <row r="314" spans="1:70" ht="12.75" customHeight="1" x14ac:dyDescent="0.3">
      <c r="A314" s="2"/>
      <c r="B314" s="2"/>
      <c r="C314" s="91"/>
      <c r="D314" s="75"/>
      <c r="E314" s="425" t="str">
        <f t="shared" ref="E314:H314" si="229" xml:space="preserve"> E$19</f>
        <v>EIA Coal Production</v>
      </c>
      <c r="F314" s="425">
        <f t="shared" si="229"/>
        <v>0</v>
      </c>
      <c r="G314" s="425" t="str">
        <f t="shared" si="229"/>
        <v>e6shorttons</v>
      </c>
      <c r="H314" s="425">
        <f t="shared" si="229"/>
        <v>0</v>
      </c>
      <c r="I314" s="425">
        <f t="shared" ref="I314:AN314" si="230" xml:space="preserve"> I$19</f>
        <v>0</v>
      </c>
      <c r="J314" s="425">
        <f t="shared" si="230"/>
        <v>0</v>
      </c>
      <c r="K314" s="425">
        <f t="shared" si="230"/>
        <v>0</v>
      </c>
      <c r="L314" s="425">
        <f t="shared" si="230"/>
        <v>0</v>
      </c>
      <c r="M314" s="425">
        <f t="shared" si="230"/>
        <v>0</v>
      </c>
      <c r="N314" s="425">
        <f t="shared" si="230"/>
        <v>0</v>
      </c>
      <c r="O314" s="425">
        <f t="shared" si="230"/>
        <v>0</v>
      </c>
      <c r="P314" s="425">
        <f t="shared" si="230"/>
        <v>0</v>
      </c>
      <c r="Q314" s="425">
        <f t="shared" si="230"/>
        <v>0</v>
      </c>
      <c r="R314" s="425">
        <f t="shared" si="230"/>
        <v>0</v>
      </c>
      <c r="S314" s="425">
        <f t="shared" si="230"/>
        <v>0</v>
      </c>
      <c r="T314" s="425">
        <f t="shared" si="230"/>
        <v>0</v>
      </c>
      <c r="U314" s="425">
        <f t="shared" si="230"/>
        <v>0</v>
      </c>
      <c r="V314" s="425">
        <f t="shared" si="230"/>
        <v>0</v>
      </c>
      <c r="W314" s="425">
        <f t="shared" si="230"/>
        <v>0</v>
      </c>
      <c r="X314" s="425">
        <f t="shared" si="230"/>
        <v>0</v>
      </c>
      <c r="Y314" s="425">
        <f t="shared" si="230"/>
        <v>0</v>
      </c>
      <c r="Z314" s="425">
        <f t="shared" si="230"/>
        <v>0</v>
      </c>
      <c r="AA314" s="425">
        <f t="shared" si="230"/>
        <v>0</v>
      </c>
      <c r="AB314" s="425">
        <f t="shared" si="230"/>
        <v>0</v>
      </c>
      <c r="AC314" s="425">
        <f t="shared" si="230"/>
        <v>4151844.7492905809</v>
      </c>
      <c r="AD314" s="425">
        <f t="shared" si="230"/>
        <v>4151844.7492905809</v>
      </c>
      <c r="AE314" s="425">
        <f t="shared" si="230"/>
        <v>4183146.048440177</v>
      </c>
      <c r="AF314" s="425">
        <f t="shared" si="230"/>
        <v>4351307.1984798023</v>
      </c>
      <c r="AG314" s="425">
        <f t="shared" si="230"/>
        <v>4394094.482737069</v>
      </c>
      <c r="AH314" s="425">
        <f t="shared" si="230"/>
        <v>4615166.8747102488</v>
      </c>
      <c r="AI314" s="425">
        <f t="shared" si="230"/>
        <v>4832717.6641562022</v>
      </c>
      <c r="AJ314" s="425">
        <f t="shared" si="230"/>
        <v>4953641.5048048189</v>
      </c>
      <c r="AK314" s="425">
        <f t="shared" si="230"/>
        <v>5076795.7415274717</v>
      </c>
      <c r="AL314" s="425">
        <f t="shared" si="230"/>
        <v>5187391.8088161517</v>
      </c>
      <c r="AM314" s="425">
        <f t="shared" si="230"/>
        <v>5269231.3139203908</v>
      </c>
      <c r="AN314" s="425">
        <f t="shared" si="230"/>
        <v>5183485.4253274873</v>
      </c>
      <c r="AO314" s="425">
        <f t="shared" ref="AO314:BR314" si="231" xml:space="preserve"> AO$19</f>
        <v>5001240.2870237119</v>
      </c>
      <c r="AP314" s="425">
        <f t="shared" si="231"/>
        <v>4893773.3421414327</v>
      </c>
      <c r="AQ314" s="425">
        <f t="shared" si="231"/>
        <v>4766134.004516962</v>
      </c>
      <c r="AR314" s="425">
        <f t="shared" si="231"/>
        <v>4857340.5687641697</v>
      </c>
      <c r="AS314" s="425">
        <f t="shared" si="231"/>
        <v>4944700.5752072344</v>
      </c>
      <c r="AT314" s="425">
        <f t="shared" si="231"/>
        <v>5055374.077087244</v>
      </c>
      <c r="AU314" s="425">
        <f t="shared" si="231"/>
        <v>5059288.2043830156</v>
      </c>
      <c r="AV314" s="425">
        <f t="shared" si="231"/>
        <v>5034771.0211749803</v>
      </c>
      <c r="AW314" s="425">
        <f t="shared" si="231"/>
        <v>4968279.2113514524</v>
      </c>
      <c r="AX314" s="425">
        <f t="shared" si="231"/>
        <v>5124342.7962018196</v>
      </c>
      <c r="AY314" s="425">
        <f t="shared" si="231"/>
        <v>5363532.7890384188</v>
      </c>
      <c r="AZ314" s="425">
        <f t="shared" si="231"/>
        <v>5419836.7191727394</v>
      </c>
      <c r="BA314" s="425">
        <f t="shared" si="231"/>
        <v>5811384.1827479042</v>
      </c>
      <c r="BB314" s="425">
        <f t="shared" si="231"/>
        <v>6251536.3250400964</v>
      </c>
      <c r="BC314" s="425">
        <f t="shared" si="231"/>
        <v>6649317.569676552</v>
      </c>
      <c r="BD314" s="425">
        <f t="shared" si="231"/>
        <v>6992635.2576831356</v>
      </c>
      <c r="BE314" s="425">
        <f t="shared" si="231"/>
        <v>7292259.7441302938</v>
      </c>
      <c r="BF314" s="425">
        <f t="shared" si="231"/>
        <v>7536521.4593623262</v>
      </c>
      <c r="BG314" s="425">
        <f t="shared" si="231"/>
        <v>7621120.1376585839</v>
      </c>
      <c r="BH314" s="425">
        <f t="shared" si="231"/>
        <v>8084830.7076216806</v>
      </c>
      <c r="BI314" s="425">
        <f t="shared" si="231"/>
        <v>8641897.2654866297</v>
      </c>
      <c r="BJ314" s="425">
        <f t="shared" si="231"/>
        <v>8875954.2485497408</v>
      </c>
      <c r="BK314" s="425">
        <f t="shared" si="231"/>
        <v>8987391.0229425691</v>
      </c>
      <c r="BL314" s="425">
        <f t="shared" si="231"/>
        <v>8883061.4393472169</v>
      </c>
      <c r="BM314" s="425">
        <f t="shared" si="231"/>
        <v>8623697.0748959687</v>
      </c>
      <c r="BN314" s="425">
        <f t="shared" si="231"/>
        <v>8054316.2987322211</v>
      </c>
      <c r="BO314" s="425">
        <f t="shared" si="231"/>
        <v>8333966.5870822836</v>
      </c>
      <c r="BP314" s="425">
        <f t="shared" si="231"/>
        <v>8667758.1021810062</v>
      </c>
      <c r="BQ314" s="425">
        <f t="shared" si="231"/>
        <v>8833875.7845867407</v>
      </c>
      <c r="BR314" s="425">
        <f t="shared" si="231"/>
        <v>0</v>
      </c>
    </row>
    <row r="315" spans="1:70" ht="12.75" customHeight="1" x14ac:dyDescent="0.3">
      <c r="A315" s="2"/>
      <c r="B315" s="2"/>
      <c r="C315" s="91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0"/>
      <c r="P315" s="70"/>
      <c r="Q315" s="70"/>
      <c r="R315" s="422"/>
      <c r="S315" s="422"/>
      <c r="T315" s="422"/>
      <c r="U315" s="422"/>
      <c r="V315" s="422"/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422"/>
      <c r="AL315" s="422"/>
      <c r="AM315" s="422"/>
      <c r="AN315" s="422"/>
      <c r="AO315" s="422"/>
      <c r="AP315" s="422"/>
      <c r="AQ315" s="422"/>
      <c r="AR315" s="422"/>
      <c r="AS315" s="422"/>
      <c r="AT315" s="422"/>
      <c r="AU315" s="422"/>
      <c r="AV315" s="422"/>
      <c r="AW315" s="422"/>
      <c r="AX315" s="422"/>
      <c r="AY315" s="422"/>
      <c r="AZ315" s="422"/>
      <c r="BA315" s="422"/>
      <c r="BB315" s="422"/>
      <c r="BC315" s="422"/>
      <c r="BD315" s="422"/>
      <c r="BE315" s="422"/>
      <c r="BF315" s="422"/>
      <c r="BG315" s="422"/>
      <c r="BH315" s="422"/>
      <c r="BI315" s="422"/>
      <c r="BJ315" s="422"/>
      <c r="BK315" s="422"/>
      <c r="BL315" s="422"/>
      <c r="BM315" s="422"/>
      <c r="BN315" s="422"/>
      <c r="BO315" s="422"/>
      <c r="BP315" s="422"/>
      <c r="BQ315" s="422"/>
      <c r="BR315" s="75"/>
    </row>
    <row r="316" spans="1:70" ht="12.75" customHeight="1" x14ac:dyDescent="0.3">
      <c r="A316" s="2"/>
      <c r="B316" s="2"/>
      <c r="C316" s="91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0"/>
      <c r="P316" s="70"/>
      <c r="Q316" s="70"/>
      <c r="R316" s="422"/>
      <c r="S316" s="422"/>
      <c r="T316" s="422"/>
      <c r="U316" s="422"/>
      <c r="V316" s="422"/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/>
      <c r="AI316" s="422"/>
      <c r="AJ316" s="422"/>
      <c r="AK316" s="422"/>
      <c r="AL316" s="422"/>
      <c r="AM316" s="422"/>
      <c r="AN316" s="422"/>
      <c r="AO316" s="422"/>
      <c r="AP316" s="422"/>
      <c r="AQ316" s="422"/>
      <c r="AR316" s="422"/>
      <c r="AS316" s="422"/>
      <c r="AT316" s="422"/>
      <c r="AU316" s="422"/>
      <c r="AV316" s="422"/>
      <c r="AW316" s="422"/>
      <c r="AX316" s="422"/>
      <c r="AY316" s="422"/>
      <c r="AZ316" s="422"/>
      <c r="BA316" s="422"/>
      <c r="BB316" s="422"/>
      <c r="BC316" s="422"/>
      <c r="BD316" s="422"/>
      <c r="BE316" s="422"/>
      <c r="BF316" s="422"/>
      <c r="BG316" s="422"/>
      <c r="BH316" s="422"/>
      <c r="BI316" s="422"/>
      <c r="BJ316" s="422"/>
      <c r="BK316" s="422"/>
      <c r="BL316" s="422"/>
      <c r="BM316" s="422"/>
      <c r="BN316" s="422"/>
      <c r="BO316" s="422"/>
      <c r="BP316" s="422"/>
      <c r="BQ316" s="422"/>
      <c r="BR316" s="75"/>
    </row>
    <row r="317" spans="1:70" ht="12.75" customHeight="1" x14ac:dyDescent="0.3">
      <c r="E317" s="47" t="s">
        <v>897</v>
      </c>
      <c r="G317" s="47" t="s">
        <v>74</v>
      </c>
      <c r="I317" s="421">
        <f t="shared" ref="I317:AN317" si="232">IFERROR(I309/I$314,0)</f>
        <v>0</v>
      </c>
      <c r="J317" s="421">
        <f t="shared" si="232"/>
        <v>0</v>
      </c>
      <c r="K317" s="421">
        <f t="shared" si="232"/>
        <v>0</v>
      </c>
      <c r="L317" s="421">
        <f t="shared" si="232"/>
        <v>0</v>
      </c>
      <c r="M317" s="421">
        <f t="shared" si="232"/>
        <v>0</v>
      </c>
      <c r="N317" s="421">
        <f t="shared" si="232"/>
        <v>0</v>
      </c>
      <c r="O317" s="421">
        <f t="shared" si="232"/>
        <v>0</v>
      </c>
      <c r="P317" s="421">
        <f t="shared" si="232"/>
        <v>0</v>
      </c>
      <c r="Q317" s="421">
        <f t="shared" si="232"/>
        <v>0</v>
      </c>
      <c r="R317" s="421">
        <f t="shared" si="232"/>
        <v>0</v>
      </c>
      <c r="S317" s="421">
        <f t="shared" si="232"/>
        <v>0</v>
      </c>
      <c r="T317" s="421">
        <f t="shared" si="232"/>
        <v>0</v>
      </c>
      <c r="U317" s="421">
        <f t="shared" si="232"/>
        <v>0</v>
      </c>
      <c r="V317" s="421">
        <f t="shared" si="232"/>
        <v>0</v>
      </c>
      <c r="W317" s="421">
        <f t="shared" si="232"/>
        <v>0</v>
      </c>
      <c r="X317" s="421">
        <f t="shared" si="232"/>
        <v>0</v>
      </c>
      <c r="Y317" s="421">
        <f t="shared" si="232"/>
        <v>0</v>
      </c>
      <c r="Z317" s="421">
        <f t="shared" si="232"/>
        <v>0</v>
      </c>
      <c r="AA317" s="421">
        <f t="shared" si="232"/>
        <v>0</v>
      </c>
      <c r="AB317" s="421">
        <f t="shared" si="232"/>
        <v>0</v>
      </c>
      <c r="AC317" s="421">
        <f t="shared" si="232"/>
        <v>5.4125656806493491E-2</v>
      </c>
      <c r="AD317" s="421">
        <f t="shared" si="232"/>
        <v>5.4743909824268203E-2</v>
      </c>
      <c r="AE317" s="421">
        <f t="shared" si="232"/>
        <v>5.6434657293162667E-2</v>
      </c>
      <c r="AF317" s="421">
        <f t="shared" si="232"/>
        <v>5.531142517408523E-2</v>
      </c>
      <c r="AG317" s="421">
        <f t="shared" si="232"/>
        <v>5.5214985019562388E-2</v>
      </c>
      <c r="AH317" s="421">
        <f t="shared" si="232"/>
        <v>5.5738306189194134E-2</v>
      </c>
      <c r="AI317" s="421">
        <f t="shared" si="232"/>
        <v>5.4936731691507056E-2</v>
      </c>
      <c r="AJ317" s="421">
        <f t="shared" si="232"/>
        <v>5.4284218526830651E-2</v>
      </c>
      <c r="AK317" s="421">
        <f t="shared" si="232"/>
        <v>5.4899870771902871E-2</v>
      </c>
      <c r="AL317" s="421">
        <f t="shared" si="232"/>
        <v>5.3270344104136218E-2</v>
      </c>
      <c r="AM317" s="421">
        <f t="shared" si="232"/>
        <v>5.2574615308019559E-2</v>
      </c>
      <c r="AN317" s="421">
        <f t="shared" si="232"/>
        <v>5.2071297630128535E-2</v>
      </c>
      <c r="AO317" s="421">
        <f t="shared" ref="AO317:BR317" si="233">IFERROR(AO309/AO$314,0)</f>
        <v>5.1783912490434014E-2</v>
      </c>
      <c r="AP317" s="421">
        <f t="shared" si="233"/>
        <v>5.1424520466227773E-2</v>
      </c>
      <c r="AQ317" s="421">
        <f t="shared" si="233"/>
        <v>5.248755998464745E-2</v>
      </c>
      <c r="AR317" s="421">
        <f t="shared" si="233"/>
        <v>5.2486744757431474E-2</v>
      </c>
      <c r="AS317" s="421">
        <f t="shared" si="233"/>
        <v>5.2098822772833987E-2</v>
      </c>
      <c r="AT317" s="421">
        <f t="shared" si="233"/>
        <v>5.0037249938359916E-2</v>
      </c>
      <c r="AU317" s="421">
        <f t="shared" si="233"/>
        <v>4.9096373947818954E-2</v>
      </c>
      <c r="AV317" s="421">
        <f t="shared" si="233"/>
        <v>4.8666589156000133E-2</v>
      </c>
      <c r="AW317" s="421">
        <f t="shared" si="233"/>
        <v>5.2389355286916593E-2</v>
      </c>
      <c r="AX317" s="421">
        <f t="shared" si="233"/>
        <v>5.2908412969780577E-2</v>
      </c>
      <c r="AY317" s="421">
        <f t="shared" si="233"/>
        <v>5.2695953405744803E-2</v>
      </c>
      <c r="AZ317" s="421">
        <f t="shared" si="233"/>
        <v>5.9932100987843684E-2</v>
      </c>
      <c r="BA317" s="421">
        <f t="shared" si="233"/>
        <v>6.3880883888551745E-2</v>
      </c>
      <c r="BB317" s="421">
        <f t="shared" si="233"/>
        <v>6.6028065015422674E-2</v>
      </c>
      <c r="BC317" s="421">
        <f t="shared" si="233"/>
        <v>6.688490739942006E-2</v>
      </c>
      <c r="BD317" s="421">
        <f t="shared" si="233"/>
        <v>6.7324231828244263E-2</v>
      </c>
      <c r="BE317" s="421">
        <f t="shared" si="233"/>
        <v>6.6725360842956841E-2</v>
      </c>
      <c r="BF317" s="421">
        <f t="shared" si="233"/>
        <v>6.8507197218833013E-2</v>
      </c>
      <c r="BG317" s="421">
        <f t="shared" si="233"/>
        <v>7.3620389069293288E-2</v>
      </c>
      <c r="BH317" s="421">
        <f t="shared" si="233"/>
        <v>7.4965430465457658E-2</v>
      </c>
      <c r="BI317" s="421">
        <f t="shared" si="233"/>
        <v>7.2570443590015882E-2</v>
      </c>
      <c r="BJ317" s="421">
        <f t="shared" si="233"/>
        <v>7.1782242645898262E-2</v>
      </c>
      <c r="BK317" s="421">
        <f t="shared" si="233"/>
        <v>6.8578355685805961E-2</v>
      </c>
      <c r="BL317" s="421">
        <f t="shared" si="233"/>
        <v>6.7228242578790995E-2</v>
      </c>
      <c r="BM317" s="421">
        <f t="shared" si="233"/>
        <v>6.3135343992714296E-2</v>
      </c>
      <c r="BN317" s="421">
        <f t="shared" si="233"/>
        <v>6.9226157279036526E-2</v>
      </c>
      <c r="BO317" s="421">
        <f t="shared" si="233"/>
        <v>7.0099130967566828E-2</v>
      </c>
      <c r="BP317" s="421">
        <f t="shared" si="233"/>
        <v>7.078702876174453E-2</v>
      </c>
      <c r="BQ317" s="421">
        <f t="shared" si="233"/>
        <v>0</v>
      </c>
      <c r="BR317" s="421">
        <f t="shared" si="233"/>
        <v>0</v>
      </c>
    </row>
    <row r="318" spans="1:70" ht="12.75" customHeight="1" x14ac:dyDescent="0.3">
      <c r="E318" s="47" t="s">
        <v>898</v>
      </c>
      <c r="G318" s="47" t="s">
        <v>74</v>
      </c>
      <c r="I318" s="421">
        <f t="shared" ref="I318:AN318" si="234">IFERROR(I310/I$314,0)</f>
        <v>0</v>
      </c>
      <c r="J318" s="421">
        <f t="shared" si="234"/>
        <v>0</v>
      </c>
      <c r="K318" s="421">
        <f t="shared" si="234"/>
        <v>0</v>
      </c>
      <c r="L318" s="421">
        <f t="shared" si="234"/>
        <v>0</v>
      </c>
      <c r="M318" s="421">
        <f t="shared" si="234"/>
        <v>0</v>
      </c>
      <c r="N318" s="421">
        <f t="shared" si="234"/>
        <v>0</v>
      </c>
      <c r="O318" s="421">
        <f t="shared" si="234"/>
        <v>0</v>
      </c>
      <c r="P318" s="421">
        <f t="shared" si="234"/>
        <v>0</v>
      </c>
      <c r="Q318" s="421">
        <f t="shared" si="234"/>
        <v>0</v>
      </c>
      <c r="R318" s="421">
        <f t="shared" si="234"/>
        <v>0</v>
      </c>
      <c r="S318" s="421">
        <f t="shared" si="234"/>
        <v>0</v>
      </c>
      <c r="T318" s="421">
        <f t="shared" si="234"/>
        <v>0</v>
      </c>
      <c r="U318" s="421">
        <f t="shared" si="234"/>
        <v>0</v>
      </c>
      <c r="V318" s="421">
        <f t="shared" si="234"/>
        <v>0</v>
      </c>
      <c r="W318" s="421">
        <f t="shared" si="234"/>
        <v>0</v>
      </c>
      <c r="X318" s="421">
        <f t="shared" si="234"/>
        <v>0</v>
      </c>
      <c r="Y318" s="421">
        <f t="shared" si="234"/>
        <v>0</v>
      </c>
      <c r="Z318" s="421">
        <f t="shared" si="234"/>
        <v>0</v>
      </c>
      <c r="AA318" s="421">
        <f t="shared" si="234"/>
        <v>0</v>
      </c>
      <c r="AB318" s="421">
        <f t="shared" si="234"/>
        <v>0</v>
      </c>
      <c r="AC318" s="421">
        <f t="shared" si="234"/>
        <v>0.14733266619639923</v>
      </c>
      <c r="AD318" s="421">
        <f t="shared" si="234"/>
        <v>0.14840723520575497</v>
      </c>
      <c r="AE318" s="421">
        <f t="shared" si="234"/>
        <v>0.14647342132510829</v>
      </c>
      <c r="AF318" s="421">
        <f t="shared" si="234"/>
        <v>0.13892337775512839</v>
      </c>
      <c r="AG318" s="421">
        <f t="shared" si="234"/>
        <v>0.1457574264040665</v>
      </c>
      <c r="AH318" s="421">
        <f t="shared" si="234"/>
        <v>0.14152106706429199</v>
      </c>
      <c r="AI318" s="421">
        <f t="shared" si="234"/>
        <v>0.13877628626225139</v>
      </c>
      <c r="AJ318" s="421">
        <f t="shared" si="234"/>
        <v>0.13764283697695406</v>
      </c>
      <c r="AK318" s="421">
        <f t="shared" si="234"/>
        <v>0.13665143206640767</v>
      </c>
      <c r="AL318" s="421">
        <f t="shared" si="234"/>
        <v>0.13658069951805757</v>
      </c>
      <c r="AM318" s="421">
        <f t="shared" si="234"/>
        <v>0.1326325546581823</v>
      </c>
      <c r="AN318" s="421">
        <f t="shared" si="234"/>
        <v>0.13080751354631545</v>
      </c>
      <c r="AO318" s="421">
        <f t="shared" ref="AO318:BR318" si="235">IFERROR(AO310/AO$314,0)</f>
        <v>0.13181089013051844</v>
      </c>
      <c r="AP318" s="421">
        <f t="shared" si="235"/>
        <v>0.13043380052168779</v>
      </c>
      <c r="AQ318" s="421">
        <f t="shared" si="235"/>
        <v>0.13107204576820763</v>
      </c>
      <c r="AR318" s="421">
        <f t="shared" si="235"/>
        <v>0.13384952673183492</v>
      </c>
      <c r="AS318" s="421">
        <f t="shared" si="235"/>
        <v>0.13321899512743832</v>
      </c>
      <c r="AT318" s="421">
        <f t="shared" si="235"/>
        <v>0.12648900687933592</v>
      </c>
      <c r="AU318" s="421">
        <f t="shared" si="235"/>
        <v>0.12292222732952353</v>
      </c>
      <c r="AV318" s="421">
        <f t="shared" si="235"/>
        <v>0.11774032785885929</v>
      </c>
      <c r="AW318" s="421">
        <f t="shared" si="235"/>
        <v>0.12214657952977259</v>
      </c>
      <c r="AX318" s="421">
        <f t="shared" si="235"/>
        <v>0.12398631386260114</v>
      </c>
      <c r="AY318" s="421">
        <f t="shared" si="235"/>
        <v>0.11979273625801426</v>
      </c>
      <c r="AZ318" s="421">
        <f t="shared" si="235"/>
        <v>0.12735265037274865</v>
      </c>
      <c r="BA318" s="421">
        <f t="shared" si="235"/>
        <v>0.12934841589539239</v>
      </c>
      <c r="BB318" s="421">
        <f t="shared" si="235"/>
        <v>0.13091940268336658</v>
      </c>
      <c r="BC318" s="421">
        <f t="shared" si="235"/>
        <v>0.12797734744114456</v>
      </c>
      <c r="BD318" s="421">
        <f t="shared" si="235"/>
        <v>0.12777240457799457</v>
      </c>
      <c r="BE318" s="421">
        <f t="shared" si="235"/>
        <v>0.12727490396952185</v>
      </c>
      <c r="BF318" s="421">
        <f t="shared" si="235"/>
        <v>0.1268756309309704</v>
      </c>
      <c r="BG318" s="421">
        <f t="shared" si="235"/>
        <v>0.14012025712955758</v>
      </c>
      <c r="BH318" s="421">
        <f t="shared" si="235"/>
        <v>0.14199881526558625</v>
      </c>
      <c r="BI318" s="421">
        <f t="shared" si="235"/>
        <v>0.1414013579408572</v>
      </c>
      <c r="BJ318" s="421">
        <f t="shared" si="235"/>
        <v>0.14272002688541699</v>
      </c>
      <c r="BK318" s="421">
        <f t="shared" si="235"/>
        <v>0.13908922535652293</v>
      </c>
      <c r="BL318" s="421">
        <f t="shared" si="235"/>
        <v>0.13747408240727654</v>
      </c>
      <c r="BM318" s="421">
        <f t="shared" si="235"/>
        <v>0.13099546589521266</v>
      </c>
      <c r="BN318" s="421">
        <f t="shared" si="235"/>
        <v>0.13822164799343606</v>
      </c>
      <c r="BO318" s="421">
        <f t="shared" si="235"/>
        <v>0.12781474384342922</v>
      </c>
      <c r="BP318" s="421">
        <f t="shared" si="235"/>
        <v>0.12703832925776257</v>
      </c>
      <c r="BQ318" s="421">
        <f t="shared" si="235"/>
        <v>0</v>
      </c>
      <c r="BR318" s="421">
        <f t="shared" si="235"/>
        <v>0</v>
      </c>
    </row>
    <row r="319" spans="1:70" ht="12.75" customHeight="1" x14ac:dyDescent="0.3">
      <c r="E319" s="47" t="s">
        <v>899</v>
      </c>
      <c r="G319" s="47" t="s">
        <v>74</v>
      </c>
      <c r="I319" s="421">
        <f t="shared" ref="I319:AN319" si="236">IFERROR(I311/I$314,0)</f>
        <v>0</v>
      </c>
      <c r="J319" s="421">
        <f t="shared" si="236"/>
        <v>0</v>
      </c>
      <c r="K319" s="421">
        <f t="shared" si="236"/>
        <v>0</v>
      </c>
      <c r="L319" s="421">
        <f t="shared" si="236"/>
        <v>0</v>
      </c>
      <c r="M319" s="421">
        <f t="shared" si="236"/>
        <v>0</v>
      </c>
      <c r="N319" s="421">
        <f t="shared" si="236"/>
        <v>0</v>
      </c>
      <c r="O319" s="421">
        <f t="shared" si="236"/>
        <v>0</v>
      </c>
      <c r="P319" s="421">
        <f t="shared" si="236"/>
        <v>0</v>
      </c>
      <c r="Q319" s="421">
        <f t="shared" si="236"/>
        <v>0</v>
      </c>
      <c r="R319" s="421">
        <f t="shared" si="236"/>
        <v>0</v>
      </c>
      <c r="S319" s="421">
        <f t="shared" si="236"/>
        <v>0</v>
      </c>
      <c r="T319" s="421">
        <f t="shared" si="236"/>
        <v>0</v>
      </c>
      <c r="U319" s="421">
        <f t="shared" si="236"/>
        <v>0</v>
      </c>
      <c r="V319" s="421">
        <f t="shared" si="236"/>
        <v>0</v>
      </c>
      <c r="W319" s="421">
        <f t="shared" si="236"/>
        <v>0</v>
      </c>
      <c r="X319" s="421">
        <f t="shared" si="236"/>
        <v>0</v>
      </c>
      <c r="Y319" s="421">
        <f t="shared" si="236"/>
        <v>0</v>
      </c>
      <c r="Z319" s="421">
        <f t="shared" si="236"/>
        <v>0</v>
      </c>
      <c r="AA319" s="421">
        <f t="shared" si="236"/>
        <v>0</v>
      </c>
      <c r="AB319" s="421">
        <f t="shared" si="236"/>
        <v>0</v>
      </c>
      <c r="AC319" s="421">
        <f t="shared" si="236"/>
        <v>0.462585609052173</v>
      </c>
      <c r="AD319" s="421">
        <f t="shared" si="236"/>
        <v>0.4612399586543337</v>
      </c>
      <c r="AE319" s="421">
        <f t="shared" si="236"/>
        <v>0.48297724917949469</v>
      </c>
      <c r="AF319" s="421">
        <f t="shared" si="236"/>
        <v>0.46704828554325367</v>
      </c>
      <c r="AG319" s="421">
        <f t="shared" si="236"/>
        <v>0.48171960350975884</v>
      </c>
      <c r="AH319" s="421">
        <f t="shared" si="236"/>
        <v>0.48253516542102182</v>
      </c>
      <c r="AI319" s="421">
        <f t="shared" si="236"/>
        <v>0.47453666377637704</v>
      </c>
      <c r="AJ319" s="421">
        <f t="shared" si="236"/>
        <v>0.47545511744239349</v>
      </c>
      <c r="AK319" s="421">
        <f t="shared" si="236"/>
        <v>0.46978918582539625</v>
      </c>
      <c r="AL319" s="421">
        <f t="shared" si="236"/>
        <v>0.46889206186197785</v>
      </c>
      <c r="AM319" s="421">
        <f t="shared" si="236"/>
        <v>0.46548673102532295</v>
      </c>
      <c r="AN319" s="421">
        <f t="shared" si="236"/>
        <v>0.4591461096469362</v>
      </c>
      <c r="AO319" s="421">
        <f t="shared" ref="AO319:BR319" si="237">IFERROR(AO311/AO$314,0)</f>
        <v>0.4616650674362216</v>
      </c>
      <c r="AP319" s="421">
        <f t="shared" si="237"/>
        <v>0.45338908836611092</v>
      </c>
      <c r="AQ319" s="421">
        <f t="shared" si="237"/>
        <v>0.48338523716034992</v>
      </c>
      <c r="AR319" s="421">
        <f t="shared" si="237"/>
        <v>0.47458116346650192</v>
      </c>
      <c r="AS319" s="421">
        <f t="shared" si="237"/>
        <v>0.47696056675682075</v>
      </c>
      <c r="AT319" s="421">
        <f t="shared" si="237"/>
        <v>0.47020277825433165</v>
      </c>
      <c r="AU319" s="421">
        <f t="shared" si="237"/>
        <v>0.46388339498691372</v>
      </c>
      <c r="AV319" s="421">
        <f t="shared" si="237"/>
        <v>0.45943362244316815</v>
      </c>
      <c r="AW319" s="421">
        <f t="shared" si="237"/>
        <v>0.48007914613191116</v>
      </c>
      <c r="AX319" s="421">
        <f t="shared" si="237"/>
        <v>0.49048551119242501</v>
      </c>
      <c r="AY319" s="421">
        <f t="shared" si="237"/>
        <v>0.4708663463472787</v>
      </c>
      <c r="AZ319" s="421">
        <f t="shared" si="237"/>
        <v>0.5067889053308946</v>
      </c>
      <c r="BA319" s="421">
        <f t="shared" si="237"/>
        <v>0.51308102473782635</v>
      </c>
      <c r="BB319" s="421">
        <f t="shared" si="237"/>
        <v>0.51345171094681952</v>
      </c>
      <c r="BC319" s="421">
        <f t="shared" si="237"/>
        <v>0.50753370403271181</v>
      </c>
      <c r="BD319" s="421">
        <f t="shared" si="237"/>
        <v>0.500709755049766</v>
      </c>
      <c r="BE319" s="421">
        <f t="shared" si="237"/>
        <v>0.49937114733393334</v>
      </c>
      <c r="BF319" s="421">
        <f t="shared" si="237"/>
        <v>0.49580227425390627</v>
      </c>
      <c r="BG319" s="421">
        <f t="shared" si="237"/>
        <v>0.51859205524623708</v>
      </c>
      <c r="BH319" s="421">
        <f t="shared" si="237"/>
        <v>0.52801915819039924</v>
      </c>
      <c r="BI319" s="421">
        <f t="shared" si="237"/>
        <v>0.5079674665699857</v>
      </c>
      <c r="BJ319" s="421">
        <f t="shared" si="237"/>
        <v>0.50061236190594693</v>
      </c>
      <c r="BK319" s="421">
        <f t="shared" si="237"/>
        <v>0.484026295436083</v>
      </c>
      <c r="BL319" s="421">
        <f t="shared" si="237"/>
        <v>0.47049904925019337</v>
      </c>
      <c r="BM319" s="421">
        <f t="shared" si="237"/>
        <v>0.44708494987491437</v>
      </c>
      <c r="BN319" s="421">
        <f t="shared" si="237"/>
        <v>0.50413008736506482</v>
      </c>
      <c r="BO319" s="421">
        <f t="shared" si="237"/>
        <v>0.51104691894081256</v>
      </c>
      <c r="BP319" s="421">
        <f t="shared" si="237"/>
        <v>0.5081924448673204</v>
      </c>
      <c r="BQ319" s="421">
        <f t="shared" si="237"/>
        <v>0</v>
      </c>
      <c r="BR319" s="421">
        <f t="shared" si="237"/>
        <v>0</v>
      </c>
    </row>
    <row r="320" spans="1:70" ht="12.75" customHeight="1" x14ac:dyDescent="0.3">
      <c r="E320" s="47" t="s">
        <v>900</v>
      </c>
      <c r="G320" s="47" t="s">
        <v>74</v>
      </c>
      <c r="I320" s="421">
        <f t="shared" ref="I320:AN320" si="238">IFERROR(I312/I$314,0)</f>
        <v>0</v>
      </c>
      <c r="J320" s="421">
        <f t="shared" si="238"/>
        <v>0</v>
      </c>
      <c r="K320" s="421">
        <f t="shared" si="238"/>
        <v>0</v>
      </c>
      <c r="L320" s="421">
        <f t="shared" si="238"/>
        <v>0</v>
      </c>
      <c r="M320" s="421">
        <f t="shared" si="238"/>
        <v>0</v>
      </c>
      <c r="N320" s="421">
        <f t="shared" si="238"/>
        <v>0</v>
      </c>
      <c r="O320" s="421">
        <f t="shared" si="238"/>
        <v>0</v>
      </c>
      <c r="P320" s="421">
        <f t="shared" si="238"/>
        <v>0</v>
      </c>
      <c r="Q320" s="421">
        <f t="shared" si="238"/>
        <v>0</v>
      </c>
      <c r="R320" s="421">
        <f t="shared" si="238"/>
        <v>0</v>
      </c>
      <c r="S320" s="421">
        <f t="shared" si="238"/>
        <v>0</v>
      </c>
      <c r="T320" s="421">
        <f t="shared" si="238"/>
        <v>0</v>
      </c>
      <c r="U320" s="421">
        <f t="shared" si="238"/>
        <v>0</v>
      </c>
      <c r="V320" s="421">
        <f t="shared" si="238"/>
        <v>0</v>
      </c>
      <c r="W320" s="421">
        <f t="shared" si="238"/>
        <v>0</v>
      </c>
      <c r="X320" s="421">
        <f t="shared" si="238"/>
        <v>0</v>
      </c>
      <c r="Y320" s="421">
        <f t="shared" si="238"/>
        <v>0</v>
      </c>
      <c r="Z320" s="421">
        <f t="shared" si="238"/>
        <v>0</v>
      </c>
      <c r="AA320" s="421">
        <f t="shared" si="238"/>
        <v>0</v>
      </c>
      <c r="AB320" s="421">
        <f t="shared" si="238"/>
        <v>0</v>
      </c>
      <c r="AC320" s="421">
        <f t="shared" si="238"/>
        <v>8.70279847680418E-2</v>
      </c>
      <c r="AD320" s="421">
        <f t="shared" si="238"/>
        <v>9.1605917503905468E-2</v>
      </c>
      <c r="AE320" s="421">
        <f t="shared" si="238"/>
        <v>9.5594834032410619E-2</v>
      </c>
      <c r="AF320" s="421">
        <f t="shared" si="238"/>
        <v>9.2924961808276904E-2</v>
      </c>
      <c r="AG320" s="421">
        <f t="shared" si="238"/>
        <v>0.10175622575072241</v>
      </c>
      <c r="AH320" s="421">
        <f t="shared" si="238"/>
        <v>0.10275440688940229</v>
      </c>
      <c r="AI320" s="421">
        <f t="shared" si="238"/>
        <v>0.10020022000981134</v>
      </c>
      <c r="AJ320" s="421">
        <f t="shared" si="238"/>
        <v>0.10319340042797191</v>
      </c>
      <c r="AK320" s="421">
        <f t="shared" si="238"/>
        <v>0.10870948955351654</v>
      </c>
      <c r="AL320" s="421">
        <f t="shared" si="238"/>
        <v>0.10921209584733212</v>
      </c>
      <c r="AM320" s="421">
        <f t="shared" si="238"/>
        <v>0.11204411871103895</v>
      </c>
      <c r="AN320" s="421">
        <f t="shared" si="238"/>
        <v>0.11890287235534724</v>
      </c>
      <c r="AO320" s="421">
        <f t="shared" ref="AO320:BR320" si="239">IFERROR(AO312/AO$314,0)</f>
        <v>0.1238904481171073</v>
      </c>
      <c r="AP320" s="421">
        <f t="shared" si="239"/>
        <v>0.13150861531230912</v>
      </c>
      <c r="AQ320" s="421">
        <f t="shared" si="239"/>
        <v>0.14444229045481574</v>
      </c>
      <c r="AR320" s="421">
        <f t="shared" si="239"/>
        <v>0.15419927513027076</v>
      </c>
      <c r="AS320" s="421">
        <f t="shared" si="239"/>
        <v>0.15802671832872336</v>
      </c>
      <c r="AT320" s="421">
        <f t="shared" si="239"/>
        <v>0.15946732710831132</v>
      </c>
      <c r="AU320" s="421">
        <f t="shared" si="239"/>
        <v>0.16778117886735006</v>
      </c>
      <c r="AV320" s="421">
        <f t="shared" si="239"/>
        <v>0.17542859476507053</v>
      </c>
      <c r="AW320" s="421">
        <f t="shared" si="239"/>
        <v>0.1823842388972256</v>
      </c>
      <c r="AX320" s="421">
        <f t="shared" si="239"/>
        <v>0.18670588425433124</v>
      </c>
      <c r="AY320" s="421">
        <f t="shared" si="239"/>
        <v>0.18268489127266255</v>
      </c>
      <c r="AZ320" s="421">
        <f t="shared" si="239"/>
        <v>0.18928777862001722</v>
      </c>
      <c r="BA320" s="421">
        <f t="shared" si="239"/>
        <v>0.18892670199305556</v>
      </c>
      <c r="BB320" s="421">
        <f t="shared" si="239"/>
        <v>0.18229665677782023</v>
      </c>
      <c r="BC320" s="421">
        <f t="shared" si="239"/>
        <v>0.18527973909758508</v>
      </c>
      <c r="BD320" s="421">
        <f t="shared" si="239"/>
        <v>0.18739539435617578</v>
      </c>
      <c r="BE320" s="421">
        <f t="shared" si="239"/>
        <v>0.18376040336273261</v>
      </c>
      <c r="BF320" s="421">
        <f t="shared" si="239"/>
        <v>0.17014489516926645</v>
      </c>
      <c r="BG320" s="421">
        <f t="shared" si="239"/>
        <v>0.17710650372120626</v>
      </c>
      <c r="BH320" s="421">
        <f t="shared" si="239"/>
        <v>0.17208382499960476</v>
      </c>
      <c r="BI320" s="421">
        <f t="shared" si="239"/>
        <v>0.1605782195108377</v>
      </c>
      <c r="BJ320" s="421">
        <f t="shared" si="239"/>
        <v>0.1602809616538198</v>
      </c>
      <c r="BK320" s="421">
        <f t="shared" si="239"/>
        <v>0.16443201640406957</v>
      </c>
      <c r="BL320" s="421">
        <f t="shared" si="239"/>
        <v>0.16423605689992959</v>
      </c>
      <c r="BM320" s="421">
        <f t="shared" si="239"/>
        <v>0.16029492760118383</v>
      </c>
      <c r="BN320" s="421">
        <f t="shared" si="239"/>
        <v>0.17778251869539302</v>
      </c>
      <c r="BO320" s="421">
        <f t="shared" si="239"/>
        <v>0.18799018516144689</v>
      </c>
      <c r="BP320" s="421">
        <f t="shared" si="239"/>
        <v>0.18009823934806565</v>
      </c>
      <c r="BQ320" s="421">
        <f t="shared" si="239"/>
        <v>0</v>
      </c>
      <c r="BR320" s="421">
        <f t="shared" si="239"/>
        <v>0</v>
      </c>
    </row>
    <row r="321" spans="1:70" ht="12.75" customHeight="1" x14ac:dyDescent="0.3">
      <c r="E321" s="47" t="s">
        <v>893</v>
      </c>
      <c r="G321" s="47" t="s">
        <v>74</v>
      </c>
      <c r="I321" s="421">
        <f t="shared" ref="I321:AN321" si="240">IFERROR(I313/I$314,0)</f>
        <v>0</v>
      </c>
      <c r="J321" s="421">
        <f t="shared" si="240"/>
        <v>0</v>
      </c>
      <c r="K321" s="421">
        <f t="shared" si="240"/>
        <v>0</v>
      </c>
      <c r="L321" s="421">
        <f t="shared" si="240"/>
        <v>0</v>
      </c>
      <c r="M321" s="421">
        <f t="shared" si="240"/>
        <v>0</v>
      </c>
      <c r="N321" s="421">
        <f t="shared" si="240"/>
        <v>0</v>
      </c>
      <c r="O321" s="421">
        <f t="shared" si="240"/>
        <v>0</v>
      </c>
      <c r="P321" s="421">
        <f t="shared" si="240"/>
        <v>0</v>
      </c>
      <c r="Q321" s="421">
        <f t="shared" si="240"/>
        <v>0</v>
      </c>
      <c r="R321" s="421">
        <f t="shared" si="240"/>
        <v>0</v>
      </c>
      <c r="S321" s="421">
        <f t="shared" si="240"/>
        <v>0</v>
      </c>
      <c r="T321" s="421">
        <f t="shared" si="240"/>
        <v>0</v>
      </c>
      <c r="U321" s="421">
        <f t="shared" si="240"/>
        <v>0</v>
      </c>
      <c r="V321" s="421">
        <f t="shared" si="240"/>
        <v>0</v>
      </c>
      <c r="W321" s="421">
        <f t="shared" si="240"/>
        <v>0</v>
      </c>
      <c r="X321" s="421">
        <f t="shared" si="240"/>
        <v>0</v>
      </c>
      <c r="Y321" s="421">
        <f t="shared" si="240"/>
        <v>0</v>
      </c>
      <c r="Z321" s="421">
        <f t="shared" si="240"/>
        <v>0</v>
      </c>
      <c r="AA321" s="421">
        <f t="shared" si="240"/>
        <v>0</v>
      </c>
      <c r="AB321" s="421">
        <f t="shared" si="240"/>
        <v>0</v>
      </c>
      <c r="AC321" s="421">
        <f t="shared" si="240"/>
        <v>0.2489280831768925</v>
      </c>
      <c r="AD321" s="421">
        <f t="shared" si="240"/>
        <v>0.25154210925608883</v>
      </c>
      <c r="AE321" s="421">
        <f t="shared" si="240"/>
        <v>0.25871952235305451</v>
      </c>
      <c r="AF321" s="421">
        <f t="shared" si="240"/>
        <v>0.25562515208938841</v>
      </c>
      <c r="AG321" s="421">
        <f t="shared" si="240"/>
        <v>0.26586301066510398</v>
      </c>
      <c r="AH321" s="421">
        <f t="shared" si="240"/>
        <v>0.26458928266312687</v>
      </c>
      <c r="AI321" s="421">
        <f t="shared" si="240"/>
        <v>0.25657201119850126</v>
      </c>
      <c r="AJ321" s="421">
        <f t="shared" si="240"/>
        <v>0.25428578096552057</v>
      </c>
      <c r="AK321" s="421">
        <f t="shared" si="240"/>
        <v>0.2517346420273967</v>
      </c>
      <c r="AL321" s="421">
        <f t="shared" si="240"/>
        <v>0.24782141784832193</v>
      </c>
      <c r="AM321" s="421">
        <f t="shared" si="240"/>
        <v>0.22098903961890157</v>
      </c>
      <c r="AN321" s="421">
        <f t="shared" si="240"/>
        <v>0.20391340471231109</v>
      </c>
      <c r="AO321" s="421">
        <f t="shared" ref="AO321:BR321" si="241">IFERROR(AO313/AO$314,0)</f>
        <v>0.20936162312133788</v>
      </c>
      <c r="AP321" s="421">
        <f t="shared" si="241"/>
        <v>0.20716198732548707</v>
      </c>
      <c r="AQ321" s="421">
        <f t="shared" si="241"/>
        <v>0.20774924931882141</v>
      </c>
      <c r="AR321" s="421">
        <f t="shared" si="241"/>
        <v>0.20286844150181668</v>
      </c>
      <c r="AS321" s="421">
        <f t="shared" si="241"/>
        <v>0.20207714244981775</v>
      </c>
      <c r="AT321" s="421">
        <f t="shared" si="241"/>
        <v>0.19457788859439851</v>
      </c>
      <c r="AU321" s="421">
        <f t="shared" si="241"/>
        <v>0.19147085005581124</v>
      </c>
      <c r="AV321" s="421">
        <f t="shared" si="241"/>
        <v>0.18552434465729598</v>
      </c>
      <c r="AW321" s="421">
        <f t="shared" si="241"/>
        <v>0.19441267980463553</v>
      </c>
      <c r="AX321" s="421">
        <f t="shared" si="241"/>
        <v>0.19259108148129114</v>
      </c>
      <c r="AY321" s="421">
        <f t="shared" si="241"/>
        <v>0.18445761833574489</v>
      </c>
      <c r="AZ321" s="421">
        <f t="shared" si="241"/>
        <v>0.18888197050735775</v>
      </c>
      <c r="BA321" s="421">
        <f t="shared" si="241"/>
        <v>0.1805026128638369</v>
      </c>
      <c r="BB321" s="421">
        <f t="shared" si="241"/>
        <v>0.17093352285817776</v>
      </c>
      <c r="BC321" s="421">
        <f t="shared" si="241"/>
        <v>0.1639563205647315</v>
      </c>
      <c r="BD321" s="421">
        <f t="shared" si="241"/>
        <v>0.15964679350102554</v>
      </c>
      <c r="BE321" s="421">
        <f t="shared" si="241"/>
        <v>0.15636420956437844</v>
      </c>
      <c r="BF321" s="421">
        <f t="shared" si="241"/>
        <v>0.14989516495756575</v>
      </c>
      <c r="BG321" s="421">
        <f t="shared" si="241"/>
        <v>0.15140625607656738</v>
      </c>
      <c r="BH321" s="421">
        <f t="shared" si="241"/>
        <v>0.15183545785256564</v>
      </c>
      <c r="BI321" s="421">
        <f t="shared" si="241"/>
        <v>0.14456649358741708</v>
      </c>
      <c r="BJ321" s="421">
        <f t="shared" si="241"/>
        <v>0.13715931326290653</v>
      </c>
      <c r="BK321" s="421">
        <f t="shared" si="241"/>
        <v>0.13226566776854326</v>
      </c>
      <c r="BL321" s="421">
        <f t="shared" si="241"/>
        <v>0.13136493624332546</v>
      </c>
      <c r="BM321" s="421">
        <f t="shared" si="241"/>
        <v>0.13246417617550654</v>
      </c>
      <c r="BN321" s="421">
        <f t="shared" si="241"/>
        <v>0.14536013824296354</v>
      </c>
      <c r="BO321" s="421">
        <f t="shared" si="241"/>
        <v>0.14310095933378564</v>
      </c>
      <c r="BP321" s="421">
        <f t="shared" si="241"/>
        <v>0.13304896911492017</v>
      </c>
      <c r="BQ321" s="421">
        <f t="shared" si="241"/>
        <v>0</v>
      </c>
      <c r="BR321" s="421">
        <f t="shared" si="241"/>
        <v>0</v>
      </c>
    </row>
    <row r="322" spans="1:70" ht="12.75" customHeight="1" x14ac:dyDescent="0.3">
      <c r="I322" s="421"/>
      <c r="J322" s="421"/>
      <c r="K322" s="421"/>
      <c r="L322" s="421"/>
      <c r="M322" s="421"/>
      <c r="N322" s="421"/>
      <c r="O322" s="421"/>
      <c r="P322" s="421"/>
      <c r="Q322" s="421"/>
      <c r="R322" s="421"/>
      <c r="S322" s="421"/>
      <c r="T322" s="421"/>
      <c r="U322" s="421"/>
      <c r="V322" s="421"/>
      <c r="W322" s="421"/>
      <c r="X322" s="421"/>
      <c r="Y322" s="421"/>
      <c r="Z322" s="421"/>
      <c r="AA322" s="421"/>
      <c r="AB322" s="421"/>
      <c r="AC322" s="421"/>
      <c r="AD322" s="421"/>
      <c r="AE322" s="421"/>
      <c r="AF322" s="421"/>
      <c r="AG322" s="421"/>
      <c r="AH322" s="421"/>
      <c r="AI322" s="421"/>
      <c r="AJ322" s="421"/>
      <c r="AK322" s="421"/>
      <c r="AL322" s="421"/>
      <c r="AM322" s="421"/>
      <c r="AN322" s="421"/>
      <c r="AO322" s="421"/>
      <c r="AP322" s="421"/>
      <c r="AQ322" s="421"/>
      <c r="AR322" s="421"/>
      <c r="AS322" s="421"/>
      <c r="AT322" s="421"/>
      <c r="AU322" s="421"/>
      <c r="AV322" s="421"/>
      <c r="AW322" s="421"/>
      <c r="AX322" s="421"/>
      <c r="AY322" s="421"/>
      <c r="AZ322" s="421"/>
      <c r="BA322" s="421"/>
      <c r="BB322" s="421"/>
      <c r="BC322" s="421"/>
      <c r="BD322" s="421"/>
      <c r="BE322" s="421"/>
      <c r="BF322" s="421"/>
      <c r="BG322" s="421"/>
      <c r="BH322" s="421"/>
      <c r="BI322" s="421"/>
      <c r="BJ322" s="421"/>
      <c r="BK322" s="421"/>
      <c r="BL322" s="421"/>
      <c r="BM322" s="421"/>
      <c r="BN322" s="421"/>
      <c r="BO322" s="421"/>
      <c r="BP322" s="421"/>
      <c r="BQ322" s="421"/>
      <c r="BR322" s="421"/>
    </row>
    <row r="323" spans="1:70" ht="12.75" customHeight="1" x14ac:dyDescent="0.3">
      <c r="E323" s="47" t="s">
        <v>897</v>
      </c>
      <c r="G323" s="47" t="s">
        <v>902</v>
      </c>
      <c r="I323" s="412">
        <f t="shared" ref="I323:AN323" si="242">I317*$F302</f>
        <v>0</v>
      </c>
      <c r="J323" s="412">
        <f t="shared" si="242"/>
        <v>0</v>
      </c>
      <c r="K323" s="412">
        <f t="shared" si="242"/>
        <v>0</v>
      </c>
      <c r="L323" s="412">
        <f t="shared" si="242"/>
        <v>0</v>
      </c>
      <c r="M323" s="412">
        <f t="shared" si="242"/>
        <v>0</v>
      </c>
      <c r="N323" s="412">
        <f t="shared" si="242"/>
        <v>0</v>
      </c>
      <c r="O323" s="412">
        <f t="shared" si="242"/>
        <v>0</v>
      </c>
      <c r="P323" s="412">
        <f t="shared" si="242"/>
        <v>0</v>
      </c>
      <c r="Q323" s="412">
        <f t="shared" si="242"/>
        <v>0</v>
      </c>
      <c r="R323" s="412">
        <f t="shared" si="242"/>
        <v>0</v>
      </c>
      <c r="S323" s="412">
        <f t="shared" si="242"/>
        <v>0</v>
      </c>
      <c r="T323" s="412">
        <f t="shared" si="242"/>
        <v>0</v>
      </c>
      <c r="U323" s="412">
        <f t="shared" si="242"/>
        <v>0</v>
      </c>
      <c r="V323" s="412">
        <f t="shared" si="242"/>
        <v>0</v>
      </c>
      <c r="W323" s="412">
        <f t="shared" si="242"/>
        <v>0</v>
      </c>
      <c r="X323" s="412">
        <f t="shared" si="242"/>
        <v>0</v>
      </c>
      <c r="Y323" s="412">
        <f t="shared" si="242"/>
        <v>0</v>
      </c>
      <c r="Z323" s="412">
        <f t="shared" si="242"/>
        <v>0</v>
      </c>
      <c r="AA323" s="412">
        <f t="shared" si="242"/>
        <v>0</v>
      </c>
      <c r="AB323" s="412">
        <f t="shared" si="242"/>
        <v>0</v>
      </c>
      <c r="AC323" s="412">
        <f t="shared" si="242"/>
        <v>1.4451550367333761</v>
      </c>
      <c r="AD323" s="412">
        <f t="shared" si="242"/>
        <v>1.461662392307961</v>
      </c>
      <c r="AE323" s="412">
        <f t="shared" si="242"/>
        <v>1.5068053497274432</v>
      </c>
      <c r="AF323" s="412">
        <f t="shared" si="242"/>
        <v>1.4768150521480756</v>
      </c>
      <c r="AG323" s="412">
        <f t="shared" si="242"/>
        <v>1.4742401000223158</v>
      </c>
      <c r="AH323" s="412">
        <f t="shared" si="242"/>
        <v>1.4882127752514833</v>
      </c>
      <c r="AI323" s="412">
        <f t="shared" si="242"/>
        <v>1.4668107361632383</v>
      </c>
      <c r="AJ323" s="412">
        <f t="shared" si="242"/>
        <v>1.4493886346663782</v>
      </c>
      <c r="AK323" s="412">
        <f t="shared" si="242"/>
        <v>1.4658265496098066</v>
      </c>
      <c r="AL323" s="412">
        <f t="shared" si="242"/>
        <v>1.4223181875804369</v>
      </c>
      <c r="AM323" s="412">
        <f t="shared" si="242"/>
        <v>1.4037422287241221</v>
      </c>
      <c r="AN323" s="412">
        <f t="shared" si="242"/>
        <v>1.3903036467244319</v>
      </c>
      <c r="AO323" s="412">
        <f t="shared" ref="AO323:BR323" si="243">AO317*$F302</f>
        <v>1.3826304634945881</v>
      </c>
      <c r="AP323" s="412">
        <f t="shared" si="243"/>
        <v>1.3730346964482816</v>
      </c>
      <c r="AQ323" s="412">
        <f t="shared" si="243"/>
        <v>1.4014178515900868</v>
      </c>
      <c r="AR323" s="412">
        <f t="shared" si="243"/>
        <v>1.4013960850234204</v>
      </c>
      <c r="AS323" s="412">
        <f t="shared" si="243"/>
        <v>1.3910385680346675</v>
      </c>
      <c r="AT323" s="412">
        <f t="shared" si="243"/>
        <v>1.3359945733542098</v>
      </c>
      <c r="AU323" s="412">
        <f t="shared" si="243"/>
        <v>1.310873184406766</v>
      </c>
      <c r="AV323" s="412">
        <f t="shared" si="243"/>
        <v>1.2993979304652035</v>
      </c>
      <c r="AW323" s="412">
        <f t="shared" si="243"/>
        <v>1.398795786160673</v>
      </c>
      <c r="AX323" s="412">
        <f t="shared" si="243"/>
        <v>1.4126546262931414</v>
      </c>
      <c r="AY323" s="412">
        <f t="shared" si="243"/>
        <v>1.4069819559333863</v>
      </c>
      <c r="AZ323" s="412">
        <f t="shared" si="243"/>
        <v>1.6001870963754263</v>
      </c>
      <c r="BA323" s="412">
        <f t="shared" si="243"/>
        <v>1.7056195998243315</v>
      </c>
      <c r="BB323" s="412">
        <f t="shared" si="243"/>
        <v>1.7629493359117854</v>
      </c>
      <c r="BC323" s="412">
        <f t="shared" si="243"/>
        <v>1.7858270275645156</v>
      </c>
      <c r="BD323" s="412">
        <f t="shared" si="243"/>
        <v>1.7975569898141217</v>
      </c>
      <c r="BE323" s="412">
        <f t="shared" si="243"/>
        <v>1.7815671345069477</v>
      </c>
      <c r="BF323" s="412">
        <f t="shared" si="243"/>
        <v>1.8291421657428415</v>
      </c>
      <c r="BG323" s="412">
        <f t="shared" si="243"/>
        <v>1.9656643881501308</v>
      </c>
      <c r="BH323" s="412">
        <f t="shared" si="243"/>
        <v>2.0015769934277192</v>
      </c>
      <c r="BI323" s="412">
        <f t="shared" si="243"/>
        <v>1.937630843853424</v>
      </c>
      <c r="BJ323" s="412">
        <f t="shared" si="243"/>
        <v>1.9165858786454835</v>
      </c>
      <c r="BK323" s="412">
        <f t="shared" si="243"/>
        <v>1.831042096811019</v>
      </c>
      <c r="BL323" s="412">
        <f t="shared" si="243"/>
        <v>1.7949940768537196</v>
      </c>
      <c r="BM323" s="412">
        <f t="shared" si="243"/>
        <v>1.6857136846054717</v>
      </c>
      <c r="BN323" s="412">
        <f t="shared" si="243"/>
        <v>1.8483383993502751</v>
      </c>
      <c r="BO323" s="412">
        <f t="shared" si="243"/>
        <v>1.8716467968340342</v>
      </c>
      <c r="BP323" s="412">
        <f t="shared" si="243"/>
        <v>1.8900136679385788</v>
      </c>
      <c r="BQ323" s="412">
        <f t="shared" si="243"/>
        <v>0</v>
      </c>
      <c r="BR323" s="412">
        <f t="shared" si="243"/>
        <v>0</v>
      </c>
    </row>
    <row r="324" spans="1:70" ht="12.75" customHeight="1" x14ac:dyDescent="0.3">
      <c r="E324" s="47" t="s">
        <v>898</v>
      </c>
      <c r="G324" s="47" t="s">
        <v>902</v>
      </c>
      <c r="I324" s="412">
        <f t="shared" ref="I324:AN324" si="244">I318*$F303</f>
        <v>0</v>
      </c>
      <c r="J324" s="412">
        <f t="shared" si="244"/>
        <v>0</v>
      </c>
      <c r="K324" s="412">
        <f t="shared" si="244"/>
        <v>0</v>
      </c>
      <c r="L324" s="412">
        <f t="shared" si="244"/>
        <v>0</v>
      </c>
      <c r="M324" s="412">
        <f t="shared" si="244"/>
        <v>0</v>
      </c>
      <c r="N324" s="412">
        <f t="shared" si="244"/>
        <v>0</v>
      </c>
      <c r="O324" s="412">
        <f t="shared" si="244"/>
        <v>0</v>
      </c>
      <c r="P324" s="412">
        <f t="shared" si="244"/>
        <v>0</v>
      </c>
      <c r="Q324" s="412">
        <f t="shared" si="244"/>
        <v>0</v>
      </c>
      <c r="R324" s="412">
        <f t="shared" si="244"/>
        <v>0</v>
      </c>
      <c r="S324" s="412">
        <f t="shared" si="244"/>
        <v>0</v>
      </c>
      <c r="T324" s="412">
        <f t="shared" si="244"/>
        <v>0</v>
      </c>
      <c r="U324" s="412">
        <f t="shared" si="244"/>
        <v>0</v>
      </c>
      <c r="V324" s="412">
        <f t="shared" si="244"/>
        <v>0</v>
      </c>
      <c r="W324" s="412">
        <f t="shared" si="244"/>
        <v>0</v>
      </c>
      <c r="X324" s="412">
        <f t="shared" si="244"/>
        <v>0</v>
      </c>
      <c r="Y324" s="412">
        <f t="shared" si="244"/>
        <v>0</v>
      </c>
      <c r="Z324" s="412">
        <f t="shared" si="244"/>
        <v>0</v>
      </c>
      <c r="AA324" s="412">
        <f t="shared" si="244"/>
        <v>0</v>
      </c>
      <c r="AB324" s="412">
        <f t="shared" si="244"/>
        <v>0</v>
      </c>
      <c r="AC324" s="412">
        <f t="shared" si="244"/>
        <v>4.1547811867384583</v>
      </c>
      <c r="AD324" s="412">
        <f t="shared" si="244"/>
        <v>4.1850840328022896</v>
      </c>
      <c r="AE324" s="412">
        <f t="shared" si="244"/>
        <v>4.1305504813680534</v>
      </c>
      <c r="AF324" s="412">
        <f t="shared" si="244"/>
        <v>3.9176392526946207</v>
      </c>
      <c r="AG324" s="412">
        <f t="shared" si="244"/>
        <v>4.1103594245946748</v>
      </c>
      <c r="AH324" s="412">
        <f t="shared" si="244"/>
        <v>3.990894091213034</v>
      </c>
      <c r="AI324" s="412">
        <f t="shared" si="244"/>
        <v>3.9134912725954889</v>
      </c>
      <c r="AJ324" s="412">
        <f t="shared" si="244"/>
        <v>3.8815280027501045</v>
      </c>
      <c r="AK324" s="412">
        <f t="shared" si="244"/>
        <v>3.8535703842726963</v>
      </c>
      <c r="AL324" s="412">
        <f t="shared" si="244"/>
        <v>3.8515757264092234</v>
      </c>
      <c r="AM324" s="412">
        <f t="shared" si="244"/>
        <v>3.7402380413607408</v>
      </c>
      <c r="AN324" s="412">
        <f t="shared" si="244"/>
        <v>3.6887718820060957</v>
      </c>
      <c r="AO324" s="412">
        <f t="shared" ref="AO324:BR324" si="245">AO318*$F303</f>
        <v>3.71706710168062</v>
      </c>
      <c r="AP324" s="412">
        <f t="shared" si="245"/>
        <v>3.6782331747115955</v>
      </c>
      <c r="AQ324" s="412">
        <f t="shared" si="245"/>
        <v>3.6962316906634554</v>
      </c>
      <c r="AR324" s="412">
        <f t="shared" si="245"/>
        <v>3.7745566538377449</v>
      </c>
      <c r="AS324" s="412">
        <f t="shared" si="245"/>
        <v>3.7567756625937605</v>
      </c>
      <c r="AT324" s="412">
        <f t="shared" si="245"/>
        <v>3.5669899939972729</v>
      </c>
      <c r="AU324" s="412">
        <f t="shared" si="245"/>
        <v>3.4664068106925634</v>
      </c>
      <c r="AV324" s="412">
        <f t="shared" si="245"/>
        <v>3.320277245619832</v>
      </c>
      <c r="AW324" s="412">
        <f t="shared" si="245"/>
        <v>3.4445335427395869</v>
      </c>
      <c r="AX324" s="412">
        <f t="shared" si="245"/>
        <v>3.4964140509253521</v>
      </c>
      <c r="AY324" s="412">
        <f t="shared" si="245"/>
        <v>3.378155162476002</v>
      </c>
      <c r="AZ324" s="412">
        <f t="shared" si="245"/>
        <v>3.591344740511512</v>
      </c>
      <c r="BA324" s="412">
        <f t="shared" si="245"/>
        <v>3.6476253282500655</v>
      </c>
      <c r="BB324" s="412">
        <f t="shared" si="245"/>
        <v>3.6919271556709372</v>
      </c>
      <c r="BC324" s="412">
        <f t="shared" si="245"/>
        <v>3.6089611978402765</v>
      </c>
      <c r="BD324" s="412">
        <f t="shared" si="245"/>
        <v>3.6031818090994467</v>
      </c>
      <c r="BE324" s="412">
        <f t="shared" si="245"/>
        <v>3.5891522919405161</v>
      </c>
      <c r="BF324" s="412">
        <f t="shared" si="245"/>
        <v>3.5778927922533654</v>
      </c>
      <c r="BG324" s="412">
        <f t="shared" si="245"/>
        <v>3.9513912510535238</v>
      </c>
      <c r="BH324" s="412">
        <f t="shared" si="245"/>
        <v>4.004366590489532</v>
      </c>
      <c r="BI324" s="412">
        <f t="shared" si="245"/>
        <v>3.9875182939321729</v>
      </c>
      <c r="BJ324" s="412">
        <f t="shared" si="245"/>
        <v>4.0247047581687587</v>
      </c>
      <c r="BK324" s="412">
        <f t="shared" si="245"/>
        <v>3.9223161550539465</v>
      </c>
      <c r="BL324" s="412">
        <f t="shared" si="245"/>
        <v>3.8767691238851985</v>
      </c>
      <c r="BM324" s="412">
        <f t="shared" si="245"/>
        <v>3.694072138244997</v>
      </c>
      <c r="BN324" s="412">
        <f t="shared" si="245"/>
        <v>3.8978504734148967</v>
      </c>
      <c r="BO324" s="412">
        <f t="shared" si="245"/>
        <v>3.6043757763847042</v>
      </c>
      <c r="BP324" s="412">
        <f t="shared" si="245"/>
        <v>3.5824808850689043</v>
      </c>
      <c r="BQ324" s="412">
        <f t="shared" si="245"/>
        <v>0</v>
      </c>
      <c r="BR324" s="412">
        <f t="shared" si="245"/>
        <v>0</v>
      </c>
    </row>
    <row r="325" spans="1:70" ht="12.75" customHeight="1" x14ac:dyDescent="0.3">
      <c r="E325" s="47" t="s">
        <v>899</v>
      </c>
      <c r="G325" s="47" t="s">
        <v>902</v>
      </c>
      <c r="I325" s="412">
        <f t="shared" ref="I325:AN325" si="246">I319*$F304</f>
        <v>0</v>
      </c>
      <c r="J325" s="412">
        <f t="shared" si="246"/>
        <v>0</v>
      </c>
      <c r="K325" s="412">
        <f t="shared" si="246"/>
        <v>0</v>
      </c>
      <c r="L325" s="412">
        <f t="shared" si="246"/>
        <v>0</v>
      </c>
      <c r="M325" s="412">
        <f t="shared" si="246"/>
        <v>0</v>
      </c>
      <c r="N325" s="412">
        <f t="shared" si="246"/>
        <v>0</v>
      </c>
      <c r="O325" s="412">
        <f t="shared" si="246"/>
        <v>0</v>
      </c>
      <c r="P325" s="412">
        <f t="shared" si="246"/>
        <v>0</v>
      </c>
      <c r="Q325" s="412">
        <f t="shared" si="246"/>
        <v>0</v>
      </c>
      <c r="R325" s="412">
        <f t="shared" si="246"/>
        <v>0</v>
      </c>
      <c r="S325" s="412">
        <f t="shared" si="246"/>
        <v>0</v>
      </c>
      <c r="T325" s="412">
        <f t="shared" si="246"/>
        <v>0</v>
      </c>
      <c r="U325" s="412">
        <f t="shared" si="246"/>
        <v>0</v>
      </c>
      <c r="V325" s="412">
        <f t="shared" si="246"/>
        <v>0</v>
      </c>
      <c r="W325" s="412">
        <f t="shared" si="246"/>
        <v>0</v>
      </c>
      <c r="X325" s="412">
        <f t="shared" si="246"/>
        <v>0</v>
      </c>
      <c r="Y325" s="412">
        <f t="shared" si="246"/>
        <v>0</v>
      </c>
      <c r="Z325" s="412">
        <f t="shared" si="246"/>
        <v>0</v>
      </c>
      <c r="AA325" s="412">
        <f t="shared" si="246"/>
        <v>0</v>
      </c>
      <c r="AB325" s="412">
        <f t="shared" si="246"/>
        <v>0</v>
      </c>
      <c r="AC325" s="412">
        <f t="shared" si="246"/>
        <v>11.934708713546064</v>
      </c>
      <c r="AD325" s="412">
        <f t="shared" si="246"/>
        <v>11.89999093328181</v>
      </c>
      <c r="AE325" s="412">
        <f t="shared" si="246"/>
        <v>12.460813028830964</v>
      </c>
      <c r="AF325" s="412">
        <f t="shared" si="246"/>
        <v>12.049845767015945</v>
      </c>
      <c r="AG325" s="412">
        <f t="shared" si="246"/>
        <v>12.428365770551778</v>
      </c>
      <c r="AH325" s="412">
        <f t="shared" si="246"/>
        <v>12.449407267862362</v>
      </c>
      <c r="AI325" s="412">
        <f t="shared" si="246"/>
        <v>12.243045925430527</v>
      </c>
      <c r="AJ325" s="412">
        <f t="shared" si="246"/>
        <v>12.266742030013752</v>
      </c>
      <c r="AK325" s="412">
        <f t="shared" si="246"/>
        <v>12.120560994295223</v>
      </c>
      <c r="AL325" s="412">
        <f t="shared" si="246"/>
        <v>12.097415196039028</v>
      </c>
      <c r="AM325" s="412">
        <f t="shared" si="246"/>
        <v>12.009557660453332</v>
      </c>
      <c r="AN325" s="412">
        <f t="shared" si="246"/>
        <v>11.845969628890954</v>
      </c>
      <c r="AO325" s="412">
        <f t="shared" ref="AO325:BR325" si="247">AO319*$F304</f>
        <v>11.910958739854518</v>
      </c>
      <c r="AP325" s="412">
        <f t="shared" si="247"/>
        <v>11.697438479845662</v>
      </c>
      <c r="AQ325" s="412">
        <f t="shared" si="247"/>
        <v>12.471339118737028</v>
      </c>
      <c r="AR325" s="412">
        <f t="shared" si="247"/>
        <v>12.244194017435749</v>
      </c>
      <c r="AS325" s="412">
        <f t="shared" si="247"/>
        <v>12.305582622325975</v>
      </c>
      <c r="AT325" s="412">
        <f t="shared" si="247"/>
        <v>12.131231678961758</v>
      </c>
      <c r="AU325" s="412">
        <f t="shared" si="247"/>
        <v>11.968191590662375</v>
      </c>
      <c r="AV325" s="412">
        <f t="shared" si="247"/>
        <v>11.853387459033739</v>
      </c>
      <c r="AW325" s="412">
        <f t="shared" si="247"/>
        <v>12.386041970203308</v>
      </c>
      <c r="AX325" s="412">
        <f t="shared" si="247"/>
        <v>12.654526188764565</v>
      </c>
      <c r="AY325" s="412">
        <f t="shared" si="247"/>
        <v>12.148351735759791</v>
      </c>
      <c r="AZ325" s="412">
        <f t="shared" si="247"/>
        <v>13.07515375753708</v>
      </c>
      <c r="BA325" s="412">
        <f t="shared" si="247"/>
        <v>13.23749043823592</v>
      </c>
      <c r="BB325" s="412">
        <f t="shared" si="247"/>
        <v>13.247054142427944</v>
      </c>
      <c r="BC325" s="412">
        <f t="shared" si="247"/>
        <v>13.094369564043966</v>
      </c>
      <c r="BD325" s="412">
        <f t="shared" si="247"/>
        <v>12.918311680283963</v>
      </c>
      <c r="BE325" s="412">
        <f t="shared" si="247"/>
        <v>12.883775601215481</v>
      </c>
      <c r="BF325" s="412">
        <f t="shared" si="247"/>
        <v>12.791698675750782</v>
      </c>
      <c r="BG325" s="412">
        <f t="shared" si="247"/>
        <v>13.379675025352917</v>
      </c>
      <c r="BH325" s="412">
        <f t="shared" si="247"/>
        <v>13.6228942813123</v>
      </c>
      <c r="BI325" s="412">
        <f t="shared" si="247"/>
        <v>13.105560637505631</v>
      </c>
      <c r="BJ325" s="412">
        <f t="shared" si="247"/>
        <v>12.915798937173431</v>
      </c>
      <c r="BK325" s="412">
        <f t="shared" si="247"/>
        <v>12.487878422250942</v>
      </c>
      <c r="BL325" s="412">
        <f t="shared" si="247"/>
        <v>12.138875470654989</v>
      </c>
      <c r="BM325" s="412">
        <f t="shared" si="247"/>
        <v>11.534791706772792</v>
      </c>
      <c r="BN325" s="412">
        <f t="shared" si="247"/>
        <v>13.006556254018673</v>
      </c>
      <c r="BO325" s="412">
        <f t="shared" si="247"/>
        <v>13.185010508672963</v>
      </c>
      <c r="BP325" s="412">
        <f t="shared" si="247"/>
        <v>13.111365077576867</v>
      </c>
      <c r="BQ325" s="412">
        <f t="shared" si="247"/>
        <v>0</v>
      </c>
      <c r="BR325" s="412">
        <f t="shared" si="247"/>
        <v>0</v>
      </c>
    </row>
    <row r="326" spans="1:70" ht="12.75" customHeight="1" x14ac:dyDescent="0.3">
      <c r="E326" s="47" t="s">
        <v>900</v>
      </c>
      <c r="G326" s="47" t="s">
        <v>902</v>
      </c>
      <c r="I326" s="412">
        <f t="shared" ref="I326:AN326" si="248">I320*$F305</f>
        <v>0</v>
      </c>
      <c r="J326" s="412">
        <f t="shared" si="248"/>
        <v>0</v>
      </c>
      <c r="K326" s="412">
        <f t="shared" si="248"/>
        <v>0</v>
      </c>
      <c r="L326" s="412">
        <f t="shared" si="248"/>
        <v>0</v>
      </c>
      <c r="M326" s="412">
        <f t="shared" si="248"/>
        <v>0</v>
      </c>
      <c r="N326" s="412">
        <f t="shared" si="248"/>
        <v>0</v>
      </c>
      <c r="O326" s="412">
        <f t="shared" si="248"/>
        <v>0</v>
      </c>
      <c r="P326" s="412">
        <f t="shared" si="248"/>
        <v>0</v>
      </c>
      <c r="Q326" s="412">
        <f t="shared" si="248"/>
        <v>0</v>
      </c>
      <c r="R326" s="412">
        <f t="shared" si="248"/>
        <v>0</v>
      </c>
      <c r="S326" s="412">
        <f t="shared" si="248"/>
        <v>0</v>
      </c>
      <c r="T326" s="412">
        <f t="shared" si="248"/>
        <v>0</v>
      </c>
      <c r="U326" s="412">
        <f t="shared" si="248"/>
        <v>0</v>
      </c>
      <c r="V326" s="412">
        <f t="shared" si="248"/>
        <v>0</v>
      </c>
      <c r="W326" s="412">
        <f t="shared" si="248"/>
        <v>0</v>
      </c>
      <c r="X326" s="412">
        <f t="shared" si="248"/>
        <v>0</v>
      </c>
      <c r="Y326" s="412">
        <f t="shared" si="248"/>
        <v>0</v>
      </c>
      <c r="Z326" s="412">
        <f t="shared" si="248"/>
        <v>0</v>
      </c>
      <c r="AA326" s="412">
        <f t="shared" si="248"/>
        <v>0</v>
      </c>
      <c r="AB326" s="412">
        <f t="shared" si="248"/>
        <v>0</v>
      </c>
      <c r="AC326" s="412">
        <f t="shared" si="248"/>
        <v>1.6448289121159898</v>
      </c>
      <c r="AD326" s="412">
        <f t="shared" si="248"/>
        <v>1.7313518408238131</v>
      </c>
      <c r="AE326" s="412">
        <f t="shared" si="248"/>
        <v>1.8067423632125605</v>
      </c>
      <c r="AF326" s="412">
        <f t="shared" si="248"/>
        <v>1.7562817781764333</v>
      </c>
      <c r="AG326" s="412">
        <f t="shared" si="248"/>
        <v>1.9231926666886534</v>
      </c>
      <c r="AH326" s="412">
        <f t="shared" si="248"/>
        <v>1.9420582902097032</v>
      </c>
      <c r="AI326" s="412">
        <f t="shared" si="248"/>
        <v>1.8937841581854342</v>
      </c>
      <c r="AJ326" s="412">
        <f t="shared" si="248"/>
        <v>1.9503552680886691</v>
      </c>
      <c r="AK326" s="412">
        <f t="shared" si="248"/>
        <v>2.0546093525614624</v>
      </c>
      <c r="AL326" s="412">
        <f t="shared" si="248"/>
        <v>2.0641086115145768</v>
      </c>
      <c r="AM326" s="412">
        <f t="shared" si="248"/>
        <v>2.1176338436386359</v>
      </c>
      <c r="AN326" s="412">
        <f t="shared" si="248"/>
        <v>2.2472642875160629</v>
      </c>
      <c r="AO326" s="412">
        <f t="shared" ref="AO326:BR326" si="249">AO320*$F305</f>
        <v>2.3415294694133277</v>
      </c>
      <c r="AP326" s="412">
        <f t="shared" si="249"/>
        <v>2.4855128294026421</v>
      </c>
      <c r="AQ326" s="412">
        <f t="shared" si="249"/>
        <v>2.7299592895960174</v>
      </c>
      <c r="AR326" s="412">
        <f t="shared" si="249"/>
        <v>2.9143662999621172</v>
      </c>
      <c r="AS326" s="412">
        <f t="shared" si="249"/>
        <v>2.9867049764128715</v>
      </c>
      <c r="AT326" s="412">
        <f t="shared" si="249"/>
        <v>3.0139324823470837</v>
      </c>
      <c r="AU326" s="412">
        <f t="shared" si="249"/>
        <v>3.1710642805929159</v>
      </c>
      <c r="AV326" s="412">
        <f t="shared" si="249"/>
        <v>3.3156004410598325</v>
      </c>
      <c r="AW326" s="412">
        <f t="shared" si="249"/>
        <v>3.4470621151575638</v>
      </c>
      <c r="AX326" s="412">
        <f t="shared" si="249"/>
        <v>3.5287412124068602</v>
      </c>
      <c r="AY326" s="412">
        <f t="shared" si="249"/>
        <v>3.4527444450533218</v>
      </c>
      <c r="AZ326" s="412">
        <f t="shared" si="249"/>
        <v>3.5775390159183251</v>
      </c>
      <c r="BA326" s="412">
        <f t="shared" si="249"/>
        <v>3.5707146676687498</v>
      </c>
      <c r="BB326" s="412">
        <f t="shared" si="249"/>
        <v>3.445406813100802</v>
      </c>
      <c r="BC326" s="412">
        <f t="shared" si="249"/>
        <v>3.5017870689443575</v>
      </c>
      <c r="BD326" s="412">
        <f t="shared" si="249"/>
        <v>3.5417729533317219</v>
      </c>
      <c r="BE326" s="412">
        <f t="shared" si="249"/>
        <v>3.4730716235556462</v>
      </c>
      <c r="BF326" s="412">
        <f t="shared" si="249"/>
        <v>3.2157385186991356</v>
      </c>
      <c r="BG326" s="412">
        <f t="shared" si="249"/>
        <v>3.3473129203307979</v>
      </c>
      <c r="BH326" s="412">
        <f t="shared" si="249"/>
        <v>3.2523842924925295</v>
      </c>
      <c r="BI326" s="412">
        <f t="shared" si="249"/>
        <v>3.0349283487548324</v>
      </c>
      <c r="BJ326" s="412">
        <f t="shared" si="249"/>
        <v>3.0293101752571943</v>
      </c>
      <c r="BK326" s="412">
        <f t="shared" si="249"/>
        <v>3.1077651100369148</v>
      </c>
      <c r="BL326" s="412">
        <f t="shared" si="249"/>
        <v>3.1040614754086691</v>
      </c>
      <c r="BM326" s="412">
        <f t="shared" si="249"/>
        <v>3.0295741316623741</v>
      </c>
      <c r="BN326" s="412">
        <f t="shared" si="249"/>
        <v>3.3600896033429279</v>
      </c>
      <c r="BO326" s="412">
        <f t="shared" si="249"/>
        <v>3.5530144995513457</v>
      </c>
      <c r="BP326" s="412">
        <f t="shared" si="249"/>
        <v>3.4038567236784405</v>
      </c>
      <c r="BQ326" s="412">
        <f t="shared" si="249"/>
        <v>0</v>
      </c>
      <c r="BR326" s="412">
        <f t="shared" si="249"/>
        <v>0</v>
      </c>
    </row>
    <row r="327" spans="1:70" ht="12.75" customHeight="1" x14ac:dyDescent="0.3">
      <c r="E327" s="47" t="s">
        <v>893</v>
      </c>
      <c r="G327" s="47" t="s">
        <v>902</v>
      </c>
      <c r="I327" s="412">
        <f t="shared" ref="I327:AN327" si="250">I321*$F306</f>
        <v>0</v>
      </c>
      <c r="J327" s="412">
        <f t="shared" si="250"/>
        <v>0</v>
      </c>
      <c r="K327" s="412">
        <f t="shared" si="250"/>
        <v>0</v>
      </c>
      <c r="L327" s="412">
        <f t="shared" si="250"/>
        <v>0</v>
      </c>
      <c r="M327" s="412">
        <f t="shared" si="250"/>
        <v>0</v>
      </c>
      <c r="N327" s="412">
        <f t="shared" si="250"/>
        <v>0</v>
      </c>
      <c r="O327" s="412">
        <f t="shared" si="250"/>
        <v>0</v>
      </c>
      <c r="P327" s="412">
        <f t="shared" si="250"/>
        <v>0</v>
      </c>
      <c r="Q327" s="412">
        <f t="shared" si="250"/>
        <v>0</v>
      </c>
      <c r="R327" s="412">
        <f t="shared" si="250"/>
        <v>0</v>
      </c>
      <c r="S327" s="412">
        <f t="shared" si="250"/>
        <v>0</v>
      </c>
      <c r="T327" s="412">
        <f t="shared" si="250"/>
        <v>0</v>
      </c>
      <c r="U327" s="412">
        <f t="shared" si="250"/>
        <v>0</v>
      </c>
      <c r="V327" s="412">
        <f t="shared" si="250"/>
        <v>0</v>
      </c>
      <c r="W327" s="412">
        <f t="shared" si="250"/>
        <v>0</v>
      </c>
      <c r="X327" s="412">
        <f t="shared" si="250"/>
        <v>0</v>
      </c>
      <c r="Y327" s="412">
        <f t="shared" si="250"/>
        <v>0</v>
      </c>
      <c r="Z327" s="412">
        <f t="shared" si="250"/>
        <v>0</v>
      </c>
      <c r="AA327" s="412">
        <f t="shared" si="250"/>
        <v>0</v>
      </c>
      <c r="AB327" s="412">
        <f t="shared" si="250"/>
        <v>0</v>
      </c>
      <c r="AC327" s="412">
        <f t="shared" si="250"/>
        <v>2.9622441898050207</v>
      </c>
      <c r="AD327" s="412">
        <f t="shared" si="250"/>
        <v>2.9933511001474571</v>
      </c>
      <c r="AE327" s="412">
        <f t="shared" si="250"/>
        <v>3.0787623160013489</v>
      </c>
      <c r="AF327" s="412">
        <f t="shared" si="250"/>
        <v>3.041939309863722</v>
      </c>
      <c r="AG327" s="412">
        <f t="shared" si="250"/>
        <v>3.1637698269147374</v>
      </c>
      <c r="AH327" s="412">
        <f t="shared" si="250"/>
        <v>3.1486124636912098</v>
      </c>
      <c r="AI327" s="412">
        <f t="shared" si="250"/>
        <v>3.0532069332621652</v>
      </c>
      <c r="AJ327" s="412">
        <f t="shared" si="250"/>
        <v>3.0260007934896951</v>
      </c>
      <c r="AK327" s="412">
        <f t="shared" si="250"/>
        <v>2.995642240126021</v>
      </c>
      <c r="AL327" s="412">
        <f t="shared" si="250"/>
        <v>2.9490748723950309</v>
      </c>
      <c r="AM327" s="412">
        <f t="shared" si="250"/>
        <v>2.6297695714649287</v>
      </c>
      <c r="AN327" s="412">
        <f t="shared" si="250"/>
        <v>2.4265695160765022</v>
      </c>
      <c r="AO327" s="412">
        <f t="shared" ref="AO327:BR327" si="251">AO321*$F306</f>
        <v>2.4914033151439208</v>
      </c>
      <c r="AP327" s="412">
        <f t="shared" si="251"/>
        <v>2.4652276491732961</v>
      </c>
      <c r="AQ327" s="412">
        <f t="shared" si="251"/>
        <v>2.4722160668939748</v>
      </c>
      <c r="AR327" s="412">
        <f t="shared" si="251"/>
        <v>2.4141344538716187</v>
      </c>
      <c r="AS327" s="412">
        <f t="shared" si="251"/>
        <v>2.4047179951528315</v>
      </c>
      <c r="AT327" s="412">
        <f t="shared" si="251"/>
        <v>2.3154768742733425</v>
      </c>
      <c r="AU327" s="412">
        <f t="shared" si="251"/>
        <v>2.278503115664154</v>
      </c>
      <c r="AV327" s="412">
        <f t="shared" si="251"/>
        <v>2.2077397014218221</v>
      </c>
      <c r="AW327" s="412">
        <f t="shared" si="251"/>
        <v>2.3135108896751628</v>
      </c>
      <c r="AX327" s="412">
        <f t="shared" si="251"/>
        <v>2.2918338696273648</v>
      </c>
      <c r="AY327" s="412">
        <f t="shared" si="251"/>
        <v>2.1950456581953643</v>
      </c>
      <c r="AZ327" s="412">
        <f t="shared" si="251"/>
        <v>2.2476954490375571</v>
      </c>
      <c r="BA327" s="412">
        <f t="shared" si="251"/>
        <v>2.1479810930796592</v>
      </c>
      <c r="BB327" s="412">
        <f t="shared" si="251"/>
        <v>2.0341089220123152</v>
      </c>
      <c r="BC327" s="412">
        <f t="shared" si="251"/>
        <v>1.951080214720305</v>
      </c>
      <c r="BD327" s="412">
        <f t="shared" si="251"/>
        <v>1.8997968426622038</v>
      </c>
      <c r="BE327" s="412">
        <f t="shared" si="251"/>
        <v>1.8607340938161034</v>
      </c>
      <c r="BF327" s="412">
        <f t="shared" si="251"/>
        <v>1.7837524629950325</v>
      </c>
      <c r="BG327" s="412">
        <f t="shared" si="251"/>
        <v>1.8017344473111518</v>
      </c>
      <c r="BH327" s="412">
        <f t="shared" si="251"/>
        <v>1.8068419484455311</v>
      </c>
      <c r="BI327" s="412">
        <f t="shared" si="251"/>
        <v>1.7203412736902632</v>
      </c>
      <c r="BJ327" s="412">
        <f t="shared" si="251"/>
        <v>1.6321958278285877</v>
      </c>
      <c r="BK327" s="412">
        <f t="shared" si="251"/>
        <v>1.5739614464456648</v>
      </c>
      <c r="BL327" s="412">
        <f t="shared" si="251"/>
        <v>1.5632427412955729</v>
      </c>
      <c r="BM327" s="412">
        <f t="shared" si="251"/>
        <v>1.5763236964885279</v>
      </c>
      <c r="BN327" s="412">
        <f t="shared" si="251"/>
        <v>1.7297856450912661</v>
      </c>
      <c r="BO327" s="412">
        <f t="shared" si="251"/>
        <v>1.702901416072049</v>
      </c>
      <c r="BP327" s="412">
        <f t="shared" si="251"/>
        <v>1.58328273246755</v>
      </c>
      <c r="BQ327" s="412">
        <f t="shared" si="251"/>
        <v>0</v>
      </c>
      <c r="BR327" s="412">
        <f t="shared" si="251"/>
        <v>0</v>
      </c>
    </row>
    <row r="328" spans="1:70" ht="12.75" customHeight="1" thickBot="1" x14ac:dyDescent="0.35">
      <c r="E328" s="476" t="s">
        <v>905</v>
      </c>
      <c r="F328" s="476"/>
      <c r="G328" s="476" t="s">
        <v>896</v>
      </c>
      <c r="H328" s="476"/>
      <c r="I328" s="478">
        <f t="shared" ref="I328:AC328" si="252">SUM(I323:I327)</f>
        <v>0</v>
      </c>
      <c r="J328" s="478">
        <f t="shared" si="252"/>
        <v>0</v>
      </c>
      <c r="K328" s="478">
        <f t="shared" si="252"/>
        <v>0</v>
      </c>
      <c r="L328" s="478">
        <f t="shared" si="252"/>
        <v>0</v>
      </c>
      <c r="M328" s="478">
        <f t="shared" si="252"/>
        <v>0</v>
      </c>
      <c r="N328" s="478">
        <f t="shared" si="252"/>
        <v>0</v>
      </c>
      <c r="O328" s="478">
        <f t="shared" si="252"/>
        <v>0</v>
      </c>
      <c r="P328" s="478">
        <f t="shared" si="252"/>
        <v>0</v>
      </c>
      <c r="Q328" s="478">
        <f t="shared" si="252"/>
        <v>0</v>
      </c>
      <c r="R328" s="478">
        <f t="shared" si="252"/>
        <v>0</v>
      </c>
      <c r="S328" s="478">
        <f t="shared" si="252"/>
        <v>0</v>
      </c>
      <c r="T328" s="478">
        <f t="shared" si="252"/>
        <v>0</v>
      </c>
      <c r="U328" s="478">
        <f t="shared" si="252"/>
        <v>0</v>
      </c>
      <c r="V328" s="478">
        <f t="shared" si="252"/>
        <v>0</v>
      </c>
      <c r="W328" s="478">
        <f t="shared" si="252"/>
        <v>0</v>
      </c>
      <c r="X328" s="478">
        <f t="shared" si="252"/>
        <v>0</v>
      </c>
      <c r="Y328" s="478">
        <f t="shared" si="252"/>
        <v>0</v>
      </c>
      <c r="Z328" s="478">
        <f t="shared" si="252"/>
        <v>0</v>
      </c>
      <c r="AA328" s="478">
        <f t="shared" si="252"/>
        <v>0</v>
      </c>
      <c r="AB328" s="478">
        <f t="shared" si="252"/>
        <v>0</v>
      </c>
      <c r="AC328" s="478">
        <f t="shared" si="252"/>
        <v>22.141718038938908</v>
      </c>
      <c r="AD328" s="478">
        <f t="shared" ref="AD328:BR328" si="253">SUM(AD323:AD327)</f>
        <v>22.271440299363331</v>
      </c>
      <c r="AE328" s="478">
        <f t="shared" si="253"/>
        <v>22.983673539140369</v>
      </c>
      <c r="AF328" s="478">
        <f t="shared" si="253"/>
        <v>22.242521159898796</v>
      </c>
      <c r="AG328" s="478">
        <f t="shared" si="253"/>
        <v>23.09992778877216</v>
      </c>
      <c r="AH328" s="478">
        <f t="shared" si="253"/>
        <v>23.019184888227798</v>
      </c>
      <c r="AI328" s="478">
        <f t="shared" si="253"/>
        <v>22.570339025636851</v>
      </c>
      <c r="AJ328" s="478">
        <f t="shared" si="253"/>
        <v>22.574014729008596</v>
      </c>
      <c r="AK328" s="478">
        <f t="shared" si="253"/>
        <v>22.490209520865211</v>
      </c>
      <c r="AL328" s="478">
        <f t="shared" si="253"/>
        <v>22.384492593938297</v>
      </c>
      <c r="AM328" s="478">
        <f t="shared" si="253"/>
        <v>21.900941345641762</v>
      </c>
      <c r="AN328" s="478">
        <f t="shared" si="253"/>
        <v>21.598878961214048</v>
      </c>
      <c r="AO328" s="478">
        <f t="shared" si="253"/>
        <v>21.843589089586974</v>
      </c>
      <c r="AP328" s="478">
        <f t="shared" si="253"/>
        <v>21.699446829581476</v>
      </c>
      <c r="AQ328" s="478">
        <f t="shared" si="253"/>
        <v>22.771164017480562</v>
      </c>
      <c r="AR328" s="478">
        <f t="shared" si="253"/>
        <v>22.748647510130652</v>
      </c>
      <c r="AS328" s="478">
        <f t="shared" si="253"/>
        <v>22.844819824520105</v>
      </c>
      <c r="AT328" s="478">
        <f t="shared" si="253"/>
        <v>22.36362560293367</v>
      </c>
      <c r="AU328" s="478">
        <f t="shared" si="253"/>
        <v>22.195038982018776</v>
      </c>
      <c r="AV328" s="478">
        <f t="shared" si="253"/>
        <v>21.996402777600427</v>
      </c>
      <c r="AW328" s="478">
        <f t="shared" si="253"/>
        <v>22.989944303936298</v>
      </c>
      <c r="AX328" s="478">
        <f t="shared" si="253"/>
        <v>23.384169948017284</v>
      </c>
      <c r="AY328" s="478">
        <f t="shared" si="253"/>
        <v>22.581278957417865</v>
      </c>
      <c r="AZ328" s="478">
        <f t="shared" si="253"/>
        <v>24.091920059379902</v>
      </c>
      <c r="BA328" s="478">
        <f t="shared" si="253"/>
        <v>24.309431127058723</v>
      </c>
      <c r="BB328" s="478">
        <f t="shared" si="253"/>
        <v>24.181446369123783</v>
      </c>
      <c r="BC328" s="478">
        <f t="shared" si="253"/>
        <v>23.94202507311342</v>
      </c>
      <c r="BD328" s="478">
        <f t="shared" si="253"/>
        <v>23.76062027519146</v>
      </c>
      <c r="BE328" s="478">
        <f t="shared" si="253"/>
        <v>23.588300745034694</v>
      </c>
      <c r="BF328" s="478">
        <f t="shared" si="253"/>
        <v>23.198224615441159</v>
      </c>
      <c r="BG328" s="478">
        <f t="shared" si="253"/>
        <v>24.445778032198518</v>
      </c>
      <c r="BH328" s="478">
        <f t="shared" si="253"/>
        <v>24.688064106167609</v>
      </c>
      <c r="BI328" s="478">
        <f t="shared" si="253"/>
        <v>23.785979397736323</v>
      </c>
      <c r="BJ328" s="478">
        <f t="shared" si="253"/>
        <v>23.518595577073455</v>
      </c>
      <c r="BK328" s="478">
        <f t="shared" si="253"/>
        <v>22.922963230598487</v>
      </c>
      <c r="BL328" s="478">
        <f t="shared" si="253"/>
        <v>22.477942888098148</v>
      </c>
      <c r="BM328" s="478">
        <f t="shared" si="253"/>
        <v>21.520475357774163</v>
      </c>
      <c r="BN328" s="478">
        <f t="shared" si="253"/>
        <v>23.842620375218036</v>
      </c>
      <c r="BO328" s="478">
        <f t="shared" si="253"/>
        <v>23.916948997515096</v>
      </c>
      <c r="BP328" s="478">
        <f t="shared" si="253"/>
        <v>23.570999086730339</v>
      </c>
      <c r="BQ328" s="478">
        <f t="shared" si="253"/>
        <v>0</v>
      </c>
      <c r="BR328" s="478">
        <f t="shared" si="253"/>
        <v>0</v>
      </c>
    </row>
    <row r="330" spans="1:70" ht="12.75" customHeight="1" x14ac:dyDescent="0.3">
      <c r="E330" s="310" t="str">
        <f t="shared" ref="E330:H330" si="254" xml:space="preserve"> E$328</f>
        <v>Weighted Average Coal Mass -&gt; Energy</v>
      </c>
      <c r="F330" s="310">
        <f t="shared" si="254"/>
        <v>0</v>
      </c>
      <c r="G330" s="310" t="str">
        <f t="shared" si="254"/>
        <v>TJ / Gg</v>
      </c>
      <c r="H330" s="310">
        <f t="shared" si="254"/>
        <v>0</v>
      </c>
      <c r="I330" s="310">
        <f t="shared" ref="I330:AN330" si="255" xml:space="preserve"> I$328</f>
        <v>0</v>
      </c>
      <c r="J330" s="310">
        <f t="shared" si="255"/>
        <v>0</v>
      </c>
      <c r="K330" s="310">
        <f t="shared" si="255"/>
        <v>0</v>
      </c>
      <c r="L330" s="310">
        <f t="shared" si="255"/>
        <v>0</v>
      </c>
      <c r="M330" s="310">
        <f t="shared" si="255"/>
        <v>0</v>
      </c>
      <c r="N330" s="310">
        <f t="shared" si="255"/>
        <v>0</v>
      </c>
      <c r="O330" s="310">
        <f t="shared" si="255"/>
        <v>0</v>
      </c>
      <c r="P330" s="310">
        <f t="shared" si="255"/>
        <v>0</v>
      </c>
      <c r="Q330" s="310">
        <f t="shared" si="255"/>
        <v>0</v>
      </c>
      <c r="R330" s="310">
        <f t="shared" si="255"/>
        <v>0</v>
      </c>
      <c r="S330" s="310">
        <f t="shared" si="255"/>
        <v>0</v>
      </c>
      <c r="T330" s="310">
        <f t="shared" si="255"/>
        <v>0</v>
      </c>
      <c r="U330" s="310">
        <f t="shared" si="255"/>
        <v>0</v>
      </c>
      <c r="V330" s="310">
        <f t="shared" si="255"/>
        <v>0</v>
      </c>
      <c r="W330" s="310">
        <f t="shared" si="255"/>
        <v>0</v>
      </c>
      <c r="X330" s="310">
        <f t="shared" si="255"/>
        <v>0</v>
      </c>
      <c r="Y330" s="310">
        <f t="shared" si="255"/>
        <v>0</v>
      </c>
      <c r="Z330" s="310">
        <f t="shared" si="255"/>
        <v>0</v>
      </c>
      <c r="AA330" s="310">
        <f t="shared" si="255"/>
        <v>0</v>
      </c>
      <c r="AB330" s="310">
        <f t="shared" si="255"/>
        <v>0</v>
      </c>
      <c r="AC330" s="310">
        <f t="shared" si="255"/>
        <v>22.141718038938908</v>
      </c>
      <c r="AD330" s="310">
        <f t="shared" si="255"/>
        <v>22.271440299363331</v>
      </c>
      <c r="AE330" s="310">
        <f t="shared" si="255"/>
        <v>22.983673539140369</v>
      </c>
      <c r="AF330" s="310">
        <f t="shared" si="255"/>
        <v>22.242521159898796</v>
      </c>
      <c r="AG330" s="310">
        <f t="shared" si="255"/>
        <v>23.09992778877216</v>
      </c>
      <c r="AH330" s="310">
        <f t="shared" si="255"/>
        <v>23.019184888227798</v>
      </c>
      <c r="AI330" s="310">
        <f t="shared" si="255"/>
        <v>22.570339025636851</v>
      </c>
      <c r="AJ330" s="310">
        <f t="shared" si="255"/>
        <v>22.574014729008596</v>
      </c>
      <c r="AK330" s="310">
        <f t="shared" si="255"/>
        <v>22.490209520865211</v>
      </c>
      <c r="AL330" s="310">
        <f t="shared" si="255"/>
        <v>22.384492593938297</v>
      </c>
      <c r="AM330" s="310">
        <f t="shared" si="255"/>
        <v>21.900941345641762</v>
      </c>
      <c r="AN330" s="310">
        <f t="shared" si="255"/>
        <v>21.598878961214048</v>
      </c>
      <c r="AO330" s="310">
        <f t="shared" ref="AO330:BR330" si="256" xml:space="preserve"> AO$328</f>
        <v>21.843589089586974</v>
      </c>
      <c r="AP330" s="310">
        <f t="shared" si="256"/>
        <v>21.699446829581476</v>
      </c>
      <c r="AQ330" s="310">
        <f t="shared" si="256"/>
        <v>22.771164017480562</v>
      </c>
      <c r="AR330" s="310">
        <f t="shared" si="256"/>
        <v>22.748647510130652</v>
      </c>
      <c r="AS330" s="310">
        <f t="shared" si="256"/>
        <v>22.844819824520105</v>
      </c>
      <c r="AT330" s="310">
        <f t="shared" si="256"/>
        <v>22.36362560293367</v>
      </c>
      <c r="AU330" s="310">
        <f t="shared" si="256"/>
        <v>22.195038982018776</v>
      </c>
      <c r="AV330" s="310">
        <f t="shared" si="256"/>
        <v>21.996402777600427</v>
      </c>
      <c r="AW330" s="310">
        <f t="shared" si="256"/>
        <v>22.989944303936298</v>
      </c>
      <c r="AX330" s="310">
        <f t="shared" si="256"/>
        <v>23.384169948017284</v>
      </c>
      <c r="AY330" s="310">
        <f t="shared" si="256"/>
        <v>22.581278957417865</v>
      </c>
      <c r="AZ330" s="310">
        <f t="shared" si="256"/>
        <v>24.091920059379902</v>
      </c>
      <c r="BA330" s="310">
        <f t="shared" si="256"/>
        <v>24.309431127058723</v>
      </c>
      <c r="BB330" s="310">
        <f t="shared" si="256"/>
        <v>24.181446369123783</v>
      </c>
      <c r="BC330" s="310">
        <f t="shared" si="256"/>
        <v>23.94202507311342</v>
      </c>
      <c r="BD330" s="310">
        <f t="shared" si="256"/>
        <v>23.76062027519146</v>
      </c>
      <c r="BE330" s="310">
        <f t="shared" si="256"/>
        <v>23.588300745034694</v>
      </c>
      <c r="BF330" s="310">
        <f t="shared" si="256"/>
        <v>23.198224615441159</v>
      </c>
      <c r="BG330" s="310">
        <f t="shared" si="256"/>
        <v>24.445778032198518</v>
      </c>
      <c r="BH330" s="310">
        <f t="shared" si="256"/>
        <v>24.688064106167609</v>
      </c>
      <c r="BI330" s="310">
        <f t="shared" si="256"/>
        <v>23.785979397736323</v>
      </c>
      <c r="BJ330" s="310">
        <f t="shared" si="256"/>
        <v>23.518595577073455</v>
      </c>
      <c r="BK330" s="310">
        <f t="shared" si="256"/>
        <v>22.922963230598487</v>
      </c>
      <c r="BL330" s="310">
        <f t="shared" si="256"/>
        <v>22.477942888098148</v>
      </c>
      <c r="BM330" s="310">
        <f t="shared" si="256"/>
        <v>21.520475357774163</v>
      </c>
      <c r="BN330" s="310">
        <f t="shared" si="256"/>
        <v>23.842620375218036</v>
      </c>
      <c r="BO330" s="310">
        <f t="shared" si="256"/>
        <v>23.916948997515096</v>
      </c>
      <c r="BP330" s="310">
        <f t="shared" si="256"/>
        <v>23.570999086730339</v>
      </c>
      <c r="BQ330" s="310">
        <f t="shared" si="256"/>
        <v>0</v>
      </c>
      <c r="BR330" s="310">
        <f t="shared" si="256"/>
        <v>0</v>
      </c>
    </row>
    <row r="331" spans="1:70" ht="12.75" customHeight="1" x14ac:dyDescent="0.3">
      <c r="E331" s="301" t="str">
        <f xml:space="preserve"> 'General Inputs'!E$68</f>
        <v>Thousands in a million</v>
      </c>
      <c r="F331" s="301">
        <f xml:space="preserve"> 'General Inputs'!F$68</f>
        <v>1000</v>
      </c>
      <c r="G331" s="301" t="str">
        <f xml:space="preserve"> 'General Inputs'!G$68</f>
        <v>ratio</v>
      </c>
      <c r="H331" s="310"/>
      <c r="I331" s="310"/>
      <c r="J331" s="310"/>
      <c r="K331" s="310"/>
      <c r="L331" s="310"/>
      <c r="M331" s="310"/>
      <c r="N331" s="310"/>
      <c r="O331" s="310"/>
      <c r="P331" s="310"/>
      <c r="Q331" s="310"/>
      <c r="R331" s="310"/>
      <c r="S331" s="310"/>
      <c r="T331" s="310"/>
      <c r="U331" s="310"/>
      <c r="V331" s="310"/>
      <c r="W331" s="310"/>
      <c r="X331" s="310"/>
      <c r="Y331" s="310"/>
      <c r="Z331" s="310"/>
      <c r="AA331" s="310"/>
      <c r="AB331" s="310"/>
      <c r="AC331" s="310"/>
      <c r="AD331" s="310"/>
      <c r="AE331" s="310"/>
      <c r="AF331" s="310"/>
      <c r="AG331" s="310"/>
      <c r="AH331" s="310"/>
      <c r="AI331" s="310"/>
      <c r="AJ331" s="310"/>
      <c r="AK331" s="310"/>
      <c r="AL331" s="310"/>
      <c r="AM331" s="310"/>
      <c r="AN331" s="310"/>
      <c r="AO331" s="310"/>
      <c r="AP331" s="310"/>
      <c r="AQ331" s="310"/>
      <c r="AR331" s="310"/>
      <c r="AS331" s="310"/>
      <c r="AT331" s="310"/>
      <c r="AU331" s="310"/>
      <c r="AV331" s="310"/>
      <c r="AW331" s="310"/>
      <c r="AX331" s="310"/>
      <c r="AY331" s="310"/>
      <c r="AZ331" s="310"/>
      <c r="BA331" s="310"/>
      <c r="BB331" s="310"/>
      <c r="BC331" s="310"/>
      <c r="BD331" s="310"/>
      <c r="BE331" s="310"/>
      <c r="BF331" s="310"/>
      <c r="BG331" s="310"/>
      <c r="BH331" s="310"/>
      <c r="BI331" s="310"/>
      <c r="BJ331" s="310"/>
      <c r="BK331" s="310"/>
      <c r="BL331" s="310"/>
      <c r="BM331" s="310"/>
      <c r="BN331" s="310"/>
      <c r="BO331" s="310"/>
      <c r="BP331" s="310"/>
      <c r="BQ331" s="310"/>
      <c r="BR331" s="310"/>
    </row>
    <row r="332" spans="1:70" ht="12.75" customHeight="1" x14ac:dyDescent="0.3">
      <c r="E332" s="47" t="s">
        <v>1165</v>
      </c>
      <c r="G332" s="47" t="s">
        <v>854</v>
      </c>
      <c r="I332" s="415">
        <f t="shared" ref="I332:AN332" si="257">IFERROR(I330/$F$331,0)</f>
        <v>0</v>
      </c>
      <c r="J332" s="415">
        <f t="shared" si="257"/>
        <v>0</v>
      </c>
      <c r="K332" s="415">
        <f t="shared" si="257"/>
        <v>0</v>
      </c>
      <c r="L332" s="415">
        <f t="shared" si="257"/>
        <v>0</v>
      </c>
      <c r="M332" s="415">
        <f t="shared" si="257"/>
        <v>0</v>
      </c>
      <c r="N332" s="415">
        <f t="shared" si="257"/>
        <v>0</v>
      </c>
      <c r="O332" s="415">
        <f t="shared" si="257"/>
        <v>0</v>
      </c>
      <c r="P332" s="415">
        <f t="shared" si="257"/>
        <v>0</v>
      </c>
      <c r="Q332" s="415">
        <f t="shared" si="257"/>
        <v>0</v>
      </c>
      <c r="R332" s="415">
        <f t="shared" si="257"/>
        <v>0</v>
      </c>
      <c r="S332" s="415">
        <f t="shared" si="257"/>
        <v>0</v>
      </c>
      <c r="T332" s="415">
        <f t="shared" si="257"/>
        <v>0</v>
      </c>
      <c r="U332" s="415">
        <f t="shared" si="257"/>
        <v>0</v>
      </c>
      <c r="V332" s="415">
        <f t="shared" si="257"/>
        <v>0</v>
      </c>
      <c r="W332" s="415">
        <f t="shared" si="257"/>
        <v>0</v>
      </c>
      <c r="X332" s="415">
        <f t="shared" si="257"/>
        <v>0</v>
      </c>
      <c r="Y332" s="415">
        <f t="shared" si="257"/>
        <v>0</v>
      </c>
      <c r="Z332" s="415">
        <f t="shared" si="257"/>
        <v>0</v>
      </c>
      <c r="AA332" s="415">
        <f t="shared" si="257"/>
        <v>0</v>
      </c>
      <c r="AB332" s="415">
        <f t="shared" si="257"/>
        <v>0</v>
      </c>
      <c r="AC332" s="415">
        <f t="shared" si="257"/>
        <v>2.2141718038938909E-2</v>
      </c>
      <c r="AD332" s="415">
        <f t="shared" si="257"/>
        <v>2.2271440299363329E-2</v>
      </c>
      <c r="AE332" s="415">
        <f t="shared" si="257"/>
        <v>2.2983673539140371E-2</v>
      </c>
      <c r="AF332" s="415">
        <f t="shared" si="257"/>
        <v>2.2242521159898797E-2</v>
      </c>
      <c r="AG332" s="415">
        <f t="shared" si="257"/>
        <v>2.3099927788772158E-2</v>
      </c>
      <c r="AH332" s="415">
        <f t="shared" si="257"/>
        <v>2.3019184888227798E-2</v>
      </c>
      <c r="AI332" s="415">
        <f t="shared" si="257"/>
        <v>2.2570339025636852E-2</v>
      </c>
      <c r="AJ332" s="415">
        <f t="shared" si="257"/>
        <v>2.2574014729008596E-2</v>
      </c>
      <c r="AK332" s="415">
        <f t="shared" si="257"/>
        <v>2.2490209520865209E-2</v>
      </c>
      <c r="AL332" s="415">
        <f t="shared" si="257"/>
        <v>2.2384492593938297E-2</v>
      </c>
      <c r="AM332" s="415">
        <f t="shared" si="257"/>
        <v>2.1900941345641762E-2</v>
      </c>
      <c r="AN332" s="415">
        <f t="shared" si="257"/>
        <v>2.1598878961214048E-2</v>
      </c>
      <c r="AO332" s="415">
        <f t="shared" ref="AO332:BR332" si="258">IFERROR(AO330/$F$331,0)</f>
        <v>2.1843589089586973E-2</v>
      </c>
      <c r="AP332" s="415">
        <f t="shared" si="258"/>
        <v>2.1699446829581477E-2</v>
      </c>
      <c r="AQ332" s="415">
        <f t="shared" si="258"/>
        <v>2.2771164017480562E-2</v>
      </c>
      <c r="AR332" s="415">
        <f t="shared" si="258"/>
        <v>2.2748647510130653E-2</v>
      </c>
      <c r="AS332" s="415">
        <f t="shared" si="258"/>
        <v>2.2844819824520104E-2</v>
      </c>
      <c r="AT332" s="415">
        <f t="shared" si="258"/>
        <v>2.236362560293367E-2</v>
      </c>
      <c r="AU332" s="415">
        <f t="shared" si="258"/>
        <v>2.2195038982018776E-2</v>
      </c>
      <c r="AV332" s="415">
        <f t="shared" si="258"/>
        <v>2.1996402777600427E-2</v>
      </c>
      <c r="AW332" s="415">
        <f t="shared" si="258"/>
        <v>2.2989944303936298E-2</v>
      </c>
      <c r="AX332" s="415">
        <f t="shared" si="258"/>
        <v>2.3384169948017283E-2</v>
      </c>
      <c r="AY332" s="415">
        <f t="shared" si="258"/>
        <v>2.2581278957417864E-2</v>
      </c>
      <c r="AZ332" s="415">
        <f t="shared" si="258"/>
        <v>2.4091920059379903E-2</v>
      </c>
      <c r="BA332" s="415">
        <f t="shared" si="258"/>
        <v>2.4309431127058724E-2</v>
      </c>
      <c r="BB332" s="415">
        <f t="shared" si="258"/>
        <v>2.4181446369123782E-2</v>
      </c>
      <c r="BC332" s="415">
        <f t="shared" si="258"/>
        <v>2.394202507311342E-2</v>
      </c>
      <c r="BD332" s="415">
        <f t="shared" si="258"/>
        <v>2.376062027519146E-2</v>
      </c>
      <c r="BE332" s="415">
        <f t="shared" si="258"/>
        <v>2.3588300745034693E-2</v>
      </c>
      <c r="BF332" s="415">
        <f t="shared" si="258"/>
        <v>2.319822461544116E-2</v>
      </c>
      <c r="BG332" s="415">
        <f t="shared" si="258"/>
        <v>2.4445778032198519E-2</v>
      </c>
      <c r="BH332" s="415">
        <f t="shared" si="258"/>
        <v>2.4688064106167609E-2</v>
      </c>
      <c r="BI332" s="415">
        <f t="shared" si="258"/>
        <v>2.3785979397736322E-2</v>
      </c>
      <c r="BJ332" s="415">
        <f t="shared" si="258"/>
        <v>2.3518595577073455E-2</v>
      </c>
      <c r="BK332" s="415">
        <f t="shared" si="258"/>
        <v>2.2922963230598486E-2</v>
      </c>
      <c r="BL332" s="415">
        <f t="shared" si="258"/>
        <v>2.2477942888098148E-2</v>
      </c>
      <c r="BM332" s="415">
        <f t="shared" si="258"/>
        <v>2.1520475357774162E-2</v>
      </c>
      <c r="BN332" s="415">
        <f t="shared" si="258"/>
        <v>2.3842620375218036E-2</v>
      </c>
      <c r="BO332" s="415">
        <f t="shared" si="258"/>
        <v>2.3916948997515095E-2</v>
      </c>
      <c r="BP332" s="415">
        <f t="shared" si="258"/>
        <v>2.357099908673034E-2</v>
      </c>
      <c r="BQ332" s="415">
        <f t="shared" si="258"/>
        <v>0</v>
      </c>
      <c r="BR332" s="415">
        <f t="shared" si="258"/>
        <v>0</v>
      </c>
    </row>
    <row r="334" spans="1:70" ht="12.75" customHeight="1" x14ac:dyDescent="0.3">
      <c r="A334" s="2"/>
      <c r="B334" s="2"/>
      <c r="C334" s="91" t="s">
        <v>904</v>
      </c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0"/>
      <c r="P334" s="70"/>
      <c r="Q334" s="70"/>
      <c r="R334" s="422"/>
      <c r="S334" s="422"/>
      <c r="T334" s="422"/>
      <c r="U334" s="422"/>
      <c r="V334" s="422"/>
      <c r="W334" s="422"/>
      <c r="X334" s="422"/>
      <c r="Y334" s="422"/>
      <c r="Z334" s="422"/>
      <c r="AA334" s="422"/>
      <c r="AB334" s="422"/>
      <c r="AC334" s="422"/>
      <c r="AD334" s="422"/>
      <c r="AE334" s="422"/>
      <c r="AF334" s="422"/>
      <c r="AG334" s="422"/>
      <c r="AH334" s="422"/>
      <c r="AI334" s="422"/>
      <c r="AJ334" s="422"/>
      <c r="AK334" s="422"/>
      <c r="AL334" s="422"/>
      <c r="AM334" s="422"/>
      <c r="AN334" s="422"/>
      <c r="AO334" s="422"/>
      <c r="AP334" s="422"/>
      <c r="AQ334" s="422"/>
      <c r="AR334" s="422"/>
      <c r="AS334" s="422"/>
      <c r="AT334" s="422"/>
      <c r="AU334" s="422"/>
      <c r="AV334" s="422"/>
      <c r="AW334" s="422"/>
      <c r="AX334" s="422"/>
      <c r="AY334" s="422"/>
      <c r="AZ334" s="422"/>
      <c r="BA334" s="422"/>
      <c r="BB334" s="422"/>
      <c r="BC334" s="422"/>
      <c r="BD334" s="422"/>
      <c r="BE334" s="422"/>
      <c r="BF334" s="422"/>
      <c r="BG334" s="422"/>
      <c r="BH334" s="422"/>
      <c r="BI334" s="422"/>
      <c r="BJ334" s="422"/>
      <c r="BK334" s="422"/>
      <c r="BL334" s="422"/>
      <c r="BM334" s="422"/>
      <c r="BN334" s="422"/>
      <c r="BO334" s="422"/>
      <c r="BP334" s="422"/>
      <c r="BQ334" s="422"/>
      <c r="BR334" s="75"/>
    </row>
    <row r="335" spans="1:70" ht="12.75" customHeight="1" x14ac:dyDescent="0.3">
      <c r="E335" s="474" t="str">
        <f t="shared" ref="E335:H335" si="259" xml:space="preserve"> E$267</f>
        <v>BP Coal Production Energy Conversion Ratio</v>
      </c>
      <c r="F335" s="474">
        <f t="shared" si="259"/>
        <v>0</v>
      </c>
      <c r="G335" s="474" t="str">
        <f t="shared" si="259"/>
        <v>EJ / e6tons</v>
      </c>
      <c r="H335" s="474">
        <f t="shared" si="259"/>
        <v>0</v>
      </c>
      <c r="I335" s="474">
        <f t="shared" ref="I335:AN335" si="260" xml:space="preserve"> I$267</f>
        <v>0</v>
      </c>
      <c r="J335" s="474">
        <f t="shared" si="260"/>
        <v>0</v>
      </c>
      <c r="K335" s="474">
        <f t="shared" si="260"/>
        <v>0</v>
      </c>
      <c r="L335" s="474">
        <f t="shared" si="260"/>
        <v>0</v>
      </c>
      <c r="M335" s="474">
        <f t="shared" si="260"/>
        <v>0</v>
      </c>
      <c r="N335" s="474">
        <f t="shared" si="260"/>
        <v>0</v>
      </c>
      <c r="O335" s="474">
        <f t="shared" si="260"/>
        <v>0</v>
      </c>
      <c r="P335" s="474">
        <f t="shared" si="260"/>
        <v>0</v>
      </c>
      <c r="Q335" s="474">
        <f t="shared" si="260"/>
        <v>0</v>
      </c>
      <c r="R335" s="474">
        <f t="shared" si="260"/>
        <v>0</v>
      </c>
      <c r="S335" s="474">
        <f t="shared" si="260"/>
        <v>0</v>
      </c>
      <c r="T335" s="474">
        <f t="shared" si="260"/>
        <v>0</v>
      </c>
      <c r="U335" s="474">
        <f t="shared" si="260"/>
        <v>0</v>
      </c>
      <c r="V335" s="474">
        <f t="shared" si="260"/>
        <v>0</v>
      </c>
      <c r="W335" s="474">
        <f t="shared" si="260"/>
        <v>0</v>
      </c>
      <c r="X335" s="474">
        <f t="shared" si="260"/>
        <v>0</v>
      </c>
      <c r="Y335" s="474">
        <f t="shared" si="260"/>
        <v>0</v>
      </c>
      <c r="Z335" s="474">
        <f t="shared" si="260"/>
        <v>0</v>
      </c>
      <c r="AA335" s="474">
        <f t="shared" si="260"/>
        <v>0</v>
      </c>
      <c r="AB335" s="474">
        <f t="shared" si="260"/>
        <v>0</v>
      </c>
      <c r="AC335" s="474">
        <f t="shared" si="260"/>
        <v>0</v>
      </c>
      <c r="AD335" s="474">
        <f t="shared" si="260"/>
        <v>1.9727068149852815E-2</v>
      </c>
      <c r="AE335" s="474">
        <f t="shared" si="260"/>
        <v>1.9721832664490926E-2</v>
      </c>
      <c r="AF335" s="474">
        <f t="shared" si="260"/>
        <v>1.9617806359986504E-2</v>
      </c>
      <c r="AG335" s="474">
        <f t="shared" si="260"/>
        <v>1.9529814601156492E-2</v>
      </c>
      <c r="AH335" s="474">
        <f t="shared" si="260"/>
        <v>1.9587683939956795E-2</v>
      </c>
      <c r="AI335" s="474">
        <f t="shared" si="260"/>
        <v>1.9543701863849756E-2</v>
      </c>
      <c r="AJ335" s="474">
        <f t="shared" si="260"/>
        <v>1.9525658086040121E-2</v>
      </c>
      <c r="AK335" s="474">
        <f t="shared" si="260"/>
        <v>1.9545743741397458E-2</v>
      </c>
      <c r="AL335" s="474">
        <f t="shared" si="260"/>
        <v>1.9523356325972671E-2</v>
      </c>
      <c r="AM335" s="474">
        <f t="shared" si="260"/>
        <v>1.9896774687396444E-2</v>
      </c>
      <c r="AN335" s="474">
        <f t="shared" si="260"/>
        <v>2.009205528263442E-2</v>
      </c>
      <c r="AO335" s="474">
        <f t="shared" ref="AO335:BR335" si="261" xml:space="preserve"> AO$267</f>
        <v>2.0200710355344077E-2</v>
      </c>
      <c r="AP335" s="474">
        <f t="shared" si="261"/>
        <v>2.0175414321677427E-2</v>
      </c>
      <c r="AQ335" s="474">
        <f t="shared" si="261"/>
        <v>2.0238215930084923E-2</v>
      </c>
      <c r="AR335" s="474">
        <f t="shared" si="261"/>
        <v>2.0286673876775223E-2</v>
      </c>
      <c r="AS335" s="474">
        <f t="shared" si="261"/>
        <v>2.0279220593181001E-2</v>
      </c>
      <c r="AT335" s="474">
        <f t="shared" si="261"/>
        <v>2.0413457786016213E-2</v>
      </c>
      <c r="AU335" s="474">
        <f t="shared" si="261"/>
        <v>2.0450965275872396E-2</v>
      </c>
      <c r="AV335" s="474">
        <f t="shared" si="261"/>
        <v>2.0429697194210557E-2</v>
      </c>
      <c r="AW335" s="474">
        <f t="shared" si="261"/>
        <v>2.0493780332878325E-2</v>
      </c>
      <c r="AX335" s="474">
        <f t="shared" si="261"/>
        <v>2.0438033510084663E-2</v>
      </c>
      <c r="AY335" s="474">
        <f t="shared" si="261"/>
        <v>2.0496036372787282E-2</v>
      </c>
      <c r="AZ335" s="474">
        <f t="shared" si="261"/>
        <v>2.0531209903625738E-2</v>
      </c>
      <c r="BA335" s="474">
        <f t="shared" si="261"/>
        <v>2.0720913379697031E-2</v>
      </c>
      <c r="BB335" s="474">
        <f t="shared" si="261"/>
        <v>2.0728973761451688E-2</v>
      </c>
      <c r="BC335" s="474">
        <f t="shared" si="261"/>
        <v>2.0657722172523294E-2</v>
      </c>
      <c r="BD335" s="474">
        <f t="shared" si="261"/>
        <v>2.0746116886962099E-2</v>
      </c>
      <c r="BE335" s="474">
        <f t="shared" si="261"/>
        <v>2.0617758663829908E-2</v>
      </c>
      <c r="BF335" s="474">
        <f t="shared" si="261"/>
        <v>2.0266431343266531E-2</v>
      </c>
      <c r="BG335" s="474">
        <f t="shared" si="261"/>
        <v>2.0218198579028079E-2</v>
      </c>
      <c r="BH335" s="474">
        <f t="shared" si="261"/>
        <v>2.0340902253331714E-2</v>
      </c>
      <c r="BI335" s="474">
        <f t="shared" si="261"/>
        <v>2.0001426982154704E-2</v>
      </c>
      <c r="BJ335" s="474">
        <f t="shared" si="261"/>
        <v>2.0186006182614503E-2</v>
      </c>
      <c r="BK335" s="474">
        <f t="shared" si="261"/>
        <v>2.0303724264792357E-2</v>
      </c>
      <c r="BL335" s="474">
        <f t="shared" si="261"/>
        <v>2.0345064684213241E-2</v>
      </c>
      <c r="BM335" s="474">
        <f t="shared" si="261"/>
        <v>2.0499893161062602E-2</v>
      </c>
      <c r="BN335" s="474">
        <f t="shared" si="261"/>
        <v>2.0408395341573345E-2</v>
      </c>
      <c r="BO335" s="474">
        <f t="shared" si="261"/>
        <v>2.040080812535245E-2</v>
      </c>
      <c r="BP335" s="474">
        <f t="shared" si="261"/>
        <v>2.0613520418656273E-2</v>
      </c>
      <c r="BQ335" s="474">
        <f t="shared" si="261"/>
        <v>0</v>
      </c>
      <c r="BR335" s="474">
        <f t="shared" si="261"/>
        <v>0</v>
      </c>
    </row>
    <row r="336" spans="1:70" s="416" customFormat="1" ht="12.75" customHeight="1" x14ac:dyDescent="0.3">
      <c r="A336" s="413"/>
      <c r="B336" s="413"/>
      <c r="C336" s="414"/>
      <c r="D336" s="415"/>
      <c r="E336" s="479" t="str">
        <f t="shared" ref="E336:H336" si="262" xml:space="preserve"> E$332</f>
        <v>EIA Production Mix Coal Conversion Ratio</v>
      </c>
      <c r="F336" s="479">
        <f t="shared" si="262"/>
        <v>0</v>
      </c>
      <c r="G336" s="479" t="str">
        <f t="shared" si="262"/>
        <v>EJ / e6tons</v>
      </c>
      <c r="H336" s="479">
        <f t="shared" si="262"/>
        <v>0</v>
      </c>
      <c r="I336" s="479">
        <f t="shared" ref="I336:AN336" si="263" xml:space="preserve"> I$332</f>
        <v>0</v>
      </c>
      <c r="J336" s="479">
        <f t="shared" si="263"/>
        <v>0</v>
      </c>
      <c r="K336" s="479">
        <f t="shared" si="263"/>
        <v>0</v>
      </c>
      <c r="L336" s="479">
        <f t="shared" si="263"/>
        <v>0</v>
      </c>
      <c r="M336" s="479">
        <f t="shared" si="263"/>
        <v>0</v>
      </c>
      <c r="N336" s="479">
        <f t="shared" si="263"/>
        <v>0</v>
      </c>
      <c r="O336" s="479">
        <f t="shared" si="263"/>
        <v>0</v>
      </c>
      <c r="P336" s="479">
        <f t="shared" si="263"/>
        <v>0</v>
      </c>
      <c r="Q336" s="479">
        <f t="shared" si="263"/>
        <v>0</v>
      </c>
      <c r="R336" s="479">
        <f t="shared" si="263"/>
        <v>0</v>
      </c>
      <c r="S336" s="479">
        <f t="shared" si="263"/>
        <v>0</v>
      </c>
      <c r="T336" s="479">
        <f t="shared" si="263"/>
        <v>0</v>
      </c>
      <c r="U336" s="479">
        <f t="shared" si="263"/>
        <v>0</v>
      </c>
      <c r="V336" s="479">
        <f t="shared" si="263"/>
        <v>0</v>
      </c>
      <c r="W336" s="479">
        <f t="shared" si="263"/>
        <v>0</v>
      </c>
      <c r="X336" s="479">
        <f t="shared" si="263"/>
        <v>0</v>
      </c>
      <c r="Y336" s="479">
        <f t="shared" si="263"/>
        <v>0</v>
      </c>
      <c r="Z336" s="479">
        <f t="shared" si="263"/>
        <v>0</v>
      </c>
      <c r="AA336" s="479">
        <f t="shared" si="263"/>
        <v>0</v>
      </c>
      <c r="AB336" s="479">
        <f t="shared" si="263"/>
        <v>0</v>
      </c>
      <c r="AC336" s="479">
        <f t="shared" si="263"/>
        <v>2.2141718038938909E-2</v>
      </c>
      <c r="AD336" s="479">
        <f t="shared" si="263"/>
        <v>2.2271440299363329E-2</v>
      </c>
      <c r="AE336" s="479">
        <f t="shared" si="263"/>
        <v>2.2983673539140371E-2</v>
      </c>
      <c r="AF336" s="479">
        <f t="shared" si="263"/>
        <v>2.2242521159898797E-2</v>
      </c>
      <c r="AG336" s="479">
        <f t="shared" si="263"/>
        <v>2.3099927788772158E-2</v>
      </c>
      <c r="AH336" s="479">
        <f t="shared" si="263"/>
        <v>2.3019184888227798E-2</v>
      </c>
      <c r="AI336" s="479">
        <f t="shared" si="263"/>
        <v>2.2570339025636852E-2</v>
      </c>
      <c r="AJ336" s="479">
        <f t="shared" si="263"/>
        <v>2.2574014729008596E-2</v>
      </c>
      <c r="AK336" s="479">
        <f t="shared" si="263"/>
        <v>2.2490209520865209E-2</v>
      </c>
      <c r="AL336" s="479">
        <f t="shared" si="263"/>
        <v>2.2384492593938297E-2</v>
      </c>
      <c r="AM336" s="479">
        <f t="shared" si="263"/>
        <v>2.1900941345641762E-2</v>
      </c>
      <c r="AN336" s="479">
        <f t="shared" si="263"/>
        <v>2.1598878961214048E-2</v>
      </c>
      <c r="AO336" s="479">
        <f t="shared" ref="AO336:BR336" si="264" xml:space="preserve"> AO$332</f>
        <v>2.1843589089586973E-2</v>
      </c>
      <c r="AP336" s="479">
        <f t="shared" si="264"/>
        <v>2.1699446829581477E-2</v>
      </c>
      <c r="AQ336" s="479">
        <f t="shared" si="264"/>
        <v>2.2771164017480562E-2</v>
      </c>
      <c r="AR336" s="479">
        <f t="shared" si="264"/>
        <v>2.2748647510130653E-2</v>
      </c>
      <c r="AS336" s="479">
        <f t="shared" si="264"/>
        <v>2.2844819824520104E-2</v>
      </c>
      <c r="AT336" s="479">
        <f t="shared" si="264"/>
        <v>2.236362560293367E-2</v>
      </c>
      <c r="AU336" s="479">
        <f t="shared" si="264"/>
        <v>2.2195038982018776E-2</v>
      </c>
      <c r="AV336" s="479">
        <f t="shared" si="264"/>
        <v>2.1996402777600427E-2</v>
      </c>
      <c r="AW336" s="479">
        <f t="shared" si="264"/>
        <v>2.2989944303936298E-2</v>
      </c>
      <c r="AX336" s="479">
        <f t="shared" si="264"/>
        <v>2.3384169948017283E-2</v>
      </c>
      <c r="AY336" s="479">
        <f t="shared" si="264"/>
        <v>2.2581278957417864E-2</v>
      </c>
      <c r="AZ336" s="479">
        <f t="shared" si="264"/>
        <v>2.4091920059379903E-2</v>
      </c>
      <c r="BA336" s="479">
        <f t="shared" si="264"/>
        <v>2.4309431127058724E-2</v>
      </c>
      <c r="BB336" s="479">
        <f t="shared" si="264"/>
        <v>2.4181446369123782E-2</v>
      </c>
      <c r="BC336" s="479">
        <f t="shared" si="264"/>
        <v>2.394202507311342E-2</v>
      </c>
      <c r="BD336" s="479">
        <f t="shared" si="264"/>
        <v>2.376062027519146E-2</v>
      </c>
      <c r="BE336" s="479">
        <f t="shared" si="264"/>
        <v>2.3588300745034693E-2</v>
      </c>
      <c r="BF336" s="479">
        <f t="shared" si="264"/>
        <v>2.319822461544116E-2</v>
      </c>
      <c r="BG336" s="479">
        <f t="shared" si="264"/>
        <v>2.4445778032198519E-2</v>
      </c>
      <c r="BH336" s="479">
        <f t="shared" si="264"/>
        <v>2.4688064106167609E-2</v>
      </c>
      <c r="BI336" s="479">
        <f t="shared" si="264"/>
        <v>2.3785979397736322E-2</v>
      </c>
      <c r="BJ336" s="479">
        <f t="shared" si="264"/>
        <v>2.3518595577073455E-2</v>
      </c>
      <c r="BK336" s="479">
        <f t="shared" si="264"/>
        <v>2.2922963230598486E-2</v>
      </c>
      <c r="BL336" s="479">
        <f t="shared" si="264"/>
        <v>2.2477942888098148E-2</v>
      </c>
      <c r="BM336" s="479">
        <f t="shared" si="264"/>
        <v>2.1520475357774162E-2</v>
      </c>
      <c r="BN336" s="479">
        <f t="shared" si="264"/>
        <v>2.3842620375218036E-2</v>
      </c>
      <c r="BO336" s="479">
        <f t="shared" si="264"/>
        <v>2.3916948997515095E-2</v>
      </c>
      <c r="BP336" s="479">
        <f t="shared" si="264"/>
        <v>2.357099908673034E-2</v>
      </c>
      <c r="BQ336" s="479">
        <f t="shared" si="264"/>
        <v>0</v>
      </c>
      <c r="BR336" s="479">
        <f t="shared" si="264"/>
        <v>0</v>
      </c>
    </row>
    <row r="337" spans="1:70" ht="12.75" customHeight="1" x14ac:dyDescent="0.3">
      <c r="E337" s="47" t="s">
        <v>907</v>
      </c>
      <c r="G337" s="47" t="s">
        <v>74</v>
      </c>
      <c r="I337" s="421">
        <f t="shared" ref="I337:AN337" si="265">IFERROR((I336-I335)/I335,0)</f>
        <v>0</v>
      </c>
      <c r="J337" s="421">
        <f t="shared" si="265"/>
        <v>0</v>
      </c>
      <c r="K337" s="421">
        <f t="shared" si="265"/>
        <v>0</v>
      </c>
      <c r="L337" s="421">
        <f t="shared" si="265"/>
        <v>0</v>
      </c>
      <c r="M337" s="421">
        <f t="shared" si="265"/>
        <v>0</v>
      </c>
      <c r="N337" s="421">
        <f t="shared" si="265"/>
        <v>0</v>
      </c>
      <c r="O337" s="421">
        <f t="shared" si="265"/>
        <v>0</v>
      </c>
      <c r="P337" s="421">
        <f t="shared" si="265"/>
        <v>0</v>
      </c>
      <c r="Q337" s="421">
        <f t="shared" si="265"/>
        <v>0</v>
      </c>
      <c r="R337" s="421">
        <f t="shared" si="265"/>
        <v>0</v>
      </c>
      <c r="S337" s="421">
        <f t="shared" si="265"/>
        <v>0</v>
      </c>
      <c r="T337" s="421">
        <f t="shared" si="265"/>
        <v>0</v>
      </c>
      <c r="U337" s="421">
        <f t="shared" si="265"/>
        <v>0</v>
      </c>
      <c r="V337" s="421">
        <f t="shared" si="265"/>
        <v>0</v>
      </c>
      <c r="W337" s="421">
        <f t="shared" si="265"/>
        <v>0</v>
      </c>
      <c r="X337" s="421">
        <f t="shared" si="265"/>
        <v>0</v>
      </c>
      <c r="Y337" s="421">
        <f t="shared" si="265"/>
        <v>0</v>
      </c>
      <c r="Z337" s="421">
        <f t="shared" si="265"/>
        <v>0</v>
      </c>
      <c r="AA337" s="421">
        <f t="shared" si="265"/>
        <v>0</v>
      </c>
      <c r="AB337" s="421">
        <f t="shared" si="265"/>
        <v>0</v>
      </c>
      <c r="AC337" s="421">
        <f t="shared" si="265"/>
        <v>0</v>
      </c>
      <c r="AD337" s="421">
        <f t="shared" si="265"/>
        <v>0.12897872761338328</v>
      </c>
      <c r="AE337" s="421">
        <f t="shared" si="265"/>
        <v>0.16539238163816161</v>
      </c>
      <c r="AF337" s="421">
        <f t="shared" si="265"/>
        <v>0.1337924715816238</v>
      </c>
      <c r="AG337" s="421">
        <f t="shared" si="265"/>
        <v>0.18280322985781214</v>
      </c>
      <c r="AH337" s="421">
        <f t="shared" si="265"/>
        <v>0.17518666110754966</v>
      </c>
      <c r="AI337" s="421">
        <f t="shared" si="265"/>
        <v>0.15486509070144522</v>
      </c>
      <c r="AJ337" s="421">
        <f t="shared" si="265"/>
        <v>0.15612055837175084</v>
      </c>
      <c r="AK337" s="421">
        <f t="shared" si="265"/>
        <v>0.15064485743929185</v>
      </c>
      <c r="AL337" s="421">
        <f t="shared" si="265"/>
        <v>0.14654940575762304</v>
      </c>
      <c r="AM337" s="421">
        <f t="shared" si="265"/>
        <v>0.10072821800182777</v>
      </c>
      <c r="AN337" s="421">
        <f t="shared" si="265"/>
        <v>7.4995995052929018E-2</v>
      </c>
      <c r="AO337" s="421">
        <f t="shared" ref="AO337:BR337" si="266">IFERROR((AO336-AO335)/AO335,0)</f>
        <v>8.1327770427056995E-2</v>
      </c>
      <c r="AP337" s="421">
        <f t="shared" si="266"/>
        <v>7.553909345329067E-2</v>
      </c>
      <c r="AQ337" s="421">
        <f t="shared" si="266"/>
        <v>0.12515668852165521</v>
      </c>
      <c r="AR337" s="421">
        <f t="shared" si="266"/>
        <v>0.12135915667151179</v>
      </c>
      <c r="AS337" s="421">
        <f t="shared" si="266"/>
        <v>0.12651370004830456</v>
      </c>
      <c r="AT337" s="421">
        <f t="shared" si="266"/>
        <v>9.553343864425437E-2</v>
      </c>
      <c r="AU337" s="421">
        <f t="shared" si="266"/>
        <v>8.5280752405560045E-2</v>
      </c>
      <c r="AV337" s="421">
        <f t="shared" si="266"/>
        <v>7.6687655646401259E-2</v>
      </c>
      <c r="AW337" s="421">
        <f t="shared" si="266"/>
        <v>0.12180105039251143</v>
      </c>
      <c r="AX337" s="421">
        <f t="shared" si="266"/>
        <v>0.14414970190155124</v>
      </c>
      <c r="AY337" s="421">
        <f t="shared" si="266"/>
        <v>0.10173882143374662</v>
      </c>
      <c r="AZ337" s="421">
        <f t="shared" si="266"/>
        <v>0.17342914384823255</v>
      </c>
      <c r="BA337" s="421">
        <f t="shared" si="266"/>
        <v>0.17318337669795142</v>
      </c>
      <c r="BB337" s="421">
        <f t="shared" si="266"/>
        <v>0.16655299231901347</v>
      </c>
      <c r="BC337" s="421">
        <f t="shared" si="266"/>
        <v>0.15898669142518321</v>
      </c>
      <c r="BD337" s="421">
        <f t="shared" si="266"/>
        <v>0.14530446370538985</v>
      </c>
      <c r="BE337" s="421">
        <f t="shared" si="266"/>
        <v>0.14407686740538189</v>
      </c>
      <c r="BF337" s="421">
        <f t="shared" si="266"/>
        <v>0.14466253197303575</v>
      </c>
      <c r="BG337" s="421">
        <f t="shared" si="266"/>
        <v>0.20909773126650472</v>
      </c>
      <c r="BH337" s="421">
        <f t="shared" si="266"/>
        <v>0.21371529142095239</v>
      </c>
      <c r="BI337" s="421">
        <f t="shared" si="266"/>
        <v>0.18921412052041087</v>
      </c>
      <c r="BJ337" s="421">
        <f t="shared" si="266"/>
        <v>0.16509404407738634</v>
      </c>
      <c r="BK337" s="421">
        <f t="shared" si="266"/>
        <v>0.12900288300053486</v>
      </c>
      <c r="BL337" s="421">
        <f t="shared" si="266"/>
        <v>0.104835164546806</v>
      </c>
      <c r="BM337" s="421">
        <f t="shared" si="266"/>
        <v>4.9784756861564923E-2</v>
      </c>
      <c r="BN337" s="421">
        <f t="shared" si="266"/>
        <v>0.16827511306824455</v>
      </c>
      <c r="BO337" s="421">
        <f t="shared" si="266"/>
        <v>0.17235301908423292</v>
      </c>
      <c r="BP337" s="421">
        <f t="shared" si="266"/>
        <v>0.14347276001421866</v>
      </c>
      <c r="BQ337" s="421">
        <f t="shared" si="266"/>
        <v>0</v>
      </c>
      <c r="BR337" s="421">
        <f t="shared" si="266"/>
        <v>0</v>
      </c>
    </row>
    <row r="339" spans="1:70" ht="12.75" customHeight="1" x14ac:dyDescent="0.3">
      <c r="E339" s="310" t="s">
        <v>985</v>
      </c>
      <c r="F339" s="505">
        <v>2019</v>
      </c>
      <c r="G339" s="310" t="s">
        <v>665</v>
      </c>
    </row>
    <row r="340" spans="1:70" ht="12.75" customHeight="1" x14ac:dyDescent="0.3">
      <c r="A340" s="2"/>
      <c r="B340" s="2"/>
      <c r="C340" s="91"/>
      <c r="D340" s="75"/>
      <c r="E340" s="425" t="s">
        <v>986</v>
      </c>
      <c r="F340" s="506">
        <f>INDEX(I337:BR337,MATCH(F339,I2:BR2,0))</f>
        <v>0.14347276001421866</v>
      </c>
      <c r="G340" s="425" t="s">
        <v>74</v>
      </c>
      <c r="H340" s="75"/>
      <c r="I340" s="418"/>
      <c r="J340" s="418"/>
      <c r="K340" s="418"/>
      <c r="L340" s="418"/>
      <c r="M340" s="418"/>
      <c r="N340" s="418"/>
      <c r="O340" s="418"/>
      <c r="P340" s="418"/>
      <c r="Q340" s="418"/>
      <c r="R340" s="418"/>
      <c r="S340" s="418"/>
      <c r="T340" s="418"/>
      <c r="U340" s="418"/>
      <c r="V340" s="418"/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418"/>
      <c r="AL340" s="418"/>
      <c r="AM340" s="418"/>
      <c r="AN340" s="418"/>
      <c r="AO340" s="418"/>
      <c r="AP340" s="418"/>
      <c r="AQ340" s="418"/>
      <c r="AR340" s="418"/>
      <c r="AS340" s="418"/>
      <c r="AT340" s="418"/>
      <c r="AU340" s="418"/>
      <c r="AV340" s="418"/>
      <c r="AW340" s="418"/>
      <c r="AX340" s="418"/>
      <c r="AY340" s="418"/>
      <c r="AZ340" s="418"/>
      <c r="BA340" s="418"/>
      <c r="BB340" s="418"/>
      <c r="BC340" s="418"/>
      <c r="BD340" s="418"/>
      <c r="BE340" s="418"/>
      <c r="BF340" s="418"/>
      <c r="BG340" s="418"/>
      <c r="BH340" s="418"/>
      <c r="BI340" s="418"/>
      <c r="BJ340" s="418"/>
      <c r="BK340" s="418"/>
      <c r="BL340" s="418"/>
      <c r="BM340" s="418"/>
      <c r="BN340" s="418"/>
      <c r="BO340" s="418"/>
      <c r="BP340" s="418"/>
      <c r="BQ340" s="418"/>
      <c r="BR340" s="75"/>
    </row>
    <row r="341" spans="1:70" ht="12.75" customHeight="1" x14ac:dyDescent="0.3">
      <c r="A341" s="2"/>
      <c r="B341" s="2"/>
      <c r="C341" s="91"/>
      <c r="D341" s="75"/>
      <c r="E341" s="425"/>
      <c r="F341" s="400"/>
      <c r="G341" s="425"/>
      <c r="H341" s="75"/>
      <c r="I341" s="418"/>
      <c r="J341" s="418"/>
      <c r="K341" s="418"/>
      <c r="L341" s="418"/>
      <c r="M341" s="418"/>
      <c r="N341" s="418"/>
      <c r="O341" s="418"/>
      <c r="P341" s="418"/>
      <c r="Q341" s="418"/>
      <c r="R341" s="418"/>
      <c r="S341" s="418"/>
      <c r="T341" s="418"/>
      <c r="U341" s="418"/>
      <c r="V341" s="418"/>
      <c r="W341" s="418"/>
      <c r="X341" s="418"/>
      <c r="Y341" s="418"/>
      <c r="Z341" s="418"/>
      <c r="AA341" s="418"/>
      <c r="AB341" s="418"/>
      <c r="AC341" s="418"/>
      <c r="AD341" s="418"/>
      <c r="AE341" s="418"/>
      <c r="AF341" s="418"/>
      <c r="AG341" s="418"/>
      <c r="AH341" s="418"/>
      <c r="AI341" s="418"/>
      <c r="AJ341" s="418"/>
      <c r="AK341" s="418"/>
      <c r="AL341" s="418"/>
      <c r="AM341" s="418"/>
      <c r="AN341" s="418"/>
      <c r="AO341" s="418"/>
      <c r="AP341" s="418"/>
      <c r="AQ341" s="418"/>
      <c r="AR341" s="418"/>
      <c r="AS341" s="418"/>
      <c r="AT341" s="418"/>
      <c r="AU341" s="418"/>
      <c r="AV341" s="418"/>
      <c r="AW341" s="418"/>
      <c r="AX341" s="418"/>
      <c r="AY341" s="418"/>
      <c r="AZ341" s="418"/>
      <c r="BA341" s="418"/>
      <c r="BB341" s="418"/>
      <c r="BC341" s="418"/>
      <c r="BD341" s="418"/>
      <c r="BE341" s="418"/>
      <c r="BF341" s="418"/>
      <c r="BG341" s="418"/>
      <c r="BH341" s="418"/>
      <c r="BI341" s="418"/>
      <c r="BJ341" s="418"/>
      <c r="BK341" s="418"/>
      <c r="BL341" s="418"/>
      <c r="BM341" s="418"/>
      <c r="BN341" s="418"/>
      <c r="BO341" s="418"/>
      <c r="BP341" s="418"/>
      <c r="BQ341" s="418"/>
      <c r="BR341" s="75"/>
    </row>
    <row r="342" spans="1:70" s="14" customFormat="1" ht="12.75" customHeight="1" x14ac:dyDescent="0.3">
      <c r="A342" s="409" t="s">
        <v>959</v>
      </c>
      <c r="B342" s="409"/>
      <c r="C342" s="410"/>
      <c r="D342" s="9"/>
      <c r="E342" s="409"/>
      <c r="F342" s="409"/>
      <c r="G342" s="409"/>
      <c r="H342" s="409"/>
      <c r="I342" s="289"/>
      <c r="J342" s="289"/>
      <c r="K342" s="289"/>
      <c r="L342" s="289"/>
      <c r="M342" s="289"/>
      <c r="N342" s="289"/>
      <c r="O342" s="289"/>
      <c r="P342" s="289"/>
      <c r="Q342" s="289"/>
      <c r="R342" s="289"/>
      <c r="S342" s="289"/>
      <c r="T342" s="289"/>
      <c r="U342" s="289"/>
      <c r="V342" s="289"/>
      <c r="W342" s="289"/>
      <c r="X342" s="289"/>
      <c r="Y342" s="289"/>
      <c r="Z342" s="289"/>
      <c r="AA342" s="289"/>
      <c r="AB342" s="289"/>
      <c r="AC342" s="289"/>
      <c r="AD342" s="289"/>
      <c r="AE342" s="289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9"/>
      <c r="AP342" s="289"/>
      <c r="AQ342" s="289"/>
      <c r="AR342" s="289"/>
      <c r="AS342" s="289"/>
      <c r="AT342" s="289"/>
      <c r="AU342" s="289"/>
      <c r="AV342" s="289"/>
      <c r="AW342" s="289"/>
      <c r="AX342" s="289"/>
      <c r="AY342" s="289"/>
      <c r="AZ342" s="289"/>
      <c r="BA342" s="289"/>
      <c r="BB342" s="289"/>
      <c r="BC342" s="289"/>
      <c r="BD342" s="289"/>
      <c r="BE342" s="289"/>
      <c r="BF342" s="289"/>
      <c r="BG342" s="289"/>
      <c r="BH342" s="289"/>
      <c r="BI342" s="289"/>
      <c r="BJ342" s="289"/>
      <c r="BK342" s="289"/>
      <c r="BL342" s="289"/>
      <c r="BM342" s="289"/>
      <c r="BN342" s="289"/>
      <c r="BO342" s="289"/>
      <c r="BP342" s="289"/>
      <c r="BQ342" s="289"/>
      <c r="BR342" s="409"/>
    </row>
    <row r="344" spans="1:70" ht="12.75" customHeight="1" x14ac:dyDescent="0.3">
      <c r="B344" s="13" t="s">
        <v>1172</v>
      </c>
    </row>
    <row r="345" spans="1:70" ht="12.75" customHeight="1" x14ac:dyDescent="0.3">
      <c r="C345" s="90" t="s">
        <v>1173</v>
      </c>
    </row>
    <row r="346" spans="1:70" ht="12.75" customHeight="1" x14ac:dyDescent="0.3">
      <c r="E346" s="310" t="str">
        <f t="shared" ref="E346:L346" si="267" xml:space="preserve"> E$14</f>
        <v>Anthracite</v>
      </c>
      <c r="F346" s="310">
        <f t="shared" si="267"/>
        <v>0</v>
      </c>
      <c r="G346" s="310" t="str">
        <f t="shared" si="267"/>
        <v>e6shorttons</v>
      </c>
      <c r="H346" s="310">
        <f t="shared" si="267"/>
        <v>0</v>
      </c>
      <c r="I346" s="310">
        <f t="shared" si="267"/>
        <v>0</v>
      </c>
      <c r="J346" s="310">
        <f t="shared" si="267"/>
        <v>0</v>
      </c>
      <c r="K346" s="310">
        <f t="shared" si="267"/>
        <v>0</v>
      </c>
      <c r="L346" s="310">
        <f t="shared" si="267"/>
        <v>0</v>
      </c>
      <c r="M346" s="310">
        <f t="shared" ref="M346:AR346" si="268" xml:space="preserve"> M$14</f>
        <v>0</v>
      </c>
      <c r="N346" s="310">
        <f t="shared" si="268"/>
        <v>0</v>
      </c>
      <c r="O346" s="310">
        <f t="shared" si="268"/>
        <v>0</v>
      </c>
      <c r="P346" s="310">
        <f t="shared" si="268"/>
        <v>0</v>
      </c>
      <c r="Q346" s="310">
        <f t="shared" si="268"/>
        <v>0</v>
      </c>
      <c r="R346" s="310">
        <f t="shared" si="268"/>
        <v>0</v>
      </c>
      <c r="S346" s="310">
        <f t="shared" si="268"/>
        <v>0</v>
      </c>
      <c r="T346" s="310">
        <f t="shared" si="268"/>
        <v>0</v>
      </c>
      <c r="U346" s="310">
        <f t="shared" si="268"/>
        <v>0</v>
      </c>
      <c r="V346" s="310">
        <f t="shared" si="268"/>
        <v>0</v>
      </c>
      <c r="W346" s="310">
        <f t="shared" si="268"/>
        <v>0</v>
      </c>
      <c r="X346" s="310">
        <f t="shared" si="268"/>
        <v>0</v>
      </c>
      <c r="Y346" s="310">
        <f t="shared" si="268"/>
        <v>0</v>
      </c>
      <c r="Z346" s="310">
        <f t="shared" si="268"/>
        <v>0</v>
      </c>
      <c r="AA346" s="310">
        <f t="shared" si="268"/>
        <v>0</v>
      </c>
      <c r="AB346" s="310">
        <f t="shared" si="268"/>
        <v>0</v>
      </c>
      <c r="AC346" s="310">
        <f t="shared" si="268"/>
        <v>224721.32401394399</v>
      </c>
      <c r="AD346" s="310">
        <f t="shared" si="268"/>
        <v>227288.21455952499</v>
      </c>
      <c r="AE346" s="310">
        <f t="shared" si="268"/>
        <v>236074.41365096901</v>
      </c>
      <c r="AF346" s="310">
        <f t="shared" si="268"/>
        <v>240677.00251817401</v>
      </c>
      <c r="AG346" s="310">
        <f t="shared" si="268"/>
        <v>242619.86103886901</v>
      </c>
      <c r="AH346" s="310">
        <f t="shared" si="268"/>
        <v>257241.58437682601</v>
      </c>
      <c r="AI346" s="310">
        <f t="shared" si="268"/>
        <v>265493.71365655598</v>
      </c>
      <c r="AJ346" s="310">
        <f t="shared" si="268"/>
        <v>268904.55795040302</v>
      </c>
      <c r="AK346" s="310">
        <f t="shared" si="268"/>
        <v>278715.430145205</v>
      </c>
      <c r="AL346" s="310">
        <f t="shared" si="268"/>
        <v>276334.14665861399</v>
      </c>
      <c r="AM346" s="310">
        <f t="shared" si="268"/>
        <v>277027.80929833499</v>
      </c>
      <c r="AN346" s="310">
        <f t="shared" si="268"/>
        <v>269910.81234366097</v>
      </c>
      <c r="AO346" s="310">
        <f t="shared" si="268"/>
        <v>258983.78936686899</v>
      </c>
      <c r="AP346" s="310">
        <f t="shared" si="268"/>
        <v>251659.947390032</v>
      </c>
      <c r="AQ346" s="310">
        <f t="shared" si="268"/>
        <v>250162.744456952</v>
      </c>
      <c r="AR346" s="310">
        <f t="shared" si="268"/>
        <v>254945.99463264199</v>
      </c>
      <c r="AS346" s="310">
        <f t="shared" ref="AS346:BR346" si="269" xml:space="preserve"> AS$14</f>
        <v>257613.07893245199</v>
      </c>
      <c r="AT346" s="310">
        <f t="shared" si="269"/>
        <v>252957.01622712001</v>
      </c>
      <c r="AU346" s="310">
        <f t="shared" si="269"/>
        <v>248392.70559217801</v>
      </c>
      <c r="AV346" s="310">
        <f t="shared" si="269"/>
        <v>245025.132782058</v>
      </c>
      <c r="AW346" s="310">
        <f t="shared" si="269"/>
        <v>260284.944768093</v>
      </c>
      <c r="AX346" s="310">
        <f t="shared" si="269"/>
        <v>271120.84486016602</v>
      </c>
      <c r="AY346" s="310">
        <f t="shared" si="269"/>
        <v>282636.47394135298</v>
      </c>
      <c r="AZ346" s="310">
        <f t="shared" si="269"/>
        <v>324822.20159108401</v>
      </c>
      <c r="BA346" s="310">
        <f t="shared" si="269"/>
        <v>371236.35820988502</v>
      </c>
      <c r="BB346" s="310">
        <f t="shared" si="269"/>
        <v>412776.84691602399</v>
      </c>
      <c r="BC346" s="310">
        <f t="shared" si="269"/>
        <v>444738.98991715303</v>
      </c>
      <c r="BD346" s="310">
        <f t="shared" si="269"/>
        <v>470773.79717861401</v>
      </c>
      <c r="BE346" s="310">
        <f t="shared" si="269"/>
        <v>486578.662787662</v>
      </c>
      <c r="BF346" s="310">
        <f t="shared" si="269"/>
        <v>516305.96196050203</v>
      </c>
      <c r="BG346" s="310">
        <f t="shared" si="269"/>
        <v>561069.82967825094</v>
      </c>
      <c r="BH346" s="310">
        <f t="shared" si="269"/>
        <v>606082.81423720997</v>
      </c>
      <c r="BI346" s="310">
        <f t="shared" si="269"/>
        <v>627146.31801570999</v>
      </c>
      <c r="BJ346" s="310">
        <f t="shared" si="269"/>
        <v>637135.90158328903</v>
      </c>
      <c r="BK346" s="310">
        <f t="shared" si="269"/>
        <v>616340.49825877498</v>
      </c>
      <c r="BL346" s="310">
        <f t="shared" si="269"/>
        <v>597192.60928673903</v>
      </c>
      <c r="BM346" s="310">
        <f t="shared" si="269"/>
        <v>544460.08131252101</v>
      </c>
      <c r="BN346" s="310">
        <f t="shared" si="269"/>
        <v>557569.36687114404</v>
      </c>
      <c r="BO346" s="310">
        <f t="shared" si="269"/>
        <v>584203.81526720698</v>
      </c>
      <c r="BP346" s="310">
        <f t="shared" si="269"/>
        <v>613564.84207893105</v>
      </c>
      <c r="BQ346" s="310">
        <f t="shared" si="269"/>
        <v>0</v>
      </c>
      <c r="BR346" s="310">
        <f t="shared" si="269"/>
        <v>0</v>
      </c>
    </row>
    <row r="347" spans="1:70" ht="12.75" customHeight="1" x14ac:dyDescent="0.3">
      <c r="E347" s="310" t="str">
        <f t="shared" ref="E347:L347" si="270" xml:space="preserve"> E$15</f>
        <v>Metallurgical coal</v>
      </c>
      <c r="F347" s="310">
        <f t="shared" si="270"/>
        <v>0</v>
      </c>
      <c r="G347" s="310" t="str">
        <f t="shared" si="270"/>
        <v>e6shorttons</v>
      </c>
      <c r="H347" s="310">
        <f t="shared" si="270"/>
        <v>0</v>
      </c>
      <c r="I347" s="310">
        <f t="shared" si="270"/>
        <v>0</v>
      </c>
      <c r="J347" s="310">
        <f t="shared" si="270"/>
        <v>0</v>
      </c>
      <c r="K347" s="310">
        <f t="shared" si="270"/>
        <v>0</v>
      </c>
      <c r="L347" s="310">
        <f t="shared" si="270"/>
        <v>0</v>
      </c>
      <c r="M347" s="310">
        <f t="shared" ref="M347:AR347" si="271" xml:space="preserve"> M$15</f>
        <v>0</v>
      </c>
      <c r="N347" s="310">
        <f t="shared" si="271"/>
        <v>0</v>
      </c>
      <c r="O347" s="310">
        <f t="shared" si="271"/>
        <v>0</v>
      </c>
      <c r="P347" s="310">
        <f t="shared" si="271"/>
        <v>0</v>
      </c>
      <c r="Q347" s="310">
        <f t="shared" si="271"/>
        <v>0</v>
      </c>
      <c r="R347" s="310">
        <f t="shared" si="271"/>
        <v>0</v>
      </c>
      <c r="S347" s="310">
        <f t="shared" si="271"/>
        <v>0</v>
      </c>
      <c r="T347" s="310">
        <f t="shared" si="271"/>
        <v>0</v>
      </c>
      <c r="U347" s="310">
        <f t="shared" si="271"/>
        <v>0</v>
      </c>
      <c r="V347" s="310">
        <f t="shared" si="271"/>
        <v>0</v>
      </c>
      <c r="W347" s="310">
        <f t="shared" si="271"/>
        <v>0</v>
      </c>
      <c r="X347" s="310">
        <f t="shared" si="271"/>
        <v>0</v>
      </c>
      <c r="Y347" s="310">
        <f t="shared" si="271"/>
        <v>0</v>
      </c>
      <c r="Z347" s="310">
        <f t="shared" si="271"/>
        <v>0</v>
      </c>
      <c r="AA347" s="310">
        <f t="shared" si="271"/>
        <v>0</v>
      </c>
      <c r="AB347" s="310">
        <f t="shared" si="271"/>
        <v>0</v>
      </c>
      <c r="AC347" s="310">
        <f t="shared" si="271"/>
        <v>611702.35654650198</v>
      </c>
      <c r="AD347" s="310">
        <f t="shared" si="271"/>
        <v>616163.80024574604</v>
      </c>
      <c r="AE347" s="310">
        <f t="shared" si="271"/>
        <v>612719.71361763997</v>
      </c>
      <c r="AF347" s="310">
        <f t="shared" si="271"/>
        <v>604498.29366301897</v>
      </c>
      <c r="AG347" s="310">
        <f t="shared" si="271"/>
        <v>640471.903180063</v>
      </c>
      <c r="AH347" s="310">
        <f t="shared" si="271"/>
        <v>653143.34078876802</v>
      </c>
      <c r="AI347" s="310">
        <f t="shared" si="271"/>
        <v>670666.60998557997</v>
      </c>
      <c r="AJ347" s="310">
        <f t="shared" si="271"/>
        <v>681833.27008812304</v>
      </c>
      <c r="AK347" s="310">
        <f t="shared" si="271"/>
        <v>693751.40838836902</v>
      </c>
      <c r="AL347" s="310">
        <f t="shared" si="271"/>
        <v>708497.60192235198</v>
      </c>
      <c r="AM347" s="310">
        <f t="shared" si="271"/>
        <v>698871.61025015195</v>
      </c>
      <c r="AN347" s="310">
        <f t="shared" si="271"/>
        <v>678038.83999065403</v>
      </c>
      <c r="AO347" s="310">
        <f t="shared" si="271"/>
        <v>659217.93398920505</v>
      </c>
      <c r="AP347" s="310">
        <f t="shared" si="271"/>
        <v>638313.45590722898</v>
      </c>
      <c r="AQ347" s="310">
        <f t="shared" si="271"/>
        <v>624706.93437745795</v>
      </c>
      <c r="AR347" s="310">
        <f t="shared" si="271"/>
        <v>650152.73630442598</v>
      </c>
      <c r="AS347" s="310">
        <f t="shared" ref="AS347:BR347" si="272" xml:space="preserve"> AS$15</f>
        <v>658728.04183517396</v>
      </c>
      <c r="AT347" s="310">
        <f t="shared" si="272"/>
        <v>639449.24641430494</v>
      </c>
      <c r="AU347" s="310">
        <f t="shared" si="272"/>
        <v>621898.97478474595</v>
      </c>
      <c r="AV347" s="310">
        <f t="shared" si="272"/>
        <v>592795.590727426</v>
      </c>
      <c r="AW347" s="310">
        <f t="shared" si="272"/>
        <v>606858.31181545602</v>
      </c>
      <c r="AX347" s="310">
        <f t="shared" si="272"/>
        <v>635348.37426943798</v>
      </c>
      <c r="AY347" s="310">
        <f t="shared" si="272"/>
        <v>642512.26880849095</v>
      </c>
      <c r="AZ347" s="310">
        <f t="shared" si="272"/>
        <v>690230.57077419094</v>
      </c>
      <c r="BA347" s="310">
        <f t="shared" si="272"/>
        <v>751693.33819798101</v>
      </c>
      <c r="BB347" s="310">
        <f t="shared" si="272"/>
        <v>818447.40152761806</v>
      </c>
      <c r="BC347" s="310">
        <f t="shared" si="272"/>
        <v>850962.02486100304</v>
      </c>
      <c r="BD347" s="310">
        <f t="shared" si="272"/>
        <v>893465.82121103897</v>
      </c>
      <c r="BE347" s="310">
        <f t="shared" si="272"/>
        <v>928121.65865499305</v>
      </c>
      <c r="BF347" s="310">
        <f t="shared" si="272"/>
        <v>956200.91518139304</v>
      </c>
      <c r="BG347" s="310">
        <f t="shared" si="272"/>
        <v>1067873.31330397</v>
      </c>
      <c r="BH347" s="310">
        <f t="shared" si="272"/>
        <v>1148036.38210511</v>
      </c>
      <c r="BI347" s="310">
        <f t="shared" si="272"/>
        <v>1221976.0085251899</v>
      </c>
      <c r="BJ347" s="310">
        <f t="shared" si="272"/>
        <v>1266776.4289867501</v>
      </c>
      <c r="BK347" s="310">
        <f t="shared" si="272"/>
        <v>1250049.2553572501</v>
      </c>
      <c r="BL347" s="310">
        <f t="shared" si="272"/>
        <v>1221190.7203417199</v>
      </c>
      <c r="BM347" s="310">
        <f t="shared" si="272"/>
        <v>1129665.21606518</v>
      </c>
      <c r="BN347" s="310">
        <f t="shared" si="272"/>
        <v>1113280.8722711599</v>
      </c>
      <c r="BO347" s="310">
        <f t="shared" si="272"/>
        <v>1065203.8045276201</v>
      </c>
      <c r="BP347" s="310">
        <f t="shared" si="272"/>
        <v>1101137.5077115099</v>
      </c>
      <c r="BQ347" s="310">
        <f t="shared" si="272"/>
        <v>0</v>
      </c>
      <c r="BR347" s="310">
        <f t="shared" si="272"/>
        <v>0</v>
      </c>
    </row>
    <row r="348" spans="1:70" ht="12.75" customHeight="1" x14ac:dyDescent="0.3">
      <c r="E348" s="310" t="str">
        <f t="shared" ref="E348:L348" si="273" xml:space="preserve"> E$16</f>
        <v>Bituminous</v>
      </c>
      <c r="F348" s="310">
        <f t="shared" si="273"/>
        <v>0</v>
      </c>
      <c r="G348" s="310" t="str">
        <f t="shared" si="273"/>
        <v>e6shorttons</v>
      </c>
      <c r="H348" s="310">
        <f t="shared" si="273"/>
        <v>0</v>
      </c>
      <c r="I348" s="310">
        <f t="shared" si="273"/>
        <v>0</v>
      </c>
      <c r="J348" s="310">
        <f t="shared" si="273"/>
        <v>0</v>
      </c>
      <c r="K348" s="310">
        <f t="shared" si="273"/>
        <v>0</v>
      </c>
      <c r="L348" s="310">
        <f t="shared" si="273"/>
        <v>0</v>
      </c>
      <c r="M348" s="310">
        <f t="shared" ref="M348:AR348" si="274" xml:space="preserve"> M$16</f>
        <v>0</v>
      </c>
      <c r="N348" s="310">
        <f t="shared" si="274"/>
        <v>0</v>
      </c>
      <c r="O348" s="310">
        <f t="shared" si="274"/>
        <v>0</v>
      </c>
      <c r="P348" s="310">
        <f t="shared" si="274"/>
        <v>0</v>
      </c>
      <c r="Q348" s="310">
        <f t="shared" si="274"/>
        <v>0</v>
      </c>
      <c r="R348" s="310">
        <f t="shared" si="274"/>
        <v>0</v>
      </c>
      <c r="S348" s="310">
        <f t="shared" si="274"/>
        <v>0</v>
      </c>
      <c r="T348" s="310">
        <f t="shared" si="274"/>
        <v>0</v>
      </c>
      <c r="U348" s="310">
        <f t="shared" si="274"/>
        <v>0</v>
      </c>
      <c r="V348" s="310">
        <f t="shared" si="274"/>
        <v>0</v>
      </c>
      <c r="W348" s="310">
        <f t="shared" si="274"/>
        <v>0</v>
      </c>
      <c r="X348" s="310">
        <f t="shared" si="274"/>
        <v>0</v>
      </c>
      <c r="Y348" s="310">
        <f t="shared" si="274"/>
        <v>0</v>
      </c>
      <c r="Z348" s="310">
        <f t="shared" si="274"/>
        <v>0</v>
      </c>
      <c r="AA348" s="310">
        <f t="shared" si="274"/>
        <v>0</v>
      </c>
      <c r="AB348" s="310">
        <f t="shared" si="274"/>
        <v>0</v>
      </c>
      <c r="AC348" s="310">
        <f t="shared" si="274"/>
        <v>1920583.6320406499</v>
      </c>
      <c r="AD348" s="310">
        <f t="shared" si="274"/>
        <v>1914996.7005020001</v>
      </c>
      <c r="AE348" s="310">
        <f t="shared" si="274"/>
        <v>2020364.3713917099</v>
      </c>
      <c r="AF348" s="310">
        <f t="shared" si="274"/>
        <v>2032270.5669220099</v>
      </c>
      <c r="AG348" s="310">
        <f t="shared" si="274"/>
        <v>2116721.4520085198</v>
      </c>
      <c r="AH348" s="310">
        <f t="shared" si="274"/>
        <v>2226980.3113339301</v>
      </c>
      <c r="AI348" s="310">
        <f t="shared" si="274"/>
        <v>2293301.7173218499</v>
      </c>
      <c r="AJ348" s="310">
        <f t="shared" si="274"/>
        <v>2355234.2034344901</v>
      </c>
      <c r="AK348" s="310">
        <f t="shared" si="274"/>
        <v>2385023.7380140298</v>
      </c>
      <c r="AL348" s="310">
        <f t="shared" si="274"/>
        <v>2432326.84092174</v>
      </c>
      <c r="AM348" s="310">
        <f t="shared" si="274"/>
        <v>2452757.2593330699</v>
      </c>
      <c r="AN348" s="310">
        <f t="shared" si="274"/>
        <v>2379977.1674507102</v>
      </c>
      <c r="AO348" s="310">
        <f t="shared" si="274"/>
        <v>2308897.9343735501</v>
      </c>
      <c r="AP348" s="310">
        <f t="shared" si="274"/>
        <v>2218783.4342638799</v>
      </c>
      <c r="AQ348" s="310">
        <f t="shared" si="274"/>
        <v>2303878.8161114398</v>
      </c>
      <c r="AR348" s="310">
        <f t="shared" si="274"/>
        <v>2305202.3384771398</v>
      </c>
      <c r="AS348" s="310">
        <f t="shared" ref="AS348:BR348" si="275" xml:space="preserve"> AS$16</f>
        <v>2358427.1887936201</v>
      </c>
      <c r="AT348" s="310">
        <f t="shared" si="275"/>
        <v>2377050.93616135</v>
      </c>
      <c r="AU348" s="310">
        <f t="shared" si="275"/>
        <v>2346919.78846644</v>
      </c>
      <c r="AV348" s="310">
        <f t="shared" si="275"/>
        <v>2313143.0884303101</v>
      </c>
      <c r="AW348" s="310">
        <f t="shared" si="275"/>
        <v>2385167.2415305302</v>
      </c>
      <c r="AX348" s="310">
        <f t="shared" si="275"/>
        <v>2513415.8959202701</v>
      </c>
      <c r="AY348" s="310">
        <f t="shared" si="275"/>
        <v>2525507.0878883498</v>
      </c>
      <c r="AZ348" s="310">
        <f t="shared" si="275"/>
        <v>2746713.1179817398</v>
      </c>
      <c r="BA348" s="310">
        <f t="shared" si="275"/>
        <v>2981710.9516294901</v>
      </c>
      <c r="BB348" s="310">
        <f t="shared" si="275"/>
        <v>3209862.0221380298</v>
      </c>
      <c r="BC348" s="310">
        <f t="shared" si="275"/>
        <v>3374752.7754277298</v>
      </c>
      <c r="BD348" s="310">
        <f t="shared" si="275"/>
        <v>3501280.6870268802</v>
      </c>
      <c r="BE348" s="310">
        <f t="shared" si="275"/>
        <v>3641544.1150834002</v>
      </c>
      <c r="BF348" s="310">
        <f t="shared" si="275"/>
        <v>3736624.4795152098</v>
      </c>
      <c r="BG348" s="310">
        <f t="shared" si="275"/>
        <v>3952252.3554668501</v>
      </c>
      <c r="BH348" s="310">
        <f t="shared" si="275"/>
        <v>4268945.5043502897</v>
      </c>
      <c r="BI348" s="310">
        <f t="shared" si="275"/>
        <v>4389802.6603073301</v>
      </c>
      <c r="BJ348" s="310">
        <f t="shared" si="275"/>
        <v>4443412.4205356101</v>
      </c>
      <c r="BK348" s="310">
        <f t="shared" si="275"/>
        <v>4350133.5824704003</v>
      </c>
      <c r="BL348" s="310">
        <f t="shared" si="275"/>
        <v>4179471.9616439198</v>
      </c>
      <c r="BM348" s="310">
        <f t="shared" si="275"/>
        <v>3855525.1744663101</v>
      </c>
      <c r="BN348" s="310">
        <f t="shared" si="275"/>
        <v>4060423.17934574</v>
      </c>
      <c r="BO348" s="310">
        <f t="shared" si="275"/>
        <v>4259047.9468840798</v>
      </c>
      <c r="BP348" s="310">
        <f t="shared" si="275"/>
        <v>4404889.1814658903</v>
      </c>
      <c r="BQ348" s="310">
        <f t="shared" si="275"/>
        <v>0</v>
      </c>
      <c r="BR348" s="310">
        <f t="shared" si="275"/>
        <v>0</v>
      </c>
    </row>
    <row r="349" spans="1:70" ht="12.75" customHeight="1" x14ac:dyDescent="0.3">
      <c r="E349" s="310" t="str">
        <f t="shared" ref="E349:L349" si="276" xml:space="preserve"> E$17</f>
        <v>Subbituminous</v>
      </c>
      <c r="F349" s="310">
        <f t="shared" si="276"/>
        <v>0</v>
      </c>
      <c r="G349" s="310" t="str">
        <f t="shared" si="276"/>
        <v>e6shorttons</v>
      </c>
      <c r="H349" s="310">
        <f t="shared" si="276"/>
        <v>0</v>
      </c>
      <c r="I349" s="310">
        <f t="shared" si="276"/>
        <v>0</v>
      </c>
      <c r="J349" s="310">
        <f t="shared" si="276"/>
        <v>0</v>
      </c>
      <c r="K349" s="310">
        <f t="shared" si="276"/>
        <v>0</v>
      </c>
      <c r="L349" s="310">
        <f t="shared" si="276"/>
        <v>0</v>
      </c>
      <c r="M349" s="310">
        <f t="shared" ref="M349:AR349" si="277" xml:space="preserve"> M$17</f>
        <v>0</v>
      </c>
      <c r="N349" s="310">
        <f t="shared" si="277"/>
        <v>0</v>
      </c>
      <c r="O349" s="310">
        <f t="shared" si="277"/>
        <v>0</v>
      </c>
      <c r="P349" s="310">
        <f t="shared" si="277"/>
        <v>0</v>
      </c>
      <c r="Q349" s="310">
        <f t="shared" si="277"/>
        <v>0</v>
      </c>
      <c r="R349" s="310">
        <f t="shared" si="277"/>
        <v>0</v>
      </c>
      <c r="S349" s="310">
        <f t="shared" si="277"/>
        <v>0</v>
      </c>
      <c r="T349" s="310">
        <f t="shared" si="277"/>
        <v>0</v>
      </c>
      <c r="U349" s="310">
        <f t="shared" si="277"/>
        <v>0</v>
      </c>
      <c r="V349" s="310">
        <f t="shared" si="277"/>
        <v>0</v>
      </c>
      <c r="W349" s="310">
        <f t="shared" si="277"/>
        <v>0</v>
      </c>
      <c r="X349" s="310">
        <f t="shared" si="277"/>
        <v>0</v>
      </c>
      <c r="Y349" s="310">
        <f t="shared" si="277"/>
        <v>0</v>
      </c>
      <c r="Z349" s="310">
        <f t="shared" si="277"/>
        <v>0</v>
      </c>
      <c r="AA349" s="310">
        <f t="shared" si="277"/>
        <v>0</v>
      </c>
      <c r="AB349" s="310">
        <f t="shared" si="277"/>
        <v>0</v>
      </c>
      <c r="AC349" s="310">
        <f t="shared" si="277"/>
        <v>361326.681600535</v>
      </c>
      <c r="AD349" s="310">
        <f t="shared" si="277"/>
        <v>380333.54759253602</v>
      </c>
      <c r="AE349" s="310">
        <f t="shared" si="277"/>
        <v>399887.15223397303</v>
      </c>
      <c r="AF349" s="310">
        <f t="shared" si="277"/>
        <v>404345.05523481598</v>
      </c>
      <c r="AG349" s="310">
        <f t="shared" si="277"/>
        <v>447126.47015539702</v>
      </c>
      <c r="AH349" s="310">
        <f t="shared" si="277"/>
        <v>474228.73490646802</v>
      </c>
      <c r="AI349" s="310">
        <f t="shared" si="277"/>
        <v>484239.37319375301</v>
      </c>
      <c r="AJ349" s="310">
        <f t="shared" si="277"/>
        <v>511183.11138194503</v>
      </c>
      <c r="AK349" s="310">
        <f t="shared" si="277"/>
        <v>551895.87362891797</v>
      </c>
      <c r="AL349" s="310">
        <f t="shared" si="277"/>
        <v>566525.93142209505</v>
      </c>
      <c r="AM349" s="310">
        <f t="shared" si="277"/>
        <v>590386.37885282002</v>
      </c>
      <c r="AN349" s="310">
        <f t="shared" si="277"/>
        <v>616331.30588351702</v>
      </c>
      <c r="AO349" s="310">
        <f t="shared" si="277"/>
        <v>619605.90030069801</v>
      </c>
      <c r="AP349" s="310">
        <f t="shared" si="277"/>
        <v>643573.35587731097</v>
      </c>
      <c r="AQ349" s="310">
        <f t="shared" si="277"/>
        <v>688431.31222701306</v>
      </c>
      <c r="AR349" s="310">
        <f t="shared" si="277"/>
        <v>748998.39476429205</v>
      </c>
      <c r="AS349" s="310">
        <f t="shared" ref="AS349:BR349" si="278" xml:space="preserve"> AS$17</f>
        <v>781394.80501815001</v>
      </c>
      <c r="AT349" s="310">
        <f t="shared" si="278"/>
        <v>806166.991605749</v>
      </c>
      <c r="AU349" s="310">
        <f t="shared" si="278"/>
        <v>848853.33916106098</v>
      </c>
      <c r="AV349" s="310">
        <f t="shared" si="278"/>
        <v>883242.80520862597</v>
      </c>
      <c r="AW349" s="310">
        <f t="shared" si="278"/>
        <v>906135.82259124296</v>
      </c>
      <c r="AX349" s="310">
        <f t="shared" si="278"/>
        <v>956744.95298717299</v>
      </c>
      <c r="AY349" s="310">
        <f t="shared" si="278"/>
        <v>979836.40440284403</v>
      </c>
      <c r="AZ349" s="310">
        <f t="shared" si="278"/>
        <v>1025908.85305541</v>
      </c>
      <c r="BA349" s="310">
        <f t="shared" si="278"/>
        <v>1097925.64766117</v>
      </c>
      <c r="BB349" s="310">
        <f t="shared" si="278"/>
        <v>1139634.1717799101</v>
      </c>
      <c r="BC349" s="310">
        <f t="shared" si="278"/>
        <v>1231983.8244866601</v>
      </c>
      <c r="BD349" s="310">
        <f t="shared" si="278"/>
        <v>1310387.6417024301</v>
      </c>
      <c r="BE349" s="310">
        <f t="shared" si="278"/>
        <v>1340028.5920072</v>
      </c>
      <c r="BF349" s="310">
        <f t="shared" si="278"/>
        <v>1282300.6536441301</v>
      </c>
      <c r="BG349" s="310">
        <f t="shared" si="278"/>
        <v>1349749.9420199899</v>
      </c>
      <c r="BH349" s="310">
        <f t="shared" si="278"/>
        <v>1391268.5926417999</v>
      </c>
      <c r="BI349" s="310">
        <f t="shared" si="278"/>
        <v>1387700.47608742</v>
      </c>
      <c r="BJ349" s="310">
        <f t="shared" si="278"/>
        <v>1422646.4825528599</v>
      </c>
      <c r="BK349" s="310">
        <f t="shared" si="278"/>
        <v>1477814.82811428</v>
      </c>
      <c r="BL349" s="310">
        <f t="shared" si="278"/>
        <v>1458918.9839981999</v>
      </c>
      <c r="BM349" s="310">
        <f t="shared" si="278"/>
        <v>1382334.89827499</v>
      </c>
      <c r="BN349" s="310">
        <f t="shared" si="278"/>
        <v>1431916.6379579699</v>
      </c>
      <c r="BO349" s="310">
        <f t="shared" si="278"/>
        <v>1566703.9218349101</v>
      </c>
      <c r="BP349" s="310">
        <f t="shared" si="278"/>
        <v>1561047.9732977301</v>
      </c>
      <c r="BQ349" s="310">
        <f t="shared" si="278"/>
        <v>0</v>
      </c>
      <c r="BR349" s="310">
        <f t="shared" si="278"/>
        <v>0</v>
      </c>
    </row>
    <row r="350" spans="1:70" ht="12.75" customHeight="1" x14ac:dyDescent="0.3">
      <c r="E350" s="310" t="str">
        <f t="shared" ref="E350:L350" si="279" xml:space="preserve"> E$18</f>
        <v>Lignite</v>
      </c>
      <c r="F350" s="310">
        <f t="shared" si="279"/>
        <v>0</v>
      </c>
      <c r="G350" s="310" t="str">
        <f t="shared" si="279"/>
        <v>e6shorttons</v>
      </c>
      <c r="H350" s="310">
        <f t="shared" si="279"/>
        <v>0</v>
      </c>
      <c r="I350" s="310">
        <f t="shared" si="279"/>
        <v>0</v>
      </c>
      <c r="J350" s="310">
        <f t="shared" si="279"/>
        <v>0</v>
      </c>
      <c r="K350" s="310">
        <f t="shared" si="279"/>
        <v>0</v>
      </c>
      <c r="L350" s="310">
        <f t="shared" si="279"/>
        <v>0</v>
      </c>
      <c r="M350" s="310">
        <f t="shared" ref="M350:AR350" si="280" xml:space="preserve"> M$18</f>
        <v>0</v>
      </c>
      <c r="N350" s="310">
        <f t="shared" si="280"/>
        <v>0</v>
      </c>
      <c r="O350" s="310">
        <f t="shared" si="280"/>
        <v>0</v>
      </c>
      <c r="P350" s="310">
        <f t="shared" si="280"/>
        <v>0</v>
      </c>
      <c r="Q350" s="310">
        <f t="shared" si="280"/>
        <v>0</v>
      </c>
      <c r="R350" s="310">
        <f t="shared" si="280"/>
        <v>0</v>
      </c>
      <c r="S350" s="310">
        <f t="shared" si="280"/>
        <v>0</v>
      </c>
      <c r="T350" s="310">
        <f t="shared" si="280"/>
        <v>0</v>
      </c>
      <c r="U350" s="310">
        <f t="shared" si="280"/>
        <v>0</v>
      </c>
      <c r="V350" s="310">
        <f t="shared" si="280"/>
        <v>0</v>
      </c>
      <c r="W350" s="310">
        <f t="shared" si="280"/>
        <v>0</v>
      </c>
      <c r="X350" s="310">
        <f t="shared" si="280"/>
        <v>0</v>
      </c>
      <c r="Y350" s="310">
        <f t="shared" si="280"/>
        <v>0</v>
      </c>
      <c r="Z350" s="310">
        <f t="shared" si="280"/>
        <v>0</v>
      </c>
      <c r="AA350" s="310">
        <f t="shared" si="280"/>
        <v>0</v>
      </c>
      <c r="AB350" s="310">
        <f t="shared" si="280"/>
        <v>0</v>
      </c>
      <c r="AC350" s="310">
        <f t="shared" si="280"/>
        <v>1033510.75508895</v>
      </c>
      <c r="AD350" s="310">
        <f t="shared" si="280"/>
        <v>1044363.78554037</v>
      </c>
      <c r="AE350" s="310">
        <f t="shared" si="280"/>
        <v>1082261.54758551</v>
      </c>
      <c r="AF350" s="310">
        <f t="shared" si="280"/>
        <v>1112303.5643990501</v>
      </c>
      <c r="AG350" s="310">
        <f t="shared" si="280"/>
        <v>1168227.1883274</v>
      </c>
      <c r="AH350" s="310">
        <f t="shared" si="280"/>
        <v>1221123.6927502099</v>
      </c>
      <c r="AI350" s="310">
        <f t="shared" si="280"/>
        <v>1239940.09064708</v>
      </c>
      <c r="AJ350" s="310">
        <f t="shared" si="280"/>
        <v>1259640.5986725099</v>
      </c>
      <c r="AK350" s="310">
        <f t="shared" si="280"/>
        <v>1278005.35863963</v>
      </c>
      <c r="AL350" s="310">
        <f t="shared" si="280"/>
        <v>1285546.79299559</v>
      </c>
      <c r="AM350" s="310">
        <f t="shared" si="280"/>
        <v>1164442.3675931101</v>
      </c>
      <c r="AN350" s="310">
        <f t="shared" si="280"/>
        <v>1056982.16135517</v>
      </c>
      <c r="AO350" s="310">
        <f t="shared" si="280"/>
        <v>1047067.78411111</v>
      </c>
      <c r="AP350" s="310">
        <f t="shared" si="280"/>
        <v>1013803.81107851</v>
      </c>
      <c r="AQ350" s="310">
        <f t="shared" si="280"/>
        <v>990160.761591307</v>
      </c>
      <c r="AR350" s="310">
        <f t="shared" si="280"/>
        <v>985401.11102873494</v>
      </c>
      <c r="AS350" s="310">
        <f t="shared" ref="AS350:BR350" si="281" xml:space="preserve"> AS$18</f>
        <v>999210.96250784805</v>
      </c>
      <c r="AT350" s="310">
        <f t="shared" si="281"/>
        <v>983664.01397449197</v>
      </c>
      <c r="AU350" s="310">
        <f t="shared" si="281"/>
        <v>968706.21317055495</v>
      </c>
      <c r="AV350" s="310">
        <f t="shared" si="281"/>
        <v>934072.59420303302</v>
      </c>
      <c r="AW350" s="310">
        <f t="shared" si="281"/>
        <v>965896.47549649701</v>
      </c>
      <c r="AX350" s="310">
        <f t="shared" si="281"/>
        <v>986902.72100137197</v>
      </c>
      <c r="AY350" s="310">
        <f t="shared" si="281"/>
        <v>989344.48413170199</v>
      </c>
      <c r="AZ350" s="310">
        <f t="shared" si="281"/>
        <v>1023709.4393454799</v>
      </c>
      <c r="BA350" s="310">
        <f t="shared" si="281"/>
        <v>1048970.0293415701</v>
      </c>
      <c r="BB350" s="310">
        <f t="shared" si="281"/>
        <v>1068597.1273149699</v>
      </c>
      <c r="BC350" s="310">
        <f t="shared" si="281"/>
        <v>1090197.6429905901</v>
      </c>
      <c r="BD350" s="310">
        <f t="shared" si="281"/>
        <v>1116351.79701133</v>
      </c>
      <c r="BE350" s="310">
        <f t="shared" si="281"/>
        <v>1140248.43082907</v>
      </c>
      <c r="BF350" s="310">
        <f t="shared" si="281"/>
        <v>1129688.12735735</v>
      </c>
      <c r="BG350" s="310">
        <f t="shared" si="281"/>
        <v>1153885.26715262</v>
      </c>
      <c r="BH350" s="310">
        <f t="shared" si="281"/>
        <v>1227563.9721522201</v>
      </c>
      <c r="BI350" s="310">
        <f t="shared" si="281"/>
        <v>1249328.78561409</v>
      </c>
      <c r="BJ350" s="310">
        <f t="shared" si="281"/>
        <v>1217419.78928406</v>
      </c>
      <c r="BK350" s="310">
        <f t="shared" si="281"/>
        <v>1188723.27514651</v>
      </c>
      <c r="BL350" s="310">
        <f t="shared" si="281"/>
        <v>1166922.79962539</v>
      </c>
      <c r="BM350" s="310">
        <f t="shared" si="281"/>
        <v>1142330.9286132201</v>
      </c>
      <c r="BN350" s="310">
        <f t="shared" si="281"/>
        <v>1170776.5306362701</v>
      </c>
      <c r="BO350" s="310">
        <f t="shared" si="281"/>
        <v>1192598.6136671901</v>
      </c>
      <c r="BP350" s="310">
        <f t="shared" si="281"/>
        <v>1153236.2800326799</v>
      </c>
      <c r="BQ350" s="310">
        <f t="shared" si="281"/>
        <v>0</v>
      </c>
      <c r="BR350" s="310">
        <f t="shared" si="281"/>
        <v>0</v>
      </c>
    </row>
    <row r="352" spans="1:70" ht="12.75" customHeight="1" x14ac:dyDescent="0.3">
      <c r="E352" s="301" t="str">
        <f xml:space="preserve"> 'General Inputs'!E$66</f>
        <v>ton -&gt; short ton</v>
      </c>
      <c r="F352" s="489">
        <f xml:space="preserve"> 'General Inputs'!F$66</f>
        <v>1.1023000000000001</v>
      </c>
      <c r="G352" s="301" t="str">
        <f xml:space="preserve"> 'General Inputs'!G$66</f>
        <v>ratio</v>
      </c>
    </row>
    <row r="354" spans="2:70" ht="12.75" customHeight="1" x14ac:dyDescent="0.3">
      <c r="E354" t="s">
        <v>901</v>
      </c>
      <c r="G354" s="47" t="s">
        <v>656</v>
      </c>
      <c r="I354" s="128">
        <f t="shared" ref="I354:L354" si="282">IFERROR(I346/$F$352,0)</f>
        <v>0</v>
      </c>
      <c r="J354" s="128">
        <f t="shared" si="282"/>
        <v>0</v>
      </c>
      <c r="K354" s="128">
        <f t="shared" si="282"/>
        <v>0</v>
      </c>
      <c r="L354" s="128">
        <f t="shared" si="282"/>
        <v>0</v>
      </c>
      <c r="M354" s="128">
        <f t="shared" ref="M354:AR354" si="283">IFERROR(M346/$F$352,0)</f>
        <v>0</v>
      </c>
      <c r="N354" s="128">
        <f t="shared" si="283"/>
        <v>0</v>
      </c>
      <c r="O354" s="128">
        <f t="shared" si="283"/>
        <v>0</v>
      </c>
      <c r="P354" s="128">
        <f t="shared" si="283"/>
        <v>0</v>
      </c>
      <c r="Q354" s="128">
        <f t="shared" si="283"/>
        <v>0</v>
      </c>
      <c r="R354" s="128">
        <f t="shared" si="283"/>
        <v>0</v>
      </c>
      <c r="S354" s="128">
        <f t="shared" si="283"/>
        <v>0</v>
      </c>
      <c r="T354" s="128">
        <f t="shared" si="283"/>
        <v>0</v>
      </c>
      <c r="U354" s="128">
        <f t="shared" si="283"/>
        <v>0</v>
      </c>
      <c r="V354" s="128">
        <f t="shared" si="283"/>
        <v>0</v>
      </c>
      <c r="W354" s="128">
        <f t="shared" si="283"/>
        <v>0</v>
      </c>
      <c r="X354" s="128">
        <f t="shared" si="283"/>
        <v>0</v>
      </c>
      <c r="Y354" s="128">
        <f t="shared" si="283"/>
        <v>0</v>
      </c>
      <c r="Z354" s="128">
        <f t="shared" si="283"/>
        <v>0</v>
      </c>
      <c r="AA354" s="128">
        <f t="shared" si="283"/>
        <v>0</v>
      </c>
      <c r="AB354" s="128">
        <f t="shared" si="283"/>
        <v>0</v>
      </c>
      <c r="AC354" s="128">
        <f t="shared" si="283"/>
        <v>203865.8477854885</v>
      </c>
      <c r="AD354" s="128">
        <f t="shared" si="283"/>
        <v>206194.51561237863</v>
      </c>
      <c r="AE354" s="128">
        <f t="shared" si="283"/>
        <v>214165.30313977049</v>
      </c>
      <c r="AF354" s="128">
        <f t="shared" si="283"/>
        <v>218340.74436920439</v>
      </c>
      <c r="AG354" s="128">
        <f t="shared" si="283"/>
        <v>220103.29405685296</v>
      </c>
      <c r="AH354" s="128">
        <f t="shared" si="283"/>
        <v>233368.03445235055</v>
      </c>
      <c r="AI354" s="128">
        <f t="shared" si="283"/>
        <v>240854.31702490788</v>
      </c>
      <c r="AJ354" s="128">
        <f t="shared" si="283"/>
        <v>243948.61466969337</v>
      </c>
      <c r="AK354" s="128">
        <f t="shared" si="283"/>
        <v>252848.9795384242</v>
      </c>
      <c r="AL354" s="128">
        <f t="shared" si="283"/>
        <v>250688.69333086634</v>
      </c>
      <c r="AM354" s="128">
        <f t="shared" si="283"/>
        <v>251317.97994950102</v>
      </c>
      <c r="AN354" s="128">
        <f t="shared" si="283"/>
        <v>244861.48266684293</v>
      </c>
      <c r="AO354" s="128">
        <f t="shared" si="283"/>
        <v>234948.55245111947</v>
      </c>
      <c r="AP354" s="128">
        <f t="shared" si="283"/>
        <v>228304.40659532975</v>
      </c>
      <c r="AQ354" s="128">
        <f t="shared" si="283"/>
        <v>226946.15300458315</v>
      </c>
      <c r="AR354" s="128">
        <f t="shared" si="283"/>
        <v>231285.48909792432</v>
      </c>
      <c r="AS354" s="128">
        <f t="shared" ref="AS354:BR354" si="284">IFERROR(AS346/$F$352,0)</f>
        <v>233705.05210237863</v>
      </c>
      <c r="AT354" s="128">
        <f t="shared" si="284"/>
        <v>229481.09972522905</v>
      </c>
      <c r="AU354" s="128">
        <f t="shared" si="284"/>
        <v>225340.384280303</v>
      </c>
      <c r="AV354" s="128">
        <f t="shared" si="284"/>
        <v>222285.34226803773</v>
      </c>
      <c r="AW354" s="128">
        <f t="shared" si="284"/>
        <v>236128.95288768303</v>
      </c>
      <c r="AX354" s="128">
        <f t="shared" si="284"/>
        <v>245959.2169646793</v>
      </c>
      <c r="AY354" s="128">
        <f t="shared" si="284"/>
        <v>256406.12713540139</v>
      </c>
      <c r="AZ354" s="128">
        <f t="shared" si="284"/>
        <v>294676.76820383198</v>
      </c>
      <c r="BA354" s="128">
        <f t="shared" si="284"/>
        <v>336783.41486880614</v>
      </c>
      <c r="BB354" s="128">
        <f t="shared" si="284"/>
        <v>374468.69900755148</v>
      </c>
      <c r="BC354" s="128">
        <f t="shared" si="284"/>
        <v>403464.5649252953</v>
      </c>
      <c r="BD354" s="128">
        <f t="shared" si="284"/>
        <v>427083.18713473098</v>
      </c>
      <c r="BE354" s="128">
        <f t="shared" si="284"/>
        <v>441421.26715745439</v>
      </c>
      <c r="BF354" s="128">
        <f t="shared" si="284"/>
        <v>468389.69605416129</v>
      </c>
      <c r="BG354" s="128">
        <f t="shared" si="284"/>
        <v>508999.21044928866</v>
      </c>
      <c r="BH354" s="128">
        <f t="shared" si="284"/>
        <v>549834.72216021945</v>
      </c>
      <c r="BI354" s="128">
        <f t="shared" si="284"/>
        <v>568943.40743509925</v>
      </c>
      <c r="BJ354" s="128">
        <f t="shared" si="284"/>
        <v>578005.89819766756</v>
      </c>
      <c r="BK354" s="128">
        <f t="shared" si="284"/>
        <v>559140.43205912632</v>
      </c>
      <c r="BL354" s="128">
        <f t="shared" si="284"/>
        <v>541769.58113647741</v>
      </c>
      <c r="BM354" s="128">
        <f t="shared" si="284"/>
        <v>493930.945579716</v>
      </c>
      <c r="BN354" s="128">
        <f t="shared" si="284"/>
        <v>505823.61142261093</v>
      </c>
      <c r="BO354" s="128">
        <f t="shared" si="284"/>
        <v>529986.22450077743</v>
      </c>
      <c r="BP354" s="128">
        <f t="shared" si="284"/>
        <v>556622.3732912374</v>
      </c>
      <c r="BQ354" s="128">
        <f t="shared" si="284"/>
        <v>0</v>
      </c>
      <c r="BR354" s="128">
        <f t="shared" si="284"/>
        <v>0</v>
      </c>
    </row>
    <row r="355" spans="2:70" ht="12.75" customHeight="1" x14ac:dyDescent="0.3">
      <c r="E355" t="s">
        <v>966</v>
      </c>
      <c r="G355" s="47" t="s">
        <v>656</v>
      </c>
      <c r="I355" s="128">
        <f t="shared" ref="I355:L355" si="285">IFERROR(I347/$F$352,0)</f>
        <v>0</v>
      </c>
      <c r="J355" s="128">
        <f t="shared" si="285"/>
        <v>0</v>
      </c>
      <c r="K355" s="128">
        <f t="shared" si="285"/>
        <v>0</v>
      </c>
      <c r="L355" s="128">
        <f t="shared" si="285"/>
        <v>0</v>
      </c>
      <c r="M355" s="128">
        <f t="shared" ref="M355:AR355" si="286">IFERROR(M347/$F$352,0)</f>
        <v>0</v>
      </c>
      <c r="N355" s="128">
        <f t="shared" si="286"/>
        <v>0</v>
      </c>
      <c r="O355" s="128">
        <f t="shared" si="286"/>
        <v>0</v>
      </c>
      <c r="P355" s="128">
        <f t="shared" si="286"/>
        <v>0</v>
      </c>
      <c r="Q355" s="128">
        <f t="shared" si="286"/>
        <v>0</v>
      </c>
      <c r="R355" s="128">
        <f t="shared" si="286"/>
        <v>0</v>
      </c>
      <c r="S355" s="128">
        <f t="shared" si="286"/>
        <v>0</v>
      </c>
      <c r="T355" s="128">
        <f t="shared" si="286"/>
        <v>0</v>
      </c>
      <c r="U355" s="128">
        <f t="shared" si="286"/>
        <v>0</v>
      </c>
      <c r="V355" s="128">
        <f t="shared" si="286"/>
        <v>0</v>
      </c>
      <c r="W355" s="128">
        <f t="shared" si="286"/>
        <v>0</v>
      </c>
      <c r="X355" s="128">
        <f t="shared" si="286"/>
        <v>0</v>
      </c>
      <c r="Y355" s="128">
        <f t="shared" si="286"/>
        <v>0</v>
      </c>
      <c r="Z355" s="128">
        <f t="shared" si="286"/>
        <v>0</v>
      </c>
      <c r="AA355" s="128">
        <f t="shared" si="286"/>
        <v>0</v>
      </c>
      <c r="AB355" s="128">
        <f t="shared" si="286"/>
        <v>0</v>
      </c>
      <c r="AC355" s="128">
        <f t="shared" si="286"/>
        <v>554932.73750022857</v>
      </c>
      <c r="AD355" s="128">
        <f t="shared" si="286"/>
        <v>558980.13267327042</v>
      </c>
      <c r="AE355" s="128">
        <f t="shared" si="286"/>
        <v>555855.67778067675</v>
      </c>
      <c r="AF355" s="128">
        <f t="shared" si="286"/>
        <v>548397.25452510105</v>
      </c>
      <c r="AG355" s="128">
        <f t="shared" si="286"/>
        <v>581032.29899307177</v>
      </c>
      <c r="AH355" s="128">
        <f t="shared" si="286"/>
        <v>592527.75178151869</v>
      </c>
      <c r="AI355" s="128">
        <f t="shared" si="286"/>
        <v>608424.75731251016</v>
      </c>
      <c r="AJ355" s="128">
        <f t="shared" si="286"/>
        <v>618555.08490258828</v>
      </c>
      <c r="AK355" s="128">
        <f t="shared" si="286"/>
        <v>629367.14904143068</v>
      </c>
      <c r="AL355" s="128">
        <f t="shared" si="286"/>
        <v>642744.80805801682</v>
      </c>
      <c r="AM355" s="128">
        <f t="shared" si="286"/>
        <v>634012.16569913086</v>
      </c>
      <c r="AN355" s="128">
        <f t="shared" si="286"/>
        <v>615112.80049955007</v>
      </c>
      <c r="AO355" s="128">
        <f t="shared" si="286"/>
        <v>598038.58658187883</v>
      </c>
      <c r="AP355" s="128">
        <f t="shared" si="286"/>
        <v>579074.16847249295</v>
      </c>
      <c r="AQ355" s="128">
        <f t="shared" si="286"/>
        <v>566730.4131157198</v>
      </c>
      <c r="AR355" s="128">
        <f t="shared" si="286"/>
        <v>589814.69319098792</v>
      </c>
      <c r="AS355" s="128">
        <f t="shared" ref="AS355:BR355" si="287">IFERROR(AS347/$F$352,0)</f>
        <v>597594.15933518449</v>
      </c>
      <c r="AT355" s="128">
        <f t="shared" si="287"/>
        <v>580104.55086120381</v>
      </c>
      <c r="AU355" s="128">
        <f t="shared" si="287"/>
        <v>564183.04888392077</v>
      </c>
      <c r="AV355" s="128">
        <f t="shared" si="287"/>
        <v>537780.63206697453</v>
      </c>
      <c r="AW355" s="128">
        <f t="shared" si="287"/>
        <v>550538.24894806859</v>
      </c>
      <c r="AX355" s="128">
        <f t="shared" si="287"/>
        <v>576384.26405646186</v>
      </c>
      <c r="AY355" s="128">
        <f t="shared" si="287"/>
        <v>582883.30654857203</v>
      </c>
      <c r="AZ355" s="128">
        <f t="shared" si="287"/>
        <v>626173.06611103227</v>
      </c>
      <c r="BA355" s="128">
        <f t="shared" si="287"/>
        <v>681931.72294110584</v>
      </c>
      <c r="BB355" s="128">
        <f t="shared" si="287"/>
        <v>742490.61192744086</v>
      </c>
      <c r="BC355" s="128">
        <f t="shared" si="287"/>
        <v>771987.6847146902</v>
      </c>
      <c r="BD355" s="128">
        <f t="shared" si="287"/>
        <v>810546.87581514916</v>
      </c>
      <c r="BE355" s="128">
        <f t="shared" si="287"/>
        <v>841986.44530072843</v>
      </c>
      <c r="BF355" s="128">
        <f t="shared" si="287"/>
        <v>867459.77971640474</v>
      </c>
      <c r="BG355" s="128">
        <f t="shared" si="287"/>
        <v>968768.31470921705</v>
      </c>
      <c r="BH355" s="128">
        <f t="shared" si="287"/>
        <v>1041491.7736597206</v>
      </c>
      <c r="BI355" s="128">
        <f t="shared" si="287"/>
        <v>1108569.3627190329</v>
      </c>
      <c r="BJ355" s="128">
        <f t="shared" si="287"/>
        <v>1149212.0375458132</v>
      </c>
      <c r="BK355" s="128">
        <f t="shared" si="287"/>
        <v>1134037.2451757689</v>
      </c>
      <c r="BL355" s="128">
        <f t="shared" si="287"/>
        <v>1107856.9539523902</v>
      </c>
      <c r="BM355" s="128">
        <f t="shared" si="287"/>
        <v>1024825.5611586501</v>
      </c>
      <c r="BN355" s="128">
        <f t="shared" si="287"/>
        <v>1009961.7819751065</v>
      </c>
      <c r="BO355" s="128">
        <f t="shared" si="287"/>
        <v>966346.55223407422</v>
      </c>
      <c r="BP355" s="128">
        <f t="shared" si="287"/>
        <v>998945.39391409769</v>
      </c>
      <c r="BQ355" s="128">
        <f t="shared" si="287"/>
        <v>0</v>
      </c>
      <c r="BR355" s="128">
        <f t="shared" si="287"/>
        <v>0</v>
      </c>
    </row>
    <row r="356" spans="2:70" ht="12.75" customHeight="1" x14ac:dyDescent="0.3">
      <c r="E356" t="s">
        <v>899</v>
      </c>
      <c r="G356" s="47" t="s">
        <v>656</v>
      </c>
      <c r="I356" s="128">
        <f t="shared" ref="I356:L356" si="288">IFERROR(I348/$F$352,0)</f>
        <v>0</v>
      </c>
      <c r="J356" s="128">
        <f t="shared" si="288"/>
        <v>0</v>
      </c>
      <c r="K356" s="128">
        <f t="shared" si="288"/>
        <v>0</v>
      </c>
      <c r="L356" s="128">
        <f t="shared" si="288"/>
        <v>0</v>
      </c>
      <c r="M356" s="128">
        <f t="shared" ref="M356:AR356" si="289">IFERROR(M348/$F$352,0)</f>
        <v>0</v>
      </c>
      <c r="N356" s="128">
        <f t="shared" si="289"/>
        <v>0</v>
      </c>
      <c r="O356" s="128">
        <f t="shared" si="289"/>
        <v>0</v>
      </c>
      <c r="P356" s="128">
        <f t="shared" si="289"/>
        <v>0</v>
      </c>
      <c r="Q356" s="128">
        <f t="shared" si="289"/>
        <v>0</v>
      </c>
      <c r="R356" s="128">
        <f t="shared" si="289"/>
        <v>0</v>
      </c>
      <c r="S356" s="128">
        <f t="shared" si="289"/>
        <v>0</v>
      </c>
      <c r="T356" s="128">
        <f t="shared" si="289"/>
        <v>0</v>
      </c>
      <c r="U356" s="128">
        <f t="shared" si="289"/>
        <v>0</v>
      </c>
      <c r="V356" s="128">
        <f t="shared" si="289"/>
        <v>0</v>
      </c>
      <c r="W356" s="128">
        <f t="shared" si="289"/>
        <v>0</v>
      </c>
      <c r="X356" s="128">
        <f t="shared" si="289"/>
        <v>0</v>
      </c>
      <c r="Y356" s="128">
        <f t="shared" si="289"/>
        <v>0</v>
      </c>
      <c r="Z356" s="128">
        <f t="shared" si="289"/>
        <v>0</v>
      </c>
      <c r="AA356" s="128">
        <f t="shared" si="289"/>
        <v>0</v>
      </c>
      <c r="AB356" s="128">
        <f t="shared" si="289"/>
        <v>0</v>
      </c>
      <c r="AC356" s="128">
        <f t="shared" si="289"/>
        <v>1742342.0412234871</v>
      </c>
      <c r="AD356" s="128">
        <f t="shared" si="289"/>
        <v>1737273.6101805316</v>
      </c>
      <c r="AE356" s="128">
        <f t="shared" si="289"/>
        <v>1832862.534148335</v>
      </c>
      <c r="AF356" s="128">
        <f t="shared" si="289"/>
        <v>1843663.7638773562</v>
      </c>
      <c r="AG356" s="128">
        <f t="shared" si="289"/>
        <v>1920277.1042443253</v>
      </c>
      <c r="AH356" s="128">
        <f t="shared" si="289"/>
        <v>2020303.28525259</v>
      </c>
      <c r="AI356" s="128">
        <f t="shared" si="289"/>
        <v>2080469.6700733465</v>
      </c>
      <c r="AJ356" s="128">
        <f t="shared" si="289"/>
        <v>2136654.4529025583</v>
      </c>
      <c r="AK356" s="128">
        <f t="shared" si="289"/>
        <v>2163679.3413898484</v>
      </c>
      <c r="AL356" s="128">
        <f t="shared" si="289"/>
        <v>2206592.4348378298</v>
      </c>
      <c r="AM356" s="128">
        <f t="shared" si="289"/>
        <v>2225126.7888352261</v>
      </c>
      <c r="AN356" s="128">
        <f t="shared" si="289"/>
        <v>2159101.1226079199</v>
      </c>
      <c r="AO356" s="128">
        <f t="shared" si="289"/>
        <v>2094618.4653665517</v>
      </c>
      <c r="AP356" s="128">
        <f t="shared" si="289"/>
        <v>2012867.1271558376</v>
      </c>
      <c r="AQ356" s="128">
        <f t="shared" si="289"/>
        <v>2090065.1511489067</v>
      </c>
      <c r="AR356" s="128">
        <f t="shared" si="289"/>
        <v>2091265.8427625326</v>
      </c>
      <c r="AS356" s="128">
        <f t="shared" ref="AS356:BR356" si="290">IFERROR(AS348/$F$352,0)</f>
        <v>2139551.1102182888</v>
      </c>
      <c r="AT356" s="128">
        <f t="shared" si="290"/>
        <v>2156446.4629967795</v>
      </c>
      <c r="AU356" s="128">
        <f t="shared" si="290"/>
        <v>2129111.665124231</v>
      </c>
      <c r="AV356" s="128">
        <f t="shared" si="290"/>
        <v>2098469.6438631136</v>
      </c>
      <c r="AW356" s="128">
        <f t="shared" si="290"/>
        <v>2163809.5269260001</v>
      </c>
      <c r="AX356" s="128">
        <f t="shared" si="290"/>
        <v>2280155.9429558832</v>
      </c>
      <c r="AY356" s="128">
        <f t="shared" si="290"/>
        <v>2291125.0003523086</v>
      </c>
      <c r="AZ356" s="128">
        <f t="shared" si="290"/>
        <v>2491801.794413263</v>
      </c>
      <c r="BA356" s="128">
        <f t="shared" si="290"/>
        <v>2704990.4305810486</v>
      </c>
      <c r="BB356" s="128">
        <f t="shared" si="290"/>
        <v>2911967.7239753511</v>
      </c>
      <c r="BC356" s="128">
        <f t="shared" si="290"/>
        <v>3061555.6340630767</v>
      </c>
      <c r="BD356" s="128">
        <f t="shared" si="290"/>
        <v>3176341.0024738093</v>
      </c>
      <c r="BE356" s="128">
        <f t="shared" si="290"/>
        <v>3303587.1496719588</v>
      </c>
      <c r="BF356" s="128">
        <f t="shared" si="290"/>
        <v>3389843.4904429009</v>
      </c>
      <c r="BG356" s="128">
        <f t="shared" si="290"/>
        <v>3585459.8162631313</v>
      </c>
      <c r="BH356" s="128">
        <f t="shared" si="290"/>
        <v>3872761.9562281496</v>
      </c>
      <c r="BI356" s="128">
        <f t="shared" si="290"/>
        <v>3982402.8488681209</v>
      </c>
      <c r="BJ356" s="128">
        <f t="shared" si="290"/>
        <v>4031037.3043051888</v>
      </c>
      <c r="BK356" s="128">
        <f t="shared" si="290"/>
        <v>3946415.297532795</v>
      </c>
      <c r="BL356" s="128">
        <f t="shared" si="290"/>
        <v>3791592.0907592485</v>
      </c>
      <c r="BM356" s="128">
        <f t="shared" si="290"/>
        <v>3497709.4933015602</v>
      </c>
      <c r="BN356" s="128">
        <f t="shared" si="290"/>
        <v>3683591.7439406151</v>
      </c>
      <c r="BO356" s="128">
        <f t="shared" si="290"/>
        <v>3863782.9509970783</v>
      </c>
      <c r="BP356" s="128">
        <f t="shared" si="290"/>
        <v>3996089.2510803682</v>
      </c>
      <c r="BQ356" s="128">
        <f t="shared" si="290"/>
        <v>0</v>
      </c>
      <c r="BR356" s="128">
        <f t="shared" si="290"/>
        <v>0</v>
      </c>
    </row>
    <row r="357" spans="2:70" ht="12.75" customHeight="1" x14ac:dyDescent="0.3">
      <c r="E357" t="s">
        <v>900</v>
      </c>
      <c r="G357" s="47" t="s">
        <v>656</v>
      </c>
      <c r="I357" s="128">
        <f t="shared" ref="I357:L357" si="291">IFERROR(I349/$F$352,0)</f>
        <v>0</v>
      </c>
      <c r="J357" s="128">
        <f t="shared" si="291"/>
        <v>0</v>
      </c>
      <c r="K357" s="128">
        <f t="shared" si="291"/>
        <v>0</v>
      </c>
      <c r="L357" s="128">
        <f t="shared" si="291"/>
        <v>0</v>
      </c>
      <c r="M357" s="128">
        <f t="shared" ref="M357:AR357" si="292">IFERROR(M349/$F$352,0)</f>
        <v>0</v>
      </c>
      <c r="N357" s="128">
        <f t="shared" si="292"/>
        <v>0</v>
      </c>
      <c r="O357" s="128">
        <f t="shared" si="292"/>
        <v>0</v>
      </c>
      <c r="P357" s="128">
        <f t="shared" si="292"/>
        <v>0</v>
      </c>
      <c r="Q357" s="128">
        <f t="shared" si="292"/>
        <v>0</v>
      </c>
      <c r="R357" s="128">
        <f t="shared" si="292"/>
        <v>0</v>
      </c>
      <c r="S357" s="128">
        <f t="shared" si="292"/>
        <v>0</v>
      </c>
      <c r="T357" s="128">
        <f t="shared" si="292"/>
        <v>0</v>
      </c>
      <c r="U357" s="128">
        <f t="shared" si="292"/>
        <v>0</v>
      </c>
      <c r="V357" s="128">
        <f t="shared" si="292"/>
        <v>0</v>
      </c>
      <c r="W357" s="128">
        <f t="shared" si="292"/>
        <v>0</v>
      </c>
      <c r="X357" s="128">
        <f t="shared" si="292"/>
        <v>0</v>
      </c>
      <c r="Y357" s="128">
        <f t="shared" si="292"/>
        <v>0</v>
      </c>
      <c r="Z357" s="128">
        <f t="shared" si="292"/>
        <v>0</v>
      </c>
      <c r="AA357" s="128">
        <f t="shared" si="292"/>
        <v>0</v>
      </c>
      <c r="AB357" s="128">
        <f t="shared" si="292"/>
        <v>0</v>
      </c>
      <c r="AC357" s="128">
        <f t="shared" si="292"/>
        <v>327793.41522320145</v>
      </c>
      <c r="AD357" s="128">
        <f t="shared" si="292"/>
        <v>345036.33093761769</v>
      </c>
      <c r="AE357" s="128">
        <f t="shared" si="292"/>
        <v>362775.24470105505</v>
      </c>
      <c r="AF357" s="128">
        <f t="shared" si="292"/>
        <v>366819.42777357885</v>
      </c>
      <c r="AG357" s="128">
        <f t="shared" si="292"/>
        <v>405630.47278907464</v>
      </c>
      <c r="AH357" s="128">
        <f t="shared" si="292"/>
        <v>430217.48608043906</v>
      </c>
      <c r="AI357" s="128">
        <f t="shared" si="292"/>
        <v>439299.07755942392</v>
      </c>
      <c r="AJ357" s="128">
        <f t="shared" si="292"/>
        <v>463742.27649636671</v>
      </c>
      <c r="AK357" s="128">
        <f t="shared" si="292"/>
        <v>500676.65211731644</v>
      </c>
      <c r="AL357" s="128">
        <f t="shared" si="292"/>
        <v>513948.95348098979</v>
      </c>
      <c r="AM357" s="128">
        <f t="shared" si="292"/>
        <v>535595.00939201668</v>
      </c>
      <c r="AN357" s="128">
        <f t="shared" si="292"/>
        <v>559132.09279099794</v>
      </c>
      <c r="AO357" s="128">
        <f t="shared" si="292"/>
        <v>562102.78535852127</v>
      </c>
      <c r="AP357" s="128">
        <f t="shared" si="292"/>
        <v>583845.91842267162</v>
      </c>
      <c r="AQ357" s="128">
        <f t="shared" si="292"/>
        <v>624540.78946476732</v>
      </c>
      <c r="AR357" s="128">
        <f t="shared" si="292"/>
        <v>679486.8862961916</v>
      </c>
      <c r="AS357" s="128">
        <f t="shared" ref="AS357:BR357" si="293">IFERROR(AS349/$F$352,0)</f>
        <v>708876.71688120288</v>
      </c>
      <c r="AT357" s="128">
        <f t="shared" si="293"/>
        <v>731349.8971294103</v>
      </c>
      <c r="AU357" s="128">
        <f t="shared" si="293"/>
        <v>770074.6975968983</v>
      </c>
      <c r="AV357" s="128">
        <f t="shared" si="293"/>
        <v>801272.61653690098</v>
      </c>
      <c r="AW357" s="128">
        <f t="shared" si="293"/>
        <v>822041.02566564723</v>
      </c>
      <c r="AX357" s="128">
        <f t="shared" si="293"/>
        <v>867953.32757613435</v>
      </c>
      <c r="AY357" s="128">
        <f t="shared" si="293"/>
        <v>888901.75487874809</v>
      </c>
      <c r="AZ357" s="128">
        <f t="shared" si="293"/>
        <v>930698.40611032385</v>
      </c>
      <c r="BA357" s="128">
        <f t="shared" si="293"/>
        <v>996031.61359082826</v>
      </c>
      <c r="BB357" s="128">
        <f t="shared" si="293"/>
        <v>1033869.3384558741</v>
      </c>
      <c r="BC357" s="128">
        <f t="shared" si="293"/>
        <v>1117648.3938008347</v>
      </c>
      <c r="BD357" s="128">
        <f t="shared" si="293"/>
        <v>1188775.8701827361</v>
      </c>
      <c r="BE357" s="128">
        <f t="shared" si="293"/>
        <v>1215665.9639002087</v>
      </c>
      <c r="BF357" s="128">
        <f t="shared" si="293"/>
        <v>1163295.521767332</v>
      </c>
      <c r="BG357" s="128">
        <f t="shared" si="293"/>
        <v>1224485.1147781818</v>
      </c>
      <c r="BH357" s="128">
        <f t="shared" si="293"/>
        <v>1262150.5875367867</v>
      </c>
      <c r="BI357" s="128">
        <f t="shared" si="293"/>
        <v>1258913.6134332032</v>
      </c>
      <c r="BJ357" s="128">
        <f t="shared" si="293"/>
        <v>1290616.4225282227</v>
      </c>
      <c r="BK357" s="128">
        <f t="shared" si="293"/>
        <v>1340664.8173040731</v>
      </c>
      <c r="BL357" s="128">
        <f t="shared" si="293"/>
        <v>1323522.6199747799</v>
      </c>
      <c r="BM357" s="128">
        <f t="shared" si="293"/>
        <v>1254045.9931733557</v>
      </c>
      <c r="BN357" s="128">
        <f t="shared" si="293"/>
        <v>1299026.2523432549</v>
      </c>
      <c r="BO357" s="128">
        <f t="shared" si="293"/>
        <v>1421304.4741312801</v>
      </c>
      <c r="BP357" s="128">
        <f t="shared" si="293"/>
        <v>1416173.4312779915</v>
      </c>
      <c r="BQ357" s="128">
        <f t="shared" si="293"/>
        <v>0</v>
      </c>
      <c r="BR357" s="128">
        <f t="shared" si="293"/>
        <v>0</v>
      </c>
    </row>
    <row r="358" spans="2:70" ht="12.75" customHeight="1" x14ac:dyDescent="0.3">
      <c r="E358" t="s">
        <v>893</v>
      </c>
      <c r="G358" s="47" t="s">
        <v>656</v>
      </c>
      <c r="I358" s="128">
        <f t="shared" ref="I358:L358" si="294">IFERROR(I350/$F$352,0)</f>
        <v>0</v>
      </c>
      <c r="J358" s="128">
        <f t="shared" si="294"/>
        <v>0</v>
      </c>
      <c r="K358" s="128">
        <f t="shared" si="294"/>
        <v>0</v>
      </c>
      <c r="L358" s="128">
        <f t="shared" si="294"/>
        <v>0</v>
      </c>
      <c r="M358" s="128">
        <f t="shared" ref="M358:AR358" si="295">IFERROR(M350/$F$352,0)</f>
        <v>0</v>
      </c>
      <c r="N358" s="128">
        <f t="shared" si="295"/>
        <v>0</v>
      </c>
      <c r="O358" s="128">
        <f t="shared" si="295"/>
        <v>0</v>
      </c>
      <c r="P358" s="128">
        <f t="shared" si="295"/>
        <v>0</v>
      </c>
      <c r="Q358" s="128">
        <f t="shared" si="295"/>
        <v>0</v>
      </c>
      <c r="R358" s="128">
        <f t="shared" si="295"/>
        <v>0</v>
      </c>
      <c r="S358" s="128">
        <f t="shared" si="295"/>
        <v>0</v>
      </c>
      <c r="T358" s="128">
        <f t="shared" si="295"/>
        <v>0</v>
      </c>
      <c r="U358" s="128">
        <f t="shared" si="295"/>
        <v>0</v>
      </c>
      <c r="V358" s="128">
        <f t="shared" si="295"/>
        <v>0</v>
      </c>
      <c r="W358" s="128">
        <f t="shared" si="295"/>
        <v>0</v>
      </c>
      <c r="X358" s="128">
        <f t="shared" si="295"/>
        <v>0</v>
      </c>
      <c r="Y358" s="128">
        <f t="shared" si="295"/>
        <v>0</v>
      </c>
      <c r="Z358" s="128">
        <f t="shared" si="295"/>
        <v>0</v>
      </c>
      <c r="AA358" s="128">
        <f t="shared" si="295"/>
        <v>0</v>
      </c>
      <c r="AB358" s="128">
        <f t="shared" si="295"/>
        <v>0</v>
      </c>
      <c r="AC358" s="128">
        <f t="shared" si="295"/>
        <v>937594.8063947655</v>
      </c>
      <c r="AD358" s="128">
        <f t="shared" si="295"/>
        <v>947440.61103181529</v>
      </c>
      <c r="AE358" s="128">
        <f t="shared" si="295"/>
        <v>981821.23522227153</v>
      </c>
      <c r="AF358" s="128">
        <f t="shared" si="295"/>
        <v>1009075.1740896761</v>
      </c>
      <c r="AG358" s="128">
        <f t="shared" si="295"/>
        <v>1059808.7529051981</v>
      </c>
      <c r="AH358" s="128">
        <f t="shared" si="295"/>
        <v>1107796.1469202666</v>
      </c>
      <c r="AI358" s="128">
        <f t="shared" si="295"/>
        <v>1124866.2711122923</v>
      </c>
      <c r="AJ358" s="128">
        <f t="shared" si="295"/>
        <v>1142738.4547514378</v>
      </c>
      <c r="AK358" s="128">
        <f t="shared" si="295"/>
        <v>1159398.8557013788</v>
      </c>
      <c r="AL358" s="128">
        <f t="shared" si="295"/>
        <v>1166240.4000685748</v>
      </c>
      <c r="AM358" s="128">
        <f t="shared" si="295"/>
        <v>1056375.1860592489</v>
      </c>
      <c r="AN358" s="128">
        <f t="shared" si="295"/>
        <v>958887.92647661245</v>
      </c>
      <c r="AO358" s="128">
        <f t="shared" si="295"/>
        <v>949893.66244317335</v>
      </c>
      <c r="AP358" s="128">
        <f t="shared" si="295"/>
        <v>919716.78406832076</v>
      </c>
      <c r="AQ358" s="128">
        <f t="shared" si="295"/>
        <v>898267.95027787983</v>
      </c>
      <c r="AR358" s="128">
        <f t="shared" si="295"/>
        <v>893950.02361311344</v>
      </c>
      <c r="AS358" s="128">
        <f t="shared" ref="AS358:BR358" si="296">IFERROR(AS350/$F$352,0)</f>
        <v>906478.23868987395</v>
      </c>
      <c r="AT358" s="128">
        <f t="shared" si="296"/>
        <v>892374.13950330392</v>
      </c>
      <c r="AU358" s="128">
        <f t="shared" si="296"/>
        <v>878804.51163073117</v>
      </c>
      <c r="AV358" s="128">
        <f t="shared" si="296"/>
        <v>847385.09861474461</v>
      </c>
      <c r="AW358" s="128">
        <f t="shared" si="296"/>
        <v>876255.53433411685</v>
      </c>
      <c r="AX358" s="128">
        <f t="shared" si="296"/>
        <v>895312.27524391899</v>
      </c>
      <c r="AY358" s="128">
        <f t="shared" si="296"/>
        <v>897527.42822435079</v>
      </c>
      <c r="AZ358" s="128">
        <f t="shared" si="296"/>
        <v>928703.11108181067</v>
      </c>
      <c r="BA358" s="128">
        <f t="shared" si="296"/>
        <v>951619.36799561826</v>
      </c>
      <c r="BB358" s="128">
        <f t="shared" si="296"/>
        <v>969424.95447243925</v>
      </c>
      <c r="BC358" s="128">
        <f t="shared" si="296"/>
        <v>989020.81374452508</v>
      </c>
      <c r="BD358" s="128">
        <f t="shared" si="296"/>
        <v>1012747.7066237231</v>
      </c>
      <c r="BE358" s="128">
        <f t="shared" si="296"/>
        <v>1034426.5906096979</v>
      </c>
      <c r="BF358" s="128">
        <f t="shared" si="296"/>
        <v>1024846.3461465571</v>
      </c>
      <c r="BG358" s="128">
        <f t="shared" si="296"/>
        <v>1046797.8473669781</v>
      </c>
      <c r="BH358" s="128">
        <f t="shared" si="296"/>
        <v>1113638.7300664247</v>
      </c>
      <c r="BI358" s="128">
        <f t="shared" si="296"/>
        <v>1133383.6393124284</v>
      </c>
      <c r="BJ358" s="128">
        <f t="shared" si="296"/>
        <v>1104435.9877384196</v>
      </c>
      <c r="BK358" s="128">
        <f t="shared" si="296"/>
        <v>1078402.6808913271</v>
      </c>
      <c r="BL358" s="128">
        <f t="shared" si="296"/>
        <v>1058625.4192374034</v>
      </c>
      <c r="BM358" s="128">
        <f t="shared" si="296"/>
        <v>1036315.8202061327</v>
      </c>
      <c r="BN358" s="128">
        <f t="shared" si="296"/>
        <v>1062121.501076177</v>
      </c>
      <c r="BO358" s="128">
        <f t="shared" si="296"/>
        <v>1081918.3649344009</v>
      </c>
      <c r="BP358" s="128">
        <f t="shared" si="296"/>
        <v>1046209.090114016</v>
      </c>
      <c r="BQ358" s="128">
        <f t="shared" si="296"/>
        <v>0</v>
      </c>
      <c r="BR358" s="128">
        <f t="shared" si="296"/>
        <v>0</v>
      </c>
    </row>
    <row r="360" spans="2:70" ht="12.75" customHeight="1" x14ac:dyDescent="0.3">
      <c r="B360" s="13" t="s">
        <v>960</v>
      </c>
    </row>
    <row r="361" spans="2:70" ht="12.75" customHeight="1" x14ac:dyDescent="0.3">
      <c r="E361" s="305" t="str">
        <f xml:space="preserve"> 'General Inputs'!E$19</f>
        <v xml:space="preserve"> Coal (Anthracite): IPCC mass -&gt; energy, mid</v>
      </c>
      <c r="F361" s="430">
        <f xml:space="preserve"> 'General Inputs'!F$19</f>
        <v>26.7</v>
      </c>
      <c r="G361" s="669" t="str">
        <f xml:space="preserve"> 'General Inputs'!G$19</f>
        <v>TJ / Gg</v>
      </c>
    </row>
    <row r="362" spans="2:70" ht="12.75" customHeight="1" x14ac:dyDescent="0.3">
      <c r="E362" s="305" t="str">
        <f xml:space="preserve"> 'General Inputs'!E$20</f>
        <v>Coal (Coking): IPCC mass -&gt; energy, mid</v>
      </c>
      <c r="F362" s="670">
        <f xml:space="preserve"> 'General Inputs'!F$20</f>
        <v>28.2</v>
      </c>
      <c r="G362" s="669" t="str">
        <f xml:space="preserve"> 'General Inputs'!G$20</f>
        <v>TJ / Gg</v>
      </c>
    </row>
    <row r="363" spans="2:70" ht="12.75" customHeight="1" x14ac:dyDescent="0.3">
      <c r="E363" s="305" t="str">
        <f xml:space="preserve"> 'General Inputs'!E$21</f>
        <v>Coal (Other Bituminous): IPCC mass -&gt; energy, mid</v>
      </c>
      <c r="F363" s="670">
        <f xml:space="preserve"> 'General Inputs'!F$21</f>
        <v>25.8</v>
      </c>
      <c r="G363" s="669" t="str">
        <f xml:space="preserve"> 'General Inputs'!G$21</f>
        <v>TJ / Gg</v>
      </c>
    </row>
    <row r="364" spans="2:70" ht="12.75" customHeight="1" x14ac:dyDescent="0.3">
      <c r="E364" s="305" t="str">
        <f xml:space="preserve"> 'General Inputs'!E$22</f>
        <v>Coal (Subbitumunous): IPCC mass -&gt; energy, mid</v>
      </c>
      <c r="F364" s="670">
        <f xml:space="preserve"> 'General Inputs'!F$22</f>
        <v>18.899999999999999</v>
      </c>
      <c r="G364" s="669" t="str">
        <f xml:space="preserve"> 'General Inputs'!G$22</f>
        <v>TJ / Gg</v>
      </c>
    </row>
    <row r="365" spans="2:70" ht="12.75" customHeight="1" x14ac:dyDescent="0.3">
      <c r="E365" s="305" t="str">
        <f xml:space="preserve"> 'General Inputs'!E$23</f>
        <v>Coal (Lignite): IPCC mass -&gt; energy, mid</v>
      </c>
      <c r="F365" s="670">
        <f xml:space="preserve"> 'General Inputs'!F$23</f>
        <v>11.9</v>
      </c>
      <c r="G365" s="669" t="str">
        <f xml:space="preserve"> 'General Inputs'!G$23</f>
        <v>TJ / Gg</v>
      </c>
    </row>
    <row r="366" spans="2:70" ht="12.75" customHeight="1" x14ac:dyDescent="0.3">
      <c r="E366" s="305" t="str">
        <f xml:space="preserve"> 'General Inputs'!E$24</f>
        <v>Coal (Anthracite): IPCC energy -&gt; emissions, mid</v>
      </c>
      <c r="F366" s="430">
        <f xml:space="preserve"> 'General Inputs'!F$24</f>
        <v>98.3</v>
      </c>
      <c r="G366" s="301" t="str">
        <f xml:space="preserve"> 'General Inputs'!G$24</f>
        <v>co2etons / TJ</v>
      </c>
    </row>
    <row r="367" spans="2:70" ht="12.75" customHeight="1" x14ac:dyDescent="0.3">
      <c r="E367" s="305" t="str">
        <f xml:space="preserve"> 'General Inputs'!E$25</f>
        <v>Coal (Coking): IPCC energy -&gt; emissions, mid</v>
      </c>
      <c r="F367" s="430">
        <f xml:space="preserve"> 'General Inputs'!F$25</f>
        <v>94.6</v>
      </c>
      <c r="G367" s="301" t="str">
        <f xml:space="preserve"> 'General Inputs'!G$25</f>
        <v>co2etons / TJ</v>
      </c>
    </row>
    <row r="368" spans="2:70" ht="12.75" customHeight="1" x14ac:dyDescent="0.3">
      <c r="E368" s="305" t="str">
        <f xml:space="preserve"> 'General Inputs'!E$26</f>
        <v>Coal (Other bituminous): IPCC energy -&gt; emissions, mid</v>
      </c>
      <c r="F368" s="430">
        <f xml:space="preserve"> 'General Inputs'!F$26</f>
        <v>94.6</v>
      </c>
      <c r="G368" s="301" t="str">
        <f xml:space="preserve"> 'General Inputs'!G$26</f>
        <v>co2etons / TJ</v>
      </c>
    </row>
    <row r="369" spans="5:70" ht="12.75" customHeight="1" x14ac:dyDescent="0.3">
      <c r="E369" s="305" t="str">
        <f xml:space="preserve"> 'General Inputs'!E$27</f>
        <v>Coal (Subbituminous): IPCC energy -&gt; emissions, mid</v>
      </c>
      <c r="F369" s="430">
        <f xml:space="preserve"> 'General Inputs'!F$27</f>
        <v>96.1</v>
      </c>
      <c r="G369" s="301" t="str">
        <f xml:space="preserve"> 'General Inputs'!G$27</f>
        <v>co2etons / TJ</v>
      </c>
    </row>
    <row r="370" spans="5:70" ht="12.75" customHeight="1" x14ac:dyDescent="0.3">
      <c r="E370" s="305" t="str">
        <f xml:space="preserve"> 'General Inputs'!E$28</f>
        <v>Coal (Lignite): IPCC energy -&gt; emissions, mid</v>
      </c>
      <c r="F370" s="430">
        <f xml:space="preserve"> 'General Inputs'!F$28</f>
        <v>101</v>
      </c>
      <c r="G370" s="301" t="str">
        <f xml:space="preserve"> 'General Inputs'!G$28</f>
        <v>co2etons / TJ</v>
      </c>
    </row>
    <row r="373" spans="5:70" ht="12.75" customHeight="1" x14ac:dyDescent="0.3">
      <c r="E373" s="47" t="s">
        <v>961</v>
      </c>
      <c r="F373" s="47">
        <f>F361*F366</f>
        <v>2624.6099999999997</v>
      </c>
      <c r="G373" s="47" t="s">
        <v>849</v>
      </c>
    </row>
    <row r="374" spans="5:70" ht="12.75" customHeight="1" x14ac:dyDescent="0.3">
      <c r="E374" s="47" t="s">
        <v>964</v>
      </c>
      <c r="F374" s="47">
        <f>F362*F367</f>
        <v>2667.72</v>
      </c>
      <c r="G374" s="47" t="s">
        <v>849</v>
      </c>
    </row>
    <row r="375" spans="5:70" ht="12.75" customHeight="1" x14ac:dyDescent="0.3">
      <c r="E375" s="47" t="s">
        <v>962</v>
      </c>
      <c r="F375" s="47">
        <f>F363*F368</f>
        <v>2440.6799999999998</v>
      </c>
      <c r="G375" s="47" t="s">
        <v>849</v>
      </c>
    </row>
    <row r="376" spans="5:70" ht="12.75" customHeight="1" x14ac:dyDescent="0.3">
      <c r="E376" s="47" t="s">
        <v>965</v>
      </c>
      <c r="F376" s="47">
        <f>F364*F369</f>
        <v>1816.2899999999997</v>
      </c>
      <c r="G376" s="47" t="s">
        <v>849</v>
      </c>
    </row>
    <row r="377" spans="5:70" ht="12.75" customHeight="1" x14ac:dyDescent="0.3">
      <c r="E377" s="47" t="s">
        <v>963</v>
      </c>
      <c r="F377" s="47">
        <f>F365*F370</f>
        <v>1201.9000000000001</v>
      </c>
      <c r="G377" s="47" t="s">
        <v>849</v>
      </c>
    </row>
    <row r="378" spans="5:70" ht="12.75" customHeight="1" x14ac:dyDescent="0.3">
      <c r="E378" s="47" t="s">
        <v>1205</v>
      </c>
      <c r="F378" s="47">
        <f>AVERAGE(F373:F377)</f>
        <v>2150.2399999999998</v>
      </c>
      <c r="G378" s="47" t="s">
        <v>849</v>
      </c>
    </row>
    <row r="380" spans="5:70" ht="12.75" customHeight="1" x14ac:dyDescent="0.3">
      <c r="E380" s="301" t="str">
        <f xml:space="preserve"> 'General Inputs'!E$68</f>
        <v>Thousands in a million</v>
      </c>
      <c r="F380" s="301">
        <f xml:space="preserve"> 'General Inputs'!F$68</f>
        <v>1000</v>
      </c>
      <c r="G380" s="301" t="str">
        <f xml:space="preserve"> 'General Inputs'!G$68</f>
        <v>ratio</v>
      </c>
    </row>
    <row r="382" spans="5:70" ht="12.75" customHeight="1" x14ac:dyDescent="0.3">
      <c r="E382" t="s">
        <v>901</v>
      </c>
      <c r="G382" s="47" t="s">
        <v>968</v>
      </c>
      <c r="I382" s="128">
        <f t="shared" ref="I382:AN382" si="297">I354*$F373/($F$380*$F$380)</f>
        <v>0</v>
      </c>
      <c r="J382" s="128">
        <f t="shared" si="297"/>
        <v>0</v>
      </c>
      <c r="K382" s="128">
        <f t="shared" si="297"/>
        <v>0</v>
      </c>
      <c r="L382" s="128">
        <f t="shared" si="297"/>
        <v>0</v>
      </c>
      <c r="M382" s="128">
        <f t="shared" si="297"/>
        <v>0</v>
      </c>
      <c r="N382" s="128">
        <f t="shared" si="297"/>
        <v>0</v>
      </c>
      <c r="O382" s="128">
        <f t="shared" si="297"/>
        <v>0</v>
      </c>
      <c r="P382" s="128">
        <f t="shared" si="297"/>
        <v>0</v>
      </c>
      <c r="Q382" s="128">
        <f t="shared" si="297"/>
        <v>0</v>
      </c>
      <c r="R382" s="128">
        <f t="shared" si="297"/>
        <v>0</v>
      </c>
      <c r="S382" s="128">
        <f t="shared" si="297"/>
        <v>0</v>
      </c>
      <c r="T382" s="128">
        <f t="shared" si="297"/>
        <v>0</v>
      </c>
      <c r="U382" s="128">
        <f t="shared" si="297"/>
        <v>0</v>
      </c>
      <c r="V382" s="128">
        <f t="shared" si="297"/>
        <v>0</v>
      </c>
      <c r="W382" s="128">
        <f t="shared" si="297"/>
        <v>0</v>
      </c>
      <c r="X382" s="128">
        <f t="shared" si="297"/>
        <v>0</v>
      </c>
      <c r="Y382" s="128">
        <f t="shared" si="297"/>
        <v>0</v>
      </c>
      <c r="Z382" s="128">
        <f t="shared" si="297"/>
        <v>0</v>
      </c>
      <c r="AA382" s="128">
        <f t="shared" si="297"/>
        <v>0</v>
      </c>
      <c r="AB382" s="128">
        <f t="shared" si="297"/>
        <v>0</v>
      </c>
      <c r="AC382" s="128">
        <f t="shared" si="297"/>
        <v>535.06834275627091</v>
      </c>
      <c r="AD382" s="128">
        <f t="shared" si="297"/>
        <v>541.18018762140503</v>
      </c>
      <c r="AE382" s="128">
        <f t="shared" si="297"/>
        <v>562.10039627367291</v>
      </c>
      <c r="AF382" s="128">
        <f t="shared" si="297"/>
        <v>573.0593010788574</v>
      </c>
      <c r="AG382" s="128">
        <f t="shared" si="297"/>
        <v>577.68530661455679</v>
      </c>
      <c r="AH382" s="128">
        <f t="shared" si="297"/>
        <v>612.50007690398377</v>
      </c>
      <c r="AI382" s="128">
        <f t="shared" si="297"/>
        <v>632.14864900674343</v>
      </c>
      <c r="AJ382" s="128">
        <f t="shared" si="297"/>
        <v>640.2699735482239</v>
      </c>
      <c r="AK382" s="128">
        <f t="shared" si="297"/>
        <v>663.6299601863434</v>
      </c>
      <c r="AL382" s="128">
        <f t="shared" si="297"/>
        <v>657.96005140312502</v>
      </c>
      <c r="AM382" s="128">
        <f t="shared" si="297"/>
        <v>659.61168335525974</v>
      </c>
      <c r="AN382" s="128">
        <f t="shared" si="297"/>
        <v>642.66589602222257</v>
      </c>
      <c r="AO382" s="128">
        <f t="shared" ref="AO382:BR382" si="298">AO354*$F373/($F$380*$F$380)</f>
        <v>616.6483202487326</v>
      </c>
      <c r="AP382" s="128">
        <f t="shared" si="298"/>
        <v>599.21002859416831</v>
      </c>
      <c r="AQ382" s="128">
        <f t="shared" si="298"/>
        <v>595.64514263735896</v>
      </c>
      <c r="AR382" s="128">
        <f t="shared" si="298"/>
        <v>607.03420754130309</v>
      </c>
      <c r="AS382" s="128">
        <f t="shared" si="298"/>
        <v>613.38461679842385</v>
      </c>
      <c r="AT382" s="128">
        <f t="shared" si="298"/>
        <v>602.29838914983327</v>
      </c>
      <c r="AU382" s="128">
        <f t="shared" si="298"/>
        <v>591.43062598592599</v>
      </c>
      <c r="AV382" s="128">
        <f t="shared" si="298"/>
        <v>583.41233217011438</v>
      </c>
      <c r="AW382" s="128">
        <f t="shared" si="298"/>
        <v>619.74641103854162</v>
      </c>
      <c r="AX382" s="128">
        <f t="shared" si="298"/>
        <v>645.5470204376669</v>
      </c>
      <c r="AY382" s="128">
        <f t="shared" si="298"/>
        <v>672.96608534084567</v>
      </c>
      <c r="AZ382" s="128">
        <f t="shared" si="298"/>
        <v>773.4115925954593</v>
      </c>
      <c r="BA382" s="128">
        <f t="shared" si="298"/>
        <v>883.92511849881726</v>
      </c>
      <c r="BB382" s="128">
        <f t="shared" si="298"/>
        <v>982.83429210220959</v>
      </c>
      <c r="BC382" s="128">
        <f t="shared" si="298"/>
        <v>1058.9371317485791</v>
      </c>
      <c r="BD382" s="128">
        <f t="shared" si="298"/>
        <v>1120.9268037856859</v>
      </c>
      <c r="BE382" s="128">
        <f t="shared" si="298"/>
        <v>1158.5586719941264</v>
      </c>
      <c r="BF382" s="128">
        <f t="shared" si="298"/>
        <v>1229.3402801607119</v>
      </c>
      <c r="BG382" s="128">
        <f t="shared" si="298"/>
        <v>1335.9244177373073</v>
      </c>
      <c r="BH382" s="128">
        <f t="shared" si="298"/>
        <v>1443.1017101289335</v>
      </c>
      <c r="BI382" s="128">
        <f t="shared" si="298"/>
        <v>1493.2545565882356</v>
      </c>
      <c r="BJ382" s="128">
        <f t="shared" si="298"/>
        <v>1517.0400604685799</v>
      </c>
      <c r="BK382" s="128">
        <f t="shared" si="298"/>
        <v>1467.5255693867032</v>
      </c>
      <c r="BL382" s="128">
        <f t="shared" si="298"/>
        <v>1421.9338603466099</v>
      </c>
      <c r="BM382" s="128">
        <f t="shared" si="298"/>
        <v>1296.3760990779783</v>
      </c>
      <c r="BN382" s="128">
        <f t="shared" si="298"/>
        <v>1327.5897087758988</v>
      </c>
      <c r="BO382" s="128">
        <f t="shared" si="298"/>
        <v>1391.0071446869852</v>
      </c>
      <c r="BP382" s="128">
        <f t="shared" si="298"/>
        <v>1460.9166471639144</v>
      </c>
      <c r="BQ382" s="128">
        <f t="shared" si="298"/>
        <v>0</v>
      </c>
      <c r="BR382" s="128">
        <f t="shared" si="298"/>
        <v>0</v>
      </c>
    </row>
    <row r="383" spans="5:70" ht="12.75" customHeight="1" x14ac:dyDescent="0.3">
      <c r="E383" t="s">
        <v>966</v>
      </c>
      <c r="G383" s="47" t="s">
        <v>968</v>
      </c>
      <c r="I383" s="128">
        <f t="shared" ref="I383:AN383" si="299">I355*$F374/($F$380*$F$380)</f>
        <v>0</v>
      </c>
      <c r="J383" s="128">
        <f t="shared" si="299"/>
        <v>0</v>
      </c>
      <c r="K383" s="128">
        <f t="shared" si="299"/>
        <v>0</v>
      </c>
      <c r="L383" s="128">
        <f t="shared" si="299"/>
        <v>0</v>
      </c>
      <c r="M383" s="128">
        <f t="shared" si="299"/>
        <v>0</v>
      </c>
      <c r="N383" s="128">
        <f t="shared" si="299"/>
        <v>0</v>
      </c>
      <c r="O383" s="128">
        <f t="shared" si="299"/>
        <v>0</v>
      </c>
      <c r="P383" s="128">
        <f t="shared" si="299"/>
        <v>0</v>
      </c>
      <c r="Q383" s="128">
        <f t="shared" si="299"/>
        <v>0</v>
      </c>
      <c r="R383" s="128">
        <f t="shared" si="299"/>
        <v>0</v>
      </c>
      <c r="S383" s="128">
        <f t="shared" si="299"/>
        <v>0</v>
      </c>
      <c r="T383" s="128">
        <f t="shared" si="299"/>
        <v>0</v>
      </c>
      <c r="U383" s="128">
        <f t="shared" si="299"/>
        <v>0</v>
      </c>
      <c r="V383" s="128">
        <f t="shared" si="299"/>
        <v>0</v>
      </c>
      <c r="W383" s="128">
        <f t="shared" si="299"/>
        <v>0</v>
      </c>
      <c r="X383" s="128">
        <f t="shared" si="299"/>
        <v>0</v>
      </c>
      <c r="Y383" s="128">
        <f t="shared" si="299"/>
        <v>0</v>
      </c>
      <c r="Z383" s="128">
        <f t="shared" si="299"/>
        <v>0</v>
      </c>
      <c r="AA383" s="128">
        <f t="shared" si="299"/>
        <v>0</v>
      </c>
      <c r="AB383" s="128">
        <f t="shared" si="299"/>
        <v>0</v>
      </c>
      <c r="AC383" s="128">
        <f t="shared" si="299"/>
        <v>1480.4051624841097</v>
      </c>
      <c r="AD383" s="128">
        <f t="shared" si="299"/>
        <v>1491.2024795351369</v>
      </c>
      <c r="AE383" s="128">
        <f t="shared" si="299"/>
        <v>1482.8673087290667</v>
      </c>
      <c r="AF383" s="128">
        <f t="shared" si="299"/>
        <v>1462.9703238417026</v>
      </c>
      <c r="AG383" s="128">
        <f t="shared" si="299"/>
        <v>1550.0314846697975</v>
      </c>
      <c r="AH383" s="128">
        <f t="shared" si="299"/>
        <v>1580.6981339825927</v>
      </c>
      <c r="AI383" s="128">
        <f t="shared" si="299"/>
        <v>1623.1068935777294</v>
      </c>
      <c r="AJ383" s="128">
        <f t="shared" si="299"/>
        <v>1650.1317710963328</v>
      </c>
      <c r="AK383" s="128">
        <f t="shared" si="299"/>
        <v>1678.9753308408053</v>
      </c>
      <c r="AL383" s="128">
        <f t="shared" si="299"/>
        <v>1714.6631793525323</v>
      </c>
      <c r="AM383" s="128">
        <f t="shared" si="299"/>
        <v>1691.3669346788852</v>
      </c>
      <c r="AN383" s="128">
        <f t="shared" si="299"/>
        <v>1640.9487201486595</v>
      </c>
      <c r="AO383" s="128">
        <f t="shared" ref="AO383:BR383" si="300">AO355*$F374/($F$380*$F$380)</f>
        <v>1595.3994981962096</v>
      </c>
      <c r="AP383" s="128">
        <f t="shared" si="300"/>
        <v>1544.8077407174387</v>
      </c>
      <c r="AQ383" s="128">
        <f t="shared" si="300"/>
        <v>1511.878057677068</v>
      </c>
      <c r="AR383" s="128">
        <f t="shared" si="300"/>
        <v>1573.460453319462</v>
      </c>
      <c r="AS383" s="128">
        <f t="shared" si="300"/>
        <v>1594.2138907416581</v>
      </c>
      <c r="AT383" s="128">
        <f t="shared" si="300"/>
        <v>1547.5565124234504</v>
      </c>
      <c r="AU383" s="128">
        <f t="shared" si="300"/>
        <v>1505.0824031686129</v>
      </c>
      <c r="AV383" s="128">
        <f t="shared" si="300"/>
        <v>1434.6481477777093</v>
      </c>
      <c r="AW383" s="128">
        <f t="shared" si="300"/>
        <v>1468.6818974837415</v>
      </c>
      <c r="AX383" s="128">
        <f t="shared" si="300"/>
        <v>1537.6318289087044</v>
      </c>
      <c r="AY383" s="128">
        <f t="shared" si="300"/>
        <v>1554.9694545457564</v>
      </c>
      <c r="AZ383" s="128">
        <f t="shared" si="300"/>
        <v>1670.4544119257228</v>
      </c>
      <c r="BA383" s="128">
        <f t="shared" si="300"/>
        <v>1819.2028959244469</v>
      </c>
      <c r="BB383" s="128">
        <f t="shared" si="300"/>
        <v>1980.7570552510724</v>
      </c>
      <c r="BC383" s="128">
        <f t="shared" si="300"/>
        <v>2059.446986267073</v>
      </c>
      <c r="BD383" s="128">
        <f t="shared" si="300"/>
        <v>2162.3121115495896</v>
      </c>
      <c r="BE383" s="128">
        <f t="shared" si="300"/>
        <v>2246.1840798576591</v>
      </c>
      <c r="BF383" s="128">
        <f t="shared" si="300"/>
        <v>2314.1398035450475</v>
      </c>
      <c r="BG383" s="128">
        <f t="shared" si="300"/>
        <v>2584.4026085160722</v>
      </c>
      <c r="BH383" s="128">
        <f t="shared" si="300"/>
        <v>2778.4084344275093</v>
      </c>
      <c r="BI383" s="128">
        <f t="shared" si="300"/>
        <v>2957.352660312818</v>
      </c>
      <c r="BJ383" s="128">
        <f t="shared" si="300"/>
        <v>3065.7759368017169</v>
      </c>
      <c r="BK383" s="128">
        <f t="shared" si="300"/>
        <v>3025.2938397003018</v>
      </c>
      <c r="BL383" s="128">
        <f t="shared" si="300"/>
        <v>2955.4521531978703</v>
      </c>
      <c r="BM383" s="128">
        <f t="shared" si="300"/>
        <v>2733.9476460141541</v>
      </c>
      <c r="BN383" s="128">
        <f t="shared" si="300"/>
        <v>2694.2952450106304</v>
      </c>
      <c r="BO383" s="128">
        <f t="shared" si="300"/>
        <v>2577.9420243258842</v>
      </c>
      <c r="BP383" s="128">
        <f t="shared" si="300"/>
        <v>2664.9066062525162</v>
      </c>
      <c r="BQ383" s="128">
        <f t="shared" si="300"/>
        <v>0</v>
      </c>
      <c r="BR383" s="128">
        <f t="shared" si="300"/>
        <v>0</v>
      </c>
    </row>
    <row r="384" spans="5:70" ht="12.75" customHeight="1" x14ac:dyDescent="0.3">
      <c r="E384" t="s">
        <v>899</v>
      </c>
      <c r="G384" s="47" t="s">
        <v>968</v>
      </c>
      <c r="I384" s="128">
        <f t="shared" ref="I384:AN384" si="301">I356*$F375/($F$380*$F$380)</f>
        <v>0</v>
      </c>
      <c r="J384" s="128">
        <f t="shared" si="301"/>
        <v>0</v>
      </c>
      <c r="K384" s="128">
        <f t="shared" si="301"/>
        <v>0</v>
      </c>
      <c r="L384" s="128">
        <f t="shared" si="301"/>
        <v>0</v>
      </c>
      <c r="M384" s="128">
        <f t="shared" si="301"/>
        <v>0</v>
      </c>
      <c r="N384" s="128">
        <f t="shared" si="301"/>
        <v>0</v>
      </c>
      <c r="O384" s="128">
        <f t="shared" si="301"/>
        <v>0</v>
      </c>
      <c r="P384" s="128">
        <f t="shared" si="301"/>
        <v>0</v>
      </c>
      <c r="Q384" s="128">
        <f t="shared" si="301"/>
        <v>0</v>
      </c>
      <c r="R384" s="128">
        <f t="shared" si="301"/>
        <v>0</v>
      </c>
      <c r="S384" s="128">
        <f t="shared" si="301"/>
        <v>0</v>
      </c>
      <c r="T384" s="128">
        <f t="shared" si="301"/>
        <v>0</v>
      </c>
      <c r="U384" s="128">
        <f t="shared" si="301"/>
        <v>0</v>
      </c>
      <c r="V384" s="128">
        <f t="shared" si="301"/>
        <v>0</v>
      </c>
      <c r="W384" s="128">
        <f t="shared" si="301"/>
        <v>0</v>
      </c>
      <c r="X384" s="128">
        <f t="shared" si="301"/>
        <v>0</v>
      </c>
      <c r="Y384" s="128">
        <f t="shared" si="301"/>
        <v>0</v>
      </c>
      <c r="Z384" s="128">
        <f t="shared" si="301"/>
        <v>0</v>
      </c>
      <c r="AA384" s="128">
        <f t="shared" si="301"/>
        <v>0</v>
      </c>
      <c r="AB384" s="128">
        <f t="shared" si="301"/>
        <v>0</v>
      </c>
      <c r="AC384" s="128">
        <f t="shared" si="301"/>
        <v>4252.4993731733402</v>
      </c>
      <c r="AD384" s="128">
        <f t="shared" si="301"/>
        <v>4240.1289548954192</v>
      </c>
      <c r="AE384" s="128">
        <f t="shared" si="301"/>
        <v>4473.4309298451581</v>
      </c>
      <c r="AF384" s="128">
        <f t="shared" si="301"/>
        <v>4499.793275220185</v>
      </c>
      <c r="AG384" s="128">
        <f t="shared" si="301"/>
        <v>4686.7819227870395</v>
      </c>
      <c r="AH384" s="128">
        <f t="shared" si="301"/>
        <v>4930.9138222502907</v>
      </c>
      <c r="AI384" s="128">
        <f t="shared" si="301"/>
        <v>5077.7607143546156</v>
      </c>
      <c r="AJ384" s="128">
        <f t="shared" si="301"/>
        <v>5214.8897901102155</v>
      </c>
      <c r="AK384" s="128">
        <f t="shared" si="301"/>
        <v>5280.8488949433749</v>
      </c>
      <c r="AL384" s="128">
        <f t="shared" si="301"/>
        <v>5385.5860238599944</v>
      </c>
      <c r="AM384" s="128">
        <f t="shared" si="301"/>
        <v>5430.8224509743595</v>
      </c>
      <c r="AN384" s="128">
        <f t="shared" si="301"/>
        <v>5269.6749279266978</v>
      </c>
      <c r="AO384" s="128">
        <f t="shared" ref="AO384:BR384" si="302">AO356*$F375/($F$380*$F$380)</f>
        <v>5112.2933960508344</v>
      </c>
      <c r="AP384" s="128">
        <f t="shared" si="302"/>
        <v>4912.7645399067096</v>
      </c>
      <c r="AQ384" s="128">
        <f t="shared" si="302"/>
        <v>5101.1802131061131</v>
      </c>
      <c r="AR384" s="128">
        <f t="shared" si="302"/>
        <v>5104.1107171136582</v>
      </c>
      <c r="AS384" s="128">
        <f t="shared" si="302"/>
        <v>5221.9596036875728</v>
      </c>
      <c r="AT384" s="128">
        <f t="shared" si="302"/>
        <v>5263.195753306979</v>
      </c>
      <c r="AU384" s="128">
        <f t="shared" si="302"/>
        <v>5196.4802588354078</v>
      </c>
      <c r="AV384" s="128">
        <f t="shared" si="302"/>
        <v>5121.6928903838234</v>
      </c>
      <c r="AW384" s="128">
        <f t="shared" si="302"/>
        <v>5281.1666361777498</v>
      </c>
      <c r="AX384" s="128">
        <f t="shared" si="302"/>
        <v>5565.131006853564</v>
      </c>
      <c r="AY384" s="128">
        <f t="shared" si="302"/>
        <v>5591.902965859872</v>
      </c>
      <c r="AZ384" s="128">
        <f t="shared" si="302"/>
        <v>6081.6908035885617</v>
      </c>
      <c r="BA384" s="128">
        <f t="shared" si="302"/>
        <v>6602.0160441105527</v>
      </c>
      <c r="BB384" s="128">
        <f t="shared" si="302"/>
        <v>7107.1813845521592</v>
      </c>
      <c r="BC384" s="128">
        <f t="shared" si="302"/>
        <v>7472.2776049450695</v>
      </c>
      <c r="BD384" s="128">
        <f t="shared" si="302"/>
        <v>7752.4319579177763</v>
      </c>
      <c r="BE384" s="128">
        <f t="shared" si="302"/>
        <v>8062.9990844613558</v>
      </c>
      <c r="BF384" s="128">
        <f t="shared" si="302"/>
        <v>8273.5232102541795</v>
      </c>
      <c r="BG384" s="128">
        <f t="shared" si="302"/>
        <v>8750.9600643570993</v>
      </c>
      <c r="BH384" s="128">
        <f t="shared" si="302"/>
        <v>9452.1726513269205</v>
      </c>
      <c r="BI384" s="128">
        <f t="shared" si="302"/>
        <v>9719.7709851754462</v>
      </c>
      <c r="BJ384" s="128">
        <f t="shared" si="302"/>
        <v>9838.4721278715879</v>
      </c>
      <c r="BK384" s="128">
        <f t="shared" si="302"/>
        <v>9631.9368883823408</v>
      </c>
      <c r="BL384" s="128">
        <f t="shared" si="302"/>
        <v>9254.0629840742822</v>
      </c>
      <c r="BM384" s="128">
        <f t="shared" si="302"/>
        <v>8536.7896061112515</v>
      </c>
      <c r="BN384" s="128">
        <f t="shared" si="302"/>
        <v>8990.4686976009816</v>
      </c>
      <c r="BO384" s="128">
        <f t="shared" si="302"/>
        <v>9430.2577728395481</v>
      </c>
      <c r="BP384" s="128">
        <f t="shared" si="302"/>
        <v>9753.1751133268317</v>
      </c>
      <c r="BQ384" s="128">
        <f t="shared" si="302"/>
        <v>0</v>
      </c>
      <c r="BR384" s="128">
        <f t="shared" si="302"/>
        <v>0</v>
      </c>
    </row>
    <row r="385" spans="1:70" ht="12.75" customHeight="1" x14ac:dyDescent="0.3">
      <c r="E385" t="s">
        <v>900</v>
      </c>
      <c r="G385" s="47" t="s">
        <v>968</v>
      </c>
      <c r="I385" s="128">
        <f t="shared" ref="I385:AN385" si="303">I357*$F376/($F$380*$F$380)</f>
        <v>0</v>
      </c>
      <c r="J385" s="128">
        <f t="shared" si="303"/>
        <v>0</v>
      </c>
      <c r="K385" s="128">
        <f t="shared" si="303"/>
        <v>0</v>
      </c>
      <c r="L385" s="128">
        <f t="shared" si="303"/>
        <v>0</v>
      </c>
      <c r="M385" s="128">
        <f t="shared" si="303"/>
        <v>0</v>
      </c>
      <c r="N385" s="128">
        <f t="shared" si="303"/>
        <v>0</v>
      </c>
      <c r="O385" s="128">
        <f t="shared" si="303"/>
        <v>0</v>
      </c>
      <c r="P385" s="128">
        <f t="shared" si="303"/>
        <v>0</v>
      </c>
      <c r="Q385" s="128">
        <f t="shared" si="303"/>
        <v>0</v>
      </c>
      <c r="R385" s="128">
        <f t="shared" si="303"/>
        <v>0</v>
      </c>
      <c r="S385" s="128">
        <f t="shared" si="303"/>
        <v>0</v>
      </c>
      <c r="T385" s="128">
        <f t="shared" si="303"/>
        <v>0</v>
      </c>
      <c r="U385" s="128">
        <f t="shared" si="303"/>
        <v>0</v>
      </c>
      <c r="V385" s="128">
        <f t="shared" si="303"/>
        <v>0</v>
      </c>
      <c r="W385" s="128">
        <f t="shared" si="303"/>
        <v>0</v>
      </c>
      <c r="X385" s="128">
        <f t="shared" si="303"/>
        <v>0</v>
      </c>
      <c r="Y385" s="128">
        <f t="shared" si="303"/>
        <v>0</v>
      </c>
      <c r="Z385" s="128">
        <f t="shared" si="303"/>
        <v>0</v>
      </c>
      <c r="AA385" s="128">
        <f t="shared" si="303"/>
        <v>0</v>
      </c>
      <c r="AB385" s="128">
        <f t="shared" si="303"/>
        <v>0</v>
      </c>
      <c r="AC385" s="128">
        <f t="shared" si="303"/>
        <v>595.36790213574852</v>
      </c>
      <c r="AD385" s="128">
        <f t="shared" si="303"/>
        <v>626.68603751868557</v>
      </c>
      <c r="AE385" s="128">
        <f t="shared" si="303"/>
        <v>658.90504919807927</v>
      </c>
      <c r="AF385" s="128">
        <f t="shared" si="303"/>
        <v>666.25045847087347</v>
      </c>
      <c r="AG385" s="128">
        <f t="shared" si="303"/>
        <v>736.74257142206829</v>
      </c>
      <c r="AH385" s="128">
        <f t="shared" si="303"/>
        <v>781.39971779304051</v>
      </c>
      <c r="AI385" s="128">
        <f t="shared" si="303"/>
        <v>797.89452158040592</v>
      </c>
      <c r="AJ385" s="128">
        <f t="shared" si="303"/>
        <v>842.29045937758576</v>
      </c>
      <c r="AK385" s="128">
        <f t="shared" si="303"/>
        <v>909.37399647416055</v>
      </c>
      <c r="AL385" s="128">
        <f t="shared" si="303"/>
        <v>933.48034471798678</v>
      </c>
      <c r="AM385" s="128">
        <f t="shared" si="303"/>
        <v>972.79585960862585</v>
      </c>
      <c r="AN385" s="128">
        <f t="shared" si="303"/>
        <v>1015.5460288153615</v>
      </c>
      <c r="AO385" s="128">
        <f t="shared" ref="AO385:BR385" si="304">AO357*$F376/($F$380*$F$380)</f>
        <v>1020.9416680188285</v>
      </c>
      <c r="AP385" s="128">
        <f t="shared" si="304"/>
        <v>1060.433503171914</v>
      </c>
      <c r="AQ385" s="128">
        <f t="shared" si="304"/>
        <v>1134.347190496962</v>
      </c>
      <c r="AR385" s="128">
        <f t="shared" si="304"/>
        <v>1234.1452367109096</v>
      </c>
      <c r="AS385" s="128">
        <f t="shared" si="304"/>
        <v>1287.5256921041598</v>
      </c>
      <c r="AT385" s="128">
        <f t="shared" si="304"/>
        <v>1328.3435046571765</v>
      </c>
      <c r="AU385" s="128">
        <f t="shared" si="304"/>
        <v>1398.6789724982702</v>
      </c>
      <c r="AV385" s="128">
        <f t="shared" si="304"/>
        <v>1455.3434406898077</v>
      </c>
      <c r="AW385" s="128">
        <f t="shared" si="304"/>
        <v>1493.0648945062583</v>
      </c>
      <c r="AX385" s="128">
        <f t="shared" si="304"/>
        <v>1576.4549493432569</v>
      </c>
      <c r="AY385" s="128">
        <f t="shared" si="304"/>
        <v>1614.5033683687213</v>
      </c>
      <c r="AZ385" s="128">
        <f t="shared" si="304"/>
        <v>1690.4182080341197</v>
      </c>
      <c r="BA385" s="128">
        <f t="shared" si="304"/>
        <v>1809.0822594488852</v>
      </c>
      <c r="BB385" s="128">
        <f t="shared" si="304"/>
        <v>1877.8065407440192</v>
      </c>
      <c r="BC385" s="128">
        <f t="shared" si="304"/>
        <v>2029.9736011765178</v>
      </c>
      <c r="BD385" s="128">
        <f t="shared" si="304"/>
        <v>2159.1617252542014</v>
      </c>
      <c r="BE385" s="128">
        <f t="shared" si="304"/>
        <v>2208.00193357231</v>
      </c>
      <c r="BF385" s="128">
        <f t="shared" si="304"/>
        <v>2112.8820232307871</v>
      </c>
      <c r="BG385" s="128">
        <f t="shared" si="304"/>
        <v>2224.0200691204632</v>
      </c>
      <c r="BH385" s="128">
        <f t="shared" si="304"/>
        <v>2292.4314906371897</v>
      </c>
      <c r="BI385" s="128">
        <f t="shared" si="304"/>
        <v>2286.552206942592</v>
      </c>
      <c r="BJ385" s="128">
        <f t="shared" si="304"/>
        <v>2344.1337020737851</v>
      </c>
      <c r="BK385" s="128">
        <f t="shared" si="304"/>
        <v>2435.0361010212146</v>
      </c>
      <c r="BL385" s="128">
        <f t="shared" si="304"/>
        <v>2403.9008994339929</v>
      </c>
      <c r="BM385" s="128">
        <f t="shared" si="304"/>
        <v>2277.7111969408343</v>
      </c>
      <c r="BN385" s="128">
        <f t="shared" si="304"/>
        <v>2359.4083918685296</v>
      </c>
      <c r="BO385" s="128">
        <f t="shared" si="304"/>
        <v>2581.5011033199025</v>
      </c>
      <c r="BP385" s="128">
        <f t="shared" si="304"/>
        <v>2572.181641495903</v>
      </c>
      <c r="BQ385" s="128">
        <f t="shared" si="304"/>
        <v>0</v>
      </c>
      <c r="BR385" s="128">
        <f t="shared" si="304"/>
        <v>0</v>
      </c>
    </row>
    <row r="386" spans="1:70" ht="12.75" customHeight="1" x14ac:dyDescent="0.3">
      <c r="E386" t="s">
        <v>893</v>
      </c>
      <c r="G386" s="47" t="s">
        <v>968</v>
      </c>
      <c r="I386" s="128">
        <f t="shared" ref="I386:AN386" si="305">I358*$F377/($F$380*$F$380)</f>
        <v>0</v>
      </c>
      <c r="J386" s="128">
        <f t="shared" si="305"/>
        <v>0</v>
      </c>
      <c r="K386" s="128">
        <f t="shared" si="305"/>
        <v>0</v>
      </c>
      <c r="L386" s="128">
        <f t="shared" si="305"/>
        <v>0</v>
      </c>
      <c r="M386" s="128">
        <f t="shared" si="305"/>
        <v>0</v>
      </c>
      <c r="N386" s="128">
        <f t="shared" si="305"/>
        <v>0</v>
      </c>
      <c r="O386" s="128">
        <f t="shared" si="305"/>
        <v>0</v>
      </c>
      <c r="P386" s="128">
        <f t="shared" si="305"/>
        <v>0</v>
      </c>
      <c r="Q386" s="128">
        <f t="shared" si="305"/>
        <v>0</v>
      </c>
      <c r="R386" s="128">
        <f t="shared" si="305"/>
        <v>0</v>
      </c>
      <c r="S386" s="128">
        <f t="shared" si="305"/>
        <v>0</v>
      </c>
      <c r="T386" s="128">
        <f t="shared" si="305"/>
        <v>0</v>
      </c>
      <c r="U386" s="128">
        <f t="shared" si="305"/>
        <v>0</v>
      </c>
      <c r="V386" s="128">
        <f t="shared" si="305"/>
        <v>0</v>
      </c>
      <c r="W386" s="128">
        <f t="shared" si="305"/>
        <v>0</v>
      </c>
      <c r="X386" s="128">
        <f t="shared" si="305"/>
        <v>0</v>
      </c>
      <c r="Y386" s="128">
        <f t="shared" si="305"/>
        <v>0</v>
      </c>
      <c r="Z386" s="128">
        <f t="shared" si="305"/>
        <v>0</v>
      </c>
      <c r="AA386" s="128">
        <f t="shared" si="305"/>
        <v>0</v>
      </c>
      <c r="AB386" s="128">
        <f t="shared" si="305"/>
        <v>0</v>
      </c>
      <c r="AC386" s="128">
        <f t="shared" si="305"/>
        <v>1126.8951978058685</v>
      </c>
      <c r="AD386" s="128">
        <f t="shared" si="305"/>
        <v>1138.7288703991389</v>
      </c>
      <c r="AE386" s="128">
        <f t="shared" si="305"/>
        <v>1180.0509426136482</v>
      </c>
      <c r="AF386" s="128">
        <f t="shared" si="305"/>
        <v>1212.8074517383818</v>
      </c>
      <c r="AG386" s="128">
        <f t="shared" si="305"/>
        <v>1273.7841401167577</v>
      </c>
      <c r="AH386" s="128">
        <f t="shared" si="305"/>
        <v>1331.4601889834685</v>
      </c>
      <c r="AI386" s="128">
        <f t="shared" si="305"/>
        <v>1351.9767712498644</v>
      </c>
      <c r="AJ386" s="128">
        <f t="shared" si="305"/>
        <v>1373.4573487657533</v>
      </c>
      <c r="AK386" s="128">
        <f t="shared" si="305"/>
        <v>1393.4814846674872</v>
      </c>
      <c r="AL386" s="128">
        <f t="shared" si="305"/>
        <v>1401.7043368424202</v>
      </c>
      <c r="AM386" s="128">
        <f t="shared" si="305"/>
        <v>1269.6573361246114</v>
      </c>
      <c r="AN386" s="128">
        <f t="shared" si="305"/>
        <v>1152.4873988322406</v>
      </c>
      <c r="AO386" s="128">
        <f t="shared" ref="AO386:BR386" si="306">AO358*$F377/($F$380*$F$380)</f>
        <v>1141.6771928904502</v>
      </c>
      <c r="AP386" s="128">
        <f t="shared" si="306"/>
        <v>1105.4076027717149</v>
      </c>
      <c r="AQ386" s="128">
        <f t="shared" si="306"/>
        <v>1079.6282494389839</v>
      </c>
      <c r="AR386" s="128">
        <f t="shared" si="306"/>
        <v>1074.4385333806013</v>
      </c>
      <c r="AS386" s="128">
        <f t="shared" si="306"/>
        <v>1089.4961950813597</v>
      </c>
      <c r="AT386" s="128">
        <f t="shared" si="306"/>
        <v>1072.5444782690211</v>
      </c>
      <c r="AU386" s="128">
        <f t="shared" si="306"/>
        <v>1056.2351425289758</v>
      </c>
      <c r="AV386" s="128">
        <f t="shared" si="306"/>
        <v>1018.4721500250616</v>
      </c>
      <c r="AW386" s="128">
        <f t="shared" si="306"/>
        <v>1053.1715267161751</v>
      </c>
      <c r="AX386" s="128">
        <f t="shared" si="306"/>
        <v>1076.0758236156664</v>
      </c>
      <c r="AY386" s="128">
        <f t="shared" si="306"/>
        <v>1078.7382159828471</v>
      </c>
      <c r="AZ386" s="128">
        <f t="shared" si="306"/>
        <v>1116.2082692092283</v>
      </c>
      <c r="BA386" s="128">
        <f t="shared" si="306"/>
        <v>1143.7513183939338</v>
      </c>
      <c r="BB386" s="128">
        <f t="shared" si="306"/>
        <v>1165.1518527804249</v>
      </c>
      <c r="BC386" s="128">
        <f t="shared" si="306"/>
        <v>1188.7041160395447</v>
      </c>
      <c r="BD386" s="128">
        <f t="shared" si="306"/>
        <v>1217.2214685910531</v>
      </c>
      <c r="BE386" s="128">
        <f t="shared" si="306"/>
        <v>1243.2773192537959</v>
      </c>
      <c r="BF386" s="128">
        <f t="shared" si="306"/>
        <v>1231.7628234335471</v>
      </c>
      <c r="BG386" s="128">
        <f t="shared" si="306"/>
        <v>1258.1463327503709</v>
      </c>
      <c r="BH386" s="128">
        <f t="shared" si="306"/>
        <v>1338.4823896668361</v>
      </c>
      <c r="BI386" s="128">
        <f t="shared" si="306"/>
        <v>1362.2137960896077</v>
      </c>
      <c r="BJ386" s="128">
        <f t="shared" si="306"/>
        <v>1327.4216136628065</v>
      </c>
      <c r="BK386" s="128">
        <f t="shared" si="306"/>
        <v>1296.1321821632862</v>
      </c>
      <c r="BL386" s="128">
        <f t="shared" si="306"/>
        <v>1272.3618913814355</v>
      </c>
      <c r="BM386" s="128">
        <f t="shared" si="306"/>
        <v>1245.547984305751</v>
      </c>
      <c r="BN386" s="128">
        <f t="shared" si="306"/>
        <v>1276.5638321434571</v>
      </c>
      <c r="BO386" s="128">
        <f t="shared" si="306"/>
        <v>1300.3576828146565</v>
      </c>
      <c r="BP386" s="128">
        <f t="shared" si="306"/>
        <v>1257.438705408036</v>
      </c>
      <c r="BQ386" s="128">
        <f t="shared" si="306"/>
        <v>0</v>
      </c>
      <c r="BR386" s="128">
        <f t="shared" si="306"/>
        <v>0</v>
      </c>
    </row>
    <row r="387" spans="1:70" s="82" customFormat="1" ht="12.75" customHeight="1" thickBot="1" x14ac:dyDescent="0.35">
      <c r="A387" s="19"/>
      <c r="B387" s="19"/>
      <c r="C387" s="104"/>
      <c r="D387" s="10"/>
      <c r="E387" s="495" t="s">
        <v>969</v>
      </c>
      <c r="F387" s="495"/>
      <c r="G387" s="495" t="s">
        <v>968</v>
      </c>
      <c r="H387" s="495"/>
      <c r="I387" s="496">
        <f t="shared" ref="I387:AN387" si="307">SUM(I382:I386)</f>
        <v>0</v>
      </c>
      <c r="J387" s="496">
        <f t="shared" si="307"/>
        <v>0</v>
      </c>
      <c r="K387" s="496">
        <f t="shared" si="307"/>
        <v>0</v>
      </c>
      <c r="L387" s="496">
        <f t="shared" si="307"/>
        <v>0</v>
      </c>
      <c r="M387" s="496">
        <f t="shared" si="307"/>
        <v>0</v>
      </c>
      <c r="N387" s="496">
        <f t="shared" si="307"/>
        <v>0</v>
      </c>
      <c r="O387" s="496">
        <f t="shared" si="307"/>
        <v>0</v>
      </c>
      <c r="P387" s="496">
        <f t="shared" si="307"/>
        <v>0</v>
      </c>
      <c r="Q387" s="496">
        <f t="shared" si="307"/>
        <v>0</v>
      </c>
      <c r="R387" s="496">
        <f t="shared" si="307"/>
        <v>0</v>
      </c>
      <c r="S387" s="496">
        <f t="shared" si="307"/>
        <v>0</v>
      </c>
      <c r="T387" s="496">
        <f t="shared" si="307"/>
        <v>0</v>
      </c>
      <c r="U387" s="496">
        <f t="shared" si="307"/>
        <v>0</v>
      </c>
      <c r="V387" s="496">
        <f t="shared" si="307"/>
        <v>0</v>
      </c>
      <c r="W387" s="496">
        <f t="shared" si="307"/>
        <v>0</v>
      </c>
      <c r="X387" s="496">
        <f t="shared" si="307"/>
        <v>0</v>
      </c>
      <c r="Y387" s="496">
        <f t="shared" si="307"/>
        <v>0</v>
      </c>
      <c r="Z387" s="496">
        <f t="shared" si="307"/>
        <v>0</v>
      </c>
      <c r="AA387" s="496">
        <f t="shared" si="307"/>
        <v>0</v>
      </c>
      <c r="AB387" s="496">
        <f t="shared" si="307"/>
        <v>0</v>
      </c>
      <c r="AC387" s="496">
        <f t="shared" si="307"/>
        <v>7990.2359783553375</v>
      </c>
      <c r="AD387" s="496">
        <f t="shared" si="307"/>
        <v>8037.9265299697854</v>
      </c>
      <c r="AE387" s="496">
        <f t="shared" si="307"/>
        <v>8357.3546266596259</v>
      </c>
      <c r="AF387" s="496">
        <f t="shared" si="307"/>
        <v>8414.8808103499996</v>
      </c>
      <c r="AG387" s="496">
        <f t="shared" si="307"/>
        <v>8825.0254256102198</v>
      </c>
      <c r="AH387" s="496">
        <f t="shared" si="307"/>
        <v>9236.9719399133755</v>
      </c>
      <c r="AI387" s="496">
        <f t="shared" si="307"/>
        <v>9482.8875497693589</v>
      </c>
      <c r="AJ387" s="496">
        <f t="shared" si="307"/>
        <v>9721.0393428981115</v>
      </c>
      <c r="AK387" s="496">
        <f t="shared" si="307"/>
        <v>9926.3096671121712</v>
      </c>
      <c r="AL387" s="496">
        <f t="shared" si="307"/>
        <v>10093.393936176059</v>
      </c>
      <c r="AM387" s="496">
        <f t="shared" si="307"/>
        <v>10024.254264741743</v>
      </c>
      <c r="AN387" s="496">
        <f t="shared" si="307"/>
        <v>9721.3229717451832</v>
      </c>
      <c r="AO387" s="496">
        <f t="shared" ref="AO387:BR387" si="308">SUM(AO382:AO386)</f>
        <v>9486.9600754050552</v>
      </c>
      <c r="AP387" s="496">
        <f t="shared" si="308"/>
        <v>9222.6234151619465</v>
      </c>
      <c r="AQ387" s="496">
        <f t="shared" si="308"/>
        <v>9422.678853356485</v>
      </c>
      <c r="AR387" s="496">
        <f t="shared" si="308"/>
        <v>9593.189148065936</v>
      </c>
      <c r="AS387" s="496">
        <f t="shared" si="308"/>
        <v>9806.5799984131736</v>
      </c>
      <c r="AT387" s="496">
        <f t="shared" si="308"/>
        <v>9813.9386378064592</v>
      </c>
      <c r="AU387" s="496">
        <f t="shared" si="308"/>
        <v>9747.9074030171923</v>
      </c>
      <c r="AV387" s="496">
        <f t="shared" si="308"/>
        <v>9613.5689610465179</v>
      </c>
      <c r="AW387" s="496">
        <f t="shared" si="308"/>
        <v>9915.8313659224659</v>
      </c>
      <c r="AX387" s="496">
        <f t="shared" si="308"/>
        <v>10400.84062915886</v>
      </c>
      <c r="AY387" s="496">
        <f t="shared" si="308"/>
        <v>10513.080090098041</v>
      </c>
      <c r="AZ387" s="496">
        <f t="shared" si="308"/>
        <v>11332.183285353092</v>
      </c>
      <c r="BA387" s="496">
        <f t="shared" si="308"/>
        <v>12257.977636376636</v>
      </c>
      <c r="BB387" s="496">
        <f t="shared" si="308"/>
        <v>13113.731125429886</v>
      </c>
      <c r="BC387" s="496">
        <f t="shared" si="308"/>
        <v>13809.339440176784</v>
      </c>
      <c r="BD387" s="496">
        <f t="shared" si="308"/>
        <v>14412.054067098306</v>
      </c>
      <c r="BE387" s="496">
        <f t="shared" si="308"/>
        <v>14919.021089139245</v>
      </c>
      <c r="BF387" s="496">
        <f t="shared" si="308"/>
        <v>15161.648140624271</v>
      </c>
      <c r="BG387" s="496">
        <f t="shared" si="308"/>
        <v>16153.453492481314</v>
      </c>
      <c r="BH387" s="496">
        <f t="shared" si="308"/>
        <v>17304.59667618739</v>
      </c>
      <c r="BI387" s="496">
        <f t="shared" si="308"/>
        <v>17819.1442051087</v>
      </c>
      <c r="BJ387" s="496">
        <f t="shared" si="308"/>
        <v>18092.843440878474</v>
      </c>
      <c r="BK387" s="496">
        <f t="shared" si="308"/>
        <v>17855.924580653846</v>
      </c>
      <c r="BL387" s="496">
        <f t="shared" si="308"/>
        <v>17307.71178843419</v>
      </c>
      <c r="BM387" s="496">
        <f t="shared" si="308"/>
        <v>16090.37253244997</v>
      </c>
      <c r="BN387" s="496">
        <f t="shared" si="308"/>
        <v>16648.3258753995</v>
      </c>
      <c r="BO387" s="496">
        <f t="shared" si="308"/>
        <v>17281.065727986977</v>
      </c>
      <c r="BP387" s="496">
        <f t="shared" si="308"/>
        <v>17708.6187136472</v>
      </c>
      <c r="BQ387" s="496">
        <f t="shared" si="308"/>
        <v>0</v>
      </c>
      <c r="BR387" s="496">
        <f t="shared" si="308"/>
        <v>0</v>
      </c>
    </row>
    <row r="389" spans="1:70" ht="12.75" customHeight="1" x14ac:dyDescent="0.3">
      <c r="B389" s="13" t="s">
        <v>975</v>
      </c>
    </row>
    <row r="390" spans="1:70" ht="12.75" customHeight="1" x14ac:dyDescent="0.3">
      <c r="E390" s="493" t="str">
        <f xml:space="preserve"> 'General Inputs'!E$54</f>
        <v>Anthracite EIA Carbon Intensity</v>
      </c>
      <c r="F390" s="430">
        <f xml:space="preserve"> 'General Inputs'!F$54</f>
        <v>2.5786756901416119</v>
      </c>
      <c r="G390" s="301" t="str">
        <f xml:space="preserve"> 'General Inputs'!G$54</f>
        <v>co2etons / shortton</v>
      </c>
    </row>
    <row r="391" spans="1:70" ht="12.75" customHeight="1" x14ac:dyDescent="0.3">
      <c r="E391" s="493" t="str">
        <f xml:space="preserve"> 'General Inputs'!E$55</f>
        <v>Coke EIA Carbon Intensity</v>
      </c>
      <c r="F391" s="430">
        <f xml:space="preserve"> 'General Inputs'!F$55</f>
        <v>2.8302746051473728</v>
      </c>
      <c r="G391" s="301" t="str">
        <f xml:space="preserve"> 'General Inputs'!G$55</f>
        <v>co2etons / shortton</v>
      </c>
    </row>
    <row r="392" spans="1:70" ht="12.75" customHeight="1" x14ac:dyDescent="0.3">
      <c r="E392" s="493" t="str">
        <f xml:space="preserve"> 'General Inputs'!E$56</f>
        <v>Bituminous EIA Carbon Intensity</v>
      </c>
      <c r="F392" s="430">
        <f xml:space="preserve"> 'General Inputs'!F$56</f>
        <v>2.2368027142999702</v>
      </c>
      <c r="G392" s="301" t="str">
        <f xml:space="preserve"> 'General Inputs'!G$56</f>
        <v>co2etons / shortton</v>
      </c>
    </row>
    <row r="393" spans="1:70" ht="12.75" customHeight="1" x14ac:dyDescent="0.3">
      <c r="E393" s="493" t="str">
        <f xml:space="preserve"> 'General Inputs'!E$57</f>
        <v>Subbituminous EIA Carbon Intensity</v>
      </c>
      <c r="F393" s="430">
        <f xml:space="preserve"> 'General Inputs'!F$57</f>
        <v>1.6855058921718937</v>
      </c>
      <c r="G393" s="301" t="str">
        <f xml:space="preserve"> 'General Inputs'!G$57</f>
        <v>co2etons / shortton</v>
      </c>
    </row>
    <row r="394" spans="1:70" ht="12.75" customHeight="1" x14ac:dyDescent="0.3">
      <c r="E394" s="493" t="str">
        <f xml:space="preserve"> 'General Inputs'!E$58</f>
        <v>Lignite EIA Carbon Intensity</v>
      </c>
      <c r="F394" s="430">
        <f xml:space="preserve"> 'General Inputs'!F$58</f>
        <v>1.266249965980532</v>
      </c>
      <c r="G394" s="301" t="str">
        <f xml:space="preserve"> 'General Inputs'!G$58</f>
        <v>co2etons / shortton</v>
      </c>
    </row>
    <row r="396" spans="1:70" ht="12.75" customHeight="1" x14ac:dyDescent="0.3">
      <c r="E396" s="301" t="str">
        <f xml:space="preserve"> 'General Inputs'!E$66</f>
        <v>ton -&gt; short ton</v>
      </c>
      <c r="F396" s="489">
        <f xml:space="preserve"> 'General Inputs'!F$66</f>
        <v>1.1023000000000001</v>
      </c>
      <c r="G396" s="301" t="str">
        <f xml:space="preserve"> 'General Inputs'!G$66</f>
        <v>ratio</v>
      </c>
    </row>
    <row r="398" spans="1:70" ht="12.75" customHeight="1" x14ac:dyDescent="0.3">
      <c r="E398" s="47" t="s">
        <v>976</v>
      </c>
      <c r="F398" s="417">
        <f>F390*$F$396</f>
        <v>2.8424742132430989</v>
      </c>
      <c r="G398" s="47" t="s">
        <v>728</v>
      </c>
    </row>
    <row r="399" spans="1:70" ht="12.75" customHeight="1" x14ac:dyDescent="0.3">
      <c r="E399" s="47" t="s">
        <v>974</v>
      </c>
      <c r="F399" s="417">
        <f>F391*$F$396</f>
        <v>3.1198116972539491</v>
      </c>
      <c r="G399" s="47" t="s">
        <v>728</v>
      </c>
    </row>
    <row r="400" spans="1:70" ht="12.75" customHeight="1" x14ac:dyDescent="0.3">
      <c r="E400" s="47" t="s">
        <v>971</v>
      </c>
      <c r="F400" s="417">
        <f>F392*$F$396</f>
        <v>2.4656276319728572</v>
      </c>
      <c r="G400" s="47" t="s">
        <v>728</v>
      </c>
    </row>
    <row r="401" spans="1:70" ht="12.75" customHeight="1" x14ac:dyDescent="0.3">
      <c r="E401" s="47" t="s">
        <v>972</v>
      </c>
      <c r="F401" s="417">
        <f>F393*$F$396</f>
        <v>1.8579331449410785</v>
      </c>
      <c r="G401" s="47" t="s">
        <v>728</v>
      </c>
    </row>
    <row r="402" spans="1:70" ht="12.75" customHeight="1" x14ac:dyDescent="0.3">
      <c r="E402" s="47" t="s">
        <v>973</v>
      </c>
      <c r="F402" s="417">
        <f>F394*$F$396</f>
        <v>1.3957873375003405</v>
      </c>
      <c r="G402" s="47" t="s">
        <v>728</v>
      </c>
    </row>
    <row r="403" spans="1:70" s="137" customFormat="1" ht="12.75" customHeight="1" x14ac:dyDescent="0.3">
      <c r="A403" s="134"/>
      <c r="B403" s="134"/>
      <c r="C403" s="135"/>
      <c r="D403" s="136"/>
      <c r="E403" s="439" t="s">
        <v>1206</v>
      </c>
      <c r="F403" s="608">
        <f>AVERAGE(F398:F402)</f>
        <v>2.336326804982265</v>
      </c>
      <c r="G403" s="439" t="s">
        <v>1204</v>
      </c>
      <c r="H403" s="136"/>
      <c r="I403" s="568"/>
      <c r="J403" s="568"/>
      <c r="K403" s="568"/>
      <c r="L403" s="568"/>
      <c r="M403" s="568"/>
      <c r="N403" s="568"/>
      <c r="O403" s="568"/>
      <c r="P403" s="568"/>
      <c r="Q403" s="568"/>
      <c r="R403" s="568"/>
      <c r="S403" s="568"/>
      <c r="T403" s="568"/>
      <c r="U403" s="568"/>
      <c r="V403" s="568"/>
      <c r="W403" s="568"/>
      <c r="X403" s="568"/>
      <c r="Y403" s="568"/>
      <c r="Z403" s="568"/>
      <c r="AA403" s="568"/>
      <c r="AB403" s="568"/>
      <c r="AC403" s="568"/>
      <c r="AD403" s="568"/>
      <c r="AE403" s="568"/>
      <c r="AF403" s="568"/>
      <c r="AG403" s="568"/>
      <c r="AH403" s="568"/>
      <c r="AI403" s="568"/>
      <c r="AJ403" s="568"/>
      <c r="AK403" s="568"/>
      <c r="AL403" s="568"/>
      <c r="AM403" s="568"/>
      <c r="AN403" s="568"/>
      <c r="AO403" s="568"/>
      <c r="AP403" s="568"/>
      <c r="AQ403" s="568"/>
      <c r="AR403" s="568"/>
      <c r="AS403" s="568"/>
      <c r="AT403" s="568"/>
      <c r="AU403" s="568"/>
      <c r="AV403" s="568"/>
      <c r="AW403" s="568"/>
      <c r="AX403" s="568"/>
      <c r="AY403" s="568"/>
      <c r="AZ403" s="568"/>
      <c r="BA403" s="568"/>
      <c r="BB403" s="568"/>
      <c r="BC403" s="568"/>
      <c r="BD403" s="568"/>
      <c r="BE403" s="568"/>
      <c r="BF403" s="568"/>
      <c r="BG403" s="568"/>
      <c r="BH403" s="568"/>
      <c r="BI403" s="568"/>
      <c r="BJ403" s="568"/>
      <c r="BK403" s="568"/>
      <c r="BL403" s="568"/>
      <c r="BM403" s="568"/>
      <c r="BN403" s="568"/>
      <c r="BO403" s="568"/>
      <c r="BP403" s="568"/>
      <c r="BQ403" s="568"/>
      <c r="BR403" s="136"/>
    </row>
    <row r="405" spans="1:70" ht="12.75" customHeight="1" x14ac:dyDescent="0.3">
      <c r="E405" s="310" t="str">
        <f t="shared" ref="E405:L405" si="309" xml:space="preserve"> E$354</f>
        <v>Anthracite</v>
      </c>
      <c r="F405" s="310">
        <f t="shared" si="309"/>
        <v>0</v>
      </c>
      <c r="G405" s="310" t="str">
        <f t="shared" si="309"/>
        <v>e6tons</v>
      </c>
      <c r="H405" s="310">
        <f t="shared" si="309"/>
        <v>0</v>
      </c>
      <c r="I405" s="310">
        <f t="shared" si="309"/>
        <v>0</v>
      </c>
      <c r="J405" s="310">
        <f t="shared" si="309"/>
        <v>0</v>
      </c>
      <c r="K405" s="310">
        <f t="shared" si="309"/>
        <v>0</v>
      </c>
      <c r="L405" s="310">
        <f t="shared" si="309"/>
        <v>0</v>
      </c>
      <c r="M405" s="310">
        <f t="shared" ref="M405:AR405" si="310" xml:space="preserve"> M$354</f>
        <v>0</v>
      </c>
      <c r="N405" s="310">
        <f t="shared" si="310"/>
        <v>0</v>
      </c>
      <c r="O405" s="310">
        <f t="shared" si="310"/>
        <v>0</v>
      </c>
      <c r="P405" s="310">
        <f t="shared" si="310"/>
        <v>0</v>
      </c>
      <c r="Q405" s="310">
        <f t="shared" si="310"/>
        <v>0</v>
      </c>
      <c r="R405" s="310">
        <f t="shared" si="310"/>
        <v>0</v>
      </c>
      <c r="S405" s="310">
        <f t="shared" si="310"/>
        <v>0</v>
      </c>
      <c r="T405" s="310">
        <f t="shared" si="310"/>
        <v>0</v>
      </c>
      <c r="U405" s="310">
        <f t="shared" si="310"/>
        <v>0</v>
      </c>
      <c r="V405" s="310">
        <f t="shared" si="310"/>
        <v>0</v>
      </c>
      <c r="W405" s="310">
        <f t="shared" si="310"/>
        <v>0</v>
      </c>
      <c r="X405" s="310">
        <f t="shared" si="310"/>
        <v>0</v>
      </c>
      <c r="Y405" s="310">
        <f t="shared" si="310"/>
        <v>0</v>
      </c>
      <c r="Z405" s="310">
        <f t="shared" si="310"/>
        <v>0</v>
      </c>
      <c r="AA405" s="310">
        <f t="shared" si="310"/>
        <v>0</v>
      </c>
      <c r="AB405" s="310">
        <f t="shared" si="310"/>
        <v>0</v>
      </c>
      <c r="AC405" s="310">
        <f t="shared" si="310"/>
        <v>203865.8477854885</v>
      </c>
      <c r="AD405" s="310">
        <f t="shared" si="310"/>
        <v>206194.51561237863</v>
      </c>
      <c r="AE405" s="310">
        <f t="shared" si="310"/>
        <v>214165.30313977049</v>
      </c>
      <c r="AF405" s="310">
        <f t="shared" si="310"/>
        <v>218340.74436920439</v>
      </c>
      <c r="AG405" s="310">
        <f t="shared" si="310"/>
        <v>220103.29405685296</v>
      </c>
      <c r="AH405" s="310">
        <f t="shared" si="310"/>
        <v>233368.03445235055</v>
      </c>
      <c r="AI405" s="310">
        <f t="shared" si="310"/>
        <v>240854.31702490788</v>
      </c>
      <c r="AJ405" s="310">
        <f t="shared" si="310"/>
        <v>243948.61466969337</v>
      </c>
      <c r="AK405" s="310">
        <f t="shared" si="310"/>
        <v>252848.9795384242</v>
      </c>
      <c r="AL405" s="310">
        <f t="shared" si="310"/>
        <v>250688.69333086634</v>
      </c>
      <c r="AM405" s="310">
        <f t="shared" si="310"/>
        <v>251317.97994950102</v>
      </c>
      <c r="AN405" s="310">
        <f t="shared" si="310"/>
        <v>244861.48266684293</v>
      </c>
      <c r="AO405" s="310">
        <f t="shared" si="310"/>
        <v>234948.55245111947</v>
      </c>
      <c r="AP405" s="310">
        <f t="shared" si="310"/>
        <v>228304.40659532975</v>
      </c>
      <c r="AQ405" s="310">
        <f t="shared" si="310"/>
        <v>226946.15300458315</v>
      </c>
      <c r="AR405" s="310">
        <f t="shared" si="310"/>
        <v>231285.48909792432</v>
      </c>
      <c r="AS405" s="310">
        <f t="shared" ref="AS405:BR405" si="311" xml:space="preserve"> AS$354</f>
        <v>233705.05210237863</v>
      </c>
      <c r="AT405" s="310">
        <f t="shared" si="311"/>
        <v>229481.09972522905</v>
      </c>
      <c r="AU405" s="310">
        <f t="shared" si="311"/>
        <v>225340.384280303</v>
      </c>
      <c r="AV405" s="310">
        <f t="shared" si="311"/>
        <v>222285.34226803773</v>
      </c>
      <c r="AW405" s="310">
        <f t="shared" si="311"/>
        <v>236128.95288768303</v>
      </c>
      <c r="AX405" s="310">
        <f t="shared" si="311"/>
        <v>245959.2169646793</v>
      </c>
      <c r="AY405" s="310">
        <f t="shared" si="311"/>
        <v>256406.12713540139</v>
      </c>
      <c r="AZ405" s="310">
        <f t="shared" si="311"/>
        <v>294676.76820383198</v>
      </c>
      <c r="BA405" s="310">
        <f t="shared" si="311"/>
        <v>336783.41486880614</v>
      </c>
      <c r="BB405" s="310">
        <f t="shared" si="311"/>
        <v>374468.69900755148</v>
      </c>
      <c r="BC405" s="310">
        <f t="shared" si="311"/>
        <v>403464.5649252953</v>
      </c>
      <c r="BD405" s="310">
        <f t="shared" si="311"/>
        <v>427083.18713473098</v>
      </c>
      <c r="BE405" s="310">
        <f t="shared" si="311"/>
        <v>441421.26715745439</v>
      </c>
      <c r="BF405" s="310">
        <f t="shared" si="311"/>
        <v>468389.69605416129</v>
      </c>
      <c r="BG405" s="310">
        <f t="shared" si="311"/>
        <v>508999.21044928866</v>
      </c>
      <c r="BH405" s="310">
        <f t="shared" si="311"/>
        <v>549834.72216021945</v>
      </c>
      <c r="BI405" s="310">
        <f t="shared" si="311"/>
        <v>568943.40743509925</v>
      </c>
      <c r="BJ405" s="310">
        <f t="shared" si="311"/>
        <v>578005.89819766756</v>
      </c>
      <c r="BK405" s="310">
        <f t="shared" si="311"/>
        <v>559140.43205912632</v>
      </c>
      <c r="BL405" s="310">
        <f t="shared" si="311"/>
        <v>541769.58113647741</v>
      </c>
      <c r="BM405" s="310">
        <f t="shared" si="311"/>
        <v>493930.945579716</v>
      </c>
      <c r="BN405" s="310">
        <f t="shared" si="311"/>
        <v>505823.61142261093</v>
      </c>
      <c r="BO405" s="310">
        <f t="shared" si="311"/>
        <v>529986.22450077743</v>
      </c>
      <c r="BP405" s="310">
        <f t="shared" si="311"/>
        <v>556622.3732912374</v>
      </c>
      <c r="BQ405" s="310">
        <f t="shared" si="311"/>
        <v>0</v>
      </c>
      <c r="BR405" s="310">
        <f t="shared" si="311"/>
        <v>0</v>
      </c>
    </row>
    <row r="406" spans="1:70" ht="12.75" customHeight="1" x14ac:dyDescent="0.3">
      <c r="E406" s="494" t="str">
        <f t="shared" ref="E406:L406" si="312" xml:space="preserve"> E$355</f>
        <v>Metallurgical coal</v>
      </c>
      <c r="F406" s="494">
        <f t="shared" si="312"/>
        <v>0</v>
      </c>
      <c r="G406" s="494" t="str">
        <f t="shared" si="312"/>
        <v>e6tons</v>
      </c>
      <c r="H406" s="494">
        <f t="shared" si="312"/>
        <v>0</v>
      </c>
      <c r="I406" s="494">
        <f t="shared" si="312"/>
        <v>0</v>
      </c>
      <c r="J406" s="494">
        <f t="shared" si="312"/>
        <v>0</v>
      </c>
      <c r="K406" s="494">
        <f t="shared" si="312"/>
        <v>0</v>
      </c>
      <c r="L406" s="494">
        <f t="shared" si="312"/>
        <v>0</v>
      </c>
      <c r="M406" s="494">
        <f t="shared" ref="M406:AR406" si="313" xml:space="preserve"> M$355</f>
        <v>0</v>
      </c>
      <c r="N406" s="494">
        <f t="shared" si="313"/>
        <v>0</v>
      </c>
      <c r="O406" s="494">
        <f t="shared" si="313"/>
        <v>0</v>
      </c>
      <c r="P406" s="494">
        <f t="shared" si="313"/>
        <v>0</v>
      </c>
      <c r="Q406" s="494">
        <f t="shared" si="313"/>
        <v>0</v>
      </c>
      <c r="R406" s="494">
        <f t="shared" si="313"/>
        <v>0</v>
      </c>
      <c r="S406" s="494">
        <f t="shared" si="313"/>
        <v>0</v>
      </c>
      <c r="T406" s="494">
        <f t="shared" si="313"/>
        <v>0</v>
      </c>
      <c r="U406" s="494">
        <f t="shared" si="313"/>
        <v>0</v>
      </c>
      <c r="V406" s="494">
        <f t="shared" si="313"/>
        <v>0</v>
      </c>
      <c r="W406" s="494">
        <f t="shared" si="313"/>
        <v>0</v>
      </c>
      <c r="X406" s="494">
        <f t="shared" si="313"/>
        <v>0</v>
      </c>
      <c r="Y406" s="494">
        <f t="shared" si="313"/>
        <v>0</v>
      </c>
      <c r="Z406" s="494">
        <f t="shared" si="313"/>
        <v>0</v>
      </c>
      <c r="AA406" s="494">
        <f t="shared" si="313"/>
        <v>0</v>
      </c>
      <c r="AB406" s="494">
        <f t="shared" si="313"/>
        <v>0</v>
      </c>
      <c r="AC406" s="494">
        <f t="shared" si="313"/>
        <v>554932.73750022857</v>
      </c>
      <c r="AD406" s="494">
        <f t="shared" si="313"/>
        <v>558980.13267327042</v>
      </c>
      <c r="AE406" s="494">
        <f t="shared" si="313"/>
        <v>555855.67778067675</v>
      </c>
      <c r="AF406" s="494">
        <f t="shared" si="313"/>
        <v>548397.25452510105</v>
      </c>
      <c r="AG406" s="494">
        <f t="shared" si="313"/>
        <v>581032.29899307177</v>
      </c>
      <c r="AH406" s="494">
        <f t="shared" si="313"/>
        <v>592527.75178151869</v>
      </c>
      <c r="AI406" s="494">
        <f t="shared" si="313"/>
        <v>608424.75731251016</v>
      </c>
      <c r="AJ406" s="494">
        <f t="shared" si="313"/>
        <v>618555.08490258828</v>
      </c>
      <c r="AK406" s="494">
        <f t="shared" si="313"/>
        <v>629367.14904143068</v>
      </c>
      <c r="AL406" s="494">
        <f t="shared" si="313"/>
        <v>642744.80805801682</v>
      </c>
      <c r="AM406" s="494">
        <f t="shared" si="313"/>
        <v>634012.16569913086</v>
      </c>
      <c r="AN406" s="494">
        <f t="shared" si="313"/>
        <v>615112.80049955007</v>
      </c>
      <c r="AO406" s="494">
        <f t="shared" si="313"/>
        <v>598038.58658187883</v>
      </c>
      <c r="AP406" s="494">
        <f t="shared" si="313"/>
        <v>579074.16847249295</v>
      </c>
      <c r="AQ406" s="494">
        <f t="shared" si="313"/>
        <v>566730.4131157198</v>
      </c>
      <c r="AR406" s="494">
        <f t="shared" si="313"/>
        <v>589814.69319098792</v>
      </c>
      <c r="AS406" s="494">
        <f t="shared" ref="AS406:BR406" si="314" xml:space="preserve"> AS$355</f>
        <v>597594.15933518449</v>
      </c>
      <c r="AT406" s="494">
        <f t="shared" si="314"/>
        <v>580104.55086120381</v>
      </c>
      <c r="AU406" s="494">
        <f t="shared" si="314"/>
        <v>564183.04888392077</v>
      </c>
      <c r="AV406" s="494">
        <f t="shared" si="314"/>
        <v>537780.63206697453</v>
      </c>
      <c r="AW406" s="494">
        <f t="shared" si="314"/>
        <v>550538.24894806859</v>
      </c>
      <c r="AX406" s="494">
        <f t="shared" si="314"/>
        <v>576384.26405646186</v>
      </c>
      <c r="AY406" s="494">
        <f t="shared" si="314"/>
        <v>582883.30654857203</v>
      </c>
      <c r="AZ406" s="494">
        <f t="shared" si="314"/>
        <v>626173.06611103227</v>
      </c>
      <c r="BA406" s="494">
        <f t="shared" si="314"/>
        <v>681931.72294110584</v>
      </c>
      <c r="BB406" s="494">
        <f t="shared" si="314"/>
        <v>742490.61192744086</v>
      </c>
      <c r="BC406" s="494">
        <f t="shared" si="314"/>
        <v>771987.6847146902</v>
      </c>
      <c r="BD406" s="494">
        <f t="shared" si="314"/>
        <v>810546.87581514916</v>
      </c>
      <c r="BE406" s="494">
        <f t="shared" si="314"/>
        <v>841986.44530072843</v>
      </c>
      <c r="BF406" s="494">
        <f t="shared" si="314"/>
        <v>867459.77971640474</v>
      </c>
      <c r="BG406" s="494">
        <f t="shared" si="314"/>
        <v>968768.31470921705</v>
      </c>
      <c r="BH406" s="494">
        <f t="shared" si="314"/>
        <v>1041491.7736597206</v>
      </c>
      <c r="BI406" s="494">
        <f t="shared" si="314"/>
        <v>1108569.3627190329</v>
      </c>
      <c r="BJ406" s="494">
        <f t="shared" si="314"/>
        <v>1149212.0375458132</v>
      </c>
      <c r="BK406" s="494">
        <f t="shared" si="314"/>
        <v>1134037.2451757689</v>
      </c>
      <c r="BL406" s="494">
        <f t="shared" si="314"/>
        <v>1107856.9539523902</v>
      </c>
      <c r="BM406" s="494">
        <f t="shared" si="314"/>
        <v>1024825.5611586501</v>
      </c>
      <c r="BN406" s="494">
        <f t="shared" si="314"/>
        <v>1009961.7819751065</v>
      </c>
      <c r="BO406" s="494">
        <f t="shared" si="314"/>
        <v>966346.55223407422</v>
      </c>
      <c r="BP406" s="494">
        <f t="shared" si="314"/>
        <v>998945.39391409769</v>
      </c>
      <c r="BQ406" s="494">
        <f t="shared" si="314"/>
        <v>0</v>
      </c>
      <c r="BR406" s="494">
        <f t="shared" si="314"/>
        <v>0</v>
      </c>
    </row>
    <row r="407" spans="1:70" ht="12.75" customHeight="1" x14ac:dyDescent="0.3">
      <c r="E407" s="494" t="str">
        <f t="shared" ref="E407:L407" si="315" xml:space="preserve"> E$356</f>
        <v>Bituminous</v>
      </c>
      <c r="F407" s="494">
        <f t="shared" si="315"/>
        <v>0</v>
      </c>
      <c r="G407" s="494" t="str">
        <f t="shared" si="315"/>
        <v>e6tons</v>
      </c>
      <c r="H407" s="494">
        <f t="shared" si="315"/>
        <v>0</v>
      </c>
      <c r="I407" s="494">
        <f t="shared" si="315"/>
        <v>0</v>
      </c>
      <c r="J407" s="494">
        <f t="shared" si="315"/>
        <v>0</v>
      </c>
      <c r="K407" s="494">
        <f t="shared" si="315"/>
        <v>0</v>
      </c>
      <c r="L407" s="494">
        <f t="shared" si="315"/>
        <v>0</v>
      </c>
      <c r="M407" s="494">
        <f t="shared" ref="M407:AR407" si="316" xml:space="preserve"> M$356</f>
        <v>0</v>
      </c>
      <c r="N407" s="494">
        <f t="shared" si="316"/>
        <v>0</v>
      </c>
      <c r="O407" s="494">
        <f t="shared" si="316"/>
        <v>0</v>
      </c>
      <c r="P407" s="494">
        <f t="shared" si="316"/>
        <v>0</v>
      </c>
      <c r="Q407" s="494">
        <f t="shared" si="316"/>
        <v>0</v>
      </c>
      <c r="R407" s="494">
        <f t="shared" si="316"/>
        <v>0</v>
      </c>
      <c r="S407" s="494">
        <f t="shared" si="316"/>
        <v>0</v>
      </c>
      <c r="T407" s="494">
        <f t="shared" si="316"/>
        <v>0</v>
      </c>
      <c r="U407" s="494">
        <f t="shared" si="316"/>
        <v>0</v>
      </c>
      <c r="V407" s="494">
        <f t="shared" si="316"/>
        <v>0</v>
      </c>
      <c r="W407" s="494">
        <f t="shared" si="316"/>
        <v>0</v>
      </c>
      <c r="X407" s="494">
        <f t="shared" si="316"/>
        <v>0</v>
      </c>
      <c r="Y407" s="494">
        <f t="shared" si="316"/>
        <v>0</v>
      </c>
      <c r="Z407" s="494">
        <f t="shared" si="316"/>
        <v>0</v>
      </c>
      <c r="AA407" s="494">
        <f t="shared" si="316"/>
        <v>0</v>
      </c>
      <c r="AB407" s="494">
        <f t="shared" si="316"/>
        <v>0</v>
      </c>
      <c r="AC407" s="494">
        <f t="shared" si="316"/>
        <v>1742342.0412234871</v>
      </c>
      <c r="AD407" s="494">
        <f t="shared" si="316"/>
        <v>1737273.6101805316</v>
      </c>
      <c r="AE407" s="494">
        <f t="shared" si="316"/>
        <v>1832862.534148335</v>
      </c>
      <c r="AF407" s="494">
        <f t="shared" si="316"/>
        <v>1843663.7638773562</v>
      </c>
      <c r="AG407" s="494">
        <f t="shared" si="316"/>
        <v>1920277.1042443253</v>
      </c>
      <c r="AH407" s="494">
        <f t="shared" si="316"/>
        <v>2020303.28525259</v>
      </c>
      <c r="AI407" s="494">
        <f t="shared" si="316"/>
        <v>2080469.6700733465</v>
      </c>
      <c r="AJ407" s="494">
        <f t="shared" si="316"/>
        <v>2136654.4529025583</v>
      </c>
      <c r="AK407" s="494">
        <f t="shared" si="316"/>
        <v>2163679.3413898484</v>
      </c>
      <c r="AL407" s="494">
        <f t="shared" si="316"/>
        <v>2206592.4348378298</v>
      </c>
      <c r="AM407" s="494">
        <f t="shared" si="316"/>
        <v>2225126.7888352261</v>
      </c>
      <c r="AN407" s="494">
        <f t="shared" si="316"/>
        <v>2159101.1226079199</v>
      </c>
      <c r="AO407" s="494">
        <f t="shared" si="316"/>
        <v>2094618.4653665517</v>
      </c>
      <c r="AP407" s="494">
        <f t="shared" si="316"/>
        <v>2012867.1271558376</v>
      </c>
      <c r="AQ407" s="494">
        <f t="shared" si="316"/>
        <v>2090065.1511489067</v>
      </c>
      <c r="AR407" s="494">
        <f t="shared" si="316"/>
        <v>2091265.8427625326</v>
      </c>
      <c r="AS407" s="494">
        <f t="shared" ref="AS407:BR407" si="317" xml:space="preserve"> AS$356</f>
        <v>2139551.1102182888</v>
      </c>
      <c r="AT407" s="494">
        <f t="shared" si="317"/>
        <v>2156446.4629967795</v>
      </c>
      <c r="AU407" s="494">
        <f t="shared" si="317"/>
        <v>2129111.665124231</v>
      </c>
      <c r="AV407" s="494">
        <f t="shared" si="317"/>
        <v>2098469.6438631136</v>
      </c>
      <c r="AW407" s="494">
        <f t="shared" si="317"/>
        <v>2163809.5269260001</v>
      </c>
      <c r="AX407" s="494">
        <f t="shared" si="317"/>
        <v>2280155.9429558832</v>
      </c>
      <c r="AY407" s="494">
        <f t="shared" si="317"/>
        <v>2291125.0003523086</v>
      </c>
      <c r="AZ407" s="494">
        <f t="shared" si="317"/>
        <v>2491801.794413263</v>
      </c>
      <c r="BA407" s="494">
        <f t="shared" si="317"/>
        <v>2704990.4305810486</v>
      </c>
      <c r="BB407" s="494">
        <f t="shared" si="317"/>
        <v>2911967.7239753511</v>
      </c>
      <c r="BC407" s="494">
        <f t="shared" si="317"/>
        <v>3061555.6340630767</v>
      </c>
      <c r="BD407" s="494">
        <f t="shared" si="317"/>
        <v>3176341.0024738093</v>
      </c>
      <c r="BE407" s="494">
        <f t="shared" si="317"/>
        <v>3303587.1496719588</v>
      </c>
      <c r="BF407" s="494">
        <f t="shared" si="317"/>
        <v>3389843.4904429009</v>
      </c>
      <c r="BG407" s="494">
        <f t="shared" si="317"/>
        <v>3585459.8162631313</v>
      </c>
      <c r="BH407" s="494">
        <f t="shared" si="317"/>
        <v>3872761.9562281496</v>
      </c>
      <c r="BI407" s="494">
        <f t="shared" si="317"/>
        <v>3982402.8488681209</v>
      </c>
      <c r="BJ407" s="494">
        <f t="shared" si="317"/>
        <v>4031037.3043051888</v>
      </c>
      <c r="BK407" s="494">
        <f t="shared" si="317"/>
        <v>3946415.297532795</v>
      </c>
      <c r="BL407" s="494">
        <f t="shared" si="317"/>
        <v>3791592.0907592485</v>
      </c>
      <c r="BM407" s="494">
        <f t="shared" si="317"/>
        <v>3497709.4933015602</v>
      </c>
      <c r="BN407" s="494">
        <f t="shared" si="317"/>
        <v>3683591.7439406151</v>
      </c>
      <c r="BO407" s="494">
        <f t="shared" si="317"/>
        <v>3863782.9509970783</v>
      </c>
      <c r="BP407" s="494">
        <f t="shared" si="317"/>
        <v>3996089.2510803682</v>
      </c>
      <c r="BQ407" s="494">
        <f t="shared" si="317"/>
        <v>0</v>
      </c>
      <c r="BR407" s="494">
        <f t="shared" si="317"/>
        <v>0</v>
      </c>
    </row>
    <row r="408" spans="1:70" ht="12.75" customHeight="1" x14ac:dyDescent="0.3">
      <c r="E408" s="494" t="str">
        <f t="shared" ref="E408:L408" si="318" xml:space="preserve"> E$357</f>
        <v>Subbituminous</v>
      </c>
      <c r="F408" s="494">
        <f t="shared" si="318"/>
        <v>0</v>
      </c>
      <c r="G408" s="494" t="str">
        <f t="shared" si="318"/>
        <v>e6tons</v>
      </c>
      <c r="H408" s="494">
        <f t="shared" si="318"/>
        <v>0</v>
      </c>
      <c r="I408" s="494">
        <f t="shared" si="318"/>
        <v>0</v>
      </c>
      <c r="J408" s="494">
        <f t="shared" si="318"/>
        <v>0</v>
      </c>
      <c r="K408" s="494">
        <f t="shared" si="318"/>
        <v>0</v>
      </c>
      <c r="L408" s="494">
        <f t="shared" si="318"/>
        <v>0</v>
      </c>
      <c r="M408" s="494">
        <f t="shared" ref="M408:AR408" si="319" xml:space="preserve"> M$357</f>
        <v>0</v>
      </c>
      <c r="N408" s="494">
        <f t="shared" si="319"/>
        <v>0</v>
      </c>
      <c r="O408" s="494">
        <f t="shared" si="319"/>
        <v>0</v>
      </c>
      <c r="P408" s="494">
        <f t="shared" si="319"/>
        <v>0</v>
      </c>
      <c r="Q408" s="494">
        <f t="shared" si="319"/>
        <v>0</v>
      </c>
      <c r="R408" s="494">
        <f t="shared" si="319"/>
        <v>0</v>
      </c>
      <c r="S408" s="494">
        <f t="shared" si="319"/>
        <v>0</v>
      </c>
      <c r="T408" s="494">
        <f t="shared" si="319"/>
        <v>0</v>
      </c>
      <c r="U408" s="494">
        <f t="shared" si="319"/>
        <v>0</v>
      </c>
      <c r="V408" s="494">
        <f t="shared" si="319"/>
        <v>0</v>
      </c>
      <c r="W408" s="494">
        <f t="shared" si="319"/>
        <v>0</v>
      </c>
      <c r="X408" s="494">
        <f t="shared" si="319"/>
        <v>0</v>
      </c>
      <c r="Y408" s="494">
        <f t="shared" si="319"/>
        <v>0</v>
      </c>
      <c r="Z408" s="494">
        <f t="shared" si="319"/>
        <v>0</v>
      </c>
      <c r="AA408" s="494">
        <f t="shared" si="319"/>
        <v>0</v>
      </c>
      <c r="AB408" s="494">
        <f t="shared" si="319"/>
        <v>0</v>
      </c>
      <c r="AC408" s="494">
        <f t="shared" si="319"/>
        <v>327793.41522320145</v>
      </c>
      <c r="AD408" s="494">
        <f t="shared" si="319"/>
        <v>345036.33093761769</v>
      </c>
      <c r="AE408" s="494">
        <f t="shared" si="319"/>
        <v>362775.24470105505</v>
      </c>
      <c r="AF408" s="494">
        <f t="shared" si="319"/>
        <v>366819.42777357885</v>
      </c>
      <c r="AG408" s="494">
        <f t="shared" si="319"/>
        <v>405630.47278907464</v>
      </c>
      <c r="AH408" s="494">
        <f t="shared" si="319"/>
        <v>430217.48608043906</v>
      </c>
      <c r="AI408" s="494">
        <f t="shared" si="319"/>
        <v>439299.07755942392</v>
      </c>
      <c r="AJ408" s="494">
        <f t="shared" si="319"/>
        <v>463742.27649636671</v>
      </c>
      <c r="AK408" s="494">
        <f t="shared" si="319"/>
        <v>500676.65211731644</v>
      </c>
      <c r="AL408" s="494">
        <f t="shared" si="319"/>
        <v>513948.95348098979</v>
      </c>
      <c r="AM408" s="494">
        <f t="shared" si="319"/>
        <v>535595.00939201668</v>
      </c>
      <c r="AN408" s="494">
        <f t="shared" si="319"/>
        <v>559132.09279099794</v>
      </c>
      <c r="AO408" s="494">
        <f t="shared" si="319"/>
        <v>562102.78535852127</v>
      </c>
      <c r="AP408" s="494">
        <f t="shared" si="319"/>
        <v>583845.91842267162</v>
      </c>
      <c r="AQ408" s="494">
        <f t="shared" si="319"/>
        <v>624540.78946476732</v>
      </c>
      <c r="AR408" s="494">
        <f t="shared" si="319"/>
        <v>679486.8862961916</v>
      </c>
      <c r="AS408" s="494">
        <f t="shared" ref="AS408:BR408" si="320" xml:space="preserve"> AS$357</f>
        <v>708876.71688120288</v>
      </c>
      <c r="AT408" s="494">
        <f t="shared" si="320"/>
        <v>731349.8971294103</v>
      </c>
      <c r="AU408" s="494">
        <f t="shared" si="320"/>
        <v>770074.6975968983</v>
      </c>
      <c r="AV408" s="494">
        <f t="shared" si="320"/>
        <v>801272.61653690098</v>
      </c>
      <c r="AW408" s="494">
        <f t="shared" si="320"/>
        <v>822041.02566564723</v>
      </c>
      <c r="AX408" s="494">
        <f t="shared" si="320"/>
        <v>867953.32757613435</v>
      </c>
      <c r="AY408" s="494">
        <f t="shared" si="320"/>
        <v>888901.75487874809</v>
      </c>
      <c r="AZ408" s="494">
        <f t="shared" si="320"/>
        <v>930698.40611032385</v>
      </c>
      <c r="BA408" s="494">
        <f t="shared" si="320"/>
        <v>996031.61359082826</v>
      </c>
      <c r="BB408" s="494">
        <f t="shared" si="320"/>
        <v>1033869.3384558741</v>
      </c>
      <c r="BC408" s="494">
        <f t="shared" si="320"/>
        <v>1117648.3938008347</v>
      </c>
      <c r="BD408" s="494">
        <f t="shared" si="320"/>
        <v>1188775.8701827361</v>
      </c>
      <c r="BE408" s="494">
        <f t="shared" si="320"/>
        <v>1215665.9639002087</v>
      </c>
      <c r="BF408" s="494">
        <f t="shared" si="320"/>
        <v>1163295.521767332</v>
      </c>
      <c r="BG408" s="494">
        <f t="shared" si="320"/>
        <v>1224485.1147781818</v>
      </c>
      <c r="BH408" s="494">
        <f t="shared" si="320"/>
        <v>1262150.5875367867</v>
      </c>
      <c r="BI408" s="494">
        <f t="shared" si="320"/>
        <v>1258913.6134332032</v>
      </c>
      <c r="BJ408" s="494">
        <f t="shared" si="320"/>
        <v>1290616.4225282227</v>
      </c>
      <c r="BK408" s="494">
        <f t="shared" si="320"/>
        <v>1340664.8173040731</v>
      </c>
      <c r="BL408" s="494">
        <f t="shared" si="320"/>
        <v>1323522.6199747799</v>
      </c>
      <c r="BM408" s="494">
        <f t="shared" si="320"/>
        <v>1254045.9931733557</v>
      </c>
      <c r="BN408" s="494">
        <f t="shared" si="320"/>
        <v>1299026.2523432549</v>
      </c>
      <c r="BO408" s="494">
        <f t="shared" si="320"/>
        <v>1421304.4741312801</v>
      </c>
      <c r="BP408" s="494">
        <f t="shared" si="320"/>
        <v>1416173.4312779915</v>
      </c>
      <c r="BQ408" s="494">
        <f t="shared" si="320"/>
        <v>0</v>
      </c>
      <c r="BR408" s="494">
        <f t="shared" si="320"/>
        <v>0</v>
      </c>
    </row>
    <row r="409" spans="1:70" ht="12.75" customHeight="1" x14ac:dyDescent="0.3">
      <c r="E409" s="494" t="str">
        <f t="shared" ref="E409:L409" si="321" xml:space="preserve"> E$358</f>
        <v>Lignite</v>
      </c>
      <c r="F409" s="494">
        <f t="shared" si="321"/>
        <v>0</v>
      </c>
      <c r="G409" s="494" t="str">
        <f t="shared" si="321"/>
        <v>e6tons</v>
      </c>
      <c r="H409" s="494">
        <f t="shared" si="321"/>
        <v>0</v>
      </c>
      <c r="I409" s="494">
        <f t="shared" si="321"/>
        <v>0</v>
      </c>
      <c r="J409" s="494">
        <f t="shared" si="321"/>
        <v>0</v>
      </c>
      <c r="K409" s="494">
        <f t="shared" si="321"/>
        <v>0</v>
      </c>
      <c r="L409" s="494">
        <f t="shared" si="321"/>
        <v>0</v>
      </c>
      <c r="M409" s="494">
        <f t="shared" ref="M409:AR409" si="322" xml:space="preserve"> M$358</f>
        <v>0</v>
      </c>
      <c r="N409" s="494">
        <f t="shared" si="322"/>
        <v>0</v>
      </c>
      <c r="O409" s="494">
        <f t="shared" si="322"/>
        <v>0</v>
      </c>
      <c r="P409" s="494">
        <f t="shared" si="322"/>
        <v>0</v>
      </c>
      <c r="Q409" s="494">
        <f t="shared" si="322"/>
        <v>0</v>
      </c>
      <c r="R409" s="494">
        <f t="shared" si="322"/>
        <v>0</v>
      </c>
      <c r="S409" s="494">
        <f t="shared" si="322"/>
        <v>0</v>
      </c>
      <c r="T409" s="494">
        <f t="shared" si="322"/>
        <v>0</v>
      </c>
      <c r="U409" s="494">
        <f t="shared" si="322"/>
        <v>0</v>
      </c>
      <c r="V409" s="494">
        <f t="shared" si="322"/>
        <v>0</v>
      </c>
      <c r="W409" s="494">
        <f t="shared" si="322"/>
        <v>0</v>
      </c>
      <c r="X409" s="494">
        <f t="shared" si="322"/>
        <v>0</v>
      </c>
      <c r="Y409" s="494">
        <f t="shared" si="322"/>
        <v>0</v>
      </c>
      <c r="Z409" s="494">
        <f t="shared" si="322"/>
        <v>0</v>
      </c>
      <c r="AA409" s="494">
        <f t="shared" si="322"/>
        <v>0</v>
      </c>
      <c r="AB409" s="494">
        <f t="shared" si="322"/>
        <v>0</v>
      </c>
      <c r="AC409" s="494">
        <f t="shared" si="322"/>
        <v>937594.8063947655</v>
      </c>
      <c r="AD409" s="494">
        <f t="shared" si="322"/>
        <v>947440.61103181529</v>
      </c>
      <c r="AE409" s="494">
        <f t="shared" si="322"/>
        <v>981821.23522227153</v>
      </c>
      <c r="AF409" s="494">
        <f t="shared" si="322"/>
        <v>1009075.1740896761</v>
      </c>
      <c r="AG409" s="494">
        <f t="shared" si="322"/>
        <v>1059808.7529051981</v>
      </c>
      <c r="AH409" s="494">
        <f t="shared" si="322"/>
        <v>1107796.1469202666</v>
      </c>
      <c r="AI409" s="494">
        <f t="shared" si="322"/>
        <v>1124866.2711122923</v>
      </c>
      <c r="AJ409" s="494">
        <f t="shared" si="322"/>
        <v>1142738.4547514378</v>
      </c>
      <c r="AK409" s="494">
        <f t="shared" si="322"/>
        <v>1159398.8557013788</v>
      </c>
      <c r="AL409" s="494">
        <f t="shared" si="322"/>
        <v>1166240.4000685748</v>
      </c>
      <c r="AM409" s="494">
        <f t="shared" si="322"/>
        <v>1056375.1860592489</v>
      </c>
      <c r="AN409" s="494">
        <f t="shared" si="322"/>
        <v>958887.92647661245</v>
      </c>
      <c r="AO409" s="494">
        <f t="shared" si="322"/>
        <v>949893.66244317335</v>
      </c>
      <c r="AP409" s="494">
        <f t="shared" si="322"/>
        <v>919716.78406832076</v>
      </c>
      <c r="AQ409" s="494">
        <f t="shared" si="322"/>
        <v>898267.95027787983</v>
      </c>
      <c r="AR409" s="494">
        <f t="shared" si="322"/>
        <v>893950.02361311344</v>
      </c>
      <c r="AS409" s="494">
        <f t="shared" ref="AS409:BR409" si="323" xml:space="preserve"> AS$358</f>
        <v>906478.23868987395</v>
      </c>
      <c r="AT409" s="494">
        <f t="shared" si="323"/>
        <v>892374.13950330392</v>
      </c>
      <c r="AU409" s="494">
        <f t="shared" si="323"/>
        <v>878804.51163073117</v>
      </c>
      <c r="AV409" s="494">
        <f t="shared" si="323"/>
        <v>847385.09861474461</v>
      </c>
      <c r="AW409" s="494">
        <f t="shared" si="323"/>
        <v>876255.53433411685</v>
      </c>
      <c r="AX409" s="494">
        <f t="shared" si="323"/>
        <v>895312.27524391899</v>
      </c>
      <c r="AY409" s="494">
        <f t="shared" si="323"/>
        <v>897527.42822435079</v>
      </c>
      <c r="AZ409" s="494">
        <f t="shared" si="323"/>
        <v>928703.11108181067</v>
      </c>
      <c r="BA409" s="494">
        <f t="shared" si="323"/>
        <v>951619.36799561826</v>
      </c>
      <c r="BB409" s="494">
        <f t="shared" si="323"/>
        <v>969424.95447243925</v>
      </c>
      <c r="BC409" s="494">
        <f t="shared" si="323"/>
        <v>989020.81374452508</v>
      </c>
      <c r="BD409" s="494">
        <f t="shared" si="323"/>
        <v>1012747.7066237231</v>
      </c>
      <c r="BE409" s="494">
        <f t="shared" si="323"/>
        <v>1034426.5906096979</v>
      </c>
      <c r="BF409" s="494">
        <f t="shared" si="323"/>
        <v>1024846.3461465571</v>
      </c>
      <c r="BG409" s="494">
        <f t="shared" si="323"/>
        <v>1046797.8473669781</v>
      </c>
      <c r="BH409" s="494">
        <f t="shared" si="323"/>
        <v>1113638.7300664247</v>
      </c>
      <c r="BI409" s="494">
        <f t="shared" si="323"/>
        <v>1133383.6393124284</v>
      </c>
      <c r="BJ409" s="494">
        <f t="shared" si="323"/>
        <v>1104435.9877384196</v>
      </c>
      <c r="BK409" s="494">
        <f t="shared" si="323"/>
        <v>1078402.6808913271</v>
      </c>
      <c r="BL409" s="494">
        <f t="shared" si="323"/>
        <v>1058625.4192374034</v>
      </c>
      <c r="BM409" s="494">
        <f t="shared" si="323"/>
        <v>1036315.8202061327</v>
      </c>
      <c r="BN409" s="494">
        <f t="shared" si="323"/>
        <v>1062121.501076177</v>
      </c>
      <c r="BO409" s="494">
        <f t="shared" si="323"/>
        <v>1081918.3649344009</v>
      </c>
      <c r="BP409" s="494">
        <f t="shared" si="323"/>
        <v>1046209.090114016</v>
      </c>
      <c r="BQ409" s="494">
        <f t="shared" si="323"/>
        <v>0</v>
      </c>
      <c r="BR409" s="494">
        <f t="shared" si="323"/>
        <v>0</v>
      </c>
    </row>
    <row r="411" spans="1:70" ht="12.75" customHeight="1" x14ac:dyDescent="0.3">
      <c r="E411" s="301" t="str">
        <f xml:space="preserve"> 'General Inputs'!E$68</f>
        <v>Thousands in a million</v>
      </c>
      <c r="F411" s="301">
        <f xml:space="preserve"> 'General Inputs'!F$68</f>
        <v>1000</v>
      </c>
      <c r="G411" s="301" t="str">
        <f xml:space="preserve"> 'General Inputs'!G$68</f>
        <v>ratio</v>
      </c>
    </row>
    <row r="413" spans="1:70" ht="12.75" customHeight="1" x14ac:dyDescent="0.3">
      <c r="E413" s="310" t="str">
        <f xml:space="preserve"> E$14</f>
        <v>Anthracite</v>
      </c>
      <c r="G413" s="47" t="s">
        <v>968</v>
      </c>
      <c r="I413" s="128">
        <f t="shared" ref="I413:L413" si="324">(I405*$F398)/$F$411</f>
        <v>0</v>
      </c>
      <c r="J413" s="128">
        <f t="shared" si="324"/>
        <v>0</v>
      </c>
      <c r="K413" s="128">
        <f t="shared" si="324"/>
        <v>0</v>
      </c>
      <c r="L413" s="128">
        <f t="shared" si="324"/>
        <v>0</v>
      </c>
      <c r="M413" s="128">
        <f t="shared" ref="M413:AR413" si="325">(M405*$F398)/$F$411</f>
        <v>0</v>
      </c>
      <c r="N413" s="128">
        <f t="shared" si="325"/>
        <v>0</v>
      </c>
      <c r="O413" s="128">
        <f t="shared" si="325"/>
        <v>0</v>
      </c>
      <c r="P413" s="128">
        <f t="shared" si="325"/>
        <v>0</v>
      </c>
      <c r="Q413" s="128">
        <f t="shared" si="325"/>
        <v>0</v>
      </c>
      <c r="R413" s="128">
        <f t="shared" si="325"/>
        <v>0</v>
      </c>
      <c r="S413" s="128">
        <f t="shared" si="325"/>
        <v>0</v>
      </c>
      <c r="T413" s="128">
        <f t="shared" si="325"/>
        <v>0</v>
      </c>
      <c r="U413" s="128">
        <f t="shared" si="325"/>
        <v>0</v>
      </c>
      <c r="V413" s="128">
        <f t="shared" si="325"/>
        <v>0</v>
      </c>
      <c r="W413" s="128">
        <f t="shared" si="325"/>
        <v>0</v>
      </c>
      <c r="X413" s="128">
        <f t="shared" si="325"/>
        <v>0</v>
      </c>
      <c r="Y413" s="128">
        <f t="shared" si="325"/>
        <v>0</v>
      </c>
      <c r="Z413" s="128">
        <f t="shared" si="325"/>
        <v>0</v>
      </c>
      <c r="AA413" s="128">
        <f t="shared" si="325"/>
        <v>0</v>
      </c>
      <c r="AB413" s="128">
        <f t="shared" si="325"/>
        <v>0</v>
      </c>
      <c r="AC413" s="128">
        <f t="shared" si="325"/>
        <v>579.48341529119375</v>
      </c>
      <c r="AD413" s="128">
        <f t="shared" si="325"/>
        <v>586.10259354033792</v>
      </c>
      <c r="AE413" s="128">
        <f t="shared" si="325"/>
        <v>608.7593515461889</v>
      </c>
      <c r="AF413" s="128">
        <f t="shared" si="325"/>
        <v>620.62793556976681</v>
      </c>
      <c r="AG413" s="128">
        <f t="shared" si="325"/>
        <v>625.63793760646752</v>
      </c>
      <c r="AH413" s="128">
        <f t="shared" si="325"/>
        <v>663.34262012603358</v>
      </c>
      <c r="AI413" s="128">
        <f t="shared" si="325"/>
        <v>684.62218529157894</v>
      </c>
      <c r="AJ413" s="128">
        <f t="shared" si="325"/>
        <v>693.41764655498059</v>
      </c>
      <c r="AK413" s="128">
        <f t="shared" si="325"/>
        <v>718.71670418280269</v>
      </c>
      <c r="AL413" s="128">
        <f t="shared" si="325"/>
        <v>712.5761463445948</v>
      </c>
      <c r="AM413" s="128">
        <f t="shared" si="325"/>
        <v>714.36487733080287</v>
      </c>
      <c r="AN413" s="128">
        <f t="shared" si="325"/>
        <v>696.01245029697316</v>
      </c>
      <c r="AO413" s="128">
        <f t="shared" si="325"/>
        <v>667.83520178110075</v>
      </c>
      <c r="AP413" s="128">
        <f t="shared" si="325"/>
        <v>648.94938851699249</v>
      </c>
      <c r="AQ413" s="128">
        <f t="shared" si="325"/>
        <v>645.08858771025041</v>
      </c>
      <c r="AR413" s="128">
        <f t="shared" si="325"/>
        <v>657.4230386581678</v>
      </c>
      <c r="AS413" s="128">
        <f t="shared" ref="AS413:BR413" si="326">(AS405*$F398)/$F$411</f>
        <v>664.30058410564607</v>
      </c>
      <c r="AT413" s="128">
        <f t="shared" si="326"/>
        <v>652.2941083956315</v>
      </c>
      <c r="AU413" s="128">
        <f t="shared" si="326"/>
        <v>640.5242315190518</v>
      </c>
      <c r="AV413" s="128">
        <f t="shared" si="326"/>
        <v>631.84035337881346</v>
      </c>
      <c r="AW413" s="128">
        <f t="shared" si="326"/>
        <v>671.19045958333356</v>
      </c>
      <c r="AX413" s="128">
        <f t="shared" si="326"/>
        <v>699.1327317315654</v>
      </c>
      <c r="AY413" s="128">
        <f t="shared" si="326"/>
        <v>728.82780449991014</v>
      </c>
      <c r="AZ413" s="128">
        <f t="shared" si="326"/>
        <v>837.61111486120626</v>
      </c>
      <c r="BA413" s="128">
        <f t="shared" si="326"/>
        <v>957.29817221253393</v>
      </c>
      <c r="BB413" s="128">
        <f t="shared" si="326"/>
        <v>1064.4176205956569</v>
      </c>
      <c r="BC413" s="128">
        <f t="shared" si="326"/>
        <v>1146.837621757498</v>
      </c>
      <c r="BD413" s="128">
        <f t="shared" si="326"/>
        <v>1213.9729463401497</v>
      </c>
      <c r="BE413" s="128">
        <f t="shared" si="326"/>
        <v>1254.7285690721569</v>
      </c>
      <c r="BF413" s="128">
        <f t="shared" si="326"/>
        <v>1331.3856327827264</v>
      </c>
      <c r="BG413" s="128">
        <f t="shared" si="326"/>
        <v>1446.8171302632002</v>
      </c>
      <c r="BH413" s="128">
        <f t="shared" si="326"/>
        <v>1562.8910192861078</v>
      </c>
      <c r="BI413" s="128">
        <f t="shared" si="326"/>
        <v>1617.2069644289318</v>
      </c>
      <c r="BJ413" s="128">
        <f t="shared" si="326"/>
        <v>1642.9668607292858</v>
      </c>
      <c r="BK413" s="128">
        <f t="shared" si="326"/>
        <v>1589.3422597096717</v>
      </c>
      <c r="BL413" s="128">
        <f t="shared" si="326"/>
        <v>1539.9660638999517</v>
      </c>
      <c r="BM413" s="128">
        <f t="shared" si="326"/>
        <v>1403.9859759331232</v>
      </c>
      <c r="BN413" s="128">
        <f t="shared" si="326"/>
        <v>1437.7905719182688</v>
      </c>
      <c r="BO413" s="128">
        <f t="shared" si="326"/>
        <v>1506.4721765175277</v>
      </c>
      <c r="BP413" s="128">
        <f t="shared" si="326"/>
        <v>1582.1847425945166</v>
      </c>
      <c r="BQ413" s="128">
        <f t="shared" si="326"/>
        <v>0</v>
      </c>
      <c r="BR413" s="128">
        <f t="shared" si="326"/>
        <v>0</v>
      </c>
    </row>
    <row r="414" spans="1:70" ht="12.75" customHeight="1" x14ac:dyDescent="0.3">
      <c r="E414" s="494" t="str">
        <f xml:space="preserve"> E$15</f>
        <v>Metallurgical coal</v>
      </c>
      <c r="G414" s="47" t="s">
        <v>968</v>
      </c>
      <c r="I414" s="128">
        <f t="shared" ref="I414:L414" si="327">(I406*$F399)/$F$411</f>
        <v>0</v>
      </c>
      <c r="J414" s="128">
        <f t="shared" si="327"/>
        <v>0</v>
      </c>
      <c r="K414" s="128">
        <f t="shared" si="327"/>
        <v>0</v>
      </c>
      <c r="L414" s="128">
        <f t="shared" si="327"/>
        <v>0</v>
      </c>
      <c r="M414" s="128">
        <f t="shared" ref="M414:AR414" si="328">(M406*$F399)/$F$411</f>
        <v>0</v>
      </c>
      <c r="N414" s="128">
        <f t="shared" si="328"/>
        <v>0</v>
      </c>
      <c r="O414" s="128">
        <f t="shared" si="328"/>
        <v>0</v>
      </c>
      <c r="P414" s="128">
        <f t="shared" si="328"/>
        <v>0</v>
      </c>
      <c r="Q414" s="128">
        <f t="shared" si="328"/>
        <v>0</v>
      </c>
      <c r="R414" s="128">
        <f t="shared" si="328"/>
        <v>0</v>
      </c>
      <c r="S414" s="128">
        <f t="shared" si="328"/>
        <v>0</v>
      </c>
      <c r="T414" s="128">
        <f t="shared" si="328"/>
        <v>0</v>
      </c>
      <c r="U414" s="128">
        <f t="shared" si="328"/>
        <v>0</v>
      </c>
      <c r="V414" s="128">
        <f t="shared" si="328"/>
        <v>0</v>
      </c>
      <c r="W414" s="128">
        <f t="shared" si="328"/>
        <v>0</v>
      </c>
      <c r="X414" s="128">
        <f t="shared" si="328"/>
        <v>0</v>
      </c>
      <c r="Y414" s="128">
        <f t="shared" si="328"/>
        <v>0</v>
      </c>
      <c r="Z414" s="128">
        <f t="shared" si="328"/>
        <v>0</v>
      </c>
      <c r="AA414" s="128">
        <f t="shared" si="328"/>
        <v>0</v>
      </c>
      <c r="AB414" s="128">
        <f t="shared" si="328"/>
        <v>0</v>
      </c>
      <c r="AC414" s="128">
        <f t="shared" si="328"/>
        <v>1731.2856456423683</v>
      </c>
      <c r="AD414" s="128">
        <f t="shared" si="328"/>
        <v>1743.9127564466335</v>
      </c>
      <c r="AE414" s="128">
        <f t="shared" si="328"/>
        <v>1734.1650455251774</v>
      </c>
      <c r="AF414" s="128">
        <f t="shared" si="328"/>
        <v>1710.8961694093614</v>
      </c>
      <c r="AG414" s="128">
        <f t="shared" si="328"/>
        <v>1812.7113628809393</v>
      </c>
      <c r="AH414" s="128">
        <f t="shared" si="328"/>
        <v>1848.5750109555665</v>
      </c>
      <c r="AI414" s="128">
        <f t="shared" si="328"/>
        <v>1898.1706747624644</v>
      </c>
      <c r="AJ414" s="128">
        <f t="shared" si="328"/>
        <v>1929.7753892750047</v>
      </c>
      <c r="AK414" s="128">
        <f t="shared" si="328"/>
        <v>1963.5069934468252</v>
      </c>
      <c r="AL414" s="128">
        <f t="shared" si="328"/>
        <v>2005.2427705286452</v>
      </c>
      <c r="AM414" s="128">
        <f t="shared" si="328"/>
        <v>1977.9985707494575</v>
      </c>
      <c r="AN414" s="128">
        <f t="shared" si="328"/>
        <v>1919.036110129131</v>
      </c>
      <c r="AO414" s="128">
        <f t="shared" si="328"/>
        <v>1865.7677778273642</v>
      </c>
      <c r="AP414" s="128">
        <f t="shared" si="328"/>
        <v>1806.6023643780875</v>
      </c>
      <c r="AQ414" s="128">
        <f t="shared" si="328"/>
        <v>1768.0921720279855</v>
      </c>
      <c r="AR414" s="128">
        <f t="shared" si="328"/>
        <v>1840.1107790294932</v>
      </c>
      <c r="AS414" s="128">
        <f t="shared" ref="AS414:BR414" si="329">(AS406*$F399)/$F$411</f>
        <v>1864.3812485045487</v>
      </c>
      <c r="AT414" s="128">
        <f t="shared" si="329"/>
        <v>1809.8169634070323</v>
      </c>
      <c r="AU414" s="128">
        <f t="shared" si="329"/>
        <v>1760.1448753004527</v>
      </c>
      <c r="AV414" s="128">
        <f t="shared" si="329"/>
        <v>1677.7743064791694</v>
      </c>
      <c r="AW414" s="128">
        <f t="shared" si="329"/>
        <v>1717.5756688538911</v>
      </c>
      <c r="AX414" s="128">
        <f t="shared" si="329"/>
        <v>1798.2103691164587</v>
      </c>
      <c r="AY414" s="128">
        <f t="shared" si="329"/>
        <v>1818.4861579042943</v>
      </c>
      <c r="AZ414" s="128">
        <f t="shared" si="329"/>
        <v>1953.542056158569</v>
      </c>
      <c r="BA414" s="128">
        <f t="shared" si="329"/>
        <v>2127.4985659602012</v>
      </c>
      <c r="BB414" s="128">
        <f t="shared" si="329"/>
        <v>2316.4308961924726</v>
      </c>
      <c r="BC414" s="128">
        <f t="shared" si="329"/>
        <v>2408.4562089088845</v>
      </c>
      <c r="BD414" s="128">
        <f t="shared" si="329"/>
        <v>2528.7536243407467</v>
      </c>
      <c r="BE414" s="128">
        <f t="shared" si="329"/>
        <v>2626.8391609784849</v>
      </c>
      <c r="BF414" s="128">
        <f t="shared" si="329"/>
        <v>2706.3111676565736</v>
      </c>
      <c r="BG414" s="128">
        <f t="shared" si="329"/>
        <v>3022.3747201588103</v>
      </c>
      <c r="BH414" s="128">
        <f t="shared" si="329"/>
        <v>3249.2582180573586</v>
      </c>
      <c r="BI414" s="128">
        <f t="shared" si="329"/>
        <v>3458.5276650281949</v>
      </c>
      <c r="BJ414" s="128">
        <f t="shared" si="329"/>
        <v>3585.3251573604725</v>
      </c>
      <c r="BK414" s="128">
        <f t="shared" si="329"/>
        <v>3537.9826626210083</v>
      </c>
      <c r="BL414" s="128">
        <f t="shared" si="329"/>
        <v>3456.3050838247964</v>
      </c>
      <c r="BM414" s="128">
        <f t="shared" si="329"/>
        <v>3197.2627733475988</v>
      </c>
      <c r="BN414" s="128">
        <f t="shared" si="329"/>
        <v>3150.8905811853801</v>
      </c>
      <c r="BO414" s="128">
        <f t="shared" si="329"/>
        <v>3014.8192772608895</v>
      </c>
      <c r="BP414" s="128">
        <f t="shared" si="329"/>
        <v>3116.5215248511558</v>
      </c>
      <c r="BQ414" s="128">
        <f t="shared" si="329"/>
        <v>0</v>
      </c>
      <c r="BR414" s="128">
        <f t="shared" si="329"/>
        <v>0</v>
      </c>
    </row>
    <row r="415" spans="1:70" ht="12.75" customHeight="1" x14ac:dyDescent="0.3">
      <c r="E415" s="494" t="str">
        <f xml:space="preserve"> E$16</f>
        <v>Bituminous</v>
      </c>
      <c r="G415" s="47" t="s">
        <v>968</v>
      </c>
      <c r="I415" s="128">
        <f t="shared" ref="I415:L415" si="330">(I407*$F400)/$F$411</f>
        <v>0</v>
      </c>
      <c r="J415" s="128">
        <f t="shared" si="330"/>
        <v>0</v>
      </c>
      <c r="K415" s="128">
        <f t="shared" si="330"/>
        <v>0</v>
      </c>
      <c r="L415" s="128">
        <f t="shared" si="330"/>
        <v>0</v>
      </c>
      <c r="M415" s="128">
        <f t="shared" ref="M415:AR415" si="331">(M407*$F400)/$F$411</f>
        <v>0</v>
      </c>
      <c r="N415" s="128">
        <f t="shared" si="331"/>
        <v>0</v>
      </c>
      <c r="O415" s="128">
        <f t="shared" si="331"/>
        <v>0</v>
      </c>
      <c r="P415" s="128">
        <f t="shared" si="331"/>
        <v>0</v>
      </c>
      <c r="Q415" s="128">
        <f t="shared" si="331"/>
        <v>0</v>
      </c>
      <c r="R415" s="128">
        <f t="shared" si="331"/>
        <v>0</v>
      </c>
      <c r="S415" s="128">
        <f t="shared" si="331"/>
        <v>0</v>
      </c>
      <c r="T415" s="128">
        <f t="shared" si="331"/>
        <v>0</v>
      </c>
      <c r="U415" s="128">
        <f t="shared" si="331"/>
        <v>0</v>
      </c>
      <c r="V415" s="128">
        <f t="shared" si="331"/>
        <v>0</v>
      </c>
      <c r="W415" s="128">
        <f t="shared" si="331"/>
        <v>0</v>
      </c>
      <c r="X415" s="128">
        <f t="shared" si="331"/>
        <v>0</v>
      </c>
      <c r="Y415" s="128">
        <f t="shared" si="331"/>
        <v>0</v>
      </c>
      <c r="Z415" s="128">
        <f t="shared" si="331"/>
        <v>0</v>
      </c>
      <c r="AA415" s="128">
        <f t="shared" si="331"/>
        <v>0</v>
      </c>
      <c r="AB415" s="128">
        <f t="shared" si="331"/>
        <v>0</v>
      </c>
      <c r="AC415" s="128">
        <f t="shared" si="331"/>
        <v>4295.9666811886209</v>
      </c>
      <c r="AD415" s="128">
        <f t="shared" si="331"/>
        <v>4283.4698175583608</v>
      </c>
      <c r="AE415" s="128">
        <f t="shared" si="331"/>
        <v>4519.1565098039291</v>
      </c>
      <c r="AF415" s="128">
        <f t="shared" si="331"/>
        <v>4545.7883202830908</v>
      </c>
      <c r="AG415" s="128">
        <f t="shared" si="331"/>
        <v>4734.6882892696312</v>
      </c>
      <c r="AH415" s="128">
        <f t="shared" si="331"/>
        <v>4981.3156050843272</v>
      </c>
      <c r="AI415" s="128">
        <f t="shared" si="331"/>
        <v>5129.6635060142971</v>
      </c>
      <c r="AJ415" s="128">
        <f t="shared" si="331"/>
        <v>5268.1942590543949</v>
      </c>
      <c r="AK415" s="128">
        <f t="shared" si="331"/>
        <v>5334.8275708596429</v>
      </c>
      <c r="AL415" s="128">
        <f t="shared" si="331"/>
        <v>5440.6352798384196</v>
      </c>
      <c r="AM415" s="128">
        <f t="shared" si="331"/>
        <v>5486.3340951951668</v>
      </c>
      <c r="AN415" s="128">
        <f t="shared" si="331"/>
        <v>5323.5393881257023</v>
      </c>
      <c r="AO415" s="128">
        <f t="shared" si="331"/>
        <v>5164.5491666483504</v>
      </c>
      <c r="AP415" s="128">
        <f t="shared" si="331"/>
        <v>4962.9808082052559</v>
      </c>
      <c r="AQ415" s="128">
        <f t="shared" si="331"/>
        <v>5153.3223892962706</v>
      </c>
      <c r="AR415" s="128">
        <f t="shared" si="331"/>
        <v>5156.2828477163048</v>
      </c>
      <c r="AS415" s="128">
        <f t="shared" ref="AS415:BR415" si="332">(AS407*$F400)/$F$411</f>
        <v>5275.3363373724169</v>
      </c>
      <c r="AT415" s="128">
        <f t="shared" si="332"/>
        <v>5316.9939860349932</v>
      </c>
      <c r="AU415" s="128">
        <f t="shared" si="332"/>
        <v>5249.596553086044</v>
      </c>
      <c r="AV415" s="128">
        <f t="shared" si="332"/>
        <v>5174.0447387651338</v>
      </c>
      <c r="AW415" s="128">
        <f t="shared" si="332"/>
        <v>5335.1485599148618</v>
      </c>
      <c r="AX415" s="128">
        <f t="shared" si="332"/>
        <v>5622.0154981591513</v>
      </c>
      <c r="AY415" s="128">
        <f t="shared" si="332"/>
        <v>5649.061109172475</v>
      </c>
      <c r="AZ415" s="128">
        <f t="shared" si="332"/>
        <v>6143.8553577048897</v>
      </c>
      <c r="BA415" s="128">
        <f t="shared" si="332"/>
        <v>6669.4991498627905</v>
      </c>
      <c r="BB415" s="128">
        <f t="shared" si="332"/>
        <v>7179.8280836467347</v>
      </c>
      <c r="BC415" s="128">
        <f t="shared" si="332"/>
        <v>7548.6561681681032</v>
      </c>
      <c r="BD415" s="128">
        <f t="shared" si="332"/>
        <v>7831.6741442677903</v>
      </c>
      <c r="BE415" s="128">
        <f t="shared" si="332"/>
        <v>8145.4157608616324</v>
      </c>
      <c r="BF415" s="128">
        <f t="shared" si="332"/>
        <v>8358.091778099335</v>
      </c>
      <c r="BG415" s="128">
        <f t="shared" si="332"/>
        <v>8840.4087963066995</v>
      </c>
      <c r="BH415" s="128">
        <f t="shared" si="332"/>
        <v>9548.7888913293809</v>
      </c>
      <c r="BI415" s="128">
        <f t="shared" si="332"/>
        <v>9819.1225058166638</v>
      </c>
      <c r="BJ415" s="128">
        <f t="shared" si="332"/>
        <v>9939.0369630082532</v>
      </c>
      <c r="BK415" s="128">
        <f t="shared" si="332"/>
        <v>9730.3906048372446</v>
      </c>
      <c r="BL415" s="128">
        <f t="shared" si="332"/>
        <v>9348.6542281457405</v>
      </c>
      <c r="BM415" s="128">
        <f t="shared" si="332"/>
        <v>8624.049175298107</v>
      </c>
      <c r="BN415" s="128">
        <f t="shared" si="332"/>
        <v>9082.3655887670666</v>
      </c>
      <c r="BO415" s="128">
        <f t="shared" si="332"/>
        <v>9526.6500079240232</v>
      </c>
      <c r="BP415" s="128">
        <f t="shared" si="332"/>
        <v>9852.8680772934767</v>
      </c>
      <c r="BQ415" s="128">
        <f t="shared" si="332"/>
        <v>0</v>
      </c>
      <c r="BR415" s="128">
        <f t="shared" si="332"/>
        <v>0</v>
      </c>
    </row>
    <row r="416" spans="1:70" ht="12.75" customHeight="1" x14ac:dyDescent="0.3">
      <c r="E416" s="494" t="str">
        <f xml:space="preserve"> E$17</f>
        <v>Subbituminous</v>
      </c>
      <c r="G416" s="47" t="s">
        <v>968</v>
      </c>
      <c r="I416" s="128">
        <f t="shared" ref="I416:L416" si="333">(I408*$F401)/$F$411</f>
        <v>0</v>
      </c>
      <c r="J416" s="128">
        <f t="shared" si="333"/>
        <v>0</v>
      </c>
      <c r="K416" s="128">
        <f t="shared" si="333"/>
        <v>0</v>
      </c>
      <c r="L416" s="128">
        <f t="shared" si="333"/>
        <v>0</v>
      </c>
      <c r="M416" s="128">
        <f t="shared" ref="M416:AR416" si="334">(M408*$F401)/$F$411</f>
        <v>0</v>
      </c>
      <c r="N416" s="128">
        <f t="shared" si="334"/>
        <v>0</v>
      </c>
      <c r="O416" s="128">
        <f t="shared" si="334"/>
        <v>0</v>
      </c>
      <c r="P416" s="128">
        <f t="shared" si="334"/>
        <v>0</v>
      </c>
      <c r="Q416" s="128">
        <f t="shared" si="334"/>
        <v>0</v>
      </c>
      <c r="R416" s="128">
        <f t="shared" si="334"/>
        <v>0</v>
      </c>
      <c r="S416" s="128">
        <f t="shared" si="334"/>
        <v>0</v>
      </c>
      <c r="T416" s="128">
        <f t="shared" si="334"/>
        <v>0</v>
      </c>
      <c r="U416" s="128">
        <f t="shared" si="334"/>
        <v>0</v>
      </c>
      <c r="V416" s="128">
        <f t="shared" si="334"/>
        <v>0</v>
      </c>
      <c r="W416" s="128">
        <f t="shared" si="334"/>
        <v>0</v>
      </c>
      <c r="X416" s="128">
        <f t="shared" si="334"/>
        <v>0</v>
      </c>
      <c r="Y416" s="128">
        <f t="shared" si="334"/>
        <v>0</v>
      </c>
      <c r="Z416" s="128">
        <f t="shared" si="334"/>
        <v>0</v>
      </c>
      <c r="AA416" s="128">
        <f t="shared" si="334"/>
        <v>0</v>
      </c>
      <c r="AB416" s="128">
        <f t="shared" si="334"/>
        <v>0</v>
      </c>
      <c r="AC416" s="128">
        <f t="shared" si="334"/>
        <v>609.01825083661947</v>
      </c>
      <c r="AD416" s="128">
        <f t="shared" si="334"/>
        <v>641.05443545785886</v>
      </c>
      <c r="AE416" s="128">
        <f t="shared" si="334"/>
        <v>674.01215129420052</v>
      </c>
      <c r="AF416" s="128">
        <f t="shared" si="334"/>
        <v>681.52597306885218</v>
      </c>
      <c r="AG416" s="128">
        <f t="shared" si="334"/>
        <v>753.63429999294203</v>
      </c>
      <c r="AH416" s="128">
        <f t="shared" si="334"/>
        <v>799.31532692207475</v>
      </c>
      <c r="AI416" s="128">
        <f t="shared" si="334"/>
        <v>816.18831673969521</v>
      </c>
      <c r="AJ416" s="128">
        <f t="shared" si="334"/>
        <v>861.60214621302987</v>
      </c>
      <c r="AK416" s="128">
        <f t="shared" si="334"/>
        <v>930.22374686689602</v>
      </c>
      <c r="AL416" s="128">
        <f t="shared" si="334"/>
        <v>954.88279548011133</v>
      </c>
      <c r="AM416" s="128">
        <f t="shared" si="334"/>
        <v>995.09972021445606</v>
      </c>
      <c r="AN416" s="128">
        <f t="shared" si="334"/>
        <v>1038.8300475966657</v>
      </c>
      <c r="AO416" s="128">
        <f t="shared" si="334"/>
        <v>1044.3493957812975</v>
      </c>
      <c r="AP416" s="128">
        <f t="shared" si="334"/>
        <v>1084.7466833760466</v>
      </c>
      <c r="AQ416" s="128">
        <f t="shared" si="334"/>
        <v>1160.3550331142592</v>
      </c>
      <c r="AR416" s="128">
        <f t="shared" si="334"/>
        <v>1262.4412076025044</v>
      </c>
      <c r="AS416" s="128">
        <f t="shared" ref="AS416:BR416" si="335">(AS408*$F401)/$F$411</f>
        <v>1317.0455479705997</v>
      </c>
      <c r="AT416" s="128">
        <f t="shared" si="335"/>
        <v>1358.7992144259795</v>
      </c>
      <c r="AU416" s="128">
        <f t="shared" si="335"/>
        <v>1430.7473047457552</v>
      </c>
      <c r="AV416" s="128">
        <f t="shared" si="335"/>
        <v>1488.7109523975712</v>
      </c>
      <c r="AW416" s="128">
        <f t="shared" si="335"/>
        <v>1527.297268085566</v>
      </c>
      <c r="AX416" s="128">
        <f t="shared" si="335"/>
        <v>1612.5992555656014</v>
      </c>
      <c r="AY416" s="128">
        <f t="shared" si="335"/>
        <v>1651.5200329855161</v>
      </c>
      <c r="AZ416" s="128">
        <f t="shared" si="335"/>
        <v>1729.1754166562032</v>
      </c>
      <c r="BA416" s="128">
        <f t="shared" si="335"/>
        <v>1850.5601482995446</v>
      </c>
      <c r="BB416" s="128">
        <f t="shared" si="335"/>
        <v>1920.8601114554745</v>
      </c>
      <c r="BC416" s="128">
        <f t="shared" si="335"/>
        <v>2076.5159952327299</v>
      </c>
      <c r="BD416" s="128">
        <f t="shared" si="335"/>
        <v>2208.6660911186782</v>
      </c>
      <c r="BE416" s="128">
        <f t="shared" si="335"/>
        <v>2258.6260875069424</v>
      </c>
      <c r="BF416" s="128">
        <f t="shared" si="335"/>
        <v>2161.325307253052</v>
      </c>
      <c r="BG416" s="128">
        <f t="shared" si="335"/>
        <v>2275.0114802333646</v>
      </c>
      <c r="BH416" s="128">
        <f t="shared" si="335"/>
        <v>2344.9914104914519</v>
      </c>
      <c r="BI416" s="128">
        <f t="shared" si="335"/>
        <v>2338.9773290150883</v>
      </c>
      <c r="BJ416" s="128">
        <f t="shared" si="335"/>
        <v>2397.8790288204646</v>
      </c>
      <c r="BK416" s="128">
        <f t="shared" si="335"/>
        <v>2490.8656003256133</v>
      </c>
      <c r="BL416" s="128">
        <f t="shared" si="335"/>
        <v>2459.0165437303986</v>
      </c>
      <c r="BM416" s="128">
        <f t="shared" si="335"/>
        <v>2329.9336159973313</v>
      </c>
      <c r="BN416" s="128">
        <f t="shared" si="335"/>
        <v>2413.5039303771268</v>
      </c>
      <c r="BO416" s="128">
        <f t="shared" si="335"/>
        <v>2640.6886915415548</v>
      </c>
      <c r="BP416" s="128">
        <f t="shared" si="335"/>
        <v>2631.1555569563175</v>
      </c>
      <c r="BQ416" s="128">
        <f t="shared" si="335"/>
        <v>0</v>
      </c>
      <c r="BR416" s="128">
        <f t="shared" si="335"/>
        <v>0</v>
      </c>
    </row>
    <row r="417" spans="2:70" ht="12.75" customHeight="1" x14ac:dyDescent="0.3">
      <c r="E417" s="494" t="str">
        <f xml:space="preserve"> E$18</f>
        <v>Lignite</v>
      </c>
      <c r="G417" s="47" t="s">
        <v>968</v>
      </c>
      <c r="I417" s="128">
        <f t="shared" ref="I417:L417" si="336">(I409*$F402)/$F$411</f>
        <v>0</v>
      </c>
      <c r="J417" s="128">
        <f t="shared" si="336"/>
        <v>0</v>
      </c>
      <c r="K417" s="128">
        <f t="shared" si="336"/>
        <v>0</v>
      </c>
      <c r="L417" s="128">
        <f t="shared" si="336"/>
        <v>0</v>
      </c>
      <c r="M417" s="128">
        <f t="shared" ref="M417:AR417" si="337">(M409*$F402)/$F$411</f>
        <v>0</v>
      </c>
      <c r="N417" s="128">
        <f t="shared" si="337"/>
        <v>0</v>
      </c>
      <c r="O417" s="128">
        <f t="shared" si="337"/>
        <v>0</v>
      </c>
      <c r="P417" s="128">
        <f t="shared" si="337"/>
        <v>0</v>
      </c>
      <c r="Q417" s="128">
        <f t="shared" si="337"/>
        <v>0</v>
      </c>
      <c r="R417" s="128">
        <f t="shared" si="337"/>
        <v>0</v>
      </c>
      <c r="S417" s="128">
        <f t="shared" si="337"/>
        <v>0</v>
      </c>
      <c r="T417" s="128">
        <f t="shared" si="337"/>
        <v>0</v>
      </c>
      <c r="U417" s="128">
        <f t="shared" si="337"/>
        <v>0</v>
      </c>
      <c r="V417" s="128">
        <f t="shared" si="337"/>
        <v>0</v>
      </c>
      <c r="W417" s="128">
        <f t="shared" si="337"/>
        <v>0</v>
      </c>
      <c r="X417" s="128">
        <f t="shared" si="337"/>
        <v>0</v>
      </c>
      <c r="Y417" s="128">
        <f t="shared" si="337"/>
        <v>0</v>
      </c>
      <c r="Z417" s="128">
        <f t="shared" si="337"/>
        <v>0</v>
      </c>
      <c r="AA417" s="128">
        <f t="shared" si="337"/>
        <v>0</v>
      </c>
      <c r="AB417" s="128">
        <f t="shared" si="337"/>
        <v>0</v>
      </c>
      <c r="AC417" s="128">
        <f t="shared" si="337"/>
        <v>1308.6829584718969</v>
      </c>
      <c r="AD417" s="128">
        <f t="shared" si="337"/>
        <v>1322.4256079117931</v>
      </c>
      <c r="AE417" s="128">
        <f t="shared" si="337"/>
        <v>1370.4136478121898</v>
      </c>
      <c r="AF417" s="128">
        <f t="shared" si="337"/>
        <v>1408.4543505803217</v>
      </c>
      <c r="AG417" s="128">
        <f t="shared" si="337"/>
        <v>1479.2676374771027</v>
      </c>
      <c r="AH417" s="128">
        <f t="shared" si="337"/>
        <v>1546.2478344029748</v>
      </c>
      <c r="AI417" s="128">
        <f t="shared" si="337"/>
        <v>1570.0740975997626</v>
      </c>
      <c r="AJ417" s="128">
        <f t="shared" si="337"/>
        <v>1595.0198652167626</v>
      </c>
      <c r="AK417" s="128">
        <f t="shared" si="337"/>
        <v>1618.2742419003689</v>
      </c>
      <c r="AL417" s="128">
        <f t="shared" si="337"/>
        <v>1627.823582897048</v>
      </c>
      <c r="AM417" s="128">
        <f t="shared" si="337"/>
        <v>1474.4751083510657</v>
      </c>
      <c r="AN417" s="128">
        <f t="shared" si="337"/>
        <v>1338.4036258580131</v>
      </c>
      <c r="AO417" s="128">
        <f t="shared" si="337"/>
        <v>1325.8495460100041</v>
      </c>
      <c r="AP417" s="128">
        <f t="shared" si="337"/>
        <v>1283.729041289097</v>
      </c>
      <c r="AQ417" s="128">
        <f t="shared" si="337"/>
        <v>1253.7910306802501</v>
      </c>
      <c r="AR417" s="128">
        <f t="shared" si="337"/>
        <v>1247.764123317314</v>
      </c>
      <c r="AS417" s="128">
        <f t="shared" ref="AS417:BR417" si="338">(AS409*$F402)/$F$411</f>
        <v>1265.2508472829372</v>
      </c>
      <c r="AT417" s="128">
        <f t="shared" si="338"/>
        <v>1245.564524231474</v>
      </c>
      <c r="AU417" s="128">
        <f t="shared" si="338"/>
        <v>1226.6242094723452</v>
      </c>
      <c r="AV417" s="128">
        <f t="shared" si="338"/>
        <v>1182.769390632938</v>
      </c>
      <c r="AW417" s="128">
        <f t="shared" si="338"/>
        <v>1223.0663792381552</v>
      </c>
      <c r="AX417" s="128">
        <f t="shared" si="338"/>
        <v>1249.6655368940817</v>
      </c>
      <c r="AY417" s="128">
        <f t="shared" si="338"/>
        <v>1252.7574193747944</v>
      </c>
      <c r="AZ417" s="128">
        <f t="shared" si="338"/>
        <v>1296.2720427451634</v>
      </c>
      <c r="BA417" s="128">
        <f t="shared" si="338"/>
        <v>1328.2582639683606</v>
      </c>
      <c r="BB417" s="128">
        <f t="shared" si="338"/>
        <v>1353.1110761094747</v>
      </c>
      <c r="BC417" s="128">
        <f t="shared" si="338"/>
        <v>1380.4627283488908</v>
      </c>
      <c r="BD417" s="128">
        <f t="shared" si="338"/>
        <v>1413.5804249879025</v>
      </c>
      <c r="BE417" s="128">
        <f t="shared" si="338"/>
        <v>1443.8395367466649</v>
      </c>
      <c r="BF417" s="128">
        <f t="shared" si="338"/>
        <v>1430.4675528348553</v>
      </c>
      <c r="BG417" s="128">
        <f t="shared" si="338"/>
        <v>1461.107180277442</v>
      </c>
      <c r="BH417" s="128">
        <f t="shared" si="338"/>
        <v>1554.4028379766753</v>
      </c>
      <c r="BI417" s="128">
        <f t="shared" si="338"/>
        <v>1581.9625322823406</v>
      </c>
      <c r="BJ417" s="128">
        <f t="shared" si="338"/>
        <v>1541.5577667649673</v>
      </c>
      <c r="BK417" s="128">
        <f t="shared" si="338"/>
        <v>1505.2208067145348</v>
      </c>
      <c r="BL417" s="128">
        <f t="shared" si="338"/>
        <v>1477.615955327557</v>
      </c>
      <c r="BM417" s="128">
        <f t="shared" si="338"/>
        <v>1446.4764994949994</v>
      </c>
      <c r="BN417" s="128">
        <f t="shared" si="338"/>
        <v>1482.4957420889821</v>
      </c>
      <c r="BO417" s="128">
        <f t="shared" si="338"/>
        <v>1510.1279539845093</v>
      </c>
      <c r="BP417" s="128">
        <f t="shared" si="338"/>
        <v>1460.2854003588959</v>
      </c>
      <c r="BQ417" s="128">
        <f t="shared" si="338"/>
        <v>0</v>
      </c>
      <c r="BR417" s="128">
        <f t="shared" si="338"/>
        <v>0</v>
      </c>
    </row>
    <row r="418" spans="2:70" ht="12.75" customHeight="1" thickBot="1" x14ac:dyDescent="0.35">
      <c r="E418" s="476" t="s">
        <v>978</v>
      </c>
      <c r="F418" s="476"/>
      <c r="G418" s="476" t="s">
        <v>968</v>
      </c>
      <c r="H418" s="476"/>
      <c r="I418" s="477">
        <f t="shared" ref="I418:AN418" si="339">SUM(I413:I417)</f>
        <v>0</v>
      </c>
      <c r="J418" s="477">
        <f t="shared" si="339"/>
        <v>0</v>
      </c>
      <c r="K418" s="477">
        <f t="shared" si="339"/>
        <v>0</v>
      </c>
      <c r="L418" s="477">
        <f t="shared" si="339"/>
        <v>0</v>
      </c>
      <c r="M418" s="477">
        <f t="shared" si="339"/>
        <v>0</v>
      </c>
      <c r="N418" s="477">
        <f t="shared" si="339"/>
        <v>0</v>
      </c>
      <c r="O418" s="477">
        <f t="shared" si="339"/>
        <v>0</v>
      </c>
      <c r="P418" s="477">
        <f t="shared" si="339"/>
        <v>0</v>
      </c>
      <c r="Q418" s="477">
        <f t="shared" si="339"/>
        <v>0</v>
      </c>
      <c r="R418" s="477">
        <f t="shared" si="339"/>
        <v>0</v>
      </c>
      <c r="S418" s="477">
        <f t="shared" si="339"/>
        <v>0</v>
      </c>
      <c r="T418" s="477">
        <f t="shared" si="339"/>
        <v>0</v>
      </c>
      <c r="U418" s="477">
        <f t="shared" si="339"/>
        <v>0</v>
      </c>
      <c r="V418" s="477">
        <f t="shared" si="339"/>
        <v>0</v>
      </c>
      <c r="W418" s="477">
        <f t="shared" si="339"/>
        <v>0</v>
      </c>
      <c r="X418" s="477">
        <f t="shared" si="339"/>
        <v>0</v>
      </c>
      <c r="Y418" s="477">
        <f t="shared" si="339"/>
        <v>0</v>
      </c>
      <c r="Z418" s="477">
        <f t="shared" si="339"/>
        <v>0</v>
      </c>
      <c r="AA418" s="477">
        <f t="shared" si="339"/>
        <v>0</v>
      </c>
      <c r="AB418" s="477">
        <f t="shared" si="339"/>
        <v>0</v>
      </c>
      <c r="AC418" s="477">
        <f t="shared" si="339"/>
        <v>8524.4369514307</v>
      </c>
      <c r="AD418" s="477">
        <f t="shared" si="339"/>
        <v>8576.9652109149829</v>
      </c>
      <c r="AE418" s="477">
        <f t="shared" si="339"/>
        <v>8906.5067059816847</v>
      </c>
      <c r="AF418" s="477">
        <f t="shared" si="339"/>
        <v>8967.2927489113936</v>
      </c>
      <c r="AG418" s="477">
        <f t="shared" si="339"/>
        <v>9405.9395272270813</v>
      </c>
      <c r="AH418" s="477">
        <f t="shared" si="339"/>
        <v>9838.7963974909781</v>
      </c>
      <c r="AI418" s="477">
        <f t="shared" si="339"/>
        <v>10098.718780407798</v>
      </c>
      <c r="AJ418" s="477">
        <f t="shared" si="339"/>
        <v>10348.009306314172</v>
      </c>
      <c r="AK418" s="477">
        <f t="shared" si="339"/>
        <v>10565.549257256534</v>
      </c>
      <c r="AL418" s="477">
        <f t="shared" si="339"/>
        <v>10741.160575088819</v>
      </c>
      <c r="AM418" s="477">
        <f t="shared" si="339"/>
        <v>10648.272371840949</v>
      </c>
      <c r="AN418" s="477">
        <f t="shared" si="339"/>
        <v>10315.821622006484</v>
      </c>
      <c r="AO418" s="477">
        <f t="shared" ref="AO418:BR418" si="340">SUM(AO413:AO417)</f>
        <v>10068.351088048117</v>
      </c>
      <c r="AP418" s="477">
        <f t="shared" si="340"/>
        <v>9787.0082857654779</v>
      </c>
      <c r="AQ418" s="477">
        <f t="shared" si="340"/>
        <v>9980.6492128290156</v>
      </c>
      <c r="AR418" s="477">
        <f t="shared" si="340"/>
        <v>10164.021996323785</v>
      </c>
      <c r="AS418" s="477">
        <f t="shared" si="340"/>
        <v>10386.314565236149</v>
      </c>
      <c r="AT418" s="477">
        <f t="shared" si="340"/>
        <v>10383.468796495112</v>
      </c>
      <c r="AU418" s="477">
        <f t="shared" si="340"/>
        <v>10307.637174123649</v>
      </c>
      <c r="AV418" s="477">
        <f t="shared" si="340"/>
        <v>10155.139741653626</v>
      </c>
      <c r="AW418" s="477">
        <f t="shared" si="340"/>
        <v>10474.278335675806</v>
      </c>
      <c r="AX418" s="477">
        <f t="shared" si="340"/>
        <v>10981.623391466857</v>
      </c>
      <c r="AY418" s="477">
        <f t="shared" si="340"/>
        <v>11100.652523936991</v>
      </c>
      <c r="AZ418" s="477">
        <f t="shared" si="340"/>
        <v>11960.455988126032</v>
      </c>
      <c r="BA418" s="477">
        <f t="shared" si="340"/>
        <v>12933.11430030343</v>
      </c>
      <c r="BB418" s="477">
        <f t="shared" si="340"/>
        <v>13834.647787999815</v>
      </c>
      <c r="BC418" s="477">
        <f t="shared" si="340"/>
        <v>14560.928722416109</v>
      </c>
      <c r="BD418" s="477">
        <f t="shared" si="340"/>
        <v>15196.647231055265</v>
      </c>
      <c r="BE418" s="477">
        <f t="shared" si="340"/>
        <v>15729.449115165882</v>
      </c>
      <c r="BF418" s="477">
        <f t="shared" si="340"/>
        <v>15987.581438626541</v>
      </c>
      <c r="BG418" s="477">
        <f t="shared" si="340"/>
        <v>17045.719307239517</v>
      </c>
      <c r="BH418" s="477">
        <f t="shared" si="340"/>
        <v>18260.332377140974</v>
      </c>
      <c r="BI418" s="477">
        <f t="shared" si="340"/>
        <v>18815.796996571222</v>
      </c>
      <c r="BJ418" s="477">
        <f t="shared" si="340"/>
        <v>19106.765776683442</v>
      </c>
      <c r="BK418" s="477">
        <f t="shared" si="340"/>
        <v>18853.801934208073</v>
      </c>
      <c r="BL418" s="477">
        <f t="shared" si="340"/>
        <v>18281.557874928447</v>
      </c>
      <c r="BM418" s="477">
        <f t="shared" si="340"/>
        <v>17001.70804007116</v>
      </c>
      <c r="BN418" s="477">
        <f t="shared" si="340"/>
        <v>17567.046414336823</v>
      </c>
      <c r="BO418" s="477">
        <f t="shared" si="340"/>
        <v>18198.758107228507</v>
      </c>
      <c r="BP418" s="477">
        <f t="shared" si="340"/>
        <v>18643.015302054362</v>
      </c>
      <c r="BQ418" s="477">
        <f t="shared" si="340"/>
        <v>0</v>
      </c>
      <c r="BR418" s="477">
        <f t="shared" si="340"/>
        <v>0</v>
      </c>
    </row>
    <row r="420" spans="2:70" ht="12.75" customHeight="1" x14ac:dyDescent="0.3">
      <c r="E420" s="47" t="s">
        <v>994</v>
      </c>
      <c r="F420" s="138">
        <v>2019</v>
      </c>
      <c r="G420" s="47" t="s">
        <v>665</v>
      </c>
    </row>
    <row r="421" spans="2:70" ht="12.75" customHeight="1" x14ac:dyDescent="0.3">
      <c r="E421" s="47" t="s">
        <v>995</v>
      </c>
      <c r="F421" s="47">
        <f>INDEX(I418:BR418,MATCH(F420,I2:BR2,0))</f>
        <v>18643.015302054362</v>
      </c>
      <c r="G421" s="47" t="s">
        <v>656</v>
      </c>
    </row>
    <row r="423" spans="2:70" ht="12.75" customHeight="1" x14ac:dyDescent="0.3">
      <c r="B423" s="13" t="s">
        <v>1203</v>
      </c>
    </row>
    <row r="424" spans="2:70" ht="12.75" customHeight="1" x14ac:dyDescent="0.3">
      <c r="E424" s="310" t="e">
        <f>#REF!</f>
        <v>#REF!</v>
      </c>
      <c r="F424" s="310">
        <f xml:space="preserve"> F$378</f>
        <v>2150.2399999999998</v>
      </c>
      <c r="G424" s="310" t="e">
        <f>#REF!</f>
        <v>#REF!</v>
      </c>
    </row>
    <row r="425" spans="2:70" ht="12.75" customHeight="1" x14ac:dyDescent="0.3">
      <c r="E425" s="301" t="str">
        <f xml:space="preserve"> 'General Inputs'!E$68</f>
        <v>Thousands in a million</v>
      </c>
      <c r="F425" s="301">
        <f xml:space="preserve"> 'General Inputs'!F$68</f>
        <v>1000</v>
      </c>
      <c r="G425" s="301" t="str">
        <f xml:space="preserve"> 'General Inputs'!G$68</f>
        <v>ratio</v>
      </c>
    </row>
    <row r="426" spans="2:70" ht="12.75" customHeight="1" x14ac:dyDescent="0.3">
      <c r="E426" s="47" t="e">
        <f>E424</f>
        <v>#REF!</v>
      </c>
      <c r="F426" s="415">
        <f>F424/F425</f>
        <v>2.1502399999999997</v>
      </c>
      <c r="G426" s="47" t="s">
        <v>1207</v>
      </c>
    </row>
    <row r="428" spans="2:70" ht="12.75" customHeight="1" x14ac:dyDescent="0.3">
      <c r="E428" s="310" t="e">
        <f xml:space="preserve"> E$426</f>
        <v>#REF!</v>
      </c>
      <c r="F428" s="479">
        <f xml:space="preserve"> F$426</f>
        <v>2.1502399999999997</v>
      </c>
      <c r="G428" s="310" t="str">
        <f xml:space="preserve"> G$426</f>
        <v>tonsco2e / ton</v>
      </c>
    </row>
    <row r="429" spans="2:70" ht="12.75" customHeight="1" x14ac:dyDescent="0.3">
      <c r="E429" s="310" t="str">
        <f xml:space="preserve"> E$403</f>
        <v>EIA coal sub-types CI averaged</v>
      </c>
      <c r="F429" s="479">
        <f xml:space="preserve"> F$403</f>
        <v>2.336326804982265</v>
      </c>
      <c r="G429" s="310" t="str">
        <f xml:space="preserve"> G$403</f>
        <v>tonco2e / tono</v>
      </c>
    </row>
    <row r="430" spans="2:70" ht="12.75" customHeight="1" x14ac:dyDescent="0.3">
      <c r="E430" s="47" t="s">
        <v>1208</v>
      </c>
      <c r="F430" s="421">
        <f>(F429/F428)-1</f>
        <v>8.654234177685538E-2</v>
      </c>
      <c r="G430" s="47" t="s">
        <v>74</v>
      </c>
    </row>
    <row r="432" spans="2:70" ht="12.75" customHeight="1" x14ac:dyDescent="0.3">
      <c r="B432" s="13" t="s">
        <v>970</v>
      </c>
    </row>
    <row r="433" spans="1:70" ht="12.75" customHeight="1" x14ac:dyDescent="0.3">
      <c r="E433" s="310" t="str">
        <f xml:space="preserve"> E$26</f>
        <v>Coal</v>
      </c>
      <c r="F433" s="310">
        <f xml:space="preserve"> F$26</f>
        <v>0</v>
      </c>
      <c r="G433" s="310" t="str">
        <f xml:space="preserve"> G$26</f>
        <v>e6tons co2e</v>
      </c>
      <c r="H433" s="310">
        <f xml:space="preserve"> H$26</f>
        <v>0</v>
      </c>
      <c r="I433" s="310">
        <f t="shared" ref="I433:AO433" si="341" xml:space="preserve"> I$26</f>
        <v>915.20038999999997</v>
      </c>
      <c r="J433" s="310">
        <f t="shared" si="341"/>
        <v>895.36731499999996</v>
      </c>
      <c r="K433" s="310">
        <f t="shared" si="341"/>
        <v>922.08600300000001</v>
      </c>
      <c r="L433" s="310">
        <f t="shared" si="341"/>
        <v>968.73028499999998</v>
      </c>
      <c r="M433" s="310">
        <f t="shared" si="341"/>
        <v>1018.939941</v>
      </c>
      <c r="N433" s="310">
        <f t="shared" si="341"/>
        <v>1075.146471</v>
      </c>
      <c r="O433" s="310">
        <f t="shared" si="341"/>
        <v>1127.0402919999999</v>
      </c>
      <c r="P433" s="310">
        <f t="shared" si="341"/>
        <v>1106.8903760000001</v>
      </c>
      <c r="Q433" s="310">
        <f t="shared" si="341"/>
        <v>1145.7585429999999</v>
      </c>
      <c r="R433" s="310">
        <f t="shared" si="341"/>
        <v>1148.256664</v>
      </c>
      <c r="S433" s="310">
        <f t="shared" si="341"/>
        <v>1134.4412749999999</v>
      </c>
      <c r="T433" s="310">
        <f t="shared" si="341"/>
        <v>1076.1240319999999</v>
      </c>
      <c r="U433" s="310">
        <f t="shared" si="341"/>
        <v>1121.253602</v>
      </c>
      <c r="V433" s="310">
        <f t="shared" si="341"/>
        <v>1206.273733</v>
      </c>
      <c r="W433" s="310">
        <f t="shared" si="341"/>
        <v>1185.2386530000001</v>
      </c>
      <c r="X433" s="310">
        <f t="shared" si="341"/>
        <v>1180.732528</v>
      </c>
      <c r="Y433" s="310">
        <f t="shared" si="341"/>
        <v>1265.6463550000001</v>
      </c>
      <c r="Z433" s="310">
        <f t="shared" si="341"/>
        <v>1299.5448919999999</v>
      </c>
      <c r="AA433" s="310">
        <f t="shared" si="341"/>
        <v>1298.0976029999999</v>
      </c>
      <c r="AB433" s="310">
        <f t="shared" si="341"/>
        <v>1409.7901879999999</v>
      </c>
      <c r="AC433" s="310">
        <f t="shared" si="341"/>
        <v>7455.93975375439</v>
      </c>
      <c r="AD433" s="310">
        <f t="shared" si="341"/>
        <v>7481.9908712035403</v>
      </c>
      <c r="AE433" s="310">
        <f t="shared" si="341"/>
        <v>7620.2731191558696</v>
      </c>
      <c r="AF433" s="310">
        <f t="shared" si="341"/>
        <v>7830.23906596084</v>
      </c>
      <c r="AG433" s="310">
        <f t="shared" si="341"/>
        <v>8182.67307190676</v>
      </c>
      <c r="AH433" s="310">
        <f t="shared" si="341"/>
        <v>8474.47924690117</v>
      </c>
      <c r="AI433" s="310">
        <f t="shared" si="341"/>
        <v>8574.2000988898508</v>
      </c>
      <c r="AJ433" s="310">
        <f t="shared" si="341"/>
        <v>8912.3480964529299</v>
      </c>
      <c r="AK433" s="310">
        <f t="shared" si="341"/>
        <v>9183.3927636850003</v>
      </c>
      <c r="AL433" s="310">
        <f t="shared" si="341"/>
        <v>9190.3665172295896</v>
      </c>
      <c r="AM433" s="310">
        <f t="shared" si="341"/>
        <v>9108.8843894441197</v>
      </c>
      <c r="AN433" s="310">
        <f t="shared" si="341"/>
        <v>8824.8035278295793</v>
      </c>
      <c r="AO433" s="310">
        <f t="shared" si="341"/>
        <v>8587.1863684800192</v>
      </c>
      <c r="AP433" s="310">
        <f t="shared" ref="AP433:BR433" si="342" xml:space="preserve"> AP$26</f>
        <v>8579.33270274405</v>
      </c>
      <c r="AQ433" s="310">
        <f t="shared" si="342"/>
        <v>8619.8271300042306</v>
      </c>
      <c r="AR433" s="310">
        <f t="shared" si="342"/>
        <v>8870.65842705674</v>
      </c>
      <c r="AS433" s="310">
        <f t="shared" si="342"/>
        <v>9067.0089725555208</v>
      </c>
      <c r="AT433" s="310">
        <f t="shared" si="342"/>
        <v>8925.5267327556194</v>
      </c>
      <c r="AU433" s="310">
        <f t="shared" si="342"/>
        <v>8871.2754942812207</v>
      </c>
      <c r="AV433" s="310">
        <f t="shared" si="342"/>
        <v>8915.2608620355804</v>
      </c>
      <c r="AW433" s="310">
        <f t="shared" si="342"/>
        <v>9381.8555176874597</v>
      </c>
      <c r="AX433" s="310">
        <f t="shared" si="342"/>
        <v>9481.3754614323498</v>
      </c>
      <c r="AY433" s="310">
        <f t="shared" si="342"/>
        <v>9729.0173361879806</v>
      </c>
      <c r="AZ433" s="310">
        <f t="shared" si="342"/>
        <v>10536.0397307974</v>
      </c>
      <c r="BA433" s="310">
        <f t="shared" si="342"/>
        <v>11439.9453525715</v>
      </c>
      <c r="BB433" s="310">
        <f t="shared" si="342"/>
        <v>12210.2320496056</v>
      </c>
      <c r="BC433" s="310">
        <f t="shared" si="342"/>
        <v>12884.6246659188</v>
      </c>
      <c r="BD433" s="310">
        <f t="shared" si="342"/>
        <v>13522.2281527742</v>
      </c>
      <c r="BE433" s="310">
        <f t="shared" si="342"/>
        <v>13766.575727330601</v>
      </c>
      <c r="BF433" s="310">
        <f t="shared" si="342"/>
        <v>13886.777198469101</v>
      </c>
      <c r="BG433" s="310">
        <f t="shared" si="342"/>
        <v>15035.601794108699</v>
      </c>
      <c r="BH433" s="310">
        <f t="shared" si="342"/>
        <v>15850.888007242</v>
      </c>
      <c r="BI433" s="310">
        <f t="shared" si="342"/>
        <v>16325.7057668332</v>
      </c>
      <c r="BJ433" s="310">
        <f t="shared" si="342"/>
        <v>16505.5220409219</v>
      </c>
      <c r="BK433" s="310">
        <f t="shared" si="342"/>
        <v>16392.746654552699</v>
      </c>
      <c r="BL433" s="310">
        <f t="shared" si="342"/>
        <v>15844.416121415599</v>
      </c>
      <c r="BM433" s="310">
        <f t="shared" si="342"/>
        <v>14956.562249078301</v>
      </c>
      <c r="BN433" s="310">
        <f t="shared" si="342"/>
        <v>15365.3860700979</v>
      </c>
      <c r="BO433" s="310">
        <f t="shared" si="342"/>
        <v>15783.0591791283</v>
      </c>
      <c r="BP433" s="310">
        <f t="shared" si="342"/>
        <v>0</v>
      </c>
      <c r="BQ433" s="310">
        <f t="shared" si="342"/>
        <v>0</v>
      </c>
      <c r="BR433" s="310">
        <f t="shared" si="342"/>
        <v>0</v>
      </c>
    </row>
    <row r="434" spans="1:70" ht="12.75" customHeight="1" x14ac:dyDescent="0.3">
      <c r="E434" s="310" t="str">
        <f t="shared" ref="E434:AJ434" si="343" xml:space="preserve"> E$387</f>
        <v>EIA Coal Emissions Total - IPCC mid-points</v>
      </c>
      <c r="F434" s="310">
        <f t="shared" si="343"/>
        <v>0</v>
      </c>
      <c r="G434" s="310" t="str">
        <f t="shared" si="343"/>
        <v>e6tonsco2e</v>
      </c>
      <c r="H434" s="310">
        <f t="shared" si="343"/>
        <v>0</v>
      </c>
      <c r="I434" s="310">
        <f t="shared" si="343"/>
        <v>0</v>
      </c>
      <c r="J434" s="310">
        <f t="shared" si="343"/>
        <v>0</v>
      </c>
      <c r="K434" s="310">
        <f t="shared" si="343"/>
        <v>0</v>
      </c>
      <c r="L434" s="310">
        <f t="shared" si="343"/>
        <v>0</v>
      </c>
      <c r="M434" s="310">
        <f t="shared" si="343"/>
        <v>0</v>
      </c>
      <c r="N434" s="310">
        <f t="shared" si="343"/>
        <v>0</v>
      </c>
      <c r="O434" s="310">
        <f t="shared" si="343"/>
        <v>0</v>
      </c>
      <c r="P434" s="310">
        <f t="shared" si="343"/>
        <v>0</v>
      </c>
      <c r="Q434" s="310">
        <f t="shared" si="343"/>
        <v>0</v>
      </c>
      <c r="R434" s="310">
        <f t="shared" si="343"/>
        <v>0</v>
      </c>
      <c r="S434" s="310">
        <f t="shared" si="343"/>
        <v>0</v>
      </c>
      <c r="T434" s="310">
        <f t="shared" si="343"/>
        <v>0</v>
      </c>
      <c r="U434" s="310">
        <f t="shared" si="343"/>
        <v>0</v>
      </c>
      <c r="V434" s="310">
        <f t="shared" si="343"/>
        <v>0</v>
      </c>
      <c r="W434" s="310">
        <f t="shared" si="343"/>
        <v>0</v>
      </c>
      <c r="X434" s="310">
        <f t="shared" si="343"/>
        <v>0</v>
      </c>
      <c r="Y434" s="310">
        <f t="shared" si="343"/>
        <v>0</v>
      </c>
      <c r="Z434" s="310">
        <f t="shared" si="343"/>
        <v>0</v>
      </c>
      <c r="AA434" s="310">
        <f t="shared" si="343"/>
        <v>0</v>
      </c>
      <c r="AB434" s="310">
        <f t="shared" si="343"/>
        <v>0</v>
      </c>
      <c r="AC434" s="310">
        <f t="shared" si="343"/>
        <v>7990.2359783553375</v>
      </c>
      <c r="AD434" s="310">
        <f t="shared" si="343"/>
        <v>8037.9265299697854</v>
      </c>
      <c r="AE434" s="310">
        <f t="shared" si="343"/>
        <v>8357.3546266596259</v>
      </c>
      <c r="AF434" s="310">
        <f t="shared" si="343"/>
        <v>8414.8808103499996</v>
      </c>
      <c r="AG434" s="310">
        <f t="shared" si="343"/>
        <v>8825.0254256102198</v>
      </c>
      <c r="AH434" s="310">
        <f t="shared" si="343"/>
        <v>9236.9719399133755</v>
      </c>
      <c r="AI434" s="310">
        <f t="shared" si="343"/>
        <v>9482.8875497693589</v>
      </c>
      <c r="AJ434" s="310">
        <f t="shared" si="343"/>
        <v>9721.0393428981115</v>
      </c>
      <c r="AK434" s="310">
        <f t="shared" ref="AK434:BR434" si="344" xml:space="preserve"> AK$387</f>
        <v>9926.3096671121712</v>
      </c>
      <c r="AL434" s="310">
        <f t="shared" si="344"/>
        <v>10093.393936176059</v>
      </c>
      <c r="AM434" s="310">
        <f t="shared" si="344"/>
        <v>10024.254264741743</v>
      </c>
      <c r="AN434" s="310">
        <f t="shared" si="344"/>
        <v>9721.3229717451832</v>
      </c>
      <c r="AO434" s="310">
        <f t="shared" si="344"/>
        <v>9486.9600754050552</v>
      </c>
      <c r="AP434" s="310">
        <f t="shared" si="344"/>
        <v>9222.6234151619465</v>
      </c>
      <c r="AQ434" s="310">
        <f t="shared" si="344"/>
        <v>9422.678853356485</v>
      </c>
      <c r="AR434" s="310">
        <f t="shared" si="344"/>
        <v>9593.189148065936</v>
      </c>
      <c r="AS434" s="310">
        <f t="shared" si="344"/>
        <v>9806.5799984131736</v>
      </c>
      <c r="AT434" s="310">
        <f t="shared" si="344"/>
        <v>9813.9386378064592</v>
      </c>
      <c r="AU434" s="310">
        <f t="shared" si="344"/>
        <v>9747.9074030171923</v>
      </c>
      <c r="AV434" s="310">
        <f t="shared" si="344"/>
        <v>9613.5689610465179</v>
      </c>
      <c r="AW434" s="310">
        <f t="shared" si="344"/>
        <v>9915.8313659224659</v>
      </c>
      <c r="AX434" s="310">
        <f t="shared" si="344"/>
        <v>10400.84062915886</v>
      </c>
      <c r="AY434" s="310">
        <f t="shared" si="344"/>
        <v>10513.080090098041</v>
      </c>
      <c r="AZ434" s="310">
        <f t="shared" si="344"/>
        <v>11332.183285353092</v>
      </c>
      <c r="BA434" s="310">
        <f t="shared" si="344"/>
        <v>12257.977636376636</v>
      </c>
      <c r="BB434" s="310">
        <f t="shared" si="344"/>
        <v>13113.731125429886</v>
      </c>
      <c r="BC434" s="310">
        <f t="shared" si="344"/>
        <v>13809.339440176784</v>
      </c>
      <c r="BD434" s="310">
        <f t="shared" si="344"/>
        <v>14412.054067098306</v>
      </c>
      <c r="BE434" s="310">
        <f t="shared" si="344"/>
        <v>14919.021089139245</v>
      </c>
      <c r="BF434" s="310">
        <f t="shared" si="344"/>
        <v>15161.648140624271</v>
      </c>
      <c r="BG434" s="310">
        <f t="shared" si="344"/>
        <v>16153.453492481314</v>
      </c>
      <c r="BH434" s="310">
        <f t="shared" si="344"/>
        <v>17304.59667618739</v>
      </c>
      <c r="BI434" s="310">
        <f t="shared" si="344"/>
        <v>17819.1442051087</v>
      </c>
      <c r="BJ434" s="310">
        <f t="shared" si="344"/>
        <v>18092.843440878474</v>
      </c>
      <c r="BK434" s="310">
        <f t="shared" si="344"/>
        <v>17855.924580653846</v>
      </c>
      <c r="BL434" s="310">
        <f t="shared" si="344"/>
        <v>17307.71178843419</v>
      </c>
      <c r="BM434" s="310">
        <f t="shared" si="344"/>
        <v>16090.37253244997</v>
      </c>
      <c r="BN434" s="310">
        <f t="shared" si="344"/>
        <v>16648.3258753995</v>
      </c>
      <c r="BO434" s="310">
        <f t="shared" si="344"/>
        <v>17281.065727986977</v>
      </c>
      <c r="BP434" s="310">
        <f t="shared" si="344"/>
        <v>17708.6187136472</v>
      </c>
      <c r="BQ434" s="310">
        <f t="shared" si="344"/>
        <v>0</v>
      </c>
      <c r="BR434" s="310">
        <f t="shared" si="344"/>
        <v>0</v>
      </c>
    </row>
    <row r="436" spans="1:70" s="14" customFormat="1" ht="12.75" customHeight="1" x14ac:dyDescent="0.3">
      <c r="A436" s="409" t="s">
        <v>1166</v>
      </c>
      <c r="B436" s="409"/>
      <c r="C436" s="410"/>
      <c r="D436" s="9"/>
      <c r="E436" s="409"/>
      <c r="F436" s="409"/>
      <c r="G436" s="409"/>
      <c r="H436" s="409"/>
      <c r="I436" s="289"/>
      <c r="J436" s="289"/>
      <c r="K436" s="289"/>
      <c r="L436" s="289"/>
      <c r="M436" s="289"/>
      <c r="N436" s="289"/>
      <c r="O436" s="289"/>
      <c r="P436" s="289"/>
      <c r="Q436" s="289"/>
      <c r="R436" s="289"/>
      <c r="S436" s="289"/>
      <c r="T436" s="289"/>
      <c r="U436" s="289"/>
      <c r="V436" s="289"/>
      <c r="W436" s="289"/>
      <c r="X436" s="289"/>
      <c r="Y436" s="289"/>
      <c r="Z436" s="289"/>
      <c r="AA436" s="289"/>
      <c r="AB436" s="289"/>
      <c r="AC436" s="289"/>
      <c r="AD436" s="289"/>
      <c r="AE436" s="289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9"/>
      <c r="AP436" s="289"/>
      <c r="AQ436" s="289"/>
      <c r="AR436" s="289"/>
      <c r="AS436" s="289"/>
      <c r="AT436" s="289"/>
      <c r="AU436" s="289"/>
      <c r="AV436" s="289"/>
      <c r="AW436" s="289"/>
      <c r="AX436" s="289"/>
      <c r="AY436" s="289"/>
      <c r="AZ436" s="289"/>
      <c r="BA436" s="289"/>
      <c r="BB436" s="289"/>
      <c r="BC436" s="289"/>
      <c r="BD436" s="289"/>
      <c r="BE436" s="289"/>
      <c r="BF436" s="289"/>
      <c r="BG436" s="289"/>
      <c r="BH436" s="289"/>
      <c r="BI436" s="289"/>
      <c r="BJ436" s="289"/>
      <c r="BK436" s="289"/>
      <c r="BL436" s="289"/>
      <c r="BM436" s="289"/>
      <c r="BN436" s="289"/>
      <c r="BO436" s="289"/>
      <c r="BP436" s="289"/>
      <c r="BQ436" s="289"/>
      <c r="BR436" s="409"/>
    </row>
    <row r="438" spans="1:70" ht="12.75" customHeight="1" x14ac:dyDescent="0.3">
      <c r="A438" s="2"/>
      <c r="B438" s="2" t="s">
        <v>919</v>
      </c>
      <c r="C438" s="91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0"/>
      <c r="P438" s="70"/>
      <c r="Q438" s="70"/>
      <c r="R438" s="422"/>
      <c r="S438" s="422"/>
      <c r="T438" s="422"/>
      <c r="U438" s="422"/>
      <c r="V438" s="422"/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422"/>
      <c r="AL438" s="422"/>
      <c r="AM438" s="422"/>
      <c r="AN438" s="422"/>
      <c r="AO438" s="422"/>
      <c r="AP438" s="422"/>
      <c r="AQ438" s="422"/>
      <c r="AR438" s="422"/>
      <c r="AS438" s="422"/>
      <c r="AT438" s="422"/>
      <c r="AU438" s="422"/>
      <c r="AV438" s="422"/>
      <c r="AW438" s="422"/>
      <c r="AX438" s="422"/>
      <c r="AY438" s="422"/>
      <c r="AZ438" s="422"/>
      <c r="BA438" s="422"/>
      <c r="BB438" s="422"/>
      <c r="BC438" s="422"/>
      <c r="BD438" s="422"/>
      <c r="BE438" s="422"/>
      <c r="BF438" s="422"/>
      <c r="BG438" s="422"/>
      <c r="BH438" s="422"/>
      <c r="BI438" s="422"/>
      <c r="BJ438" s="422"/>
      <c r="BK438" s="422"/>
      <c r="BL438" s="422"/>
      <c r="BM438" s="422"/>
      <c r="BN438" s="422"/>
      <c r="BO438" s="422"/>
      <c r="BP438" s="422"/>
      <c r="BQ438" s="422"/>
      <c r="BR438" s="75"/>
    </row>
    <row r="439" spans="1:70" ht="12.75" customHeight="1" x14ac:dyDescent="0.3">
      <c r="A439" s="2"/>
      <c r="B439" s="2"/>
      <c r="C439" s="91" t="s">
        <v>925</v>
      </c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0"/>
      <c r="P439" s="70"/>
      <c r="Q439" s="70"/>
      <c r="R439" s="422"/>
      <c r="S439" s="422"/>
      <c r="T439" s="422"/>
      <c r="U439" s="422"/>
      <c r="V439" s="422"/>
      <c r="W439" s="422"/>
      <c r="X439" s="422"/>
      <c r="Y439" s="422"/>
      <c r="Z439" s="422"/>
      <c r="AA439" s="422"/>
      <c r="AB439" s="422"/>
      <c r="AC439" s="422"/>
      <c r="AD439" s="422"/>
      <c r="AE439" s="422"/>
      <c r="AF439" s="422"/>
      <c r="AG439" s="422"/>
      <c r="AH439" s="422"/>
      <c r="AI439" s="422"/>
      <c r="AJ439" s="422"/>
      <c r="AK439" s="422"/>
      <c r="AL439" s="422"/>
      <c r="AM439" s="422"/>
      <c r="AN439" s="422"/>
      <c r="AO439" s="422"/>
      <c r="AP439" s="422"/>
      <c r="AQ439" s="422"/>
      <c r="AR439" s="422"/>
      <c r="AS439" s="422"/>
      <c r="AT439" s="422"/>
      <c r="AU439" s="422"/>
      <c r="AV439" s="422"/>
      <c r="AW439" s="422"/>
      <c r="AX439" s="422"/>
      <c r="AY439" s="422"/>
      <c r="AZ439" s="422"/>
      <c r="BA439" s="422"/>
      <c r="BB439" s="422"/>
      <c r="BC439" s="422"/>
      <c r="BD439" s="422"/>
      <c r="BE439" s="422"/>
      <c r="BF439" s="422"/>
      <c r="BG439" s="422"/>
      <c r="BH439" s="422"/>
      <c r="BI439" s="422"/>
      <c r="BJ439" s="422"/>
      <c r="BK439" s="422"/>
      <c r="BL439" s="422"/>
      <c r="BM439" s="422"/>
      <c r="BN439" s="422"/>
      <c r="BO439" s="422"/>
      <c r="BP439" s="422"/>
      <c r="BQ439" s="422"/>
      <c r="BR439" s="75"/>
    </row>
    <row r="440" spans="1:70" ht="12.75" customHeight="1" x14ac:dyDescent="0.3">
      <c r="E440" s="310" t="str">
        <f t="shared" ref="E440:H440" si="345" xml:space="preserve"> E$21</f>
        <v>EIA Coal Consumption</v>
      </c>
      <c r="F440" s="310">
        <f t="shared" si="345"/>
        <v>0</v>
      </c>
      <c r="G440" s="310" t="str">
        <f t="shared" si="345"/>
        <v>e6shorttons</v>
      </c>
      <c r="H440" s="310">
        <f t="shared" si="345"/>
        <v>0</v>
      </c>
      <c r="I440" s="310">
        <f t="shared" ref="I440:AN440" si="346" xml:space="preserve"> I$21</f>
        <v>0</v>
      </c>
      <c r="J440" s="310">
        <f t="shared" si="346"/>
        <v>0</v>
      </c>
      <c r="K440" s="310">
        <f t="shared" si="346"/>
        <v>0</v>
      </c>
      <c r="L440" s="310">
        <f t="shared" si="346"/>
        <v>0</v>
      </c>
      <c r="M440" s="310">
        <f t="shared" si="346"/>
        <v>0</v>
      </c>
      <c r="N440" s="310">
        <f t="shared" si="346"/>
        <v>0</v>
      </c>
      <c r="O440" s="310">
        <f t="shared" si="346"/>
        <v>0</v>
      </c>
      <c r="P440" s="310">
        <f t="shared" si="346"/>
        <v>0</v>
      </c>
      <c r="Q440" s="310">
        <f t="shared" si="346"/>
        <v>0</v>
      </c>
      <c r="R440" s="310">
        <f t="shared" si="346"/>
        <v>0</v>
      </c>
      <c r="S440" s="310">
        <f t="shared" si="346"/>
        <v>0</v>
      </c>
      <c r="T440" s="310">
        <f t="shared" si="346"/>
        <v>0</v>
      </c>
      <c r="U440" s="310">
        <f t="shared" si="346"/>
        <v>0</v>
      </c>
      <c r="V440" s="310">
        <f t="shared" si="346"/>
        <v>0</v>
      </c>
      <c r="W440" s="310">
        <f t="shared" si="346"/>
        <v>0</v>
      </c>
      <c r="X440" s="310">
        <f t="shared" si="346"/>
        <v>0</v>
      </c>
      <c r="Y440" s="310">
        <f t="shared" si="346"/>
        <v>0</v>
      </c>
      <c r="Z440" s="310">
        <f t="shared" si="346"/>
        <v>0</v>
      </c>
      <c r="AA440" s="310">
        <f t="shared" si="346"/>
        <v>0</v>
      </c>
      <c r="AB440" s="310">
        <f t="shared" si="346"/>
        <v>0</v>
      </c>
      <c r="AC440" s="310">
        <f t="shared" si="346"/>
        <v>4055405.5248207599</v>
      </c>
      <c r="AD440" s="310">
        <f t="shared" si="346"/>
        <v>4089488.9706672598</v>
      </c>
      <c r="AE440" s="310">
        <f t="shared" si="346"/>
        <v>4178378.2072477099</v>
      </c>
      <c r="AF440" s="310">
        <f t="shared" si="346"/>
        <v>4305545.9888306102</v>
      </c>
      <c r="AG440" s="310">
        <f t="shared" si="346"/>
        <v>4508954.4584433204</v>
      </c>
      <c r="AH440" s="310">
        <f t="shared" si="346"/>
        <v>4679905.3175353501</v>
      </c>
      <c r="AI440" s="310">
        <f t="shared" si="346"/>
        <v>4735241.4036407499</v>
      </c>
      <c r="AJ440" s="310">
        <f t="shared" si="346"/>
        <v>4918474.1837794501</v>
      </c>
      <c r="AK440" s="310">
        <f t="shared" si="346"/>
        <v>5064963.9212438799</v>
      </c>
      <c r="AL440" s="310">
        <f t="shared" si="346"/>
        <v>5077777.5477950396</v>
      </c>
      <c r="AM440" s="310">
        <f t="shared" si="346"/>
        <v>4983905.2325342</v>
      </c>
      <c r="AN440" s="310">
        <f t="shared" si="346"/>
        <v>4866062.9456105698</v>
      </c>
      <c r="AO440" s="310">
        <f t="shared" ref="AO440:BR440" si="347" xml:space="preserve"> AO$21</f>
        <v>4750094.02723483</v>
      </c>
      <c r="AP440" s="310">
        <f t="shared" si="347"/>
        <v>4755160.8215674497</v>
      </c>
      <c r="AQ440" s="310">
        <f t="shared" si="347"/>
        <v>4784828.7975524403</v>
      </c>
      <c r="AR440" s="310">
        <f t="shared" si="347"/>
        <v>4921563.8312248699</v>
      </c>
      <c r="AS440" s="310">
        <f t="shared" si="347"/>
        <v>5023783.9164752401</v>
      </c>
      <c r="AT440" s="310">
        <f t="shared" si="347"/>
        <v>4951105.6563891098</v>
      </c>
      <c r="AU440" s="310">
        <f t="shared" si="347"/>
        <v>4923958.8872815697</v>
      </c>
      <c r="AV440" s="310">
        <f t="shared" si="347"/>
        <v>4940565.10566107</v>
      </c>
      <c r="AW440" s="310">
        <f t="shared" si="347"/>
        <v>5195997.9911656296</v>
      </c>
      <c r="AX440" s="310">
        <f t="shared" si="347"/>
        <v>5266257.8949429998</v>
      </c>
      <c r="AY440" s="310">
        <f t="shared" si="347"/>
        <v>5397999.3330825204</v>
      </c>
      <c r="AZ440" s="310">
        <f t="shared" si="347"/>
        <v>5826950.0538996197</v>
      </c>
      <c r="BA440" s="310">
        <f t="shared" si="347"/>
        <v>6317448.0768262502</v>
      </c>
      <c r="BB440" s="310">
        <f t="shared" si="347"/>
        <v>6721049.8003286701</v>
      </c>
      <c r="BC440" s="310">
        <f t="shared" si="347"/>
        <v>7092668.6399963796</v>
      </c>
      <c r="BD440" s="310">
        <f t="shared" si="347"/>
        <v>7435460.7709900998</v>
      </c>
      <c r="BE440" s="310">
        <f t="shared" si="347"/>
        <v>7588728.29502708</v>
      </c>
      <c r="BF440" s="310">
        <f t="shared" si="347"/>
        <v>7653732.0378042804</v>
      </c>
      <c r="BG440" s="310">
        <f t="shared" si="347"/>
        <v>8238021.7851168299</v>
      </c>
      <c r="BH440" s="310">
        <f t="shared" si="347"/>
        <v>8708266.0730809495</v>
      </c>
      <c r="BI440" s="310">
        <f t="shared" si="347"/>
        <v>8957727.0490702409</v>
      </c>
      <c r="BJ440" s="310">
        <f t="shared" si="347"/>
        <v>9024789.6676547807</v>
      </c>
      <c r="BK440" s="310">
        <f t="shared" si="347"/>
        <v>8910148.2001786605</v>
      </c>
      <c r="BL440" s="310">
        <f t="shared" si="347"/>
        <v>8577078.6153906304</v>
      </c>
      <c r="BM440" s="310">
        <f t="shared" si="347"/>
        <v>8106961.9134576702</v>
      </c>
      <c r="BN440" s="310">
        <f t="shared" si="347"/>
        <v>8350330.8121784702</v>
      </c>
      <c r="BO440" s="310">
        <f t="shared" si="347"/>
        <v>8604119.6067847703</v>
      </c>
      <c r="BP440" s="310">
        <f t="shared" si="347"/>
        <v>8639675.3808753807</v>
      </c>
      <c r="BQ440" s="310">
        <f t="shared" si="347"/>
        <v>0</v>
      </c>
      <c r="BR440" s="310">
        <f t="shared" si="347"/>
        <v>0</v>
      </c>
    </row>
    <row r="441" spans="1:70" ht="12.75" customHeight="1" x14ac:dyDescent="0.3">
      <c r="E441" s="310" t="str">
        <f t="shared" ref="E441:H441" si="348" xml:space="preserve"> E$19</f>
        <v>EIA Coal Production</v>
      </c>
      <c r="F441" s="310">
        <f t="shared" si="348"/>
        <v>0</v>
      </c>
      <c r="G441" s="310" t="str">
        <f t="shared" si="348"/>
        <v>e6shorttons</v>
      </c>
      <c r="H441" s="310">
        <f t="shared" si="348"/>
        <v>0</v>
      </c>
      <c r="I441" s="310">
        <f t="shared" ref="I441:AN441" si="349" xml:space="preserve"> I$19</f>
        <v>0</v>
      </c>
      <c r="J441" s="310">
        <f t="shared" si="349"/>
        <v>0</v>
      </c>
      <c r="K441" s="310">
        <f t="shared" si="349"/>
        <v>0</v>
      </c>
      <c r="L441" s="310">
        <f t="shared" si="349"/>
        <v>0</v>
      </c>
      <c r="M441" s="310">
        <f t="shared" si="349"/>
        <v>0</v>
      </c>
      <c r="N441" s="310">
        <f t="shared" si="349"/>
        <v>0</v>
      </c>
      <c r="O441" s="310">
        <f t="shared" si="349"/>
        <v>0</v>
      </c>
      <c r="P441" s="310">
        <f t="shared" si="349"/>
        <v>0</v>
      </c>
      <c r="Q441" s="310">
        <f t="shared" si="349"/>
        <v>0</v>
      </c>
      <c r="R441" s="310">
        <f t="shared" si="349"/>
        <v>0</v>
      </c>
      <c r="S441" s="310">
        <f t="shared" si="349"/>
        <v>0</v>
      </c>
      <c r="T441" s="310">
        <f t="shared" si="349"/>
        <v>0</v>
      </c>
      <c r="U441" s="310">
        <f t="shared" si="349"/>
        <v>0</v>
      </c>
      <c r="V441" s="310">
        <f t="shared" si="349"/>
        <v>0</v>
      </c>
      <c r="W441" s="310">
        <f t="shared" si="349"/>
        <v>0</v>
      </c>
      <c r="X441" s="310">
        <f t="shared" si="349"/>
        <v>0</v>
      </c>
      <c r="Y441" s="310">
        <f t="shared" si="349"/>
        <v>0</v>
      </c>
      <c r="Z441" s="310">
        <f t="shared" si="349"/>
        <v>0</v>
      </c>
      <c r="AA441" s="310">
        <f t="shared" si="349"/>
        <v>0</v>
      </c>
      <c r="AB441" s="310">
        <f t="shared" si="349"/>
        <v>0</v>
      </c>
      <c r="AC441" s="310">
        <f t="shared" si="349"/>
        <v>4151844.7492905809</v>
      </c>
      <c r="AD441" s="310">
        <f t="shared" si="349"/>
        <v>4151844.7492905809</v>
      </c>
      <c r="AE441" s="310">
        <f t="shared" si="349"/>
        <v>4183146.048440177</v>
      </c>
      <c r="AF441" s="310">
        <f t="shared" si="349"/>
        <v>4351307.1984798023</v>
      </c>
      <c r="AG441" s="310">
        <f t="shared" si="349"/>
        <v>4394094.482737069</v>
      </c>
      <c r="AH441" s="310">
        <f t="shared" si="349"/>
        <v>4615166.8747102488</v>
      </c>
      <c r="AI441" s="310">
        <f t="shared" si="349"/>
        <v>4832717.6641562022</v>
      </c>
      <c r="AJ441" s="310">
        <f t="shared" si="349"/>
        <v>4953641.5048048189</v>
      </c>
      <c r="AK441" s="310">
        <f t="shared" si="349"/>
        <v>5076795.7415274717</v>
      </c>
      <c r="AL441" s="310">
        <f t="shared" si="349"/>
        <v>5187391.8088161517</v>
      </c>
      <c r="AM441" s="310">
        <f t="shared" si="349"/>
        <v>5269231.3139203908</v>
      </c>
      <c r="AN441" s="310">
        <f t="shared" si="349"/>
        <v>5183485.4253274873</v>
      </c>
      <c r="AO441" s="310">
        <f t="shared" ref="AO441:BR441" si="350" xml:space="preserve"> AO$19</f>
        <v>5001240.2870237119</v>
      </c>
      <c r="AP441" s="310">
        <f t="shared" si="350"/>
        <v>4893773.3421414327</v>
      </c>
      <c r="AQ441" s="310">
        <f t="shared" si="350"/>
        <v>4766134.004516962</v>
      </c>
      <c r="AR441" s="310">
        <f t="shared" si="350"/>
        <v>4857340.5687641697</v>
      </c>
      <c r="AS441" s="310">
        <f t="shared" si="350"/>
        <v>4944700.5752072344</v>
      </c>
      <c r="AT441" s="310">
        <f t="shared" si="350"/>
        <v>5055374.077087244</v>
      </c>
      <c r="AU441" s="310">
        <f t="shared" si="350"/>
        <v>5059288.2043830156</v>
      </c>
      <c r="AV441" s="310">
        <f t="shared" si="350"/>
        <v>5034771.0211749803</v>
      </c>
      <c r="AW441" s="310">
        <f t="shared" si="350"/>
        <v>4968279.2113514524</v>
      </c>
      <c r="AX441" s="310">
        <f t="shared" si="350"/>
        <v>5124342.7962018196</v>
      </c>
      <c r="AY441" s="310">
        <f t="shared" si="350"/>
        <v>5363532.7890384188</v>
      </c>
      <c r="AZ441" s="310">
        <f t="shared" si="350"/>
        <v>5419836.7191727394</v>
      </c>
      <c r="BA441" s="310">
        <f t="shared" si="350"/>
        <v>5811384.1827479042</v>
      </c>
      <c r="BB441" s="310">
        <f t="shared" si="350"/>
        <v>6251536.3250400964</v>
      </c>
      <c r="BC441" s="310">
        <f t="shared" si="350"/>
        <v>6649317.569676552</v>
      </c>
      <c r="BD441" s="310">
        <f t="shared" si="350"/>
        <v>6992635.2576831356</v>
      </c>
      <c r="BE441" s="310">
        <f t="shared" si="350"/>
        <v>7292259.7441302938</v>
      </c>
      <c r="BF441" s="310">
        <f t="shared" si="350"/>
        <v>7536521.4593623262</v>
      </c>
      <c r="BG441" s="310">
        <f t="shared" si="350"/>
        <v>7621120.1376585839</v>
      </c>
      <c r="BH441" s="310">
        <f t="shared" si="350"/>
        <v>8084830.7076216806</v>
      </c>
      <c r="BI441" s="310">
        <f t="shared" si="350"/>
        <v>8641897.2654866297</v>
      </c>
      <c r="BJ441" s="310">
        <f t="shared" si="350"/>
        <v>8875954.2485497408</v>
      </c>
      <c r="BK441" s="310">
        <f t="shared" si="350"/>
        <v>8987391.0229425691</v>
      </c>
      <c r="BL441" s="310">
        <f t="shared" si="350"/>
        <v>8883061.4393472169</v>
      </c>
      <c r="BM441" s="310">
        <f t="shared" si="350"/>
        <v>8623697.0748959687</v>
      </c>
      <c r="BN441" s="310">
        <f t="shared" si="350"/>
        <v>8054316.2987322211</v>
      </c>
      <c r="BO441" s="310">
        <f t="shared" si="350"/>
        <v>8333966.5870822836</v>
      </c>
      <c r="BP441" s="310">
        <f t="shared" si="350"/>
        <v>8667758.1021810062</v>
      </c>
      <c r="BQ441" s="310">
        <f t="shared" si="350"/>
        <v>8833875.7845867407</v>
      </c>
      <c r="BR441" s="310">
        <f t="shared" si="350"/>
        <v>0</v>
      </c>
    </row>
    <row r="443" spans="1:70" ht="12.75" customHeight="1" x14ac:dyDescent="0.3">
      <c r="E443" s="47" t="s">
        <v>916</v>
      </c>
      <c r="G443" s="47" t="s">
        <v>657</v>
      </c>
      <c r="I443" s="128">
        <f t="shared" ref="I443:AN443" si="351">I441-I440</f>
        <v>0</v>
      </c>
      <c r="J443" s="128">
        <f t="shared" si="351"/>
        <v>0</v>
      </c>
      <c r="K443" s="128">
        <f t="shared" si="351"/>
        <v>0</v>
      </c>
      <c r="L443" s="128">
        <f t="shared" si="351"/>
        <v>0</v>
      </c>
      <c r="M443" s="128">
        <f t="shared" si="351"/>
        <v>0</v>
      </c>
      <c r="N443" s="128">
        <f t="shared" si="351"/>
        <v>0</v>
      </c>
      <c r="O443" s="128">
        <f t="shared" si="351"/>
        <v>0</v>
      </c>
      <c r="P443" s="128">
        <f t="shared" si="351"/>
        <v>0</v>
      </c>
      <c r="Q443" s="128">
        <f t="shared" si="351"/>
        <v>0</v>
      </c>
      <c r="R443" s="128">
        <f t="shared" si="351"/>
        <v>0</v>
      </c>
      <c r="S443" s="128">
        <f t="shared" si="351"/>
        <v>0</v>
      </c>
      <c r="T443" s="128">
        <f t="shared" si="351"/>
        <v>0</v>
      </c>
      <c r="U443" s="128">
        <f t="shared" si="351"/>
        <v>0</v>
      </c>
      <c r="V443" s="128">
        <f t="shared" si="351"/>
        <v>0</v>
      </c>
      <c r="W443" s="128">
        <f t="shared" si="351"/>
        <v>0</v>
      </c>
      <c r="X443" s="128">
        <f t="shared" si="351"/>
        <v>0</v>
      </c>
      <c r="Y443" s="128">
        <f t="shared" si="351"/>
        <v>0</v>
      </c>
      <c r="Z443" s="128">
        <f t="shared" si="351"/>
        <v>0</v>
      </c>
      <c r="AA443" s="128">
        <f t="shared" si="351"/>
        <v>0</v>
      </c>
      <c r="AB443" s="128">
        <f t="shared" si="351"/>
        <v>0</v>
      </c>
      <c r="AC443" s="128">
        <f t="shared" si="351"/>
        <v>96439.224469820969</v>
      </c>
      <c r="AD443" s="128">
        <f t="shared" si="351"/>
        <v>62355.778623321094</v>
      </c>
      <c r="AE443" s="128">
        <f t="shared" si="351"/>
        <v>4767.8411924671382</v>
      </c>
      <c r="AF443" s="128">
        <f t="shared" si="351"/>
        <v>45761.209649192169</v>
      </c>
      <c r="AG443" s="128">
        <f t="shared" si="351"/>
        <v>-114859.97570625134</v>
      </c>
      <c r="AH443" s="128">
        <f t="shared" si="351"/>
        <v>-64738.442825101316</v>
      </c>
      <c r="AI443" s="128">
        <f t="shared" si="351"/>
        <v>97476.260515452363</v>
      </c>
      <c r="AJ443" s="128">
        <f t="shared" si="351"/>
        <v>35167.321025368758</v>
      </c>
      <c r="AK443" s="128">
        <f t="shared" si="351"/>
        <v>11831.820283591747</v>
      </c>
      <c r="AL443" s="128">
        <f t="shared" si="351"/>
        <v>109614.26102111209</v>
      </c>
      <c r="AM443" s="128">
        <f t="shared" si="351"/>
        <v>285326.08138619084</v>
      </c>
      <c r="AN443" s="128">
        <f t="shared" si="351"/>
        <v>317422.4797169175</v>
      </c>
      <c r="AO443" s="128">
        <f t="shared" ref="AO443:BR443" si="352">AO441-AO440</f>
        <v>251146.25978888199</v>
      </c>
      <c r="AP443" s="128">
        <f t="shared" si="352"/>
        <v>138612.52057398297</v>
      </c>
      <c r="AQ443" s="128">
        <f t="shared" si="352"/>
        <v>-18694.793035478331</v>
      </c>
      <c r="AR443" s="128">
        <f t="shared" si="352"/>
        <v>-64223.262460700236</v>
      </c>
      <c r="AS443" s="128">
        <f t="shared" si="352"/>
        <v>-79083.341268005781</v>
      </c>
      <c r="AT443" s="128">
        <f t="shared" si="352"/>
        <v>104268.42069813423</v>
      </c>
      <c r="AU443" s="128">
        <f t="shared" si="352"/>
        <v>135329.31710144598</v>
      </c>
      <c r="AV443" s="128">
        <f t="shared" si="352"/>
        <v>94205.915513910353</v>
      </c>
      <c r="AW443" s="128">
        <f t="shared" si="352"/>
        <v>-227718.77981417719</v>
      </c>
      <c r="AX443" s="128">
        <f t="shared" si="352"/>
        <v>-141915.09874118026</v>
      </c>
      <c r="AY443" s="128">
        <f t="shared" si="352"/>
        <v>-34466.544044101611</v>
      </c>
      <c r="AZ443" s="128">
        <f t="shared" si="352"/>
        <v>-407113.3347268803</v>
      </c>
      <c r="BA443" s="128">
        <f t="shared" si="352"/>
        <v>-506063.89407834597</v>
      </c>
      <c r="BB443" s="128">
        <f t="shared" si="352"/>
        <v>-469513.47528857365</v>
      </c>
      <c r="BC443" s="128">
        <f t="shared" si="352"/>
        <v>-443351.07031982765</v>
      </c>
      <c r="BD443" s="128">
        <f t="shared" si="352"/>
        <v>-442825.51330696419</v>
      </c>
      <c r="BE443" s="128">
        <f t="shared" si="352"/>
        <v>-296468.55089678615</v>
      </c>
      <c r="BF443" s="128">
        <f t="shared" si="352"/>
        <v>-117210.57844195422</v>
      </c>
      <c r="BG443" s="128">
        <f t="shared" si="352"/>
        <v>-616901.64745824598</v>
      </c>
      <c r="BH443" s="128">
        <f t="shared" si="352"/>
        <v>-623435.36545926891</v>
      </c>
      <c r="BI443" s="128">
        <f t="shared" si="352"/>
        <v>-315829.78358361125</v>
      </c>
      <c r="BJ443" s="128">
        <f t="shared" si="352"/>
        <v>-148835.41910503991</v>
      </c>
      <c r="BK443" s="128">
        <f t="shared" si="352"/>
        <v>77242.822763908654</v>
      </c>
      <c r="BL443" s="128">
        <f t="shared" si="352"/>
        <v>305982.82395658642</v>
      </c>
      <c r="BM443" s="128">
        <f t="shared" si="352"/>
        <v>516735.16143829841</v>
      </c>
      <c r="BN443" s="128">
        <f t="shared" si="352"/>
        <v>-296014.51344624907</v>
      </c>
      <c r="BO443" s="128">
        <f t="shared" si="352"/>
        <v>-270153.01970248669</v>
      </c>
      <c r="BP443" s="128">
        <f t="shared" si="352"/>
        <v>28082.721305625513</v>
      </c>
      <c r="BQ443" s="128">
        <f t="shared" si="352"/>
        <v>8833875.7845867407</v>
      </c>
      <c r="BR443" s="128">
        <f t="shared" si="352"/>
        <v>0</v>
      </c>
    </row>
    <row r="444" spans="1:70" s="481" customFormat="1" ht="12.75" customHeight="1" x14ac:dyDescent="0.3">
      <c r="A444" s="407"/>
      <c r="B444" s="407"/>
      <c r="C444" s="408"/>
      <c r="D444" s="421"/>
      <c r="E444" s="47" t="s">
        <v>920</v>
      </c>
      <c r="F444" s="421"/>
      <c r="G444" s="421" t="s">
        <v>74</v>
      </c>
      <c r="H444" s="421"/>
      <c r="I444" s="421">
        <f t="shared" ref="I444:AN444" si="353">IFERROR(I443/MIN(I441:I442),0)</f>
        <v>0</v>
      </c>
      <c r="J444" s="421">
        <f t="shared" si="353"/>
        <v>0</v>
      </c>
      <c r="K444" s="421">
        <f t="shared" si="353"/>
        <v>0</v>
      </c>
      <c r="L444" s="421">
        <f t="shared" si="353"/>
        <v>0</v>
      </c>
      <c r="M444" s="421">
        <f t="shared" si="353"/>
        <v>0</v>
      </c>
      <c r="N444" s="421">
        <f t="shared" si="353"/>
        <v>0</v>
      </c>
      <c r="O444" s="421">
        <f t="shared" si="353"/>
        <v>0</v>
      </c>
      <c r="P444" s="421">
        <f t="shared" si="353"/>
        <v>0</v>
      </c>
      <c r="Q444" s="421">
        <f t="shared" si="353"/>
        <v>0</v>
      </c>
      <c r="R444" s="421">
        <f t="shared" si="353"/>
        <v>0</v>
      </c>
      <c r="S444" s="421">
        <f t="shared" si="353"/>
        <v>0</v>
      </c>
      <c r="T444" s="421">
        <f t="shared" si="353"/>
        <v>0</v>
      </c>
      <c r="U444" s="421">
        <f t="shared" si="353"/>
        <v>0</v>
      </c>
      <c r="V444" s="421">
        <f t="shared" si="353"/>
        <v>0</v>
      </c>
      <c r="W444" s="421">
        <f t="shared" si="353"/>
        <v>0</v>
      </c>
      <c r="X444" s="421">
        <f t="shared" si="353"/>
        <v>0</v>
      </c>
      <c r="Y444" s="421">
        <f t="shared" si="353"/>
        <v>0</v>
      </c>
      <c r="Z444" s="421">
        <f t="shared" si="353"/>
        <v>0</v>
      </c>
      <c r="AA444" s="421">
        <f t="shared" si="353"/>
        <v>0</v>
      </c>
      <c r="AB444" s="421">
        <f t="shared" si="353"/>
        <v>0</v>
      </c>
      <c r="AC444" s="421">
        <f t="shared" si="353"/>
        <v>2.3228042061615956E-2</v>
      </c>
      <c r="AD444" s="421">
        <f t="shared" si="353"/>
        <v>1.5018812693797312E-2</v>
      </c>
      <c r="AE444" s="421">
        <f t="shared" si="353"/>
        <v>1.1397740210971081E-3</v>
      </c>
      <c r="AF444" s="421">
        <f t="shared" si="353"/>
        <v>1.0516657997665522E-2</v>
      </c>
      <c r="AG444" s="421">
        <f t="shared" si="353"/>
        <v>-2.6139623569201312E-2</v>
      </c>
      <c r="AH444" s="421">
        <f t="shared" si="353"/>
        <v>-1.402732438123719E-2</v>
      </c>
      <c r="AI444" s="421">
        <f t="shared" si="353"/>
        <v>2.0170071435876406E-2</v>
      </c>
      <c r="AJ444" s="421">
        <f t="shared" si="353"/>
        <v>7.0992866543244946E-3</v>
      </c>
      <c r="AK444" s="421">
        <f t="shared" si="353"/>
        <v>2.3305685093471715E-3</v>
      </c>
      <c r="AL444" s="421">
        <f t="shared" si="353"/>
        <v>2.11309006647269E-2</v>
      </c>
      <c r="AM444" s="421">
        <f t="shared" si="353"/>
        <v>5.4149469702043457E-2</v>
      </c>
      <c r="AN444" s="421">
        <f t="shared" si="353"/>
        <v>6.1237266756057882E-2</v>
      </c>
      <c r="AO444" s="421">
        <f t="shared" ref="AO444:BR444" si="354">IFERROR(AO443/MIN(AO441:AO442),0)</f>
        <v>5.0216795309857357E-2</v>
      </c>
      <c r="AP444" s="421">
        <f t="shared" si="354"/>
        <v>2.8324262462333098E-2</v>
      </c>
      <c r="AQ444" s="421">
        <f t="shared" si="354"/>
        <v>-3.9224228730792912E-3</v>
      </c>
      <c r="AR444" s="421">
        <f t="shared" si="354"/>
        <v>-1.3221898187188521E-2</v>
      </c>
      <c r="AS444" s="421">
        <f t="shared" si="354"/>
        <v>-1.5993555133455451E-2</v>
      </c>
      <c r="AT444" s="421">
        <f t="shared" si="354"/>
        <v>2.062526315722428E-2</v>
      </c>
      <c r="AU444" s="421">
        <f t="shared" si="354"/>
        <v>2.6748687094798447E-2</v>
      </c>
      <c r="AV444" s="421">
        <f t="shared" si="354"/>
        <v>1.8711062552339317E-2</v>
      </c>
      <c r="AW444" s="421">
        <f t="shared" si="354"/>
        <v>-4.5834537498192253E-2</v>
      </c>
      <c r="AX444" s="421">
        <f t="shared" si="354"/>
        <v>-2.7694302349633639E-2</v>
      </c>
      <c r="AY444" s="421">
        <f t="shared" si="354"/>
        <v>-6.4260899298577458E-3</v>
      </c>
      <c r="AZ444" s="421">
        <f t="shared" si="354"/>
        <v>-7.5115424286992236E-2</v>
      </c>
      <c r="BA444" s="421">
        <f t="shared" si="354"/>
        <v>-8.7081472875375182E-2</v>
      </c>
      <c r="BB444" s="421">
        <f t="shared" si="354"/>
        <v>-7.5103694656299111E-2</v>
      </c>
      <c r="BC444" s="421">
        <f t="shared" si="354"/>
        <v>-6.6676176265317688E-2</v>
      </c>
      <c r="BD444" s="421">
        <f t="shared" si="354"/>
        <v>-6.3327414771192456E-2</v>
      </c>
      <c r="BE444" s="421">
        <f t="shared" si="354"/>
        <v>-4.0655237374864553E-2</v>
      </c>
      <c r="BF444" s="421">
        <f t="shared" si="354"/>
        <v>-1.555234454966596E-2</v>
      </c>
      <c r="BG444" s="421">
        <f t="shared" si="354"/>
        <v>-8.0946322366698048E-2</v>
      </c>
      <c r="BH444" s="421">
        <f t="shared" si="354"/>
        <v>-7.7111740246032345E-2</v>
      </c>
      <c r="BI444" s="421">
        <f t="shared" si="354"/>
        <v>-3.6546347854070065E-2</v>
      </c>
      <c r="BJ444" s="421">
        <f t="shared" si="354"/>
        <v>-1.6768385115252079E-2</v>
      </c>
      <c r="BK444" s="421">
        <f t="shared" si="354"/>
        <v>8.5945768429043518E-3</v>
      </c>
      <c r="BL444" s="421">
        <f t="shared" si="354"/>
        <v>3.4445649852340991E-2</v>
      </c>
      <c r="BM444" s="421">
        <f t="shared" si="354"/>
        <v>5.9920374863646521E-2</v>
      </c>
      <c r="BN444" s="421">
        <f t="shared" si="354"/>
        <v>-3.6752283181732362E-2</v>
      </c>
      <c r="BO444" s="421">
        <f t="shared" si="354"/>
        <v>-3.2415899065545338E-2</v>
      </c>
      <c r="BP444" s="421">
        <f t="shared" si="354"/>
        <v>3.2399059796741742E-3</v>
      </c>
      <c r="BQ444" s="421">
        <f t="shared" si="354"/>
        <v>1</v>
      </c>
      <c r="BR444" s="421">
        <f t="shared" si="354"/>
        <v>0</v>
      </c>
    </row>
    <row r="445" spans="1:70" ht="12.75" customHeight="1" x14ac:dyDescent="0.3">
      <c r="A445" s="2"/>
      <c r="B445" s="2"/>
      <c r="C445" s="91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0"/>
      <c r="P445" s="70"/>
      <c r="Q445" s="70"/>
      <c r="R445" s="422"/>
      <c r="S445" s="422"/>
      <c r="T445" s="422"/>
      <c r="U445" s="422"/>
      <c r="V445" s="422"/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422"/>
      <c r="AL445" s="422"/>
      <c r="AM445" s="422"/>
      <c r="AN445" s="422"/>
      <c r="AO445" s="422"/>
      <c r="AP445" s="422"/>
      <c r="AQ445" s="422"/>
      <c r="AR445" s="422"/>
      <c r="AS445" s="422"/>
      <c r="AT445" s="422"/>
      <c r="AU445" s="422"/>
      <c r="AV445" s="422"/>
      <c r="AW445" s="422"/>
      <c r="AX445" s="422"/>
      <c r="AY445" s="422"/>
      <c r="AZ445" s="422"/>
      <c r="BA445" s="422"/>
      <c r="BB445" s="422"/>
      <c r="BC445" s="422"/>
      <c r="BD445" s="422"/>
      <c r="BE445" s="422"/>
      <c r="BF445" s="422"/>
      <c r="BG445" s="422"/>
      <c r="BH445" s="422"/>
      <c r="BI445" s="422"/>
      <c r="BJ445" s="422"/>
      <c r="BK445" s="422"/>
      <c r="BL445" s="422"/>
      <c r="BM445" s="422"/>
      <c r="BN445" s="422"/>
      <c r="BO445" s="422"/>
      <c r="BP445" s="422"/>
      <c r="BQ445" s="422"/>
      <c r="BR445" s="75"/>
    </row>
    <row r="446" spans="1:70" ht="12.75" customHeight="1" x14ac:dyDescent="0.3">
      <c r="E446" s="47" t="s">
        <v>917</v>
      </c>
      <c r="F446" s="421">
        <f>MIN(I444:BR444)</f>
        <v>-8.7081472875375182E-2</v>
      </c>
      <c r="G446" s="47" t="s">
        <v>74</v>
      </c>
    </row>
    <row r="447" spans="1:70" ht="12.75" customHeight="1" x14ac:dyDescent="0.3">
      <c r="E447" s="47" t="s">
        <v>918</v>
      </c>
      <c r="F447" s="421">
        <f>MAX(I444:BR444)</f>
        <v>1</v>
      </c>
      <c r="G447" s="47" t="s">
        <v>74</v>
      </c>
    </row>
    <row r="449" spans="1:70" ht="12.75" customHeight="1" x14ac:dyDescent="0.3">
      <c r="E449" s="47" t="s">
        <v>989</v>
      </c>
      <c r="F449" s="138">
        <v>2018</v>
      </c>
      <c r="G449" s="47" t="s">
        <v>665</v>
      </c>
    </row>
    <row r="450" spans="1:70" ht="12.75" customHeight="1" x14ac:dyDescent="0.3">
      <c r="E450" s="47" t="s">
        <v>990</v>
      </c>
      <c r="F450" s="47">
        <f>INDEX(I27:BR27,MATCH(F449,I2:BR2,0))</f>
        <v>36903.3699357847</v>
      </c>
      <c r="G450" s="47" t="s">
        <v>968</v>
      </c>
    </row>
    <row r="451" spans="1:70" ht="12.75" customHeight="1" x14ac:dyDescent="0.3">
      <c r="E451" s="47" t="s">
        <v>991</v>
      </c>
      <c r="F451" s="138">
        <v>2019</v>
      </c>
      <c r="G451" s="47" t="s">
        <v>665</v>
      </c>
    </row>
    <row r="452" spans="1:70" ht="12.75" customHeight="1" x14ac:dyDescent="0.3">
      <c r="E452" s="47" t="s">
        <v>992</v>
      </c>
      <c r="F452" s="421">
        <f>INDEX(I444:BR444,MATCH(F451,I2:BR2,0))</f>
        <v>3.2399059796741742E-3</v>
      </c>
      <c r="G452" s="47" t="s">
        <v>74</v>
      </c>
    </row>
    <row r="453" spans="1:70" ht="12.75" customHeight="1" x14ac:dyDescent="0.3">
      <c r="A453" s="2"/>
      <c r="B453" s="2"/>
      <c r="C453" s="91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0"/>
      <c r="P453" s="70"/>
      <c r="Q453" s="70"/>
      <c r="R453" s="422"/>
      <c r="S453" s="422"/>
      <c r="T453" s="422"/>
      <c r="U453" s="422"/>
      <c r="V453" s="422"/>
      <c r="W453" s="422"/>
      <c r="X453" s="422"/>
      <c r="Y453" s="422"/>
      <c r="Z453" s="422"/>
      <c r="AA453" s="422"/>
      <c r="AB453" s="422"/>
      <c r="AC453" s="422"/>
      <c r="AD453" s="422"/>
      <c r="AE453" s="422"/>
      <c r="AF453" s="422"/>
      <c r="AG453" s="422"/>
      <c r="AH453" s="422"/>
      <c r="AI453" s="422"/>
      <c r="AJ453" s="422"/>
      <c r="AK453" s="422"/>
      <c r="AL453" s="422"/>
      <c r="AM453" s="422"/>
      <c r="AN453" s="422"/>
      <c r="AO453" s="422"/>
      <c r="AP453" s="422"/>
      <c r="AQ453" s="422"/>
      <c r="AR453" s="422"/>
      <c r="AS453" s="422"/>
      <c r="AT453" s="422"/>
      <c r="AU453" s="422"/>
      <c r="AV453" s="422"/>
      <c r="AW453" s="422"/>
      <c r="AX453" s="422"/>
      <c r="AY453" s="422"/>
      <c r="AZ453" s="422"/>
      <c r="BA453" s="422"/>
      <c r="BB453" s="422"/>
      <c r="BC453" s="422"/>
      <c r="BD453" s="422"/>
      <c r="BE453" s="422"/>
      <c r="BF453" s="422"/>
      <c r="BG453" s="422"/>
      <c r="BH453" s="422"/>
      <c r="BI453" s="422"/>
      <c r="BJ453" s="422"/>
      <c r="BK453" s="422"/>
      <c r="BL453" s="422"/>
      <c r="BM453" s="422"/>
      <c r="BN453" s="422"/>
      <c r="BO453" s="422"/>
      <c r="BP453" s="422"/>
      <c r="BQ453" s="422"/>
      <c r="BR453" s="75"/>
    </row>
    <row r="454" spans="1:70" s="481" customFormat="1" ht="12.75" customHeight="1" x14ac:dyDescent="0.3">
      <c r="A454" s="407"/>
      <c r="B454" s="407"/>
      <c r="C454" s="408"/>
      <c r="D454" s="421"/>
      <c r="E454" s="404" t="str">
        <f t="shared" ref="E454:H454" si="355" xml:space="preserve"> E$444</f>
        <v>EIA Supply / demand divergence</v>
      </c>
      <c r="F454" s="404">
        <f t="shared" si="355"/>
        <v>0</v>
      </c>
      <c r="G454" s="404" t="str">
        <f t="shared" si="355"/>
        <v>%</v>
      </c>
      <c r="H454" s="404">
        <f t="shared" si="355"/>
        <v>0</v>
      </c>
      <c r="I454" s="404">
        <f t="shared" ref="I454:AN454" si="356" xml:space="preserve"> I$444</f>
        <v>0</v>
      </c>
      <c r="J454" s="404">
        <f t="shared" si="356"/>
        <v>0</v>
      </c>
      <c r="K454" s="404">
        <f t="shared" si="356"/>
        <v>0</v>
      </c>
      <c r="L454" s="404">
        <f t="shared" si="356"/>
        <v>0</v>
      </c>
      <c r="M454" s="404">
        <f t="shared" si="356"/>
        <v>0</v>
      </c>
      <c r="N454" s="404">
        <f t="shared" si="356"/>
        <v>0</v>
      </c>
      <c r="O454" s="404">
        <f t="shared" si="356"/>
        <v>0</v>
      </c>
      <c r="P454" s="404">
        <f t="shared" si="356"/>
        <v>0</v>
      </c>
      <c r="Q454" s="404">
        <f t="shared" si="356"/>
        <v>0</v>
      </c>
      <c r="R454" s="404">
        <f t="shared" si="356"/>
        <v>0</v>
      </c>
      <c r="S454" s="404">
        <f t="shared" si="356"/>
        <v>0</v>
      </c>
      <c r="T454" s="404">
        <f t="shared" si="356"/>
        <v>0</v>
      </c>
      <c r="U454" s="404">
        <f t="shared" si="356"/>
        <v>0</v>
      </c>
      <c r="V454" s="404">
        <f t="shared" si="356"/>
        <v>0</v>
      </c>
      <c r="W454" s="404">
        <f t="shared" si="356"/>
        <v>0</v>
      </c>
      <c r="X454" s="404">
        <f t="shared" si="356"/>
        <v>0</v>
      </c>
      <c r="Y454" s="404">
        <f t="shared" si="356"/>
        <v>0</v>
      </c>
      <c r="Z454" s="404">
        <f t="shared" si="356"/>
        <v>0</v>
      </c>
      <c r="AA454" s="404">
        <f t="shared" si="356"/>
        <v>0</v>
      </c>
      <c r="AB454" s="404">
        <f t="shared" si="356"/>
        <v>0</v>
      </c>
      <c r="AC454" s="404">
        <f t="shared" si="356"/>
        <v>2.3228042061615956E-2</v>
      </c>
      <c r="AD454" s="404">
        <f t="shared" si="356"/>
        <v>1.5018812693797312E-2</v>
      </c>
      <c r="AE454" s="404">
        <f t="shared" si="356"/>
        <v>1.1397740210971081E-3</v>
      </c>
      <c r="AF454" s="404">
        <f t="shared" si="356"/>
        <v>1.0516657997665522E-2</v>
      </c>
      <c r="AG454" s="404">
        <f t="shared" si="356"/>
        <v>-2.6139623569201312E-2</v>
      </c>
      <c r="AH454" s="404">
        <f t="shared" si="356"/>
        <v>-1.402732438123719E-2</v>
      </c>
      <c r="AI454" s="404">
        <f t="shared" si="356"/>
        <v>2.0170071435876406E-2</v>
      </c>
      <c r="AJ454" s="404">
        <f t="shared" si="356"/>
        <v>7.0992866543244946E-3</v>
      </c>
      <c r="AK454" s="404">
        <f t="shared" si="356"/>
        <v>2.3305685093471715E-3</v>
      </c>
      <c r="AL454" s="404">
        <f t="shared" si="356"/>
        <v>2.11309006647269E-2</v>
      </c>
      <c r="AM454" s="404">
        <f t="shared" si="356"/>
        <v>5.4149469702043457E-2</v>
      </c>
      <c r="AN454" s="404">
        <f t="shared" si="356"/>
        <v>6.1237266756057882E-2</v>
      </c>
      <c r="AO454" s="404">
        <f t="shared" ref="AO454:BR454" si="357" xml:space="preserve"> AO$444</f>
        <v>5.0216795309857357E-2</v>
      </c>
      <c r="AP454" s="404">
        <f t="shared" si="357"/>
        <v>2.8324262462333098E-2</v>
      </c>
      <c r="AQ454" s="404">
        <f t="shared" si="357"/>
        <v>-3.9224228730792912E-3</v>
      </c>
      <c r="AR454" s="404">
        <f t="shared" si="357"/>
        <v>-1.3221898187188521E-2</v>
      </c>
      <c r="AS454" s="404">
        <f t="shared" si="357"/>
        <v>-1.5993555133455451E-2</v>
      </c>
      <c r="AT454" s="404">
        <f t="shared" si="357"/>
        <v>2.062526315722428E-2</v>
      </c>
      <c r="AU454" s="404">
        <f t="shared" si="357"/>
        <v>2.6748687094798447E-2</v>
      </c>
      <c r="AV454" s="404">
        <f t="shared" si="357"/>
        <v>1.8711062552339317E-2</v>
      </c>
      <c r="AW454" s="404">
        <f t="shared" si="357"/>
        <v>-4.5834537498192253E-2</v>
      </c>
      <c r="AX454" s="404">
        <f t="shared" si="357"/>
        <v>-2.7694302349633639E-2</v>
      </c>
      <c r="AY454" s="404">
        <f t="shared" si="357"/>
        <v>-6.4260899298577458E-3</v>
      </c>
      <c r="AZ454" s="404">
        <f t="shared" si="357"/>
        <v>-7.5115424286992236E-2</v>
      </c>
      <c r="BA454" s="404">
        <f t="shared" si="357"/>
        <v>-8.7081472875375182E-2</v>
      </c>
      <c r="BB454" s="404">
        <f t="shared" si="357"/>
        <v>-7.5103694656299111E-2</v>
      </c>
      <c r="BC454" s="404">
        <f t="shared" si="357"/>
        <v>-6.6676176265317688E-2</v>
      </c>
      <c r="BD454" s="404">
        <f t="shared" si="357"/>
        <v>-6.3327414771192456E-2</v>
      </c>
      <c r="BE454" s="404">
        <f t="shared" si="357"/>
        <v>-4.0655237374864553E-2</v>
      </c>
      <c r="BF454" s="404">
        <f t="shared" si="357"/>
        <v>-1.555234454966596E-2</v>
      </c>
      <c r="BG454" s="404">
        <f t="shared" si="357"/>
        <v>-8.0946322366698048E-2</v>
      </c>
      <c r="BH454" s="404">
        <f t="shared" si="357"/>
        <v>-7.7111740246032345E-2</v>
      </c>
      <c r="BI454" s="404">
        <f t="shared" si="357"/>
        <v>-3.6546347854070065E-2</v>
      </c>
      <c r="BJ454" s="404">
        <f t="shared" si="357"/>
        <v>-1.6768385115252079E-2</v>
      </c>
      <c r="BK454" s="404">
        <f t="shared" si="357"/>
        <v>8.5945768429043518E-3</v>
      </c>
      <c r="BL454" s="404">
        <f t="shared" si="357"/>
        <v>3.4445649852340991E-2</v>
      </c>
      <c r="BM454" s="404">
        <f t="shared" si="357"/>
        <v>5.9920374863646521E-2</v>
      </c>
      <c r="BN454" s="404">
        <f t="shared" si="357"/>
        <v>-3.6752283181732362E-2</v>
      </c>
      <c r="BO454" s="404">
        <f t="shared" si="357"/>
        <v>-3.2415899065545338E-2</v>
      </c>
      <c r="BP454" s="404">
        <f t="shared" si="357"/>
        <v>3.2399059796741742E-3</v>
      </c>
      <c r="BQ454" s="404">
        <f t="shared" si="357"/>
        <v>1</v>
      </c>
      <c r="BR454" s="404">
        <f t="shared" si="357"/>
        <v>0</v>
      </c>
    </row>
    <row r="455" spans="1:70" ht="12.75" customHeight="1" x14ac:dyDescent="0.3">
      <c r="E455" s="486" t="str">
        <f t="shared" ref="E455:H455" si="358" xml:space="preserve"> E$282</f>
        <v>BP Coal Divergence (ratio)</v>
      </c>
      <c r="F455" s="486">
        <f t="shared" si="358"/>
        <v>0</v>
      </c>
      <c r="G455" s="486" t="str">
        <f t="shared" si="358"/>
        <v>%</v>
      </c>
      <c r="H455" s="486">
        <f t="shared" si="358"/>
        <v>0</v>
      </c>
      <c r="I455" s="486">
        <f t="shared" ref="I455:AN455" si="359" xml:space="preserve"> I$282</f>
        <v>0</v>
      </c>
      <c r="J455" s="486">
        <f t="shared" si="359"/>
        <v>0</v>
      </c>
      <c r="K455" s="486">
        <f t="shared" si="359"/>
        <v>0</v>
      </c>
      <c r="L455" s="486">
        <f t="shared" si="359"/>
        <v>0</v>
      </c>
      <c r="M455" s="486">
        <f t="shared" si="359"/>
        <v>0</v>
      </c>
      <c r="N455" s="486">
        <f t="shared" si="359"/>
        <v>0</v>
      </c>
      <c r="O455" s="486">
        <f t="shared" si="359"/>
        <v>0</v>
      </c>
      <c r="P455" s="486">
        <f t="shared" si="359"/>
        <v>0</v>
      </c>
      <c r="Q455" s="486">
        <f t="shared" si="359"/>
        <v>0</v>
      </c>
      <c r="R455" s="486">
        <f t="shared" si="359"/>
        <v>0</v>
      </c>
      <c r="S455" s="486">
        <f t="shared" si="359"/>
        <v>0</v>
      </c>
      <c r="T455" s="486">
        <f t="shared" si="359"/>
        <v>0</v>
      </c>
      <c r="U455" s="486">
        <f t="shared" si="359"/>
        <v>0</v>
      </c>
      <c r="V455" s="486">
        <f t="shared" si="359"/>
        <v>0</v>
      </c>
      <c r="W455" s="486">
        <f t="shared" si="359"/>
        <v>0</v>
      </c>
      <c r="X455" s="486">
        <f t="shared" si="359"/>
        <v>0</v>
      </c>
      <c r="Y455" s="486">
        <f t="shared" si="359"/>
        <v>0</v>
      </c>
      <c r="Z455" s="486">
        <f t="shared" si="359"/>
        <v>0</v>
      </c>
      <c r="AA455" s="486">
        <f t="shared" si="359"/>
        <v>0</v>
      </c>
      <c r="AB455" s="486">
        <f t="shared" si="359"/>
        <v>0</v>
      </c>
      <c r="AC455" s="486">
        <f t="shared" si="359"/>
        <v>0</v>
      </c>
      <c r="AD455" s="486">
        <f t="shared" si="359"/>
        <v>1.4743072397087447E-2</v>
      </c>
      <c r="AE455" s="486">
        <f t="shared" si="359"/>
        <v>3.8930854990298913E-2</v>
      </c>
      <c r="AF455" s="486">
        <f t="shared" si="359"/>
        <v>4.5586966140539857E-3</v>
      </c>
      <c r="AG455" s="486">
        <f t="shared" si="359"/>
        <v>4.9419661642623328E-3</v>
      </c>
      <c r="AH455" s="486">
        <f t="shared" si="359"/>
        <v>1.2344096014770491E-2</v>
      </c>
      <c r="AI455" s="486">
        <f t="shared" si="359"/>
        <v>2.4799144177479734E-2</v>
      </c>
      <c r="AJ455" s="486">
        <f t="shared" si="359"/>
        <v>4.496225469396529E-3</v>
      </c>
      <c r="AK455" s="486">
        <f t="shared" si="359"/>
        <v>-1.039661052001994E-3</v>
      </c>
      <c r="AL455" s="486">
        <f t="shared" si="359"/>
        <v>6.9389332769074098E-3</v>
      </c>
      <c r="AM455" s="486">
        <f t="shared" si="359"/>
        <v>1.6867451210696625E-2</v>
      </c>
      <c r="AN455" s="486">
        <f t="shared" si="359"/>
        <v>-1.0408435625414915E-3</v>
      </c>
      <c r="AO455" s="486">
        <f t="shared" ref="AO455:BR455" si="360" xml:space="preserve"> AO$282</f>
        <v>7.3849239608585323E-4</v>
      </c>
      <c r="AP455" s="486">
        <f t="shared" si="360"/>
        <v>-3.4149276507158377E-2</v>
      </c>
      <c r="AQ455" s="486">
        <f t="shared" si="360"/>
        <v>-1.5837204891528716E-2</v>
      </c>
      <c r="AR455" s="486">
        <f t="shared" si="360"/>
        <v>7.1428839532075294E-3</v>
      </c>
      <c r="AS455" s="486">
        <f t="shared" si="360"/>
        <v>-2.8743761281103792E-3</v>
      </c>
      <c r="AT455" s="486">
        <f t="shared" si="360"/>
        <v>1.3505600742865139E-2</v>
      </c>
      <c r="AU455" s="486">
        <f t="shared" si="360"/>
        <v>1.5878799899260202E-3</v>
      </c>
      <c r="AV455" s="486">
        <f t="shared" si="360"/>
        <v>-4.2334527658790377E-3</v>
      </c>
      <c r="AW455" s="486">
        <f t="shared" si="360"/>
        <v>-2.2518753531617378E-2</v>
      </c>
      <c r="AX455" s="486">
        <f t="shared" si="360"/>
        <v>2.9916690537791202E-3</v>
      </c>
      <c r="AY455" s="486">
        <f t="shared" si="360"/>
        <v>-2.3176347954417743E-2</v>
      </c>
      <c r="AZ455" s="486">
        <f t="shared" si="360"/>
        <v>-3.6456890874675268E-2</v>
      </c>
      <c r="BA455" s="486">
        <f t="shared" si="360"/>
        <v>-2.0410234710068999E-2</v>
      </c>
      <c r="BB455" s="486">
        <f t="shared" si="360"/>
        <v>-3.101316587988566E-2</v>
      </c>
      <c r="BC455" s="486">
        <f t="shared" si="360"/>
        <v>-3.2361698379612634E-2</v>
      </c>
      <c r="BD455" s="486">
        <f t="shared" si="360"/>
        <v>-4.3988917711706953E-2</v>
      </c>
      <c r="BE455" s="486">
        <f t="shared" si="360"/>
        <v>-2.6034122806507305E-2</v>
      </c>
      <c r="BF455" s="486">
        <f t="shared" si="360"/>
        <v>-1.1353781255876263E-2</v>
      </c>
      <c r="BG455" s="486">
        <f t="shared" si="360"/>
        <v>-2.4146373290270398E-3</v>
      </c>
      <c r="BH455" s="486">
        <f t="shared" si="360"/>
        <v>2.1317173044324657E-2</v>
      </c>
      <c r="BI455" s="486">
        <f t="shared" si="360"/>
        <v>2.9123534863622045E-2</v>
      </c>
      <c r="BJ455" s="486">
        <f t="shared" si="360"/>
        <v>2.8796159906502847E-2</v>
      </c>
      <c r="BK455" s="486">
        <f t="shared" si="360"/>
        <v>2.6063403827254392E-2</v>
      </c>
      <c r="BL455" s="486">
        <f t="shared" si="360"/>
        <v>2.4326849707667405E-2</v>
      </c>
      <c r="BM455" s="486">
        <f t="shared" si="360"/>
        <v>-1.4162213484278907E-2</v>
      </c>
      <c r="BN455" s="486">
        <f t="shared" si="360"/>
        <v>6.8209094764659396E-3</v>
      </c>
      <c r="BO455" s="486">
        <f t="shared" si="360"/>
        <v>3.9469370429408734E-2</v>
      </c>
      <c r="BP455" s="486">
        <f t="shared" si="360"/>
        <v>6.1563270290016021E-2</v>
      </c>
      <c r="BQ455" s="486">
        <f t="shared" si="360"/>
        <v>0</v>
      </c>
      <c r="BR455" s="486">
        <f t="shared" si="360"/>
        <v>0</v>
      </c>
    </row>
    <row r="457" spans="1:70" ht="12.75" customHeight="1" x14ac:dyDescent="0.3">
      <c r="A457" s="2"/>
      <c r="B457" s="2"/>
      <c r="C457" s="91" t="s">
        <v>924</v>
      </c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0"/>
      <c r="P457" s="70"/>
      <c r="Q457" s="70"/>
      <c r="R457" s="422"/>
      <c r="S457" s="422"/>
      <c r="T457" s="422"/>
      <c r="U457" s="422"/>
      <c r="V457" s="422"/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422"/>
      <c r="AL457" s="422"/>
      <c r="AM457" s="422"/>
      <c r="AN457" s="422"/>
      <c r="AO457" s="422"/>
      <c r="AP457" s="422"/>
      <c r="AQ457" s="422"/>
      <c r="AR457" s="422"/>
      <c r="AS457" s="422"/>
      <c r="AT457" s="422"/>
      <c r="AU457" s="422"/>
      <c r="AV457" s="422"/>
      <c r="AW457" s="422"/>
      <c r="AX457" s="422"/>
      <c r="AY457" s="422"/>
      <c r="AZ457" s="422"/>
      <c r="BA457" s="422"/>
      <c r="BB457" s="422"/>
      <c r="BC457" s="422"/>
      <c r="BD457" s="422"/>
      <c r="BE457" s="422"/>
      <c r="BF457" s="422"/>
      <c r="BG457" s="422"/>
      <c r="BH457" s="422"/>
      <c r="BI457" s="422"/>
      <c r="BJ457" s="422"/>
      <c r="BK457" s="422"/>
      <c r="BL457" s="422"/>
      <c r="BM457" s="422"/>
      <c r="BN457" s="422"/>
      <c r="BO457" s="422"/>
      <c r="BP457" s="422"/>
      <c r="BQ457" s="422"/>
      <c r="BR457" s="75"/>
    </row>
    <row r="458" spans="1:70" ht="12.75" customHeight="1" x14ac:dyDescent="0.3">
      <c r="E458" s="310" t="str">
        <f t="shared" ref="E458:H458" si="361" xml:space="preserve"> E$441</f>
        <v>EIA Coal Production</v>
      </c>
      <c r="F458" s="310">
        <f t="shared" si="361"/>
        <v>0</v>
      </c>
      <c r="G458" s="310" t="str">
        <f t="shared" si="361"/>
        <v>e6shorttons</v>
      </c>
      <c r="H458" s="310">
        <f t="shared" si="361"/>
        <v>0</v>
      </c>
      <c r="I458" s="310">
        <f t="shared" ref="I458:AN458" si="362" xml:space="preserve"> I$441</f>
        <v>0</v>
      </c>
      <c r="J458" s="310">
        <f t="shared" si="362"/>
        <v>0</v>
      </c>
      <c r="K458" s="310">
        <f t="shared" si="362"/>
        <v>0</v>
      </c>
      <c r="L458" s="310">
        <f t="shared" si="362"/>
        <v>0</v>
      </c>
      <c r="M458" s="310">
        <f t="shared" si="362"/>
        <v>0</v>
      </c>
      <c r="N458" s="310">
        <f t="shared" si="362"/>
        <v>0</v>
      </c>
      <c r="O458" s="310">
        <f t="shared" si="362"/>
        <v>0</v>
      </c>
      <c r="P458" s="310">
        <f t="shared" si="362"/>
        <v>0</v>
      </c>
      <c r="Q458" s="310">
        <f t="shared" si="362"/>
        <v>0</v>
      </c>
      <c r="R458" s="310">
        <f t="shared" si="362"/>
        <v>0</v>
      </c>
      <c r="S458" s="310">
        <f t="shared" si="362"/>
        <v>0</v>
      </c>
      <c r="T458" s="310">
        <f t="shared" si="362"/>
        <v>0</v>
      </c>
      <c r="U458" s="310">
        <f t="shared" si="362"/>
        <v>0</v>
      </c>
      <c r="V458" s="310">
        <f t="shared" si="362"/>
        <v>0</v>
      </c>
      <c r="W458" s="310">
        <f t="shared" si="362"/>
        <v>0</v>
      </c>
      <c r="X458" s="310">
        <f t="shared" si="362"/>
        <v>0</v>
      </c>
      <c r="Y458" s="310">
        <f t="shared" si="362"/>
        <v>0</v>
      </c>
      <c r="Z458" s="310">
        <f t="shared" si="362"/>
        <v>0</v>
      </c>
      <c r="AA458" s="310">
        <f t="shared" si="362"/>
        <v>0</v>
      </c>
      <c r="AB458" s="310">
        <f t="shared" si="362"/>
        <v>0</v>
      </c>
      <c r="AC458" s="310">
        <f t="shared" si="362"/>
        <v>4151844.7492905809</v>
      </c>
      <c r="AD458" s="310">
        <f t="shared" si="362"/>
        <v>4151844.7492905809</v>
      </c>
      <c r="AE458" s="310">
        <f t="shared" si="362"/>
        <v>4183146.048440177</v>
      </c>
      <c r="AF458" s="310">
        <f t="shared" si="362"/>
        <v>4351307.1984798023</v>
      </c>
      <c r="AG458" s="310">
        <f t="shared" si="362"/>
        <v>4394094.482737069</v>
      </c>
      <c r="AH458" s="310">
        <f t="shared" si="362"/>
        <v>4615166.8747102488</v>
      </c>
      <c r="AI458" s="310">
        <f t="shared" si="362"/>
        <v>4832717.6641562022</v>
      </c>
      <c r="AJ458" s="310">
        <f t="shared" si="362"/>
        <v>4953641.5048048189</v>
      </c>
      <c r="AK458" s="310">
        <f t="shared" si="362"/>
        <v>5076795.7415274717</v>
      </c>
      <c r="AL458" s="310">
        <f t="shared" si="362"/>
        <v>5187391.8088161517</v>
      </c>
      <c r="AM458" s="310">
        <f t="shared" si="362"/>
        <v>5269231.3139203908</v>
      </c>
      <c r="AN458" s="310">
        <f t="shared" si="362"/>
        <v>5183485.4253274873</v>
      </c>
      <c r="AO458" s="310">
        <f t="shared" ref="AO458:BR458" si="363" xml:space="preserve"> AO$441</f>
        <v>5001240.2870237119</v>
      </c>
      <c r="AP458" s="310">
        <f t="shared" si="363"/>
        <v>4893773.3421414327</v>
      </c>
      <c r="AQ458" s="310">
        <f t="shared" si="363"/>
        <v>4766134.004516962</v>
      </c>
      <c r="AR458" s="310">
        <f t="shared" si="363"/>
        <v>4857340.5687641697</v>
      </c>
      <c r="AS458" s="310">
        <f t="shared" si="363"/>
        <v>4944700.5752072344</v>
      </c>
      <c r="AT458" s="310">
        <f t="shared" si="363"/>
        <v>5055374.077087244</v>
      </c>
      <c r="AU458" s="310">
        <f t="shared" si="363"/>
        <v>5059288.2043830156</v>
      </c>
      <c r="AV458" s="310">
        <f t="shared" si="363"/>
        <v>5034771.0211749803</v>
      </c>
      <c r="AW458" s="310">
        <f t="shared" si="363"/>
        <v>4968279.2113514524</v>
      </c>
      <c r="AX458" s="310">
        <f t="shared" si="363"/>
        <v>5124342.7962018196</v>
      </c>
      <c r="AY458" s="310">
        <f t="shared" si="363"/>
        <v>5363532.7890384188</v>
      </c>
      <c r="AZ458" s="310">
        <f t="shared" si="363"/>
        <v>5419836.7191727394</v>
      </c>
      <c r="BA458" s="310">
        <f t="shared" si="363"/>
        <v>5811384.1827479042</v>
      </c>
      <c r="BB458" s="310">
        <f t="shared" si="363"/>
        <v>6251536.3250400964</v>
      </c>
      <c r="BC458" s="310">
        <f t="shared" si="363"/>
        <v>6649317.569676552</v>
      </c>
      <c r="BD458" s="310">
        <f t="shared" si="363"/>
        <v>6992635.2576831356</v>
      </c>
      <c r="BE458" s="310">
        <f t="shared" si="363"/>
        <v>7292259.7441302938</v>
      </c>
      <c r="BF458" s="310">
        <f t="shared" si="363"/>
        <v>7536521.4593623262</v>
      </c>
      <c r="BG458" s="310">
        <f t="shared" si="363"/>
        <v>7621120.1376585839</v>
      </c>
      <c r="BH458" s="310">
        <f t="shared" si="363"/>
        <v>8084830.7076216806</v>
      </c>
      <c r="BI458" s="310">
        <f t="shared" si="363"/>
        <v>8641897.2654866297</v>
      </c>
      <c r="BJ458" s="310">
        <f t="shared" si="363"/>
        <v>8875954.2485497408</v>
      </c>
      <c r="BK458" s="310">
        <f t="shared" si="363"/>
        <v>8987391.0229425691</v>
      </c>
      <c r="BL458" s="310">
        <f t="shared" si="363"/>
        <v>8883061.4393472169</v>
      </c>
      <c r="BM458" s="310">
        <f t="shared" si="363"/>
        <v>8623697.0748959687</v>
      </c>
      <c r="BN458" s="310">
        <f t="shared" si="363"/>
        <v>8054316.2987322211</v>
      </c>
      <c r="BO458" s="310">
        <f t="shared" si="363"/>
        <v>8333966.5870822836</v>
      </c>
      <c r="BP458" s="310">
        <f t="shared" si="363"/>
        <v>8667758.1021810062</v>
      </c>
      <c r="BQ458" s="310">
        <f t="shared" si="363"/>
        <v>8833875.7845867407</v>
      </c>
      <c r="BR458" s="310">
        <f t="shared" si="363"/>
        <v>0</v>
      </c>
    </row>
    <row r="459" spans="1:70" ht="12.75" customHeight="1" x14ac:dyDescent="0.3">
      <c r="E459" s="310" t="str">
        <f t="shared" ref="E459:H459" si="364" xml:space="preserve"> E$21</f>
        <v>EIA Coal Consumption</v>
      </c>
      <c r="F459" s="310">
        <f t="shared" si="364"/>
        <v>0</v>
      </c>
      <c r="G459" s="310" t="str">
        <f t="shared" si="364"/>
        <v>e6shorttons</v>
      </c>
      <c r="H459" s="310">
        <f t="shared" si="364"/>
        <v>0</v>
      </c>
      <c r="I459" s="310">
        <f t="shared" ref="I459:AN459" si="365" xml:space="preserve"> I$21</f>
        <v>0</v>
      </c>
      <c r="J459" s="310">
        <f t="shared" si="365"/>
        <v>0</v>
      </c>
      <c r="K459" s="310">
        <f t="shared" si="365"/>
        <v>0</v>
      </c>
      <c r="L459" s="310">
        <f t="shared" si="365"/>
        <v>0</v>
      </c>
      <c r="M459" s="310">
        <f t="shared" si="365"/>
        <v>0</v>
      </c>
      <c r="N459" s="310">
        <f t="shared" si="365"/>
        <v>0</v>
      </c>
      <c r="O459" s="310">
        <f t="shared" si="365"/>
        <v>0</v>
      </c>
      <c r="P459" s="310">
        <f t="shared" si="365"/>
        <v>0</v>
      </c>
      <c r="Q459" s="310">
        <f t="shared" si="365"/>
        <v>0</v>
      </c>
      <c r="R459" s="310">
        <f t="shared" si="365"/>
        <v>0</v>
      </c>
      <c r="S459" s="310">
        <f t="shared" si="365"/>
        <v>0</v>
      </c>
      <c r="T459" s="310">
        <f t="shared" si="365"/>
        <v>0</v>
      </c>
      <c r="U459" s="310">
        <f t="shared" si="365"/>
        <v>0</v>
      </c>
      <c r="V459" s="310">
        <f t="shared" si="365"/>
        <v>0</v>
      </c>
      <c r="W459" s="310">
        <f t="shared" si="365"/>
        <v>0</v>
      </c>
      <c r="X459" s="310">
        <f t="shared" si="365"/>
        <v>0</v>
      </c>
      <c r="Y459" s="310">
        <f t="shared" si="365"/>
        <v>0</v>
      </c>
      <c r="Z459" s="310">
        <f t="shared" si="365"/>
        <v>0</v>
      </c>
      <c r="AA459" s="310">
        <f t="shared" si="365"/>
        <v>0</v>
      </c>
      <c r="AB459" s="310">
        <f t="shared" si="365"/>
        <v>0</v>
      </c>
      <c r="AC459" s="310">
        <f t="shared" si="365"/>
        <v>4055405.5248207599</v>
      </c>
      <c r="AD459" s="310">
        <f t="shared" si="365"/>
        <v>4089488.9706672598</v>
      </c>
      <c r="AE459" s="310">
        <f t="shared" si="365"/>
        <v>4178378.2072477099</v>
      </c>
      <c r="AF459" s="310">
        <f t="shared" si="365"/>
        <v>4305545.9888306102</v>
      </c>
      <c r="AG459" s="310">
        <f t="shared" si="365"/>
        <v>4508954.4584433204</v>
      </c>
      <c r="AH459" s="310">
        <f t="shared" si="365"/>
        <v>4679905.3175353501</v>
      </c>
      <c r="AI459" s="310">
        <f t="shared" si="365"/>
        <v>4735241.4036407499</v>
      </c>
      <c r="AJ459" s="310">
        <f t="shared" si="365"/>
        <v>4918474.1837794501</v>
      </c>
      <c r="AK459" s="310">
        <f t="shared" si="365"/>
        <v>5064963.9212438799</v>
      </c>
      <c r="AL459" s="310">
        <f t="shared" si="365"/>
        <v>5077777.5477950396</v>
      </c>
      <c r="AM459" s="310">
        <f t="shared" si="365"/>
        <v>4983905.2325342</v>
      </c>
      <c r="AN459" s="310">
        <f t="shared" si="365"/>
        <v>4866062.9456105698</v>
      </c>
      <c r="AO459" s="310">
        <f t="shared" ref="AO459:BR459" si="366" xml:space="preserve"> AO$21</f>
        <v>4750094.02723483</v>
      </c>
      <c r="AP459" s="310">
        <f t="shared" si="366"/>
        <v>4755160.8215674497</v>
      </c>
      <c r="AQ459" s="310">
        <f t="shared" si="366"/>
        <v>4784828.7975524403</v>
      </c>
      <c r="AR459" s="310">
        <f t="shared" si="366"/>
        <v>4921563.8312248699</v>
      </c>
      <c r="AS459" s="310">
        <f t="shared" si="366"/>
        <v>5023783.9164752401</v>
      </c>
      <c r="AT459" s="310">
        <f t="shared" si="366"/>
        <v>4951105.6563891098</v>
      </c>
      <c r="AU459" s="310">
        <f t="shared" si="366"/>
        <v>4923958.8872815697</v>
      </c>
      <c r="AV459" s="310">
        <f t="shared" si="366"/>
        <v>4940565.10566107</v>
      </c>
      <c r="AW459" s="310">
        <f t="shared" si="366"/>
        <v>5195997.9911656296</v>
      </c>
      <c r="AX459" s="310">
        <f t="shared" si="366"/>
        <v>5266257.8949429998</v>
      </c>
      <c r="AY459" s="310">
        <f t="shared" si="366"/>
        <v>5397999.3330825204</v>
      </c>
      <c r="AZ459" s="310">
        <f t="shared" si="366"/>
        <v>5826950.0538996197</v>
      </c>
      <c r="BA459" s="310">
        <f t="shared" si="366"/>
        <v>6317448.0768262502</v>
      </c>
      <c r="BB459" s="310">
        <f t="shared" si="366"/>
        <v>6721049.8003286701</v>
      </c>
      <c r="BC459" s="310">
        <f t="shared" si="366"/>
        <v>7092668.6399963796</v>
      </c>
      <c r="BD459" s="310">
        <f t="shared" si="366"/>
        <v>7435460.7709900998</v>
      </c>
      <c r="BE459" s="310">
        <f t="shared" si="366"/>
        <v>7588728.29502708</v>
      </c>
      <c r="BF459" s="310">
        <f t="shared" si="366"/>
        <v>7653732.0378042804</v>
      </c>
      <c r="BG459" s="310">
        <f t="shared" si="366"/>
        <v>8238021.7851168299</v>
      </c>
      <c r="BH459" s="310">
        <f t="shared" si="366"/>
        <v>8708266.0730809495</v>
      </c>
      <c r="BI459" s="310">
        <f t="shared" si="366"/>
        <v>8957727.0490702409</v>
      </c>
      <c r="BJ459" s="310">
        <f t="shared" si="366"/>
        <v>9024789.6676547807</v>
      </c>
      <c r="BK459" s="310">
        <f t="shared" si="366"/>
        <v>8910148.2001786605</v>
      </c>
      <c r="BL459" s="310">
        <f t="shared" si="366"/>
        <v>8577078.6153906304</v>
      </c>
      <c r="BM459" s="310">
        <f t="shared" si="366"/>
        <v>8106961.9134576702</v>
      </c>
      <c r="BN459" s="310">
        <f t="shared" si="366"/>
        <v>8350330.8121784702</v>
      </c>
      <c r="BO459" s="310">
        <f t="shared" si="366"/>
        <v>8604119.6067847703</v>
      </c>
      <c r="BP459" s="310">
        <f t="shared" si="366"/>
        <v>8639675.3808753807</v>
      </c>
      <c r="BQ459" s="310">
        <f t="shared" si="366"/>
        <v>0</v>
      </c>
      <c r="BR459" s="310">
        <f t="shared" si="366"/>
        <v>0</v>
      </c>
    </row>
    <row r="460" spans="1:70" ht="12.75" customHeight="1" x14ac:dyDescent="0.3">
      <c r="E460" s="47" t="s">
        <v>923</v>
      </c>
      <c r="G460" s="310" t="str">
        <f xml:space="preserve"> G$21</f>
        <v>e6shorttons</v>
      </c>
      <c r="I460" s="128">
        <f t="shared" ref="I460:AN460" si="367">I458-I459</f>
        <v>0</v>
      </c>
      <c r="J460" s="128">
        <f t="shared" si="367"/>
        <v>0</v>
      </c>
      <c r="K460" s="128">
        <f t="shared" si="367"/>
        <v>0</v>
      </c>
      <c r="L460" s="128">
        <f t="shared" si="367"/>
        <v>0</v>
      </c>
      <c r="M460" s="128">
        <f t="shared" si="367"/>
        <v>0</v>
      </c>
      <c r="N460" s="128">
        <f t="shared" si="367"/>
        <v>0</v>
      </c>
      <c r="O460" s="128">
        <f t="shared" si="367"/>
        <v>0</v>
      </c>
      <c r="P460" s="128">
        <f t="shared" si="367"/>
        <v>0</v>
      </c>
      <c r="Q460" s="128">
        <f t="shared" si="367"/>
        <v>0</v>
      </c>
      <c r="R460" s="128">
        <f t="shared" si="367"/>
        <v>0</v>
      </c>
      <c r="S460" s="128">
        <f t="shared" si="367"/>
        <v>0</v>
      </c>
      <c r="T460" s="128">
        <f t="shared" si="367"/>
        <v>0</v>
      </c>
      <c r="U460" s="128">
        <f t="shared" si="367"/>
        <v>0</v>
      </c>
      <c r="V460" s="128">
        <f t="shared" si="367"/>
        <v>0</v>
      </c>
      <c r="W460" s="128">
        <f t="shared" si="367"/>
        <v>0</v>
      </c>
      <c r="X460" s="128">
        <f t="shared" si="367"/>
        <v>0</v>
      </c>
      <c r="Y460" s="128">
        <f t="shared" si="367"/>
        <v>0</v>
      </c>
      <c r="Z460" s="128">
        <f t="shared" si="367"/>
        <v>0</v>
      </c>
      <c r="AA460" s="128">
        <f t="shared" si="367"/>
        <v>0</v>
      </c>
      <c r="AB460" s="128">
        <f t="shared" si="367"/>
        <v>0</v>
      </c>
      <c r="AC460" s="128">
        <f t="shared" si="367"/>
        <v>96439.224469820969</v>
      </c>
      <c r="AD460" s="128">
        <f t="shared" si="367"/>
        <v>62355.778623321094</v>
      </c>
      <c r="AE460" s="128">
        <f t="shared" si="367"/>
        <v>4767.8411924671382</v>
      </c>
      <c r="AF460" s="128">
        <f t="shared" si="367"/>
        <v>45761.209649192169</v>
      </c>
      <c r="AG460" s="128">
        <f t="shared" si="367"/>
        <v>-114859.97570625134</v>
      </c>
      <c r="AH460" s="128">
        <f t="shared" si="367"/>
        <v>-64738.442825101316</v>
      </c>
      <c r="AI460" s="128">
        <f t="shared" si="367"/>
        <v>97476.260515452363</v>
      </c>
      <c r="AJ460" s="128">
        <f t="shared" si="367"/>
        <v>35167.321025368758</v>
      </c>
      <c r="AK460" s="128">
        <f t="shared" si="367"/>
        <v>11831.820283591747</v>
      </c>
      <c r="AL460" s="128">
        <f t="shared" si="367"/>
        <v>109614.26102111209</v>
      </c>
      <c r="AM460" s="128">
        <f t="shared" si="367"/>
        <v>285326.08138619084</v>
      </c>
      <c r="AN460" s="128">
        <f t="shared" si="367"/>
        <v>317422.4797169175</v>
      </c>
      <c r="AO460" s="128">
        <f t="shared" ref="AO460:BR460" si="368">AO458-AO459</f>
        <v>251146.25978888199</v>
      </c>
      <c r="AP460" s="128">
        <f t="shared" si="368"/>
        <v>138612.52057398297</v>
      </c>
      <c r="AQ460" s="128">
        <f t="shared" si="368"/>
        <v>-18694.793035478331</v>
      </c>
      <c r="AR460" s="128">
        <f t="shared" si="368"/>
        <v>-64223.262460700236</v>
      </c>
      <c r="AS460" s="128">
        <f t="shared" si="368"/>
        <v>-79083.341268005781</v>
      </c>
      <c r="AT460" s="128">
        <f t="shared" si="368"/>
        <v>104268.42069813423</v>
      </c>
      <c r="AU460" s="128">
        <f t="shared" si="368"/>
        <v>135329.31710144598</v>
      </c>
      <c r="AV460" s="128">
        <f t="shared" si="368"/>
        <v>94205.915513910353</v>
      </c>
      <c r="AW460" s="128">
        <f t="shared" si="368"/>
        <v>-227718.77981417719</v>
      </c>
      <c r="AX460" s="128">
        <f t="shared" si="368"/>
        <v>-141915.09874118026</v>
      </c>
      <c r="AY460" s="128">
        <f t="shared" si="368"/>
        <v>-34466.544044101611</v>
      </c>
      <c r="AZ460" s="128">
        <f t="shared" si="368"/>
        <v>-407113.3347268803</v>
      </c>
      <c r="BA460" s="128">
        <f t="shared" si="368"/>
        <v>-506063.89407834597</v>
      </c>
      <c r="BB460" s="128">
        <f t="shared" si="368"/>
        <v>-469513.47528857365</v>
      </c>
      <c r="BC460" s="128">
        <f t="shared" si="368"/>
        <v>-443351.07031982765</v>
      </c>
      <c r="BD460" s="128">
        <f t="shared" si="368"/>
        <v>-442825.51330696419</v>
      </c>
      <c r="BE460" s="128">
        <f t="shared" si="368"/>
        <v>-296468.55089678615</v>
      </c>
      <c r="BF460" s="128">
        <f t="shared" si="368"/>
        <v>-117210.57844195422</v>
      </c>
      <c r="BG460" s="128">
        <f t="shared" si="368"/>
        <v>-616901.64745824598</v>
      </c>
      <c r="BH460" s="128">
        <f t="shared" si="368"/>
        <v>-623435.36545926891</v>
      </c>
      <c r="BI460" s="128">
        <f t="shared" si="368"/>
        <v>-315829.78358361125</v>
      </c>
      <c r="BJ460" s="128">
        <f t="shared" si="368"/>
        <v>-148835.41910503991</v>
      </c>
      <c r="BK460" s="128">
        <f t="shared" si="368"/>
        <v>77242.822763908654</v>
      </c>
      <c r="BL460" s="128">
        <f t="shared" si="368"/>
        <v>305982.82395658642</v>
      </c>
      <c r="BM460" s="128">
        <f t="shared" si="368"/>
        <v>516735.16143829841</v>
      </c>
      <c r="BN460" s="128">
        <f t="shared" si="368"/>
        <v>-296014.51344624907</v>
      </c>
      <c r="BO460" s="128">
        <f t="shared" si="368"/>
        <v>-270153.01970248669</v>
      </c>
      <c r="BP460" s="128">
        <f t="shared" si="368"/>
        <v>28082.721305625513</v>
      </c>
      <c r="BQ460" s="128">
        <f t="shared" si="368"/>
        <v>8833875.7845867407</v>
      </c>
      <c r="BR460" s="128">
        <f t="shared" si="368"/>
        <v>0</v>
      </c>
    </row>
    <row r="461" spans="1:70" ht="12.75" customHeight="1" x14ac:dyDescent="0.3">
      <c r="E461" s="47" t="s">
        <v>924</v>
      </c>
      <c r="G461" s="310" t="str">
        <f xml:space="preserve"> G$21</f>
        <v>e6shorttons</v>
      </c>
      <c r="H461" s="268"/>
      <c r="I461" s="128">
        <f t="shared" ref="I461:AN461" si="369">H461+I460</f>
        <v>0</v>
      </c>
      <c r="J461" s="128">
        <f t="shared" si="369"/>
        <v>0</v>
      </c>
      <c r="K461" s="128">
        <f t="shared" si="369"/>
        <v>0</v>
      </c>
      <c r="L461" s="128">
        <f t="shared" si="369"/>
        <v>0</v>
      </c>
      <c r="M461" s="128">
        <f t="shared" si="369"/>
        <v>0</v>
      </c>
      <c r="N461" s="128">
        <f t="shared" si="369"/>
        <v>0</v>
      </c>
      <c r="O461" s="128">
        <f t="shared" si="369"/>
        <v>0</v>
      </c>
      <c r="P461" s="128">
        <f t="shared" si="369"/>
        <v>0</v>
      </c>
      <c r="Q461" s="128">
        <f t="shared" si="369"/>
        <v>0</v>
      </c>
      <c r="R461" s="128">
        <f t="shared" si="369"/>
        <v>0</v>
      </c>
      <c r="S461" s="128">
        <f t="shared" si="369"/>
        <v>0</v>
      </c>
      <c r="T461" s="128">
        <f t="shared" si="369"/>
        <v>0</v>
      </c>
      <c r="U461" s="128">
        <f t="shared" si="369"/>
        <v>0</v>
      </c>
      <c r="V461" s="128">
        <f t="shared" si="369"/>
        <v>0</v>
      </c>
      <c r="W461" s="128">
        <f t="shared" si="369"/>
        <v>0</v>
      </c>
      <c r="X461" s="128">
        <f t="shared" si="369"/>
        <v>0</v>
      </c>
      <c r="Y461" s="128">
        <f t="shared" si="369"/>
        <v>0</v>
      </c>
      <c r="Z461" s="128">
        <f t="shared" si="369"/>
        <v>0</v>
      </c>
      <c r="AA461" s="128">
        <f t="shared" si="369"/>
        <v>0</v>
      </c>
      <c r="AB461" s="128">
        <f t="shared" si="369"/>
        <v>0</v>
      </c>
      <c r="AC461" s="128">
        <f t="shared" si="369"/>
        <v>96439.224469820969</v>
      </c>
      <c r="AD461" s="128">
        <f t="shared" si="369"/>
        <v>158795.00309314206</v>
      </c>
      <c r="AE461" s="128">
        <f t="shared" si="369"/>
        <v>163562.8442856092</v>
      </c>
      <c r="AF461" s="128">
        <f t="shared" si="369"/>
        <v>209324.05393480137</v>
      </c>
      <c r="AG461" s="128">
        <f t="shared" si="369"/>
        <v>94464.078228550032</v>
      </c>
      <c r="AH461" s="128">
        <f t="shared" si="369"/>
        <v>29725.635403448716</v>
      </c>
      <c r="AI461" s="128">
        <f t="shared" si="369"/>
        <v>127201.89591890108</v>
      </c>
      <c r="AJ461" s="128">
        <f t="shared" si="369"/>
        <v>162369.21694426984</v>
      </c>
      <c r="AK461" s="128">
        <f t="shared" si="369"/>
        <v>174201.03722786158</v>
      </c>
      <c r="AL461" s="128">
        <f t="shared" si="369"/>
        <v>283815.29824897368</v>
      </c>
      <c r="AM461" s="128">
        <f t="shared" si="369"/>
        <v>569141.37963516451</v>
      </c>
      <c r="AN461" s="128">
        <f t="shared" si="369"/>
        <v>886563.85935208201</v>
      </c>
      <c r="AO461" s="128">
        <f t="shared" ref="AO461:BR461" si="370">AN461+AO460</f>
        <v>1137710.119140964</v>
      </c>
      <c r="AP461" s="128">
        <f t="shared" si="370"/>
        <v>1276322.639714947</v>
      </c>
      <c r="AQ461" s="128">
        <f t="shared" si="370"/>
        <v>1257627.8466794686</v>
      </c>
      <c r="AR461" s="128">
        <f t="shared" si="370"/>
        <v>1193404.5842187684</v>
      </c>
      <c r="AS461" s="128">
        <f t="shared" si="370"/>
        <v>1114321.2429507626</v>
      </c>
      <c r="AT461" s="128">
        <f t="shared" si="370"/>
        <v>1218589.6636488969</v>
      </c>
      <c r="AU461" s="128">
        <f t="shared" si="370"/>
        <v>1353918.9807503428</v>
      </c>
      <c r="AV461" s="128">
        <f t="shared" si="370"/>
        <v>1448124.8962642532</v>
      </c>
      <c r="AW461" s="128">
        <f t="shared" si="370"/>
        <v>1220406.116450076</v>
      </c>
      <c r="AX461" s="128">
        <f t="shared" si="370"/>
        <v>1078491.0177088957</v>
      </c>
      <c r="AY461" s="128">
        <f t="shared" si="370"/>
        <v>1044024.4736647941</v>
      </c>
      <c r="AZ461" s="128">
        <f t="shared" si="370"/>
        <v>636911.13893791381</v>
      </c>
      <c r="BA461" s="128">
        <f t="shared" si="370"/>
        <v>130847.24485956784</v>
      </c>
      <c r="BB461" s="128">
        <f t="shared" si="370"/>
        <v>-338666.23042900581</v>
      </c>
      <c r="BC461" s="128">
        <f t="shared" si="370"/>
        <v>-782017.30074883346</v>
      </c>
      <c r="BD461" s="128">
        <f t="shared" si="370"/>
        <v>-1224842.8140557976</v>
      </c>
      <c r="BE461" s="128">
        <f t="shared" si="370"/>
        <v>-1521311.3649525838</v>
      </c>
      <c r="BF461" s="128">
        <f t="shared" si="370"/>
        <v>-1638521.943394538</v>
      </c>
      <c r="BG461" s="128">
        <f t="shared" si="370"/>
        <v>-2255423.590852784</v>
      </c>
      <c r="BH461" s="128">
        <f t="shared" si="370"/>
        <v>-2878858.9563120529</v>
      </c>
      <c r="BI461" s="128">
        <f t="shared" si="370"/>
        <v>-3194688.7398956642</v>
      </c>
      <c r="BJ461" s="128">
        <f t="shared" si="370"/>
        <v>-3343524.1590007041</v>
      </c>
      <c r="BK461" s="128">
        <f t="shared" si="370"/>
        <v>-3266281.3362367954</v>
      </c>
      <c r="BL461" s="128">
        <f t="shared" si="370"/>
        <v>-2960298.512280209</v>
      </c>
      <c r="BM461" s="128">
        <f t="shared" si="370"/>
        <v>-2443563.3508419106</v>
      </c>
      <c r="BN461" s="128">
        <f t="shared" si="370"/>
        <v>-2739577.8642881596</v>
      </c>
      <c r="BO461" s="128">
        <f t="shared" si="370"/>
        <v>-3009730.8839906463</v>
      </c>
      <c r="BP461" s="128">
        <f t="shared" si="370"/>
        <v>-2981648.1626850208</v>
      </c>
      <c r="BQ461" s="128">
        <f t="shared" si="370"/>
        <v>5852227.6219017198</v>
      </c>
      <c r="BR461" s="128">
        <f t="shared" si="370"/>
        <v>5852227.6219017198</v>
      </c>
    </row>
    <row r="463" spans="1:70" ht="12.75" customHeight="1" x14ac:dyDescent="0.3">
      <c r="E463" s="47" t="s">
        <v>932</v>
      </c>
      <c r="F463" s="47">
        <f>SUM(I458:BR458)</f>
        <v>250980804.36528912</v>
      </c>
      <c r="G463" s="310" t="s">
        <v>657</v>
      </c>
    </row>
    <row r="464" spans="1:70" ht="12.75" customHeight="1" x14ac:dyDescent="0.3">
      <c r="E464" s="47" t="s">
        <v>933</v>
      </c>
      <c r="F464" s="47">
        <f>SUM(I459:BR459)</f>
        <v>245128576.74338731</v>
      </c>
      <c r="G464" s="310" t="s">
        <v>657</v>
      </c>
    </row>
    <row r="465" spans="2:70" ht="12.75" customHeight="1" x14ac:dyDescent="0.3">
      <c r="E465" s="47" t="s">
        <v>934</v>
      </c>
      <c r="F465" s="47">
        <f>F463-F464</f>
        <v>5852227.6219018102</v>
      </c>
      <c r="G465" s="310" t="s">
        <v>657</v>
      </c>
    </row>
    <row r="466" spans="2:70" ht="12.75" customHeight="1" x14ac:dyDescent="0.3">
      <c r="E466" s="47" t="s">
        <v>934</v>
      </c>
      <c r="F466" s="421">
        <f>F465/F463</f>
        <v>2.3317431134630546E-2</v>
      </c>
      <c r="G466" s="47" t="s">
        <v>74</v>
      </c>
    </row>
    <row r="468" spans="2:70" ht="12.75" customHeight="1" x14ac:dyDescent="0.3">
      <c r="C468" s="90" t="s">
        <v>926</v>
      </c>
    </row>
    <row r="469" spans="2:70" ht="12.75" customHeight="1" x14ac:dyDescent="0.3">
      <c r="E469" s="310" t="str">
        <f t="shared" ref="E469:H469" si="371" xml:space="preserve"> E$44</f>
        <v>Coal Production</v>
      </c>
      <c r="F469" s="310">
        <f t="shared" si="371"/>
        <v>0</v>
      </c>
      <c r="G469" s="310" t="str">
        <f t="shared" si="371"/>
        <v>exajoules</v>
      </c>
      <c r="H469" s="310">
        <f t="shared" si="371"/>
        <v>0</v>
      </c>
      <c r="I469" s="310">
        <f t="shared" ref="I469:AN469" si="372" xml:space="preserve"> I$44</f>
        <v>0</v>
      </c>
      <c r="J469" s="310">
        <f t="shared" si="372"/>
        <v>0</v>
      </c>
      <c r="K469" s="310">
        <f t="shared" si="372"/>
        <v>0</v>
      </c>
      <c r="L469" s="310">
        <f t="shared" si="372"/>
        <v>0</v>
      </c>
      <c r="M469" s="310">
        <f t="shared" si="372"/>
        <v>0</v>
      </c>
      <c r="N469" s="310">
        <f t="shared" si="372"/>
        <v>0</v>
      </c>
      <c r="O469" s="310">
        <f t="shared" si="372"/>
        <v>0</v>
      </c>
      <c r="P469" s="310">
        <f t="shared" si="372"/>
        <v>0</v>
      </c>
      <c r="Q469" s="310">
        <f t="shared" si="372"/>
        <v>0</v>
      </c>
      <c r="R469" s="310">
        <f t="shared" si="372"/>
        <v>0</v>
      </c>
      <c r="S469" s="310">
        <f t="shared" si="372"/>
        <v>0</v>
      </c>
      <c r="T469" s="310">
        <f t="shared" si="372"/>
        <v>0</v>
      </c>
      <c r="U469" s="310">
        <f t="shared" si="372"/>
        <v>0</v>
      </c>
      <c r="V469" s="310">
        <f t="shared" si="372"/>
        <v>0</v>
      </c>
      <c r="W469" s="310">
        <f t="shared" si="372"/>
        <v>0</v>
      </c>
      <c r="X469" s="310">
        <f t="shared" si="372"/>
        <v>0</v>
      </c>
      <c r="Y469" s="310">
        <f t="shared" si="372"/>
        <v>0</v>
      </c>
      <c r="Z469" s="310">
        <f t="shared" si="372"/>
        <v>0</v>
      </c>
      <c r="AA469" s="310">
        <f t="shared" si="372"/>
        <v>0</v>
      </c>
      <c r="AB469" s="310">
        <f t="shared" si="372"/>
        <v>0</v>
      </c>
      <c r="AC469" s="310">
        <f t="shared" si="372"/>
        <v>0</v>
      </c>
      <c r="AD469" s="310">
        <f t="shared" si="372"/>
        <v>77.261342345264694</v>
      </c>
      <c r="AE469" s="310">
        <f t="shared" si="372"/>
        <v>79.980972183582693</v>
      </c>
      <c r="AF469" s="310">
        <f t="shared" si="372"/>
        <v>79.723801977568414</v>
      </c>
      <c r="AG469" s="310">
        <f t="shared" si="372"/>
        <v>83.207417405454848</v>
      </c>
      <c r="AH469" s="310">
        <f t="shared" si="372"/>
        <v>87.416100940884505</v>
      </c>
      <c r="AI469" s="310">
        <f t="shared" si="372"/>
        <v>89.48721257781223</v>
      </c>
      <c r="AJ469" s="310">
        <f t="shared" si="372"/>
        <v>91.165019278405339</v>
      </c>
      <c r="AK469" s="310">
        <f t="shared" si="372"/>
        <v>93.375475594043365</v>
      </c>
      <c r="AL469" s="310">
        <f t="shared" si="372"/>
        <v>95.023252666397852</v>
      </c>
      <c r="AM469" s="310">
        <f t="shared" si="372"/>
        <v>94.794329581530434</v>
      </c>
      <c r="AN469" s="310">
        <f t="shared" si="372"/>
        <v>92.217829696569936</v>
      </c>
      <c r="AO469" s="310">
        <f t="shared" ref="AO469:BR469" si="373" xml:space="preserve"> AO$44</f>
        <v>92.047706476634289</v>
      </c>
      <c r="AP469" s="310">
        <f t="shared" si="373"/>
        <v>89.273958548573034</v>
      </c>
      <c r="AQ469" s="310">
        <f t="shared" si="373"/>
        <v>91.315298794087923</v>
      </c>
      <c r="AR469" s="310">
        <f t="shared" si="373"/>
        <v>94.103031109926008</v>
      </c>
      <c r="AS469" s="310">
        <f t="shared" si="373"/>
        <v>95.384683479038586</v>
      </c>
      <c r="AT469" s="310">
        <f t="shared" si="373"/>
        <v>96.786262957379165</v>
      </c>
      <c r="AU469" s="310">
        <f t="shared" si="373"/>
        <v>95.045085995119791</v>
      </c>
      <c r="AV469" s="310">
        <f t="shared" si="373"/>
        <v>95.074609726396133</v>
      </c>
      <c r="AW469" s="310">
        <f t="shared" si="373"/>
        <v>96.479596000750504</v>
      </c>
      <c r="AX469" s="310">
        <f t="shared" si="373"/>
        <v>100.56890469444357</v>
      </c>
      <c r="AY469" s="310">
        <f t="shared" si="373"/>
        <v>101.7856429909627</v>
      </c>
      <c r="AZ469" s="310">
        <f t="shared" si="373"/>
        <v>109.25359112918203</v>
      </c>
      <c r="BA469" s="310">
        <f t="shared" si="373"/>
        <v>118.71798354201589</v>
      </c>
      <c r="BB469" s="310">
        <f t="shared" si="373"/>
        <v>126.17635316925562</v>
      </c>
      <c r="BC469" s="310">
        <f t="shared" si="373"/>
        <v>132.61900668676839</v>
      </c>
      <c r="BD469" s="310">
        <f t="shared" si="373"/>
        <v>138.43511932198993</v>
      </c>
      <c r="BE469" s="310">
        <f t="shared" si="373"/>
        <v>142.95248952247832</v>
      </c>
      <c r="BF469" s="310">
        <f t="shared" si="373"/>
        <v>142.89394368720593</v>
      </c>
      <c r="BG469" s="310">
        <f t="shared" si="373"/>
        <v>150.82485202697819</v>
      </c>
      <c r="BH469" s="310">
        <f t="shared" si="373"/>
        <v>161.84297739203967</v>
      </c>
      <c r="BI469" s="310">
        <f t="shared" si="373"/>
        <v>163.6997101090351</v>
      </c>
      <c r="BJ469" s="310">
        <f t="shared" si="373"/>
        <v>166.64064890909563</v>
      </c>
      <c r="BK469" s="310">
        <f t="shared" si="373"/>
        <v>166.05382963528905</v>
      </c>
      <c r="BL469" s="310">
        <f t="shared" si="373"/>
        <v>161.67861871374868</v>
      </c>
      <c r="BM469" s="310">
        <f t="shared" si="373"/>
        <v>153.3018937059814</v>
      </c>
      <c r="BN469" s="310">
        <f t="shared" si="373"/>
        <v>157.15880934975161</v>
      </c>
      <c r="BO469" s="310">
        <f t="shared" si="373"/>
        <v>165.06143187318284</v>
      </c>
      <c r="BP469" s="310">
        <f t="shared" si="373"/>
        <v>167.57524294341914</v>
      </c>
      <c r="BQ469" s="310">
        <f t="shared" si="373"/>
        <v>0</v>
      </c>
      <c r="BR469" s="310">
        <f t="shared" si="373"/>
        <v>0</v>
      </c>
    </row>
    <row r="470" spans="2:70" ht="12.75" customHeight="1" x14ac:dyDescent="0.3">
      <c r="E470" s="310" t="str">
        <f t="shared" ref="E470:H470" si="374" xml:space="preserve"> E$45</f>
        <v>Coal Consumption</v>
      </c>
      <c r="F470" s="310">
        <f t="shared" si="374"/>
        <v>0</v>
      </c>
      <c r="G470" s="310" t="str">
        <f t="shared" si="374"/>
        <v>exajoules</v>
      </c>
      <c r="H470" s="310">
        <f t="shared" si="374"/>
        <v>0</v>
      </c>
      <c r="I470" s="310">
        <f t="shared" ref="I470:AN470" si="375" xml:space="preserve"> I$45</f>
        <v>0</v>
      </c>
      <c r="J470" s="310">
        <f t="shared" si="375"/>
        <v>0</v>
      </c>
      <c r="K470" s="310">
        <f t="shared" si="375"/>
        <v>0</v>
      </c>
      <c r="L470" s="310">
        <f t="shared" si="375"/>
        <v>0</v>
      </c>
      <c r="M470" s="310">
        <f t="shared" si="375"/>
        <v>0</v>
      </c>
      <c r="N470" s="310">
        <f t="shared" si="375"/>
        <v>58.104641831680446</v>
      </c>
      <c r="O470" s="310">
        <f t="shared" si="375"/>
        <v>58.766737854208131</v>
      </c>
      <c r="P470" s="310">
        <f t="shared" si="375"/>
        <v>57.818915035720558</v>
      </c>
      <c r="Q470" s="310">
        <f t="shared" si="375"/>
        <v>58.684128035214179</v>
      </c>
      <c r="R470" s="310">
        <f t="shared" si="375"/>
        <v>60.475449025533003</v>
      </c>
      <c r="S470" s="310">
        <f t="shared" si="375"/>
        <v>61.410989246262453</v>
      </c>
      <c r="T470" s="310">
        <f t="shared" si="375"/>
        <v>61.07745332503935</v>
      </c>
      <c r="U470" s="310">
        <f t="shared" si="375"/>
        <v>61.755597132633085</v>
      </c>
      <c r="V470" s="310">
        <f t="shared" si="375"/>
        <v>63.604258364410605</v>
      </c>
      <c r="W470" s="310">
        <f t="shared" si="375"/>
        <v>63.655384377381203</v>
      </c>
      <c r="X470" s="310">
        <f t="shared" si="375"/>
        <v>64.888335960636994</v>
      </c>
      <c r="Y470" s="310">
        <f t="shared" si="375"/>
        <v>67.278546028760275</v>
      </c>
      <c r="Z470" s="310">
        <f t="shared" si="375"/>
        <v>69.26865718666042</v>
      </c>
      <c r="AA470" s="310">
        <f t="shared" si="375"/>
        <v>70.048429460629052</v>
      </c>
      <c r="AB470" s="310">
        <f t="shared" si="375"/>
        <v>73.308712002926498</v>
      </c>
      <c r="AC470" s="310">
        <f t="shared" si="375"/>
        <v>75.087366550951785</v>
      </c>
      <c r="AD470" s="310">
        <f t="shared" si="375"/>
        <v>76.138822177670335</v>
      </c>
      <c r="AE470" s="310">
        <f t="shared" si="375"/>
        <v>76.983922269138418</v>
      </c>
      <c r="AF470" s="310">
        <f t="shared" si="375"/>
        <v>79.362014630189265</v>
      </c>
      <c r="AG470" s="310">
        <f t="shared" si="375"/>
        <v>82.798231347673891</v>
      </c>
      <c r="AH470" s="310">
        <f t="shared" si="375"/>
        <v>86.350185954568033</v>
      </c>
      <c r="AI470" s="310">
        <f t="shared" si="375"/>
        <v>87.321708928275996</v>
      </c>
      <c r="AJ470" s="310">
        <f t="shared" si="375"/>
        <v>90.756955543366374</v>
      </c>
      <c r="AK470" s="310">
        <f t="shared" si="375"/>
        <v>93.472655473366231</v>
      </c>
      <c r="AL470" s="310">
        <f t="shared" si="375"/>
        <v>94.368436382890877</v>
      </c>
      <c r="AM470" s="310">
        <f t="shared" si="375"/>
        <v>93.22191350373835</v>
      </c>
      <c r="AN470" s="310">
        <f t="shared" si="375"/>
        <v>92.313914039731202</v>
      </c>
      <c r="AO470" s="310">
        <f t="shared" ref="AO470:BR470" si="376" xml:space="preserve"> AO$45</f>
        <v>91.979780108430575</v>
      </c>
      <c r="AP470" s="310">
        <f t="shared" si="376"/>
        <v>92.430389476469315</v>
      </c>
      <c r="AQ470" s="310">
        <f t="shared" si="376"/>
        <v>92.784749888887475</v>
      </c>
      <c r="AR470" s="310">
        <f t="shared" si="376"/>
        <v>93.435631238891915</v>
      </c>
      <c r="AS470" s="310">
        <f t="shared" si="376"/>
        <v>95.659645279854516</v>
      </c>
      <c r="AT470" s="310">
        <f t="shared" si="376"/>
        <v>95.496525018152951</v>
      </c>
      <c r="AU470" s="310">
        <f t="shared" si="376"/>
        <v>94.894405068156132</v>
      </c>
      <c r="AV470" s="310">
        <f t="shared" si="376"/>
        <v>95.478814778904749</v>
      </c>
      <c r="AW470" s="310">
        <f t="shared" si="376"/>
        <v>98.702247587182953</v>
      </c>
      <c r="AX470" s="310">
        <f t="shared" si="376"/>
        <v>100.26893322984439</v>
      </c>
      <c r="AY470" s="310">
        <f t="shared" si="376"/>
        <v>104.20063312125146</v>
      </c>
      <c r="AZ470" s="310">
        <f t="shared" si="376"/>
        <v>113.38734104835135</v>
      </c>
      <c r="BA470" s="310">
        <f t="shared" si="376"/>
        <v>121.19153113740292</v>
      </c>
      <c r="BB470" s="310">
        <f t="shared" si="376"/>
        <v>130.21472400482065</v>
      </c>
      <c r="BC470" s="310">
        <f t="shared" si="376"/>
        <v>137.0543171603349</v>
      </c>
      <c r="BD470" s="310">
        <f t="shared" si="376"/>
        <v>144.80493153974095</v>
      </c>
      <c r="BE470" s="310">
        <f t="shared" si="376"/>
        <v>146.77361175568032</v>
      </c>
      <c r="BF470" s="310">
        <f t="shared" si="376"/>
        <v>144.53496202992002</v>
      </c>
      <c r="BG470" s="310">
        <f t="shared" si="376"/>
        <v>151.18992085364403</v>
      </c>
      <c r="BH470" s="310">
        <f t="shared" si="376"/>
        <v>158.4649525765056</v>
      </c>
      <c r="BI470" s="310">
        <f t="shared" si="376"/>
        <v>159.06711348383297</v>
      </c>
      <c r="BJ470" s="310">
        <f t="shared" si="376"/>
        <v>161.97635197650811</v>
      </c>
      <c r="BK470" s="310">
        <f t="shared" si="376"/>
        <v>161.83583686534587</v>
      </c>
      <c r="BL470" s="310">
        <f t="shared" si="376"/>
        <v>157.83889562192979</v>
      </c>
      <c r="BM470" s="310">
        <f t="shared" si="376"/>
        <v>155.50417705919077</v>
      </c>
      <c r="BN470" s="310">
        <f t="shared" si="376"/>
        <v>156.09410558574135</v>
      </c>
      <c r="BO470" s="310">
        <f t="shared" si="376"/>
        <v>158.79393522196364</v>
      </c>
      <c r="BP470" s="310">
        <f t="shared" si="376"/>
        <v>157.85704689805073</v>
      </c>
      <c r="BQ470" s="310">
        <f t="shared" si="376"/>
        <v>0</v>
      </c>
      <c r="BR470" s="310">
        <f t="shared" si="376"/>
        <v>0</v>
      </c>
    </row>
    <row r="471" spans="2:70" ht="12.75" customHeight="1" x14ac:dyDescent="0.3">
      <c r="E471" s="47" t="s">
        <v>927</v>
      </c>
      <c r="G471" s="47" t="s">
        <v>851</v>
      </c>
      <c r="I471" s="128">
        <f t="shared" ref="I471:AN471" si="377">IF(I469&gt;0,I469-I470,0)</f>
        <v>0</v>
      </c>
      <c r="J471" s="128">
        <f t="shared" si="377"/>
        <v>0</v>
      </c>
      <c r="K471" s="128">
        <f t="shared" si="377"/>
        <v>0</v>
      </c>
      <c r="L471" s="128">
        <f t="shared" si="377"/>
        <v>0</v>
      </c>
      <c r="M471" s="128">
        <f t="shared" si="377"/>
        <v>0</v>
      </c>
      <c r="N471" s="128">
        <f t="shared" si="377"/>
        <v>0</v>
      </c>
      <c r="O471" s="128">
        <f t="shared" si="377"/>
        <v>0</v>
      </c>
      <c r="P471" s="128">
        <f t="shared" si="377"/>
        <v>0</v>
      </c>
      <c r="Q471" s="128">
        <f t="shared" si="377"/>
        <v>0</v>
      </c>
      <c r="R471" s="128">
        <f t="shared" si="377"/>
        <v>0</v>
      </c>
      <c r="S471" s="128">
        <f t="shared" si="377"/>
        <v>0</v>
      </c>
      <c r="T471" s="128">
        <f t="shared" si="377"/>
        <v>0</v>
      </c>
      <c r="U471" s="128">
        <f t="shared" si="377"/>
        <v>0</v>
      </c>
      <c r="V471" s="128">
        <f t="shared" si="377"/>
        <v>0</v>
      </c>
      <c r="W471" s="128">
        <f t="shared" si="377"/>
        <v>0</v>
      </c>
      <c r="X471" s="128">
        <f t="shared" si="377"/>
        <v>0</v>
      </c>
      <c r="Y471" s="128">
        <f t="shared" si="377"/>
        <v>0</v>
      </c>
      <c r="Z471" s="128">
        <f t="shared" si="377"/>
        <v>0</v>
      </c>
      <c r="AA471" s="128">
        <f t="shared" si="377"/>
        <v>0</v>
      </c>
      <c r="AB471" s="128">
        <f t="shared" si="377"/>
        <v>0</v>
      </c>
      <c r="AC471" s="128">
        <f t="shared" si="377"/>
        <v>0</v>
      </c>
      <c r="AD471" s="128">
        <f t="shared" si="377"/>
        <v>1.1225201675943595</v>
      </c>
      <c r="AE471" s="128">
        <f t="shared" si="377"/>
        <v>2.9970499144442755</v>
      </c>
      <c r="AF471" s="128">
        <f t="shared" si="377"/>
        <v>0.36178734737914908</v>
      </c>
      <c r="AG471" s="128">
        <f t="shared" si="377"/>
        <v>0.40918605778095696</v>
      </c>
      <c r="AH471" s="128">
        <f t="shared" si="377"/>
        <v>1.0659149863164714</v>
      </c>
      <c r="AI471" s="128">
        <f t="shared" si="377"/>
        <v>2.1655036495362339</v>
      </c>
      <c r="AJ471" s="128">
        <f t="shared" si="377"/>
        <v>0.40806373503896509</v>
      </c>
      <c r="AK471" s="128">
        <f t="shared" si="377"/>
        <v>-9.7179879322865759E-2</v>
      </c>
      <c r="AL471" s="128">
        <f t="shared" si="377"/>
        <v>0.65481628350697463</v>
      </c>
      <c r="AM471" s="128">
        <f t="shared" si="377"/>
        <v>1.5724160777920844</v>
      </c>
      <c r="AN471" s="128">
        <f t="shared" si="377"/>
        <v>-9.6084343161265906E-2</v>
      </c>
      <c r="AO471" s="128">
        <f t="shared" ref="AO471:BR471" si="378">IF(AO469&gt;0,AO469-AO470,0)</f>
        <v>6.792636820371456E-2</v>
      </c>
      <c r="AP471" s="128">
        <f t="shared" si="378"/>
        <v>-3.156430927896281</v>
      </c>
      <c r="AQ471" s="128">
        <f t="shared" si="378"/>
        <v>-1.4694510947995525</v>
      </c>
      <c r="AR471" s="128">
        <f t="shared" si="378"/>
        <v>0.66739987103409248</v>
      </c>
      <c r="AS471" s="128">
        <f t="shared" si="378"/>
        <v>-0.27496180081593025</v>
      </c>
      <c r="AT471" s="128">
        <f t="shared" si="378"/>
        <v>1.2897379392262138</v>
      </c>
      <c r="AU471" s="128">
        <f t="shared" si="378"/>
        <v>0.15068092696365909</v>
      </c>
      <c r="AV471" s="128">
        <f t="shared" si="378"/>
        <v>-0.40420505250861538</v>
      </c>
      <c r="AW471" s="128">
        <f t="shared" si="378"/>
        <v>-2.2226515864324483</v>
      </c>
      <c r="AX471" s="128">
        <f t="shared" si="378"/>
        <v>0.29997146459918156</v>
      </c>
      <c r="AY471" s="128">
        <f t="shared" si="378"/>
        <v>-2.4149901302887571</v>
      </c>
      <c r="AZ471" s="128">
        <f t="shared" si="378"/>
        <v>-4.1337499191693183</v>
      </c>
      <c r="BA471" s="128">
        <f t="shared" si="378"/>
        <v>-2.4735475953870321</v>
      </c>
      <c r="BB471" s="128">
        <f t="shared" si="378"/>
        <v>-4.0383708355650327</v>
      </c>
      <c r="BC471" s="128">
        <f t="shared" si="378"/>
        <v>-4.435310473566517</v>
      </c>
      <c r="BD471" s="128">
        <f t="shared" si="378"/>
        <v>-6.3698122177510186</v>
      </c>
      <c r="BE471" s="128">
        <f t="shared" si="378"/>
        <v>-3.8211222332020043</v>
      </c>
      <c r="BF471" s="128">
        <f t="shared" si="378"/>
        <v>-1.6410183427140907</v>
      </c>
      <c r="BG471" s="128">
        <f t="shared" si="378"/>
        <v>-0.36506882666583351</v>
      </c>
      <c r="BH471" s="128">
        <f t="shared" si="378"/>
        <v>3.3780248155340757</v>
      </c>
      <c r="BI471" s="128">
        <f t="shared" si="378"/>
        <v>4.632596625202126</v>
      </c>
      <c r="BJ471" s="128">
        <f t="shared" si="378"/>
        <v>4.6642969325875185</v>
      </c>
      <c r="BK471" s="128">
        <f t="shared" si="378"/>
        <v>4.2179927699431801</v>
      </c>
      <c r="BL471" s="128">
        <f t="shared" si="378"/>
        <v>3.8397230918188825</v>
      </c>
      <c r="BM471" s="128">
        <f t="shared" si="378"/>
        <v>-2.2022833532093671</v>
      </c>
      <c r="BN471" s="128">
        <f t="shared" si="378"/>
        <v>1.064703764010261</v>
      </c>
      <c r="BO471" s="128">
        <f t="shared" si="378"/>
        <v>6.2674966512192043</v>
      </c>
      <c r="BP471" s="128">
        <f t="shared" si="378"/>
        <v>9.7181960453684155</v>
      </c>
      <c r="BQ471" s="128">
        <f t="shared" si="378"/>
        <v>0</v>
      </c>
      <c r="BR471" s="128">
        <f t="shared" si="378"/>
        <v>0</v>
      </c>
    </row>
    <row r="472" spans="2:70" ht="12.75" customHeight="1" x14ac:dyDescent="0.3">
      <c r="E472" s="47" t="s">
        <v>926</v>
      </c>
      <c r="G472" s="47" t="s">
        <v>851</v>
      </c>
      <c r="H472" s="268"/>
      <c r="I472" s="128">
        <f t="shared" ref="I472:AN472" si="379">H472+I471</f>
        <v>0</v>
      </c>
      <c r="J472" s="128">
        <f t="shared" si="379"/>
        <v>0</v>
      </c>
      <c r="K472" s="128">
        <f t="shared" si="379"/>
        <v>0</v>
      </c>
      <c r="L472" s="128">
        <f t="shared" si="379"/>
        <v>0</v>
      </c>
      <c r="M472" s="128">
        <f t="shared" si="379"/>
        <v>0</v>
      </c>
      <c r="N472" s="128">
        <f t="shared" si="379"/>
        <v>0</v>
      </c>
      <c r="O472" s="128">
        <f t="shared" si="379"/>
        <v>0</v>
      </c>
      <c r="P472" s="128">
        <f t="shared" si="379"/>
        <v>0</v>
      </c>
      <c r="Q472" s="128">
        <f t="shared" si="379"/>
        <v>0</v>
      </c>
      <c r="R472" s="128">
        <f t="shared" si="379"/>
        <v>0</v>
      </c>
      <c r="S472" s="128">
        <f t="shared" si="379"/>
        <v>0</v>
      </c>
      <c r="T472" s="128">
        <f t="shared" si="379"/>
        <v>0</v>
      </c>
      <c r="U472" s="128">
        <f t="shared" si="379"/>
        <v>0</v>
      </c>
      <c r="V472" s="128">
        <f t="shared" si="379"/>
        <v>0</v>
      </c>
      <c r="W472" s="128">
        <f t="shared" si="379"/>
        <v>0</v>
      </c>
      <c r="X472" s="128">
        <f t="shared" si="379"/>
        <v>0</v>
      </c>
      <c r="Y472" s="128">
        <f t="shared" si="379"/>
        <v>0</v>
      </c>
      <c r="Z472" s="128">
        <f t="shared" si="379"/>
        <v>0</v>
      </c>
      <c r="AA472" s="128">
        <f t="shared" si="379"/>
        <v>0</v>
      </c>
      <c r="AB472" s="128">
        <f t="shared" si="379"/>
        <v>0</v>
      </c>
      <c r="AC472" s="128">
        <f t="shared" si="379"/>
        <v>0</v>
      </c>
      <c r="AD472" s="128">
        <f t="shared" si="379"/>
        <v>1.1225201675943595</v>
      </c>
      <c r="AE472" s="128">
        <f t="shared" si="379"/>
        <v>4.119570082038635</v>
      </c>
      <c r="AF472" s="128">
        <f t="shared" si="379"/>
        <v>4.481357429417784</v>
      </c>
      <c r="AG472" s="128">
        <f t="shared" si="379"/>
        <v>4.890543487198741</v>
      </c>
      <c r="AH472" s="128">
        <f t="shared" si="379"/>
        <v>5.9564584735152124</v>
      </c>
      <c r="AI472" s="128">
        <f t="shared" si="379"/>
        <v>8.1219621230514463</v>
      </c>
      <c r="AJ472" s="128">
        <f t="shared" si="379"/>
        <v>8.5300258580904114</v>
      </c>
      <c r="AK472" s="128">
        <f t="shared" si="379"/>
        <v>8.4328459787675456</v>
      </c>
      <c r="AL472" s="128">
        <f t="shared" si="379"/>
        <v>9.0876622622745202</v>
      </c>
      <c r="AM472" s="128">
        <f t="shared" si="379"/>
        <v>10.660078340066605</v>
      </c>
      <c r="AN472" s="128">
        <f t="shared" si="379"/>
        <v>10.563993996905339</v>
      </c>
      <c r="AO472" s="128">
        <f t="shared" ref="AO472:BR472" si="380">AN472+AO471</f>
        <v>10.631920365109053</v>
      </c>
      <c r="AP472" s="128">
        <f t="shared" si="380"/>
        <v>7.4754894372127723</v>
      </c>
      <c r="AQ472" s="128">
        <f t="shared" si="380"/>
        <v>6.0060383424132198</v>
      </c>
      <c r="AR472" s="128">
        <f t="shared" si="380"/>
        <v>6.6734382134473123</v>
      </c>
      <c r="AS472" s="128">
        <f t="shared" si="380"/>
        <v>6.398476412631382</v>
      </c>
      <c r="AT472" s="128">
        <f t="shared" si="380"/>
        <v>7.6882143518575958</v>
      </c>
      <c r="AU472" s="128">
        <f t="shared" si="380"/>
        <v>7.8388952788212549</v>
      </c>
      <c r="AV472" s="128">
        <f t="shared" si="380"/>
        <v>7.4346902263126395</v>
      </c>
      <c r="AW472" s="128">
        <f t="shared" si="380"/>
        <v>5.2120386398801912</v>
      </c>
      <c r="AX472" s="128">
        <f t="shared" si="380"/>
        <v>5.5120101044793728</v>
      </c>
      <c r="AY472" s="128">
        <f t="shared" si="380"/>
        <v>3.0970199741906157</v>
      </c>
      <c r="AZ472" s="128">
        <f t="shared" si="380"/>
        <v>-1.0367299449787026</v>
      </c>
      <c r="BA472" s="128">
        <f t="shared" si="380"/>
        <v>-3.5102775403657347</v>
      </c>
      <c r="BB472" s="128">
        <f t="shared" si="380"/>
        <v>-7.5486483759307674</v>
      </c>
      <c r="BC472" s="128">
        <f t="shared" si="380"/>
        <v>-11.983958849497284</v>
      </c>
      <c r="BD472" s="128">
        <f t="shared" si="380"/>
        <v>-18.353771067248303</v>
      </c>
      <c r="BE472" s="128">
        <f t="shared" si="380"/>
        <v>-22.174893300450307</v>
      </c>
      <c r="BF472" s="128">
        <f t="shared" si="380"/>
        <v>-23.815911643164398</v>
      </c>
      <c r="BG472" s="128">
        <f t="shared" si="380"/>
        <v>-24.180980469830232</v>
      </c>
      <c r="BH472" s="128">
        <f t="shared" si="380"/>
        <v>-20.802955654296156</v>
      </c>
      <c r="BI472" s="128">
        <f t="shared" si="380"/>
        <v>-16.17035902909403</v>
      </c>
      <c r="BJ472" s="128">
        <f t="shared" si="380"/>
        <v>-11.506062096506511</v>
      </c>
      <c r="BK472" s="128">
        <f t="shared" si="380"/>
        <v>-7.2880693265633312</v>
      </c>
      <c r="BL472" s="128">
        <f t="shared" si="380"/>
        <v>-3.4483462347444487</v>
      </c>
      <c r="BM472" s="128">
        <f t="shared" si="380"/>
        <v>-5.6506295879538158</v>
      </c>
      <c r="BN472" s="128">
        <f t="shared" si="380"/>
        <v>-4.5859258239435547</v>
      </c>
      <c r="BO472" s="128">
        <f t="shared" si="380"/>
        <v>1.6815708272756495</v>
      </c>
      <c r="BP472" s="128">
        <f t="shared" si="380"/>
        <v>11.399766872644065</v>
      </c>
      <c r="BQ472" s="128">
        <f t="shared" si="380"/>
        <v>11.399766872644065</v>
      </c>
      <c r="BR472" s="128">
        <f t="shared" si="380"/>
        <v>11.399766872644065</v>
      </c>
    </row>
    <row r="474" spans="2:70" ht="12.75" customHeight="1" x14ac:dyDescent="0.3">
      <c r="E474" s="47" t="s">
        <v>935</v>
      </c>
      <c r="F474" s="47">
        <f>SUM(AE469:BR469)</f>
        <v>4459.1426943929782</v>
      </c>
      <c r="G474" s="47" t="s">
        <v>851</v>
      </c>
    </row>
    <row r="475" spans="2:70" ht="12.75" customHeight="1" x14ac:dyDescent="0.3">
      <c r="E475" s="47" t="s">
        <v>936</v>
      </c>
      <c r="F475" s="47">
        <f>SUM(AE470:BR470)</f>
        <v>4448.8654476879283</v>
      </c>
      <c r="G475" s="47" t="s">
        <v>851</v>
      </c>
    </row>
    <row r="476" spans="2:70" ht="12.75" customHeight="1" x14ac:dyDescent="0.3">
      <c r="E476" s="47" t="s">
        <v>941</v>
      </c>
      <c r="F476" s="47">
        <f>F474-F475</f>
        <v>10.277246705049947</v>
      </c>
      <c r="G476" s="47" t="s">
        <v>851</v>
      </c>
    </row>
    <row r="477" spans="2:70" ht="12.75" customHeight="1" x14ac:dyDescent="0.3">
      <c r="E477" s="47" t="s">
        <v>941</v>
      </c>
      <c r="F477" s="421">
        <f>F476/F474</f>
        <v>2.3047584276620656E-3</v>
      </c>
    </row>
    <row r="479" spans="2:70" ht="12.75" customHeight="1" x14ac:dyDescent="0.3">
      <c r="B479" s="2" t="s">
        <v>942</v>
      </c>
    </row>
    <row r="480" spans="2:70" ht="12.75" customHeight="1" x14ac:dyDescent="0.3">
      <c r="E480" s="310" t="str">
        <f t="shared" ref="E480:H480" si="381" xml:space="preserve"> E$38</f>
        <v>BP Gas Production</v>
      </c>
      <c r="F480" s="310">
        <f t="shared" si="381"/>
        <v>0</v>
      </c>
      <c r="G480" s="310" t="str">
        <f t="shared" si="381"/>
        <v>e9m3</v>
      </c>
      <c r="H480" s="310">
        <f t="shared" si="381"/>
        <v>0</v>
      </c>
      <c r="I480" s="310">
        <f t="shared" ref="I480:AN480" si="382" xml:space="preserve"> I$38</f>
        <v>0</v>
      </c>
      <c r="J480" s="310">
        <f t="shared" si="382"/>
        <v>0</v>
      </c>
      <c r="K480" s="310">
        <f t="shared" si="382"/>
        <v>0</v>
      </c>
      <c r="L480" s="310">
        <f t="shared" si="382"/>
        <v>0</v>
      </c>
      <c r="M480" s="310">
        <f t="shared" si="382"/>
        <v>0</v>
      </c>
      <c r="N480" s="310">
        <f t="shared" si="382"/>
        <v>0</v>
      </c>
      <c r="O480" s="310">
        <f t="shared" si="382"/>
        <v>0</v>
      </c>
      <c r="P480" s="310">
        <f t="shared" si="382"/>
        <v>0</v>
      </c>
      <c r="Q480" s="310">
        <f t="shared" si="382"/>
        <v>0</v>
      </c>
      <c r="R480" s="310">
        <f t="shared" si="382"/>
        <v>0</v>
      </c>
      <c r="S480" s="310">
        <f t="shared" si="382"/>
        <v>976.09912425805703</v>
      </c>
      <c r="T480" s="310">
        <f t="shared" si="382"/>
        <v>1043.9399381214728</v>
      </c>
      <c r="U480" s="310">
        <f t="shared" si="382"/>
        <v>1095.4330110214826</v>
      </c>
      <c r="V480" s="310">
        <f t="shared" si="382"/>
        <v>1148.1314484320051</v>
      </c>
      <c r="W480" s="310">
        <f t="shared" si="382"/>
        <v>1172.17854595055</v>
      </c>
      <c r="X480" s="310">
        <f t="shared" si="382"/>
        <v>1175.1878393053953</v>
      </c>
      <c r="Y480" s="310">
        <f t="shared" si="382"/>
        <v>1225.8074244263246</v>
      </c>
      <c r="Z480" s="310">
        <f t="shared" si="382"/>
        <v>1277.4945470414311</v>
      </c>
      <c r="AA480" s="310">
        <f t="shared" si="382"/>
        <v>1320.8072026247326</v>
      </c>
      <c r="AB480" s="310">
        <f t="shared" si="382"/>
        <v>1409.8861282280329</v>
      </c>
      <c r="AC480" s="310">
        <f t="shared" si="382"/>
        <v>1428.4364491000247</v>
      </c>
      <c r="AD480" s="310">
        <f t="shared" si="382"/>
        <v>1453.0224892623514</v>
      </c>
      <c r="AE480" s="310">
        <f t="shared" si="382"/>
        <v>1459.6519004459747</v>
      </c>
      <c r="AF480" s="310">
        <f t="shared" si="382"/>
        <v>1472.701730107189</v>
      </c>
      <c r="AG480" s="310">
        <f t="shared" si="382"/>
        <v>1598.7485827569105</v>
      </c>
      <c r="AH480" s="310">
        <f t="shared" si="382"/>
        <v>1641.7069102975361</v>
      </c>
      <c r="AI480" s="310">
        <f t="shared" si="382"/>
        <v>1684.2180676915591</v>
      </c>
      <c r="AJ480" s="310">
        <f t="shared" si="382"/>
        <v>1768.6638859738864</v>
      </c>
      <c r="AK480" s="310">
        <f t="shared" si="382"/>
        <v>1846.7109774850458</v>
      </c>
      <c r="AL480" s="310">
        <f t="shared" si="382"/>
        <v>1908.5365356773539</v>
      </c>
      <c r="AM480" s="310">
        <f t="shared" si="382"/>
        <v>1970.7546076862027</v>
      </c>
      <c r="AN480" s="310">
        <f t="shared" si="382"/>
        <v>1996.6144778099269</v>
      </c>
      <c r="AO480" s="310">
        <f t="shared" ref="AO480:BR480" si="383" xml:space="preserve"> AO$38</f>
        <v>2001.9315138272659</v>
      </c>
      <c r="AP480" s="310">
        <f t="shared" si="383"/>
        <v>2025.1652726360517</v>
      </c>
      <c r="AQ480" s="310">
        <f t="shared" si="383"/>
        <v>2054.3296040438254</v>
      </c>
      <c r="AR480" s="310">
        <f t="shared" si="383"/>
        <v>2088.2609425041037</v>
      </c>
      <c r="AS480" s="310">
        <f t="shared" si="383"/>
        <v>2188.9209471585509</v>
      </c>
      <c r="AT480" s="310">
        <f t="shared" si="383"/>
        <v>2188.3225879463962</v>
      </c>
      <c r="AU480" s="310">
        <f t="shared" si="383"/>
        <v>2245.674241963231</v>
      </c>
      <c r="AV480" s="310">
        <f t="shared" si="383"/>
        <v>2309.9731724827707</v>
      </c>
      <c r="AW480" s="310">
        <f t="shared" si="383"/>
        <v>2401.0041085136559</v>
      </c>
      <c r="AX480" s="310">
        <f t="shared" si="383"/>
        <v>2458.6313794175881</v>
      </c>
      <c r="AY480" s="310">
        <f t="shared" si="383"/>
        <v>2515.1132326507118</v>
      </c>
      <c r="AZ480" s="310">
        <f t="shared" si="383"/>
        <v>2605.3531908639279</v>
      </c>
      <c r="BA480" s="310">
        <f t="shared" si="383"/>
        <v>2690.5259237853634</v>
      </c>
      <c r="BB480" s="310">
        <f t="shared" si="383"/>
        <v>2754.3726201479844</v>
      </c>
      <c r="BC480" s="310">
        <f t="shared" si="383"/>
        <v>2848.158473904025</v>
      </c>
      <c r="BD480" s="310">
        <f t="shared" si="383"/>
        <v>2921.1776936495244</v>
      </c>
      <c r="BE480" s="310">
        <f t="shared" si="383"/>
        <v>3029.3215934502355</v>
      </c>
      <c r="BF480" s="310">
        <f t="shared" si="383"/>
        <v>2934.8974213058491</v>
      </c>
      <c r="BG480" s="310">
        <f t="shared" si="383"/>
        <v>3146.1947981673325</v>
      </c>
      <c r="BH480" s="310">
        <f t="shared" si="383"/>
        <v>3251.9472935439703</v>
      </c>
      <c r="BI480" s="310">
        <f t="shared" si="383"/>
        <v>3318.907130743095</v>
      </c>
      <c r="BJ480" s="310">
        <f t="shared" si="383"/>
        <v>3357.8472410258264</v>
      </c>
      <c r="BK480" s="310">
        <f t="shared" si="383"/>
        <v>3425.9099501285868</v>
      </c>
      <c r="BL480" s="310">
        <f t="shared" si="383"/>
        <v>3500.6401749874108</v>
      </c>
      <c r="BM480" s="310">
        <f t="shared" si="383"/>
        <v>3540.3578988102026</v>
      </c>
      <c r="BN480" s="310">
        <f t="shared" si="383"/>
        <v>3672.5220929375105</v>
      </c>
      <c r="BO480" s="310">
        <f t="shared" si="383"/>
        <v>3857.5048231770338</v>
      </c>
      <c r="BP480" s="310">
        <f t="shared" si="383"/>
        <v>3989.3350308282465</v>
      </c>
      <c r="BQ480" s="310">
        <f t="shared" si="383"/>
        <v>0</v>
      </c>
      <c r="BR480" s="310">
        <f t="shared" si="383"/>
        <v>0</v>
      </c>
    </row>
    <row r="481" spans="2:70" ht="12.75" customHeight="1" x14ac:dyDescent="0.3">
      <c r="E481" s="310" t="str">
        <f t="shared" ref="E481:H481" si="384" xml:space="preserve"> E$39</f>
        <v>BP Gas Consumption</v>
      </c>
      <c r="F481" s="310">
        <f t="shared" si="384"/>
        <v>0</v>
      </c>
      <c r="G481" s="310" t="str">
        <f t="shared" si="384"/>
        <v>e9m3</v>
      </c>
      <c r="H481" s="310">
        <f t="shared" si="384"/>
        <v>0</v>
      </c>
      <c r="I481" s="310">
        <f t="shared" ref="I481:AN481" si="385" xml:space="preserve"> I$39</f>
        <v>0</v>
      </c>
      <c r="J481" s="310">
        <f t="shared" si="385"/>
        <v>0</v>
      </c>
      <c r="K481" s="310">
        <f t="shared" si="385"/>
        <v>0</v>
      </c>
      <c r="L481" s="310">
        <f t="shared" si="385"/>
        <v>0</v>
      </c>
      <c r="M481" s="310">
        <f t="shared" si="385"/>
        <v>0</v>
      </c>
      <c r="N481" s="310">
        <f t="shared" si="385"/>
        <v>630.37989293418923</v>
      </c>
      <c r="O481" s="310">
        <f t="shared" si="385"/>
        <v>686.87945262827213</v>
      </c>
      <c r="P481" s="310">
        <f t="shared" si="385"/>
        <v>737.40393729746006</v>
      </c>
      <c r="Q481" s="310">
        <f t="shared" si="385"/>
        <v>804.43314947293379</v>
      </c>
      <c r="R481" s="310">
        <f t="shared" si="385"/>
        <v>883.34180661440644</v>
      </c>
      <c r="S481" s="310">
        <f t="shared" si="385"/>
        <v>961.47917382407411</v>
      </c>
      <c r="T481" s="310">
        <f t="shared" si="385"/>
        <v>1029.2192662447549</v>
      </c>
      <c r="U481" s="310">
        <f t="shared" si="385"/>
        <v>1086.1359104573307</v>
      </c>
      <c r="V481" s="310">
        <f t="shared" si="385"/>
        <v>1137.6719886210508</v>
      </c>
      <c r="W481" s="310">
        <f t="shared" si="385"/>
        <v>1165.624762693559</v>
      </c>
      <c r="X481" s="310">
        <f t="shared" si="385"/>
        <v>1166.107454866913</v>
      </c>
      <c r="Y481" s="310">
        <f t="shared" si="385"/>
        <v>1235.5062364753173</v>
      </c>
      <c r="Z481" s="310">
        <f t="shared" si="385"/>
        <v>1276.0628088327583</v>
      </c>
      <c r="AA481" s="310">
        <f t="shared" si="385"/>
        <v>1329.5417931992577</v>
      </c>
      <c r="AB481" s="310">
        <f t="shared" si="385"/>
        <v>1411.9872729309143</v>
      </c>
      <c r="AC481" s="310">
        <f t="shared" si="385"/>
        <v>1423.7987133178794</v>
      </c>
      <c r="AD481" s="310">
        <f t="shared" si="385"/>
        <v>1439.5117837598798</v>
      </c>
      <c r="AE481" s="310">
        <f t="shared" si="385"/>
        <v>1446.8765111201692</v>
      </c>
      <c r="AF481" s="310">
        <f t="shared" si="385"/>
        <v>1470.2790865051986</v>
      </c>
      <c r="AG481" s="310">
        <f t="shared" si="385"/>
        <v>1590.1547998429182</v>
      </c>
      <c r="AH481" s="310">
        <f t="shared" si="385"/>
        <v>1626.0894414405293</v>
      </c>
      <c r="AI481" s="310">
        <f t="shared" si="385"/>
        <v>1641.9878952102733</v>
      </c>
      <c r="AJ481" s="310">
        <f t="shared" si="385"/>
        <v>1728.0596777830103</v>
      </c>
      <c r="AK481" s="310">
        <f t="shared" si="385"/>
        <v>1808.7606057665919</v>
      </c>
      <c r="AL481" s="310">
        <f t="shared" si="385"/>
        <v>1887.0535496331793</v>
      </c>
      <c r="AM481" s="310">
        <f t="shared" si="385"/>
        <v>1948.4420506415561</v>
      </c>
      <c r="AN481" s="310">
        <f t="shared" si="385"/>
        <v>1997.6046198272531</v>
      </c>
      <c r="AO481" s="310">
        <f t="shared" ref="AO481:BR481" si="386" xml:space="preserve"> AO$39</f>
        <v>2006.6793270973344</v>
      </c>
      <c r="AP481" s="310">
        <f t="shared" si="386"/>
        <v>2026.9086452918111</v>
      </c>
      <c r="AQ481" s="310">
        <f t="shared" si="386"/>
        <v>2039.3325043723623</v>
      </c>
      <c r="AR481" s="310">
        <f t="shared" si="386"/>
        <v>2110.8548672847519</v>
      </c>
      <c r="AS481" s="310">
        <f t="shared" si="386"/>
        <v>2216.3441779456884</v>
      </c>
      <c r="AT481" s="310">
        <f t="shared" si="386"/>
        <v>2203.4337727571819</v>
      </c>
      <c r="AU481" s="310">
        <f t="shared" si="386"/>
        <v>2243.7902593376843</v>
      </c>
      <c r="AV481" s="310">
        <f t="shared" si="386"/>
        <v>2307.5961323622832</v>
      </c>
      <c r="AW481" s="310">
        <f t="shared" si="386"/>
        <v>2399.9867861291755</v>
      </c>
      <c r="AX481" s="310">
        <f t="shared" si="386"/>
        <v>2433.092718578017</v>
      </c>
      <c r="AY481" s="310">
        <f t="shared" si="386"/>
        <v>2505.2878985127086</v>
      </c>
      <c r="AZ481" s="310">
        <f t="shared" si="386"/>
        <v>2575.1990706757133</v>
      </c>
      <c r="BA481" s="310">
        <f t="shared" si="386"/>
        <v>2673.555162776865</v>
      </c>
      <c r="BB481" s="310">
        <f t="shared" si="386"/>
        <v>2746.3896460762521</v>
      </c>
      <c r="BC481" s="310">
        <f t="shared" si="386"/>
        <v>2817.5629509372807</v>
      </c>
      <c r="BD481" s="310">
        <f t="shared" si="386"/>
        <v>2932.3673790604989</v>
      </c>
      <c r="BE481" s="310">
        <f t="shared" si="386"/>
        <v>3002.4306107358889</v>
      </c>
      <c r="BF481" s="310">
        <f t="shared" si="386"/>
        <v>2941.1005152579742</v>
      </c>
      <c r="BG481" s="310">
        <f t="shared" si="386"/>
        <v>3160.6740807531855</v>
      </c>
      <c r="BH481" s="310">
        <f t="shared" si="386"/>
        <v>3237.0968502419805</v>
      </c>
      <c r="BI481" s="310">
        <f t="shared" si="386"/>
        <v>3322.0005374202292</v>
      </c>
      <c r="BJ481" s="310">
        <f t="shared" si="386"/>
        <v>3376.6112009589388</v>
      </c>
      <c r="BK481" s="310">
        <f t="shared" si="386"/>
        <v>3399.4251644223477</v>
      </c>
      <c r="BL481" s="310">
        <f t="shared" si="386"/>
        <v>3478.0092907406711</v>
      </c>
      <c r="BM481" s="310">
        <f t="shared" si="386"/>
        <v>3559.0007368347215</v>
      </c>
      <c r="BN481" s="310">
        <f t="shared" si="386"/>
        <v>3658.5612807962098</v>
      </c>
      <c r="BO481" s="310">
        <f t="shared" si="386"/>
        <v>3851.6620078157562</v>
      </c>
      <c r="BP481" s="310">
        <f t="shared" si="386"/>
        <v>3929.2436140584946</v>
      </c>
      <c r="BQ481" s="310">
        <f t="shared" si="386"/>
        <v>0</v>
      </c>
      <c r="BR481" s="310">
        <f t="shared" si="386"/>
        <v>0</v>
      </c>
    </row>
    <row r="482" spans="2:70" ht="12.75" customHeight="1" x14ac:dyDescent="0.3">
      <c r="E482" s="47" t="s">
        <v>949</v>
      </c>
      <c r="G482" s="310" t="str">
        <f xml:space="preserve"> G$39</f>
        <v>e9m3</v>
      </c>
      <c r="I482" s="128">
        <f t="shared" ref="I482:AN482" si="387">IF(I481&gt;0,I480,0)</f>
        <v>0</v>
      </c>
      <c r="J482" s="128">
        <f t="shared" si="387"/>
        <v>0</v>
      </c>
      <c r="K482" s="128">
        <f t="shared" si="387"/>
        <v>0</v>
      </c>
      <c r="L482" s="128">
        <f t="shared" si="387"/>
        <v>0</v>
      </c>
      <c r="M482" s="128">
        <f t="shared" si="387"/>
        <v>0</v>
      </c>
      <c r="N482" s="128">
        <f t="shared" si="387"/>
        <v>0</v>
      </c>
      <c r="O482" s="128">
        <f t="shared" si="387"/>
        <v>0</v>
      </c>
      <c r="P482" s="128">
        <f t="shared" si="387"/>
        <v>0</v>
      </c>
      <c r="Q482" s="128">
        <f t="shared" si="387"/>
        <v>0</v>
      </c>
      <c r="R482" s="128">
        <f t="shared" si="387"/>
        <v>0</v>
      </c>
      <c r="S482" s="128">
        <f t="shared" si="387"/>
        <v>976.09912425805703</v>
      </c>
      <c r="T482" s="128">
        <f t="shared" si="387"/>
        <v>1043.9399381214728</v>
      </c>
      <c r="U482" s="128">
        <f t="shared" si="387"/>
        <v>1095.4330110214826</v>
      </c>
      <c r="V482" s="128">
        <f t="shared" si="387"/>
        <v>1148.1314484320051</v>
      </c>
      <c r="W482" s="128">
        <f t="shared" si="387"/>
        <v>1172.17854595055</v>
      </c>
      <c r="X482" s="128">
        <f t="shared" si="387"/>
        <v>1175.1878393053953</v>
      </c>
      <c r="Y482" s="128">
        <f t="shared" si="387"/>
        <v>1225.8074244263246</v>
      </c>
      <c r="Z482" s="128">
        <f t="shared" si="387"/>
        <v>1277.4945470414311</v>
      </c>
      <c r="AA482" s="128">
        <f t="shared" si="387"/>
        <v>1320.8072026247326</v>
      </c>
      <c r="AB482" s="128">
        <f t="shared" si="387"/>
        <v>1409.8861282280329</v>
      </c>
      <c r="AC482" s="128">
        <f t="shared" si="387"/>
        <v>1428.4364491000247</v>
      </c>
      <c r="AD482" s="128">
        <f t="shared" si="387"/>
        <v>1453.0224892623514</v>
      </c>
      <c r="AE482" s="128">
        <f t="shared" si="387"/>
        <v>1459.6519004459747</v>
      </c>
      <c r="AF482" s="128">
        <f t="shared" si="387"/>
        <v>1472.701730107189</v>
      </c>
      <c r="AG482" s="128">
        <f t="shared" si="387"/>
        <v>1598.7485827569105</v>
      </c>
      <c r="AH482" s="128">
        <f t="shared" si="387"/>
        <v>1641.7069102975361</v>
      </c>
      <c r="AI482" s="128">
        <f t="shared" si="387"/>
        <v>1684.2180676915591</v>
      </c>
      <c r="AJ482" s="128">
        <f t="shared" si="387"/>
        <v>1768.6638859738864</v>
      </c>
      <c r="AK482" s="128">
        <f t="shared" si="387"/>
        <v>1846.7109774850458</v>
      </c>
      <c r="AL482" s="128">
        <f t="shared" si="387"/>
        <v>1908.5365356773539</v>
      </c>
      <c r="AM482" s="128">
        <f t="shared" si="387"/>
        <v>1970.7546076862027</v>
      </c>
      <c r="AN482" s="128">
        <f t="shared" si="387"/>
        <v>1996.6144778099269</v>
      </c>
      <c r="AO482" s="128">
        <f t="shared" ref="AO482:BR482" si="388">IF(AO481&gt;0,AO480,0)</f>
        <v>2001.9315138272659</v>
      </c>
      <c r="AP482" s="128">
        <f t="shared" si="388"/>
        <v>2025.1652726360517</v>
      </c>
      <c r="AQ482" s="128">
        <f t="shared" si="388"/>
        <v>2054.3296040438254</v>
      </c>
      <c r="AR482" s="128">
        <f t="shared" si="388"/>
        <v>2088.2609425041037</v>
      </c>
      <c r="AS482" s="128">
        <f t="shared" si="388"/>
        <v>2188.9209471585509</v>
      </c>
      <c r="AT482" s="128">
        <f t="shared" si="388"/>
        <v>2188.3225879463962</v>
      </c>
      <c r="AU482" s="128">
        <f t="shared" si="388"/>
        <v>2245.674241963231</v>
      </c>
      <c r="AV482" s="128">
        <f t="shared" si="388"/>
        <v>2309.9731724827707</v>
      </c>
      <c r="AW482" s="128">
        <f t="shared" si="388"/>
        <v>2401.0041085136559</v>
      </c>
      <c r="AX482" s="128">
        <f t="shared" si="388"/>
        <v>2458.6313794175881</v>
      </c>
      <c r="AY482" s="128">
        <f t="shared" si="388"/>
        <v>2515.1132326507118</v>
      </c>
      <c r="AZ482" s="128">
        <f t="shared" si="388"/>
        <v>2605.3531908639279</v>
      </c>
      <c r="BA482" s="128">
        <f t="shared" si="388"/>
        <v>2690.5259237853634</v>
      </c>
      <c r="BB482" s="128">
        <f t="shared" si="388"/>
        <v>2754.3726201479844</v>
      </c>
      <c r="BC482" s="128">
        <f t="shared" si="388"/>
        <v>2848.158473904025</v>
      </c>
      <c r="BD482" s="128">
        <f t="shared" si="388"/>
        <v>2921.1776936495244</v>
      </c>
      <c r="BE482" s="128">
        <f t="shared" si="388"/>
        <v>3029.3215934502355</v>
      </c>
      <c r="BF482" s="128">
        <f t="shared" si="388"/>
        <v>2934.8974213058491</v>
      </c>
      <c r="BG482" s="128">
        <f t="shared" si="388"/>
        <v>3146.1947981673325</v>
      </c>
      <c r="BH482" s="128">
        <f t="shared" si="388"/>
        <v>3251.9472935439703</v>
      </c>
      <c r="BI482" s="128">
        <f t="shared" si="388"/>
        <v>3318.907130743095</v>
      </c>
      <c r="BJ482" s="128">
        <f t="shared" si="388"/>
        <v>3357.8472410258264</v>
      </c>
      <c r="BK482" s="128">
        <f t="shared" si="388"/>
        <v>3425.9099501285868</v>
      </c>
      <c r="BL482" s="128">
        <f t="shared" si="388"/>
        <v>3500.6401749874108</v>
      </c>
      <c r="BM482" s="128">
        <f t="shared" si="388"/>
        <v>3540.3578988102026</v>
      </c>
      <c r="BN482" s="128">
        <f t="shared" si="388"/>
        <v>3672.5220929375105</v>
      </c>
      <c r="BO482" s="128">
        <f t="shared" si="388"/>
        <v>3857.5048231770338</v>
      </c>
      <c r="BP482" s="128">
        <f t="shared" si="388"/>
        <v>3989.3350308282465</v>
      </c>
      <c r="BQ482" s="128">
        <f t="shared" si="388"/>
        <v>0</v>
      </c>
      <c r="BR482" s="128">
        <f t="shared" si="388"/>
        <v>0</v>
      </c>
    </row>
    <row r="483" spans="2:70" ht="12.75" customHeight="1" x14ac:dyDescent="0.3">
      <c r="E483" s="47" t="s">
        <v>950</v>
      </c>
      <c r="F483" s="47">
        <f>SUM(I482:BR482)</f>
        <v>111397.03217830372</v>
      </c>
      <c r="G483" s="310" t="str">
        <f xml:space="preserve"> G$39</f>
        <v>e9m3</v>
      </c>
      <c r="I483" s="128">
        <f t="shared" ref="I483:AN483" si="389">IF(I480&gt;0,I481,0)</f>
        <v>0</v>
      </c>
      <c r="J483" s="128">
        <f t="shared" si="389"/>
        <v>0</v>
      </c>
      <c r="K483" s="128">
        <f t="shared" si="389"/>
        <v>0</v>
      </c>
      <c r="L483" s="128">
        <f t="shared" si="389"/>
        <v>0</v>
      </c>
      <c r="M483" s="128">
        <f t="shared" si="389"/>
        <v>0</v>
      </c>
      <c r="N483" s="128">
        <f t="shared" si="389"/>
        <v>0</v>
      </c>
      <c r="O483" s="128">
        <f t="shared" si="389"/>
        <v>0</v>
      </c>
      <c r="P483" s="128">
        <f t="shared" si="389"/>
        <v>0</v>
      </c>
      <c r="Q483" s="128">
        <f t="shared" si="389"/>
        <v>0</v>
      </c>
      <c r="R483" s="128">
        <f t="shared" si="389"/>
        <v>0</v>
      </c>
      <c r="S483" s="128">
        <f t="shared" si="389"/>
        <v>961.47917382407411</v>
      </c>
      <c r="T483" s="128">
        <f t="shared" si="389"/>
        <v>1029.2192662447549</v>
      </c>
      <c r="U483" s="128">
        <f t="shared" si="389"/>
        <v>1086.1359104573307</v>
      </c>
      <c r="V483" s="128">
        <f t="shared" si="389"/>
        <v>1137.6719886210508</v>
      </c>
      <c r="W483" s="128">
        <f t="shared" si="389"/>
        <v>1165.624762693559</v>
      </c>
      <c r="X483" s="128">
        <f t="shared" si="389"/>
        <v>1166.107454866913</v>
      </c>
      <c r="Y483" s="128">
        <f t="shared" si="389"/>
        <v>1235.5062364753173</v>
      </c>
      <c r="Z483" s="128">
        <f t="shared" si="389"/>
        <v>1276.0628088327583</v>
      </c>
      <c r="AA483" s="128">
        <f t="shared" si="389"/>
        <v>1329.5417931992577</v>
      </c>
      <c r="AB483" s="128">
        <f t="shared" si="389"/>
        <v>1411.9872729309143</v>
      </c>
      <c r="AC483" s="128">
        <f t="shared" si="389"/>
        <v>1423.7987133178794</v>
      </c>
      <c r="AD483" s="128">
        <f t="shared" si="389"/>
        <v>1439.5117837598798</v>
      </c>
      <c r="AE483" s="128">
        <f t="shared" si="389"/>
        <v>1446.8765111201692</v>
      </c>
      <c r="AF483" s="128">
        <f t="shared" si="389"/>
        <v>1470.2790865051986</v>
      </c>
      <c r="AG483" s="128">
        <f t="shared" si="389"/>
        <v>1590.1547998429182</v>
      </c>
      <c r="AH483" s="128">
        <f t="shared" si="389"/>
        <v>1626.0894414405293</v>
      </c>
      <c r="AI483" s="128">
        <f t="shared" si="389"/>
        <v>1641.9878952102733</v>
      </c>
      <c r="AJ483" s="128">
        <f t="shared" si="389"/>
        <v>1728.0596777830103</v>
      </c>
      <c r="AK483" s="128">
        <f t="shared" si="389"/>
        <v>1808.7606057665919</v>
      </c>
      <c r="AL483" s="128">
        <f t="shared" si="389"/>
        <v>1887.0535496331793</v>
      </c>
      <c r="AM483" s="128">
        <f t="shared" si="389"/>
        <v>1948.4420506415561</v>
      </c>
      <c r="AN483" s="128">
        <f t="shared" si="389"/>
        <v>1997.6046198272531</v>
      </c>
      <c r="AO483" s="128">
        <f t="shared" ref="AO483:BR483" si="390">IF(AO480&gt;0,AO481,0)</f>
        <v>2006.6793270973344</v>
      </c>
      <c r="AP483" s="128">
        <f t="shared" si="390"/>
        <v>2026.9086452918111</v>
      </c>
      <c r="AQ483" s="128">
        <f t="shared" si="390"/>
        <v>2039.3325043723623</v>
      </c>
      <c r="AR483" s="128">
        <f t="shared" si="390"/>
        <v>2110.8548672847519</v>
      </c>
      <c r="AS483" s="128">
        <f t="shared" si="390"/>
        <v>2216.3441779456884</v>
      </c>
      <c r="AT483" s="128">
        <f t="shared" si="390"/>
        <v>2203.4337727571819</v>
      </c>
      <c r="AU483" s="128">
        <f t="shared" si="390"/>
        <v>2243.7902593376843</v>
      </c>
      <c r="AV483" s="128">
        <f t="shared" si="390"/>
        <v>2307.5961323622832</v>
      </c>
      <c r="AW483" s="128">
        <f t="shared" si="390"/>
        <v>2399.9867861291755</v>
      </c>
      <c r="AX483" s="128">
        <f t="shared" si="390"/>
        <v>2433.092718578017</v>
      </c>
      <c r="AY483" s="128">
        <f t="shared" si="390"/>
        <v>2505.2878985127086</v>
      </c>
      <c r="AZ483" s="128">
        <f t="shared" si="390"/>
        <v>2575.1990706757133</v>
      </c>
      <c r="BA483" s="128">
        <f t="shared" si="390"/>
        <v>2673.555162776865</v>
      </c>
      <c r="BB483" s="128">
        <f t="shared" si="390"/>
        <v>2746.3896460762521</v>
      </c>
      <c r="BC483" s="128">
        <f t="shared" si="390"/>
        <v>2817.5629509372807</v>
      </c>
      <c r="BD483" s="128">
        <f t="shared" si="390"/>
        <v>2932.3673790604989</v>
      </c>
      <c r="BE483" s="128">
        <f t="shared" si="390"/>
        <v>3002.4306107358889</v>
      </c>
      <c r="BF483" s="128">
        <f t="shared" si="390"/>
        <v>2941.1005152579742</v>
      </c>
      <c r="BG483" s="128">
        <f t="shared" si="390"/>
        <v>3160.6740807531855</v>
      </c>
      <c r="BH483" s="128">
        <f t="shared" si="390"/>
        <v>3237.0968502419805</v>
      </c>
      <c r="BI483" s="128">
        <f t="shared" si="390"/>
        <v>3322.0005374202292</v>
      </c>
      <c r="BJ483" s="128">
        <f t="shared" si="390"/>
        <v>3376.6112009589388</v>
      </c>
      <c r="BK483" s="128">
        <f t="shared" si="390"/>
        <v>3399.4251644223477</v>
      </c>
      <c r="BL483" s="128">
        <f t="shared" si="390"/>
        <v>3478.0092907406711</v>
      </c>
      <c r="BM483" s="128">
        <f t="shared" si="390"/>
        <v>3559.0007368347215</v>
      </c>
      <c r="BN483" s="128">
        <f t="shared" si="390"/>
        <v>3658.5612807962098</v>
      </c>
      <c r="BO483" s="128">
        <f t="shared" si="390"/>
        <v>3851.6620078157562</v>
      </c>
      <c r="BP483" s="128">
        <f t="shared" si="390"/>
        <v>3929.2436140584946</v>
      </c>
      <c r="BQ483" s="128">
        <f t="shared" si="390"/>
        <v>0</v>
      </c>
      <c r="BR483" s="128">
        <f t="shared" si="390"/>
        <v>0</v>
      </c>
    </row>
    <row r="484" spans="2:70" ht="12.75" customHeight="1" x14ac:dyDescent="0.3">
      <c r="B484" s="75"/>
      <c r="E484" s="47" t="s">
        <v>951</v>
      </c>
      <c r="F484" s="47">
        <f>SUM(I483:BR483)</f>
        <v>110962.15259222641</v>
      </c>
      <c r="G484" s="310" t="str">
        <f xml:space="preserve"> G$39</f>
        <v>e9m3</v>
      </c>
    </row>
    <row r="485" spans="2:70" ht="12.75" customHeight="1" x14ac:dyDescent="0.3">
      <c r="E485" s="47" t="s">
        <v>939</v>
      </c>
      <c r="F485" s="47">
        <f>F483-F484</f>
        <v>434.8795860773098</v>
      </c>
      <c r="G485" s="47" t="s">
        <v>651</v>
      </c>
    </row>
    <row r="486" spans="2:70" ht="12.75" customHeight="1" x14ac:dyDescent="0.3">
      <c r="E486" s="47" t="s">
        <v>939</v>
      </c>
      <c r="F486" s="421">
        <f>F485/F483</f>
        <v>3.9038704853575916E-3</v>
      </c>
      <c r="G486" s="47" t="s">
        <v>74</v>
      </c>
    </row>
    <row r="488" spans="2:70" ht="12.75" customHeight="1" x14ac:dyDescent="0.3">
      <c r="E488" s="47" t="s">
        <v>952</v>
      </c>
      <c r="G488" s="47" t="s">
        <v>653</v>
      </c>
      <c r="I488" s="128">
        <f t="shared" ref="I488:AN488" si="391">IF(I11&gt;0,I10,0)</f>
        <v>0</v>
      </c>
      <c r="J488" s="128">
        <f t="shared" si="391"/>
        <v>0</v>
      </c>
      <c r="K488" s="128">
        <f t="shared" si="391"/>
        <v>0</v>
      </c>
      <c r="L488" s="128">
        <f t="shared" si="391"/>
        <v>0</v>
      </c>
      <c r="M488" s="128">
        <f t="shared" si="391"/>
        <v>0</v>
      </c>
      <c r="N488" s="128">
        <f t="shared" si="391"/>
        <v>0</v>
      </c>
      <c r="O488" s="128">
        <f t="shared" si="391"/>
        <v>0</v>
      </c>
      <c r="P488" s="128">
        <f t="shared" si="391"/>
        <v>0</v>
      </c>
      <c r="Q488" s="128">
        <f t="shared" si="391"/>
        <v>0</v>
      </c>
      <c r="R488" s="128">
        <f t="shared" si="391"/>
        <v>0</v>
      </c>
      <c r="S488" s="128">
        <f t="shared" si="391"/>
        <v>0</v>
      </c>
      <c r="T488" s="128">
        <f t="shared" si="391"/>
        <v>0</v>
      </c>
      <c r="U488" s="128">
        <f t="shared" si="391"/>
        <v>0</v>
      </c>
      <c r="V488" s="128">
        <f t="shared" si="391"/>
        <v>0</v>
      </c>
      <c r="W488" s="128">
        <f t="shared" si="391"/>
        <v>0</v>
      </c>
      <c r="X488" s="128">
        <f t="shared" si="391"/>
        <v>0</v>
      </c>
      <c r="Y488" s="128">
        <f t="shared" si="391"/>
        <v>0</v>
      </c>
      <c r="Z488" s="128">
        <f t="shared" si="391"/>
        <v>0</v>
      </c>
      <c r="AA488" s="128">
        <f t="shared" si="391"/>
        <v>0</v>
      </c>
      <c r="AB488" s="128">
        <f t="shared" si="391"/>
        <v>0</v>
      </c>
      <c r="AC488" s="128">
        <f t="shared" si="391"/>
        <v>53360.742307</v>
      </c>
      <c r="AD488" s="128">
        <f t="shared" si="391"/>
        <v>54740.061000000002</v>
      </c>
      <c r="AE488" s="128">
        <f t="shared" si="391"/>
        <v>54563.957000000002</v>
      </c>
      <c r="AF488" s="128">
        <f t="shared" si="391"/>
        <v>55146.063000000002</v>
      </c>
      <c r="AG488" s="128">
        <f t="shared" si="391"/>
        <v>60028.777000000002</v>
      </c>
      <c r="AH488" s="128">
        <f t="shared" si="391"/>
        <v>62304.443162609998</v>
      </c>
      <c r="AI488" s="128">
        <f t="shared" si="391"/>
        <v>63588.362300000001</v>
      </c>
      <c r="AJ488" s="128">
        <f t="shared" si="391"/>
        <v>66582.380999999994</v>
      </c>
      <c r="AK488" s="128">
        <f t="shared" si="391"/>
        <v>69840.421000000002</v>
      </c>
      <c r="AL488" s="128">
        <f t="shared" si="391"/>
        <v>72169.652922499998</v>
      </c>
      <c r="AM488" s="128">
        <f t="shared" si="391"/>
        <v>73379.447020000007</v>
      </c>
      <c r="AN488" s="128">
        <f t="shared" si="391"/>
        <v>74634.6269473633</v>
      </c>
      <c r="AO488" s="128">
        <f t="shared" ref="AO488:BR488" si="392">IF(AO11&gt;0,AO10,0)</f>
        <v>74880.5865354173</v>
      </c>
      <c r="AP488" s="128">
        <f t="shared" si="392"/>
        <v>76205.921610999998</v>
      </c>
      <c r="AQ488" s="128">
        <f t="shared" si="392"/>
        <v>76842.047059999997</v>
      </c>
      <c r="AR488" s="128">
        <f t="shared" si="392"/>
        <v>77966.431926966499</v>
      </c>
      <c r="AS488" s="128">
        <f t="shared" si="392"/>
        <v>80175.844304418293</v>
      </c>
      <c r="AT488" s="128">
        <f t="shared" si="392"/>
        <v>80299.423139999999</v>
      </c>
      <c r="AU488" s="128">
        <f t="shared" si="392"/>
        <v>81734.669949000003</v>
      </c>
      <c r="AV488" s="128">
        <f t="shared" si="392"/>
        <v>83641.931903000004</v>
      </c>
      <c r="AW488" s="128">
        <f t="shared" si="392"/>
        <v>86770.331162340895</v>
      </c>
      <c r="AX488" s="128">
        <f t="shared" si="392"/>
        <v>88406.830661151806</v>
      </c>
      <c r="AY488" s="128">
        <f t="shared" si="392"/>
        <v>90343.662967236101</v>
      </c>
      <c r="AZ488" s="128">
        <f t="shared" si="392"/>
        <v>93140.675910269201</v>
      </c>
      <c r="BA488" s="128">
        <f t="shared" si="392"/>
        <v>95444.726619044595</v>
      </c>
      <c r="BB488" s="128">
        <f t="shared" si="392"/>
        <v>98597.622899310401</v>
      </c>
      <c r="BC488" s="128">
        <f t="shared" si="392"/>
        <v>102382.84753200501</v>
      </c>
      <c r="BD488" s="128">
        <f t="shared" si="392"/>
        <v>104846.080405773</v>
      </c>
      <c r="BE488" s="128">
        <f t="shared" si="392"/>
        <v>108191.605980561</v>
      </c>
      <c r="BF488" s="128">
        <f t="shared" si="392"/>
        <v>106097.296759027</v>
      </c>
      <c r="BG488" s="128">
        <f t="shared" si="392"/>
        <v>113786.516978585</v>
      </c>
      <c r="BH488" s="128">
        <f t="shared" si="392"/>
        <v>117879.497472679</v>
      </c>
      <c r="BI488" s="128">
        <f t="shared" si="392"/>
        <v>120416.688868235</v>
      </c>
      <c r="BJ488" s="128">
        <f t="shared" si="392"/>
        <v>121584.627137531</v>
      </c>
      <c r="BK488" s="128">
        <f t="shared" si="392"/>
        <v>123449.60919134899</v>
      </c>
      <c r="BL488" s="128">
        <f t="shared" si="392"/>
        <v>125528.211786299</v>
      </c>
      <c r="BM488" s="128">
        <f t="shared" si="392"/>
        <v>126895.66037403001</v>
      </c>
      <c r="BN488" s="128">
        <f t="shared" si="392"/>
        <v>130858.554882335</v>
      </c>
      <c r="BO488" s="128">
        <f t="shared" si="392"/>
        <v>138020.11728435801</v>
      </c>
      <c r="BP488" s="128">
        <f t="shared" si="392"/>
        <v>142687</v>
      </c>
      <c r="BQ488" s="128">
        <f t="shared" si="392"/>
        <v>0</v>
      </c>
      <c r="BR488" s="128">
        <f t="shared" si="392"/>
        <v>0</v>
      </c>
    </row>
    <row r="489" spans="2:70" ht="12.75" customHeight="1" x14ac:dyDescent="0.3">
      <c r="E489" s="47" t="s">
        <v>958</v>
      </c>
      <c r="G489" s="47" t="s">
        <v>653</v>
      </c>
      <c r="I489" s="128">
        <f t="shared" ref="I489:AN489" si="393">IF(I488&gt;0,I11,0)</f>
        <v>0</v>
      </c>
      <c r="J489" s="128">
        <f t="shared" si="393"/>
        <v>0</v>
      </c>
      <c r="K489" s="128">
        <f t="shared" si="393"/>
        <v>0</v>
      </c>
      <c r="L489" s="128">
        <f t="shared" si="393"/>
        <v>0</v>
      </c>
      <c r="M489" s="128">
        <f t="shared" si="393"/>
        <v>0</v>
      </c>
      <c r="N489" s="128">
        <f t="shared" si="393"/>
        <v>0</v>
      </c>
      <c r="O489" s="128">
        <f t="shared" si="393"/>
        <v>0</v>
      </c>
      <c r="P489" s="128">
        <f t="shared" si="393"/>
        <v>0</v>
      </c>
      <c r="Q489" s="128">
        <f t="shared" si="393"/>
        <v>0</v>
      </c>
      <c r="R489" s="128">
        <f t="shared" si="393"/>
        <v>0</v>
      </c>
      <c r="S489" s="128">
        <f t="shared" si="393"/>
        <v>0</v>
      </c>
      <c r="T489" s="128">
        <f t="shared" si="393"/>
        <v>0</v>
      </c>
      <c r="U489" s="128">
        <f t="shared" si="393"/>
        <v>0</v>
      </c>
      <c r="V489" s="128">
        <f t="shared" si="393"/>
        <v>0</v>
      </c>
      <c r="W489" s="128">
        <f t="shared" si="393"/>
        <v>0</v>
      </c>
      <c r="X489" s="128">
        <f t="shared" si="393"/>
        <v>0</v>
      </c>
      <c r="Y489" s="128">
        <f t="shared" si="393"/>
        <v>0</v>
      </c>
      <c r="Z489" s="128">
        <f t="shared" si="393"/>
        <v>0</v>
      </c>
      <c r="AA489" s="128">
        <f t="shared" si="393"/>
        <v>0</v>
      </c>
      <c r="AB489" s="128">
        <f t="shared" si="393"/>
        <v>0</v>
      </c>
      <c r="AC489" s="128">
        <f t="shared" si="393"/>
        <v>52922.23848</v>
      </c>
      <c r="AD489" s="128">
        <f t="shared" si="393"/>
        <v>53524.676754</v>
      </c>
      <c r="AE489" s="128">
        <f t="shared" si="393"/>
        <v>53643.143702000001</v>
      </c>
      <c r="AF489" s="128">
        <f t="shared" si="393"/>
        <v>54635.214270999997</v>
      </c>
      <c r="AG489" s="128">
        <f t="shared" si="393"/>
        <v>59687.504272999999</v>
      </c>
      <c r="AH489" s="128">
        <f t="shared" si="393"/>
        <v>62165.772188609997</v>
      </c>
      <c r="AI489" s="128">
        <f t="shared" si="393"/>
        <v>63145.579045999999</v>
      </c>
      <c r="AJ489" s="128">
        <f t="shared" si="393"/>
        <v>66249.865107000005</v>
      </c>
      <c r="AK489" s="128">
        <f t="shared" si="393"/>
        <v>69563.731421999997</v>
      </c>
      <c r="AL489" s="128">
        <f t="shared" si="393"/>
        <v>72674.810862500002</v>
      </c>
      <c r="AM489" s="128">
        <f t="shared" si="393"/>
        <v>73270.457077735395</v>
      </c>
      <c r="AN489" s="128">
        <f t="shared" si="393"/>
        <v>75056.233510447593</v>
      </c>
      <c r="AO489" s="128">
        <f t="shared" ref="AO489:BR489" si="394">IF(AO488&gt;0,AO11,0)</f>
        <v>75231.442729144794</v>
      </c>
      <c r="AP489" s="128">
        <f t="shared" si="394"/>
        <v>77202.449603479705</v>
      </c>
      <c r="AQ489" s="128">
        <f t="shared" si="394"/>
        <v>76953.295895088799</v>
      </c>
      <c r="AR489" s="128">
        <f t="shared" si="394"/>
        <v>78968.553868198607</v>
      </c>
      <c r="AS489" s="128">
        <f t="shared" si="394"/>
        <v>80785.915608418305</v>
      </c>
      <c r="AT489" s="128">
        <f t="shared" si="394"/>
        <v>81170.260465500003</v>
      </c>
      <c r="AU489" s="128">
        <f t="shared" si="394"/>
        <v>81681.804858999996</v>
      </c>
      <c r="AV489" s="128">
        <f t="shared" si="394"/>
        <v>83767.690984000001</v>
      </c>
      <c r="AW489" s="128">
        <f t="shared" si="394"/>
        <v>86985.899333340902</v>
      </c>
      <c r="AX489" s="128">
        <f t="shared" si="394"/>
        <v>87174.626828499997</v>
      </c>
      <c r="AY489" s="128">
        <f t="shared" si="394"/>
        <v>91206.661956883996</v>
      </c>
      <c r="AZ489" s="128">
        <f t="shared" si="394"/>
        <v>93733.728903859097</v>
      </c>
      <c r="BA489" s="128">
        <f t="shared" si="394"/>
        <v>96392.172180356705</v>
      </c>
      <c r="BB489" s="128">
        <f t="shared" si="394"/>
        <v>99106.8643056281</v>
      </c>
      <c r="BC489" s="128">
        <f t="shared" si="394"/>
        <v>102523.495048232</v>
      </c>
      <c r="BD489" s="128">
        <f t="shared" si="394"/>
        <v>106083.276348531</v>
      </c>
      <c r="BE489" s="128">
        <f t="shared" si="394"/>
        <v>109279.472543561</v>
      </c>
      <c r="BF489" s="128">
        <f t="shared" si="394"/>
        <v>105700.867576927</v>
      </c>
      <c r="BG489" s="128">
        <f t="shared" si="394"/>
        <v>115649.176846299</v>
      </c>
      <c r="BH489" s="128">
        <f t="shared" si="394"/>
        <v>119068.486839146</v>
      </c>
      <c r="BI489" s="128">
        <f t="shared" si="394"/>
        <v>121618.261427192</v>
      </c>
      <c r="BJ489" s="128">
        <f t="shared" si="394"/>
        <v>123313.99321355</v>
      </c>
      <c r="BK489" s="128">
        <f t="shared" si="394"/>
        <v>123550.790316941</v>
      </c>
      <c r="BL489" s="128">
        <f t="shared" si="394"/>
        <v>125265.706027258</v>
      </c>
      <c r="BM489" s="128">
        <f t="shared" si="394"/>
        <v>127856.451544037</v>
      </c>
      <c r="BN489" s="128">
        <f t="shared" si="394"/>
        <v>131939.72841970299</v>
      </c>
      <c r="BO489" s="128">
        <f t="shared" si="394"/>
        <v>138767.19140174199</v>
      </c>
      <c r="BP489" s="128">
        <f t="shared" si="394"/>
        <v>141353</v>
      </c>
      <c r="BQ489" s="128">
        <f t="shared" si="394"/>
        <v>0</v>
      </c>
      <c r="BR489" s="128">
        <f t="shared" si="394"/>
        <v>0</v>
      </c>
    </row>
    <row r="490" spans="2:70" ht="12.75" customHeight="1" x14ac:dyDescent="0.3">
      <c r="E490" s="47" t="s">
        <v>953</v>
      </c>
      <c r="F490" s="47">
        <f>SUM(I488:BR488)</f>
        <v>3627413.9559613951</v>
      </c>
      <c r="G490" s="47" t="s">
        <v>653</v>
      </c>
      <c r="BR490" s="128"/>
    </row>
    <row r="491" spans="2:70" ht="12.75" customHeight="1" x14ac:dyDescent="0.3">
      <c r="E491" s="47" t="s">
        <v>954</v>
      </c>
      <c r="F491" s="47">
        <f>SUM(I489:BR489)</f>
        <v>3638870.4917688109</v>
      </c>
      <c r="G491" s="47" t="s">
        <v>653</v>
      </c>
    </row>
    <row r="492" spans="2:70" ht="12.75" customHeight="1" x14ac:dyDescent="0.3">
      <c r="E492" s="47" t="s">
        <v>955</v>
      </c>
      <c r="F492" s="47">
        <f>F490-F491</f>
        <v>-11456.535807415843</v>
      </c>
      <c r="G492" s="47" t="s">
        <v>653</v>
      </c>
    </row>
    <row r="493" spans="2:70" ht="12.75" customHeight="1" x14ac:dyDescent="0.3">
      <c r="E493" s="47" t="s">
        <v>955</v>
      </c>
      <c r="F493" s="421">
        <f>F492/F490</f>
        <v>-3.1583204857520732E-3</v>
      </c>
      <c r="G493" s="47" t="s">
        <v>74</v>
      </c>
    </row>
    <row r="494" spans="2:70" ht="12.75" customHeight="1" x14ac:dyDescent="0.3">
      <c r="E494" s="75"/>
    </row>
    <row r="495" spans="2:70" ht="12.75" customHeight="1" x14ac:dyDescent="0.3">
      <c r="B495" s="2" t="s">
        <v>943</v>
      </c>
    </row>
    <row r="496" spans="2:70" ht="12.75" customHeight="1" x14ac:dyDescent="0.3">
      <c r="E496" s="310" t="str">
        <f t="shared" ref="E496:H496" si="395" xml:space="preserve"> E$32</f>
        <v>BP Oil Production</v>
      </c>
      <c r="F496" s="310">
        <f t="shared" si="395"/>
        <v>0</v>
      </c>
      <c r="G496" s="310" t="str">
        <f t="shared" si="395"/>
        <v>kbpd</v>
      </c>
      <c r="H496" s="310">
        <f t="shared" si="395"/>
        <v>0</v>
      </c>
      <c r="I496" s="310">
        <f t="shared" ref="I496:AN496" si="396" xml:space="preserve"> I$32</f>
        <v>0</v>
      </c>
      <c r="J496" s="310">
        <f t="shared" si="396"/>
        <v>0</v>
      </c>
      <c r="K496" s="310">
        <f t="shared" si="396"/>
        <v>0</v>
      </c>
      <c r="L496" s="310">
        <f t="shared" si="396"/>
        <v>0</v>
      </c>
      <c r="M496" s="310">
        <f t="shared" si="396"/>
        <v>0</v>
      </c>
      <c r="N496" s="310">
        <f t="shared" si="396"/>
        <v>31791.906986301372</v>
      </c>
      <c r="O496" s="310">
        <f t="shared" si="396"/>
        <v>34560.929416438361</v>
      </c>
      <c r="P496" s="310">
        <f t="shared" si="396"/>
        <v>37103.661353424657</v>
      </c>
      <c r="Q496" s="310">
        <f t="shared" si="396"/>
        <v>40418.298857923503</v>
      </c>
      <c r="R496" s="310">
        <f t="shared" si="396"/>
        <v>43648.661454794521</v>
      </c>
      <c r="S496" s="310">
        <f t="shared" si="396"/>
        <v>48074.783537530035</v>
      </c>
      <c r="T496" s="310">
        <f t="shared" si="396"/>
        <v>50785.244491817321</v>
      </c>
      <c r="U496" s="310">
        <f t="shared" si="396"/>
        <v>53553.865181318593</v>
      </c>
      <c r="V496" s="310">
        <f t="shared" si="396"/>
        <v>58551.79840128457</v>
      </c>
      <c r="W496" s="310">
        <f t="shared" si="396"/>
        <v>58671.083208021795</v>
      </c>
      <c r="X496" s="310">
        <f t="shared" si="396"/>
        <v>55810.762122008775</v>
      </c>
      <c r="Y496" s="310">
        <f t="shared" si="396"/>
        <v>60440.187744329669</v>
      </c>
      <c r="Z496" s="310">
        <f t="shared" si="396"/>
        <v>62740.326862108399</v>
      </c>
      <c r="AA496" s="310">
        <f t="shared" si="396"/>
        <v>63322.354065468346</v>
      </c>
      <c r="AB496" s="310">
        <f t="shared" si="396"/>
        <v>66067.416016575095</v>
      </c>
      <c r="AC496" s="310">
        <f t="shared" si="396"/>
        <v>62942.090022604141</v>
      </c>
      <c r="AD496" s="310">
        <f t="shared" si="396"/>
        <v>59527.064200708133</v>
      </c>
      <c r="AE496" s="310">
        <f t="shared" si="396"/>
        <v>57270.879335566184</v>
      </c>
      <c r="AF496" s="310">
        <f t="shared" si="396"/>
        <v>56591.867335888332</v>
      </c>
      <c r="AG496" s="310">
        <f t="shared" si="396"/>
        <v>57640.156616350767</v>
      </c>
      <c r="AH496" s="310">
        <f t="shared" si="396"/>
        <v>57344.651073438043</v>
      </c>
      <c r="AI496" s="310">
        <f t="shared" si="396"/>
        <v>60175.812863357038</v>
      </c>
      <c r="AJ496" s="310">
        <f t="shared" si="396"/>
        <v>60406.334442544692</v>
      </c>
      <c r="AK496" s="310">
        <f t="shared" si="396"/>
        <v>62840.499299404626</v>
      </c>
      <c r="AL496" s="310">
        <f t="shared" si="396"/>
        <v>63791.559930846328</v>
      </c>
      <c r="AM496" s="310">
        <f t="shared" si="396"/>
        <v>65021.882770682278</v>
      </c>
      <c r="AN496" s="310">
        <f t="shared" si="396"/>
        <v>64865.485031993929</v>
      </c>
      <c r="AO496" s="310">
        <f t="shared" ref="AO496:BR496" si="397" xml:space="preserve"> AO$32</f>
        <v>65703.967849370936</v>
      </c>
      <c r="AP496" s="310">
        <f t="shared" si="397"/>
        <v>65892.139447789625</v>
      </c>
      <c r="AQ496" s="310">
        <f t="shared" si="397"/>
        <v>66876.924333580013</v>
      </c>
      <c r="AR496" s="310">
        <f t="shared" si="397"/>
        <v>67840.996868500151</v>
      </c>
      <c r="AS496" s="310">
        <f t="shared" si="397"/>
        <v>69478.078351417716</v>
      </c>
      <c r="AT496" s="310">
        <f t="shared" si="397"/>
        <v>71252.610089618509</v>
      </c>
      <c r="AU496" s="310">
        <f t="shared" si="397"/>
        <v>73017.354583937718</v>
      </c>
      <c r="AV496" s="310">
        <f t="shared" si="397"/>
        <v>71518.256006081821</v>
      </c>
      <c r="AW496" s="310">
        <f t="shared" si="397"/>
        <v>74717.78474060513</v>
      </c>
      <c r="AX496" s="310">
        <f t="shared" si="397"/>
        <v>74942.963095887375</v>
      </c>
      <c r="AY496" s="310">
        <f t="shared" si="397"/>
        <v>74144.969463006069</v>
      </c>
      <c r="AZ496" s="310">
        <f t="shared" si="397"/>
        <v>77305.050941286812</v>
      </c>
      <c r="BA496" s="310">
        <f t="shared" si="397"/>
        <v>80979.1615368723</v>
      </c>
      <c r="BB496" s="310">
        <f t="shared" si="397"/>
        <v>81951.572134689341</v>
      </c>
      <c r="BC496" s="310">
        <f t="shared" si="397"/>
        <v>82711.274355190166</v>
      </c>
      <c r="BD496" s="310">
        <f t="shared" si="397"/>
        <v>82569.676988218504</v>
      </c>
      <c r="BE496" s="310">
        <f t="shared" si="397"/>
        <v>83234.064896655414</v>
      </c>
      <c r="BF496" s="310">
        <f t="shared" si="397"/>
        <v>81577.584191803981</v>
      </c>
      <c r="BG496" s="310">
        <f t="shared" si="397"/>
        <v>83409.283677344865</v>
      </c>
      <c r="BH496" s="310">
        <f t="shared" si="397"/>
        <v>84156.759900732024</v>
      </c>
      <c r="BI496" s="310">
        <f t="shared" si="397"/>
        <v>86366.038485518802</v>
      </c>
      <c r="BJ496" s="310">
        <f t="shared" si="397"/>
        <v>86794.167982446626</v>
      </c>
      <c r="BK496" s="310">
        <f t="shared" si="397"/>
        <v>88909.979618974976</v>
      </c>
      <c r="BL496" s="310">
        <f t="shared" si="397"/>
        <v>91732.644586395647</v>
      </c>
      <c r="BM496" s="310">
        <f t="shared" si="397"/>
        <v>92072.426308381109</v>
      </c>
      <c r="BN496" s="310">
        <f t="shared" si="397"/>
        <v>92797.834744866574</v>
      </c>
      <c r="BO496" s="310">
        <f t="shared" si="397"/>
        <v>95254.091610993215</v>
      </c>
      <c r="BP496" s="310">
        <f t="shared" si="397"/>
        <v>95192.450727548421</v>
      </c>
      <c r="BQ496" s="310">
        <f t="shared" si="397"/>
        <v>0</v>
      </c>
      <c r="BR496" s="310">
        <f t="shared" si="397"/>
        <v>0</v>
      </c>
    </row>
    <row r="497" spans="1:70" ht="12.75" customHeight="1" x14ac:dyDescent="0.3">
      <c r="E497" s="310" t="str">
        <f t="shared" ref="E497:H497" si="398" xml:space="preserve"> E$34</f>
        <v>BP Oil Consumption</v>
      </c>
      <c r="F497" s="310">
        <f t="shared" si="398"/>
        <v>0</v>
      </c>
      <c r="G497" s="310" t="str">
        <f t="shared" si="398"/>
        <v>kbpd</v>
      </c>
      <c r="H497" s="310">
        <f t="shared" si="398"/>
        <v>0</v>
      </c>
      <c r="I497" s="310">
        <f t="shared" ref="I497:AN497" si="399" xml:space="preserve"> I$34</f>
        <v>0</v>
      </c>
      <c r="J497" s="310">
        <f t="shared" si="399"/>
        <v>0</v>
      </c>
      <c r="K497" s="310">
        <f t="shared" si="399"/>
        <v>0</v>
      </c>
      <c r="L497" s="310">
        <f t="shared" si="399"/>
        <v>0</v>
      </c>
      <c r="M497" s="310">
        <f t="shared" si="399"/>
        <v>0</v>
      </c>
      <c r="N497" s="310">
        <f t="shared" si="399"/>
        <v>30770.561969303813</v>
      </c>
      <c r="O497" s="310">
        <f t="shared" si="399"/>
        <v>33137.224910837307</v>
      </c>
      <c r="P497" s="310">
        <f t="shared" si="399"/>
        <v>35503.390213192324</v>
      </c>
      <c r="Q497" s="310">
        <f t="shared" si="399"/>
        <v>38420.259802216533</v>
      </c>
      <c r="R497" s="310">
        <f t="shared" si="399"/>
        <v>41726.69755610494</v>
      </c>
      <c r="S497" s="310">
        <f t="shared" si="399"/>
        <v>45312.721968381957</v>
      </c>
      <c r="T497" s="310">
        <f t="shared" si="399"/>
        <v>47886.139180851911</v>
      </c>
      <c r="U497" s="310">
        <f t="shared" si="399"/>
        <v>51429.905991712862</v>
      </c>
      <c r="V497" s="310">
        <f t="shared" si="399"/>
        <v>55576.976887934979</v>
      </c>
      <c r="W497" s="310">
        <f t="shared" si="399"/>
        <v>54790.428248198616</v>
      </c>
      <c r="X497" s="310">
        <f t="shared" si="399"/>
        <v>54342.25851629681</v>
      </c>
      <c r="Y497" s="310">
        <f t="shared" si="399"/>
        <v>57706.029413156561</v>
      </c>
      <c r="Z497" s="310">
        <f t="shared" si="399"/>
        <v>59921.014063797062</v>
      </c>
      <c r="AA497" s="310">
        <f t="shared" si="399"/>
        <v>62896.295240127612</v>
      </c>
      <c r="AB497" s="310">
        <f t="shared" si="399"/>
        <v>64024.9117625156</v>
      </c>
      <c r="AC497" s="310">
        <f t="shared" si="399"/>
        <v>61407.874037069872</v>
      </c>
      <c r="AD497" s="310">
        <f t="shared" si="399"/>
        <v>59532.936467952146</v>
      </c>
      <c r="AE497" s="310">
        <f t="shared" si="399"/>
        <v>57845.492101943557</v>
      </c>
      <c r="AF497" s="310">
        <f t="shared" si="399"/>
        <v>57665.259080398188</v>
      </c>
      <c r="AG497" s="310">
        <f t="shared" si="399"/>
        <v>58907.937666127844</v>
      </c>
      <c r="AH497" s="310">
        <f t="shared" si="399"/>
        <v>59318.804081734488</v>
      </c>
      <c r="AI497" s="310">
        <f t="shared" si="399"/>
        <v>61100.649005270352</v>
      </c>
      <c r="AJ497" s="310">
        <f t="shared" si="399"/>
        <v>62436.037820385427</v>
      </c>
      <c r="AK497" s="310">
        <f t="shared" si="399"/>
        <v>64407.390329252688</v>
      </c>
      <c r="AL497" s="310">
        <f t="shared" si="399"/>
        <v>65631.890591282281</v>
      </c>
      <c r="AM497" s="310">
        <f t="shared" si="399"/>
        <v>66364.009980288756</v>
      </c>
      <c r="AN497" s="310">
        <f t="shared" si="399"/>
        <v>66476.948022637283</v>
      </c>
      <c r="AO497" s="310">
        <f t="shared" ref="AO497:BR497" si="400" xml:space="preserve"> AO$34</f>
        <v>67560.570370551941</v>
      </c>
      <c r="AP497" s="310">
        <f t="shared" si="400"/>
        <v>67396.637448075984</v>
      </c>
      <c r="AQ497" s="310">
        <f t="shared" si="400"/>
        <v>68976.42281966834</v>
      </c>
      <c r="AR497" s="310">
        <f t="shared" si="400"/>
        <v>70094.879735830502</v>
      </c>
      <c r="AS497" s="310">
        <f t="shared" si="400"/>
        <v>71641.547758518849</v>
      </c>
      <c r="AT497" s="310">
        <f t="shared" si="400"/>
        <v>73741.06876437625</v>
      </c>
      <c r="AU497" s="310">
        <f t="shared" si="400"/>
        <v>74119.33407868848</v>
      </c>
      <c r="AV497" s="310">
        <f t="shared" si="400"/>
        <v>75673.559956210229</v>
      </c>
      <c r="AW497" s="310">
        <f t="shared" si="400"/>
        <v>76484.971378134913</v>
      </c>
      <c r="AX497" s="310">
        <f t="shared" si="400"/>
        <v>77365.729307596659</v>
      </c>
      <c r="AY497" s="310">
        <f t="shared" si="400"/>
        <v>78238.288646408473</v>
      </c>
      <c r="AZ497" s="310">
        <f t="shared" si="400"/>
        <v>79907.622672360958</v>
      </c>
      <c r="BA497" s="310">
        <f t="shared" si="400"/>
        <v>82654.461739694671</v>
      </c>
      <c r="BB497" s="310">
        <f t="shared" si="400"/>
        <v>83891.178010635442</v>
      </c>
      <c r="BC497" s="310">
        <f t="shared" si="400"/>
        <v>84915.99774110537</v>
      </c>
      <c r="BD497" s="310">
        <f t="shared" si="400"/>
        <v>86099.633900455563</v>
      </c>
      <c r="BE497" s="310">
        <f t="shared" si="400"/>
        <v>85170.137173017458</v>
      </c>
      <c r="BF497" s="310">
        <f t="shared" si="400"/>
        <v>84082.707196776144</v>
      </c>
      <c r="BG497" s="310">
        <f t="shared" si="400"/>
        <v>86855.60511697513</v>
      </c>
      <c r="BH497" s="310">
        <f t="shared" si="400"/>
        <v>87820.240744663257</v>
      </c>
      <c r="BI497" s="310">
        <f t="shared" si="400"/>
        <v>88784.263398269337</v>
      </c>
      <c r="BJ497" s="310">
        <f t="shared" si="400"/>
        <v>90151.544757114811</v>
      </c>
      <c r="BK497" s="310">
        <f t="shared" si="400"/>
        <v>90902.907710742671</v>
      </c>
      <c r="BL497" s="310">
        <f t="shared" si="400"/>
        <v>92610.12861136868</v>
      </c>
      <c r="BM497" s="310">
        <f t="shared" si="400"/>
        <v>94403.976866573081</v>
      </c>
      <c r="BN497" s="310">
        <f t="shared" si="400"/>
        <v>96012.591571507888</v>
      </c>
      <c r="BO497" s="310">
        <f t="shared" si="400"/>
        <v>97348.380016017167</v>
      </c>
      <c r="BP497" s="310">
        <f t="shared" si="400"/>
        <v>98272.457666544782</v>
      </c>
      <c r="BQ497" s="310">
        <f t="shared" si="400"/>
        <v>0</v>
      </c>
      <c r="BR497" s="310">
        <f t="shared" si="400"/>
        <v>0</v>
      </c>
    </row>
    <row r="498" spans="1:70" ht="12.75" customHeight="1" x14ac:dyDescent="0.3">
      <c r="E498" s="301" t="str">
        <f xml:space="preserve"> 'General Inputs'!E$67</f>
        <v>Days in a Year</v>
      </c>
      <c r="F498" s="301">
        <f xml:space="preserve"> 'General Inputs'!F$67</f>
        <v>350</v>
      </c>
      <c r="G498" s="301" t="str">
        <f xml:space="preserve"> 'General Inputs'!G$67</f>
        <v>days</v>
      </c>
    </row>
    <row r="499" spans="1:70" ht="12.75" customHeight="1" x14ac:dyDescent="0.3">
      <c r="E499" s="310" t="str">
        <f xml:space="preserve"> E$32</f>
        <v>BP Oil Production</v>
      </c>
      <c r="F499" s="47">
        <f>SUM(I496:BR496)*$F$498</f>
        <v>1307725884.5491548</v>
      </c>
      <c r="G499" s="47" t="s">
        <v>673</v>
      </c>
    </row>
    <row r="500" spans="1:70" ht="12.75" customHeight="1" x14ac:dyDescent="0.3">
      <c r="E500" s="310" t="str">
        <f xml:space="preserve"> E$34</f>
        <v>BP Oil Consumption</v>
      </c>
      <c r="F500" s="47">
        <f>SUM(I497:BR497)*$F$498</f>
        <v>1325000911.5233991</v>
      </c>
      <c r="G500" s="47" t="s">
        <v>673</v>
      </c>
    </row>
    <row r="501" spans="1:70" ht="12.75" customHeight="1" x14ac:dyDescent="0.3">
      <c r="E501" s="47" t="s">
        <v>940</v>
      </c>
      <c r="F501" s="47">
        <f>F499-F500</f>
        <v>-17275026.974244356</v>
      </c>
      <c r="G501" s="47" t="s">
        <v>673</v>
      </c>
    </row>
    <row r="502" spans="1:70" ht="12.75" customHeight="1" x14ac:dyDescent="0.3">
      <c r="E502" s="47" t="s">
        <v>940</v>
      </c>
      <c r="F502" s="421">
        <f>F501/F499</f>
        <v>-1.3209975560130486E-2</v>
      </c>
    </row>
    <row r="504" spans="1:70" ht="12.75" customHeight="1" x14ac:dyDescent="0.3">
      <c r="A504" s="2"/>
      <c r="B504" s="2"/>
      <c r="C504" s="91"/>
      <c r="D504" s="75"/>
      <c r="E504" s="75" t="s">
        <v>946</v>
      </c>
      <c r="F504" s="75"/>
      <c r="G504" s="47" t="s">
        <v>194</v>
      </c>
      <c r="H504" s="75"/>
      <c r="I504" s="418">
        <f t="shared" ref="I504:AN504" si="401">IF(I7&gt;0,I6,0)</f>
        <v>0</v>
      </c>
      <c r="J504" s="418">
        <f t="shared" si="401"/>
        <v>0</v>
      </c>
      <c r="K504" s="418">
        <f t="shared" si="401"/>
        <v>0</v>
      </c>
      <c r="L504" s="418">
        <f t="shared" si="401"/>
        <v>0</v>
      </c>
      <c r="M504" s="418">
        <f t="shared" si="401"/>
        <v>0</v>
      </c>
      <c r="N504" s="418">
        <f t="shared" si="401"/>
        <v>0</v>
      </c>
      <c r="O504" s="418">
        <f t="shared" si="401"/>
        <v>0</v>
      </c>
      <c r="P504" s="418">
        <f t="shared" si="401"/>
        <v>0</v>
      </c>
      <c r="Q504" s="418">
        <f t="shared" si="401"/>
        <v>0</v>
      </c>
      <c r="R504" s="418">
        <f t="shared" si="401"/>
        <v>0</v>
      </c>
      <c r="S504" s="418">
        <f t="shared" si="401"/>
        <v>0</v>
      </c>
      <c r="T504" s="418">
        <f t="shared" si="401"/>
        <v>0</v>
      </c>
      <c r="U504" s="418">
        <f t="shared" si="401"/>
        <v>0</v>
      </c>
      <c r="V504" s="418">
        <f t="shared" si="401"/>
        <v>0</v>
      </c>
      <c r="W504" s="418">
        <f t="shared" si="401"/>
        <v>0</v>
      </c>
      <c r="X504" s="418">
        <f t="shared" si="401"/>
        <v>0</v>
      </c>
      <c r="Y504" s="418">
        <f t="shared" si="401"/>
        <v>0</v>
      </c>
      <c r="Z504" s="418">
        <f t="shared" si="401"/>
        <v>0</v>
      </c>
      <c r="AA504" s="418">
        <f t="shared" si="401"/>
        <v>0</v>
      </c>
      <c r="AB504" s="418">
        <f t="shared" si="401"/>
        <v>0</v>
      </c>
      <c r="AC504" s="418">
        <f t="shared" si="401"/>
        <v>63987.8</v>
      </c>
      <c r="AD504" s="418">
        <f t="shared" si="401"/>
        <v>60602</v>
      </c>
      <c r="AE504" s="418">
        <f t="shared" si="401"/>
        <v>58100.1</v>
      </c>
      <c r="AF504" s="418">
        <f t="shared" si="401"/>
        <v>57929.3</v>
      </c>
      <c r="AG504" s="418">
        <f t="shared" si="401"/>
        <v>59563.457939890701</v>
      </c>
      <c r="AH504" s="418">
        <f t="shared" si="401"/>
        <v>59156.125429840002</v>
      </c>
      <c r="AI504" s="418">
        <f t="shared" si="401"/>
        <v>61534.957680463398</v>
      </c>
      <c r="AJ504" s="418">
        <f t="shared" si="401"/>
        <v>62101.270443813999</v>
      </c>
      <c r="AK504" s="418">
        <f t="shared" si="401"/>
        <v>64398.731705722297</v>
      </c>
      <c r="AL504" s="418">
        <f t="shared" si="401"/>
        <v>65524.911263149297</v>
      </c>
      <c r="AM504" s="418">
        <f t="shared" si="401"/>
        <v>66437.183905812199</v>
      </c>
      <c r="AN504" s="418">
        <f t="shared" si="401"/>
        <v>66338.851097141203</v>
      </c>
      <c r="AO504" s="418">
        <f t="shared" ref="AO504:BR504" si="402">IF(AO7&gt;0,AO6,0)</f>
        <v>66551.970174705799</v>
      </c>
      <c r="AP504" s="418">
        <f t="shared" si="402"/>
        <v>67101.173945205403</v>
      </c>
      <c r="AQ504" s="418">
        <f t="shared" si="402"/>
        <v>68639.087945205407</v>
      </c>
      <c r="AR504" s="418">
        <f t="shared" si="402"/>
        <v>70306.087945205407</v>
      </c>
      <c r="AS504" s="418">
        <f t="shared" si="402"/>
        <v>71985.654371584693</v>
      </c>
      <c r="AT504" s="418">
        <f t="shared" si="402"/>
        <v>74220.316164383505</v>
      </c>
      <c r="AU504" s="418">
        <f t="shared" si="402"/>
        <v>75682.895068493104</v>
      </c>
      <c r="AV504" s="418">
        <f t="shared" si="402"/>
        <v>74840.069315068497</v>
      </c>
      <c r="AW504" s="418">
        <f t="shared" si="402"/>
        <v>77729.131016622006</v>
      </c>
      <c r="AX504" s="418">
        <f t="shared" si="402"/>
        <v>77673.206026218701</v>
      </c>
      <c r="AY504" s="418">
        <f t="shared" si="402"/>
        <v>77103.671612926293</v>
      </c>
      <c r="AZ504" s="418">
        <f t="shared" si="402"/>
        <v>79623.389394354803</v>
      </c>
      <c r="BA504" s="418">
        <f t="shared" si="402"/>
        <v>83519.808674863394</v>
      </c>
      <c r="BB504" s="418">
        <f t="shared" si="402"/>
        <v>85158.965153424593</v>
      </c>
      <c r="BC504" s="418">
        <f t="shared" si="402"/>
        <v>85278.852405479396</v>
      </c>
      <c r="BD504" s="418">
        <f t="shared" si="402"/>
        <v>85330.4557643835</v>
      </c>
      <c r="BE504" s="418">
        <f t="shared" si="402"/>
        <v>86667.633038251297</v>
      </c>
      <c r="BF504" s="418">
        <f t="shared" si="402"/>
        <v>85858.621416438298</v>
      </c>
      <c r="BG504" s="418">
        <f t="shared" si="402"/>
        <v>88550.791835616401</v>
      </c>
      <c r="BH504" s="418">
        <f t="shared" si="402"/>
        <v>88987.491331506797</v>
      </c>
      <c r="BI504" s="418">
        <f t="shared" si="402"/>
        <v>91083.006669398907</v>
      </c>
      <c r="BJ504" s="418">
        <f t="shared" si="402"/>
        <v>91669.667799999996</v>
      </c>
      <c r="BK504" s="418">
        <f t="shared" si="402"/>
        <v>94249.269734246496</v>
      </c>
      <c r="BL504" s="418">
        <f t="shared" si="402"/>
        <v>97007.135698630096</v>
      </c>
      <c r="BM504" s="418">
        <f t="shared" si="402"/>
        <v>97423.459989070994</v>
      </c>
      <c r="BN504" s="418">
        <f t="shared" si="402"/>
        <v>98040.077874829396</v>
      </c>
      <c r="BO504" s="418">
        <f t="shared" si="402"/>
        <v>100755.928245584</v>
      </c>
      <c r="BP504" s="418">
        <f t="shared" si="402"/>
        <v>0</v>
      </c>
      <c r="BQ504" s="418">
        <f t="shared" si="402"/>
        <v>0</v>
      </c>
      <c r="BR504" s="418">
        <f t="shared" si="402"/>
        <v>0</v>
      </c>
    </row>
    <row r="505" spans="1:70" ht="12.75" customHeight="1" x14ac:dyDescent="0.3">
      <c r="A505" s="2"/>
      <c r="B505" s="2"/>
      <c r="C505" s="91"/>
      <c r="D505" s="75"/>
      <c r="E505" s="75" t="s">
        <v>947</v>
      </c>
      <c r="F505" s="75"/>
      <c r="G505" s="47" t="s">
        <v>194</v>
      </c>
      <c r="H505" s="75"/>
      <c r="I505" s="418">
        <f t="shared" ref="I505:AN505" si="403">IF(I6&gt;0,I7,0)</f>
        <v>0</v>
      </c>
      <c r="J505" s="418">
        <f t="shared" si="403"/>
        <v>0</v>
      </c>
      <c r="K505" s="418">
        <f t="shared" si="403"/>
        <v>0</v>
      </c>
      <c r="L505" s="418">
        <f t="shared" si="403"/>
        <v>0</v>
      </c>
      <c r="M505" s="418">
        <f t="shared" si="403"/>
        <v>0</v>
      </c>
      <c r="N505" s="418">
        <f t="shared" si="403"/>
        <v>0</v>
      </c>
      <c r="O505" s="418">
        <f t="shared" si="403"/>
        <v>0</v>
      </c>
      <c r="P505" s="418">
        <f t="shared" si="403"/>
        <v>0</v>
      </c>
      <c r="Q505" s="418">
        <f t="shared" si="403"/>
        <v>0</v>
      </c>
      <c r="R505" s="418">
        <f t="shared" si="403"/>
        <v>0</v>
      </c>
      <c r="S505" s="418">
        <f t="shared" si="403"/>
        <v>0</v>
      </c>
      <c r="T505" s="418">
        <f t="shared" si="403"/>
        <v>0</v>
      </c>
      <c r="U505" s="418">
        <f t="shared" si="403"/>
        <v>0</v>
      </c>
      <c r="V505" s="418">
        <f t="shared" si="403"/>
        <v>0</v>
      </c>
      <c r="W505" s="418">
        <f t="shared" si="403"/>
        <v>0</v>
      </c>
      <c r="X505" s="418">
        <f t="shared" si="403"/>
        <v>0</v>
      </c>
      <c r="Y505" s="418">
        <f t="shared" si="403"/>
        <v>0</v>
      </c>
      <c r="Z505" s="418">
        <f t="shared" si="403"/>
        <v>0</v>
      </c>
      <c r="AA505" s="418">
        <f t="shared" si="403"/>
        <v>0</v>
      </c>
      <c r="AB505" s="418">
        <f t="shared" si="403"/>
        <v>0</v>
      </c>
      <c r="AC505" s="418">
        <f t="shared" si="403"/>
        <v>63107.5719172838</v>
      </c>
      <c r="AD505" s="418">
        <f t="shared" si="403"/>
        <v>60903.351506863299</v>
      </c>
      <c r="AE505" s="418">
        <f t="shared" si="403"/>
        <v>59617.898082196698</v>
      </c>
      <c r="AF505" s="418">
        <f t="shared" si="403"/>
        <v>58847.965205502398</v>
      </c>
      <c r="AG505" s="418">
        <f t="shared" si="403"/>
        <v>59858.549056470401</v>
      </c>
      <c r="AH505" s="418">
        <f t="shared" si="403"/>
        <v>60129.3332019636</v>
      </c>
      <c r="AI505" s="418">
        <f t="shared" si="403"/>
        <v>61795.329139671201</v>
      </c>
      <c r="AJ505" s="418">
        <f t="shared" si="403"/>
        <v>63060.987088602698</v>
      </c>
      <c r="AK505" s="418">
        <f t="shared" si="403"/>
        <v>64954.374599176801</v>
      </c>
      <c r="AL505" s="418">
        <f t="shared" si="403"/>
        <v>66045.209620712296</v>
      </c>
      <c r="AM505" s="418">
        <f t="shared" si="403"/>
        <v>66658.153759041103</v>
      </c>
      <c r="AN505" s="418">
        <f t="shared" si="403"/>
        <v>66989.752653054704</v>
      </c>
      <c r="AO505" s="418">
        <f t="shared" ref="AO505:BR505" si="404">IF(AO6&gt;0,AO7,0)</f>
        <v>67244.774549595604</v>
      </c>
      <c r="AP505" s="418">
        <f t="shared" si="404"/>
        <v>67014.584843205404</v>
      </c>
      <c r="AQ505" s="418">
        <f t="shared" si="404"/>
        <v>68445.924635972595</v>
      </c>
      <c r="AR505" s="418">
        <f t="shared" si="404"/>
        <v>69858.127917576901</v>
      </c>
      <c r="AS505" s="418">
        <f t="shared" si="404"/>
        <v>71930.147964727701</v>
      </c>
      <c r="AT505" s="418">
        <f t="shared" si="404"/>
        <v>73140.538564495801</v>
      </c>
      <c r="AU505" s="418">
        <f t="shared" si="404"/>
        <v>73943.148186514998</v>
      </c>
      <c r="AV505" s="418">
        <f t="shared" si="404"/>
        <v>75594.896028613395</v>
      </c>
      <c r="AW505" s="418">
        <f t="shared" si="404"/>
        <v>77045.526215966995</v>
      </c>
      <c r="AX505" s="418">
        <f t="shared" si="404"/>
        <v>77757.062838598897</v>
      </c>
      <c r="AY505" s="418">
        <f t="shared" si="404"/>
        <v>78616.327196372295</v>
      </c>
      <c r="AZ505" s="418">
        <f t="shared" si="404"/>
        <v>80241.770210316405</v>
      </c>
      <c r="BA505" s="418">
        <f t="shared" si="404"/>
        <v>83427.389743374399</v>
      </c>
      <c r="BB505" s="418">
        <f t="shared" si="404"/>
        <v>84640.858959500503</v>
      </c>
      <c r="BC505" s="418">
        <f t="shared" si="404"/>
        <v>85793.175753297706</v>
      </c>
      <c r="BD505" s="418">
        <f t="shared" si="404"/>
        <v>87181.044971508396</v>
      </c>
      <c r="BE505" s="418">
        <f t="shared" si="404"/>
        <v>86685.8013854374</v>
      </c>
      <c r="BF505" s="418">
        <f t="shared" si="404"/>
        <v>85826.049078718104</v>
      </c>
      <c r="BG505" s="418">
        <f t="shared" si="404"/>
        <v>88695.211658408807</v>
      </c>
      <c r="BH505" s="418">
        <f t="shared" si="404"/>
        <v>89387.936832146399</v>
      </c>
      <c r="BI505" s="418">
        <f t="shared" si="404"/>
        <v>90718.918759590597</v>
      </c>
      <c r="BJ505" s="418">
        <f t="shared" si="404"/>
        <v>92247.904801224198</v>
      </c>
      <c r="BK505" s="418">
        <f t="shared" si="404"/>
        <v>93540.657457578302</v>
      </c>
      <c r="BL505" s="418">
        <f t="shared" si="404"/>
        <v>95271.345787056096</v>
      </c>
      <c r="BM505" s="418">
        <f t="shared" si="404"/>
        <v>96805.088111473902</v>
      </c>
      <c r="BN505" s="418">
        <f t="shared" si="404"/>
        <v>98946.335256709703</v>
      </c>
      <c r="BO505" s="418">
        <f t="shared" si="404"/>
        <v>100016.478971712</v>
      </c>
      <c r="BP505" s="418">
        <f t="shared" si="404"/>
        <v>0</v>
      </c>
      <c r="BQ505" s="418">
        <f t="shared" si="404"/>
        <v>0</v>
      </c>
      <c r="BR505" s="418">
        <f t="shared" si="404"/>
        <v>0</v>
      </c>
    </row>
    <row r="506" spans="1:70" ht="12.75" customHeight="1" x14ac:dyDescent="0.3">
      <c r="A506" s="2"/>
      <c r="B506" s="2"/>
      <c r="C506" s="91"/>
      <c r="D506" s="75"/>
      <c r="E506" s="47" t="s">
        <v>944</v>
      </c>
      <c r="F506" s="47">
        <f>SUM(I504:BR504)</f>
        <v>2986712.5080775302</v>
      </c>
      <c r="G506" s="47" t="s">
        <v>194</v>
      </c>
      <c r="H506" s="75"/>
      <c r="I506" s="418"/>
      <c r="J506" s="418"/>
      <c r="K506" s="418"/>
      <c r="L506" s="418"/>
      <c r="M506" s="418"/>
      <c r="N506" s="418"/>
      <c r="O506" s="418"/>
      <c r="P506" s="418"/>
      <c r="Q506" s="418"/>
      <c r="R506" s="418"/>
      <c r="S506" s="418"/>
      <c r="T506" s="418"/>
      <c r="U506" s="418"/>
      <c r="V506" s="418"/>
      <c r="W506" s="487"/>
      <c r="X506" s="487"/>
      <c r="Y506" s="487"/>
      <c r="Z506" s="487"/>
      <c r="AA506" s="487"/>
      <c r="AB506" s="487"/>
      <c r="AC506" s="487"/>
      <c r="AD506" s="487"/>
      <c r="AE506" s="487"/>
      <c r="AF506" s="487"/>
      <c r="AG506" s="487"/>
      <c r="AH506" s="487"/>
      <c r="AI506" s="487"/>
      <c r="AJ506" s="487"/>
      <c r="AK506" s="487"/>
      <c r="AL506" s="487"/>
      <c r="AM506" s="487"/>
      <c r="AN506" s="487"/>
      <c r="AO506" s="487"/>
      <c r="AP506" s="487"/>
      <c r="AQ506" s="487"/>
      <c r="AR506" s="487"/>
      <c r="AS506" s="487"/>
      <c r="AT506" s="487"/>
      <c r="AU506" s="487"/>
      <c r="AV506" s="487"/>
      <c r="AW506" s="487"/>
      <c r="AX506" s="487"/>
      <c r="AY506" s="487"/>
      <c r="AZ506" s="487"/>
      <c r="BA506" s="487"/>
      <c r="BB506" s="487"/>
      <c r="BC506" s="487"/>
      <c r="BD506" s="487"/>
      <c r="BE506" s="487"/>
      <c r="BF506" s="487"/>
      <c r="BG506" s="487"/>
      <c r="BH506" s="487"/>
      <c r="BI506" s="487"/>
      <c r="BJ506" s="487"/>
      <c r="BK506" s="487"/>
      <c r="BL506" s="487"/>
      <c r="BM506" s="487"/>
      <c r="BN506" s="487"/>
      <c r="BO506" s="487"/>
      <c r="BP506" s="487"/>
      <c r="BQ506" s="418"/>
      <c r="BR506" s="75"/>
    </row>
    <row r="507" spans="1:70" ht="12.75" customHeight="1" x14ac:dyDescent="0.3">
      <c r="E507" s="47" t="s">
        <v>945</v>
      </c>
      <c r="F507" s="47">
        <f>SUM(I505:BR505)</f>
        <v>2991985.5025102324</v>
      </c>
      <c r="G507" s="47" t="s">
        <v>194</v>
      </c>
    </row>
    <row r="508" spans="1:70" ht="12.75" customHeight="1" x14ac:dyDescent="0.3">
      <c r="E508" s="47" t="s">
        <v>948</v>
      </c>
      <c r="F508" s="47">
        <f>F506-F507</f>
        <v>-5272.9944327021949</v>
      </c>
      <c r="G508" s="47" t="s">
        <v>194</v>
      </c>
    </row>
    <row r="509" spans="1:70" ht="12.75" customHeight="1" x14ac:dyDescent="0.3">
      <c r="E509" s="47" t="s">
        <v>948</v>
      </c>
      <c r="F509" s="421">
        <f>F508/F506</f>
        <v>-1.7654844309391818E-3</v>
      </c>
      <c r="G509" s="47" t="s">
        <v>74</v>
      </c>
    </row>
    <row r="511" spans="1:70" s="14" customFormat="1" ht="12.75" customHeight="1" x14ac:dyDescent="0.3">
      <c r="A511" s="409" t="s">
        <v>982</v>
      </c>
      <c r="B511" s="409"/>
      <c r="C511" s="410"/>
      <c r="D511" s="9"/>
      <c r="E511" s="409"/>
      <c r="F511" s="409"/>
      <c r="G511" s="409"/>
      <c r="H511" s="409"/>
      <c r="I511" s="289"/>
      <c r="J511" s="289"/>
      <c r="K511" s="289"/>
      <c r="L511" s="289"/>
      <c r="M511" s="289"/>
      <c r="N511" s="289"/>
      <c r="O511" s="289"/>
      <c r="P511" s="289"/>
      <c r="Q511" s="289"/>
      <c r="R511" s="289"/>
      <c r="S511" s="289"/>
      <c r="T511" s="289"/>
      <c r="U511" s="289"/>
      <c r="V511" s="289"/>
      <c r="W511" s="289"/>
      <c r="X511" s="289"/>
      <c r="Y511" s="289"/>
      <c r="Z511" s="289"/>
      <c r="AA511" s="289"/>
      <c r="AB511" s="289"/>
      <c r="AC511" s="289"/>
      <c r="AD511" s="289"/>
      <c r="AE511" s="289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9"/>
      <c r="AP511" s="289"/>
      <c r="AQ511" s="289"/>
      <c r="AR511" s="289"/>
      <c r="AS511" s="289"/>
      <c r="AT511" s="289"/>
      <c r="AU511" s="289"/>
      <c r="AV511" s="289"/>
      <c r="AW511" s="289"/>
      <c r="AX511" s="289"/>
      <c r="AY511" s="289"/>
      <c r="AZ511" s="289"/>
      <c r="BA511" s="289"/>
      <c r="BB511" s="289"/>
      <c r="BC511" s="289"/>
      <c r="BD511" s="289"/>
      <c r="BE511" s="289"/>
      <c r="BF511" s="289"/>
      <c r="BG511" s="289"/>
      <c r="BH511" s="289"/>
      <c r="BI511" s="289"/>
      <c r="BJ511" s="289"/>
      <c r="BK511" s="289"/>
      <c r="BL511" s="289"/>
      <c r="BM511" s="289"/>
      <c r="BN511" s="289"/>
      <c r="BO511" s="289"/>
      <c r="BP511" s="289"/>
      <c r="BQ511" s="289"/>
      <c r="BR511" s="409"/>
    </row>
    <row r="512" spans="1:70" s="14" customFormat="1" ht="12.75" customHeight="1" x14ac:dyDescent="0.3">
      <c r="A512" s="383"/>
      <c r="B512" s="383"/>
      <c r="C512" s="501"/>
      <c r="D512" s="379"/>
      <c r="E512" s="383"/>
      <c r="F512" s="383"/>
      <c r="G512" s="383"/>
      <c r="H512" s="383"/>
      <c r="I512" s="502"/>
      <c r="J512" s="502"/>
      <c r="K512" s="502"/>
      <c r="L512" s="502"/>
      <c r="M512" s="502"/>
      <c r="N512" s="502"/>
      <c r="O512" s="502"/>
      <c r="P512" s="502"/>
      <c r="Q512" s="502"/>
      <c r="R512" s="502"/>
      <c r="S512" s="502"/>
      <c r="T512" s="502"/>
      <c r="U512" s="502"/>
      <c r="V512" s="502"/>
      <c r="W512" s="502"/>
      <c r="X512" s="502"/>
      <c r="Y512" s="502"/>
      <c r="Z512" s="502"/>
      <c r="AA512" s="502"/>
      <c r="AB512" s="502"/>
      <c r="AC512" s="502"/>
      <c r="AD512" s="502"/>
      <c r="AE512" s="502"/>
      <c r="AF512" s="502"/>
      <c r="AG512" s="502"/>
      <c r="AH512" s="502"/>
      <c r="AI512" s="502"/>
      <c r="AJ512" s="502"/>
      <c r="AK512" s="502"/>
      <c r="AL512" s="502"/>
      <c r="AM512" s="502"/>
      <c r="AN512" s="502"/>
      <c r="AO512" s="502"/>
      <c r="AP512" s="502"/>
      <c r="AQ512" s="502"/>
      <c r="AR512" s="502"/>
      <c r="AS512" s="502"/>
      <c r="AT512" s="502"/>
      <c r="AU512" s="502"/>
      <c r="AV512" s="502"/>
      <c r="AW512" s="502"/>
      <c r="AX512" s="502"/>
      <c r="AY512" s="502"/>
      <c r="AZ512" s="502"/>
      <c r="BA512" s="502"/>
      <c r="BB512" s="502"/>
      <c r="BC512" s="502"/>
      <c r="BD512" s="502"/>
      <c r="BE512" s="502"/>
      <c r="BF512" s="502"/>
      <c r="BG512" s="502"/>
      <c r="BH512" s="502"/>
      <c r="BI512" s="502"/>
      <c r="BJ512" s="502"/>
      <c r="BK512" s="502"/>
      <c r="BL512" s="502"/>
      <c r="BM512" s="502"/>
      <c r="BN512" s="502"/>
      <c r="BO512" s="502"/>
      <c r="BP512" s="502"/>
      <c r="BQ512" s="502"/>
      <c r="BR512" s="383"/>
    </row>
    <row r="513" spans="1:16384" s="2" customFormat="1" ht="12.75" customHeight="1" x14ac:dyDescent="0.3">
      <c r="A513" s="2" t="s">
        <v>943</v>
      </c>
      <c r="B513" s="2" t="s">
        <v>1218</v>
      </c>
      <c r="D513" s="14"/>
      <c r="BS513" s="2" t="s">
        <v>943</v>
      </c>
      <c r="BT513" s="2" t="s">
        <v>943</v>
      </c>
      <c r="BU513" s="2" t="s">
        <v>943</v>
      </c>
      <c r="BV513" s="2" t="s">
        <v>943</v>
      </c>
      <c r="BW513" s="2" t="s">
        <v>943</v>
      </c>
      <c r="BX513" s="2" t="s">
        <v>943</v>
      </c>
      <c r="BY513" s="2" t="s">
        <v>943</v>
      </c>
      <c r="BZ513" s="2" t="s">
        <v>943</v>
      </c>
      <c r="CA513" s="2" t="s">
        <v>943</v>
      </c>
      <c r="CB513" s="2" t="s">
        <v>943</v>
      </c>
      <c r="CC513" s="2" t="s">
        <v>943</v>
      </c>
      <c r="CD513" s="2" t="s">
        <v>943</v>
      </c>
      <c r="CE513" s="2" t="s">
        <v>943</v>
      </c>
      <c r="CF513" s="2" t="s">
        <v>943</v>
      </c>
      <c r="CG513" s="2" t="s">
        <v>943</v>
      </c>
      <c r="CH513" s="2" t="s">
        <v>943</v>
      </c>
      <c r="CI513" s="2" t="s">
        <v>943</v>
      </c>
      <c r="CJ513" s="2" t="s">
        <v>943</v>
      </c>
      <c r="CK513" s="2" t="s">
        <v>943</v>
      </c>
      <c r="CL513" s="2" t="s">
        <v>943</v>
      </c>
      <c r="CM513" s="2" t="s">
        <v>943</v>
      </c>
      <c r="CN513" s="2" t="s">
        <v>943</v>
      </c>
      <c r="CO513" s="2" t="s">
        <v>943</v>
      </c>
      <c r="CP513" s="2" t="s">
        <v>943</v>
      </c>
      <c r="CQ513" s="2" t="s">
        <v>943</v>
      </c>
      <c r="CR513" s="2" t="s">
        <v>943</v>
      </c>
      <c r="CS513" s="2" t="s">
        <v>943</v>
      </c>
      <c r="CT513" s="2" t="s">
        <v>943</v>
      </c>
      <c r="CU513" s="2" t="s">
        <v>943</v>
      </c>
      <c r="CV513" s="2" t="s">
        <v>943</v>
      </c>
      <c r="CW513" s="2" t="s">
        <v>943</v>
      </c>
      <c r="CX513" s="2" t="s">
        <v>943</v>
      </c>
      <c r="CY513" s="2" t="s">
        <v>943</v>
      </c>
      <c r="CZ513" s="2" t="s">
        <v>943</v>
      </c>
      <c r="DA513" s="2" t="s">
        <v>943</v>
      </c>
      <c r="DB513" s="2" t="s">
        <v>943</v>
      </c>
      <c r="DC513" s="2" t="s">
        <v>943</v>
      </c>
      <c r="DD513" s="2" t="s">
        <v>943</v>
      </c>
      <c r="DE513" s="2" t="s">
        <v>943</v>
      </c>
      <c r="DF513" s="2" t="s">
        <v>943</v>
      </c>
      <c r="DG513" s="2" t="s">
        <v>943</v>
      </c>
      <c r="DH513" s="2" t="s">
        <v>943</v>
      </c>
      <c r="DI513" s="2" t="s">
        <v>943</v>
      </c>
      <c r="DJ513" s="2" t="s">
        <v>943</v>
      </c>
      <c r="DK513" s="2" t="s">
        <v>943</v>
      </c>
      <c r="DL513" s="2" t="s">
        <v>943</v>
      </c>
      <c r="DM513" s="2" t="s">
        <v>943</v>
      </c>
      <c r="DN513" s="2" t="s">
        <v>943</v>
      </c>
      <c r="DO513" s="2" t="s">
        <v>943</v>
      </c>
      <c r="DP513" s="2" t="s">
        <v>943</v>
      </c>
      <c r="DQ513" s="2" t="s">
        <v>943</v>
      </c>
      <c r="DR513" s="2" t="s">
        <v>943</v>
      </c>
      <c r="DS513" s="2" t="s">
        <v>943</v>
      </c>
      <c r="DT513" s="2" t="s">
        <v>943</v>
      </c>
      <c r="DU513" s="2" t="s">
        <v>943</v>
      </c>
      <c r="DV513" s="2" t="s">
        <v>943</v>
      </c>
      <c r="DW513" s="2" t="s">
        <v>943</v>
      </c>
      <c r="DX513" s="2" t="s">
        <v>943</v>
      </c>
      <c r="DY513" s="2" t="s">
        <v>943</v>
      </c>
      <c r="DZ513" s="2" t="s">
        <v>943</v>
      </c>
      <c r="EA513" s="2" t="s">
        <v>943</v>
      </c>
      <c r="EB513" s="2" t="s">
        <v>943</v>
      </c>
      <c r="EC513" s="2" t="s">
        <v>943</v>
      </c>
      <c r="ED513" s="2" t="s">
        <v>943</v>
      </c>
      <c r="EE513" s="2" t="s">
        <v>943</v>
      </c>
      <c r="EF513" s="2" t="s">
        <v>943</v>
      </c>
      <c r="EG513" s="2" t="s">
        <v>943</v>
      </c>
      <c r="EH513" s="2" t="s">
        <v>943</v>
      </c>
      <c r="EI513" s="2" t="s">
        <v>943</v>
      </c>
      <c r="EJ513" s="2" t="s">
        <v>943</v>
      </c>
      <c r="EK513" s="2" t="s">
        <v>943</v>
      </c>
      <c r="EL513" s="2" t="s">
        <v>943</v>
      </c>
      <c r="EM513" s="2" t="s">
        <v>943</v>
      </c>
      <c r="EN513" s="2" t="s">
        <v>943</v>
      </c>
      <c r="EO513" s="2" t="s">
        <v>943</v>
      </c>
      <c r="EP513" s="2" t="s">
        <v>943</v>
      </c>
      <c r="EQ513" s="2" t="s">
        <v>943</v>
      </c>
      <c r="ER513" s="2" t="s">
        <v>943</v>
      </c>
      <c r="ES513" s="2" t="s">
        <v>943</v>
      </c>
      <c r="ET513" s="2" t="s">
        <v>943</v>
      </c>
      <c r="EU513" s="2" t="s">
        <v>943</v>
      </c>
      <c r="EV513" s="2" t="s">
        <v>943</v>
      </c>
      <c r="EW513" s="2" t="s">
        <v>943</v>
      </c>
      <c r="EX513" s="2" t="s">
        <v>943</v>
      </c>
      <c r="EY513" s="2" t="s">
        <v>943</v>
      </c>
      <c r="EZ513" s="2" t="s">
        <v>943</v>
      </c>
      <c r="FA513" s="2" t="s">
        <v>943</v>
      </c>
      <c r="FB513" s="2" t="s">
        <v>943</v>
      </c>
      <c r="FC513" s="2" t="s">
        <v>943</v>
      </c>
      <c r="FD513" s="2" t="s">
        <v>943</v>
      </c>
      <c r="FE513" s="2" t="s">
        <v>943</v>
      </c>
      <c r="FF513" s="2" t="s">
        <v>943</v>
      </c>
      <c r="FG513" s="2" t="s">
        <v>943</v>
      </c>
      <c r="FH513" s="2" t="s">
        <v>943</v>
      </c>
      <c r="FI513" s="2" t="s">
        <v>943</v>
      </c>
      <c r="FJ513" s="2" t="s">
        <v>943</v>
      </c>
      <c r="FK513" s="2" t="s">
        <v>943</v>
      </c>
      <c r="FL513" s="2" t="s">
        <v>943</v>
      </c>
      <c r="FM513" s="2" t="s">
        <v>943</v>
      </c>
      <c r="FN513" s="2" t="s">
        <v>943</v>
      </c>
      <c r="FO513" s="2" t="s">
        <v>943</v>
      </c>
      <c r="FP513" s="2" t="s">
        <v>943</v>
      </c>
      <c r="FQ513" s="2" t="s">
        <v>943</v>
      </c>
      <c r="FR513" s="2" t="s">
        <v>943</v>
      </c>
      <c r="FS513" s="2" t="s">
        <v>943</v>
      </c>
      <c r="FT513" s="2" t="s">
        <v>943</v>
      </c>
      <c r="FU513" s="2" t="s">
        <v>943</v>
      </c>
      <c r="FV513" s="2" t="s">
        <v>943</v>
      </c>
      <c r="FW513" s="2" t="s">
        <v>943</v>
      </c>
      <c r="FX513" s="2" t="s">
        <v>943</v>
      </c>
      <c r="FY513" s="2" t="s">
        <v>943</v>
      </c>
      <c r="FZ513" s="2" t="s">
        <v>943</v>
      </c>
      <c r="GA513" s="2" t="s">
        <v>943</v>
      </c>
      <c r="GB513" s="2" t="s">
        <v>943</v>
      </c>
      <c r="GC513" s="2" t="s">
        <v>943</v>
      </c>
      <c r="GD513" s="2" t="s">
        <v>943</v>
      </c>
      <c r="GE513" s="2" t="s">
        <v>943</v>
      </c>
      <c r="GF513" s="2" t="s">
        <v>943</v>
      </c>
      <c r="GG513" s="2" t="s">
        <v>943</v>
      </c>
      <c r="GH513" s="2" t="s">
        <v>943</v>
      </c>
      <c r="GI513" s="2" t="s">
        <v>943</v>
      </c>
      <c r="GJ513" s="2" t="s">
        <v>943</v>
      </c>
      <c r="GK513" s="2" t="s">
        <v>943</v>
      </c>
      <c r="GL513" s="2" t="s">
        <v>943</v>
      </c>
      <c r="GM513" s="2" t="s">
        <v>943</v>
      </c>
      <c r="GN513" s="2" t="s">
        <v>943</v>
      </c>
      <c r="GO513" s="2" t="s">
        <v>943</v>
      </c>
      <c r="GP513" s="2" t="s">
        <v>943</v>
      </c>
      <c r="GQ513" s="2" t="s">
        <v>943</v>
      </c>
      <c r="GR513" s="2" t="s">
        <v>943</v>
      </c>
      <c r="GS513" s="2" t="s">
        <v>943</v>
      </c>
      <c r="GT513" s="2" t="s">
        <v>943</v>
      </c>
      <c r="GU513" s="2" t="s">
        <v>943</v>
      </c>
      <c r="GV513" s="2" t="s">
        <v>943</v>
      </c>
      <c r="GW513" s="2" t="s">
        <v>943</v>
      </c>
      <c r="GX513" s="2" t="s">
        <v>943</v>
      </c>
      <c r="GY513" s="2" t="s">
        <v>943</v>
      </c>
      <c r="GZ513" s="2" t="s">
        <v>943</v>
      </c>
      <c r="HA513" s="2" t="s">
        <v>943</v>
      </c>
      <c r="HB513" s="2" t="s">
        <v>943</v>
      </c>
      <c r="HC513" s="2" t="s">
        <v>943</v>
      </c>
      <c r="HD513" s="2" t="s">
        <v>943</v>
      </c>
      <c r="HE513" s="2" t="s">
        <v>943</v>
      </c>
      <c r="HF513" s="2" t="s">
        <v>943</v>
      </c>
      <c r="HG513" s="2" t="s">
        <v>943</v>
      </c>
      <c r="HH513" s="2" t="s">
        <v>943</v>
      </c>
      <c r="HI513" s="2" t="s">
        <v>943</v>
      </c>
      <c r="HJ513" s="2" t="s">
        <v>943</v>
      </c>
      <c r="HK513" s="2" t="s">
        <v>943</v>
      </c>
      <c r="HL513" s="2" t="s">
        <v>943</v>
      </c>
      <c r="HM513" s="2" t="s">
        <v>943</v>
      </c>
      <c r="HN513" s="2" t="s">
        <v>943</v>
      </c>
      <c r="HO513" s="2" t="s">
        <v>943</v>
      </c>
      <c r="HP513" s="2" t="s">
        <v>943</v>
      </c>
      <c r="HQ513" s="2" t="s">
        <v>943</v>
      </c>
      <c r="HR513" s="2" t="s">
        <v>943</v>
      </c>
      <c r="HS513" s="2" t="s">
        <v>943</v>
      </c>
      <c r="HT513" s="2" t="s">
        <v>943</v>
      </c>
      <c r="HU513" s="2" t="s">
        <v>943</v>
      </c>
      <c r="HV513" s="2" t="s">
        <v>943</v>
      </c>
      <c r="HW513" s="2" t="s">
        <v>943</v>
      </c>
      <c r="HX513" s="2" t="s">
        <v>943</v>
      </c>
      <c r="HY513" s="2" t="s">
        <v>943</v>
      </c>
      <c r="HZ513" s="2" t="s">
        <v>943</v>
      </c>
      <c r="IA513" s="2" t="s">
        <v>943</v>
      </c>
      <c r="IB513" s="2" t="s">
        <v>943</v>
      </c>
      <c r="IC513" s="2" t="s">
        <v>943</v>
      </c>
      <c r="ID513" s="2" t="s">
        <v>943</v>
      </c>
      <c r="IE513" s="2" t="s">
        <v>943</v>
      </c>
      <c r="IF513" s="2" t="s">
        <v>943</v>
      </c>
      <c r="IG513" s="2" t="s">
        <v>943</v>
      </c>
      <c r="IH513" s="2" t="s">
        <v>943</v>
      </c>
      <c r="II513" s="2" t="s">
        <v>943</v>
      </c>
      <c r="IJ513" s="2" t="s">
        <v>943</v>
      </c>
      <c r="IK513" s="2" t="s">
        <v>943</v>
      </c>
      <c r="IL513" s="2" t="s">
        <v>943</v>
      </c>
      <c r="IM513" s="2" t="s">
        <v>943</v>
      </c>
      <c r="IN513" s="2" t="s">
        <v>943</v>
      </c>
      <c r="IO513" s="2" t="s">
        <v>943</v>
      </c>
      <c r="IP513" s="2" t="s">
        <v>943</v>
      </c>
      <c r="IQ513" s="2" t="s">
        <v>943</v>
      </c>
      <c r="IR513" s="2" t="s">
        <v>943</v>
      </c>
      <c r="IS513" s="2" t="s">
        <v>943</v>
      </c>
      <c r="IT513" s="2" t="s">
        <v>943</v>
      </c>
      <c r="IU513" s="2" t="s">
        <v>943</v>
      </c>
      <c r="IV513" s="2" t="s">
        <v>943</v>
      </c>
      <c r="IW513" s="2" t="s">
        <v>943</v>
      </c>
      <c r="IX513" s="2" t="s">
        <v>943</v>
      </c>
      <c r="IY513" s="2" t="s">
        <v>943</v>
      </c>
      <c r="IZ513" s="2" t="s">
        <v>943</v>
      </c>
      <c r="JA513" s="2" t="s">
        <v>943</v>
      </c>
      <c r="JB513" s="2" t="s">
        <v>943</v>
      </c>
      <c r="JC513" s="2" t="s">
        <v>943</v>
      </c>
      <c r="JD513" s="2" t="s">
        <v>943</v>
      </c>
      <c r="JE513" s="2" t="s">
        <v>943</v>
      </c>
      <c r="JF513" s="2" t="s">
        <v>943</v>
      </c>
      <c r="JG513" s="2" t="s">
        <v>943</v>
      </c>
      <c r="JH513" s="2" t="s">
        <v>943</v>
      </c>
      <c r="JI513" s="2" t="s">
        <v>943</v>
      </c>
      <c r="JJ513" s="2" t="s">
        <v>943</v>
      </c>
      <c r="JK513" s="2" t="s">
        <v>943</v>
      </c>
      <c r="JL513" s="2" t="s">
        <v>943</v>
      </c>
      <c r="JM513" s="2" t="s">
        <v>943</v>
      </c>
      <c r="JN513" s="2" t="s">
        <v>943</v>
      </c>
      <c r="JO513" s="2" t="s">
        <v>943</v>
      </c>
      <c r="JP513" s="2" t="s">
        <v>943</v>
      </c>
      <c r="JQ513" s="2" t="s">
        <v>943</v>
      </c>
      <c r="JR513" s="2" t="s">
        <v>943</v>
      </c>
      <c r="JS513" s="2" t="s">
        <v>943</v>
      </c>
      <c r="JT513" s="2" t="s">
        <v>943</v>
      </c>
      <c r="JU513" s="2" t="s">
        <v>943</v>
      </c>
      <c r="JV513" s="2" t="s">
        <v>943</v>
      </c>
      <c r="JW513" s="2" t="s">
        <v>943</v>
      </c>
      <c r="JX513" s="2" t="s">
        <v>943</v>
      </c>
      <c r="JY513" s="2" t="s">
        <v>943</v>
      </c>
      <c r="JZ513" s="2" t="s">
        <v>943</v>
      </c>
      <c r="KA513" s="2" t="s">
        <v>943</v>
      </c>
      <c r="KB513" s="2" t="s">
        <v>943</v>
      </c>
      <c r="KC513" s="2" t="s">
        <v>943</v>
      </c>
      <c r="KD513" s="2" t="s">
        <v>943</v>
      </c>
      <c r="KE513" s="2" t="s">
        <v>943</v>
      </c>
      <c r="KF513" s="2" t="s">
        <v>943</v>
      </c>
      <c r="KG513" s="2" t="s">
        <v>943</v>
      </c>
      <c r="KH513" s="2" t="s">
        <v>943</v>
      </c>
      <c r="KI513" s="2" t="s">
        <v>943</v>
      </c>
      <c r="KJ513" s="2" t="s">
        <v>943</v>
      </c>
      <c r="KK513" s="2" t="s">
        <v>943</v>
      </c>
      <c r="KL513" s="2" t="s">
        <v>943</v>
      </c>
      <c r="KM513" s="2" t="s">
        <v>943</v>
      </c>
      <c r="KN513" s="2" t="s">
        <v>943</v>
      </c>
      <c r="KO513" s="2" t="s">
        <v>943</v>
      </c>
      <c r="KP513" s="2" t="s">
        <v>943</v>
      </c>
      <c r="KQ513" s="2" t="s">
        <v>943</v>
      </c>
      <c r="KR513" s="2" t="s">
        <v>943</v>
      </c>
      <c r="KS513" s="2" t="s">
        <v>943</v>
      </c>
      <c r="KT513" s="2" t="s">
        <v>943</v>
      </c>
      <c r="KU513" s="2" t="s">
        <v>943</v>
      </c>
      <c r="KV513" s="2" t="s">
        <v>943</v>
      </c>
      <c r="KW513" s="2" t="s">
        <v>943</v>
      </c>
      <c r="KX513" s="2" t="s">
        <v>943</v>
      </c>
      <c r="KY513" s="2" t="s">
        <v>943</v>
      </c>
      <c r="KZ513" s="2" t="s">
        <v>943</v>
      </c>
      <c r="LA513" s="2" t="s">
        <v>943</v>
      </c>
      <c r="LB513" s="2" t="s">
        <v>943</v>
      </c>
      <c r="LC513" s="2" t="s">
        <v>943</v>
      </c>
      <c r="LD513" s="2" t="s">
        <v>943</v>
      </c>
      <c r="LE513" s="2" t="s">
        <v>943</v>
      </c>
      <c r="LF513" s="2" t="s">
        <v>943</v>
      </c>
      <c r="LG513" s="2" t="s">
        <v>943</v>
      </c>
      <c r="LH513" s="2" t="s">
        <v>943</v>
      </c>
      <c r="LI513" s="2" t="s">
        <v>943</v>
      </c>
      <c r="LJ513" s="2" t="s">
        <v>943</v>
      </c>
      <c r="LK513" s="2" t="s">
        <v>943</v>
      </c>
      <c r="LL513" s="2" t="s">
        <v>943</v>
      </c>
      <c r="LM513" s="2" t="s">
        <v>943</v>
      </c>
      <c r="LN513" s="2" t="s">
        <v>943</v>
      </c>
      <c r="LO513" s="2" t="s">
        <v>943</v>
      </c>
      <c r="LP513" s="2" t="s">
        <v>943</v>
      </c>
      <c r="LQ513" s="2" t="s">
        <v>943</v>
      </c>
      <c r="LR513" s="2" t="s">
        <v>943</v>
      </c>
      <c r="LS513" s="2" t="s">
        <v>943</v>
      </c>
      <c r="LT513" s="2" t="s">
        <v>943</v>
      </c>
      <c r="LU513" s="2" t="s">
        <v>943</v>
      </c>
      <c r="LV513" s="2" t="s">
        <v>943</v>
      </c>
      <c r="LW513" s="2" t="s">
        <v>943</v>
      </c>
      <c r="LX513" s="2" t="s">
        <v>943</v>
      </c>
      <c r="LY513" s="2" t="s">
        <v>943</v>
      </c>
      <c r="LZ513" s="2" t="s">
        <v>943</v>
      </c>
      <c r="MA513" s="2" t="s">
        <v>943</v>
      </c>
      <c r="MB513" s="2" t="s">
        <v>943</v>
      </c>
      <c r="MC513" s="2" t="s">
        <v>943</v>
      </c>
      <c r="MD513" s="2" t="s">
        <v>943</v>
      </c>
      <c r="ME513" s="2" t="s">
        <v>943</v>
      </c>
      <c r="MF513" s="2" t="s">
        <v>943</v>
      </c>
      <c r="MG513" s="2" t="s">
        <v>943</v>
      </c>
      <c r="MH513" s="2" t="s">
        <v>943</v>
      </c>
      <c r="MI513" s="2" t="s">
        <v>943</v>
      </c>
      <c r="MJ513" s="2" t="s">
        <v>943</v>
      </c>
      <c r="MK513" s="2" t="s">
        <v>943</v>
      </c>
      <c r="ML513" s="2" t="s">
        <v>943</v>
      </c>
      <c r="MM513" s="2" t="s">
        <v>943</v>
      </c>
      <c r="MN513" s="2" t="s">
        <v>943</v>
      </c>
      <c r="MO513" s="2" t="s">
        <v>943</v>
      </c>
      <c r="MP513" s="2" t="s">
        <v>943</v>
      </c>
      <c r="MQ513" s="2" t="s">
        <v>943</v>
      </c>
      <c r="MR513" s="2" t="s">
        <v>943</v>
      </c>
      <c r="MS513" s="2" t="s">
        <v>943</v>
      </c>
      <c r="MT513" s="2" t="s">
        <v>943</v>
      </c>
      <c r="MU513" s="2" t="s">
        <v>943</v>
      </c>
      <c r="MV513" s="2" t="s">
        <v>943</v>
      </c>
      <c r="MW513" s="2" t="s">
        <v>943</v>
      </c>
      <c r="MX513" s="2" t="s">
        <v>943</v>
      </c>
      <c r="MY513" s="2" t="s">
        <v>943</v>
      </c>
      <c r="MZ513" s="2" t="s">
        <v>943</v>
      </c>
      <c r="NA513" s="2" t="s">
        <v>943</v>
      </c>
      <c r="NB513" s="2" t="s">
        <v>943</v>
      </c>
      <c r="NC513" s="2" t="s">
        <v>943</v>
      </c>
      <c r="ND513" s="2" t="s">
        <v>943</v>
      </c>
      <c r="NE513" s="2" t="s">
        <v>943</v>
      </c>
      <c r="NF513" s="2" t="s">
        <v>943</v>
      </c>
      <c r="NG513" s="2" t="s">
        <v>943</v>
      </c>
      <c r="NH513" s="2" t="s">
        <v>943</v>
      </c>
      <c r="NI513" s="2" t="s">
        <v>943</v>
      </c>
      <c r="NJ513" s="2" t="s">
        <v>943</v>
      </c>
      <c r="NK513" s="2" t="s">
        <v>943</v>
      </c>
      <c r="NL513" s="2" t="s">
        <v>943</v>
      </c>
      <c r="NM513" s="2" t="s">
        <v>943</v>
      </c>
      <c r="NN513" s="2" t="s">
        <v>943</v>
      </c>
      <c r="NO513" s="2" t="s">
        <v>943</v>
      </c>
      <c r="NP513" s="2" t="s">
        <v>943</v>
      </c>
      <c r="NQ513" s="2" t="s">
        <v>943</v>
      </c>
      <c r="NR513" s="2" t="s">
        <v>943</v>
      </c>
      <c r="NS513" s="2" t="s">
        <v>943</v>
      </c>
      <c r="NT513" s="2" t="s">
        <v>943</v>
      </c>
      <c r="NU513" s="2" t="s">
        <v>943</v>
      </c>
      <c r="NV513" s="2" t="s">
        <v>943</v>
      </c>
      <c r="NW513" s="2" t="s">
        <v>943</v>
      </c>
      <c r="NX513" s="2" t="s">
        <v>943</v>
      </c>
      <c r="NY513" s="2" t="s">
        <v>943</v>
      </c>
      <c r="NZ513" s="2" t="s">
        <v>943</v>
      </c>
      <c r="OA513" s="2" t="s">
        <v>943</v>
      </c>
      <c r="OB513" s="2" t="s">
        <v>943</v>
      </c>
      <c r="OC513" s="2" t="s">
        <v>943</v>
      </c>
      <c r="OD513" s="2" t="s">
        <v>943</v>
      </c>
      <c r="OE513" s="2" t="s">
        <v>943</v>
      </c>
      <c r="OF513" s="2" t="s">
        <v>943</v>
      </c>
      <c r="OG513" s="2" t="s">
        <v>943</v>
      </c>
      <c r="OH513" s="2" t="s">
        <v>943</v>
      </c>
      <c r="OI513" s="2" t="s">
        <v>943</v>
      </c>
      <c r="OJ513" s="2" t="s">
        <v>943</v>
      </c>
      <c r="OK513" s="2" t="s">
        <v>943</v>
      </c>
      <c r="OL513" s="2" t="s">
        <v>943</v>
      </c>
      <c r="OM513" s="2" t="s">
        <v>943</v>
      </c>
      <c r="ON513" s="2" t="s">
        <v>943</v>
      </c>
      <c r="OO513" s="2" t="s">
        <v>943</v>
      </c>
      <c r="OP513" s="2" t="s">
        <v>943</v>
      </c>
      <c r="OQ513" s="2" t="s">
        <v>943</v>
      </c>
      <c r="OR513" s="2" t="s">
        <v>943</v>
      </c>
      <c r="OS513" s="2" t="s">
        <v>943</v>
      </c>
      <c r="OT513" s="2" t="s">
        <v>943</v>
      </c>
      <c r="OU513" s="2" t="s">
        <v>943</v>
      </c>
      <c r="OV513" s="2" t="s">
        <v>943</v>
      </c>
      <c r="OW513" s="2" t="s">
        <v>943</v>
      </c>
      <c r="OX513" s="2" t="s">
        <v>943</v>
      </c>
      <c r="OY513" s="2" t="s">
        <v>943</v>
      </c>
      <c r="OZ513" s="2" t="s">
        <v>943</v>
      </c>
      <c r="PA513" s="2" t="s">
        <v>943</v>
      </c>
      <c r="PB513" s="2" t="s">
        <v>943</v>
      </c>
      <c r="PC513" s="2" t="s">
        <v>943</v>
      </c>
      <c r="PD513" s="2" t="s">
        <v>943</v>
      </c>
      <c r="PE513" s="2" t="s">
        <v>943</v>
      </c>
      <c r="PF513" s="2" t="s">
        <v>943</v>
      </c>
      <c r="PG513" s="2" t="s">
        <v>943</v>
      </c>
      <c r="PH513" s="2" t="s">
        <v>943</v>
      </c>
      <c r="PI513" s="2" t="s">
        <v>943</v>
      </c>
      <c r="PJ513" s="2" t="s">
        <v>943</v>
      </c>
      <c r="PK513" s="2" t="s">
        <v>943</v>
      </c>
      <c r="PL513" s="2" t="s">
        <v>943</v>
      </c>
      <c r="PM513" s="2" t="s">
        <v>943</v>
      </c>
      <c r="PN513" s="2" t="s">
        <v>943</v>
      </c>
      <c r="PO513" s="2" t="s">
        <v>943</v>
      </c>
      <c r="PP513" s="2" t="s">
        <v>943</v>
      </c>
      <c r="PQ513" s="2" t="s">
        <v>943</v>
      </c>
      <c r="PR513" s="2" t="s">
        <v>943</v>
      </c>
      <c r="PS513" s="2" t="s">
        <v>943</v>
      </c>
      <c r="PT513" s="2" t="s">
        <v>943</v>
      </c>
      <c r="PU513" s="2" t="s">
        <v>943</v>
      </c>
      <c r="PV513" s="2" t="s">
        <v>943</v>
      </c>
      <c r="PW513" s="2" t="s">
        <v>943</v>
      </c>
      <c r="PX513" s="2" t="s">
        <v>943</v>
      </c>
      <c r="PY513" s="2" t="s">
        <v>943</v>
      </c>
      <c r="PZ513" s="2" t="s">
        <v>943</v>
      </c>
      <c r="QA513" s="2" t="s">
        <v>943</v>
      </c>
      <c r="QB513" s="2" t="s">
        <v>943</v>
      </c>
      <c r="QC513" s="2" t="s">
        <v>943</v>
      </c>
      <c r="QD513" s="2" t="s">
        <v>943</v>
      </c>
      <c r="QE513" s="2" t="s">
        <v>943</v>
      </c>
      <c r="QF513" s="2" t="s">
        <v>943</v>
      </c>
      <c r="QG513" s="2" t="s">
        <v>943</v>
      </c>
      <c r="QH513" s="2" t="s">
        <v>943</v>
      </c>
      <c r="QI513" s="2" t="s">
        <v>943</v>
      </c>
      <c r="QJ513" s="2" t="s">
        <v>943</v>
      </c>
      <c r="QK513" s="2" t="s">
        <v>943</v>
      </c>
      <c r="QL513" s="2" t="s">
        <v>943</v>
      </c>
      <c r="QM513" s="2" t="s">
        <v>943</v>
      </c>
      <c r="QN513" s="2" t="s">
        <v>943</v>
      </c>
      <c r="QO513" s="2" t="s">
        <v>943</v>
      </c>
      <c r="QP513" s="2" t="s">
        <v>943</v>
      </c>
      <c r="QQ513" s="2" t="s">
        <v>943</v>
      </c>
      <c r="QR513" s="2" t="s">
        <v>943</v>
      </c>
      <c r="QS513" s="2" t="s">
        <v>943</v>
      </c>
      <c r="QT513" s="2" t="s">
        <v>943</v>
      </c>
      <c r="QU513" s="2" t="s">
        <v>943</v>
      </c>
      <c r="QV513" s="2" t="s">
        <v>943</v>
      </c>
      <c r="QW513" s="2" t="s">
        <v>943</v>
      </c>
      <c r="QX513" s="2" t="s">
        <v>943</v>
      </c>
      <c r="QY513" s="2" t="s">
        <v>943</v>
      </c>
      <c r="QZ513" s="2" t="s">
        <v>943</v>
      </c>
      <c r="RA513" s="2" t="s">
        <v>943</v>
      </c>
      <c r="RB513" s="2" t="s">
        <v>943</v>
      </c>
      <c r="RC513" s="2" t="s">
        <v>943</v>
      </c>
      <c r="RD513" s="2" t="s">
        <v>943</v>
      </c>
      <c r="RE513" s="2" t="s">
        <v>943</v>
      </c>
      <c r="RF513" s="2" t="s">
        <v>943</v>
      </c>
      <c r="RG513" s="2" t="s">
        <v>943</v>
      </c>
      <c r="RH513" s="2" t="s">
        <v>943</v>
      </c>
      <c r="RI513" s="2" t="s">
        <v>943</v>
      </c>
      <c r="RJ513" s="2" t="s">
        <v>943</v>
      </c>
      <c r="RK513" s="2" t="s">
        <v>943</v>
      </c>
      <c r="RL513" s="2" t="s">
        <v>943</v>
      </c>
      <c r="RM513" s="2" t="s">
        <v>943</v>
      </c>
      <c r="RN513" s="2" t="s">
        <v>943</v>
      </c>
      <c r="RO513" s="2" t="s">
        <v>943</v>
      </c>
      <c r="RP513" s="2" t="s">
        <v>943</v>
      </c>
      <c r="RQ513" s="2" t="s">
        <v>943</v>
      </c>
      <c r="RR513" s="2" t="s">
        <v>943</v>
      </c>
      <c r="RS513" s="2" t="s">
        <v>943</v>
      </c>
      <c r="RT513" s="2" t="s">
        <v>943</v>
      </c>
      <c r="RU513" s="2" t="s">
        <v>943</v>
      </c>
      <c r="RV513" s="2" t="s">
        <v>943</v>
      </c>
      <c r="RW513" s="2" t="s">
        <v>943</v>
      </c>
      <c r="RX513" s="2" t="s">
        <v>943</v>
      </c>
      <c r="RY513" s="2" t="s">
        <v>943</v>
      </c>
      <c r="RZ513" s="2" t="s">
        <v>943</v>
      </c>
      <c r="SA513" s="2" t="s">
        <v>943</v>
      </c>
      <c r="SB513" s="2" t="s">
        <v>943</v>
      </c>
      <c r="SC513" s="2" t="s">
        <v>943</v>
      </c>
      <c r="SD513" s="2" t="s">
        <v>943</v>
      </c>
      <c r="SE513" s="2" t="s">
        <v>943</v>
      </c>
      <c r="SF513" s="2" t="s">
        <v>943</v>
      </c>
      <c r="SG513" s="2" t="s">
        <v>943</v>
      </c>
      <c r="SH513" s="2" t="s">
        <v>943</v>
      </c>
      <c r="SI513" s="2" t="s">
        <v>943</v>
      </c>
      <c r="SJ513" s="2" t="s">
        <v>943</v>
      </c>
      <c r="SK513" s="2" t="s">
        <v>943</v>
      </c>
      <c r="SL513" s="2" t="s">
        <v>943</v>
      </c>
      <c r="SM513" s="2" t="s">
        <v>943</v>
      </c>
      <c r="SN513" s="2" t="s">
        <v>943</v>
      </c>
      <c r="SO513" s="2" t="s">
        <v>943</v>
      </c>
      <c r="SP513" s="2" t="s">
        <v>943</v>
      </c>
      <c r="SQ513" s="2" t="s">
        <v>943</v>
      </c>
      <c r="SR513" s="2" t="s">
        <v>943</v>
      </c>
      <c r="SS513" s="2" t="s">
        <v>943</v>
      </c>
      <c r="ST513" s="2" t="s">
        <v>943</v>
      </c>
      <c r="SU513" s="2" t="s">
        <v>943</v>
      </c>
      <c r="SV513" s="2" t="s">
        <v>943</v>
      </c>
      <c r="SW513" s="2" t="s">
        <v>943</v>
      </c>
      <c r="SX513" s="2" t="s">
        <v>943</v>
      </c>
      <c r="SY513" s="2" t="s">
        <v>943</v>
      </c>
      <c r="SZ513" s="2" t="s">
        <v>943</v>
      </c>
      <c r="TA513" s="2" t="s">
        <v>943</v>
      </c>
      <c r="TB513" s="2" t="s">
        <v>943</v>
      </c>
      <c r="TC513" s="2" t="s">
        <v>943</v>
      </c>
      <c r="TD513" s="2" t="s">
        <v>943</v>
      </c>
      <c r="TE513" s="2" t="s">
        <v>943</v>
      </c>
      <c r="TF513" s="2" t="s">
        <v>943</v>
      </c>
      <c r="TG513" s="2" t="s">
        <v>943</v>
      </c>
      <c r="TH513" s="2" t="s">
        <v>943</v>
      </c>
      <c r="TI513" s="2" t="s">
        <v>943</v>
      </c>
      <c r="TJ513" s="2" t="s">
        <v>943</v>
      </c>
      <c r="TK513" s="2" t="s">
        <v>943</v>
      </c>
      <c r="TL513" s="2" t="s">
        <v>943</v>
      </c>
      <c r="TM513" s="2" t="s">
        <v>943</v>
      </c>
      <c r="TN513" s="2" t="s">
        <v>943</v>
      </c>
      <c r="TO513" s="2" t="s">
        <v>943</v>
      </c>
      <c r="TP513" s="2" t="s">
        <v>943</v>
      </c>
      <c r="TQ513" s="2" t="s">
        <v>943</v>
      </c>
      <c r="TR513" s="2" t="s">
        <v>943</v>
      </c>
      <c r="TS513" s="2" t="s">
        <v>943</v>
      </c>
      <c r="TT513" s="2" t="s">
        <v>943</v>
      </c>
      <c r="TU513" s="2" t="s">
        <v>943</v>
      </c>
      <c r="TV513" s="2" t="s">
        <v>943</v>
      </c>
      <c r="TW513" s="2" t="s">
        <v>943</v>
      </c>
      <c r="TX513" s="2" t="s">
        <v>943</v>
      </c>
      <c r="TY513" s="2" t="s">
        <v>943</v>
      </c>
      <c r="TZ513" s="2" t="s">
        <v>943</v>
      </c>
      <c r="UA513" s="2" t="s">
        <v>943</v>
      </c>
      <c r="UB513" s="2" t="s">
        <v>943</v>
      </c>
      <c r="UC513" s="2" t="s">
        <v>943</v>
      </c>
      <c r="UD513" s="2" t="s">
        <v>943</v>
      </c>
      <c r="UE513" s="2" t="s">
        <v>943</v>
      </c>
      <c r="UF513" s="2" t="s">
        <v>943</v>
      </c>
      <c r="UG513" s="2" t="s">
        <v>943</v>
      </c>
      <c r="UH513" s="2" t="s">
        <v>943</v>
      </c>
      <c r="UI513" s="2" t="s">
        <v>943</v>
      </c>
      <c r="UJ513" s="2" t="s">
        <v>943</v>
      </c>
      <c r="UK513" s="2" t="s">
        <v>943</v>
      </c>
      <c r="UL513" s="2" t="s">
        <v>943</v>
      </c>
      <c r="UM513" s="2" t="s">
        <v>943</v>
      </c>
      <c r="UN513" s="2" t="s">
        <v>943</v>
      </c>
      <c r="UO513" s="2" t="s">
        <v>943</v>
      </c>
      <c r="UP513" s="2" t="s">
        <v>943</v>
      </c>
      <c r="UQ513" s="2" t="s">
        <v>943</v>
      </c>
      <c r="UR513" s="2" t="s">
        <v>943</v>
      </c>
      <c r="US513" s="2" t="s">
        <v>943</v>
      </c>
      <c r="UT513" s="2" t="s">
        <v>943</v>
      </c>
      <c r="UU513" s="2" t="s">
        <v>943</v>
      </c>
      <c r="UV513" s="2" t="s">
        <v>943</v>
      </c>
      <c r="UW513" s="2" t="s">
        <v>943</v>
      </c>
      <c r="UX513" s="2" t="s">
        <v>943</v>
      </c>
      <c r="UY513" s="2" t="s">
        <v>943</v>
      </c>
      <c r="UZ513" s="2" t="s">
        <v>943</v>
      </c>
      <c r="VA513" s="2" t="s">
        <v>943</v>
      </c>
      <c r="VB513" s="2" t="s">
        <v>943</v>
      </c>
      <c r="VC513" s="2" t="s">
        <v>943</v>
      </c>
      <c r="VD513" s="2" t="s">
        <v>943</v>
      </c>
      <c r="VE513" s="2" t="s">
        <v>943</v>
      </c>
      <c r="VF513" s="2" t="s">
        <v>943</v>
      </c>
      <c r="VG513" s="2" t="s">
        <v>943</v>
      </c>
      <c r="VH513" s="2" t="s">
        <v>943</v>
      </c>
      <c r="VI513" s="2" t="s">
        <v>943</v>
      </c>
      <c r="VJ513" s="2" t="s">
        <v>943</v>
      </c>
      <c r="VK513" s="2" t="s">
        <v>943</v>
      </c>
      <c r="VL513" s="2" t="s">
        <v>943</v>
      </c>
      <c r="VM513" s="2" t="s">
        <v>943</v>
      </c>
      <c r="VN513" s="2" t="s">
        <v>943</v>
      </c>
      <c r="VO513" s="2" t="s">
        <v>943</v>
      </c>
      <c r="VP513" s="2" t="s">
        <v>943</v>
      </c>
      <c r="VQ513" s="2" t="s">
        <v>943</v>
      </c>
      <c r="VR513" s="2" t="s">
        <v>943</v>
      </c>
      <c r="VS513" s="2" t="s">
        <v>943</v>
      </c>
      <c r="VT513" s="2" t="s">
        <v>943</v>
      </c>
      <c r="VU513" s="2" t="s">
        <v>943</v>
      </c>
      <c r="VV513" s="2" t="s">
        <v>943</v>
      </c>
      <c r="VW513" s="2" t="s">
        <v>943</v>
      </c>
      <c r="VX513" s="2" t="s">
        <v>943</v>
      </c>
      <c r="VY513" s="2" t="s">
        <v>943</v>
      </c>
      <c r="VZ513" s="2" t="s">
        <v>943</v>
      </c>
      <c r="WA513" s="2" t="s">
        <v>943</v>
      </c>
      <c r="WB513" s="2" t="s">
        <v>943</v>
      </c>
      <c r="WC513" s="2" t="s">
        <v>943</v>
      </c>
      <c r="WD513" s="2" t="s">
        <v>943</v>
      </c>
      <c r="WE513" s="2" t="s">
        <v>943</v>
      </c>
      <c r="WF513" s="2" t="s">
        <v>943</v>
      </c>
      <c r="WG513" s="2" t="s">
        <v>943</v>
      </c>
      <c r="WH513" s="2" t="s">
        <v>943</v>
      </c>
      <c r="WI513" s="2" t="s">
        <v>943</v>
      </c>
      <c r="WJ513" s="2" t="s">
        <v>943</v>
      </c>
      <c r="WK513" s="2" t="s">
        <v>943</v>
      </c>
      <c r="WL513" s="2" t="s">
        <v>943</v>
      </c>
      <c r="WM513" s="2" t="s">
        <v>943</v>
      </c>
      <c r="WN513" s="2" t="s">
        <v>943</v>
      </c>
      <c r="WO513" s="2" t="s">
        <v>943</v>
      </c>
      <c r="WP513" s="2" t="s">
        <v>943</v>
      </c>
      <c r="WQ513" s="2" t="s">
        <v>943</v>
      </c>
      <c r="WR513" s="2" t="s">
        <v>943</v>
      </c>
      <c r="WS513" s="2" t="s">
        <v>943</v>
      </c>
      <c r="WT513" s="2" t="s">
        <v>943</v>
      </c>
      <c r="WU513" s="2" t="s">
        <v>943</v>
      </c>
      <c r="WV513" s="2" t="s">
        <v>943</v>
      </c>
      <c r="WW513" s="2" t="s">
        <v>943</v>
      </c>
      <c r="WX513" s="2" t="s">
        <v>943</v>
      </c>
      <c r="WY513" s="2" t="s">
        <v>943</v>
      </c>
      <c r="WZ513" s="2" t="s">
        <v>943</v>
      </c>
      <c r="XA513" s="2" t="s">
        <v>943</v>
      </c>
      <c r="XB513" s="2" t="s">
        <v>943</v>
      </c>
      <c r="XC513" s="2" t="s">
        <v>943</v>
      </c>
      <c r="XD513" s="2" t="s">
        <v>943</v>
      </c>
      <c r="XE513" s="2" t="s">
        <v>943</v>
      </c>
      <c r="XF513" s="2" t="s">
        <v>943</v>
      </c>
      <c r="XG513" s="2" t="s">
        <v>943</v>
      </c>
      <c r="XH513" s="2" t="s">
        <v>943</v>
      </c>
      <c r="XI513" s="2" t="s">
        <v>943</v>
      </c>
      <c r="XJ513" s="2" t="s">
        <v>943</v>
      </c>
      <c r="XK513" s="2" t="s">
        <v>943</v>
      </c>
      <c r="XL513" s="2" t="s">
        <v>943</v>
      </c>
      <c r="XM513" s="2" t="s">
        <v>943</v>
      </c>
      <c r="XN513" s="2" t="s">
        <v>943</v>
      </c>
      <c r="XO513" s="2" t="s">
        <v>943</v>
      </c>
      <c r="XP513" s="2" t="s">
        <v>943</v>
      </c>
      <c r="XQ513" s="2" t="s">
        <v>943</v>
      </c>
      <c r="XR513" s="2" t="s">
        <v>943</v>
      </c>
      <c r="XS513" s="2" t="s">
        <v>943</v>
      </c>
      <c r="XT513" s="2" t="s">
        <v>943</v>
      </c>
      <c r="XU513" s="2" t="s">
        <v>943</v>
      </c>
      <c r="XV513" s="2" t="s">
        <v>943</v>
      </c>
      <c r="XW513" s="2" t="s">
        <v>943</v>
      </c>
      <c r="XX513" s="2" t="s">
        <v>943</v>
      </c>
      <c r="XY513" s="2" t="s">
        <v>943</v>
      </c>
      <c r="XZ513" s="2" t="s">
        <v>943</v>
      </c>
      <c r="YA513" s="2" t="s">
        <v>943</v>
      </c>
      <c r="YB513" s="2" t="s">
        <v>943</v>
      </c>
      <c r="YC513" s="2" t="s">
        <v>943</v>
      </c>
      <c r="YD513" s="2" t="s">
        <v>943</v>
      </c>
      <c r="YE513" s="2" t="s">
        <v>943</v>
      </c>
      <c r="YF513" s="2" t="s">
        <v>943</v>
      </c>
      <c r="YG513" s="2" t="s">
        <v>943</v>
      </c>
      <c r="YH513" s="2" t="s">
        <v>943</v>
      </c>
      <c r="YI513" s="2" t="s">
        <v>943</v>
      </c>
      <c r="YJ513" s="2" t="s">
        <v>943</v>
      </c>
      <c r="YK513" s="2" t="s">
        <v>943</v>
      </c>
      <c r="YL513" s="2" t="s">
        <v>943</v>
      </c>
      <c r="YM513" s="2" t="s">
        <v>943</v>
      </c>
      <c r="YN513" s="2" t="s">
        <v>943</v>
      </c>
      <c r="YO513" s="2" t="s">
        <v>943</v>
      </c>
      <c r="YP513" s="2" t="s">
        <v>943</v>
      </c>
      <c r="YQ513" s="2" t="s">
        <v>943</v>
      </c>
      <c r="YR513" s="2" t="s">
        <v>943</v>
      </c>
      <c r="YS513" s="2" t="s">
        <v>943</v>
      </c>
      <c r="YT513" s="2" t="s">
        <v>943</v>
      </c>
      <c r="YU513" s="2" t="s">
        <v>943</v>
      </c>
      <c r="YV513" s="2" t="s">
        <v>943</v>
      </c>
      <c r="YW513" s="2" t="s">
        <v>943</v>
      </c>
      <c r="YX513" s="2" t="s">
        <v>943</v>
      </c>
      <c r="YY513" s="2" t="s">
        <v>943</v>
      </c>
      <c r="YZ513" s="2" t="s">
        <v>943</v>
      </c>
      <c r="ZA513" s="2" t="s">
        <v>943</v>
      </c>
      <c r="ZB513" s="2" t="s">
        <v>943</v>
      </c>
      <c r="ZC513" s="2" t="s">
        <v>943</v>
      </c>
      <c r="ZD513" s="2" t="s">
        <v>943</v>
      </c>
      <c r="ZE513" s="2" t="s">
        <v>943</v>
      </c>
      <c r="ZF513" s="2" t="s">
        <v>943</v>
      </c>
      <c r="ZG513" s="2" t="s">
        <v>943</v>
      </c>
      <c r="ZH513" s="2" t="s">
        <v>943</v>
      </c>
      <c r="ZI513" s="2" t="s">
        <v>943</v>
      </c>
      <c r="ZJ513" s="2" t="s">
        <v>943</v>
      </c>
      <c r="ZK513" s="2" t="s">
        <v>943</v>
      </c>
      <c r="ZL513" s="2" t="s">
        <v>943</v>
      </c>
      <c r="ZM513" s="2" t="s">
        <v>943</v>
      </c>
      <c r="ZN513" s="2" t="s">
        <v>943</v>
      </c>
      <c r="ZO513" s="2" t="s">
        <v>943</v>
      </c>
      <c r="ZP513" s="2" t="s">
        <v>943</v>
      </c>
      <c r="ZQ513" s="2" t="s">
        <v>943</v>
      </c>
      <c r="ZR513" s="2" t="s">
        <v>943</v>
      </c>
      <c r="ZS513" s="2" t="s">
        <v>943</v>
      </c>
      <c r="ZT513" s="2" t="s">
        <v>943</v>
      </c>
      <c r="ZU513" s="2" t="s">
        <v>943</v>
      </c>
      <c r="ZV513" s="2" t="s">
        <v>943</v>
      </c>
      <c r="ZW513" s="2" t="s">
        <v>943</v>
      </c>
      <c r="ZX513" s="2" t="s">
        <v>943</v>
      </c>
      <c r="ZY513" s="2" t="s">
        <v>943</v>
      </c>
      <c r="ZZ513" s="2" t="s">
        <v>943</v>
      </c>
      <c r="AAA513" s="2" t="s">
        <v>943</v>
      </c>
      <c r="AAB513" s="2" t="s">
        <v>943</v>
      </c>
      <c r="AAC513" s="2" t="s">
        <v>943</v>
      </c>
      <c r="AAD513" s="2" t="s">
        <v>943</v>
      </c>
      <c r="AAE513" s="2" t="s">
        <v>943</v>
      </c>
      <c r="AAF513" s="2" t="s">
        <v>943</v>
      </c>
      <c r="AAG513" s="2" t="s">
        <v>943</v>
      </c>
      <c r="AAH513" s="2" t="s">
        <v>943</v>
      </c>
      <c r="AAI513" s="2" t="s">
        <v>943</v>
      </c>
      <c r="AAJ513" s="2" t="s">
        <v>943</v>
      </c>
      <c r="AAK513" s="2" t="s">
        <v>943</v>
      </c>
      <c r="AAL513" s="2" t="s">
        <v>943</v>
      </c>
      <c r="AAM513" s="2" t="s">
        <v>943</v>
      </c>
      <c r="AAN513" s="2" t="s">
        <v>943</v>
      </c>
      <c r="AAO513" s="2" t="s">
        <v>943</v>
      </c>
      <c r="AAP513" s="2" t="s">
        <v>943</v>
      </c>
      <c r="AAQ513" s="2" t="s">
        <v>943</v>
      </c>
      <c r="AAR513" s="2" t="s">
        <v>943</v>
      </c>
      <c r="AAS513" s="2" t="s">
        <v>943</v>
      </c>
      <c r="AAT513" s="2" t="s">
        <v>943</v>
      </c>
      <c r="AAU513" s="2" t="s">
        <v>943</v>
      </c>
      <c r="AAV513" s="2" t="s">
        <v>943</v>
      </c>
      <c r="AAW513" s="2" t="s">
        <v>943</v>
      </c>
      <c r="AAX513" s="2" t="s">
        <v>943</v>
      </c>
      <c r="AAY513" s="2" t="s">
        <v>943</v>
      </c>
      <c r="AAZ513" s="2" t="s">
        <v>943</v>
      </c>
      <c r="ABA513" s="2" t="s">
        <v>943</v>
      </c>
      <c r="ABB513" s="2" t="s">
        <v>943</v>
      </c>
      <c r="ABC513" s="2" t="s">
        <v>943</v>
      </c>
      <c r="ABD513" s="2" t="s">
        <v>943</v>
      </c>
      <c r="ABE513" s="2" t="s">
        <v>943</v>
      </c>
      <c r="ABF513" s="2" t="s">
        <v>943</v>
      </c>
      <c r="ABG513" s="2" t="s">
        <v>943</v>
      </c>
      <c r="ABH513" s="2" t="s">
        <v>943</v>
      </c>
      <c r="ABI513" s="2" t="s">
        <v>943</v>
      </c>
      <c r="ABJ513" s="2" t="s">
        <v>943</v>
      </c>
      <c r="ABK513" s="2" t="s">
        <v>943</v>
      </c>
      <c r="ABL513" s="2" t="s">
        <v>943</v>
      </c>
      <c r="ABM513" s="2" t="s">
        <v>943</v>
      </c>
      <c r="ABN513" s="2" t="s">
        <v>943</v>
      </c>
      <c r="ABO513" s="2" t="s">
        <v>943</v>
      </c>
      <c r="ABP513" s="2" t="s">
        <v>943</v>
      </c>
      <c r="ABQ513" s="2" t="s">
        <v>943</v>
      </c>
      <c r="ABR513" s="2" t="s">
        <v>943</v>
      </c>
      <c r="ABS513" s="2" t="s">
        <v>943</v>
      </c>
      <c r="ABT513" s="2" t="s">
        <v>943</v>
      </c>
      <c r="ABU513" s="2" t="s">
        <v>943</v>
      </c>
      <c r="ABV513" s="2" t="s">
        <v>943</v>
      </c>
      <c r="ABW513" s="2" t="s">
        <v>943</v>
      </c>
      <c r="ABX513" s="2" t="s">
        <v>943</v>
      </c>
      <c r="ABY513" s="2" t="s">
        <v>943</v>
      </c>
      <c r="ABZ513" s="2" t="s">
        <v>943</v>
      </c>
      <c r="ACA513" s="2" t="s">
        <v>943</v>
      </c>
      <c r="ACB513" s="2" t="s">
        <v>943</v>
      </c>
      <c r="ACC513" s="2" t="s">
        <v>943</v>
      </c>
      <c r="ACD513" s="2" t="s">
        <v>943</v>
      </c>
      <c r="ACE513" s="2" t="s">
        <v>943</v>
      </c>
      <c r="ACF513" s="2" t="s">
        <v>943</v>
      </c>
      <c r="ACG513" s="2" t="s">
        <v>943</v>
      </c>
      <c r="ACH513" s="2" t="s">
        <v>943</v>
      </c>
      <c r="ACI513" s="2" t="s">
        <v>943</v>
      </c>
      <c r="ACJ513" s="2" t="s">
        <v>943</v>
      </c>
      <c r="ACK513" s="2" t="s">
        <v>943</v>
      </c>
      <c r="ACL513" s="2" t="s">
        <v>943</v>
      </c>
      <c r="ACM513" s="2" t="s">
        <v>943</v>
      </c>
      <c r="ACN513" s="2" t="s">
        <v>943</v>
      </c>
      <c r="ACO513" s="2" t="s">
        <v>943</v>
      </c>
      <c r="ACP513" s="2" t="s">
        <v>943</v>
      </c>
      <c r="ACQ513" s="2" t="s">
        <v>943</v>
      </c>
      <c r="ACR513" s="2" t="s">
        <v>943</v>
      </c>
      <c r="ACS513" s="2" t="s">
        <v>943</v>
      </c>
      <c r="ACT513" s="2" t="s">
        <v>943</v>
      </c>
      <c r="ACU513" s="2" t="s">
        <v>943</v>
      </c>
      <c r="ACV513" s="2" t="s">
        <v>943</v>
      </c>
      <c r="ACW513" s="2" t="s">
        <v>943</v>
      </c>
      <c r="ACX513" s="2" t="s">
        <v>943</v>
      </c>
      <c r="ACY513" s="2" t="s">
        <v>943</v>
      </c>
      <c r="ACZ513" s="2" t="s">
        <v>943</v>
      </c>
      <c r="ADA513" s="2" t="s">
        <v>943</v>
      </c>
      <c r="ADB513" s="2" t="s">
        <v>943</v>
      </c>
      <c r="ADC513" s="2" t="s">
        <v>943</v>
      </c>
      <c r="ADD513" s="2" t="s">
        <v>943</v>
      </c>
      <c r="ADE513" s="2" t="s">
        <v>943</v>
      </c>
      <c r="ADF513" s="2" t="s">
        <v>943</v>
      </c>
      <c r="ADG513" s="2" t="s">
        <v>943</v>
      </c>
      <c r="ADH513" s="2" t="s">
        <v>943</v>
      </c>
      <c r="ADI513" s="2" t="s">
        <v>943</v>
      </c>
      <c r="ADJ513" s="2" t="s">
        <v>943</v>
      </c>
      <c r="ADK513" s="2" t="s">
        <v>943</v>
      </c>
      <c r="ADL513" s="2" t="s">
        <v>943</v>
      </c>
      <c r="ADM513" s="2" t="s">
        <v>943</v>
      </c>
      <c r="ADN513" s="2" t="s">
        <v>943</v>
      </c>
      <c r="ADO513" s="2" t="s">
        <v>943</v>
      </c>
      <c r="ADP513" s="2" t="s">
        <v>943</v>
      </c>
      <c r="ADQ513" s="2" t="s">
        <v>943</v>
      </c>
      <c r="ADR513" s="2" t="s">
        <v>943</v>
      </c>
      <c r="ADS513" s="2" t="s">
        <v>943</v>
      </c>
      <c r="ADT513" s="2" t="s">
        <v>943</v>
      </c>
      <c r="ADU513" s="2" t="s">
        <v>943</v>
      </c>
      <c r="ADV513" s="2" t="s">
        <v>943</v>
      </c>
      <c r="ADW513" s="2" t="s">
        <v>943</v>
      </c>
      <c r="ADX513" s="2" t="s">
        <v>943</v>
      </c>
      <c r="ADY513" s="2" t="s">
        <v>943</v>
      </c>
      <c r="ADZ513" s="2" t="s">
        <v>943</v>
      </c>
      <c r="AEA513" s="2" t="s">
        <v>943</v>
      </c>
      <c r="AEB513" s="2" t="s">
        <v>943</v>
      </c>
      <c r="AEC513" s="2" t="s">
        <v>943</v>
      </c>
      <c r="AED513" s="2" t="s">
        <v>943</v>
      </c>
      <c r="AEE513" s="2" t="s">
        <v>943</v>
      </c>
      <c r="AEF513" s="2" t="s">
        <v>943</v>
      </c>
      <c r="AEG513" s="2" t="s">
        <v>943</v>
      </c>
      <c r="AEH513" s="2" t="s">
        <v>943</v>
      </c>
      <c r="AEI513" s="2" t="s">
        <v>943</v>
      </c>
      <c r="AEJ513" s="2" t="s">
        <v>943</v>
      </c>
      <c r="AEK513" s="2" t="s">
        <v>943</v>
      </c>
      <c r="AEL513" s="2" t="s">
        <v>943</v>
      </c>
      <c r="AEM513" s="2" t="s">
        <v>943</v>
      </c>
      <c r="AEN513" s="2" t="s">
        <v>943</v>
      </c>
      <c r="AEO513" s="2" t="s">
        <v>943</v>
      </c>
      <c r="AEP513" s="2" t="s">
        <v>943</v>
      </c>
      <c r="AEQ513" s="2" t="s">
        <v>943</v>
      </c>
      <c r="AER513" s="2" t="s">
        <v>943</v>
      </c>
      <c r="AES513" s="2" t="s">
        <v>943</v>
      </c>
      <c r="AET513" s="2" t="s">
        <v>943</v>
      </c>
      <c r="AEU513" s="2" t="s">
        <v>943</v>
      </c>
      <c r="AEV513" s="2" t="s">
        <v>943</v>
      </c>
      <c r="AEW513" s="2" t="s">
        <v>943</v>
      </c>
      <c r="AEX513" s="2" t="s">
        <v>943</v>
      </c>
      <c r="AEY513" s="2" t="s">
        <v>943</v>
      </c>
      <c r="AEZ513" s="2" t="s">
        <v>943</v>
      </c>
      <c r="AFA513" s="2" t="s">
        <v>943</v>
      </c>
      <c r="AFB513" s="2" t="s">
        <v>943</v>
      </c>
      <c r="AFC513" s="2" t="s">
        <v>943</v>
      </c>
      <c r="AFD513" s="2" t="s">
        <v>943</v>
      </c>
      <c r="AFE513" s="2" t="s">
        <v>943</v>
      </c>
      <c r="AFF513" s="2" t="s">
        <v>943</v>
      </c>
      <c r="AFG513" s="2" t="s">
        <v>943</v>
      </c>
      <c r="AFH513" s="2" t="s">
        <v>943</v>
      </c>
      <c r="AFI513" s="2" t="s">
        <v>943</v>
      </c>
      <c r="AFJ513" s="2" t="s">
        <v>943</v>
      </c>
      <c r="AFK513" s="2" t="s">
        <v>943</v>
      </c>
      <c r="AFL513" s="2" t="s">
        <v>943</v>
      </c>
      <c r="AFM513" s="2" t="s">
        <v>943</v>
      </c>
      <c r="AFN513" s="2" t="s">
        <v>943</v>
      </c>
      <c r="AFO513" s="2" t="s">
        <v>943</v>
      </c>
      <c r="AFP513" s="2" t="s">
        <v>943</v>
      </c>
      <c r="AFQ513" s="2" t="s">
        <v>943</v>
      </c>
      <c r="AFR513" s="2" t="s">
        <v>943</v>
      </c>
      <c r="AFS513" s="2" t="s">
        <v>943</v>
      </c>
      <c r="AFT513" s="2" t="s">
        <v>943</v>
      </c>
      <c r="AFU513" s="2" t="s">
        <v>943</v>
      </c>
      <c r="AFV513" s="2" t="s">
        <v>943</v>
      </c>
      <c r="AFW513" s="2" t="s">
        <v>943</v>
      </c>
      <c r="AFX513" s="2" t="s">
        <v>943</v>
      </c>
      <c r="AFY513" s="2" t="s">
        <v>943</v>
      </c>
      <c r="AFZ513" s="2" t="s">
        <v>943</v>
      </c>
      <c r="AGA513" s="2" t="s">
        <v>943</v>
      </c>
      <c r="AGB513" s="2" t="s">
        <v>943</v>
      </c>
      <c r="AGC513" s="2" t="s">
        <v>943</v>
      </c>
      <c r="AGD513" s="2" t="s">
        <v>943</v>
      </c>
      <c r="AGE513" s="2" t="s">
        <v>943</v>
      </c>
      <c r="AGF513" s="2" t="s">
        <v>943</v>
      </c>
      <c r="AGG513" s="2" t="s">
        <v>943</v>
      </c>
      <c r="AGH513" s="2" t="s">
        <v>943</v>
      </c>
      <c r="AGI513" s="2" t="s">
        <v>943</v>
      </c>
      <c r="AGJ513" s="2" t="s">
        <v>943</v>
      </c>
      <c r="AGK513" s="2" t="s">
        <v>943</v>
      </c>
      <c r="AGL513" s="2" t="s">
        <v>943</v>
      </c>
      <c r="AGM513" s="2" t="s">
        <v>943</v>
      </c>
      <c r="AGN513" s="2" t="s">
        <v>943</v>
      </c>
      <c r="AGO513" s="2" t="s">
        <v>943</v>
      </c>
      <c r="AGP513" s="2" t="s">
        <v>943</v>
      </c>
      <c r="AGQ513" s="2" t="s">
        <v>943</v>
      </c>
      <c r="AGR513" s="2" t="s">
        <v>943</v>
      </c>
      <c r="AGS513" s="2" t="s">
        <v>943</v>
      </c>
      <c r="AGT513" s="2" t="s">
        <v>943</v>
      </c>
      <c r="AGU513" s="2" t="s">
        <v>943</v>
      </c>
      <c r="AGV513" s="2" t="s">
        <v>943</v>
      </c>
      <c r="AGW513" s="2" t="s">
        <v>943</v>
      </c>
      <c r="AGX513" s="2" t="s">
        <v>943</v>
      </c>
      <c r="AGY513" s="2" t="s">
        <v>943</v>
      </c>
      <c r="AGZ513" s="2" t="s">
        <v>943</v>
      </c>
      <c r="AHA513" s="2" t="s">
        <v>943</v>
      </c>
      <c r="AHB513" s="2" t="s">
        <v>943</v>
      </c>
      <c r="AHC513" s="2" t="s">
        <v>943</v>
      </c>
      <c r="AHD513" s="2" t="s">
        <v>943</v>
      </c>
      <c r="AHE513" s="2" t="s">
        <v>943</v>
      </c>
      <c r="AHF513" s="2" t="s">
        <v>943</v>
      </c>
      <c r="AHG513" s="2" t="s">
        <v>943</v>
      </c>
      <c r="AHH513" s="2" t="s">
        <v>943</v>
      </c>
      <c r="AHI513" s="2" t="s">
        <v>943</v>
      </c>
      <c r="AHJ513" s="2" t="s">
        <v>943</v>
      </c>
      <c r="AHK513" s="2" t="s">
        <v>943</v>
      </c>
      <c r="AHL513" s="2" t="s">
        <v>943</v>
      </c>
      <c r="AHM513" s="2" t="s">
        <v>943</v>
      </c>
      <c r="AHN513" s="2" t="s">
        <v>943</v>
      </c>
      <c r="AHO513" s="2" t="s">
        <v>943</v>
      </c>
      <c r="AHP513" s="2" t="s">
        <v>943</v>
      </c>
      <c r="AHQ513" s="2" t="s">
        <v>943</v>
      </c>
      <c r="AHR513" s="2" t="s">
        <v>943</v>
      </c>
      <c r="AHS513" s="2" t="s">
        <v>943</v>
      </c>
      <c r="AHT513" s="2" t="s">
        <v>943</v>
      </c>
      <c r="AHU513" s="2" t="s">
        <v>943</v>
      </c>
      <c r="AHV513" s="2" t="s">
        <v>943</v>
      </c>
      <c r="AHW513" s="2" t="s">
        <v>943</v>
      </c>
      <c r="AHX513" s="2" t="s">
        <v>943</v>
      </c>
      <c r="AHY513" s="2" t="s">
        <v>943</v>
      </c>
      <c r="AHZ513" s="2" t="s">
        <v>943</v>
      </c>
      <c r="AIA513" s="2" t="s">
        <v>943</v>
      </c>
      <c r="AIB513" s="2" t="s">
        <v>943</v>
      </c>
      <c r="AIC513" s="2" t="s">
        <v>943</v>
      </c>
      <c r="AID513" s="2" t="s">
        <v>943</v>
      </c>
      <c r="AIE513" s="2" t="s">
        <v>943</v>
      </c>
      <c r="AIF513" s="2" t="s">
        <v>943</v>
      </c>
      <c r="AIG513" s="2" t="s">
        <v>943</v>
      </c>
      <c r="AIH513" s="2" t="s">
        <v>943</v>
      </c>
      <c r="AII513" s="2" t="s">
        <v>943</v>
      </c>
      <c r="AIJ513" s="2" t="s">
        <v>943</v>
      </c>
      <c r="AIK513" s="2" t="s">
        <v>943</v>
      </c>
      <c r="AIL513" s="2" t="s">
        <v>943</v>
      </c>
      <c r="AIM513" s="2" t="s">
        <v>943</v>
      </c>
      <c r="AIN513" s="2" t="s">
        <v>943</v>
      </c>
      <c r="AIO513" s="2" t="s">
        <v>943</v>
      </c>
      <c r="AIP513" s="2" t="s">
        <v>943</v>
      </c>
      <c r="AIQ513" s="2" t="s">
        <v>943</v>
      </c>
      <c r="AIR513" s="2" t="s">
        <v>943</v>
      </c>
      <c r="AIS513" s="2" t="s">
        <v>943</v>
      </c>
      <c r="AIT513" s="2" t="s">
        <v>943</v>
      </c>
      <c r="AIU513" s="2" t="s">
        <v>943</v>
      </c>
      <c r="AIV513" s="2" t="s">
        <v>943</v>
      </c>
      <c r="AIW513" s="2" t="s">
        <v>943</v>
      </c>
      <c r="AIX513" s="2" t="s">
        <v>943</v>
      </c>
      <c r="AIY513" s="2" t="s">
        <v>943</v>
      </c>
      <c r="AIZ513" s="2" t="s">
        <v>943</v>
      </c>
      <c r="AJA513" s="2" t="s">
        <v>943</v>
      </c>
      <c r="AJB513" s="2" t="s">
        <v>943</v>
      </c>
      <c r="AJC513" s="2" t="s">
        <v>943</v>
      </c>
      <c r="AJD513" s="2" t="s">
        <v>943</v>
      </c>
      <c r="AJE513" s="2" t="s">
        <v>943</v>
      </c>
      <c r="AJF513" s="2" t="s">
        <v>943</v>
      </c>
      <c r="AJG513" s="2" t="s">
        <v>943</v>
      </c>
      <c r="AJH513" s="2" t="s">
        <v>943</v>
      </c>
      <c r="AJI513" s="2" t="s">
        <v>943</v>
      </c>
      <c r="AJJ513" s="2" t="s">
        <v>943</v>
      </c>
      <c r="AJK513" s="2" t="s">
        <v>943</v>
      </c>
      <c r="AJL513" s="2" t="s">
        <v>943</v>
      </c>
      <c r="AJM513" s="2" t="s">
        <v>943</v>
      </c>
      <c r="AJN513" s="2" t="s">
        <v>943</v>
      </c>
      <c r="AJO513" s="2" t="s">
        <v>943</v>
      </c>
      <c r="AJP513" s="2" t="s">
        <v>943</v>
      </c>
      <c r="AJQ513" s="2" t="s">
        <v>943</v>
      </c>
      <c r="AJR513" s="2" t="s">
        <v>943</v>
      </c>
      <c r="AJS513" s="2" t="s">
        <v>943</v>
      </c>
      <c r="AJT513" s="2" t="s">
        <v>943</v>
      </c>
      <c r="AJU513" s="2" t="s">
        <v>943</v>
      </c>
      <c r="AJV513" s="2" t="s">
        <v>943</v>
      </c>
      <c r="AJW513" s="2" t="s">
        <v>943</v>
      </c>
      <c r="AJX513" s="2" t="s">
        <v>943</v>
      </c>
      <c r="AJY513" s="2" t="s">
        <v>943</v>
      </c>
      <c r="AJZ513" s="2" t="s">
        <v>943</v>
      </c>
      <c r="AKA513" s="2" t="s">
        <v>943</v>
      </c>
      <c r="AKB513" s="2" t="s">
        <v>943</v>
      </c>
      <c r="AKC513" s="2" t="s">
        <v>943</v>
      </c>
      <c r="AKD513" s="2" t="s">
        <v>943</v>
      </c>
      <c r="AKE513" s="2" t="s">
        <v>943</v>
      </c>
      <c r="AKF513" s="2" t="s">
        <v>943</v>
      </c>
      <c r="AKG513" s="2" t="s">
        <v>943</v>
      </c>
      <c r="AKH513" s="2" t="s">
        <v>943</v>
      </c>
      <c r="AKI513" s="2" t="s">
        <v>943</v>
      </c>
      <c r="AKJ513" s="2" t="s">
        <v>943</v>
      </c>
      <c r="AKK513" s="2" t="s">
        <v>943</v>
      </c>
      <c r="AKL513" s="2" t="s">
        <v>943</v>
      </c>
      <c r="AKM513" s="2" t="s">
        <v>943</v>
      </c>
      <c r="AKN513" s="2" t="s">
        <v>943</v>
      </c>
      <c r="AKO513" s="2" t="s">
        <v>943</v>
      </c>
      <c r="AKP513" s="2" t="s">
        <v>943</v>
      </c>
      <c r="AKQ513" s="2" t="s">
        <v>943</v>
      </c>
      <c r="AKR513" s="2" t="s">
        <v>943</v>
      </c>
      <c r="AKS513" s="2" t="s">
        <v>943</v>
      </c>
      <c r="AKT513" s="2" t="s">
        <v>943</v>
      </c>
      <c r="AKU513" s="2" t="s">
        <v>943</v>
      </c>
      <c r="AKV513" s="2" t="s">
        <v>943</v>
      </c>
      <c r="AKW513" s="2" t="s">
        <v>943</v>
      </c>
      <c r="AKX513" s="2" t="s">
        <v>943</v>
      </c>
      <c r="AKY513" s="2" t="s">
        <v>943</v>
      </c>
      <c r="AKZ513" s="2" t="s">
        <v>943</v>
      </c>
      <c r="ALA513" s="2" t="s">
        <v>943</v>
      </c>
      <c r="ALB513" s="2" t="s">
        <v>943</v>
      </c>
      <c r="ALC513" s="2" t="s">
        <v>943</v>
      </c>
      <c r="ALD513" s="2" t="s">
        <v>943</v>
      </c>
      <c r="ALE513" s="2" t="s">
        <v>943</v>
      </c>
      <c r="ALF513" s="2" t="s">
        <v>943</v>
      </c>
      <c r="ALG513" s="2" t="s">
        <v>943</v>
      </c>
      <c r="ALH513" s="2" t="s">
        <v>943</v>
      </c>
      <c r="ALI513" s="2" t="s">
        <v>943</v>
      </c>
      <c r="ALJ513" s="2" t="s">
        <v>943</v>
      </c>
      <c r="ALK513" s="2" t="s">
        <v>943</v>
      </c>
      <c r="ALL513" s="2" t="s">
        <v>943</v>
      </c>
      <c r="ALM513" s="2" t="s">
        <v>943</v>
      </c>
      <c r="ALN513" s="2" t="s">
        <v>943</v>
      </c>
      <c r="ALO513" s="2" t="s">
        <v>943</v>
      </c>
      <c r="ALP513" s="2" t="s">
        <v>943</v>
      </c>
      <c r="ALQ513" s="2" t="s">
        <v>943</v>
      </c>
      <c r="ALR513" s="2" t="s">
        <v>943</v>
      </c>
      <c r="ALS513" s="2" t="s">
        <v>943</v>
      </c>
      <c r="ALT513" s="2" t="s">
        <v>943</v>
      </c>
      <c r="ALU513" s="2" t="s">
        <v>943</v>
      </c>
      <c r="ALV513" s="2" t="s">
        <v>943</v>
      </c>
      <c r="ALW513" s="2" t="s">
        <v>943</v>
      </c>
      <c r="ALX513" s="2" t="s">
        <v>943</v>
      </c>
      <c r="ALY513" s="2" t="s">
        <v>943</v>
      </c>
      <c r="ALZ513" s="2" t="s">
        <v>943</v>
      </c>
      <c r="AMA513" s="2" t="s">
        <v>943</v>
      </c>
      <c r="AMB513" s="2" t="s">
        <v>943</v>
      </c>
      <c r="AMC513" s="2" t="s">
        <v>943</v>
      </c>
      <c r="AMD513" s="2" t="s">
        <v>943</v>
      </c>
      <c r="AME513" s="2" t="s">
        <v>943</v>
      </c>
      <c r="AMF513" s="2" t="s">
        <v>943</v>
      </c>
      <c r="AMG513" s="2" t="s">
        <v>943</v>
      </c>
      <c r="AMH513" s="2" t="s">
        <v>943</v>
      </c>
      <c r="AMI513" s="2" t="s">
        <v>943</v>
      </c>
      <c r="AMJ513" s="2" t="s">
        <v>943</v>
      </c>
      <c r="AMK513" s="2" t="s">
        <v>943</v>
      </c>
      <c r="AML513" s="2" t="s">
        <v>943</v>
      </c>
      <c r="AMM513" s="2" t="s">
        <v>943</v>
      </c>
      <c r="AMN513" s="2" t="s">
        <v>943</v>
      </c>
      <c r="AMO513" s="2" t="s">
        <v>943</v>
      </c>
      <c r="AMP513" s="2" t="s">
        <v>943</v>
      </c>
      <c r="AMQ513" s="2" t="s">
        <v>943</v>
      </c>
      <c r="AMR513" s="2" t="s">
        <v>943</v>
      </c>
      <c r="AMS513" s="2" t="s">
        <v>943</v>
      </c>
      <c r="AMT513" s="2" t="s">
        <v>943</v>
      </c>
      <c r="AMU513" s="2" t="s">
        <v>943</v>
      </c>
      <c r="AMV513" s="2" t="s">
        <v>943</v>
      </c>
      <c r="AMW513" s="2" t="s">
        <v>943</v>
      </c>
      <c r="AMX513" s="2" t="s">
        <v>943</v>
      </c>
      <c r="AMY513" s="2" t="s">
        <v>943</v>
      </c>
      <c r="AMZ513" s="2" t="s">
        <v>943</v>
      </c>
      <c r="ANA513" s="2" t="s">
        <v>943</v>
      </c>
      <c r="ANB513" s="2" t="s">
        <v>943</v>
      </c>
      <c r="ANC513" s="2" t="s">
        <v>943</v>
      </c>
      <c r="AND513" s="2" t="s">
        <v>943</v>
      </c>
      <c r="ANE513" s="2" t="s">
        <v>943</v>
      </c>
      <c r="ANF513" s="2" t="s">
        <v>943</v>
      </c>
      <c r="ANG513" s="2" t="s">
        <v>943</v>
      </c>
      <c r="ANH513" s="2" t="s">
        <v>943</v>
      </c>
      <c r="ANI513" s="2" t="s">
        <v>943</v>
      </c>
      <c r="ANJ513" s="2" t="s">
        <v>943</v>
      </c>
      <c r="ANK513" s="2" t="s">
        <v>943</v>
      </c>
      <c r="ANL513" s="2" t="s">
        <v>943</v>
      </c>
      <c r="ANM513" s="2" t="s">
        <v>943</v>
      </c>
      <c r="ANN513" s="2" t="s">
        <v>943</v>
      </c>
      <c r="ANO513" s="2" t="s">
        <v>943</v>
      </c>
      <c r="ANP513" s="2" t="s">
        <v>943</v>
      </c>
      <c r="ANQ513" s="2" t="s">
        <v>943</v>
      </c>
      <c r="ANR513" s="2" t="s">
        <v>943</v>
      </c>
      <c r="ANS513" s="2" t="s">
        <v>943</v>
      </c>
      <c r="ANT513" s="2" t="s">
        <v>943</v>
      </c>
      <c r="ANU513" s="2" t="s">
        <v>943</v>
      </c>
      <c r="ANV513" s="2" t="s">
        <v>943</v>
      </c>
      <c r="ANW513" s="2" t="s">
        <v>943</v>
      </c>
      <c r="ANX513" s="2" t="s">
        <v>943</v>
      </c>
      <c r="ANY513" s="2" t="s">
        <v>943</v>
      </c>
      <c r="ANZ513" s="2" t="s">
        <v>943</v>
      </c>
      <c r="AOA513" s="2" t="s">
        <v>943</v>
      </c>
      <c r="AOB513" s="2" t="s">
        <v>943</v>
      </c>
      <c r="AOC513" s="2" t="s">
        <v>943</v>
      </c>
      <c r="AOD513" s="2" t="s">
        <v>943</v>
      </c>
      <c r="AOE513" s="2" t="s">
        <v>943</v>
      </c>
      <c r="AOF513" s="2" t="s">
        <v>943</v>
      </c>
      <c r="AOG513" s="2" t="s">
        <v>943</v>
      </c>
      <c r="AOH513" s="2" t="s">
        <v>943</v>
      </c>
      <c r="AOI513" s="2" t="s">
        <v>943</v>
      </c>
      <c r="AOJ513" s="2" t="s">
        <v>943</v>
      </c>
      <c r="AOK513" s="2" t="s">
        <v>943</v>
      </c>
      <c r="AOL513" s="2" t="s">
        <v>943</v>
      </c>
      <c r="AOM513" s="2" t="s">
        <v>943</v>
      </c>
      <c r="AON513" s="2" t="s">
        <v>943</v>
      </c>
      <c r="AOO513" s="2" t="s">
        <v>943</v>
      </c>
      <c r="AOP513" s="2" t="s">
        <v>943</v>
      </c>
      <c r="AOQ513" s="2" t="s">
        <v>943</v>
      </c>
      <c r="AOR513" s="2" t="s">
        <v>943</v>
      </c>
      <c r="AOS513" s="2" t="s">
        <v>943</v>
      </c>
      <c r="AOT513" s="2" t="s">
        <v>943</v>
      </c>
      <c r="AOU513" s="2" t="s">
        <v>943</v>
      </c>
      <c r="AOV513" s="2" t="s">
        <v>943</v>
      </c>
      <c r="AOW513" s="2" t="s">
        <v>943</v>
      </c>
      <c r="AOX513" s="2" t="s">
        <v>943</v>
      </c>
      <c r="AOY513" s="2" t="s">
        <v>943</v>
      </c>
      <c r="AOZ513" s="2" t="s">
        <v>943</v>
      </c>
      <c r="APA513" s="2" t="s">
        <v>943</v>
      </c>
      <c r="APB513" s="2" t="s">
        <v>943</v>
      </c>
      <c r="APC513" s="2" t="s">
        <v>943</v>
      </c>
      <c r="APD513" s="2" t="s">
        <v>943</v>
      </c>
      <c r="APE513" s="2" t="s">
        <v>943</v>
      </c>
      <c r="APF513" s="2" t="s">
        <v>943</v>
      </c>
      <c r="APG513" s="2" t="s">
        <v>943</v>
      </c>
      <c r="APH513" s="2" t="s">
        <v>943</v>
      </c>
      <c r="API513" s="2" t="s">
        <v>943</v>
      </c>
      <c r="APJ513" s="2" t="s">
        <v>943</v>
      </c>
      <c r="APK513" s="2" t="s">
        <v>943</v>
      </c>
      <c r="APL513" s="2" t="s">
        <v>943</v>
      </c>
      <c r="APM513" s="2" t="s">
        <v>943</v>
      </c>
      <c r="APN513" s="2" t="s">
        <v>943</v>
      </c>
      <c r="APO513" s="2" t="s">
        <v>943</v>
      </c>
      <c r="APP513" s="2" t="s">
        <v>943</v>
      </c>
      <c r="APQ513" s="2" t="s">
        <v>943</v>
      </c>
      <c r="APR513" s="2" t="s">
        <v>943</v>
      </c>
      <c r="APS513" s="2" t="s">
        <v>943</v>
      </c>
      <c r="APT513" s="2" t="s">
        <v>943</v>
      </c>
      <c r="APU513" s="2" t="s">
        <v>943</v>
      </c>
      <c r="APV513" s="2" t="s">
        <v>943</v>
      </c>
      <c r="APW513" s="2" t="s">
        <v>943</v>
      </c>
      <c r="APX513" s="2" t="s">
        <v>943</v>
      </c>
      <c r="APY513" s="2" t="s">
        <v>943</v>
      </c>
      <c r="APZ513" s="2" t="s">
        <v>943</v>
      </c>
      <c r="AQA513" s="2" t="s">
        <v>943</v>
      </c>
      <c r="AQB513" s="2" t="s">
        <v>943</v>
      </c>
      <c r="AQC513" s="2" t="s">
        <v>943</v>
      </c>
      <c r="AQD513" s="2" t="s">
        <v>943</v>
      </c>
      <c r="AQE513" s="2" t="s">
        <v>943</v>
      </c>
      <c r="AQF513" s="2" t="s">
        <v>943</v>
      </c>
      <c r="AQG513" s="2" t="s">
        <v>943</v>
      </c>
      <c r="AQH513" s="2" t="s">
        <v>943</v>
      </c>
      <c r="AQI513" s="2" t="s">
        <v>943</v>
      </c>
      <c r="AQJ513" s="2" t="s">
        <v>943</v>
      </c>
      <c r="AQK513" s="2" t="s">
        <v>943</v>
      </c>
      <c r="AQL513" s="2" t="s">
        <v>943</v>
      </c>
      <c r="AQM513" s="2" t="s">
        <v>943</v>
      </c>
      <c r="AQN513" s="2" t="s">
        <v>943</v>
      </c>
      <c r="AQO513" s="2" t="s">
        <v>943</v>
      </c>
      <c r="AQP513" s="2" t="s">
        <v>943</v>
      </c>
      <c r="AQQ513" s="2" t="s">
        <v>943</v>
      </c>
      <c r="AQR513" s="2" t="s">
        <v>943</v>
      </c>
      <c r="AQS513" s="2" t="s">
        <v>943</v>
      </c>
      <c r="AQT513" s="2" t="s">
        <v>943</v>
      </c>
      <c r="AQU513" s="2" t="s">
        <v>943</v>
      </c>
      <c r="AQV513" s="2" t="s">
        <v>943</v>
      </c>
      <c r="AQW513" s="2" t="s">
        <v>943</v>
      </c>
      <c r="AQX513" s="2" t="s">
        <v>943</v>
      </c>
      <c r="AQY513" s="2" t="s">
        <v>943</v>
      </c>
      <c r="AQZ513" s="2" t="s">
        <v>943</v>
      </c>
      <c r="ARA513" s="2" t="s">
        <v>943</v>
      </c>
      <c r="ARB513" s="2" t="s">
        <v>943</v>
      </c>
      <c r="ARC513" s="2" t="s">
        <v>943</v>
      </c>
      <c r="ARD513" s="2" t="s">
        <v>943</v>
      </c>
      <c r="ARE513" s="2" t="s">
        <v>943</v>
      </c>
      <c r="ARF513" s="2" t="s">
        <v>943</v>
      </c>
      <c r="ARG513" s="2" t="s">
        <v>943</v>
      </c>
      <c r="ARH513" s="2" t="s">
        <v>943</v>
      </c>
      <c r="ARI513" s="2" t="s">
        <v>943</v>
      </c>
      <c r="ARJ513" s="2" t="s">
        <v>943</v>
      </c>
      <c r="ARK513" s="2" t="s">
        <v>943</v>
      </c>
      <c r="ARL513" s="2" t="s">
        <v>943</v>
      </c>
      <c r="ARM513" s="2" t="s">
        <v>943</v>
      </c>
      <c r="ARN513" s="2" t="s">
        <v>943</v>
      </c>
      <c r="ARO513" s="2" t="s">
        <v>943</v>
      </c>
      <c r="ARP513" s="2" t="s">
        <v>943</v>
      </c>
      <c r="ARQ513" s="2" t="s">
        <v>943</v>
      </c>
      <c r="ARR513" s="2" t="s">
        <v>943</v>
      </c>
      <c r="ARS513" s="2" t="s">
        <v>943</v>
      </c>
      <c r="ART513" s="2" t="s">
        <v>943</v>
      </c>
      <c r="ARU513" s="2" t="s">
        <v>943</v>
      </c>
      <c r="ARV513" s="2" t="s">
        <v>943</v>
      </c>
      <c r="ARW513" s="2" t="s">
        <v>943</v>
      </c>
      <c r="ARX513" s="2" t="s">
        <v>943</v>
      </c>
      <c r="ARY513" s="2" t="s">
        <v>943</v>
      </c>
      <c r="ARZ513" s="2" t="s">
        <v>943</v>
      </c>
      <c r="ASA513" s="2" t="s">
        <v>943</v>
      </c>
      <c r="ASB513" s="2" t="s">
        <v>943</v>
      </c>
      <c r="ASC513" s="2" t="s">
        <v>943</v>
      </c>
      <c r="ASD513" s="2" t="s">
        <v>943</v>
      </c>
      <c r="ASE513" s="2" t="s">
        <v>943</v>
      </c>
      <c r="ASF513" s="2" t="s">
        <v>943</v>
      </c>
      <c r="ASG513" s="2" t="s">
        <v>943</v>
      </c>
      <c r="ASH513" s="2" t="s">
        <v>943</v>
      </c>
      <c r="ASI513" s="2" t="s">
        <v>943</v>
      </c>
      <c r="ASJ513" s="2" t="s">
        <v>943</v>
      </c>
      <c r="ASK513" s="2" t="s">
        <v>943</v>
      </c>
      <c r="ASL513" s="2" t="s">
        <v>943</v>
      </c>
      <c r="ASM513" s="2" t="s">
        <v>943</v>
      </c>
      <c r="ASN513" s="2" t="s">
        <v>943</v>
      </c>
      <c r="ASO513" s="2" t="s">
        <v>943</v>
      </c>
      <c r="ASP513" s="2" t="s">
        <v>943</v>
      </c>
      <c r="ASQ513" s="2" t="s">
        <v>943</v>
      </c>
      <c r="ASR513" s="2" t="s">
        <v>943</v>
      </c>
      <c r="ASS513" s="2" t="s">
        <v>943</v>
      </c>
      <c r="AST513" s="2" t="s">
        <v>943</v>
      </c>
      <c r="ASU513" s="2" t="s">
        <v>943</v>
      </c>
      <c r="ASV513" s="2" t="s">
        <v>943</v>
      </c>
      <c r="ASW513" s="2" t="s">
        <v>943</v>
      </c>
      <c r="ASX513" s="2" t="s">
        <v>943</v>
      </c>
      <c r="ASY513" s="2" t="s">
        <v>943</v>
      </c>
      <c r="ASZ513" s="2" t="s">
        <v>943</v>
      </c>
      <c r="ATA513" s="2" t="s">
        <v>943</v>
      </c>
      <c r="ATB513" s="2" t="s">
        <v>943</v>
      </c>
      <c r="ATC513" s="2" t="s">
        <v>943</v>
      </c>
      <c r="ATD513" s="2" t="s">
        <v>943</v>
      </c>
      <c r="ATE513" s="2" t="s">
        <v>943</v>
      </c>
      <c r="ATF513" s="2" t="s">
        <v>943</v>
      </c>
      <c r="ATG513" s="2" t="s">
        <v>943</v>
      </c>
      <c r="ATH513" s="2" t="s">
        <v>943</v>
      </c>
      <c r="ATI513" s="2" t="s">
        <v>943</v>
      </c>
      <c r="ATJ513" s="2" t="s">
        <v>943</v>
      </c>
      <c r="ATK513" s="2" t="s">
        <v>943</v>
      </c>
      <c r="ATL513" s="2" t="s">
        <v>943</v>
      </c>
      <c r="ATM513" s="2" t="s">
        <v>943</v>
      </c>
      <c r="ATN513" s="2" t="s">
        <v>943</v>
      </c>
      <c r="ATO513" s="2" t="s">
        <v>943</v>
      </c>
      <c r="ATP513" s="2" t="s">
        <v>943</v>
      </c>
      <c r="ATQ513" s="2" t="s">
        <v>943</v>
      </c>
      <c r="ATR513" s="2" t="s">
        <v>943</v>
      </c>
      <c r="ATS513" s="2" t="s">
        <v>943</v>
      </c>
      <c r="ATT513" s="2" t="s">
        <v>943</v>
      </c>
      <c r="ATU513" s="2" t="s">
        <v>943</v>
      </c>
      <c r="ATV513" s="2" t="s">
        <v>943</v>
      </c>
      <c r="ATW513" s="2" t="s">
        <v>943</v>
      </c>
      <c r="ATX513" s="2" t="s">
        <v>943</v>
      </c>
      <c r="ATY513" s="2" t="s">
        <v>943</v>
      </c>
      <c r="ATZ513" s="2" t="s">
        <v>943</v>
      </c>
      <c r="AUA513" s="2" t="s">
        <v>943</v>
      </c>
      <c r="AUB513" s="2" t="s">
        <v>943</v>
      </c>
      <c r="AUC513" s="2" t="s">
        <v>943</v>
      </c>
      <c r="AUD513" s="2" t="s">
        <v>943</v>
      </c>
      <c r="AUE513" s="2" t="s">
        <v>943</v>
      </c>
      <c r="AUF513" s="2" t="s">
        <v>943</v>
      </c>
      <c r="AUG513" s="2" t="s">
        <v>943</v>
      </c>
      <c r="AUH513" s="2" t="s">
        <v>943</v>
      </c>
      <c r="AUI513" s="2" t="s">
        <v>943</v>
      </c>
      <c r="AUJ513" s="2" t="s">
        <v>943</v>
      </c>
      <c r="AUK513" s="2" t="s">
        <v>943</v>
      </c>
      <c r="AUL513" s="2" t="s">
        <v>943</v>
      </c>
      <c r="AUM513" s="2" t="s">
        <v>943</v>
      </c>
      <c r="AUN513" s="2" t="s">
        <v>943</v>
      </c>
      <c r="AUO513" s="2" t="s">
        <v>943</v>
      </c>
      <c r="AUP513" s="2" t="s">
        <v>943</v>
      </c>
      <c r="AUQ513" s="2" t="s">
        <v>943</v>
      </c>
      <c r="AUR513" s="2" t="s">
        <v>943</v>
      </c>
      <c r="AUS513" s="2" t="s">
        <v>943</v>
      </c>
      <c r="AUT513" s="2" t="s">
        <v>943</v>
      </c>
      <c r="AUU513" s="2" t="s">
        <v>943</v>
      </c>
      <c r="AUV513" s="2" t="s">
        <v>943</v>
      </c>
      <c r="AUW513" s="2" t="s">
        <v>943</v>
      </c>
      <c r="AUX513" s="2" t="s">
        <v>943</v>
      </c>
      <c r="AUY513" s="2" t="s">
        <v>943</v>
      </c>
      <c r="AUZ513" s="2" t="s">
        <v>943</v>
      </c>
      <c r="AVA513" s="2" t="s">
        <v>943</v>
      </c>
      <c r="AVB513" s="2" t="s">
        <v>943</v>
      </c>
      <c r="AVC513" s="2" t="s">
        <v>943</v>
      </c>
      <c r="AVD513" s="2" t="s">
        <v>943</v>
      </c>
      <c r="AVE513" s="2" t="s">
        <v>943</v>
      </c>
      <c r="AVF513" s="2" t="s">
        <v>943</v>
      </c>
      <c r="AVG513" s="2" t="s">
        <v>943</v>
      </c>
      <c r="AVH513" s="2" t="s">
        <v>943</v>
      </c>
      <c r="AVI513" s="2" t="s">
        <v>943</v>
      </c>
      <c r="AVJ513" s="2" t="s">
        <v>943</v>
      </c>
      <c r="AVK513" s="2" t="s">
        <v>943</v>
      </c>
      <c r="AVL513" s="2" t="s">
        <v>943</v>
      </c>
      <c r="AVM513" s="2" t="s">
        <v>943</v>
      </c>
      <c r="AVN513" s="2" t="s">
        <v>943</v>
      </c>
      <c r="AVO513" s="2" t="s">
        <v>943</v>
      </c>
      <c r="AVP513" s="2" t="s">
        <v>943</v>
      </c>
      <c r="AVQ513" s="2" t="s">
        <v>943</v>
      </c>
      <c r="AVR513" s="2" t="s">
        <v>943</v>
      </c>
      <c r="AVS513" s="2" t="s">
        <v>943</v>
      </c>
      <c r="AVT513" s="2" t="s">
        <v>943</v>
      </c>
      <c r="AVU513" s="2" t="s">
        <v>943</v>
      </c>
      <c r="AVV513" s="2" t="s">
        <v>943</v>
      </c>
      <c r="AVW513" s="2" t="s">
        <v>943</v>
      </c>
      <c r="AVX513" s="2" t="s">
        <v>943</v>
      </c>
      <c r="AVY513" s="2" t="s">
        <v>943</v>
      </c>
      <c r="AVZ513" s="2" t="s">
        <v>943</v>
      </c>
      <c r="AWA513" s="2" t="s">
        <v>943</v>
      </c>
      <c r="AWB513" s="2" t="s">
        <v>943</v>
      </c>
      <c r="AWC513" s="2" t="s">
        <v>943</v>
      </c>
      <c r="AWD513" s="2" t="s">
        <v>943</v>
      </c>
      <c r="AWE513" s="2" t="s">
        <v>943</v>
      </c>
      <c r="AWF513" s="2" t="s">
        <v>943</v>
      </c>
      <c r="AWG513" s="2" t="s">
        <v>943</v>
      </c>
      <c r="AWH513" s="2" t="s">
        <v>943</v>
      </c>
      <c r="AWI513" s="2" t="s">
        <v>943</v>
      </c>
      <c r="AWJ513" s="2" t="s">
        <v>943</v>
      </c>
      <c r="AWK513" s="2" t="s">
        <v>943</v>
      </c>
      <c r="AWL513" s="2" t="s">
        <v>943</v>
      </c>
      <c r="AWM513" s="2" t="s">
        <v>943</v>
      </c>
      <c r="AWN513" s="2" t="s">
        <v>943</v>
      </c>
      <c r="AWO513" s="2" t="s">
        <v>943</v>
      </c>
      <c r="AWP513" s="2" t="s">
        <v>943</v>
      </c>
      <c r="AWQ513" s="2" t="s">
        <v>943</v>
      </c>
      <c r="AWR513" s="2" t="s">
        <v>943</v>
      </c>
      <c r="AWS513" s="2" t="s">
        <v>943</v>
      </c>
      <c r="AWT513" s="2" t="s">
        <v>943</v>
      </c>
      <c r="AWU513" s="2" t="s">
        <v>943</v>
      </c>
      <c r="AWV513" s="2" t="s">
        <v>943</v>
      </c>
      <c r="AWW513" s="2" t="s">
        <v>943</v>
      </c>
      <c r="AWX513" s="2" t="s">
        <v>943</v>
      </c>
      <c r="AWY513" s="2" t="s">
        <v>943</v>
      </c>
      <c r="AWZ513" s="2" t="s">
        <v>943</v>
      </c>
      <c r="AXA513" s="2" t="s">
        <v>943</v>
      </c>
      <c r="AXB513" s="2" t="s">
        <v>943</v>
      </c>
      <c r="AXC513" s="2" t="s">
        <v>943</v>
      </c>
      <c r="AXD513" s="2" t="s">
        <v>943</v>
      </c>
      <c r="AXE513" s="2" t="s">
        <v>943</v>
      </c>
      <c r="AXF513" s="2" t="s">
        <v>943</v>
      </c>
      <c r="AXG513" s="2" t="s">
        <v>943</v>
      </c>
      <c r="AXH513" s="2" t="s">
        <v>943</v>
      </c>
      <c r="AXI513" s="2" t="s">
        <v>943</v>
      </c>
      <c r="AXJ513" s="2" t="s">
        <v>943</v>
      </c>
      <c r="AXK513" s="2" t="s">
        <v>943</v>
      </c>
      <c r="AXL513" s="2" t="s">
        <v>943</v>
      </c>
      <c r="AXM513" s="2" t="s">
        <v>943</v>
      </c>
      <c r="AXN513" s="2" t="s">
        <v>943</v>
      </c>
      <c r="AXO513" s="2" t="s">
        <v>943</v>
      </c>
      <c r="AXP513" s="2" t="s">
        <v>943</v>
      </c>
      <c r="AXQ513" s="2" t="s">
        <v>943</v>
      </c>
      <c r="AXR513" s="2" t="s">
        <v>943</v>
      </c>
      <c r="AXS513" s="2" t="s">
        <v>943</v>
      </c>
      <c r="AXT513" s="2" t="s">
        <v>943</v>
      </c>
      <c r="AXU513" s="2" t="s">
        <v>943</v>
      </c>
      <c r="AXV513" s="2" t="s">
        <v>943</v>
      </c>
      <c r="AXW513" s="2" t="s">
        <v>943</v>
      </c>
      <c r="AXX513" s="2" t="s">
        <v>943</v>
      </c>
      <c r="AXY513" s="2" t="s">
        <v>943</v>
      </c>
      <c r="AXZ513" s="2" t="s">
        <v>943</v>
      </c>
      <c r="AYA513" s="2" t="s">
        <v>943</v>
      </c>
      <c r="AYB513" s="2" t="s">
        <v>943</v>
      </c>
      <c r="AYC513" s="2" t="s">
        <v>943</v>
      </c>
      <c r="AYD513" s="2" t="s">
        <v>943</v>
      </c>
      <c r="AYE513" s="2" t="s">
        <v>943</v>
      </c>
      <c r="AYF513" s="2" t="s">
        <v>943</v>
      </c>
      <c r="AYG513" s="2" t="s">
        <v>943</v>
      </c>
      <c r="AYH513" s="2" t="s">
        <v>943</v>
      </c>
      <c r="AYI513" s="2" t="s">
        <v>943</v>
      </c>
      <c r="AYJ513" s="2" t="s">
        <v>943</v>
      </c>
      <c r="AYK513" s="2" t="s">
        <v>943</v>
      </c>
      <c r="AYL513" s="2" t="s">
        <v>943</v>
      </c>
      <c r="AYM513" s="2" t="s">
        <v>943</v>
      </c>
      <c r="AYN513" s="2" t="s">
        <v>943</v>
      </c>
      <c r="AYO513" s="2" t="s">
        <v>943</v>
      </c>
      <c r="AYP513" s="2" t="s">
        <v>943</v>
      </c>
      <c r="AYQ513" s="2" t="s">
        <v>943</v>
      </c>
      <c r="AYR513" s="2" t="s">
        <v>943</v>
      </c>
      <c r="AYS513" s="2" t="s">
        <v>943</v>
      </c>
      <c r="AYT513" s="2" t="s">
        <v>943</v>
      </c>
      <c r="AYU513" s="2" t="s">
        <v>943</v>
      </c>
      <c r="AYV513" s="2" t="s">
        <v>943</v>
      </c>
      <c r="AYW513" s="2" t="s">
        <v>943</v>
      </c>
      <c r="AYX513" s="2" t="s">
        <v>943</v>
      </c>
      <c r="AYY513" s="2" t="s">
        <v>943</v>
      </c>
      <c r="AYZ513" s="2" t="s">
        <v>943</v>
      </c>
      <c r="AZA513" s="2" t="s">
        <v>943</v>
      </c>
      <c r="AZB513" s="2" t="s">
        <v>943</v>
      </c>
      <c r="AZC513" s="2" t="s">
        <v>943</v>
      </c>
      <c r="AZD513" s="2" t="s">
        <v>943</v>
      </c>
      <c r="AZE513" s="2" t="s">
        <v>943</v>
      </c>
      <c r="AZF513" s="2" t="s">
        <v>943</v>
      </c>
      <c r="AZG513" s="2" t="s">
        <v>943</v>
      </c>
      <c r="AZH513" s="2" t="s">
        <v>943</v>
      </c>
      <c r="AZI513" s="2" t="s">
        <v>943</v>
      </c>
      <c r="AZJ513" s="2" t="s">
        <v>943</v>
      </c>
      <c r="AZK513" s="2" t="s">
        <v>943</v>
      </c>
      <c r="AZL513" s="2" t="s">
        <v>943</v>
      </c>
      <c r="AZM513" s="2" t="s">
        <v>943</v>
      </c>
      <c r="AZN513" s="2" t="s">
        <v>943</v>
      </c>
      <c r="AZO513" s="2" t="s">
        <v>943</v>
      </c>
      <c r="AZP513" s="2" t="s">
        <v>943</v>
      </c>
      <c r="AZQ513" s="2" t="s">
        <v>943</v>
      </c>
      <c r="AZR513" s="2" t="s">
        <v>943</v>
      </c>
      <c r="AZS513" s="2" t="s">
        <v>943</v>
      </c>
      <c r="AZT513" s="2" t="s">
        <v>943</v>
      </c>
      <c r="AZU513" s="2" t="s">
        <v>943</v>
      </c>
      <c r="AZV513" s="2" t="s">
        <v>943</v>
      </c>
      <c r="AZW513" s="2" t="s">
        <v>943</v>
      </c>
      <c r="AZX513" s="2" t="s">
        <v>943</v>
      </c>
      <c r="AZY513" s="2" t="s">
        <v>943</v>
      </c>
      <c r="AZZ513" s="2" t="s">
        <v>943</v>
      </c>
      <c r="BAA513" s="2" t="s">
        <v>943</v>
      </c>
      <c r="BAB513" s="2" t="s">
        <v>943</v>
      </c>
      <c r="BAC513" s="2" t="s">
        <v>943</v>
      </c>
      <c r="BAD513" s="2" t="s">
        <v>943</v>
      </c>
      <c r="BAE513" s="2" t="s">
        <v>943</v>
      </c>
      <c r="BAF513" s="2" t="s">
        <v>943</v>
      </c>
      <c r="BAG513" s="2" t="s">
        <v>943</v>
      </c>
      <c r="BAH513" s="2" t="s">
        <v>943</v>
      </c>
      <c r="BAI513" s="2" t="s">
        <v>943</v>
      </c>
      <c r="BAJ513" s="2" t="s">
        <v>943</v>
      </c>
      <c r="BAK513" s="2" t="s">
        <v>943</v>
      </c>
      <c r="BAL513" s="2" t="s">
        <v>943</v>
      </c>
      <c r="BAM513" s="2" t="s">
        <v>943</v>
      </c>
      <c r="BAN513" s="2" t="s">
        <v>943</v>
      </c>
      <c r="BAO513" s="2" t="s">
        <v>943</v>
      </c>
      <c r="BAP513" s="2" t="s">
        <v>943</v>
      </c>
      <c r="BAQ513" s="2" t="s">
        <v>943</v>
      </c>
      <c r="BAR513" s="2" t="s">
        <v>943</v>
      </c>
      <c r="BAS513" s="2" t="s">
        <v>943</v>
      </c>
      <c r="BAT513" s="2" t="s">
        <v>943</v>
      </c>
      <c r="BAU513" s="2" t="s">
        <v>943</v>
      </c>
      <c r="BAV513" s="2" t="s">
        <v>943</v>
      </c>
      <c r="BAW513" s="2" t="s">
        <v>943</v>
      </c>
      <c r="BAX513" s="2" t="s">
        <v>943</v>
      </c>
      <c r="BAY513" s="2" t="s">
        <v>943</v>
      </c>
      <c r="BAZ513" s="2" t="s">
        <v>943</v>
      </c>
      <c r="BBA513" s="2" t="s">
        <v>943</v>
      </c>
      <c r="BBB513" s="2" t="s">
        <v>943</v>
      </c>
      <c r="BBC513" s="2" t="s">
        <v>943</v>
      </c>
      <c r="BBD513" s="2" t="s">
        <v>943</v>
      </c>
      <c r="BBE513" s="2" t="s">
        <v>943</v>
      </c>
      <c r="BBF513" s="2" t="s">
        <v>943</v>
      </c>
      <c r="BBG513" s="2" t="s">
        <v>943</v>
      </c>
      <c r="BBH513" s="2" t="s">
        <v>943</v>
      </c>
      <c r="BBI513" s="2" t="s">
        <v>943</v>
      </c>
      <c r="BBJ513" s="2" t="s">
        <v>943</v>
      </c>
      <c r="BBK513" s="2" t="s">
        <v>943</v>
      </c>
      <c r="BBL513" s="2" t="s">
        <v>943</v>
      </c>
      <c r="BBM513" s="2" t="s">
        <v>943</v>
      </c>
      <c r="BBN513" s="2" t="s">
        <v>943</v>
      </c>
      <c r="BBO513" s="2" t="s">
        <v>943</v>
      </c>
      <c r="BBP513" s="2" t="s">
        <v>943</v>
      </c>
      <c r="BBQ513" s="2" t="s">
        <v>943</v>
      </c>
      <c r="BBR513" s="2" t="s">
        <v>943</v>
      </c>
      <c r="BBS513" s="2" t="s">
        <v>943</v>
      </c>
      <c r="BBT513" s="2" t="s">
        <v>943</v>
      </c>
      <c r="BBU513" s="2" t="s">
        <v>943</v>
      </c>
      <c r="BBV513" s="2" t="s">
        <v>943</v>
      </c>
      <c r="BBW513" s="2" t="s">
        <v>943</v>
      </c>
      <c r="BBX513" s="2" t="s">
        <v>943</v>
      </c>
      <c r="BBY513" s="2" t="s">
        <v>943</v>
      </c>
      <c r="BBZ513" s="2" t="s">
        <v>943</v>
      </c>
      <c r="BCA513" s="2" t="s">
        <v>943</v>
      </c>
      <c r="BCB513" s="2" t="s">
        <v>943</v>
      </c>
      <c r="BCC513" s="2" t="s">
        <v>943</v>
      </c>
      <c r="BCD513" s="2" t="s">
        <v>943</v>
      </c>
      <c r="BCE513" s="2" t="s">
        <v>943</v>
      </c>
      <c r="BCF513" s="2" t="s">
        <v>943</v>
      </c>
      <c r="BCG513" s="2" t="s">
        <v>943</v>
      </c>
      <c r="BCH513" s="2" t="s">
        <v>943</v>
      </c>
      <c r="BCI513" s="2" t="s">
        <v>943</v>
      </c>
      <c r="BCJ513" s="2" t="s">
        <v>943</v>
      </c>
      <c r="BCK513" s="2" t="s">
        <v>943</v>
      </c>
      <c r="BCL513" s="2" t="s">
        <v>943</v>
      </c>
      <c r="BCM513" s="2" t="s">
        <v>943</v>
      </c>
      <c r="BCN513" s="2" t="s">
        <v>943</v>
      </c>
      <c r="BCO513" s="2" t="s">
        <v>943</v>
      </c>
      <c r="BCP513" s="2" t="s">
        <v>943</v>
      </c>
      <c r="BCQ513" s="2" t="s">
        <v>943</v>
      </c>
      <c r="BCR513" s="2" t="s">
        <v>943</v>
      </c>
      <c r="BCS513" s="2" t="s">
        <v>943</v>
      </c>
      <c r="BCT513" s="2" t="s">
        <v>943</v>
      </c>
      <c r="BCU513" s="2" t="s">
        <v>943</v>
      </c>
      <c r="BCV513" s="2" t="s">
        <v>943</v>
      </c>
      <c r="BCW513" s="2" t="s">
        <v>943</v>
      </c>
      <c r="BCX513" s="2" t="s">
        <v>943</v>
      </c>
      <c r="BCY513" s="2" t="s">
        <v>943</v>
      </c>
      <c r="BCZ513" s="2" t="s">
        <v>943</v>
      </c>
      <c r="BDA513" s="2" t="s">
        <v>943</v>
      </c>
      <c r="BDB513" s="2" t="s">
        <v>943</v>
      </c>
      <c r="BDC513" s="2" t="s">
        <v>943</v>
      </c>
      <c r="BDD513" s="2" t="s">
        <v>943</v>
      </c>
      <c r="BDE513" s="2" t="s">
        <v>943</v>
      </c>
      <c r="BDF513" s="2" t="s">
        <v>943</v>
      </c>
      <c r="BDG513" s="2" t="s">
        <v>943</v>
      </c>
      <c r="BDH513" s="2" t="s">
        <v>943</v>
      </c>
      <c r="BDI513" s="2" t="s">
        <v>943</v>
      </c>
      <c r="BDJ513" s="2" t="s">
        <v>943</v>
      </c>
      <c r="BDK513" s="2" t="s">
        <v>943</v>
      </c>
      <c r="BDL513" s="2" t="s">
        <v>943</v>
      </c>
      <c r="BDM513" s="2" t="s">
        <v>943</v>
      </c>
      <c r="BDN513" s="2" t="s">
        <v>943</v>
      </c>
      <c r="BDO513" s="2" t="s">
        <v>943</v>
      </c>
      <c r="BDP513" s="2" t="s">
        <v>943</v>
      </c>
      <c r="BDQ513" s="2" t="s">
        <v>943</v>
      </c>
      <c r="BDR513" s="2" t="s">
        <v>943</v>
      </c>
      <c r="BDS513" s="2" t="s">
        <v>943</v>
      </c>
      <c r="BDT513" s="2" t="s">
        <v>943</v>
      </c>
      <c r="BDU513" s="2" t="s">
        <v>943</v>
      </c>
      <c r="BDV513" s="2" t="s">
        <v>943</v>
      </c>
      <c r="BDW513" s="2" t="s">
        <v>943</v>
      </c>
      <c r="BDX513" s="2" t="s">
        <v>943</v>
      </c>
      <c r="BDY513" s="2" t="s">
        <v>943</v>
      </c>
      <c r="BDZ513" s="2" t="s">
        <v>943</v>
      </c>
      <c r="BEA513" s="2" t="s">
        <v>943</v>
      </c>
      <c r="BEB513" s="2" t="s">
        <v>943</v>
      </c>
      <c r="BEC513" s="2" t="s">
        <v>943</v>
      </c>
      <c r="BED513" s="2" t="s">
        <v>943</v>
      </c>
      <c r="BEE513" s="2" t="s">
        <v>943</v>
      </c>
      <c r="BEF513" s="2" t="s">
        <v>943</v>
      </c>
      <c r="BEG513" s="2" t="s">
        <v>943</v>
      </c>
      <c r="BEH513" s="2" t="s">
        <v>943</v>
      </c>
      <c r="BEI513" s="2" t="s">
        <v>943</v>
      </c>
      <c r="BEJ513" s="2" t="s">
        <v>943</v>
      </c>
      <c r="BEK513" s="2" t="s">
        <v>943</v>
      </c>
      <c r="BEL513" s="2" t="s">
        <v>943</v>
      </c>
      <c r="BEM513" s="2" t="s">
        <v>943</v>
      </c>
      <c r="BEN513" s="2" t="s">
        <v>943</v>
      </c>
      <c r="BEO513" s="2" t="s">
        <v>943</v>
      </c>
      <c r="BEP513" s="2" t="s">
        <v>943</v>
      </c>
      <c r="BEQ513" s="2" t="s">
        <v>943</v>
      </c>
      <c r="BER513" s="2" t="s">
        <v>943</v>
      </c>
      <c r="BES513" s="2" t="s">
        <v>943</v>
      </c>
      <c r="BET513" s="2" t="s">
        <v>943</v>
      </c>
      <c r="BEU513" s="2" t="s">
        <v>943</v>
      </c>
      <c r="BEV513" s="2" t="s">
        <v>943</v>
      </c>
      <c r="BEW513" s="2" t="s">
        <v>943</v>
      </c>
      <c r="BEX513" s="2" t="s">
        <v>943</v>
      </c>
      <c r="BEY513" s="2" t="s">
        <v>943</v>
      </c>
      <c r="BEZ513" s="2" t="s">
        <v>943</v>
      </c>
      <c r="BFA513" s="2" t="s">
        <v>943</v>
      </c>
      <c r="BFB513" s="2" t="s">
        <v>943</v>
      </c>
      <c r="BFC513" s="2" t="s">
        <v>943</v>
      </c>
      <c r="BFD513" s="2" t="s">
        <v>943</v>
      </c>
      <c r="BFE513" s="2" t="s">
        <v>943</v>
      </c>
      <c r="BFF513" s="2" t="s">
        <v>943</v>
      </c>
      <c r="BFG513" s="2" t="s">
        <v>943</v>
      </c>
      <c r="BFH513" s="2" t="s">
        <v>943</v>
      </c>
      <c r="BFI513" s="2" t="s">
        <v>943</v>
      </c>
      <c r="BFJ513" s="2" t="s">
        <v>943</v>
      </c>
      <c r="BFK513" s="2" t="s">
        <v>943</v>
      </c>
      <c r="BFL513" s="2" t="s">
        <v>943</v>
      </c>
      <c r="BFM513" s="2" t="s">
        <v>943</v>
      </c>
      <c r="BFN513" s="2" t="s">
        <v>943</v>
      </c>
      <c r="BFO513" s="2" t="s">
        <v>943</v>
      </c>
      <c r="BFP513" s="2" t="s">
        <v>943</v>
      </c>
      <c r="BFQ513" s="2" t="s">
        <v>943</v>
      </c>
      <c r="BFR513" s="2" t="s">
        <v>943</v>
      </c>
      <c r="BFS513" s="2" t="s">
        <v>943</v>
      </c>
      <c r="BFT513" s="2" t="s">
        <v>943</v>
      </c>
      <c r="BFU513" s="2" t="s">
        <v>943</v>
      </c>
      <c r="BFV513" s="2" t="s">
        <v>943</v>
      </c>
      <c r="BFW513" s="2" t="s">
        <v>943</v>
      </c>
      <c r="BFX513" s="2" t="s">
        <v>943</v>
      </c>
      <c r="BFY513" s="2" t="s">
        <v>943</v>
      </c>
      <c r="BFZ513" s="2" t="s">
        <v>943</v>
      </c>
      <c r="BGA513" s="2" t="s">
        <v>943</v>
      </c>
      <c r="BGB513" s="2" t="s">
        <v>943</v>
      </c>
      <c r="BGC513" s="2" t="s">
        <v>943</v>
      </c>
      <c r="BGD513" s="2" t="s">
        <v>943</v>
      </c>
      <c r="BGE513" s="2" t="s">
        <v>943</v>
      </c>
      <c r="BGF513" s="2" t="s">
        <v>943</v>
      </c>
      <c r="BGG513" s="2" t="s">
        <v>943</v>
      </c>
      <c r="BGH513" s="2" t="s">
        <v>943</v>
      </c>
      <c r="BGI513" s="2" t="s">
        <v>943</v>
      </c>
      <c r="BGJ513" s="2" t="s">
        <v>943</v>
      </c>
      <c r="BGK513" s="2" t="s">
        <v>943</v>
      </c>
      <c r="BGL513" s="2" t="s">
        <v>943</v>
      </c>
      <c r="BGM513" s="2" t="s">
        <v>943</v>
      </c>
      <c r="BGN513" s="2" t="s">
        <v>943</v>
      </c>
      <c r="BGO513" s="2" t="s">
        <v>943</v>
      </c>
      <c r="BGP513" s="2" t="s">
        <v>943</v>
      </c>
      <c r="BGQ513" s="2" t="s">
        <v>943</v>
      </c>
      <c r="BGR513" s="2" t="s">
        <v>943</v>
      </c>
      <c r="BGS513" s="2" t="s">
        <v>943</v>
      </c>
      <c r="BGT513" s="2" t="s">
        <v>943</v>
      </c>
      <c r="BGU513" s="2" t="s">
        <v>943</v>
      </c>
      <c r="BGV513" s="2" t="s">
        <v>943</v>
      </c>
      <c r="BGW513" s="2" t="s">
        <v>943</v>
      </c>
      <c r="BGX513" s="2" t="s">
        <v>943</v>
      </c>
      <c r="BGY513" s="2" t="s">
        <v>943</v>
      </c>
      <c r="BGZ513" s="2" t="s">
        <v>943</v>
      </c>
      <c r="BHA513" s="2" t="s">
        <v>943</v>
      </c>
      <c r="BHB513" s="2" t="s">
        <v>943</v>
      </c>
      <c r="BHC513" s="2" t="s">
        <v>943</v>
      </c>
      <c r="BHD513" s="2" t="s">
        <v>943</v>
      </c>
      <c r="BHE513" s="2" t="s">
        <v>943</v>
      </c>
      <c r="BHF513" s="2" t="s">
        <v>943</v>
      </c>
      <c r="BHG513" s="2" t="s">
        <v>943</v>
      </c>
      <c r="BHH513" s="2" t="s">
        <v>943</v>
      </c>
      <c r="BHI513" s="2" t="s">
        <v>943</v>
      </c>
      <c r="BHJ513" s="2" t="s">
        <v>943</v>
      </c>
      <c r="BHK513" s="2" t="s">
        <v>943</v>
      </c>
      <c r="BHL513" s="2" t="s">
        <v>943</v>
      </c>
      <c r="BHM513" s="2" t="s">
        <v>943</v>
      </c>
      <c r="BHN513" s="2" t="s">
        <v>943</v>
      </c>
      <c r="BHO513" s="2" t="s">
        <v>943</v>
      </c>
      <c r="BHP513" s="2" t="s">
        <v>943</v>
      </c>
      <c r="BHQ513" s="2" t="s">
        <v>943</v>
      </c>
      <c r="BHR513" s="2" t="s">
        <v>943</v>
      </c>
      <c r="BHS513" s="2" t="s">
        <v>943</v>
      </c>
      <c r="BHT513" s="2" t="s">
        <v>943</v>
      </c>
      <c r="BHU513" s="2" t="s">
        <v>943</v>
      </c>
      <c r="BHV513" s="2" t="s">
        <v>943</v>
      </c>
      <c r="BHW513" s="2" t="s">
        <v>943</v>
      </c>
      <c r="BHX513" s="2" t="s">
        <v>943</v>
      </c>
      <c r="BHY513" s="2" t="s">
        <v>943</v>
      </c>
      <c r="BHZ513" s="2" t="s">
        <v>943</v>
      </c>
      <c r="BIA513" s="2" t="s">
        <v>943</v>
      </c>
      <c r="BIB513" s="2" t="s">
        <v>943</v>
      </c>
      <c r="BIC513" s="2" t="s">
        <v>943</v>
      </c>
      <c r="BID513" s="2" t="s">
        <v>943</v>
      </c>
      <c r="BIE513" s="2" t="s">
        <v>943</v>
      </c>
      <c r="BIF513" s="2" t="s">
        <v>943</v>
      </c>
      <c r="BIG513" s="2" t="s">
        <v>943</v>
      </c>
      <c r="BIH513" s="2" t="s">
        <v>943</v>
      </c>
      <c r="BII513" s="2" t="s">
        <v>943</v>
      </c>
      <c r="BIJ513" s="2" t="s">
        <v>943</v>
      </c>
      <c r="BIK513" s="2" t="s">
        <v>943</v>
      </c>
      <c r="BIL513" s="2" t="s">
        <v>943</v>
      </c>
      <c r="BIM513" s="2" t="s">
        <v>943</v>
      </c>
      <c r="BIN513" s="2" t="s">
        <v>943</v>
      </c>
      <c r="BIO513" s="2" t="s">
        <v>943</v>
      </c>
      <c r="BIP513" s="2" t="s">
        <v>943</v>
      </c>
      <c r="BIQ513" s="2" t="s">
        <v>943</v>
      </c>
      <c r="BIR513" s="2" t="s">
        <v>943</v>
      </c>
      <c r="BIS513" s="2" t="s">
        <v>943</v>
      </c>
      <c r="BIT513" s="2" t="s">
        <v>943</v>
      </c>
      <c r="BIU513" s="2" t="s">
        <v>943</v>
      </c>
      <c r="BIV513" s="2" t="s">
        <v>943</v>
      </c>
      <c r="BIW513" s="2" t="s">
        <v>943</v>
      </c>
      <c r="BIX513" s="2" t="s">
        <v>943</v>
      </c>
      <c r="BIY513" s="2" t="s">
        <v>943</v>
      </c>
      <c r="BIZ513" s="2" t="s">
        <v>943</v>
      </c>
      <c r="BJA513" s="2" t="s">
        <v>943</v>
      </c>
      <c r="BJB513" s="2" t="s">
        <v>943</v>
      </c>
      <c r="BJC513" s="2" t="s">
        <v>943</v>
      </c>
      <c r="BJD513" s="2" t="s">
        <v>943</v>
      </c>
      <c r="BJE513" s="2" t="s">
        <v>943</v>
      </c>
      <c r="BJF513" s="2" t="s">
        <v>943</v>
      </c>
      <c r="BJG513" s="2" t="s">
        <v>943</v>
      </c>
      <c r="BJH513" s="2" t="s">
        <v>943</v>
      </c>
      <c r="BJI513" s="2" t="s">
        <v>943</v>
      </c>
      <c r="BJJ513" s="2" t="s">
        <v>943</v>
      </c>
      <c r="BJK513" s="2" t="s">
        <v>943</v>
      </c>
      <c r="BJL513" s="2" t="s">
        <v>943</v>
      </c>
      <c r="BJM513" s="2" t="s">
        <v>943</v>
      </c>
      <c r="BJN513" s="2" t="s">
        <v>943</v>
      </c>
      <c r="BJO513" s="2" t="s">
        <v>943</v>
      </c>
      <c r="BJP513" s="2" t="s">
        <v>943</v>
      </c>
      <c r="BJQ513" s="2" t="s">
        <v>943</v>
      </c>
      <c r="BJR513" s="2" t="s">
        <v>943</v>
      </c>
      <c r="BJS513" s="2" t="s">
        <v>943</v>
      </c>
      <c r="BJT513" s="2" t="s">
        <v>943</v>
      </c>
      <c r="BJU513" s="2" t="s">
        <v>943</v>
      </c>
      <c r="BJV513" s="2" t="s">
        <v>943</v>
      </c>
      <c r="BJW513" s="2" t="s">
        <v>943</v>
      </c>
      <c r="BJX513" s="2" t="s">
        <v>943</v>
      </c>
      <c r="BJY513" s="2" t="s">
        <v>943</v>
      </c>
      <c r="BJZ513" s="2" t="s">
        <v>943</v>
      </c>
      <c r="BKA513" s="2" t="s">
        <v>943</v>
      </c>
      <c r="BKB513" s="2" t="s">
        <v>943</v>
      </c>
      <c r="BKC513" s="2" t="s">
        <v>943</v>
      </c>
      <c r="BKD513" s="2" t="s">
        <v>943</v>
      </c>
      <c r="BKE513" s="2" t="s">
        <v>943</v>
      </c>
      <c r="BKF513" s="2" t="s">
        <v>943</v>
      </c>
      <c r="BKG513" s="2" t="s">
        <v>943</v>
      </c>
      <c r="BKH513" s="2" t="s">
        <v>943</v>
      </c>
      <c r="BKI513" s="2" t="s">
        <v>943</v>
      </c>
      <c r="BKJ513" s="2" t="s">
        <v>943</v>
      </c>
      <c r="BKK513" s="2" t="s">
        <v>943</v>
      </c>
      <c r="BKL513" s="2" t="s">
        <v>943</v>
      </c>
      <c r="BKM513" s="2" t="s">
        <v>943</v>
      </c>
      <c r="BKN513" s="2" t="s">
        <v>943</v>
      </c>
      <c r="BKO513" s="2" t="s">
        <v>943</v>
      </c>
      <c r="BKP513" s="2" t="s">
        <v>943</v>
      </c>
      <c r="BKQ513" s="2" t="s">
        <v>943</v>
      </c>
      <c r="BKR513" s="2" t="s">
        <v>943</v>
      </c>
      <c r="BKS513" s="2" t="s">
        <v>943</v>
      </c>
      <c r="BKT513" s="2" t="s">
        <v>943</v>
      </c>
      <c r="BKU513" s="2" t="s">
        <v>943</v>
      </c>
      <c r="BKV513" s="2" t="s">
        <v>943</v>
      </c>
      <c r="BKW513" s="2" t="s">
        <v>943</v>
      </c>
      <c r="BKX513" s="2" t="s">
        <v>943</v>
      </c>
      <c r="BKY513" s="2" t="s">
        <v>943</v>
      </c>
      <c r="BKZ513" s="2" t="s">
        <v>943</v>
      </c>
      <c r="BLA513" s="2" t="s">
        <v>943</v>
      </c>
      <c r="BLB513" s="2" t="s">
        <v>943</v>
      </c>
      <c r="BLC513" s="2" t="s">
        <v>943</v>
      </c>
      <c r="BLD513" s="2" t="s">
        <v>943</v>
      </c>
      <c r="BLE513" s="2" t="s">
        <v>943</v>
      </c>
      <c r="BLF513" s="2" t="s">
        <v>943</v>
      </c>
      <c r="BLG513" s="2" t="s">
        <v>943</v>
      </c>
      <c r="BLH513" s="2" t="s">
        <v>943</v>
      </c>
      <c r="BLI513" s="2" t="s">
        <v>943</v>
      </c>
      <c r="BLJ513" s="2" t="s">
        <v>943</v>
      </c>
      <c r="BLK513" s="2" t="s">
        <v>943</v>
      </c>
      <c r="BLL513" s="2" t="s">
        <v>943</v>
      </c>
      <c r="BLM513" s="2" t="s">
        <v>943</v>
      </c>
      <c r="BLN513" s="2" t="s">
        <v>943</v>
      </c>
      <c r="BLO513" s="2" t="s">
        <v>943</v>
      </c>
      <c r="BLP513" s="2" t="s">
        <v>943</v>
      </c>
      <c r="BLQ513" s="2" t="s">
        <v>943</v>
      </c>
      <c r="BLR513" s="2" t="s">
        <v>943</v>
      </c>
      <c r="BLS513" s="2" t="s">
        <v>943</v>
      </c>
      <c r="BLT513" s="2" t="s">
        <v>943</v>
      </c>
      <c r="BLU513" s="2" t="s">
        <v>943</v>
      </c>
      <c r="BLV513" s="2" t="s">
        <v>943</v>
      </c>
      <c r="BLW513" s="2" t="s">
        <v>943</v>
      </c>
      <c r="BLX513" s="2" t="s">
        <v>943</v>
      </c>
      <c r="BLY513" s="2" t="s">
        <v>943</v>
      </c>
      <c r="BLZ513" s="2" t="s">
        <v>943</v>
      </c>
      <c r="BMA513" s="2" t="s">
        <v>943</v>
      </c>
      <c r="BMB513" s="2" t="s">
        <v>943</v>
      </c>
      <c r="BMC513" s="2" t="s">
        <v>943</v>
      </c>
      <c r="BMD513" s="2" t="s">
        <v>943</v>
      </c>
      <c r="BME513" s="2" t="s">
        <v>943</v>
      </c>
      <c r="BMF513" s="2" t="s">
        <v>943</v>
      </c>
      <c r="BMG513" s="2" t="s">
        <v>943</v>
      </c>
      <c r="BMH513" s="2" t="s">
        <v>943</v>
      </c>
      <c r="BMI513" s="2" t="s">
        <v>943</v>
      </c>
      <c r="BMJ513" s="2" t="s">
        <v>943</v>
      </c>
      <c r="BMK513" s="2" t="s">
        <v>943</v>
      </c>
      <c r="BML513" s="2" t="s">
        <v>943</v>
      </c>
      <c r="BMM513" s="2" t="s">
        <v>943</v>
      </c>
      <c r="BMN513" s="2" t="s">
        <v>943</v>
      </c>
      <c r="BMO513" s="2" t="s">
        <v>943</v>
      </c>
      <c r="BMP513" s="2" t="s">
        <v>943</v>
      </c>
      <c r="BMQ513" s="2" t="s">
        <v>943</v>
      </c>
      <c r="BMR513" s="2" t="s">
        <v>943</v>
      </c>
      <c r="BMS513" s="2" t="s">
        <v>943</v>
      </c>
      <c r="BMT513" s="2" t="s">
        <v>943</v>
      </c>
      <c r="BMU513" s="2" t="s">
        <v>943</v>
      </c>
      <c r="BMV513" s="2" t="s">
        <v>943</v>
      </c>
      <c r="BMW513" s="2" t="s">
        <v>943</v>
      </c>
      <c r="BMX513" s="2" t="s">
        <v>943</v>
      </c>
      <c r="BMY513" s="2" t="s">
        <v>943</v>
      </c>
      <c r="BMZ513" s="2" t="s">
        <v>943</v>
      </c>
      <c r="BNA513" s="2" t="s">
        <v>943</v>
      </c>
      <c r="BNB513" s="2" t="s">
        <v>943</v>
      </c>
      <c r="BNC513" s="2" t="s">
        <v>943</v>
      </c>
      <c r="BND513" s="2" t="s">
        <v>943</v>
      </c>
      <c r="BNE513" s="2" t="s">
        <v>943</v>
      </c>
      <c r="BNF513" s="2" t="s">
        <v>943</v>
      </c>
      <c r="BNG513" s="2" t="s">
        <v>943</v>
      </c>
      <c r="BNH513" s="2" t="s">
        <v>943</v>
      </c>
      <c r="BNI513" s="2" t="s">
        <v>943</v>
      </c>
      <c r="BNJ513" s="2" t="s">
        <v>943</v>
      </c>
      <c r="BNK513" s="2" t="s">
        <v>943</v>
      </c>
      <c r="BNL513" s="2" t="s">
        <v>943</v>
      </c>
      <c r="BNM513" s="2" t="s">
        <v>943</v>
      </c>
      <c r="BNN513" s="2" t="s">
        <v>943</v>
      </c>
      <c r="BNO513" s="2" t="s">
        <v>943</v>
      </c>
      <c r="BNP513" s="2" t="s">
        <v>943</v>
      </c>
      <c r="BNQ513" s="2" t="s">
        <v>943</v>
      </c>
      <c r="BNR513" s="2" t="s">
        <v>943</v>
      </c>
      <c r="BNS513" s="2" t="s">
        <v>943</v>
      </c>
      <c r="BNT513" s="2" t="s">
        <v>943</v>
      </c>
      <c r="BNU513" s="2" t="s">
        <v>943</v>
      </c>
      <c r="BNV513" s="2" t="s">
        <v>943</v>
      </c>
      <c r="BNW513" s="2" t="s">
        <v>943</v>
      </c>
      <c r="BNX513" s="2" t="s">
        <v>943</v>
      </c>
      <c r="BNY513" s="2" t="s">
        <v>943</v>
      </c>
      <c r="BNZ513" s="2" t="s">
        <v>943</v>
      </c>
      <c r="BOA513" s="2" t="s">
        <v>943</v>
      </c>
      <c r="BOB513" s="2" t="s">
        <v>943</v>
      </c>
      <c r="BOC513" s="2" t="s">
        <v>943</v>
      </c>
      <c r="BOD513" s="2" t="s">
        <v>943</v>
      </c>
      <c r="BOE513" s="2" t="s">
        <v>943</v>
      </c>
      <c r="BOF513" s="2" t="s">
        <v>943</v>
      </c>
      <c r="BOG513" s="2" t="s">
        <v>943</v>
      </c>
      <c r="BOH513" s="2" t="s">
        <v>943</v>
      </c>
      <c r="BOI513" s="2" t="s">
        <v>943</v>
      </c>
      <c r="BOJ513" s="2" t="s">
        <v>943</v>
      </c>
      <c r="BOK513" s="2" t="s">
        <v>943</v>
      </c>
      <c r="BOL513" s="2" t="s">
        <v>943</v>
      </c>
      <c r="BOM513" s="2" t="s">
        <v>943</v>
      </c>
      <c r="BON513" s="2" t="s">
        <v>943</v>
      </c>
      <c r="BOO513" s="2" t="s">
        <v>943</v>
      </c>
      <c r="BOP513" s="2" t="s">
        <v>943</v>
      </c>
      <c r="BOQ513" s="2" t="s">
        <v>943</v>
      </c>
      <c r="BOR513" s="2" t="s">
        <v>943</v>
      </c>
      <c r="BOS513" s="2" t="s">
        <v>943</v>
      </c>
      <c r="BOT513" s="2" t="s">
        <v>943</v>
      </c>
      <c r="BOU513" s="2" t="s">
        <v>943</v>
      </c>
      <c r="BOV513" s="2" t="s">
        <v>943</v>
      </c>
      <c r="BOW513" s="2" t="s">
        <v>943</v>
      </c>
      <c r="BOX513" s="2" t="s">
        <v>943</v>
      </c>
      <c r="BOY513" s="2" t="s">
        <v>943</v>
      </c>
      <c r="BOZ513" s="2" t="s">
        <v>943</v>
      </c>
      <c r="BPA513" s="2" t="s">
        <v>943</v>
      </c>
      <c r="BPB513" s="2" t="s">
        <v>943</v>
      </c>
      <c r="BPC513" s="2" t="s">
        <v>943</v>
      </c>
      <c r="BPD513" s="2" t="s">
        <v>943</v>
      </c>
      <c r="BPE513" s="2" t="s">
        <v>943</v>
      </c>
      <c r="BPF513" s="2" t="s">
        <v>943</v>
      </c>
      <c r="BPG513" s="2" t="s">
        <v>943</v>
      </c>
      <c r="BPH513" s="2" t="s">
        <v>943</v>
      </c>
      <c r="BPI513" s="2" t="s">
        <v>943</v>
      </c>
      <c r="BPJ513" s="2" t="s">
        <v>943</v>
      </c>
      <c r="BPK513" s="2" t="s">
        <v>943</v>
      </c>
      <c r="BPL513" s="2" t="s">
        <v>943</v>
      </c>
      <c r="BPM513" s="2" t="s">
        <v>943</v>
      </c>
      <c r="BPN513" s="2" t="s">
        <v>943</v>
      </c>
      <c r="BPO513" s="2" t="s">
        <v>943</v>
      </c>
      <c r="BPP513" s="2" t="s">
        <v>943</v>
      </c>
      <c r="BPQ513" s="2" t="s">
        <v>943</v>
      </c>
      <c r="BPR513" s="2" t="s">
        <v>943</v>
      </c>
      <c r="BPS513" s="2" t="s">
        <v>943</v>
      </c>
      <c r="BPT513" s="2" t="s">
        <v>943</v>
      </c>
      <c r="BPU513" s="2" t="s">
        <v>943</v>
      </c>
      <c r="BPV513" s="2" t="s">
        <v>943</v>
      </c>
      <c r="BPW513" s="2" t="s">
        <v>943</v>
      </c>
      <c r="BPX513" s="2" t="s">
        <v>943</v>
      </c>
      <c r="BPY513" s="2" t="s">
        <v>943</v>
      </c>
      <c r="BPZ513" s="2" t="s">
        <v>943</v>
      </c>
      <c r="BQA513" s="2" t="s">
        <v>943</v>
      </c>
      <c r="BQB513" s="2" t="s">
        <v>943</v>
      </c>
      <c r="BQC513" s="2" t="s">
        <v>943</v>
      </c>
      <c r="BQD513" s="2" t="s">
        <v>943</v>
      </c>
      <c r="BQE513" s="2" t="s">
        <v>943</v>
      </c>
      <c r="BQF513" s="2" t="s">
        <v>943</v>
      </c>
      <c r="BQG513" s="2" t="s">
        <v>943</v>
      </c>
      <c r="BQH513" s="2" t="s">
        <v>943</v>
      </c>
      <c r="BQI513" s="2" t="s">
        <v>943</v>
      </c>
      <c r="BQJ513" s="2" t="s">
        <v>943</v>
      </c>
      <c r="BQK513" s="2" t="s">
        <v>943</v>
      </c>
      <c r="BQL513" s="2" t="s">
        <v>943</v>
      </c>
      <c r="BQM513" s="2" t="s">
        <v>943</v>
      </c>
      <c r="BQN513" s="2" t="s">
        <v>943</v>
      </c>
      <c r="BQO513" s="2" t="s">
        <v>943</v>
      </c>
      <c r="BQP513" s="2" t="s">
        <v>943</v>
      </c>
      <c r="BQQ513" s="2" t="s">
        <v>943</v>
      </c>
      <c r="BQR513" s="2" t="s">
        <v>943</v>
      </c>
      <c r="BQS513" s="2" t="s">
        <v>943</v>
      </c>
      <c r="BQT513" s="2" t="s">
        <v>943</v>
      </c>
      <c r="BQU513" s="2" t="s">
        <v>943</v>
      </c>
      <c r="BQV513" s="2" t="s">
        <v>943</v>
      </c>
      <c r="BQW513" s="2" t="s">
        <v>943</v>
      </c>
      <c r="BQX513" s="2" t="s">
        <v>943</v>
      </c>
      <c r="BQY513" s="2" t="s">
        <v>943</v>
      </c>
      <c r="BQZ513" s="2" t="s">
        <v>943</v>
      </c>
      <c r="BRA513" s="2" t="s">
        <v>943</v>
      </c>
      <c r="BRB513" s="2" t="s">
        <v>943</v>
      </c>
      <c r="BRC513" s="2" t="s">
        <v>943</v>
      </c>
      <c r="BRD513" s="2" t="s">
        <v>943</v>
      </c>
      <c r="BRE513" s="2" t="s">
        <v>943</v>
      </c>
      <c r="BRF513" s="2" t="s">
        <v>943</v>
      </c>
      <c r="BRG513" s="2" t="s">
        <v>943</v>
      </c>
      <c r="BRH513" s="2" t="s">
        <v>943</v>
      </c>
      <c r="BRI513" s="2" t="s">
        <v>943</v>
      </c>
      <c r="BRJ513" s="2" t="s">
        <v>943</v>
      </c>
      <c r="BRK513" s="2" t="s">
        <v>943</v>
      </c>
      <c r="BRL513" s="2" t="s">
        <v>943</v>
      </c>
      <c r="BRM513" s="2" t="s">
        <v>943</v>
      </c>
      <c r="BRN513" s="2" t="s">
        <v>943</v>
      </c>
      <c r="BRO513" s="2" t="s">
        <v>943</v>
      </c>
      <c r="BRP513" s="2" t="s">
        <v>943</v>
      </c>
      <c r="BRQ513" s="2" t="s">
        <v>943</v>
      </c>
      <c r="BRR513" s="2" t="s">
        <v>943</v>
      </c>
      <c r="BRS513" s="2" t="s">
        <v>943</v>
      </c>
      <c r="BRT513" s="2" t="s">
        <v>943</v>
      </c>
      <c r="BRU513" s="2" t="s">
        <v>943</v>
      </c>
      <c r="BRV513" s="2" t="s">
        <v>943</v>
      </c>
      <c r="BRW513" s="2" t="s">
        <v>943</v>
      </c>
      <c r="BRX513" s="2" t="s">
        <v>943</v>
      </c>
      <c r="BRY513" s="2" t="s">
        <v>943</v>
      </c>
      <c r="BRZ513" s="2" t="s">
        <v>943</v>
      </c>
      <c r="BSA513" s="2" t="s">
        <v>943</v>
      </c>
      <c r="BSB513" s="2" t="s">
        <v>943</v>
      </c>
      <c r="BSC513" s="2" t="s">
        <v>943</v>
      </c>
      <c r="BSD513" s="2" t="s">
        <v>943</v>
      </c>
      <c r="BSE513" s="2" t="s">
        <v>943</v>
      </c>
      <c r="BSF513" s="2" t="s">
        <v>943</v>
      </c>
      <c r="BSG513" s="2" t="s">
        <v>943</v>
      </c>
      <c r="BSH513" s="2" t="s">
        <v>943</v>
      </c>
      <c r="BSI513" s="2" t="s">
        <v>943</v>
      </c>
      <c r="BSJ513" s="2" t="s">
        <v>943</v>
      </c>
      <c r="BSK513" s="2" t="s">
        <v>943</v>
      </c>
      <c r="BSL513" s="2" t="s">
        <v>943</v>
      </c>
      <c r="BSM513" s="2" t="s">
        <v>943</v>
      </c>
      <c r="BSN513" s="2" t="s">
        <v>943</v>
      </c>
      <c r="BSO513" s="2" t="s">
        <v>943</v>
      </c>
      <c r="BSP513" s="2" t="s">
        <v>943</v>
      </c>
      <c r="BSQ513" s="2" t="s">
        <v>943</v>
      </c>
      <c r="BSR513" s="2" t="s">
        <v>943</v>
      </c>
      <c r="BSS513" s="2" t="s">
        <v>943</v>
      </c>
      <c r="BST513" s="2" t="s">
        <v>943</v>
      </c>
      <c r="BSU513" s="2" t="s">
        <v>943</v>
      </c>
      <c r="BSV513" s="2" t="s">
        <v>943</v>
      </c>
      <c r="BSW513" s="2" t="s">
        <v>943</v>
      </c>
      <c r="BSX513" s="2" t="s">
        <v>943</v>
      </c>
      <c r="BSY513" s="2" t="s">
        <v>943</v>
      </c>
      <c r="BSZ513" s="2" t="s">
        <v>943</v>
      </c>
      <c r="BTA513" s="2" t="s">
        <v>943</v>
      </c>
      <c r="BTB513" s="2" t="s">
        <v>943</v>
      </c>
      <c r="BTC513" s="2" t="s">
        <v>943</v>
      </c>
      <c r="BTD513" s="2" t="s">
        <v>943</v>
      </c>
      <c r="BTE513" s="2" t="s">
        <v>943</v>
      </c>
      <c r="BTF513" s="2" t="s">
        <v>943</v>
      </c>
      <c r="BTG513" s="2" t="s">
        <v>943</v>
      </c>
      <c r="BTH513" s="2" t="s">
        <v>943</v>
      </c>
      <c r="BTI513" s="2" t="s">
        <v>943</v>
      </c>
      <c r="BTJ513" s="2" t="s">
        <v>943</v>
      </c>
      <c r="BTK513" s="2" t="s">
        <v>943</v>
      </c>
      <c r="BTL513" s="2" t="s">
        <v>943</v>
      </c>
      <c r="BTM513" s="2" t="s">
        <v>943</v>
      </c>
      <c r="BTN513" s="2" t="s">
        <v>943</v>
      </c>
      <c r="BTO513" s="2" t="s">
        <v>943</v>
      </c>
      <c r="BTP513" s="2" t="s">
        <v>943</v>
      </c>
      <c r="BTQ513" s="2" t="s">
        <v>943</v>
      </c>
      <c r="BTR513" s="2" t="s">
        <v>943</v>
      </c>
      <c r="BTS513" s="2" t="s">
        <v>943</v>
      </c>
      <c r="BTT513" s="2" t="s">
        <v>943</v>
      </c>
      <c r="BTU513" s="2" t="s">
        <v>943</v>
      </c>
      <c r="BTV513" s="2" t="s">
        <v>943</v>
      </c>
      <c r="BTW513" s="2" t="s">
        <v>943</v>
      </c>
      <c r="BTX513" s="2" t="s">
        <v>943</v>
      </c>
      <c r="BTY513" s="2" t="s">
        <v>943</v>
      </c>
      <c r="BTZ513" s="2" t="s">
        <v>943</v>
      </c>
      <c r="BUA513" s="2" t="s">
        <v>943</v>
      </c>
      <c r="BUB513" s="2" t="s">
        <v>943</v>
      </c>
      <c r="BUC513" s="2" t="s">
        <v>943</v>
      </c>
      <c r="BUD513" s="2" t="s">
        <v>943</v>
      </c>
      <c r="BUE513" s="2" t="s">
        <v>943</v>
      </c>
      <c r="BUF513" s="2" t="s">
        <v>943</v>
      </c>
      <c r="BUG513" s="2" t="s">
        <v>943</v>
      </c>
      <c r="BUH513" s="2" t="s">
        <v>943</v>
      </c>
      <c r="BUI513" s="2" t="s">
        <v>943</v>
      </c>
      <c r="BUJ513" s="2" t="s">
        <v>943</v>
      </c>
      <c r="BUK513" s="2" t="s">
        <v>943</v>
      </c>
      <c r="BUL513" s="2" t="s">
        <v>943</v>
      </c>
      <c r="BUM513" s="2" t="s">
        <v>943</v>
      </c>
      <c r="BUN513" s="2" t="s">
        <v>943</v>
      </c>
      <c r="BUO513" s="2" t="s">
        <v>943</v>
      </c>
      <c r="BUP513" s="2" t="s">
        <v>943</v>
      </c>
      <c r="BUQ513" s="2" t="s">
        <v>943</v>
      </c>
      <c r="BUR513" s="2" t="s">
        <v>943</v>
      </c>
      <c r="BUS513" s="2" t="s">
        <v>943</v>
      </c>
      <c r="BUT513" s="2" t="s">
        <v>943</v>
      </c>
      <c r="BUU513" s="2" t="s">
        <v>943</v>
      </c>
      <c r="BUV513" s="2" t="s">
        <v>943</v>
      </c>
      <c r="BUW513" s="2" t="s">
        <v>943</v>
      </c>
      <c r="BUX513" s="2" t="s">
        <v>943</v>
      </c>
      <c r="BUY513" s="2" t="s">
        <v>943</v>
      </c>
      <c r="BUZ513" s="2" t="s">
        <v>943</v>
      </c>
      <c r="BVA513" s="2" t="s">
        <v>943</v>
      </c>
      <c r="BVB513" s="2" t="s">
        <v>943</v>
      </c>
      <c r="BVC513" s="2" t="s">
        <v>943</v>
      </c>
      <c r="BVD513" s="2" t="s">
        <v>943</v>
      </c>
      <c r="BVE513" s="2" t="s">
        <v>943</v>
      </c>
      <c r="BVF513" s="2" t="s">
        <v>943</v>
      </c>
      <c r="BVG513" s="2" t="s">
        <v>943</v>
      </c>
      <c r="BVH513" s="2" t="s">
        <v>943</v>
      </c>
      <c r="BVI513" s="2" t="s">
        <v>943</v>
      </c>
      <c r="BVJ513" s="2" t="s">
        <v>943</v>
      </c>
      <c r="BVK513" s="2" t="s">
        <v>943</v>
      </c>
      <c r="BVL513" s="2" t="s">
        <v>943</v>
      </c>
      <c r="BVM513" s="2" t="s">
        <v>943</v>
      </c>
      <c r="BVN513" s="2" t="s">
        <v>943</v>
      </c>
      <c r="BVO513" s="2" t="s">
        <v>943</v>
      </c>
      <c r="BVP513" s="2" t="s">
        <v>943</v>
      </c>
      <c r="BVQ513" s="2" t="s">
        <v>943</v>
      </c>
      <c r="BVR513" s="2" t="s">
        <v>943</v>
      </c>
      <c r="BVS513" s="2" t="s">
        <v>943</v>
      </c>
      <c r="BVT513" s="2" t="s">
        <v>943</v>
      </c>
      <c r="BVU513" s="2" t="s">
        <v>943</v>
      </c>
      <c r="BVV513" s="2" t="s">
        <v>943</v>
      </c>
      <c r="BVW513" s="2" t="s">
        <v>943</v>
      </c>
      <c r="BVX513" s="2" t="s">
        <v>943</v>
      </c>
      <c r="BVY513" s="2" t="s">
        <v>943</v>
      </c>
      <c r="BVZ513" s="2" t="s">
        <v>943</v>
      </c>
      <c r="BWA513" s="2" t="s">
        <v>943</v>
      </c>
      <c r="BWB513" s="2" t="s">
        <v>943</v>
      </c>
      <c r="BWC513" s="2" t="s">
        <v>943</v>
      </c>
      <c r="BWD513" s="2" t="s">
        <v>943</v>
      </c>
      <c r="BWE513" s="2" t="s">
        <v>943</v>
      </c>
      <c r="BWF513" s="2" t="s">
        <v>943</v>
      </c>
      <c r="BWG513" s="2" t="s">
        <v>943</v>
      </c>
      <c r="BWH513" s="2" t="s">
        <v>943</v>
      </c>
      <c r="BWI513" s="2" t="s">
        <v>943</v>
      </c>
      <c r="BWJ513" s="2" t="s">
        <v>943</v>
      </c>
      <c r="BWK513" s="2" t="s">
        <v>943</v>
      </c>
      <c r="BWL513" s="2" t="s">
        <v>943</v>
      </c>
      <c r="BWM513" s="2" t="s">
        <v>943</v>
      </c>
      <c r="BWN513" s="2" t="s">
        <v>943</v>
      </c>
      <c r="BWO513" s="2" t="s">
        <v>943</v>
      </c>
      <c r="BWP513" s="2" t="s">
        <v>943</v>
      </c>
      <c r="BWQ513" s="2" t="s">
        <v>943</v>
      </c>
      <c r="BWR513" s="2" t="s">
        <v>943</v>
      </c>
      <c r="BWS513" s="2" t="s">
        <v>943</v>
      </c>
      <c r="BWT513" s="2" t="s">
        <v>943</v>
      </c>
      <c r="BWU513" s="2" t="s">
        <v>943</v>
      </c>
      <c r="BWV513" s="2" t="s">
        <v>943</v>
      </c>
      <c r="BWW513" s="2" t="s">
        <v>943</v>
      </c>
      <c r="BWX513" s="2" t="s">
        <v>943</v>
      </c>
      <c r="BWY513" s="2" t="s">
        <v>943</v>
      </c>
      <c r="BWZ513" s="2" t="s">
        <v>943</v>
      </c>
      <c r="BXA513" s="2" t="s">
        <v>943</v>
      </c>
      <c r="BXB513" s="2" t="s">
        <v>943</v>
      </c>
      <c r="BXC513" s="2" t="s">
        <v>943</v>
      </c>
      <c r="BXD513" s="2" t="s">
        <v>943</v>
      </c>
      <c r="BXE513" s="2" t="s">
        <v>943</v>
      </c>
      <c r="BXF513" s="2" t="s">
        <v>943</v>
      </c>
      <c r="BXG513" s="2" t="s">
        <v>943</v>
      </c>
      <c r="BXH513" s="2" t="s">
        <v>943</v>
      </c>
      <c r="BXI513" s="2" t="s">
        <v>943</v>
      </c>
      <c r="BXJ513" s="2" t="s">
        <v>943</v>
      </c>
      <c r="BXK513" s="2" t="s">
        <v>943</v>
      </c>
      <c r="BXL513" s="2" t="s">
        <v>943</v>
      </c>
      <c r="BXM513" s="2" t="s">
        <v>943</v>
      </c>
      <c r="BXN513" s="2" t="s">
        <v>943</v>
      </c>
      <c r="BXO513" s="2" t="s">
        <v>943</v>
      </c>
      <c r="BXP513" s="2" t="s">
        <v>943</v>
      </c>
      <c r="BXQ513" s="2" t="s">
        <v>943</v>
      </c>
      <c r="BXR513" s="2" t="s">
        <v>943</v>
      </c>
      <c r="BXS513" s="2" t="s">
        <v>943</v>
      </c>
      <c r="BXT513" s="2" t="s">
        <v>943</v>
      </c>
      <c r="BXU513" s="2" t="s">
        <v>943</v>
      </c>
      <c r="BXV513" s="2" t="s">
        <v>943</v>
      </c>
      <c r="BXW513" s="2" t="s">
        <v>943</v>
      </c>
      <c r="BXX513" s="2" t="s">
        <v>943</v>
      </c>
      <c r="BXY513" s="2" t="s">
        <v>943</v>
      </c>
      <c r="BXZ513" s="2" t="s">
        <v>943</v>
      </c>
      <c r="BYA513" s="2" t="s">
        <v>943</v>
      </c>
      <c r="BYB513" s="2" t="s">
        <v>943</v>
      </c>
      <c r="BYC513" s="2" t="s">
        <v>943</v>
      </c>
      <c r="BYD513" s="2" t="s">
        <v>943</v>
      </c>
      <c r="BYE513" s="2" t="s">
        <v>943</v>
      </c>
      <c r="BYF513" s="2" t="s">
        <v>943</v>
      </c>
      <c r="BYG513" s="2" t="s">
        <v>943</v>
      </c>
      <c r="BYH513" s="2" t="s">
        <v>943</v>
      </c>
      <c r="BYI513" s="2" t="s">
        <v>943</v>
      </c>
      <c r="BYJ513" s="2" t="s">
        <v>943</v>
      </c>
      <c r="BYK513" s="2" t="s">
        <v>943</v>
      </c>
      <c r="BYL513" s="2" t="s">
        <v>943</v>
      </c>
      <c r="BYM513" s="2" t="s">
        <v>943</v>
      </c>
      <c r="BYN513" s="2" t="s">
        <v>943</v>
      </c>
      <c r="BYO513" s="2" t="s">
        <v>943</v>
      </c>
      <c r="BYP513" s="2" t="s">
        <v>943</v>
      </c>
      <c r="BYQ513" s="2" t="s">
        <v>943</v>
      </c>
      <c r="BYR513" s="2" t="s">
        <v>943</v>
      </c>
      <c r="BYS513" s="2" t="s">
        <v>943</v>
      </c>
      <c r="BYT513" s="2" t="s">
        <v>943</v>
      </c>
      <c r="BYU513" s="2" t="s">
        <v>943</v>
      </c>
      <c r="BYV513" s="2" t="s">
        <v>943</v>
      </c>
      <c r="BYW513" s="2" t="s">
        <v>943</v>
      </c>
      <c r="BYX513" s="2" t="s">
        <v>943</v>
      </c>
      <c r="BYY513" s="2" t="s">
        <v>943</v>
      </c>
      <c r="BYZ513" s="2" t="s">
        <v>943</v>
      </c>
      <c r="BZA513" s="2" t="s">
        <v>943</v>
      </c>
      <c r="BZB513" s="2" t="s">
        <v>943</v>
      </c>
      <c r="BZC513" s="2" t="s">
        <v>943</v>
      </c>
      <c r="BZD513" s="2" t="s">
        <v>943</v>
      </c>
      <c r="BZE513" s="2" t="s">
        <v>943</v>
      </c>
      <c r="BZF513" s="2" t="s">
        <v>943</v>
      </c>
      <c r="BZG513" s="2" t="s">
        <v>943</v>
      </c>
      <c r="BZH513" s="2" t="s">
        <v>943</v>
      </c>
      <c r="BZI513" s="2" t="s">
        <v>943</v>
      </c>
      <c r="BZJ513" s="2" t="s">
        <v>943</v>
      </c>
      <c r="BZK513" s="2" t="s">
        <v>943</v>
      </c>
      <c r="BZL513" s="2" t="s">
        <v>943</v>
      </c>
      <c r="BZM513" s="2" t="s">
        <v>943</v>
      </c>
      <c r="BZN513" s="2" t="s">
        <v>943</v>
      </c>
      <c r="BZO513" s="2" t="s">
        <v>943</v>
      </c>
      <c r="BZP513" s="2" t="s">
        <v>943</v>
      </c>
      <c r="BZQ513" s="2" t="s">
        <v>943</v>
      </c>
      <c r="BZR513" s="2" t="s">
        <v>943</v>
      </c>
      <c r="BZS513" s="2" t="s">
        <v>943</v>
      </c>
      <c r="BZT513" s="2" t="s">
        <v>943</v>
      </c>
      <c r="BZU513" s="2" t="s">
        <v>943</v>
      </c>
      <c r="BZV513" s="2" t="s">
        <v>943</v>
      </c>
      <c r="BZW513" s="2" t="s">
        <v>943</v>
      </c>
      <c r="BZX513" s="2" t="s">
        <v>943</v>
      </c>
      <c r="BZY513" s="2" t="s">
        <v>943</v>
      </c>
      <c r="BZZ513" s="2" t="s">
        <v>943</v>
      </c>
      <c r="CAA513" s="2" t="s">
        <v>943</v>
      </c>
      <c r="CAB513" s="2" t="s">
        <v>943</v>
      </c>
      <c r="CAC513" s="2" t="s">
        <v>943</v>
      </c>
      <c r="CAD513" s="2" t="s">
        <v>943</v>
      </c>
      <c r="CAE513" s="2" t="s">
        <v>943</v>
      </c>
      <c r="CAF513" s="2" t="s">
        <v>943</v>
      </c>
      <c r="CAG513" s="2" t="s">
        <v>943</v>
      </c>
      <c r="CAH513" s="2" t="s">
        <v>943</v>
      </c>
      <c r="CAI513" s="2" t="s">
        <v>943</v>
      </c>
      <c r="CAJ513" s="2" t="s">
        <v>943</v>
      </c>
      <c r="CAK513" s="2" t="s">
        <v>943</v>
      </c>
      <c r="CAL513" s="2" t="s">
        <v>943</v>
      </c>
      <c r="CAM513" s="2" t="s">
        <v>943</v>
      </c>
      <c r="CAN513" s="2" t="s">
        <v>943</v>
      </c>
      <c r="CAO513" s="2" t="s">
        <v>943</v>
      </c>
      <c r="CAP513" s="2" t="s">
        <v>943</v>
      </c>
      <c r="CAQ513" s="2" t="s">
        <v>943</v>
      </c>
      <c r="CAR513" s="2" t="s">
        <v>943</v>
      </c>
      <c r="CAS513" s="2" t="s">
        <v>943</v>
      </c>
      <c r="CAT513" s="2" t="s">
        <v>943</v>
      </c>
      <c r="CAU513" s="2" t="s">
        <v>943</v>
      </c>
      <c r="CAV513" s="2" t="s">
        <v>943</v>
      </c>
      <c r="CAW513" s="2" t="s">
        <v>943</v>
      </c>
      <c r="CAX513" s="2" t="s">
        <v>943</v>
      </c>
      <c r="CAY513" s="2" t="s">
        <v>943</v>
      </c>
      <c r="CAZ513" s="2" t="s">
        <v>943</v>
      </c>
      <c r="CBA513" s="2" t="s">
        <v>943</v>
      </c>
      <c r="CBB513" s="2" t="s">
        <v>943</v>
      </c>
      <c r="CBC513" s="2" t="s">
        <v>943</v>
      </c>
      <c r="CBD513" s="2" t="s">
        <v>943</v>
      </c>
      <c r="CBE513" s="2" t="s">
        <v>943</v>
      </c>
      <c r="CBF513" s="2" t="s">
        <v>943</v>
      </c>
      <c r="CBG513" s="2" t="s">
        <v>943</v>
      </c>
      <c r="CBH513" s="2" t="s">
        <v>943</v>
      </c>
      <c r="CBI513" s="2" t="s">
        <v>943</v>
      </c>
      <c r="CBJ513" s="2" t="s">
        <v>943</v>
      </c>
      <c r="CBK513" s="2" t="s">
        <v>943</v>
      </c>
      <c r="CBL513" s="2" t="s">
        <v>943</v>
      </c>
      <c r="CBM513" s="2" t="s">
        <v>943</v>
      </c>
      <c r="CBN513" s="2" t="s">
        <v>943</v>
      </c>
      <c r="CBO513" s="2" t="s">
        <v>943</v>
      </c>
      <c r="CBP513" s="2" t="s">
        <v>943</v>
      </c>
      <c r="CBQ513" s="2" t="s">
        <v>943</v>
      </c>
      <c r="CBR513" s="2" t="s">
        <v>943</v>
      </c>
      <c r="CBS513" s="2" t="s">
        <v>943</v>
      </c>
      <c r="CBT513" s="2" t="s">
        <v>943</v>
      </c>
      <c r="CBU513" s="2" t="s">
        <v>943</v>
      </c>
      <c r="CBV513" s="2" t="s">
        <v>943</v>
      </c>
      <c r="CBW513" s="2" t="s">
        <v>943</v>
      </c>
      <c r="CBX513" s="2" t="s">
        <v>943</v>
      </c>
      <c r="CBY513" s="2" t="s">
        <v>943</v>
      </c>
      <c r="CBZ513" s="2" t="s">
        <v>943</v>
      </c>
      <c r="CCA513" s="2" t="s">
        <v>943</v>
      </c>
      <c r="CCB513" s="2" t="s">
        <v>943</v>
      </c>
      <c r="CCC513" s="2" t="s">
        <v>943</v>
      </c>
      <c r="CCD513" s="2" t="s">
        <v>943</v>
      </c>
      <c r="CCE513" s="2" t="s">
        <v>943</v>
      </c>
      <c r="CCF513" s="2" t="s">
        <v>943</v>
      </c>
      <c r="CCG513" s="2" t="s">
        <v>943</v>
      </c>
      <c r="CCH513" s="2" t="s">
        <v>943</v>
      </c>
      <c r="CCI513" s="2" t="s">
        <v>943</v>
      </c>
      <c r="CCJ513" s="2" t="s">
        <v>943</v>
      </c>
      <c r="CCK513" s="2" t="s">
        <v>943</v>
      </c>
      <c r="CCL513" s="2" t="s">
        <v>943</v>
      </c>
      <c r="CCM513" s="2" t="s">
        <v>943</v>
      </c>
      <c r="CCN513" s="2" t="s">
        <v>943</v>
      </c>
      <c r="CCO513" s="2" t="s">
        <v>943</v>
      </c>
      <c r="CCP513" s="2" t="s">
        <v>943</v>
      </c>
      <c r="CCQ513" s="2" t="s">
        <v>943</v>
      </c>
      <c r="CCR513" s="2" t="s">
        <v>943</v>
      </c>
      <c r="CCS513" s="2" t="s">
        <v>943</v>
      </c>
      <c r="CCT513" s="2" t="s">
        <v>943</v>
      </c>
      <c r="CCU513" s="2" t="s">
        <v>943</v>
      </c>
      <c r="CCV513" s="2" t="s">
        <v>943</v>
      </c>
      <c r="CCW513" s="2" t="s">
        <v>943</v>
      </c>
      <c r="CCX513" s="2" t="s">
        <v>943</v>
      </c>
      <c r="CCY513" s="2" t="s">
        <v>943</v>
      </c>
      <c r="CCZ513" s="2" t="s">
        <v>943</v>
      </c>
      <c r="CDA513" s="2" t="s">
        <v>943</v>
      </c>
      <c r="CDB513" s="2" t="s">
        <v>943</v>
      </c>
      <c r="CDC513" s="2" t="s">
        <v>943</v>
      </c>
      <c r="CDD513" s="2" t="s">
        <v>943</v>
      </c>
      <c r="CDE513" s="2" t="s">
        <v>943</v>
      </c>
      <c r="CDF513" s="2" t="s">
        <v>943</v>
      </c>
      <c r="CDG513" s="2" t="s">
        <v>943</v>
      </c>
      <c r="CDH513" s="2" t="s">
        <v>943</v>
      </c>
      <c r="CDI513" s="2" t="s">
        <v>943</v>
      </c>
      <c r="CDJ513" s="2" t="s">
        <v>943</v>
      </c>
      <c r="CDK513" s="2" t="s">
        <v>943</v>
      </c>
      <c r="CDL513" s="2" t="s">
        <v>943</v>
      </c>
      <c r="CDM513" s="2" t="s">
        <v>943</v>
      </c>
      <c r="CDN513" s="2" t="s">
        <v>943</v>
      </c>
      <c r="CDO513" s="2" t="s">
        <v>943</v>
      </c>
      <c r="CDP513" s="2" t="s">
        <v>943</v>
      </c>
      <c r="CDQ513" s="2" t="s">
        <v>943</v>
      </c>
      <c r="CDR513" s="2" t="s">
        <v>943</v>
      </c>
      <c r="CDS513" s="2" t="s">
        <v>943</v>
      </c>
      <c r="CDT513" s="2" t="s">
        <v>943</v>
      </c>
      <c r="CDU513" s="2" t="s">
        <v>943</v>
      </c>
      <c r="CDV513" s="2" t="s">
        <v>943</v>
      </c>
      <c r="CDW513" s="2" t="s">
        <v>943</v>
      </c>
      <c r="CDX513" s="2" t="s">
        <v>943</v>
      </c>
      <c r="CDY513" s="2" t="s">
        <v>943</v>
      </c>
      <c r="CDZ513" s="2" t="s">
        <v>943</v>
      </c>
      <c r="CEA513" s="2" t="s">
        <v>943</v>
      </c>
      <c r="CEB513" s="2" t="s">
        <v>943</v>
      </c>
      <c r="CEC513" s="2" t="s">
        <v>943</v>
      </c>
      <c r="CED513" s="2" t="s">
        <v>943</v>
      </c>
      <c r="CEE513" s="2" t="s">
        <v>943</v>
      </c>
      <c r="CEF513" s="2" t="s">
        <v>943</v>
      </c>
      <c r="CEG513" s="2" t="s">
        <v>943</v>
      </c>
      <c r="CEH513" s="2" t="s">
        <v>943</v>
      </c>
      <c r="CEI513" s="2" t="s">
        <v>943</v>
      </c>
      <c r="CEJ513" s="2" t="s">
        <v>943</v>
      </c>
      <c r="CEK513" s="2" t="s">
        <v>943</v>
      </c>
      <c r="CEL513" s="2" t="s">
        <v>943</v>
      </c>
      <c r="CEM513" s="2" t="s">
        <v>943</v>
      </c>
      <c r="CEN513" s="2" t="s">
        <v>943</v>
      </c>
      <c r="CEO513" s="2" t="s">
        <v>943</v>
      </c>
      <c r="CEP513" s="2" t="s">
        <v>943</v>
      </c>
      <c r="CEQ513" s="2" t="s">
        <v>943</v>
      </c>
      <c r="CER513" s="2" t="s">
        <v>943</v>
      </c>
      <c r="CES513" s="2" t="s">
        <v>943</v>
      </c>
      <c r="CET513" s="2" t="s">
        <v>943</v>
      </c>
      <c r="CEU513" s="2" t="s">
        <v>943</v>
      </c>
      <c r="CEV513" s="2" t="s">
        <v>943</v>
      </c>
      <c r="CEW513" s="2" t="s">
        <v>943</v>
      </c>
      <c r="CEX513" s="2" t="s">
        <v>943</v>
      </c>
      <c r="CEY513" s="2" t="s">
        <v>943</v>
      </c>
      <c r="CEZ513" s="2" t="s">
        <v>943</v>
      </c>
      <c r="CFA513" s="2" t="s">
        <v>943</v>
      </c>
      <c r="CFB513" s="2" t="s">
        <v>943</v>
      </c>
      <c r="CFC513" s="2" t="s">
        <v>943</v>
      </c>
      <c r="CFD513" s="2" t="s">
        <v>943</v>
      </c>
      <c r="CFE513" s="2" t="s">
        <v>943</v>
      </c>
      <c r="CFF513" s="2" t="s">
        <v>943</v>
      </c>
      <c r="CFG513" s="2" t="s">
        <v>943</v>
      </c>
      <c r="CFH513" s="2" t="s">
        <v>943</v>
      </c>
      <c r="CFI513" s="2" t="s">
        <v>943</v>
      </c>
      <c r="CFJ513" s="2" t="s">
        <v>943</v>
      </c>
      <c r="CFK513" s="2" t="s">
        <v>943</v>
      </c>
      <c r="CFL513" s="2" t="s">
        <v>943</v>
      </c>
      <c r="CFM513" s="2" t="s">
        <v>943</v>
      </c>
      <c r="CFN513" s="2" t="s">
        <v>943</v>
      </c>
      <c r="CFO513" s="2" t="s">
        <v>943</v>
      </c>
      <c r="CFP513" s="2" t="s">
        <v>943</v>
      </c>
      <c r="CFQ513" s="2" t="s">
        <v>943</v>
      </c>
      <c r="CFR513" s="2" t="s">
        <v>943</v>
      </c>
      <c r="CFS513" s="2" t="s">
        <v>943</v>
      </c>
      <c r="CFT513" s="2" t="s">
        <v>943</v>
      </c>
      <c r="CFU513" s="2" t="s">
        <v>943</v>
      </c>
      <c r="CFV513" s="2" t="s">
        <v>943</v>
      </c>
      <c r="CFW513" s="2" t="s">
        <v>943</v>
      </c>
      <c r="CFX513" s="2" t="s">
        <v>943</v>
      </c>
      <c r="CFY513" s="2" t="s">
        <v>943</v>
      </c>
      <c r="CFZ513" s="2" t="s">
        <v>943</v>
      </c>
      <c r="CGA513" s="2" t="s">
        <v>943</v>
      </c>
      <c r="CGB513" s="2" t="s">
        <v>943</v>
      </c>
      <c r="CGC513" s="2" t="s">
        <v>943</v>
      </c>
      <c r="CGD513" s="2" t="s">
        <v>943</v>
      </c>
      <c r="CGE513" s="2" t="s">
        <v>943</v>
      </c>
      <c r="CGF513" s="2" t="s">
        <v>943</v>
      </c>
      <c r="CGG513" s="2" t="s">
        <v>943</v>
      </c>
      <c r="CGH513" s="2" t="s">
        <v>943</v>
      </c>
      <c r="CGI513" s="2" t="s">
        <v>943</v>
      </c>
      <c r="CGJ513" s="2" t="s">
        <v>943</v>
      </c>
      <c r="CGK513" s="2" t="s">
        <v>943</v>
      </c>
      <c r="CGL513" s="2" t="s">
        <v>943</v>
      </c>
      <c r="CGM513" s="2" t="s">
        <v>943</v>
      </c>
      <c r="CGN513" s="2" t="s">
        <v>943</v>
      </c>
      <c r="CGO513" s="2" t="s">
        <v>943</v>
      </c>
      <c r="CGP513" s="2" t="s">
        <v>943</v>
      </c>
      <c r="CGQ513" s="2" t="s">
        <v>943</v>
      </c>
      <c r="CGR513" s="2" t="s">
        <v>943</v>
      </c>
      <c r="CGS513" s="2" t="s">
        <v>943</v>
      </c>
      <c r="CGT513" s="2" t="s">
        <v>943</v>
      </c>
      <c r="CGU513" s="2" t="s">
        <v>943</v>
      </c>
      <c r="CGV513" s="2" t="s">
        <v>943</v>
      </c>
      <c r="CGW513" s="2" t="s">
        <v>943</v>
      </c>
      <c r="CGX513" s="2" t="s">
        <v>943</v>
      </c>
      <c r="CGY513" s="2" t="s">
        <v>943</v>
      </c>
      <c r="CGZ513" s="2" t="s">
        <v>943</v>
      </c>
      <c r="CHA513" s="2" t="s">
        <v>943</v>
      </c>
      <c r="CHB513" s="2" t="s">
        <v>943</v>
      </c>
      <c r="CHC513" s="2" t="s">
        <v>943</v>
      </c>
      <c r="CHD513" s="2" t="s">
        <v>943</v>
      </c>
      <c r="CHE513" s="2" t="s">
        <v>943</v>
      </c>
      <c r="CHF513" s="2" t="s">
        <v>943</v>
      </c>
      <c r="CHG513" s="2" t="s">
        <v>943</v>
      </c>
      <c r="CHH513" s="2" t="s">
        <v>943</v>
      </c>
      <c r="CHI513" s="2" t="s">
        <v>943</v>
      </c>
      <c r="CHJ513" s="2" t="s">
        <v>943</v>
      </c>
      <c r="CHK513" s="2" t="s">
        <v>943</v>
      </c>
      <c r="CHL513" s="2" t="s">
        <v>943</v>
      </c>
      <c r="CHM513" s="2" t="s">
        <v>943</v>
      </c>
      <c r="CHN513" s="2" t="s">
        <v>943</v>
      </c>
      <c r="CHO513" s="2" t="s">
        <v>943</v>
      </c>
      <c r="CHP513" s="2" t="s">
        <v>943</v>
      </c>
      <c r="CHQ513" s="2" t="s">
        <v>943</v>
      </c>
      <c r="CHR513" s="2" t="s">
        <v>943</v>
      </c>
      <c r="CHS513" s="2" t="s">
        <v>943</v>
      </c>
      <c r="CHT513" s="2" t="s">
        <v>943</v>
      </c>
      <c r="CHU513" s="2" t="s">
        <v>943</v>
      </c>
      <c r="CHV513" s="2" t="s">
        <v>943</v>
      </c>
      <c r="CHW513" s="2" t="s">
        <v>943</v>
      </c>
      <c r="CHX513" s="2" t="s">
        <v>943</v>
      </c>
      <c r="CHY513" s="2" t="s">
        <v>943</v>
      </c>
      <c r="CHZ513" s="2" t="s">
        <v>943</v>
      </c>
      <c r="CIA513" s="2" t="s">
        <v>943</v>
      </c>
      <c r="CIB513" s="2" t="s">
        <v>943</v>
      </c>
      <c r="CIC513" s="2" t="s">
        <v>943</v>
      </c>
      <c r="CID513" s="2" t="s">
        <v>943</v>
      </c>
      <c r="CIE513" s="2" t="s">
        <v>943</v>
      </c>
      <c r="CIF513" s="2" t="s">
        <v>943</v>
      </c>
      <c r="CIG513" s="2" t="s">
        <v>943</v>
      </c>
      <c r="CIH513" s="2" t="s">
        <v>943</v>
      </c>
      <c r="CII513" s="2" t="s">
        <v>943</v>
      </c>
      <c r="CIJ513" s="2" t="s">
        <v>943</v>
      </c>
      <c r="CIK513" s="2" t="s">
        <v>943</v>
      </c>
      <c r="CIL513" s="2" t="s">
        <v>943</v>
      </c>
      <c r="CIM513" s="2" t="s">
        <v>943</v>
      </c>
      <c r="CIN513" s="2" t="s">
        <v>943</v>
      </c>
      <c r="CIO513" s="2" t="s">
        <v>943</v>
      </c>
      <c r="CIP513" s="2" t="s">
        <v>943</v>
      </c>
      <c r="CIQ513" s="2" t="s">
        <v>943</v>
      </c>
      <c r="CIR513" s="2" t="s">
        <v>943</v>
      </c>
      <c r="CIS513" s="2" t="s">
        <v>943</v>
      </c>
      <c r="CIT513" s="2" t="s">
        <v>943</v>
      </c>
      <c r="CIU513" s="2" t="s">
        <v>943</v>
      </c>
      <c r="CIV513" s="2" t="s">
        <v>943</v>
      </c>
      <c r="CIW513" s="2" t="s">
        <v>943</v>
      </c>
      <c r="CIX513" s="2" t="s">
        <v>943</v>
      </c>
      <c r="CIY513" s="2" t="s">
        <v>943</v>
      </c>
      <c r="CIZ513" s="2" t="s">
        <v>943</v>
      </c>
      <c r="CJA513" s="2" t="s">
        <v>943</v>
      </c>
      <c r="CJB513" s="2" t="s">
        <v>943</v>
      </c>
      <c r="CJC513" s="2" t="s">
        <v>943</v>
      </c>
      <c r="CJD513" s="2" t="s">
        <v>943</v>
      </c>
      <c r="CJE513" s="2" t="s">
        <v>943</v>
      </c>
      <c r="CJF513" s="2" t="s">
        <v>943</v>
      </c>
      <c r="CJG513" s="2" t="s">
        <v>943</v>
      </c>
      <c r="CJH513" s="2" t="s">
        <v>943</v>
      </c>
      <c r="CJI513" s="2" t="s">
        <v>943</v>
      </c>
      <c r="CJJ513" s="2" t="s">
        <v>943</v>
      </c>
      <c r="CJK513" s="2" t="s">
        <v>943</v>
      </c>
      <c r="CJL513" s="2" t="s">
        <v>943</v>
      </c>
      <c r="CJM513" s="2" t="s">
        <v>943</v>
      </c>
      <c r="CJN513" s="2" t="s">
        <v>943</v>
      </c>
      <c r="CJO513" s="2" t="s">
        <v>943</v>
      </c>
      <c r="CJP513" s="2" t="s">
        <v>943</v>
      </c>
      <c r="CJQ513" s="2" t="s">
        <v>943</v>
      </c>
      <c r="CJR513" s="2" t="s">
        <v>943</v>
      </c>
      <c r="CJS513" s="2" t="s">
        <v>943</v>
      </c>
      <c r="CJT513" s="2" t="s">
        <v>943</v>
      </c>
      <c r="CJU513" s="2" t="s">
        <v>943</v>
      </c>
      <c r="CJV513" s="2" t="s">
        <v>943</v>
      </c>
      <c r="CJW513" s="2" t="s">
        <v>943</v>
      </c>
      <c r="CJX513" s="2" t="s">
        <v>943</v>
      </c>
      <c r="CJY513" s="2" t="s">
        <v>943</v>
      </c>
      <c r="CJZ513" s="2" t="s">
        <v>943</v>
      </c>
      <c r="CKA513" s="2" t="s">
        <v>943</v>
      </c>
      <c r="CKB513" s="2" t="s">
        <v>943</v>
      </c>
      <c r="CKC513" s="2" t="s">
        <v>943</v>
      </c>
      <c r="CKD513" s="2" t="s">
        <v>943</v>
      </c>
      <c r="CKE513" s="2" t="s">
        <v>943</v>
      </c>
      <c r="CKF513" s="2" t="s">
        <v>943</v>
      </c>
      <c r="CKG513" s="2" t="s">
        <v>943</v>
      </c>
      <c r="CKH513" s="2" t="s">
        <v>943</v>
      </c>
      <c r="CKI513" s="2" t="s">
        <v>943</v>
      </c>
      <c r="CKJ513" s="2" t="s">
        <v>943</v>
      </c>
      <c r="CKK513" s="2" t="s">
        <v>943</v>
      </c>
      <c r="CKL513" s="2" t="s">
        <v>943</v>
      </c>
      <c r="CKM513" s="2" t="s">
        <v>943</v>
      </c>
      <c r="CKN513" s="2" t="s">
        <v>943</v>
      </c>
      <c r="CKO513" s="2" t="s">
        <v>943</v>
      </c>
      <c r="CKP513" s="2" t="s">
        <v>943</v>
      </c>
      <c r="CKQ513" s="2" t="s">
        <v>943</v>
      </c>
      <c r="CKR513" s="2" t="s">
        <v>943</v>
      </c>
      <c r="CKS513" s="2" t="s">
        <v>943</v>
      </c>
      <c r="CKT513" s="2" t="s">
        <v>943</v>
      </c>
      <c r="CKU513" s="2" t="s">
        <v>943</v>
      </c>
      <c r="CKV513" s="2" t="s">
        <v>943</v>
      </c>
      <c r="CKW513" s="2" t="s">
        <v>943</v>
      </c>
      <c r="CKX513" s="2" t="s">
        <v>943</v>
      </c>
      <c r="CKY513" s="2" t="s">
        <v>943</v>
      </c>
      <c r="CKZ513" s="2" t="s">
        <v>943</v>
      </c>
      <c r="CLA513" s="2" t="s">
        <v>943</v>
      </c>
      <c r="CLB513" s="2" t="s">
        <v>943</v>
      </c>
      <c r="CLC513" s="2" t="s">
        <v>943</v>
      </c>
      <c r="CLD513" s="2" t="s">
        <v>943</v>
      </c>
      <c r="CLE513" s="2" t="s">
        <v>943</v>
      </c>
      <c r="CLF513" s="2" t="s">
        <v>943</v>
      </c>
      <c r="CLG513" s="2" t="s">
        <v>943</v>
      </c>
      <c r="CLH513" s="2" t="s">
        <v>943</v>
      </c>
      <c r="CLI513" s="2" t="s">
        <v>943</v>
      </c>
      <c r="CLJ513" s="2" t="s">
        <v>943</v>
      </c>
      <c r="CLK513" s="2" t="s">
        <v>943</v>
      </c>
      <c r="CLL513" s="2" t="s">
        <v>943</v>
      </c>
      <c r="CLM513" s="2" t="s">
        <v>943</v>
      </c>
      <c r="CLN513" s="2" t="s">
        <v>943</v>
      </c>
      <c r="CLO513" s="2" t="s">
        <v>943</v>
      </c>
      <c r="CLP513" s="2" t="s">
        <v>943</v>
      </c>
      <c r="CLQ513" s="2" t="s">
        <v>943</v>
      </c>
      <c r="CLR513" s="2" t="s">
        <v>943</v>
      </c>
      <c r="CLS513" s="2" t="s">
        <v>943</v>
      </c>
      <c r="CLT513" s="2" t="s">
        <v>943</v>
      </c>
      <c r="CLU513" s="2" t="s">
        <v>943</v>
      </c>
      <c r="CLV513" s="2" t="s">
        <v>943</v>
      </c>
      <c r="CLW513" s="2" t="s">
        <v>943</v>
      </c>
      <c r="CLX513" s="2" t="s">
        <v>943</v>
      </c>
      <c r="CLY513" s="2" t="s">
        <v>943</v>
      </c>
      <c r="CLZ513" s="2" t="s">
        <v>943</v>
      </c>
      <c r="CMA513" s="2" t="s">
        <v>943</v>
      </c>
      <c r="CMB513" s="2" t="s">
        <v>943</v>
      </c>
      <c r="CMC513" s="2" t="s">
        <v>943</v>
      </c>
      <c r="CMD513" s="2" t="s">
        <v>943</v>
      </c>
      <c r="CME513" s="2" t="s">
        <v>943</v>
      </c>
      <c r="CMF513" s="2" t="s">
        <v>943</v>
      </c>
      <c r="CMG513" s="2" t="s">
        <v>943</v>
      </c>
      <c r="CMH513" s="2" t="s">
        <v>943</v>
      </c>
      <c r="CMI513" s="2" t="s">
        <v>943</v>
      </c>
      <c r="CMJ513" s="2" t="s">
        <v>943</v>
      </c>
      <c r="CMK513" s="2" t="s">
        <v>943</v>
      </c>
      <c r="CML513" s="2" t="s">
        <v>943</v>
      </c>
      <c r="CMM513" s="2" t="s">
        <v>943</v>
      </c>
      <c r="CMN513" s="2" t="s">
        <v>943</v>
      </c>
      <c r="CMO513" s="2" t="s">
        <v>943</v>
      </c>
      <c r="CMP513" s="2" t="s">
        <v>943</v>
      </c>
      <c r="CMQ513" s="2" t="s">
        <v>943</v>
      </c>
      <c r="CMR513" s="2" t="s">
        <v>943</v>
      </c>
      <c r="CMS513" s="2" t="s">
        <v>943</v>
      </c>
      <c r="CMT513" s="2" t="s">
        <v>943</v>
      </c>
      <c r="CMU513" s="2" t="s">
        <v>943</v>
      </c>
      <c r="CMV513" s="2" t="s">
        <v>943</v>
      </c>
      <c r="CMW513" s="2" t="s">
        <v>943</v>
      </c>
      <c r="CMX513" s="2" t="s">
        <v>943</v>
      </c>
      <c r="CMY513" s="2" t="s">
        <v>943</v>
      </c>
      <c r="CMZ513" s="2" t="s">
        <v>943</v>
      </c>
      <c r="CNA513" s="2" t="s">
        <v>943</v>
      </c>
      <c r="CNB513" s="2" t="s">
        <v>943</v>
      </c>
      <c r="CNC513" s="2" t="s">
        <v>943</v>
      </c>
      <c r="CND513" s="2" t="s">
        <v>943</v>
      </c>
      <c r="CNE513" s="2" t="s">
        <v>943</v>
      </c>
      <c r="CNF513" s="2" t="s">
        <v>943</v>
      </c>
      <c r="CNG513" s="2" t="s">
        <v>943</v>
      </c>
      <c r="CNH513" s="2" t="s">
        <v>943</v>
      </c>
      <c r="CNI513" s="2" t="s">
        <v>943</v>
      </c>
      <c r="CNJ513" s="2" t="s">
        <v>943</v>
      </c>
      <c r="CNK513" s="2" t="s">
        <v>943</v>
      </c>
      <c r="CNL513" s="2" t="s">
        <v>943</v>
      </c>
      <c r="CNM513" s="2" t="s">
        <v>943</v>
      </c>
      <c r="CNN513" s="2" t="s">
        <v>943</v>
      </c>
      <c r="CNO513" s="2" t="s">
        <v>943</v>
      </c>
      <c r="CNP513" s="2" t="s">
        <v>943</v>
      </c>
      <c r="CNQ513" s="2" t="s">
        <v>943</v>
      </c>
      <c r="CNR513" s="2" t="s">
        <v>943</v>
      </c>
      <c r="CNS513" s="2" t="s">
        <v>943</v>
      </c>
      <c r="CNT513" s="2" t="s">
        <v>943</v>
      </c>
      <c r="CNU513" s="2" t="s">
        <v>943</v>
      </c>
      <c r="CNV513" s="2" t="s">
        <v>943</v>
      </c>
      <c r="CNW513" s="2" t="s">
        <v>943</v>
      </c>
      <c r="CNX513" s="2" t="s">
        <v>943</v>
      </c>
      <c r="CNY513" s="2" t="s">
        <v>943</v>
      </c>
      <c r="CNZ513" s="2" t="s">
        <v>943</v>
      </c>
      <c r="COA513" s="2" t="s">
        <v>943</v>
      </c>
      <c r="COB513" s="2" t="s">
        <v>943</v>
      </c>
      <c r="COC513" s="2" t="s">
        <v>943</v>
      </c>
      <c r="COD513" s="2" t="s">
        <v>943</v>
      </c>
      <c r="COE513" s="2" t="s">
        <v>943</v>
      </c>
      <c r="COF513" s="2" t="s">
        <v>943</v>
      </c>
      <c r="COG513" s="2" t="s">
        <v>943</v>
      </c>
      <c r="COH513" s="2" t="s">
        <v>943</v>
      </c>
      <c r="COI513" s="2" t="s">
        <v>943</v>
      </c>
      <c r="COJ513" s="2" t="s">
        <v>943</v>
      </c>
      <c r="COK513" s="2" t="s">
        <v>943</v>
      </c>
      <c r="COL513" s="2" t="s">
        <v>943</v>
      </c>
      <c r="COM513" s="2" t="s">
        <v>943</v>
      </c>
      <c r="CON513" s="2" t="s">
        <v>943</v>
      </c>
      <c r="COO513" s="2" t="s">
        <v>943</v>
      </c>
      <c r="COP513" s="2" t="s">
        <v>943</v>
      </c>
      <c r="COQ513" s="2" t="s">
        <v>943</v>
      </c>
      <c r="COR513" s="2" t="s">
        <v>943</v>
      </c>
      <c r="COS513" s="2" t="s">
        <v>943</v>
      </c>
      <c r="COT513" s="2" t="s">
        <v>943</v>
      </c>
      <c r="COU513" s="2" t="s">
        <v>943</v>
      </c>
      <c r="COV513" s="2" t="s">
        <v>943</v>
      </c>
      <c r="COW513" s="2" t="s">
        <v>943</v>
      </c>
      <c r="COX513" s="2" t="s">
        <v>943</v>
      </c>
      <c r="COY513" s="2" t="s">
        <v>943</v>
      </c>
      <c r="COZ513" s="2" t="s">
        <v>943</v>
      </c>
      <c r="CPA513" s="2" t="s">
        <v>943</v>
      </c>
      <c r="CPB513" s="2" t="s">
        <v>943</v>
      </c>
      <c r="CPC513" s="2" t="s">
        <v>943</v>
      </c>
      <c r="CPD513" s="2" t="s">
        <v>943</v>
      </c>
      <c r="CPE513" s="2" t="s">
        <v>943</v>
      </c>
      <c r="CPF513" s="2" t="s">
        <v>943</v>
      </c>
      <c r="CPG513" s="2" t="s">
        <v>943</v>
      </c>
      <c r="CPH513" s="2" t="s">
        <v>943</v>
      </c>
      <c r="CPI513" s="2" t="s">
        <v>943</v>
      </c>
      <c r="CPJ513" s="2" t="s">
        <v>943</v>
      </c>
      <c r="CPK513" s="2" t="s">
        <v>943</v>
      </c>
      <c r="CPL513" s="2" t="s">
        <v>943</v>
      </c>
      <c r="CPM513" s="2" t="s">
        <v>943</v>
      </c>
      <c r="CPN513" s="2" t="s">
        <v>943</v>
      </c>
      <c r="CPO513" s="2" t="s">
        <v>943</v>
      </c>
      <c r="CPP513" s="2" t="s">
        <v>943</v>
      </c>
      <c r="CPQ513" s="2" t="s">
        <v>943</v>
      </c>
      <c r="CPR513" s="2" t="s">
        <v>943</v>
      </c>
      <c r="CPS513" s="2" t="s">
        <v>943</v>
      </c>
      <c r="CPT513" s="2" t="s">
        <v>943</v>
      </c>
      <c r="CPU513" s="2" t="s">
        <v>943</v>
      </c>
      <c r="CPV513" s="2" t="s">
        <v>943</v>
      </c>
      <c r="CPW513" s="2" t="s">
        <v>943</v>
      </c>
      <c r="CPX513" s="2" t="s">
        <v>943</v>
      </c>
      <c r="CPY513" s="2" t="s">
        <v>943</v>
      </c>
      <c r="CPZ513" s="2" t="s">
        <v>943</v>
      </c>
      <c r="CQA513" s="2" t="s">
        <v>943</v>
      </c>
      <c r="CQB513" s="2" t="s">
        <v>943</v>
      </c>
      <c r="CQC513" s="2" t="s">
        <v>943</v>
      </c>
      <c r="CQD513" s="2" t="s">
        <v>943</v>
      </c>
      <c r="CQE513" s="2" t="s">
        <v>943</v>
      </c>
      <c r="CQF513" s="2" t="s">
        <v>943</v>
      </c>
      <c r="CQG513" s="2" t="s">
        <v>943</v>
      </c>
      <c r="CQH513" s="2" t="s">
        <v>943</v>
      </c>
      <c r="CQI513" s="2" t="s">
        <v>943</v>
      </c>
      <c r="CQJ513" s="2" t="s">
        <v>943</v>
      </c>
      <c r="CQK513" s="2" t="s">
        <v>943</v>
      </c>
      <c r="CQL513" s="2" t="s">
        <v>943</v>
      </c>
      <c r="CQM513" s="2" t="s">
        <v>943</v>
      </c>
      <c r="CQN513" s="2" t="s">
        <v>943</v>
      </c>
      <c r="CQO513" s="2" t="s">
        <v>943</v>
      </c>
      <c r="CQP513" s="2" t="s">
        <v>943</v>
      </c>
      <c r="CQQ513" s="2" t="s">
        <v>943</v>
      </c>
      <c r="CQR513" s="2" t="s">
        <v>943</v>
      </c>
      <c r="CQS513" s="2" t="s">
        <v>943</v>
      </c>
      <c r="CQT513" s="2" t="s">
        <v>943</v>
      </c>
      <c r="CQU513" s="2" t="s">
        <v>943</v>
      </c>
      <c r="CQV513" s="2" t="s">
        <v>943</v>
      </c>
      <c r="CQW513" s="2" t="s">
        <v>943</v>
      </c>
      <c r="CQX513" s="2" t="s">
        <v>943</v>
      </c>
      <c r="CQY513" s="2" t="s">
        <v>943</v>
      </c>
      <c r="CQZ513" s="2" t="s">
        <v>943</v>
      </c>
      <c r="CRA513" s="2" t="s">
        <v>943</v>
      </c>
      <c r="CRB513" s="2" t="s">
        <v>943</v>
      </c>
      <c r="CRC513" s="2" t="s">
        <v>943</v>
      </c>
      <c r="CRD513" s="2" t="s">
        <v>943</v>
      </c>
      <c r="CRE513" s="2" t="s">
        <v>943</v>
      </c>
      <c r="CRF513" s="2" t="s">
        <v>943</v>
      </c>
      <c r="CRG513" s="2" t="s">
        <v>943</v>
      </c>
      <c r="CRH513" s="2" t="s">
        <v>943</v>
      </c>
      <c r="CRI513" s="2" t="s">
        <v>943</v>
      </c>
      <c r="CRJ513" s="2" t="s">
        <v>943</v>
      </c>
      <c r="CRK513" s="2" t="s">
        <v>943</v>
      </c>
      <c r="CRL513" s="2" t="s">
        <v>943</v>
      </c>
      <c r="CRM513" s="2" t="s">
        <v>943</v>
      </c>
      <c r="CRN513" s="2" t="s">
        <v>943</v>
      </c>
      <c r="CRO513" s="2" t="s">
        <v>943</v>
      </c>
      <c r="CRP513" s="2" t="s">
        <v>943</v>
      </c>
      <c r="CRQ513" s="2" t="s">
        <v>943</v>
      </c>
      <c r="CRR513" s="2" t="s">
        <v>943</v>
      </c>
      <c r="CRS513" s="2" t="s">
        <v>943</v>
      </c>
      <c r="CRT513" s="2" t="s">
        <v>943</v>
      </c>
      <c r="CRU513" s="2" t="s">
        <v>943</v>
      </c>
      <c r="CRV513" s="2" t="s">
        <v>943</v>
      </c>
      <c r="CRW513" s="2" t="s">
        <v>943</v>
      </c>
      <c r="CRX513" s="2" t="s">
        <v>943</v>
      </c>
      <c r="CRY513" s="2" t="s">
        <v>943</v>
      </c>
      <c r="CRZ513" s="2" t="s">
        <v>943</v>
      </c>
      <c r="CSA513" s="2" t="s">
        <v>943</v>
      </c>
      <c r="CSB513" s="2" t="s">
        <v>943</v>
      </c>
      <c r="CSC513" s="2" t="s">
        <v>943</v>
      </c>
      <c r="CSD513" s="2" t="s">
        <v>943</v>
      </c>
      <c r="CSE513" s="2" t="s">
        <v>943</v>
      </c>
      <c r="CSF513" s="2" t="s">
        <v>943</v>
      </c>
      <c r="CSG513" s="2" t="s">
        <v>943</v>
      </c>
      <c r="CSH513" s="2" t="s">
        <v>943</v>
      </c>
      <c r="CSI513" s="2" t="s">
        <v>943</v>
      </c>
      <c r="CSJ513" s="2" t="s">
        <v>943</v>
      </c>
      <c r="CSK513" s="2" t="s">
        <v>943</v>
      </c>
      <c r="CSL513" s="2" t="s">
        <v>943</v>
      </c>
      <c r="CSM513" s="2" t="s">
        <v>943</v>
      </c>
      <c r="CSN513" s="2" t="s">
        <v>943</v>
      </c>
      <c r="CSO513" s="2" t="s">
        <v>943</v>
      </c>
      <c r="CSP513" s="2" t="s">
        <v>943</v>
      </c>
      <c r="CSQ513" s="2" t="s">
        <v>943</v>
      </c>
      <c r="CSR513" s="2" t="s">
        <v>943</v>
      </c>
      <c r="CSS513" s="2" t="s">
        <v>943</v>
      </c>
      <c r="CST513" s="2" t="s">
        <v>943</v>
      </c>
      <c r="CSU513" s="2" t="s">
        <v>943</v>
      </c>
      <c r="CSV513" s="2" t="s">
        <v>943</v>
      </c>
      <c r="CSW513" s="2" t="s">
        <v>943</v>
      </c>
      <c r="CSX513" s="2" t="s">
        <v>943</v>
      </c>
      <c r="CSY513" s="2" t="s">
        <v>943</v>
      </c>
      <c r="CSZ513" s="2" t="s">
        <v>943</v>
      </c>
      <c r="CTA513" s="2" t="s">
        <v>943</v>
      </c>
      <c r="CTB513" s="2" t="s">
        <v>943</v>
      </c>
      <c r="CTC513" s="2" t="s">
        <v>943</v>
      </c>
      <c r="CTD513" s="2" t="s">
        <v>943</v>
      </c>
      <c r="CTE513" s="2" t="s">
        <v>943</v>
      </c>
      <c r="CTF513" s="2" t="s">
        <v>943</v>
      </c>
      <c r="CTG513" s="2" t="s">
        <v>943</v>
      </c>
      <c r="CTH513" s="2" t="s">
        <v>943</v>
      </c>
      <c r="CTI513" s="2" t="s">
        <v>943</v>
      </c>
      <c r="CTJ513" s="2" t="s">
        <v>943</v>
      </c>
      <c r="CTK513" s="2" t="s">
        <v>943</v>
      </c>
      <c r="CTL513" s="2" t="s">
        <v>943</v>
      </c>
      <c r="CTM513" s="2" t="s">
        <v>943</v>
      </c>
      <c r="CTN513" s="2" t="s">
        <v>943</v>
      </c>
      <c r="CTO513" s="2" t="s">
        <v>943</v>
      </c>
      <c r="CTP513" s="2" t="s">
        <v>943</v>
      </c>
      <c r="CTQ513" s="2" t="s">
        <v>943</v>
      </c>
      <c r="CTR513" s="2" t="s">
        <v>943</v>
      </c>
      <c r="CTS513" s="2" t="s">
        <v>943</v>
      </c>
      <c r="CTT513" s="2" t="s">
        <v>943</v>
      </c>
      <c r="CTU513" s="2" t="s">
        <v>943</v>
      </c>
      <c r="CTV513" s="2" t="s">
        <v>943</v>
      </c>
      <c r="CTW513" s="2" t="s">
        <v>943</v>
      </c>
      <c r="CTX513" s="2" t="s">
        <v>943</v>
      </c>
      <c r="CTY513" s="2" t="s">
        <v>943</v>
      </c>
      <c r="CTZ513" s="2" t="s">
        <v>943</v>
      </c>
      <c r="CUA513" s="2" t="s">
        <v>943</v>
      </c>
      <c r="CUB513" s="2" t="s">
        <v>943</v>
      </c>
      <c r="CUC513" s="2" t="s">
        <v>943</v>
      </c>
      <c r="CUD513" s="2" t="s">
        <v>943</v>
      </c>
      <c r="CUE513" s="2" t="s">
        <v>943</v>
      </c>
      <c r="CUF513" s="2" t="s">
        <v>943</v>
      </c>
      <c r="CUG513" s="2" t="s">
        <v>943</v>
      </c>
      <c r="CUH513" s="2" t="s">
        <v>943</v>
      </c>
      <c r="CUI513" s="2" t="s">
        <v>943</v>
      </c>
      <c r="CUJ513" s="2" t="s">
        <v>943</v>
      </c>
      <c r="CUK513" s="2" t="s">
        <v>943</v>
      </c>
      <c r="CUL513" s="2" t="s">
        <v>943</v>
      </c>
      <c r="CUM513" s="2" t="s">
        <v>943</v>
      </c>
      <c r="CUN513" s="2" t="s">
        <v>943</v>
      </c>
      <c r="CUO513" s="2" t="s">
        <v>943</v>
      </c>
      <c r="CUP513" s="2" t="s">
        <v>943</v>
      </c>
      <c r="CUQ513" s="2" t="s">
        <v>943</v>
      </c>
      <c r="CUR513" s="2" t="s">
        <v>943</v>
      </c>
      <c r="CUS513" s="2" t="s">
        <v>943</v>
      </c>
      <c r="CUT513" s="2" t="s">
        <v>943</v>
      </c>
      <c r="CUU513" s="2" t="s">
        <v>943</v>
      </c>
      <c r="CUV513" s="2" t="s">
        <v>943</v>
      </c>
      <c r="CUW513" s="2" t="s">
        <v>943</v>
      </c>
      <c r="CUX513" s="2" t="s">
        <v>943</v>
      </c>
      <c r="CUY513" s="2" t="s">
        <v>943</v>
      </c>
      <c r="CUZ513" s="2" t="s">
        <v>943</v>
      </c>
      <c r="CVA513" s="2" t="s">
        <v>943</v>
      </c>
      <c r="CVB513" s="2" t="s">
        <v>943</v>
      </c>
      <c r="CVC513" s="2" t="s">
        <v>943</v>
      </c>
      <c r="CVD513" s="2" t="s">
        <v>943</v>
      </c>
      <c r="CVE513" s="2" t="s">
        <v>943</v>
      </c>
      <c r="CVF513" s="2" t="s">
        <v>943</v>
      </c>
      <c r="CVG513" s="2" t="s">
        <v>943</v>
      </c>
      <c r="CVH513" s="2" t="s">
        <v>943</v>
      </c>
      <c r="CVI513" s="2" t="s">
        <v>943</v>
      </c>
      <c r="CVJ513" s="2" t="s">
        <v>943</v>
      </c>
      <c r="CVK513" s="2" t="s">
        <v>943</v>
      </c>
      <c r="CVL513" s="2" t="s">
        <v>943</v>
      </c>
      <c r="CVM513" s="2" t="s">
        <v>943</v>
      </c>
      <c r="CVN513" s="2" t="s">
        <v>943</v>
      </c>
      <c r="CVO513" s="2" t="s">
        <v>943</v>
      </c>
      <c r="CVP513" s="2" t="s">
        <v>943</v>
      </c>
      <c r="CVQ513" s="2" t="s">
        <v>943</v>
      </c>
      <c r="CVR513" s="2" t="s">
        <v>943</v>
      </c>
      <c r="CVS513" s="2" t="s">
        <v>943</v>
      </c>
      <c r="CVT513" s="2" t="s">
        <v>943</v>
      </c>
      <c r="CVU513" s="2" t="s">
        <v>943</v>
      </c>
      <c r="CVV513" s="2" t="s">
        <v>943</v>
      </c>
      <c r="CVW513" s="2" t="s">
        <v>943</v>
      </c>
      <c r="CVX513" s="2" t="s">
        <v>943</v>
      </c>
      <c r="CVY513" s="2" t="s">
        <v>943</v>
      </c>
      <c r="CVZ513" s="2" t="s">
        <v>943</v>
      </c>
      <c r="CWA513" s="2" t="s">
        <v>943</v>
      </c>
      <c r="CWB513" s="2" t="s">
        <v>943</v>
      </c>
      <c r="CWC513" s="2" t="s">
        <v>943</v>
      </c>
      <c r="CWD513" s="2" t="s">
        <v>943</v>
      </c>
      <c r="CWE513" s="2" t="s">
        <v>943</v>
      </c>
      <c r="CWF513" s="2" t="s">
        <v>943</v>
      </c>
      <c r="CWG513" s="2" t="s">
        <v>943</v>
      </c>
      <c r="CWH513" s="2" t="s">
        <v>943</v>
      </c>
      <c r="CWI513" s="2" t="s">
        <v>943</v>
      </c>
      <c r="CWJ513" s="2" t="s">
        <v>943</v>
      </c>
      <c r="CWK513" s="2" t="s">
        <v>943</v>
      </c>
      <c r="CWL513" s="2" t="s">
        <v>943</v>
      </c>
      <c r="CWM513" s="2" t="s">
        <v>943</v>
      </c>
      <c r="CWN513" s="2" t="s">
        <v>943</v>
      </c>
      <c r="CWO513" s="2" t="s">
        <v>943</v>
      </c>
      <c r="CWP513" s="2" t="s">
        <v>943</v>
      </c>
      <c r="CWQ513" s="2" t="s">
        <v>943</v>
      </c>
      <c r="CWR513" s="2" t="s">
        <v>943</v>
      </c>
      <c r="CWS513" s="2" t="s">
        <v>943</v>
      </c>
      <c r="CWT513" s="2" t="s">
        <v>943</v>
      </c>
      <c r="CWU513" s="2" t="s">
        <v>943</v>
      </c>
      <c r="CWV513" s="2" t="s">
        <v>943</v>
      </c>
      <c r="CWW513" s="2" t="s">
        <v>943</v>
      </c>
      <c r="CWX513" s="2" t="s">
        <v>943</v>
      </c>
      <c r="CWY513" s="2" t="s">
        <v>943</v>
      </c>
      <c r="CWZ513" s="2" t="s">
        <v>943</v>
      </c>
      <c r="CXA513" s="2" t="s">
        <v>943</v>
      </c>
      <c r="CXB513" s="2" t="s">
        <v>943</v>
      </c>
      <c r="CXC513" s="2" t="s">
        <v>943</v>
      </c>
      <c r="CXD513" s="2" t="s">
        <v>943</v>
      </c>
      <c r="CXE513" s="2" t="s">
        <v>943</v>
      </c>
      <c r="CXF513" s="2" t="s">
        <v>943</v>
      </c>
      <c r="CXG513" s="2" t="s">
        <v>943</v>
      </c>
      <c r="CXH513" s="2" t="s">
        <v>943</v>
      </c>
      <c r="CXI513" s="2" t="s">
        <v>943</v>
      </c>
      <c r="CXJ513" s="2" t="s">
        <v>943</v>
      </c>
      <c r="CXK513" s="2" t="s">
        <v>943</v>
      </c>
      <c r="CXL513" s="2" t="s">
        <v>943</v>
      </c>
      <c r="CXM513" s="2" t="s">
        <v>943</v>
      </c>
      <c r="CXN513" s="2" t="s">
        <v>943</v>
      </c>
      <c r="CXO513" s="2" t="s">
        <v>943</v>
      </c>
      <c r="CXP513" s="2" t="s">
        <v>943</v>
      </c>
      <c r="CXQ513" s="2" t="s">
        <v>943</v>
      </c>
      <c r="CXR513" s="2" t="s">
        <v>943</v>
      </c>
      <c r="CXS513" s="2" t="s">
        <v>943</v>
      </c>
      <c r="CXT513" s="2" t="s">
        <v>943</v>
      </c>
      <c r="CXU513" s="2" t="s">
        <v>943</v>
      </c>
      <c r="CXV513" s="2" t="s">
        <v>943</v>
      </c>
      <c r="CXW513" s="2" t="s">
        <v>943</v>
      </c>
      <c r="CXX513" s="2" t="s">
        <v>943</v>
      </c>
      <c r="CXY513" s="2" t="s">
        <v>943</v>
      </c>
      <c r="CXZ513" s="2" t="s">
        <v>943</v>
      </c>
      <c r="CYA513" s="2" t="s">
        <v>943</v>
      </c>
      <c r="CYB513" s="2" t="s">
        <v>943</v>
      </c>
      <c r="CYC513" s="2" t="s">
        <v>943</v>
      </c>
      <c r="CYD513" s="2" t="s">
        <v>943</v>
      </c>
      <c r="CYE513" s="2" t="s">
        <v>943</v>
      </c>
      <c r="CYF513" s="2" t="s">
        <v>943</v>
      </c>
      <c r="CYG513" s="2" t="s">
        <v>943</v>
      </c>
      <c r="CYH513" s="2" t="s">
        <v>943</v>
      </c>
      <c r="CYI513" s="2" t="s">
        <v>943</v>
      </c>
      <c r="CYJ513" s="2" t="s">
        <v>943</v>
      </c>
      <c r="CYK513" s="2" t="s">
        <v>943</v>
      </c>
      <c r="CYL513" s="2" t="s">
        <v>943</v>
      </c>
      <c r="CYM513" s="2" t="s">
        <v>943</v>
      </c>
      <c r="CYN513" s="2" t="s">
        <v>943</v>
      </c>
      <c r="CYO513" s="2" t="s">
        <v>943</v>
      </c>
      <c r="CYP513" s="2" t="s">
        <v>943</v>
      </c>
      <c r="CYQ513" s="2" t="s">
        <v>943</v>
      </c>
      <c r="CYR513" s="2" t="s">
        <v>943</v>
      </c>
      <c r="CYS513" s="2" t="s">
        <v>943</v>
      </c>
      <c r="CYT513" s="2" t="s">
        <v>943</v>
      </c>
      <c r="CYU513" s="2" t="s">
        <v>943</v>
      </c>
      <c r="CYV513" s="2" t="s">
        <v>943</v>
      </c>
      <c r="CYW513" s="2" t="s">
        <v>943</v>
      </c>
      <c r="CYX513" s="2" t="s">
        <v>943</v>
      </c>
      <c r="CYY513" s="2" t="s">
        <v>943</v>
      </c>
      <c r="CYZ513" s="2" t="s">
        <v>943</v>
      </c>
      <c r="CZA513" s="2" t="s">
        <v>943</v>
      </c>
      <c r="CZB513" s="2" t="s">
        <v>943</v>
      </c>
      <c r="CZC513" s="2" t="s">
        <v>943</v>
      </c>
      <c r="CZD513" s="2" t="s">
        <v>943</v>
      </c>
      <c r="CZE513" s="2" t="s">
        <v>943</v>
      </c>
      <c r="CZF513" s="2" t="s">
        <v>943</v>
      </c>
      <c r="CZG513" s="2" t="s">
        <v>943</v>
      </c>
      <c r="CZH513" s="2" t="s">
        <v>943</v>
      </c>
      <c r="CZI513" s="2" t="s">
        <v>943</v>
      </c>
      <c r="CZJ513" s="2" t="s">
        <v>943</v>
      </c>
      <c r="CZK513" s="2" t="s">
        <v>943</v>
      </c>
      <c r="CZL513" s="2" t="s">
        <v>943</v>
      </c>
      <c r="CZM513" s="2" t="s">
        <v>943</v>
      </c>
      <c r="CZN513" s="2" t="s">
        <v>943</v>
      </c>
      <c r="CZO513" s="2" t="s">
        <v>943</v>
      </c>
      <c r="CZP513" s="2" t="s">
        <v>943</v>
      </c>
      <c r="CZQ513" s="2" t="s">
        <v>943</v>
      </c>
      <c r="CZR513" s="2" t="s">
        <v>943</v>
      </c>
      <c r="CZS513" s="2" t="s">
        <v>943</v>
      </c>
      <c r="CZT513" s="2" t="s">
        <v>943</v>
      </c>
      <c r="CZU513" s="2" t="s">
        <v>943</v>
      </c>
      <c r="CZV513" s="2" t="s">
        <v>943</v>
      </c>
      <c r="CZW513" s="2" t="s">
        <v>943</v>
      </c>
      <c r="CZX513" s="2" t="s">
        <v>943</v>
      </c>
      <c r="CZY513" s="2" t="s">
        <v>943</v>
      </c>
      <c r="CZZ513" s="2" t="s">
        <v>943</v>
      </c>
      <c r="DAA513" s="2" t="s">
        <v>943</v>
      </c>
      <c r="DAB513" s="2" t="s">
        <v>943</v>
      </c>
      <c r="DAC513" s="2" t="s">
        <v>943</v>
      </c>
      <c r="DAD513" s="2" t="s">
        <v>943</v>
      </c>
      <c r="DAE513" s="2" t="s">
        <v>943</v>
      </c>
      <c r="DAF513" s="2" t="s">
        <v>943</v>
      </c>
      <c r="DAG513" s="2" t="s">
        <v>943</v>
      </c>
      <c r="DAH513" s="2" t="s">
        <v>943</v>
      </c>
      <c r="DAI513" s="2" t="s">
        <v>943</v>
      </c>
      <c r="DAJ513" s="2" t="s">
        <v>943</v>
      </c>
      <c r="DAK513" s="2" t="s">
        <v>943</v>
      </c>
      <c r="DAL513" s="2" t="s">
        <v>943</v>
      </c>
      <c r="DAM513" s="2" t="s">
        <v>943</v>
      </c>
      <c r="DAN513" s="2" t="s">
        <v>943</v>
      </c>
      <c r="DAO513" s="2" t="s">
        <v>943</v>
      </c>
      <c r="DAP513" s="2" t="s">
        <v>943</v>
      </c>
      <c r="DAQ513" s="2" t="s">
        <v>943</v>
      </c>
      <c r="DAR513" s="2" t="s">
        <v>943</v>
      </c>
      <c r="DAS513" s="2" t="s">
        <v>943</v>
      </c>
      <c r="DAT513" s="2" t="s">
        <v>943</v>
      </c>
      <c r="DAU513" s="2" t="s">
        <v>943</v>
      </c>
      <c r="DAV513" s="2" t="s">
        <v>943</v>
      </c>
      <c r="DAW513" s="2" t="s">
        <v>943</v>
      </c>
      <c r="DAX513" s="2" t="s">
        <v>943</v>
      </c>
      <c r="DAY513" s="2" t="s">
        <v>943</v>
      </c>
      <c r="DAZ513" s="2" t="s">
        <v>943</v>
      </c>
      <c r="DBA513" s="2" t="s">
        <v>943</v>
      </c>
      <c r="DBB513" s="2" t="s">
        <v>943</v>
      </c>
      <c r="DBC513" s="2" t="s">
        <v>943</v>
      </c>
      <c r="DBD513" s="2" t="s">
        <v>943</v>
      </c>
      <c r="DBE513" s="2" t="s">
        <v>943</v>
      </c>
      <c r="DBF513" s="2" t="s">
        <v>943</v>
      </c>
      <c r="DBG513" s="2" t="s">
        <v>943</v>
      </c>
      <c r="DBH513" s="2" t="s">
        <v>943</v>
      </c>
      <c r="DBI513" s="2" t="s">
        <v>943</v>
      </c>
      <c r="DBJ513" s="2" t="s">
        <v>943</v>
      </c>
      <c r="DBK513" s="2" t="s">
        <v>943</v>
      </c>
      <c r="DBL513" s="2" t="s">
        <v>943</v>
      </c>
      <c r="DBM513" s="2" t="s">
        <v>943</v>
      </c>
      <c r="DBN513" s="2" t="s">
        <v>943</v>
      </c>
      <c r="DBO513" s="2" t="s">
        <v>943</v>
      </c>
      <c r="DBP513" s="2" t="s">
        <v>943</v>
      </c>
      <c r="DBQ513" s="2" t="s">
        <v>943</v>
      </c>
      <c r="DBR513" s="2" t="s">
        <v>943</v>
      </c>
      <c r="DBS513" s="2" t="s">
        <v>943</v>
      </c>
      <c r="DBT513" s="2" t="s">
        <v>943</v>
      </c>
      <c r="DBU513" s="2" t="s">
        <v>943</v>
      </c>
      <c r="DBV513" s="2" t="s">
        <v>943</v>
      </c>
      <c r="DBW513" s="2" t="s">
        <v>943</v>
      </c>
      <c r="DBX513" s="2" t="s">
        <v>943</v>
      </c>
      <c r="DBY513" s="2" t="s">
        <v>943</v>
      </c>
      <c r="DBZ513" s="2" t="s">
        <v>943</v>
      </c>
      <c r="DCA513" s="2" t="s">
        <v>943</v>
      </c>
      <c r="DCB513" s="2" t="s">
        <v>943</v>
      </c>
      <c r="DCC513" s="2" t="s">
        <v>943</v>
      </c>
      <c r="DCD513" s="2" t="s">
        <v>943</v>
      </c>
      <c r="DCE513" s="2" t="s">
        <v>943</v>
      </c>
      <c r="DCF513" s="2" t="s">
        <v>943</v>
      </c>
      <c r="DCG513" s="2" t="s">
        <v>943</v>
      </c>
      <c r="DCH513" s="2" t="s">
        <v>943</v>
      </c>
      <c r="DCI513" s="2" t="s">
        <v>943</v>
      </c>
      <c r="DCJ513" s="2" t="s">
        <v>943</v>
      </c>
      <c r="DCK513" s="2" t="s">
        <v>943</v>
      </c>
      <c r="DCL513" s="2" t="s">
        <v>943</v>
      </c>
      <c r="DCM513" s="2" t="s">
        <v>943</v>
      </c>
      <c r="DCN513" s="2" t="s">
        <v>943</v>
      </c>
      <c r="DCO513" s="2" t="s">
        <v>943</v>
      </c>
      <c r="DCP513" s="2" t="s">
        <v>943</v>
      </c>
      <c r="DCQ513" s="2" t="s">
        <v>943</v>
      </c>
      <c r="DCR513" s="2" t="s">
        <v>943</v>
      </c>
      <c r="DCS513" s="2" t="s">
        <v>943</v>
      </c>
      <c r="DCT513" s="2" t="s">
        <v>943</v>
      </c>
      <c r="DCU513" s="2" t="s">
        <v>943</v>
      </c>
      <c r="DCV513" s="2" t="s">
        <v>943</v>
      </c>
      <c r="DCW513" s="2" t="s">
        <v>943</v>
      </c>
      <c r="DCX513" s="2" t="s">
        <v>943</v>
      </c>
      <c r="DCY513" s="2" t="s">
        <v>943</v>
      </c>
      <c r="DCZ513" s="2" t="s">
        <v>943</v>
      </c>
      <c r="DDA513" s="2" t="s">
        <v>943</v>
      </c>
      <c r="DDB513" s="2" t="s">
        <v>943</v>
      </c>
      <c r="DDC513" s="2" t="s">
        <v>943</v>
      </c>
      <c r="DDD513" s="2" t="s">
        <v>943</v>
      </c>
      <c r="DDE513" s="2" t="s">
        <v>943</v>
      </c>
      <c r="DDF513" s="2" t="s">
        <v>943</v>
      </c>
      <c r="DDG513" s="2" t="s">
        <v>943</v>
      </c>
      <c r="DDH513" s="2" t="s">
        <v>943</v>
      </c>
      <c r="DDI513" s="2" t="s">
        <v>943</v>
      </c>
      <c r="DDJ513" s="2" t="s">
        <v>943</v>
      </c>
      <c r="DDK513" s="2" t="s">
        <v>943</v>
      </c>
      <c r="DDL513" s="2" t="s">
        <v>943</v>
      </c>
      <c r="DDM513" s="2" t="s">
        <v>943</v>
      </c>
      <c r="DDN513" s="2" t="s">
        <v>943</v>
      </c>
      <c r="DDO513" s="2" t="s">
        <v>943</v>
      </c>
      <c r="DDP513" s="2" t="s">
        <v>943</v>
      </c>
      <c r="DDQ513" s="2" t="s">
        <v>943</v>
      </c>
      <c r="DDR513" s="2" t="s">
        <v>943</v>
      </c>
      <c r="DDS513" s="2" t="s">
        <v>943</v>
      </c>
      <c r="DDT513" s="2" t="s">
        <v>943</v>
      </c>
      <c r="DDU513" s="2" t="s">
        <v>943</v>
      </c>
      <c r="DDV513" s="2" t="s">
        <v>943</v>
      </c>
      <c r="DDW513" s="2" t="s">
        <v>943</v>
      </c>
      <c r="DDX513" s="2" t="s">
        <v>943</v>
      </c>
      <c r="DDY513" s="2" t="s">
        <v>943</v>
      </c>
      <c r="DDZ513" s="2" t="s">
        <v>943</v>
      </c>
      <c r="DEA513" s="2" t="s">
        <v>943</v>
      </c>
      <c r="DEB513" s="2" t="s">
        <v>943</v>
      </c>
      <c r="DEC513" s="2" t="s">
        <v>943</v>
      </c>
      <c r="DED513" s="2" t="s">
        <v>943</v>
      </c>
      <c r="DEE513" s="2" t="s">
        <v>943</v>
      </c>
      <c r="DEF513" s="2" t="s">
        <v>943</v>
      </c>
      <c r="DEG513" s="2" t="s">
        <v>943</v>
      </c>
      <c r="DEH513" s="2" t="s">
        <v>943</v>
      </c>
      <c r="DEI513" s="2" t="s">
        <v>943</v>
      </c>
      <c r="DEJ513" s="2" t="s">
        <v>943</v>
      </c>
      <c r="DEK513" s="2" t="s">
        <v>943</v>
      </c>
      <c r="DEL513" s="2" t="s">
        <v>943</v>
      </c>
      <c r="DEM513" s="2" t="s">
        <v>943</v>
      </c>
      <c r="DEN513" s="2" t="s">
        <v>943</v>
      </c>
      <c r="DEO513" s="2" t="s">
        <v>943</v>
      </c>
      <c r="DEP513" s="2" t="s">
        <v>943</v>
      </c>
      <c r="DEQ513" s="2" t="s">
        <v>943</v>
      </c>
      <c r="DER513" s="2" t="s">
        <v>943</v>
      </c>
      <c r="DES513" s="2" t="s">
        <v>943</v>
      </c>
      <c r="DET513" s="2" t="s">
        <v>943</v>
      </c>
      <c r="DEU513" s="2" t="s">
        <v>943</v>
      </c>
      <c r="DEV513" s="2" t="s">
        <v>943</v>
      </c>
      <c r="DEW513" s="2" t="s">
        <v>943</v>
      </c>
      <c r="DEX513" s="2" t="s">
        <v>943</v>
      </c>
      <c r="DEY513" s="2" t="s">
        <v>943</v>
      </c>
      <c r="DEZ513" s="2" t="s">
        <v>943</v>
      </c>
      <c r="DFA513" s="2" t="s">
        <v>943</v>
      </c>
      <c r="DFB513" s="2" t="s">
        <v>943</v>
      </c>
      <c r="DFC513" s="2" t="s">
        <v>943</v>
      </c>
      <c r="DFD513" s="2" t="s">
        <v>943</v>
      </c>
      <c r="DFE513" s="2" t="s">
        <v>943</v>
      </c>
      <c r="DFF513" s="2" t="s">
        <v>943</v>
      </c>
      <c r="DFG513" s="2" t="s">
        <v>943</v>
      </c>
      <c r="DFH513" s="2" t="s">
        <v>943</v>
      </c>
      <c r="DFI513" s="2" t="s">
        <v>943</v>
      </c>
      <c r="DFJ513" s="2" t="s">
        <v>943</v>
      </c>
      <c r="DFK513" s="2" t="s">
        <v>943</v>
      </c>
      <c r="DFL513" s="2" t="s">
        <v>943</v>
      </c>
      <c r="DFM513" s="2" t="s">
        <v>943</v>
      </c>
      <c r="DFN513" s="2" t="s">
        <v>943</v>
      </c>
      <c r="DFO513" s="2" t="s">
        <v>943</v>
      </c>
      <c r="DFP513" s="2" t="s">
        <v>943</v>
      </c>
      <c r="DFQ513" s="2" t="s">
        <v>943</v>
      </c>
      <c r="DFR513" s="2" t="s">
        <v>943</v>
      </c>
      <c r="DFS513" s="2" t="s">
        <v>943</v>
      </c>
      <c r="DFT513" s="2" t="s">
        <v>943</v>
      </c>
      <c r="DFU513" s="2" t="s">
        <v>943</v>
      </c>
      <c r="DFV513" s="2" t="s">
        <v>943</v>
      </c>
      <c r="DFW513" s="2" t="s">
        <v>943</v>
      </c>
      <c r="DFX513" s="2" t="s">
        <v>943</v>
      </c>
      <c r="DFY513" s="2" t="s">
        <v>943</v>
      </c>
      <c r="DFZ513" s="2" t="s">
        <v>943</v>
      </c>
      <c r="DGA513" s="2" t="s">
        <v>943</v>
      </c>
      <c r="DGB513" s="2" t="s">
        <v>943</v>
      </c>
      <c r="DGC513" s="2" t="s">
        <v>943</v>
      </c>
      <c r="DGD513" s="2" t="s">
        <v>943</v>
      </c>
      <c r="DGE513" s="2" t="s">
        <v>943</v>
      </c>
      <c r="DGF513" s="2" t="s">
        <v>943</v>
      </c>
      <c r="DGG513" s="2" t="s">
        <v>943</v>
      </c>
      <c r="DGH513" s="2" t="s">
        <v>943</v>
      </c>
      <c r="DGI513" s="2" t="s">
        <v>943</v>
      </c>
      <c r="DGJ513" s="2" t="s">
        <v>943</v>
      </c>
      <c r="DGK513" s="2" t="s">
        <v>943</v>
      </c>
      <c r="DGL513" s="2" t="s">
        <v>943</v>
      </c>
      <c r="DGM513" s="2" t="s">
        <v>943</v>
      </c>
      <c r="DGN513" s="2" t="s">
        <v>943</v>
      </c>
      <c r="DGO513" s="2" t="s">
        <v>943</v>
      </c>
      <c r="DGP513" s="2" t="s">
        <v>943</v>
      </c>
      <c r="DGQ513" s="2" t="s">
        <v>943</v>
      </c>
      <c r="DGR513" s="2" t="s">
        <v>943</v>
      </c>
      <c r="DGS513" s="2" t="s">
        <v>943</v>
      </c>
      <c r="DGT513" s="2" t="s">
        <v>943</v>
      </c>
      <c r="DGU513" s="2" t="s">
        <v>943</v>
      </c>
      <c r="DGV513" s="2" t="s">
        <v>943</v>
      </c>
      <c r="DGW513" s="2" t="s">
        <v>943</v>
      </c>
      <c r="DGX513" s="2" t="s">
        <v>943</v>
      </c>
      <c r="DGY513" s="2" t="s">
        <v>943</v>
      </c>
      <c r="DGZ513" s="2" t="s">
        <v>943</v>
      </c>
      <c r="DHA513" s="2" t="s">
        <v>943</v>
      </c>
      <c r="DHB513" s="2" t="s">
        <v>943</v>
      </c>
      <c r="DHC513" s="2" t="s">
        <v>943</v>
      </c>
      <c r="DHD513" s="2" t="s">
        <v>943</v>
      </c>
      <c r="DHE513" s="2" t="s">
        <v>943</v>
      </c>
      <c r="DHF513" s="2" t="s">
        <v>943</v>
      </c>
      <c r="DHG513" s="2" t="s">
        <v>943</v>
      </c>
      <c r="DHH513" s="2" t="s">
        <v>943</v>
      </c>
      <c r="DHI513" s="2" t="s">
        <v>943</v>
      </c>
      <c r="DHJ513" s="2" t="s">
        <v>943</v>
      </c>
      <c r="DHK513" s="2" t="s">
        <v>943</v>
      </c>
      <c r="DHL513" s="2" t="s">
        <v>943</v>
      </c>
      <c r="DHM513" s="2" t="s">
        <v>943</v>
      </c>
      <c r="DHN513" s="2" t="s">
        <v>943</v>
      </c>
      <c r="DHO513" s="2" t="s">
        <v>943</v>
      </c>
      <c r="DHP513" s="2" t="s">
        <v>943</v>
      </c>
      <c r="DHQ513" s="2" t="s">
        <v>943</v>
      </c>
      <c r="DHR513" s="2" t="s">
        <v>943</v>
      </c>
      <c r="DHS513" s="2" t="s">
        <v>943</v>
      </c>
      <c r="DHT513" s="2" t="s">
        <v>943</v>
      </c>
      <c r="DHU513" s="2" t="s">
        <v>943</v>
      </c>
      <c r="DHV513" s="2" t="s">
        <v>943</v>
      </c>
      <c r="DHW513" s="2" t="s">
        <v>943</v>
      </c>
      <c r="DHX513" s="2" t="s">
        <v>943</v>
      </c>
      <c r="DHY513" s="2" t="s">
        <v>943</v>
      </c>
      <c r="DHZ513" s="2" t="s">
        <v>943</v>
      </c>
      <c r="DIA513" s="2" t="s">
        <v>943</v>
      </c>
      <c r="DIB513" s="2" t="s">
        <v>943</v>
      </c>
      <c r="DIC513" s="2" t="s">
        <v>943</v>
      </c>
      <c r="DID513" s="2" t="s">
        <v>943</v>
      </c>
      <c r="DIE513" s="2" t="s">
        <v>943</v>
      </c>
      <c r="DIF513" s="2" t="s">
        <v>943</v>
      </c>
      <c r="DIG513" s="2" t="s">
        <v>943</v>
      </c>
      <c r="DIH513" s="2" t="s">
        <v>943</v>
      </c>
      <c r="DII513" s="2" t="s">
        <v>943</v>
      </c>
      <c r="DIJ513" s="2" t="s">
        <v>943</v>
      </c>
      <c r="DIK513" s="2" t="s">
        <v>943</v>
      </c>
      <c r="DIL513" s="2" t="s">
        <v>943</v>
      </c>
      <c r="DIM513" s="2" t="s">
        <v>943</v>
      </c>
      <c r="DIN513" s="2" t="s">
        <v>943</v>
      </c>
      <c r="DIO513" s="2" t="s">
        <v>943</v>
      </c>
      <c r="DIP513" s="2" t="s">
        <v>943</v>
      </c>
      <c r="DIQ513" s="2" t="s">
        <v>943</v>
      </c>
      <c r="DIR513" s="2" t="s">
        <v>943</v>
      </c>
      <c r="DIS513" s="2" t="s">
        <v>943</v>
      </c>
      <c r="DIT513" s="2" t="s">
        <v>943</v>
      </c>
      <c r="DIU513" s="2" t="s">
        <v>943</v>
      </c>
      <c r="DIV513" s="2" t="s">
        <v>943</v>
      </c>
      <c r="DIW513" s="2" t="s">
        <v>943</v>
      </c>
      <c r="DIX513" s="2" t="s">
        <v>943</v>
      </c>
      <c r="DIY513" s="2" t="s">
        <v>943</v>
      </c>
      <c r="DIZ513" s="2" t="s">
        <v>943</v>
      </c>
      <c r="DJA513" s="2" t="s">
        <v>943</v>
      </c>
      <c r="DJB513" s="2" t="s">
        <v>943</v>
      </c>
      <c r="DJC513" s="2" t="s">
        <v>943</v>
      </c>
      <c r="DJD513" s="2" t="s">
        <v>943</v>
      </c>
      <c r="DJE513" s="2" t="s">
        <v>943</v>
      </c>
      <c r="DJF513" s="2" t="s">
        <v>943</v>
      </c>
      <c r="DJG513" s="2" t="s">
        <v>943</v>
      </c>
      <c r="DJH513" s="2" t="s">
        <v>943</v>
      </c>
      <c r="DJI513" s="2" t="s">
        <v>943</v>
      </c>
      <c r="DJJ513" s="2" t="s">
        <v>943</v>
      </c>
      <c r="DJK513" s="2" t="s">
        <v>943</v>
      </c>
      <c r="DJL513" s="2" t="s">
        <v>943</v>
      </c>
      <c r="DJM513" s="2" t="s">
        <v>943</v>
      </c>
      <c r="DJN513" s="2" t="s">
        <v>943</v>
      </c>
      <c r="DJO513" s="2" t="s">
        <v>943</v>
      </c>
      <c r="DJP513" s="2" t="s">
        <v>943</v>
      </c>
      <c r="DJQ513" s="2" t="s">
        <v>943</v>
      </c>
      <c r="DJR513" s="2" t="s">
        <v>943</v>
      </c>
      <c r="DJS513" s="2" t="s">
        <v>943</v>
      </c>
      <c r="DJT513" s="2" t="s">
        <v>943</v>
      </c>
      <c r="DJU513" s="2" t="s">
        <v>943</v>
      </c>
      <c r="DJV513" s="2" t="s">
        <v>943</v>
      </c>
      <c r="DJW513" s="2" t="s">
        <v>943</v>
      </c>
      <c r="DJX513" s="2" t="s">
        <v>943</v>
      </c>
      <c r="DJY513" s="2" t="s">
        <v>943</v>
      </c>
      <c r="DJZ513" s="2" t="s">
        <v>943</v>
      </c>
      <c r="DKA513" s="2" t="s">
        <v>943</v>
      </c>
      <c r="DKB513" s="2" t="s">
        <v>943</v>
      </c>
      <c r="DKC513" s="2" t="s">
        <v>943</v>
      </c>
      <c r="DKD513" s="2" t="s">
        <v>943</v>
      </c>
      <c r="DKE513" s="2" t="s">
        <v>943</v>
      </c>
      <c r="DKF513" s="2" t="s">
        <v>943</v>
      </c>
      <c r="DKG513" s="2" t="s">
        <v>943</v>
      </c>
      <c r="DKH513" s="2" t="s">
        <v>943</v>
      </c>
      <c r="DKI513" s="2" t="s">
        <v>943</v>
      </c>
      <c r="DKJ513" s="2" t="s">
        <v>943</v>
      </c>
      <c r="DKK513" s="2" t="s">
        <v>943</v>
      </c>
      <c r="DKL513" s="2" t="s">
        <v>943</v>
      </c>
      <c r="DKM513" s="2" t="s">
        <v>943</v>
      </c>
      <c r="DKN513" s="2" t="s">
        <v>943</v>
      </c>
      <c r="DKO513" s="2" t="s">
        <v>943</v>
      </c>
      <c r="DKP513" s="2" t="s">
        <v>943</v>
      </c>
      <c r="DKQ513" s="2" t="s">
        <v>943</v>
      </c>
      <c r="DKR513" s="2" t="s">
        <v>943</v>
      </c>
      <c r="DKS513" s="2" t="s">
        <v>943</v>
      </c>
      <c r="DKT513" s="2" t="s">
        <v>943</v>
      </c>
      <c r="DKU513" s="2" t="s">
        <v>943</v>
      </c>
      <c r="DKV513" s="2" t="s">
        <v>943</v>
      </c>
      <c r="DKW513" s="2" t="s">
        <v>943</v>
      </c>
      <c r="DKX513" s="2" t="s">
        <v>943</v>
      </c>
      <c r="DKY513" s="2" t="s">
        <v>943</v>
      </c>
      <c r="DKZ513" s="2" t="s">
        <v>943</v>
      </c>
      <c r="DLA513" s="2" t="s">
        <v>943</v>
      </c>
      <c r="DLB513" s="2" t="s">
        <v>943</v>
      </c>
      <c r="DLC513" s="2" t="s">
        <v>943</v>
      </c>
      <c r="DLD513" s="2" t="s">
        <v>943</v>
      </c>
      <c r="DLE513" s="2" t="s">
        <v>943</v>
      </c>
      <c r="DLF513" s="2" t="s">
        <v>943</v>
      </c>
      <c r="DLG513" s="2" t="s">
        <v>943</v>
      </c>
      <c r="DLH513" s="2" t="s">
        <v>943</v>
      </c>
      <c r="DLI513" s="2" t="s">
        <v>943</v>
      </c>
      <c r="DLJ513" s="2" t="s">
        <v>943</v>
      </c>
      <c r="DLK513" s="2" t="s">
        <v>943</v>
      </c>
      <c r="DLL513" s="2" t="s">
        <v>943</v>
      </c>
      <c r="DLM513" s="2" t="s">
        <v>943</v>
      </c>
      <c r="DLN513" s="2" t="s">
        <v>943</v>
      </c>
      <c r="DLO513" s="2" t="s">
        <v>943</v>
      </c>
      <c r="DLP513" s="2" t="s">
        <v>943</v>
      </c>
      <c r="DLQ513" s="2" t="s">
        <v>943</v>
      </c>
      <c r="DLR513" s="2" t="s">
        <v>943</v>
      </c>
      <c r="DLS513" s="2" t="s">
        <v>943</v>
      </c>
      <c r="DLT513" s="2" t="s">
        <v>943</v>
      </c>
      <c r="DLU513" s="2" t="s">
        <v>943</v>
      </c>
      <c r="DLV513" s="2" t="s">
        <v>943</v>
      </c>
      <c r="DLW513" s="2" t="s">
        <v>943</v>
      </c>
      <c r="DLX513" s="2" t="s">
        <v>943</v>
      </c>
      <c r="DLY513" s="2" t="s">
        <v>943</v>
      </c>
      <c r="DLZ513" s="2" t="s">
        <v>943</v>
      </c>
      <c r="DMA513" s="2" t="s">
        <v>943</v>
      </c>
      <c r="DMB513" s="2" t="s">
        <v>943</v>
      </c>
      <c r="DMC513" s="2" t="s">
        <v>943</v>
      </c>
      <c r="DMD513" s="2" t="s">
        <v>943</v>
      </c>
      <c r="DME513" s="2" t="s">
        <v>943</v>
      </c>
      <c r="DMF513" s="2" t="s">
        <v>943</v>
      </c>
      <c r="DMG513" s="2" t="s">
        <v>943</v>
      </c>
      <c r="DMH513" s="2" t="s">
        <v>943</v>
      </c>
      <c r="DMI513" s="2" t="s">
        <v>943</v>
      </c>
      <c r="DMJ513" s="2" t="s">
        <v>943</v>
      </c>
      <c r="DMK513" s="2" t="s">
        <v>943</v>
      </c>
      <c r="DML513" s="2" t="s">
        <v>943</v>
      </c>
      <c r="DMM513" s="2" t="s">
        <v>943</v>
      </c>
      <c r="DMN513" s="2" t="s">
        <v>943</v>
      </c>
      <c r="DMO513" s="2" t="s">
        <v>943</v>
      </c>
      <c r="DMP513" s="2" t="s">
        <v>943</v>
      </c>
      <c r="DMQ513" s="2" t="s">
        <v>943</v>
      </c>
      <c r="DMR513" s="2" t="s">
        <v>943</v>
      </c>
      <c r="DMS513" s="2" t="s">
        <v>943</v>
      </c>
      <c r="DMT513" s="2" t="s">
        <v>943</v>
      </c>
      <c r="DMU513" s="2" t="s">
        <v>943</v>
      </c>
      <c r="DMV513" s="2" t="s">
        <v>943</v>
      </c>
      <c r="DMW513" s="2" t="s">
        <v>943</v>
      </c>
      <c r="DMX513" s="2" t="s">
        <v>943</v>
      </c>
      <c r="DMY513" s="2" t="s">
        <v>943</v>
      </c>
      <c r="DMZ513" s="2" t="s">
        <v>943</v>
      </c>
      <c r="DNA513" s="2" t="s">
        <v>943</v>
      </c>
      <c r="DNB513" s="2" t="s">
        <v>943</v>
      </c>
      <c r="DNC513" s="2" t="s">
        <v>943</v>
      </c>
      <c r="DND513" s="2" t="s">
        <v>943</v>
      </c>
      <c r="DNE513" s="2" t="s">
        <v>943</v>
      </c>
      <c r="DNF513" s="2" t="s">
        <v>943</v>
      </c>
      <c r="DNG513" s="2" t="s">
        <v>943</v>
      </c>
      <c r="DNH513" s="2" t="s">
        <v>943</v>
      </c>
      <c r="DNI513" s="2" t="s">
        <v>943</v>
      </c>
      <c r="DNJ513" s="2" t="s">
        <v>943</v>
      </c>
      <c r="DNK513" s="2" t="s">
        <v>943</v>
      </c>
      <c r="DNL513" s="2" t="s">
        <v>943</v>
      </c>
      <c r="DNM513" s="2" t="s">
        <v>943</v>
      </c>
      <c r="DNN513" s="2" t="s">
        <v>943</v>
      </c>
      <c r="DNO513" s="2" t="s">
        <v>943</v>
      </c>
      <c r="DNP513" s="2" t="s">
        <v>943</v>
      </c>
      <c r="DNQ513" s="2" t="s">
        <v>943</v>
      </c>
      <c r="DNR513" s="2" t="s">
        <v>943</v>
      </c>
      <c r="DNS513" s="2" t="s">
        <v>943</v>
      </c>
      <c r="DNT513" s="2" t="s">
        <v>943</v>
      </c>
      <c r="DNU513" s="2" t="s">
        <v>943</v>
      </c>
      <c r="DNV513" s="2" t="s">
        <v>943</v>
      </c>
      <c r="DNW513" s="2" t="s">
        <v>943</v>
      </c>
      <c r="DNX513" s="2" t="s">
        <v>943</v>
      </c>
      <c r="DNY513" s="2" t="s">
        <v>943</v>
      </c>
      <c r="DNZ513" s="2" t="s">
        <v>943</v>
      </c>
      <c r="DOA513" s="2" t="s">
        <v>943</v>
      </c>
      <c r="DOB513" s="2" t="s">
        <v>943</v>
      </c>
      <c r="DOC513" s="2" t="s">
        <v>943</v>
      </c>
      <c r="DOD513" s="2" t="s">
        <v>943</v>
      </c>
      <c r="DOE513" s="2" t="s">
        <v>943</v>
      </c>
      <c r="DOF513" s="2" t="s">
        <v>943</v>
      </c>
      <c r="DOG513" s="2" t="s">
        <v>943</v>
      </c>
      <c r="DOH513" s="2" t="s">
        <v>943</v>
      </c>
      <c r="DOI513" s="2" t="s">
        <v>943</v>
      </c>
      <c r="DOJ513" s="2" t="s">
        <v>943</v>
      </c>
      <c r="DOK513" s="2" t="s">
        <v>943</v>
      </c>
      <c r="DOL513" s="2" t="s">
        <v>943</v>
      </c>
      <c r="DOM513" s="2" t="s">
        <v>943</v>
      </c>
      <c r="DON513" s="2" t="s">
        <v>943</v>
      </c>
      <c r="DOO513" s="2" t="s">
        <v>943</v>
      </c>
      <c r="DOP513" s="2" t="s">
        <v>943</v>
      </c>
      <c r="DOQ513" s="2" t="s">
        <v>943</v>
      </c>
      <c r="DOR513" s="2" t="s">
        <v>943</v>
      </c>
      <c r="DOS513" s="2" t="s">
        <v>943</v>
      </c>
      <c r="DOT513" s="2" t="s">
        <v>943</v>
      </c>
      <c r="DOU513" s="2" t="s">
        <v>943</v>
      </c>
      <c r="DOV513" s="2" t="s">
        <v>943</v>
      </c>
      <c r="DOW513" s="2" t="s">
        <v>943</v>
      </c>
      <c r="DOX513" s="2" t="s">
        <v>943</v>
      </c>
      <c r="DOY513" s="2" t="s">
        <v>943</v>
      </c>
      <c r="DOZ513" s="2" t="s">
        <v>943</v>
      </c>
      <c r="DPA513" s="2" t="s">
        <v>943</v>
      </c>
      <c r="DPB513" s="2" t="s">
        <v>943</v>
      </c>
      <c r="DPC513" s="2" t="s">
        <v>943</v>
      </c>
      <c r="DPD513" s="2" t="s">
        <v>943</v>
      </c>
      <c r="DPE513" s="2" t="s">
        <v>943</v>
      </c>
      <c r="DPF513" s="2" t="s">
        <v>943</v>
      </c>
      <c r="DPG513" s="2" t="s">
        <v>943</v>
      </c>
      <c r="DPH513" s="2" t="s">
        <v>943</v>
      </c>
      <c r="DPI513" s="2" t="s">
        <v>943</v>
      </c>
      <c r="DPJ513" s="2" t="s">
        <v>943</v>
      </c>
      <c r="DPK513" s="2" t="s">
        <v>943</v>
      </c>
      <c r="DPL513" s="2" t="s">
        <v>943</v>
      </c>
      <c r="DPM513" s="2" t="s">
        <v>943</v>
      </c>
      <c r="DPN513" s="2" t="s">
        <v>943</v>
      </c>
      <c r="DPO513" s="2" t="s">
        <v>943</v>
      </c>
      <c r="DPP513" s="2" t="s">
        <v>943</v>
      </c>
      <c r="DPQ513" s="2" t="s">
        <v>943</v>
      </c>
      <c r="DPR513" s="2" t="s">
        <v>943</v>
      </c>
      <c r="DPS513" s="2" t="s">
        <v>943</v>
      </c>
      <c r="DPT513" s="2" t="s">
        <v>943</v>
      </c>
      <c r="DPU513" s="2" t="s">
        <v>943</v>
      </c>
      <c r="DPV513" s="2" t="s">
        <v>943</v>
      </c>
      <c r="DPW513" s="2" t="s">
        <v>943</v>
      </c>
      <c r="DPX513" s="2" t="s">
        <v>943</v>
      </c>
      <c r="DPY513" s="2" t="s">
        <v>943</v>
      </c>
      <c r="DPZ513" s="2" t="s">
        <v>943</v>
      </c>
      <c r="DQA513" s="2" t="s">
        <v>943</v>
      </c>
      <c r="DQB513" s="2" t="s">
        <v>943</v>
      </c>
      <c r="DQC513" s="2" t="s">
        <v>943</v>
      </c>
      <c r="DQD513" s="2" t="s">
        <v>943</v>
      </c>
      <c r="DQE513" s="2" t="s">
        <v>943</v>
      </c>
      <c r="DQF513" s="2" t="s">
        <v>943</v>
      </c>
      <c r="DQG513" s="2" t="s">
        <v>943</v>
      </c>
      <c r="DQH513" s="2" t="s">
        <v>943</v>
      </c>
      <c r="DQI513" s="2" t="s">
        <v>943</v>
      </c>
      <c r="DQJ513" s="2" t="s">
        <v>943</v>
      </c>
      <c r="DQK513" s="2" t="s">
        <v>943</v>
      </c>
      <c r="DQL513" s="2" t="s">
        <v>943</v>
      </c>
      <c r="DQM513" s="2" t="s">
        <v>943</v>
      </c>
      <c r="DQN513" s="2" t="s">
        <v>943</v>
      </c>
      <c r="DQO513" s="2" t="s">
        <v>943</v>
      </c>
      <c r="DQP513" s="2" t="s">
        <v>943</v>
      </c>
      <c r="DQQ513" s="2" t="s">
        <v>943</v>
      </c>
      <c r="DQR513" s="2" t="s">
        <v>943</v>
      </c>
      <c r="DQS513" s="2" t="s">
        <v>943</v>
      </c>
      <c r="DQT513" s="2" t="s">
        <v>943</v>
      </c>
      <c r="DQU513" s="2" t="s">
        <v>943</v>
      </c>
      <c r="DQV513" s="2" t="s">
        <v>943</v>
      </c>
      <c r="DQW513" s="2" t="s">
        <v>943</v>
      </c>
      <c r="DQX513" s="2" t="s">
        <v>943</v>
      </c>
      <c r="DQY513" s="2" t="s">
        <v>943</v>
      </c>
      <c r="DQZ513" s="2" t="s">
        <v>943</v>
      </c>
      <c r="DRA513" s="2" t="s">
        <v>943</v>
      </c>
      <c r="DRB513" s="2" t="s">
        <v>943</v>
      </c>
      <c r="DRC513" s="2" t="s">
        <v>943</v>
      </c>
      <c r="DRD513" s="2" t="s">
        <v>943</v>
      </c>
      <c r="DRE513" s="2" t="s">
        <v>943</v>
      </c>
      <c r="DRF513" s="2" t="s">
        <v>943</v>
      </c>
      <c r="DRG513" s="2" t="s">
        <v>943</v>
      </c>
      <c r="DRH513" s="2" t="s">
        <v>943</v>
      </c>
      <c r="DRI513" s="2" t="s">
        <v>943</v>
      </c>
      <c r="DRJ513" s="2" t="s">
        <v>943</v>
      </c>
      <c r="DRK513" s="2" t="s">
        <v>943</v>
      </c>
      <c r="DRL513" s="2" t="s">
        <v>943</v>
      </c>
      <c r="DRM513" s="2" t="s">
        <v>943</v>
      </c>
      <c r="DRN513" s="2" t="s">
        <v>943</v>
      </c>
      <c r="DRO513" s="2" t="s">
        <v>943</v>
      </c>
      <c r="DRP513" s="2" t="s">
        <v>943</v>
      </c>
      <c r="DRQ513" s="2" t="s">
        <v>943</v>
      </c>
      <c r="DRR513" s="2" t="s">
        <v>943</v>
      </c>
      <c r="DRS513" s="2" t="s">
        <v>943</v>
      </c>
      <c r="DRT513" s="2" t="s">
        <v>943</v>
      </c>
      <c r="DRU513" s="2" t="s">
        <v>943</v>
      </c>
      <c r="DRV513" s="2" t="s">
        <v>943</v>
      </c>
      <c r="DRW513" s="2" t="s">
        <v>943</v>
      </c>
      <c r="DRX513" s="2" t="s">
        <v>943</v>
      </c>
      <c r="DRY513" s="2" t="s">
        <v>943</v>
      </c>
      <c r="DRZ513" s="2" t="s">
        <v>943</v>
      </c>
      <c r="DSA513" s="2" t="s">
        <v>943</v>
      </c>
      <c r="DSB513" s="2" t="s">
        <v>943</v>
      </c>
      <c r="DSC513" s="2" t="s">
        <v>943</v>
      </c>
      <c r="DSD513" s="2" t="s">
        <v>943</v>
      </c>
      <c r="DSE513" s="2" t="s">
        <v>943</v>
      </c>
      <c r="DSF513" s="2" t="s">
        <v>943</v>
      </c>
      <c r="DSG513" s="2" t="s">
        <v>943</v>
      </c>
      <c r="DSH513" s="2" t="s">
        <v>943</v>
      </c>
      <c r="DSI513" s="2" t="s">
        <v>943</v>
      </c>
      <c r="DSJ513" s="2" t="s">
        <v>943</v>
      </c>
      <c r="DSK513" s="2" t="s">
        <v>943</v>
      </c>
      <c r="DSL513" s="2" t="s">
        <v>943</v>
      </c>
      <c r="DSM513" s="2" t="s">
        <v>943</v>
      </c>
      <c r="DSN513" s="2" t="s">
        <v>943</v>
      </c>
      <c r="DSO513" s="2" t="s">
        <v>943</v>
      </c>
      <c r="DSP513" s="2" t="s">
        <v>943</v>
      </c>
      <c r="DSQ513" s="2" t="s">
        <v>943</v>
      </c>
      <c r="DSR513" s="2" t="s">
        <v>943</v>
      </c>
      <c r="DSS513" s="2" t="s">
        <v>943</v>
      </c>
      <c r="DST513" s="2" t="s">
        <v>943</v>
      </c>
      <c r="DSU513" s="2" t="s">
        <v>943</v>
      </c>
      <c r="DSV513" s="2" t="s">
        <v>943</v>
      </c>
      <c r="DSW513" s="2" t="s">
        <v>943</v>
      </c>
      <c r="DSX513" s="2" t="s">
        <v>943</v>
      </c>
      <c r="DSY513" s="2" t="s">
        <v>943</v>
      </c>
      <c r="DSZ513" s="2" t="s">
        <v>943</v>
      </c>
      <c r="DTA513" s="2" t="s">
        <v>943</v>
      </c>
      <c r="DTB513" s="2" t="s">
        <v>943</v>
      </c>
      <c r="DTC513" s="2" t="s">
        <v>943</v>
      </c>
      <c r="DTD513" s="2" t="s">
        <v>943</v>
      </c>
      <c r="DTE513" s="2" t="s">
        <v>943</v>
      </c>
      <c r="DTF513" s="2" t="s">
        <v>943</v>
      </c>
      <c r="DTG513" s="2" t="s">
        <v>943</v>
      </c>
      <c r="DTH513" s="2" t="s">
        <v>943</v>
      </c>
      <c r="DTI513" s="2" t="s">
        <v>943</v>
      </c>
      <c r="DTJ513" s="2" t="s">
        <v>943</v>
      </c>
      <c r="DTK513" s="2" t="s">
        <v>943</v>
      </c>
      <c r="DTL513" s="2" t="s">
        <v>943</v>
      </c>
      <c r="DTM513" s="2" t="s">
        <v>943</v>
      </c>
      <c r="DTN513" s="2" t="s">
        <v>943</v>
      </c>
      <c r="DTO513" s="2" t="s">
        <v>943</v>
      </c>
      <c r="DTP513" s="2" t="s">
        <v>943</v>
      </c>
      <c r="DTQ513" s="2" t="s">
        <v>943</v>
      </c>
      <c r="DTR513" s="2" t="s">
        <v>943</v>
      </c>
      <c r="DTS513" s="2" t="s">
        <v>943</v>
      </c>
      <c r="DTT513" s="2" t="s">
        <v>943</v>
      </c>
      <c r="DTU513" s="2" t="s">
        <v>943</v>
      </c>
      <c r="DTV513" s="2" t="s">
        <v>943</v>
      </c>
      <c r="DTW513" s="2" t="s">
        <v>943</v>
      </c>
      <c r="DTX513" s="2" t="s">
        <v>943</v>
      </c>
      <c r="DTY513" s="2" t="s">
        <v>943</v>
      </c>
      <c r="DTZ513" s="2" t="s">
        <v>943</v>
      </c>
      <c r="DUA513" s="2" t="s">
        <v>943</v>
      </c>
      <c r="DUB513" s="2" t="s">
        <v>943</v>
      </c>
      <c r="DUC513" s="2" t="s">
        <v>943</v>
      </c>
      <c r="DUD513" s="2" t="s">
        <v>943</v>
      </c>
      <c r="DUE513" s="2" t="s">
        <v>943</v>
      </c>
      <c r="DUF513" s="2" t="s">
        <v>943</v>
      </c>
      <c r="DUG513" s="2" t="s">
        <v>943</v>
      </c>
      <c r="DUH513" s="2" t="s">
        <v>943</v>
      </c>
      <c r="DUI513" s="2" t="s">
        <v>943</v>
      </c>
      <c r="DUJ513" s="2" t="s">
        <v>943</v>
      </c>
      <c r="DUK513" s="2" t="s">
        <v>943</v>
      </c>
      <c r="DUL513" s="2" t="s">
        <v>943</v>
      </c>
      <c r="DUM513" s="2" t="s">
        <v>943</v>
      </c>
      <c r="DUN513" s="2" t="s">
        <v>943</v>
      </c>
      <c r="DUO513" s="2" t="s">
        <v>943</v>
      </c>
      <c r="DUP513" s="2" t="s">
        <v>943</v>
      </c>
      <c r="DUQ513" s="2" t="s">
        <v>943</v>
      </c>
      <c r="DUR513" s="2" t="s">
        <v>943</v>
      </c>
      <c r="DUS513" s="2" t="s">
        <v>943</v>
      </c>
      <c r="DUT513" s="2" t="s">
        <v>943</v>
      </c>
      <c r="DUU513" s="2" t="s">
        <v>943</v>
      </c>
      <c r="DUV513" s="2" t="s">
        <v>943</v>
      </c>
      <c r="DUW513" s="2" t="s">
        <v>943</v>
      </c>
      <c r="DUX513" s="2" t="s">
        <v>943</v>
      </c>
      <c r="DUY513" s="2" t="s">
        <v>943</v>
      </c>
      <c r="DUZ513" s="2" t="s">
        <v>943</v>
      </c>
      <c r="DVA513" s="2" t="s">
        <v>943</v>
      </c>
      <c r="DVB513" s="2" t="s">
        <v>943</v>
      </c>
      <c r="DVC513" s="2" t="s">
        <v>943</v>
      </c>
      <c r="DVD513" s="2" t="s">
        <v>943</v>
      </c>
      <c r="DVE513" s="2" t="s">
        <v>943</v>
      </c>
      <c r="DVF513" s="2" t="s">
        <v>943</v>
      </c>
      <c r="DVG513" s="2" t="s">
        <v>943</v>
      </c>
      <c r="DVH513" s="2" t="s">
        <v>943</v>
      </c>
      <c r="DVI513" s="2" t="s">
        <v>943</v>
      </c>
      <c r="DVJ513" s="2" t="s">
        <v>943</v>
      </c>
      <c r="DVK513" s="2" t="s">
        <v>943</v>
      </c>
      <c r="DVL513" s="2" t="s">
        <v>943</v>
      </c>
      <c r="DVM513" s="2" t="s">
        <v>943</v>
      </c>
      <c r="DVN513" s="2" t="s">
        <v>943</v>
      </c>
      <c r="DVO513" s="2" t="s">
        <v>943</v>
      </c>
      <c r="DVP513" s="2" t="s">
        <v>943</v>
      </c>
      <c r="DVQ513" s="2" t="s">
        <v>943</v>
      </c>
      <c r="DVR513" s="2" t="s">
        <v>943</v>
      </c>
      <c r="DVS513" s="2" t="s">
        <v>943</v>
      </c>
      <c r="DVT513" s="2" t="s">
        <v>943</v>
      </c>
      <c r="DVU513" s="2" t="s">
        <v>943</v>
      </c>
      <c r="DVV513" s="2" t="s">
        <v>943</v>
      </c>
      <c r="DVW513" s="2" t="s">
        <v>943</v>
      </c>
      <c r="DVX513" s="2" t="s">
        <v>943</v>
      </c>
      <c r="DVY513" s="2" t="s">
        <v>943</v>
      </c>
      <c r="DVZ513" s="2" t="s">
        <v>943</v>
      </c>
      <c r="DWA513" s="2" t="s">
        <v>943</v>
      </c>
      <c r="DWB513" s="2" t="s">
        <v>943</v>
      </c>
      <c r="DWC513" s="2" t="s">
        <v>943</v>
      </c>
      <c r="DWD513" s="2" t="s">
        <v>943</v>
      </c>
      <c r="DWE513" s="2" t="s">
        <v>943</v>
      </c>
      <c r="DWF513" s="2" t="s">
        <v>943</v>
      </c>
      <c r="DWG513" s="2" t="s">
        <v>943</v>
      </c>
      <c r="DWH513" s="2" t="s">
        <v>943</v>
      </c>
      <c r="DWI513" s="2" t="s">
        <v>943</v>
      </c>
      <c r="DWJ513" s="2" t="s">
        <v>943</v>
      </c>
      <c r="DWK513" s="2" t="s">
        <v>943</v>
      </c>
      <c r="DWL513" s="2" t="s">
        <v>943</v>
      </c>
      <c r="DWM513" s="2" t="s">
        <v>943</v>
      </c>
      <c r="DWN513" s="2" t="s">
        <v>943</v>
      </c>
      <c r="DWO513" s="2" t="s">
        <v>943</v>
      </c>
      <c r="DWP513" s="2" t="s">
        <v>943</v>
      </c>
      <c r="DWQ513" s="2" t="s">
        <v>943</v>
      </c>
      <c r="DWR513" s="2" t="s">
        <v>943</v>
      </c>
      <c r="DWS513" s="2" t="s">
        <v>943</v>
      </c>
      <c r="DWT513" s="2" t="s">
        <v>943</v>
      </c>
      <c r="DWU513" s="2" t="s">
        <v>943</v>
      </c>
      <c r="DWV513" s="2" t="s">
        <v>943</v>
      </c>
      <c r="DWW513" s="2" t="s">
        <v>943</v>
      </c>
      <c r="DWX513" s="2" t="s">
        <v>943</v>
      </c>
      <c r="DWY513" s="2" t="s">
        <v>943</v>
      </c>
      <c r="DWZ513" s="2" t="s">
        <v>943</v>
      </c>
      <c r="DXA513" s="2" t="s">
        <v>943</v>
      </c>
      <c r="DXB513" s="2" t="s">
        <v>943</v>
      </c>
      <c r="DXC513" s="2" t="s">
        <v>943</v>
      </c>
      <c r="DXD513" s="2" t="s">
        <v>943</v>
      </c>
      <c r="DXE513" s="2" t="s">
        <v>943</v>
      </c>
      <c r="DXF513" s="2" t="s">
        <v>943</v>
      </c>
      <c r="DXG513" s="2" t="s">
        <v>943</v>
      </c>
      <c r="DXH513" s="2" t="s">
        <v>943</v>
      </c>
      <c r="DXI513" s="2" t="s">
        <v>943</v>
      </c>
      <c r="DXJ513" s="2" t="s">
        <v>943</v>
      </c>
      <c r="DXK513" s="2" t="s">
        <v>943</v>
      </c>
      <c r="DXL513" s="2" t="s">
        <v>943</v>
      </c>
      <c r="DXM513" s="2" t="s">
        <v>943</v>
      </c>
      <c r="DXN513" s="2" t="s">
        <v>943</v>
      </c>
      <c r="DXO513" s="2" t="s">
        <v>943</v>
      </c>
      <c r="DXP513" s="2" t="s">
        <v>943</v>
      </c>
      <c r="DXQ513" s="2" t="s">
        <v>943</v>
      </c>
      <c r="DXR513" s="2" t="s">
        <v>943</v>
      </c>
      <c r="DXS513" s="2" t="s">
        <v>943</v>
      </c>
      <c r="DXT513" s="2" t="s">
        <v>943</v>
      </c>
      <c r="DXU513" s="2" t="s">
        <v>943</v>
      </c>
      <c r="DXV513" s="2" t="s">
        <v>943</v>
      </c>
      <c r="DXW513" s="2" t="s">
        <v>943</v>
      </c>
      <c r="DXX513" s="2" t="s">
        <v>943</v>
      </c>
      <c r="DXY513" s="2" t="s">
        <v>943</v>
      </c>
      <c r="DXZ513" s="2" t="s">
        <v>943</v>
      </c>
      <c r="DYA513" s="2" t="s">
        <v>943</v>
      </c>
      <c r="DYB513" s="2" t="s">
        <v>943</v>
      </c>
      <c r="DYC513" s="2" t="s">
        <v>943</v>
      </c>
      <c r="DYD513" s="2" t="s">
        <v>943</v>
      </c>
      <c r="DYE513" s="2" t="s">
        <v>943</v>
      </c>
      <c r="DYF513" s="2" t="s">
        <v>943</v>
      </c>
      <c r="DYG513" s="2" t="s">
        <v>943</v>
      </c>
      <c r="DYH513" s="2" t="s">
        <v>943</v>
      </c>
      <c r="DYI513" s="2" t="s">
        <v>943</v>
      </c>
      <c r="DYJ513" s="2" t="s">
        <v>943</v>
      </c>
      <c r="DYK513" s="2" t="s">
        <v>943</v>
      </c>
      <c r="DYL513" s="2" t="s">
        <v>943</v>
      </c>
      <c r="DYM513" s="2" t="s">
        <v>943</v>
      </c>
      <c r="DYN513" s="2" t="s">
        <v>943</v>
      </c>
      <c r="DYO513" s="2" t="s">
        <v>943</v>
      </c>
      <c r="DYP513" s="2" t="s">
        <v>943</v>
      </c>
      <c r="DYQ513" s="2" t="s">
        <v>943</v>
      </c>
      <c r="DYR513" s="2" t="s">
        <v>943</v>
      </c>
      <c r="DYS513" s="2" t="s">
        <v>943</v>
      </c>
      <c r="DYT513" s="2" t="s">
        <v>943</v>
      </c>
      <c r="DYU513" s="2" t="s">
        <v>943</v>
      </c>
      <c r="DYV513" s="2" t="s">
        <v>943</v>
      </c>
      <c r="DYW513" s="2" t="s">
        <v>943</v>
      </c>
      <c r="DYX513" s="2" t="s">
        <v>943</v>
      </c>
      <c r="DYY513" s="2" t="s">
        <v>943</v>
      </c>
      <c r="DYZ513" s="2" t="s">
        <v>943</v>
      </c>
      <c r="DZA513" s="2" t="s">
        <v>943</v>
      </c>
      <c r="DZB513" s="2" t="s">
        <v>943</v>
      </c>
      <c r="DZC513" s="2" t="s">
        <v>943</v>
      </c>
      <c r="DZD513" s="2" t="s">
        <v>943</v>
      </c>
      <c r="DZE513" s="2" t="s">
        <v>943</v>
      </c>
      <c r="DZF513" s="2" t="s">
        <v>943</v>
      </c>
      <c r="DZG513" s="2" t="s">
        <v>943</v>
      </c>
      <c r="DZH513" s="2" t="s">
        <v>943</v>
      </c>
      <c r="DZI513" s="2" t="s">
        <v>943</v>
      </c>
      <c r="DZJ513" s="2" t="s">
        <v>943</v>
      </c>
      <c r="DZK513" s="2" t="s">
        <v>943</v>
      </c>
      <c r="DZL513" s="2" t="s">
        <v>943</v>
      </c>
      <c r="DZM513" s="2" t="s">
        <v>943</v>
      </c>
      <c r="DZN513" s="2" t="s">
        <v>943</v>
      </c>
      <c r="DZO513" s="2" t="s">
        <v>943</v>
      </c>
      <c r="DZP513" s="2" t="s">
        <v>943</v>
      </c>
      <c r="DZQ513" s="2" t="s">
        <v>943</v>
      </c>
      <c r="DZR513" s="2" t="s">
        <v>943</v>
      </c>
      <c r="DZS513" s="2" t="s">
        <v>943</v>
      </c>
      <c r="DZT513" s="2" t="s">
        <v>943</v>
      </c>
      <c r="DZU513" s="2" t="s">
        <v>943</v>
      </c>
      <c r="DZV513" s="2" t="s">
        <v>943</v>
      </c>
      <c r="DZW513" s="2" t="s">
        <v>943</v>
      </c>
      <c r="DZX513" s="2" t="s">
        <v>943</v>
      </c>
      <c r="DZY513" s="2" t="s">
        <v>943</v>
      </c>
      <c r="DZZ513" s="2" t="s">
        <v>943</v>
      </c>
      <c r="EAA513" s="2" t="s">
        <v>943</v>
      </c>
      <c r="EAB513" s="2" t="s">
        <v>943</v>
      </c>
      <c r="EAC513" s="2" t="s">
        <v>943</v>
      </c>
      <c r="EAD513" s="2" t="s">
        <v>943</v>
      </c>
      <c r="EAE513" s="2" t="s">
        <v>943</v>
      </c>
      <c r="EAF513" s="2" t="s">
        <v>943</v>
      </c>
      <c r="EAG513" s="2" t="s">
        <v>943</v>
      </c>
      <c r="EAH513" s="2" t="s">
        <v>943</v>
      </c>
      <c r="EAI513" s="2" t="s">
        <v>943</v>
      </c>
      <c r="EAJ513" s="2" t="s">
        <v>943</v>
      </c>
      <c r="EAK513" s="2" t="s">
        <v>943</v>
      </c>
      <c r="EAL513" s="2" t="s">
        <v>943</v>
      </c>
      <c r="EAM513" s="2" t="s">
        <v>943</v>
      </c>
      <c r="EAN513" s="2" t="s">
        <v>943</v>
      </c>
      <c r="EAO513" s="2" t="s">
        <v>943</v>
      </c>
      <c r="EAP513" s="2" t="s">
        <v>943</v>
      </c>
      <c r="EAQ513" s="2" t="s">
        <v>943</v>
      </c>
      <c r="EAR513" s="2" t="s">
        <v>943</v>
      </c>
      <c r="EAS513" s="2" t="s">
        <v>943</v>
      </c>
      <c r="EAT513" s="2" t="s">
        <v>943</v>
      </c>
      <c r="EAU513" s="2" t="s">
        <v>943</v>
      </c>
      <c r="EAV513" s="2" t="s">
        <v>943</v>
      </c>
      <c r="EAW513" s="2" t="s">
        <v>943</v>
      </c>
      <c r="EAX513" s="2" t="s">
        <v>943</v>
      </c>
      <c r="EAY513" s="2" t="s">
        <v>943</v>
      </c>
      <c r="EAZ513" s="2" t="s">
        <v>943</v>
      </c>
      <c r="EBA513" s="2" t="s">
        <v>943</v>
      </c>
      <c r="EBB513" s="2" t="s">
        <v>943</v>
      </c>
      <c r="EBC513" s="2" t="s">
        <v>943</v>
      </c>
      <c r="EBD513" s="2" t="s">
        <v>943</v>
      </c>
      <c r="EBE513" s="2" t="s">
        <v>943</v>
      </c>
      <c r="EBF513" s="2" t="s">
        <v>943</v>
      </c>
      <c r="EBG513" s="2" t="s">
        <v>943</v>
      </c>
      <c r="EBH513" s="2" t="s">
        <v>943</v>
      </c>
      <c r="EBI513" s="2" t="s">
        <v>943</v>
      </c>
      <c r="EBJ513" s="2" t="s">
        <v>943</v>
      </c>
      <c r="EBK513" s="2" t="s">
        <v>943</v>
      </c>
      <c r="EBL513" s="2" t="s">
        <v>943</v>
      </c>
      <c r="EBM513" s="2" t="s">
        <v>943</v>
      </c>
      <c r="EBN513" s="2" t="s">
        <v>943</v>
      </c>
      <c r="EBO513" s="2" t="s">
        <v>943</v>
      </c>
      <c r="EBP513" s="2" t="s">
        <v>943</v>
      </c>
      <c r="EBQ513" s="2" t="s">
        <v>943</v>
      </c>
      <c r="EBR513" s="2" t="s">
        <v>943</v>
      </c>
      <c r="EBS513" s="2" t="s">
        <v>943</v>
      </c>
      <c r="EBT513" s="2" t="s">
        <v>943</v>
      </c>
      <c r="EBU513" s="2" t="s">
        <v>943</v>
      </c>
      <c r="EBV513" s="2" t="s">
        <v>943</v>
      </c>
      <c r="EBW513" s="2" t="s">
        <v>943</v>
      </c>
      <c r="EBX513" s="2" t="s">
        <v>943</v>
      </c>
      <c r="EBY513" s="2" t="s">
        <v>943</v>
      </c>
      <c r="EBZ513" s="2" t="s">
        <v>943</v>
      </c>
      <c r="ECA513" s="2" t="s">
        <v>943</v>
      </c>
      <c r="ECB513" s="2" t="s">
        <v>943</v>
      </c>
      <c r="ECC513" s="2" t="s">
        <v>943</v>
      </c>
      <c r="ECD513" s="2" t="s">
        <v>943</v>
      </c>
      <c r="ECE513" s="2" t="s">
        <v>943</v>
      </c>
      <c r="ECF513" s="2" t="s">
        <v>943</v>
      </c>
      <c r="ECG513" s="2" t="s">
        <v>943</v>
      </c>
      <c r="ECH513" s="2" t="s">
        <v>943</v>
      </c>
      <c r="ECI513" s="2" t="s">
        <v>943</v>
      </c>
      <c r="ECJ513" s="2" t="s">
        <v>943</v>
      </c>
      <c r="ECK513" s="2" t="s">
        <v>943</v>
      </c>
      <c r="ECL513" s="2" t="s">
        <v>943</v>
      </c>
      <c r="ECM513" s="2" t="s">
        <v>943</v>
      </c>
      <c r="ECN513" s="2" t="s">
        <v>943</v>
      </c>
      <c r="ECO513" s="2" t="s">
        <v>943</v>
      </c>
      <c r="ECP513" s="2" t="s">
        <v>943</v>
      </c>
      <c r="ECQ513" s="2" t="s">
        <v>943</v>
      </c>
      <c r="ECR513" s="2" t="s">
        <v>943</v>
      </c>
      <c r="ECS513" s="2" t="s">
        <v>943</v>
      </c>
      <c r="ECT513" s="2" t="s">
        <v>943</v>
      </c>
      <c r="ECU513" s="2" t="s">
        <v>943</v>
      </c>
      <c r="ECV513" s="2" t="s">
        <v>943</v>
      </c>
      <c r="ECW513" s="2" t="s">
        <v>943</v>
      </c>
      <c r="ECX513" s="2" t="s">
        <v>943</v>
      </c>
      <c r="ECY513" s="2" t="s">
        <v>943</v>
      </c>
      <c r="ECZ513" s="2" t="s">
        <v>943</v>
      </c>
      <c r="EDA513" s="2" t="s">
        <v>943</v>
      </c>
      <c r="EDB513" s="2" t="s">
        <v>943</v>
      </c>
      <c r="EDC513" s="2" t="s">
        <v>943</v>
      </c>
      <c r="EDD513" s="2" t="s">
        <v>943</v>
      </c>
      <c r="EDE513" s="2" t="s">
        <v>943</v>
      </c>
      <c r="EDF513" s="2" t="s">
        <v>943</v>
      </c>
      <c r="EDG513" s="2" t="s">
        <v>943</v>
      </c>
      <c r="EDH513" s="2" t="s">
        <v>943</v>
      </c>
      <c r="EDI513" s="2" t="s">
        <v>943</v>
      </c>
      <c r="EDJ513" s="2" t="s">
        <v>943</v>
      </c>
      <c r="EDK513" s="2" t="s">
        <v>943</v>
      </c>
      <c r="EDL513" s="2" t="s">
        <v>943</v>
      </c>
      <c r="EDM513" s="2" t="s">
        <v>943</v>
      </c>
      <c r="EDN513" s="2" t="s">
        <v>943</v>
      </c>
      <c r="EDO513" s="2" t="s">
        <v>943</v>
      </c>
      <c r="EDP513" s="2" t="s">
        <v>943</v>
      </c>
      <c r="EDQ513" s="2" t="s">
        <v>943</v>
      </c>
      <c r="EDR513" s="2" t="s">
        <v>943</v>
      </c>
      <c r="EDS513" s="2" t="s">
        <v>943</v>
      </c>
      <c r="EDT513" s="2" t="s">
        <v>943</v>
      </c>
      <c r="EDU513" s="2" t="s">
        <v>943</v>
      </c>
      <c r="EDV513" s="2" t="s">
        <v>943</v>
      </c>
      <c r="EDW513" s="2" t="s">
        <v>943</v>
      </c>
      <c r="EDX513" s="2" t="s">
        <v>943</v>
      </c>
      <c r="EDY513" s="2" t="s">
        <v>943</v>
      </c>
      <c r="EDZ513" s="2" t="s">
        <v>943</v>
      </c>
      <c r="EEA513" s="2" t="s">
        <v>943</v>
      </c>
      <c r="EEB513" s="2" t="s">
        <v>943</v>
      </c>
      <c r="EEC513" s="2" t="s">
        <v>943</v>
      </c>
      <c r="EED513" s="2" t="s">
        <v>943</v>
      </c>
      <c r="EEE513" s="2" t="s">
        <v>943</v>
      </c>
      <c r="EEF513" s="2" t="s">
        <v>943</v>
      </c>
      <c r="EEG513" s="2" t="s">
        <v>943</v>
      </c>
      <c r="EEH513" s="2" t="s">
        <v>943</v>
      </c>
      <c r="EEI513" s="2" t="s">
        <v>943</v>
      </c>
      <c r="EEJ513" s="2" t="s">
        <v>943</v>
      </c>
      <c r="EEK513" s="2" t="s">
        <v>943</v>
      </c>
      <c r="EEL513" s="2" t="s">
        <v>943</v>
      </c>
      <c r="EEM513" s="2" t="s">
        <v>943</v>
      </c>
      <c r="EEN513" s="2" t="s">
        <v>943</v>
      </c>
      <c r="EEO513" s="2" t="s">
        <v>943</v>
      </c>
      <c r="EEP513" s="2" t="s">
        <v>943</v>
      </c>
      <c r="EEQ513" s="2" t="s">
        <v>943</v>
      </c>
      <c r="EER513" s="2" t="s">
        <v>943</v>
      </c>
      <c r="EES513" s="2" t="s">
        <v>943</v>
      </c>
      <c r="EET513" s="2" t="s">
        <v>943</v>
      </c>
      <c r="EEU513" s="2" t="s">
        <v>943</v>
      </c>
      <c r="EEV513" s="2" t="s">
        <v>943</v>
      </c>
      <c r="EEW513" s="2" t="s">
        <v>943</v>
      </c>
      <c r="EEX513" s="2" t="s">
        <v>943</v>
      </c>
      <c r="EEY513" s="2" t="s">
        <v>943</v>
      </c>
      <c r="EEZ513" s="2" t="s">
        <v>943</v>
      </c>
      <c r="EFA513" s="2" t="s">
        <v>943</v>
      </c>
      <c r="EFB513" s="2" t="s">
        <v>943</v>
      </c>
      <c r="EFC513" s="2" t="s">
        <v>943</v>
      </c>
      <c r="EFD513" s="2" t="s">
        <v>943</v>
      </c>
      <c r="EFE513" s="2" t="s">
        <v>943</v>
      </c>
      <c r="EFF513" s="2" t="s">
        <v>943</v>
      </c>
      <c r="EFG513" s="2" t="s">
        <v>943</v>
      </c>
      <c r="EFH513" s="2" t="s">
        <v>943</v>
      </c>
      <c r="EFI513" s="2" t="s">
        <v>943</v>
      </c>
      <c r="EFJ513" s="2" t="s">
        <v>943</v>
      </c>
      <c r="EFK513" s="2" t="s">
        <v>943</v>
      </c>
      <c r="EFL513" s="2" t="s">
        <v>943</v>
      </c>
      <c r="EFM513" s="2" t="s">
        <v>943</v>
      </c>
      <c r="EFN513" s="2" t="s">
        <v>943</v>
      </c>
      <c r="EFO513" s="2" t="s">
        <v>943</v>
      </c>
      <c r="EFP513" s="2" t="s">
        <v>943</v>
      </c>
      <c r="EFQ513" s="2" t="s">
        <v>943</v>
      </c>
      <c r="EFR513" s="2" t="s">
        <v>943</v>
      </c>
      <c r="EFS513" s="2" t="s">
        <v>943</v>
      </c>
      <c r="EFT513" s="2" t="s">
        <v>943</v>
      </c>
      <c r="EFU513" s="2" t="s">
        <v>943</v>
      </c>
      <c r="EFV513" s="2" t="s">
        <v>943</v>
      </c>
      <c r="EFW513" s="2" t="s">
        <v>943</v>
      </c>
      <c r="EFX513" s="2" t="s">
        <v>943</v>
      </c>
      <c r="EFY513" s="2" t="s">
        <v>943</v>
      </c>
      <c r="EFZ513" s="2" t="s">
        <v>943</v>
      </c>
      <c r="EGA513" s="2" t="s">
        <v>943</v>
      </c>
      <c r="EGB513" s="2" t="s">
        <v>943</v>
      </c>
      <c r="EGC513" s="2" t="s">
        <v>943</v>
      </c>
      <c r="EGD513" s="2" t="s">
        <v>943</v>
      </c>
      <c r="EGE513" s="2" t="s">
        <v>943</v>
      </c>
      <c r="EGF513" s="2" t="s">
        <v>943</v>
      </c>
      <c r="EGG513" s="2" t="s">
        <v>943</v>
      </c>
      <c r="EGH513" s="2" t="s">
        <v>943</v>
      </c>
      <c r="EGI513" s="2" t="s">
        <v>943</v>
      </c>
      <c r="EGJ513" s="2" t="s">
        <v>943</v>
      </c>
      <c r="EGK513" s="2" t="s">
        <v>943</v>
      </c>
      <c r="EGL513" s="2" t="s">
        <v>943</v>
      </c>
      <c r="EGM513" s="2" t="s">
        <v>943</v>
      </c>
      <c r="EGN513" s="2" t="s">
        <v>943</v>
      </c>
      <c r="EGO513" s="2" t="s">
        <v>943</v>
      </c>
      <c r="EGP513" s="2" t="s">
        <v>943</v>
      </c>
      <c r="EGQ513" s="2" t="s">
        <v>943</v>
      </c>
      <c r="EGR513" s="2" t="s">
        <v>943</v>
      </c>
      <c r="EGS513" s="2" t="s">
        <v>943</v>
      </c>
      <c r="EGT513" s="2" t="s">
        <v>943</v>
      </c>
      <c r="EGU513" s="2" t="s">
        <v>943</v>
      </c>
      <c r="EGV513" s="2" t="s">
        <v>943</v>
      </c>
      <c r="EGW513" s="2" t="s">
        <v>943</v>
      </c>
      <c r="EGX513" s="2" t="s">
        <v>943</v>
      </c>
      <c r="EGY513" s="2" t="s">
        <v>943</v>
      </c>
      <c r="EGZ513" s="2" t="s">
        <v>943</v>
      </c>
      <c r="EHA513" s="2" t="s">
        <v>943</v>
      </c>
      <c r="EHB513" s="2" t="s">
        <v>943</v>
      </c>
      <c r="EHC513" s="2" t="s">
        <v>943</v>
      </c>
      <c r="EHD513" s="2" t="s">
        <v>943</v>
      </c>
      <c r="EHE513" s="2" t="s">
        <v>943</v>
      </c>
      <c r="EHF513" s="2" t="s">
        <v>943</v>
      </c>
      <c r="EHG513" s="2" t="s">
        <v>943</v>
      </c>
      <c r="EHH513" s="2" t="s">
        <v>943</v>
      </c>
      <c r="EHI513" s="2" t="s">
        <v>943</v>
      </c>
      <c r="EHJ513" s="2" t="s">
        <v>943</v>
      </c>
      <c r="EHK513" s="2" t="s">
        <v>943</v>
      </c>
      <c r="EHL513" s="2" t="s">
        <v>943</v>
      </c>
      <c r="EHM513" s="2" t="s">
        <v>943</v>
      </c>
      <c r="EHN513" s="2" t="s">
        <v>943</v>
      </c>
      <c r="EHO513" s="2" t="s">
        <v>943</v>
      </c>
      <c r="EHP513" s="2" t="s">
        <v>943</v>
      </c>
      <c r="EHQ513" s="2" t="s">
        <v>943</v>
      </c>
      <c r="EHR513" s="2" t="s">
        <v>943</v>
      </c>
      <c r="EHS513" s="2" t="s">
        <v>943</v>
      </c>
      <c r="EHT513" s="2" t="s">
        <v>943</v>
      </c>
      <c r="EHU513" s="2" t="s">
        <v>943</v>
      </c>
      <c r="EHV513" s="2" t="s">
        <v>943</v>
      </c>
      <c r="EHW513" s="2" t="s">
        <v>943</v>
      </c>
      <c r="EHX513" s="2" t="s">
        <v>943</v>
      </c>
      <c r="EHY513" s="2" t="s">
        <v>943</v>
      </c>
      <c r="EHZ513" s="2" t="s">
        <v>943</v>
      </c>
      <c r="EIA513" s="2" t="s">
        <v>943</v>
      </c>
      <c r="EIB513" s="2" t="s">
        <v>943</v>
      </c>
      <c r="EIC513" s="2" t="s">
        <v>943</v>
      </c>
      <c r="EID513" s="2" t="s">
        <v>943</v>
      </c>
      <c r="EIE513" s="2" t="s">
        <v>943</v>
      </c>
      <c r="EIF513" s="2" t="s">
        <v>943</v>
      </c>
      <c r="EIG513" s="2" t="s">
        <v>943</v>
      </c>
      <c r="EIH513" s="2" t="s">
        <v>943</v>
      </c>
      <c r="EII513" s="2" t="s">
        <v>943</v>
      </c>
      <c r="EIJ513" s="2" t="s">
        <v>943</v>
      </c>
      <c r="EIK513" s="2" t="s">
        <v>943</v>
      </c>
      <c r="EIL513" s="2" t="s">
        <v>943</v>
      </c>
      <c r="EIM513" s="2" t="s">
        <v>943</v>
      </c>
      <c r="EIN513" s="2" t="s">
        <v>943</v>
      </c>
      <c r="EIO513" s="2" t="s">
        <v>943</v>
      </c>
      <c r="EIP513" s="2" t="s">
        <v>943</v>
      </c>
      <c r="EIQ513" s="2" t="s">
        <v>943</v>
      </c>
      <c r="EIR513" s="2" t="s">
        <v>943</v>
      </c>
      <c r="EIS513" s="2" t="s">
        <v>943</v>
      </c>
      <c r="EIT513" s="2" t="s">
        <v>943</v>
      </c>
      <c r="EIU513" s="2" t="s">
        <v>943</v>
      </c>
      <c r="EIV513" s="2" t="s">
        <v>943</v>
      </c>
      <c r="EIW513" s="2" t="s">
        <v>943</v>
      </c>
      <c r="EIX513" s="2" t="s">
        <v>943</v>
      </c>
      <c r="EIY513" s="2" t="s">
        <v>943</v>
      </c>
      <c r="EIZ513" s="2" t="s">
        <v>943</v>
      </c>
      <c r="EJA513" s="2" t="s">
        <v>943</v>
      </c>
      <c r="EJB513" s="2" t="s">
        <v>943</v>
      </c>
      <c r="EJC513" s="2" t="s">
        <v>943</v>
      </c>
      <c r="EJD513" s="2" t="s">
        <v>943</v>
      </c>
      <c r="EJE513" s="2" t="s">
        <v>943</v>
      </c>
      <c r="EJF513" s="2" t="s">
        <v>943</v>
      </c>
      <c r="EJG513" s="2" t="s">
        <v>943</v>
      </c>
      <c r="EJH513" s="2" t="s">
        <v>943</v>
      </c>
      <c r="EJI513" s="2" t="s">
        <v>943</v>
      </c>
      <c r="EJJ513" s="2" t="s">
        <v>943</v>
      </c>
      <c r="EJK513" s="2" t="s">
        <v>943</v>
      </c>
      <c r="EJL513" s="2" t="s">
        <v>943</v>
      </c>
      <c r="EJM513" s="2" t="s">
        <v>943</v>
      </c>
      <c r="EJN513" s="2" t="s">
        <v>943</v>
      </c>
      <c r="EJO513" s="2" t="s">
        <v>943</v>
      </c>
      <c r="EJP513" s="2" t="s">
        <v>943</v>
      </c>
      <c r="EJQ513" s="2" t="s">
        <v>943</v>
      </c>
      <c r="EJR513" s="2" t="s">
        <v>943</v>
      </c>
      <c r="EJS513" s="2" t="s">
        <v>943</v>
      </c>
      <c r="EJT513" s="2" t="s">
        <v>943</v>
      </c>
      <c r="EJU513" s="2" t="s">
        <v>943</v>
      </c>
      <c r="EJV513" s="2" t="s">
        <v>943</v>
      </c>
      <c r="EJW513" s="2" t="s">
        <v>943</v>
      </c>
      <c r="EJX513" s="2" t="s">
        <v>943</v>
      </c>
      <c r="EJY513" s="2" t="s">
        <v>943</v>
      </c>
      <c r="EJZ513" s="2" t="s">
        <v>943</v>
      </c>
      <c r="EKA513" s="2" t="s">
        <v>943</v>
      </c>
      <c r="EKB513" s="2" t="s">
        <v>943</v>
      </c>
      <c r="EKC513" s="2" t="s">
        <v>943</v>
      </c>
      <c r="EKD513" s="2" t="s">
        <v>943</v>
      </c>
      <c r="EKE513" s="2" t="s">
        <v>943</v>
      </c>
      <c r="EKF513" s="2" t="s">
        <v>943</v>
      </c>
      <c r="EKG513" s="2" t="s">
        <v>943</v>
      </c>
      <c r="EKH513" s="2" t="s">
        <v>943</v>
      </c>
      <c r="EKI513" s="2" t="s">
        <v>943</v>
      </c>
      <c r="EKJ513" s="2" t="s">
        <v>943</v>
      </c>
      <c r="EKK513" s="2" t="s">
        <v>943</v>
      </c>
      <c r="EKL513" s="2" t="s">
        <v>943</v>
      </c>
      <c r="EKM513" s="2" t="s">
        <v>943</v>
      </c>
      <c r="EKN513" s="2" t="s">
        <v>943</v>
      </c>
      <c r="EKO513" s="2" t="s">
        <v>943</v>
      </c>
      <c r="EKP513" s="2" t="s">
        <v>943</v>
      </c>
      <c r="EKQ513" s="2" t="s">
        <v>943</v>
      </c>
      <c r="EKR513" s="2" t="s">
        <v>943</v>
      </c>
      <c r="EKS513" s="2" t="s">
        <v>943</v>
      </c>
      <c r="EKT513" s="2" t="s">
        <v>943</v>
      </c>
      <c r="EKU513" s="2" t="s">
        <v>943</v>
      </c>
      <c r="EKV513" s="2" t="s">
        <v>943</v>
      </c>
      <c r="EKW513" s="2" t="s">
        <v>943</v>
      </c>
      <c r="EKX513" s="2" t="s">
        <v>943</v>
      </c>
      <c r="EKY513" s="2" t="s">
        <v>943</v>
      </c>
      <c r="EKZ513" s="2" t="s">
        <v>943</v>
      </c>
      <c r="ELA513" s="2" t="s">
        <v>943</v>
      </c>
      <c r="ELB513" s="2" t="s">
        <v>943</v>
      </c>
      <c r="ELC513" s="2" t="s">
        <v>943</v>
      </c>
      <c r="ELD513" s="2" t="s">
        <v>943</v>
      </c>
      <c r="ELE513" s="2" t="s">
        <v>943</v>
      </c>
      <c r="ELF513" s="2" t="s">
        <v>943</v>
      </c>
      <c r="ELG513" s="2" t="s">
        <v>943</v>
      </c>
      <c r="ELH513" s="2" t="s">
        <v>943</v>
      </c>
      <c r="ELI513" s="2" t="s">
        <v>943</v>
      </c>
      <c r="ELJ513" s="2" t="s">
        <v>943</v>
      </c>
      <c r="ELK513" s="2" t="s">
        <v>943</v>
      </c>
      <c r="ELL513" s="2" t="s">
        <v>943</v>
      </c>
      <c r="ELM513" s="2" t="s">
        <v>943</v>
      </c>
      <c r="ELN513" s="2" t="s">
        <v>943</v>
      </c>
      <c r="ELO513" s="2" t="s">
        <v>943</v>
      </c>
      <c r="ELP513" s="2" t="s">
        <v>943</v>
      </c>
      <c r="ELQ513" s="2" t="s">
        <v>943</v>
      </c>
      <c r="ELR513" s="2" t="s">
        <v>943</v>
      </c>
      <c r="ELS513" s="2" t="s">
        <v>943</v>
      </c>
      <c r="ELT513" s="2" t="s">
        <v>943</v>
      </c>
      <c r="ELU513" s="2" t="s">
        <v>943</v>
      </c>
      <c r="ELV513" s="2" t="s">
        <v>943</v>
      </c>
      <c r="ELW513" s="2" t="s">
        <v>943</v>
      </c>
      <c r="ELX513" s="2" t="s">
        <v>943</v>
      </c>
      <c r="ELY513" s="2" t="s">
        <v>943</v>
      </c>
      <c r="ELZ513" s="2" t="s">
        <v>943</v>
      </c>
      <c r="EMA513" s="2" t="s">
        <v>943</v>
      </c>
      <c r="EMB513" s="2" t="s">
        <v>943</v>
      </c>
      <c r="EMC513" s="2" t="s">
        <v>943</v>
      </c>
      <c r="EMD513" s="2" t="s">
        <v>943</v>
      </c>
      <c r="EME513" s="2" t="s">
        <v>943</v>
      </c>
      <c r="EMF513" s="2" t="s">
        <v>943</v>
      </c>
      <c r="EMG513" s="2" t="s">
        <v>943</v>
      </c>
      <c r="EMH513" s="2" t="s">
        <v>943</v>
      </c>
      <c r="EMI513" s="2" t="s">
        <v>943</v>
      </c>
      <c r="EMJ513" s="2" t="s">
        <v>943</v>
      </c>
      <c r="EMK513" s="2" t="s">
        <v>943</v>
      </c>
      <c r="EML513" s="2" t="s">
        <v>943</v>
      </c>
      <c r="EMM513" s="2" t="s">
        <v>943</v>
      </c>
      <c r="EMN513" s="2" t="s">
        <v>943</v>
      </c>
      <c r="EMO513" s="2" t="s">
        <v>943</v>
      </c>
      <c r="EMP513" s="2" t="s">
        <v>943</v>
      </c>
      <c r="EMQ513" s="2" t="s">
        <v>943</v>
      </c>
      <c r="EMR513" s="2" t="s">
        <v>943</v>
      </c>
      <c r="EMS513" s="2" t="s">
        <v>943</v>
      </c>
      <c r="EMT513" s="2" t="s">
        <v>943</v>
      </c>
      <c r="EMU513" s="2" t="s">
        <v>943</v>
      </c>
      <c r="EMV513" s="2" t="s">
        <v>943</v>
      </c>
      <c r="EMW513" s="2" t="s">
        <v>943</v>
      </c>
      <c r="EMX513" s="2" t="s">
        <v>943</v>
      </c>
      <c r="EMY513" s="2" t="s">
        <v>943</v>
      </c>
      <c r="EMZ513" s="2" t="s">
        <v>943</v>
      </c>
      <c r="ENA513" s="2" t="s">
        <v>943</v>
      </c>
      <c r="ENB513" s="2" t="s">
        <v>943</v>
      </c>
      <c r="ENC513" s="2" t="s">
        <v>943</v>
      </c>
      <c r="END513" s="2" t="s">
        <v>943</v>
      </c>
      <c r="ENE513" s="2" t="s">
        <v>943</v>
      </c>
      <c r="ENF513" s="2" t="s">
        <v>943</v>
      </c>
      <c r="ENG513" s="2" t="s">
        <v>943</v>
      </c>
      <c r="ENH513" s="2" t="s">
        <v>943</v>
      </c>
      <c r="ENI513" s="2" t="s">
        <v>943</v>
      </c>
      <c r="ENJ513" s="2" t="s">
        <v>943</v>
      </c>
      <c r="ENK513" s="2" t="s">
        <v>943</v>
      </c>
      <c r="ENL513" s="2" t="s">
        <v>943</v>
      </c>
      <c r="ENM513" s="2" t="s">
        <v>943</v>
      </c>
      <c r="ENN513" s="2" t="s">
        <v>943</v>
      </c>
      <c r="ENO513" s="2" t="s">
        <v>943</v>
      </c>
      <c r="ENP513" s="2" t="s">
        <v>943</v>
      </c>
      <c r="ENQ513" s="2" t="s">
        <v>943</v>
      </c>
      <c r="ENR513" s="2" t="s">
        <v>943</v>
      </c>
      <c r="ENS513" s="2" t="s">
        <v>943</v>
      </c>
      <c r="ENT513" s="2" t="s">
        <v>943</v>
      </c>
      <c r="ENU513" s="2" t="s">
        <v>943</v>
      </c>
      <c r="ENV513" s="2" t="s">
        <v>943</v>
      </c>
      <c r="ENW513" s="2" t="s">
        <v>943</v>
      </c>
      <c r="ENX513" s="2" t="s">
        <v>943</v>
      </c>
      <c r="ENY513" s="2" t="s">
        <v>943</v>
      </c>
      <c r="ENZ513" s="2" t="s">
        <v>943</v>
      </c>
      <c r="EOA513" s="2" t="s">
        <v>943</v>
      </c>
      <c r="EOB513" s="2" t="s">
        <v>943</v>
      </c>
      <c r="EOC513" s="2" t="s">
        <v>943</v>
      </c>
      <c r="EOD513" s="2" t="s">
        <v>943</v>
      </c>
      <c r="EOE513" s="2" t="s">
        <v>943</v>
      </c>
      <c r="EOF513" s="2" t="s">
        <v>943</v>
      </c>
      <c r="EOG513" s="2" t="s">
        <v>943</v>
      </c>
      <c r="EOH513" s="2" t="s">
        <v>943</v>
      </c>
      <c r="EOI513" s="2" t="s">
        <v>943</v>
      </c>
      <c r="EOJ513" s="2" t="s">
        <v>943</v>
      </c>
      <c r="EOK513" s="2" t="s">
        <v>943</v>
      </c>
      <c r="EOL513" s="2" t="s">
        <v>943</v>
      </c>
      <c r="EOM513" s="2" t="s">
        <v>943</v>
      </c>
      <c r="EON513" s="2" t="s">
        <v>943</v>
      </c>
      <c r="EOO513" s="2" t="s">
        <v>943</v>
      </c>
      <c r="EOP513" s="2" t="s">
        <v>943</v>
      </c>
      <c r="EOQ513" s="2" t="s">
        <v>943</v>
      </c>
      <c r="EOR513" s="2" t="s">
        <v>943</v>
      </c>
      <c r="EOS513" s="2" t="s">
        <v>943</v>
      </c>
      <c r="EOT513" s="2" t="s">
        <v>943</v>
      </c>
      <c r="EOU513" s="2" t="s">
        <v>943</v>
      </c>
      <c r="EOV513" s="2" t="s">
        <v>943</v>
      </c>
      <c r="EOW513" s="2" t="s">
        <v>943</v>
      </c>
      <c r="EOX513" s="2" t="s">
        <v>943</v>
      </c>
      <c r="EOY513" s="2" t="s">
        <v>943</v>
      </c>
      <c r="EOZ513" s="2" t="s">
        <v>943</v>
      </c>
      <c r="EPA513" s="2" t="s">
        <v>943</v>
      </c>
      <c r="EPB513" s="2" t="s">
        <v>943</v>
      </c>
      <c r="EPC513" s="2" t="s">
        <v>943</v>
      </c>
      <c r="EPD513" s="2" t="s">
        <v>943</v>
      </c>
      <c r="EPE513" s="2" t="s">
        <v>943</v>
      </c>
      <c r="EPF513" s="2" t="s">
        <v>943</v>
      </c>
      <c r="EPG513" s="2" t="s">
        <v>943</v>
      </c>
      <c r="EPH513" s="2" t="s">
        <v>943</v>
      </c>
      <c r="EPI513" s="2" t="s">
        <v>943</v>
      </c>
      <c r="EPJ513" s="2" t="s">
        <v>943</v>
      </c>
      <c r="EPK513" s="2" t="s">
        <v>943</v>
      </c>
      <c r="EPL513" s="2" t="s">
        <v>943</v>
      </c>
      <c r="EPM513" s="2" t="s">
        <v>943</v>
      </c>
      <c r="EPN513" s="2" t="s">
        <v>943</v>
      </c>
      <c r="EPO513" s="2" t="s">
        <v>943</v>
      </c>
      <c r="EPP513" s="2" t="s">
        <v>943</v>
      </c>
      <c r="EPQ513" s="2" t="s">
        <v>943</v>
      </c>
      <c r="EPR513" s="2" t="s">
        <v>943</v>
      </c>
      <c r="EPS513" s="2" t="s">
        <v>943</v>
      </c>
      <c r="EPT513" s="2" t="s">
        <v>943</v>
      </c>
      <c r="EPU513" s="2" t="s">
        <v>943</v>
      </c>
      <c r="EPV513" s="2" t="s">
        <v>943</v>
      </c>
      <c r="EPW513" s="2" t="s">
        <v>943</v>
      </c>
      <c r="EPX513" s="2" t="s">
        <v>943</v>
      </c>
      <c r="EPY513" s="2" t="s">
        <v>943</v>
      </c>
      <c r="EPZ513" s="2" t="s">
        <v>943</v>
      </c>
      <c r="EQA513" s="2" t="s">
        <v>943</v>
      </c>
      <c r="EQB513" s="2" t="s">
        <v>943</v>
      </c>
      <c r="EQC513" s="2" t="s">
        <v>943</v>
      </c>
      <c r="EQD513" s="2" t="s">
        <v>943</v>
      </c>
      <c r="EQE513" s="2" t="s">
        <v>943</v>
      </c>
      <c r="EQF513" s="2" t="s">
        <v>943</v>
      </c>
      <c r="EQG513" s="2" t="s">
        <v>943</v>
      </c>
      <c r="EQH513" s="2" t="s">
        <v>943</v>
      </c>
      <c r="EQI513" s="2" t="s">
        <v>943</v>
      </c>
      <c r="EQJ513" s="2" t="s">
        <v>943</v>
      </c>
      <c r="EQK513" s="2" t="s">
        <v>943</v>
      </c>
      <c r="EQL513" s="2" t="s">
        <v>943</v>
      </c>
      <c r="EQM513" s="2" t="s">
        <v>943</v>
      </c>
      <c r="EQN513" s="2" t="s">
        <v>943</v>
      </c>
      <c r="EQO513" s="2" t="s">
        <v>943</v>
      </c>
      <c r="EQP513" s="2" t="s">
        <v>943</v>
      </c>
      <c r="EQQ513" s="2" t="s">
        <v>943</v>
      </c>
      <c r="EQR513" s="2" t="s">
        <v>943</v>
      </c>
      <c r="EQS513" s="2" t="s">
        <v>943</v>
      </c>
      <c r="EQT513" s="2" t="s">
        <v>943</v>
      </c>
      <c r="EQU513" s="2" t="s">
        <v>943</v>
      </c>
      <c r="EQV513" s="2" t="s">
        <v>943</v>
      </c>
      <c r="EQW513" s="2" t="s">
        <v>943</v>
      </c>
      <c r="EQX513" s="2" t="s">
        <v>943</v>
      </c>
      <c r="EQY513" s="2" t="s">
        <v>943</v>
      </c>
      <c r="EQZ513" s="2" t="s">
        <v>943</v>
      </c>
      <c r="ERA513" s="2" t="s">
        <v>943</v>
      </c>
      <c r="ERB513" s="2" t="s">
        <v>943</v>
      </c>
      <c r="ERC513" s="2" t="s">
        <v>943</v>
      </c>
      <c r="ERD513" s="2" t="s">
        <v>943</v>
      </c>
      <c r="ERE513" s="2" t="s">
        <v>943</v>
      </c>
      <c r="ERF513" s="2" t="s">
        <v>943</v>
      </c>
      <c r="ERG513" s="2" t="s">
        <v>943</v>
      </c>
      <c r="ERH513" s="2" t="s">
        <v>943</v>
      </c>
      <c r="ERI513" s="2" t="s">
        <v>943</v>
      </c>
      <c r="ERJ513" s="2" t="s">
        <v>943</v>
      </c>
      <c r="ERK513" s="2" t="s">
        <v>943</v>
      </c>
      <c r="ERL513" s="2" t="s">
        <v>943</v>
      </c>
      <c r="ERM513" s="2" t="s">
        <v>943</v>
      </c>
      <c r="ERN513" s="2" t="s">
        <v>943</v>
      </c>
      <c r="ERO513" s="2" t="s">
        <v>943</v>
      </c>
      <c r="ERP513" s="2" t="s">
        <v>943</v>
      </c>
      <c r="ERQ513" s="2" t="s">
        <v>943</v>
      </c>
      <c r="ERR513" s="2" t="s">
        <v>943</v>
      </c>
      <c r="ERS513" s="2" t="s">
        <v>943</v>
      </c>
      <c r="ERT513" s="2" t="s">
        <v>943</v>
      </c>
      <c r="ERU513" s="2" t="s">
        <v>943</v>
      </c>
      <c r="ERV513" s="2" t="s">
        <v>943</v>
      </c>
      <c r="ERW513" s="2" t="s">
        <v>943</v>
      </c>
      <c r="ERX513" s="2" t="s">
        <v>943</v>
      </c>
      <c r="ERY513" s="2" t="s">
        <v>943</v>
      </c>
      <c r="ERZ513" s="2" t="s">
        <v>943</v>
      </c>
      <c r="ESA513" s="2" t="s">
        <v>943</v>
      </c>
      <c r="ESB513" s="2" t="s">
        <v>943</v>
      </c>
      <c r="ESC513" s="2" t="s">
        <v>943</v>
      </c>
      <c r="ESD513" s="2" t="s">
        <v>943</v>
      </c>
      <c r="ESE513" s="2" t="s">
        <v>943</v>
      </c>
      <c r="ESF513" s="2" t="s">
        <v>943</v>
      </c>
      <c r="ESG513" s="2" t="s">
        <v>943</v>
      </c>
      <c r="ESH513" s="2" t="s">
        <v>943</v>
      </c>
      <c r="ESI513" s="2" t="s">
        <v>943</v>
      </c>
      <c r="ESJ513" s="2" t="s">
        <v>943</v>
      </c>
      <c r="ESK513" s="2" t="s">
        <v>943</v>
      </c>
      <c r="ESL513" s="2" t="s">
        <v>943</v>
      </c>
      <c r="ESM513" s="2" t="s">
        <v>943</v>
      </c>
      <c r="ESN513" s="2" t="s">
        <v>943</v>
      </c>
      <c r="ESO513" s="2" t="s">
        <v>943</v>
      </c>
      <c r="ESP513" s="2" t="s">
        <v>943</v>
      </c>
      <c r="ESQ513" s="2" t="s">
        <v>943</v>
      </c>
      <c r="ESR513" s="2" t="s">
        <v>943</v>
      </c>
      <c r="ESS513" s="2" t="s">
        <v>943</v>
      </c>
      <c r="EST513" s="2" t="s">
        <v>943</v>
      </c>
      <c r="ESU513" s="2" t="s">
        <v>943</v>
      </c>
      <c r="ESV513" s="2" t="s">
        <v>943</v>
      </c>
      <c r="ESW513" s="2" t="s">
        <v>943</v>
      </c>
      <c r="ESX513" s="2" t="s">
        <v>943</v>
      </c>
      <c r="ESY513" s="2" t="s">
        <v>943</v>
      </c>
      <c r="ESZ513" s="2" t="s">
        <v>943</v>
      </c>
      <c r="ETA513" s="2" t="s">
        <v>943</v>
      </c>
      <c r="ETB513" s="2" t="s">
        <v>943</v>
      </c>
      <c r="ETC513" s="2" t="s">
        <v>943</v>
      </c>
      <c r="ETD513" s="2" t="s">
        <v>943</v>
      </c>
      <c r="ETE513" s="2" t="s">
        <v>943</v>
      </c>
      <c r="ETF513" s="2" t="s">
        <v>943</v>
      </c>
      <c r="ETG513" s="2" t="s">
        <v>943</v>
      </c>
      <c r="ETH513" s="2" t="s">
        <v>943</v>
      </c>
      <c r="ETI513" s="2" t="s">
        <v>943</v>
      </c>
      <c r="ETJ513" s="2" t="s">
        <v>943</v>
      </c>
      <c r="ETK513" s="2" t="s">
        <v>943</v>
      </c>
      <c r="ETL513" s="2" t="s">
        <v>943</v>
      </c>
      <c r="ETM513" s="2" t="s">
        <v>943</v>
      </c>
      <c r="ETN513" s="2" t="s">
        <v>943</v>
      </c>
      <c r="ETO513" s="2" t="s">
        <v>943</v>
      </c>
      <c r="ETP513" s="2" t="s">
        <v>943</v>
      </c>
      <c r="ETQ513" s="2" t="s">
        <v>943</v>
      </c>
      <c r="ETR513" s="2" t="s">
        <v>943</v>
      </c>
      <c r="ETS513" s="2" t="s">
        <v>943</v>
      </c>
      <c r="ETT513" s="2" t="s">
        <v>943</v>
      </c>
      <c r="ETU513" s="2" t="s">
        <v>943</v>
      </c>
      <c r="ETV513" s="2" t="s">
        <v>943</v>
      </c>
      <c r="ETW513" s="2" t="s">
        <v>943</v>
      </c>
      <c r="ETX513" s="2" t="s">
        <v>943</v>
      </c>
      <c r="ETY513" s="2" t="s">
        <v>943</v>
      </c>
      <c r="ETZ513" s="2" t="s">
        <v>943</v>
      </c>
      <c r="EUA513" s="2" t="s">
        <v>943</v>
      </c>
      <c r="EUB513" s="2" t="s">
        <v>943</v>
      </c>
      <c r="EUC513" s="2" t="s">
        <v>943</v>
      </c>
      <c r="EUD513" s="2" t="s">
        <v>943</v>
      </c>
      <c r="EUE513" s="2" t="s">
        <v>943</v>
      </c>
      <c r="EUF513" s="2" t="s">
        <v>943</v>
      </c>
      <c r="EUG513" s="2" t="s">
        <v>943</v>
      </c>
      <c r="EUH513" s="2" t="s">
        <v>943</v>
      </c>
      <c r="EUI513" s="2" t="s">
        <v>943</v>
      </c>
      <c r="EUJ513" s="2" t="s">
        <v>943</v>
      </c>
      <c r="EUK513" s="2" t="s">
        <v>943</v>
      </c>
      <c r="EUL513" s="2" t="s">
        <v>943</v>
      </c>
      <c r="EUM513" s="2" t="s">
        <v>943</v>
      </c>
      <c r="EUN513" s="2" t="s">
        <v>943</v>
      </c>
      <c r="EUO513" s="2" t="s">
        <v>943</v>
      </c>
      <c r="EUP513" s="2" t="s">
        <v>943</v>
      </c>
      <c r="EUQ513" s="2" t="s">
        <v>943</v>
      </c>
      <c r="EUR513" s="2" t="s">
        <v>943</v>
      </c>
      <c r="EUS513" s="2" t="s">
        <v>943</v>
      </c>
      <c r="EUT513" s="2" t="s">
        <v>943</v>
      </c>
      <c r="EUU513" s="2" t="s">
        <v>943</v>
      </c>
      <c r="EUV513" s="2" t="s">
        <v>943</v>
      </c>
      <c r="EUW513" s="2" t="s">
        <v>943</v>
      </c>
      <c r="EUX513" s="2" t="s">
        <v>943</v>
      </c>
      <c r="EUY513" s="2" t="s">
        <v>943</v>
      </c>
      <c r="EUZ513" s="2" t="s">
        <v>943</v>
      </c>
      <c r="EVA513" s="2" t="s">
        <v>943</v>
      </c>
      <c r="EVB513" s="2" t="s">
        <v>943</v>
      </c>
      <c r="EVC513" s="2" t="s">
        <v>943</v>
      </c>
      <c r="EVD513" s="2" t="s">
        <v>943</v>
      </c>
      <c r="EVE513" s="2" t="s">
        <v>943</v>
      </c>
      <c r="EVF513" s="2" t="s">
        <v>943</v>
      </c>
      <c r="EVG513" s="2" t="s">
        <v>943</v>
      </c>
      <c r="EVH513" s="2" t="s">
        <v>943</v>
      </c>
      <c r="EVI513" s="2" t="s">
        <v>943</v>
      </c>
      <c r="EVJ513" s="2" t="s">
        <v>943</v>
      </c>
      <c r="EVK513" s="2" t="s">
        <v>943</v>
      </c>
      <c r="EVL513" s="2" t="s">
        <v>943</v>
      </c>
      <c r="EVM513" s="2" t="s">
        <v>943</v>
      </c>
      <c r="EVN513" s="2" t="s">
        <v>943</v>
      </c>
      <c r="EVO513" s="2" t="s">
        <v>943</v>
      </c>
      <c r="EVP513" s="2" t="s">
        <v>943</v>
      </c>
      <c r="EVQ513" s="2" t="s">
        <v>943</v>
      </c>
      <c r="EVR513" s="2" t="s">
        <v>943</v>
      </c>
      <c r="EVS513" s="2" t="s">
        <v>943</v>
      </c>
      <c r="EVT513" s="2" t="s">
        <v>943</v>
      </c>
      <c r="EVU513" s="2" t="s">
        <v>943</v>
      </c>
      <c r="EVV513" s="2" t="s">
        <v>943</v>
      </c>
      <c r="EVW513" s="2" t="s">
        <v>943</v>
      </c>
      <c r="EVX513" s="2" t="s">
        <v>943</v>
      </c>
      <c r="EVY513" s="2" t="s">
        <v>943</v>
      </c>
      <c r="EVZ513" s="2" t="s">
        <v>943</v>
      </c>
      <c r="EWA513" s="2" t="s">
        <v>943</v>
      </c>
      <c r="EWB513" s="2" t="s">
        <v>943</v>
      </c>
      <c r="EWC513" s="2" t="s">
        <v>943</v>
      </c>
      <c r="EWD513" s="2" t="s">
        <v>943</v>
      </c>
      <c r="EWE513" s="2" t="s">
        <v>943</v>
      </c>
      <c r="EWF513" s="2" t="s">
        <v>943</v>
      </c>
      <c r="EWG513" s="2" t="s">
        <v>943</v>
      </c>
      <c r="EWH513" s="2" t="s">
        <v>943</v>
      </c>
      <c r="EWI513" s="2" t="s">
        <v>943</v>
      </c>
      <c r="EWJ513" s="2" t="s">
        <v>943</v>
      </c>
      <c r="EWK513" s="2" t="s">
        <v>943</v>
      </c>
      <c r="EWL513" s="2" t="s">
        <v>943</v>
      </c>
      <c r="EWM513" s="2" t="s">
        <v>943</v>
      </c>
      <c r="EWN513" s="2" t="s">
        <v>943</v>
      </c>
      <c r="EWO513" s="2" t="s">
        <v>943</v>
      </c>
      <c r="EWP513" s="2" t="s">
        <v>943</v>
      </c>
      <c r="EWQ513" s="2" t="s">
        <v>943</v>
      </c>
      <c r="EWR513" s="2" t="s">
        <v>943</v>
      </c>
      <c r="EWS513" s="2" t="s">
        <v>943</v>
      </c>
      <c r="EWT513" s="2" t="s">
        <v>943</v>
      </c>
      <c r="EWU513" s="2" t="s">
        <v>943</v>
      </c>
      <c r="EWV513" s="2" t="s">
        <v>943</v>
      </c>
      <c r="EWW513" s="2" t="s">
        <v>943</v>
      </c>
      <c r="EWX513" s="2" t="s">
        <v>943</v>
      </c>
      <c r="EWY513" s="2" t="s">
        <v>943</v>
      </c>
      <c r="EWZ513" s="2" t="s">
        <v>943</v>
      </c>
      <c r="EXA513" s="2" t="s">
        <v>943</v>
      </c>
      <c r="EXB513" s="2" t="s">
        <v>943</v>
      </c>
      <c r="EXC513" s="2" t="s">
        <v>943</v>
      </c>
      <c r="EXD513" s="2" t="s">
        <v>943</v>
      </c>
      <c r="EXE513" s="2" t="s">
        <v>943</v>
      </c>
      <c r="EXF513" s="2" t="s">
        <v>943</v>
      </c>
      <c r="EXG513" s="2" t="s">
        <v>943</v>
      </c>
      <c r="EXH513" s="2" t="s">
        <v>943</v>
      </c>
      <c r="EXI513" s="2" t="s">
        <v>943</v>
      </c>
      <c r="EXJ513" s="2" t="s">
        <v>943</v>
      </c>
      <c r="EXK513" s="2" t="s">
        <v>943</v>
      </c>
      <c r="EXL513" s="2" t="s">
        <v>943</v>
      </c>
      <c r="EXM513" s="2" t="s">
        <v>943</v>
      </c>
      <c r="EXN513" s="2" t="s">
        <v>943</v>
      </c>
      <c r="EXO513" s="2" t="s">
        <v>943</v>
      </c>
      <c r="EXP513" s="2" t="s">
        <v>943</v>
      </c>
      <c r="EXQ513" s="2" t="s">
        <v>943</v>
      </c>
      <c r="EXR513" s="2" t="s">
        <v>943</v>
      </c>
      <c r="EXS513" s="2" t="s">
        <v>943</v>
      </c>
      <c r="EXT513" s="2" t="s">
        <v>943</v>
      </c>
      <c r="EXU513" s="2" t="s">
        <v>943</v>
      </c>
      <c r="EXV513" s="2" t="s">
        <v>943</v>
      </c>
      <c r="EXW513" s="2" t="s">
        <v>943</v>
      </c>
      <c r="EXX513" s="2" t="s">
        <v>943</v>
      </c>
      <c r="EXY513" s="2" t="s">
        <v>943</v>
      </c>
      <c r="EXZ513" s="2" t="s">
        <v>943</v>
      </c>
      <c r="EYA513" s="2" t="s">
        <v>943</v>
      </c>
      <c r="EYB513" s="2" t="s">
        <v>943</v>
      </c>
      <c r="EYC513" s="2" t="s">
        <v>943</v>
      </c>
      <c r="EYD513" s="2" t="s">
        <v>943</v>
      </c>
      <c r="EYE513" s="2" t="s">
        <v>943</v>
      </c>
      <c r="EYF513" s="2" t="s">
        <v>943</v>
      </c>
      <c r="EYG513" s="2" t="s">
        <v>943</v>
      </c>
      <c r="EYH513" s="2" t="s">
        <v>943</v>
      </c>
      <c r="EYI513" s="2" t="s">
        <v>943</v>
      </c>
      <c r="EYJ513" s="2" t="s">
        <v>943</v>
      </c>
      <c r="EYK513" s="2" t="s">
        <v>943</v>
      </c>
      <c r="EYL513" s="2" t="s">
        <v>943</v>
      </c>
      <c r="EYM513" s="2" t="s">
        <v>943</v>
      </c>
      <c r="EYN513" s="2" t="s">
        <v>943</v>
      </c>
      <c r="EYO513" s="2" t="s">
        <v>943</v>
      </c>
      <c r="EYP513" s="2" t="s">
        <v>943</v>
      </c>
      <c r="EYQ513" s="2" t="s">
        <v>943</v>
      </c>
      <c r="EYR513" s="2" t="s">
        <v>943</v>
      </c>
      <c r="EYS513" s="2" t="s">
        <v>943</v>
      </c>
      <c r="EYT513" s="2" t="s">
        <v>943</v>
      </c>
      <c r="EYU513" s="2" t="s">
        <v>943</v>
      </c>
      <c r="EYV513" s="2" t="s">
        <v>943</v>
      </c>
      <c r="EYW513" s="2" t="s">
        <v>943</v>
      </c>
      <c r="EYX513" s="2" t="s">
        <v>943</v>
      </c>
      <c r="EYY513" s="2" t="s">
        <v>943</v>
      </c>
      <c r="EYZ513" s="2" t="s">
        <v>943</v>
      </c>
      <c r="EZA513" s="2" t="s">
        <v>943</v>
      </c>
      <c r="EZB513" s="2" t="s">
        <v>943</v>
      </c>
      <c r="EZC513" s="2" t="s">
        <v>943</v>
      </c>
      <c r="EZD513" s="2" t="s">
        <v>943</v>
      </c>
      <c r="EZE513" s="2" t="s">
        <v>943</v>
      </c>
      <c r="EZF513" s="2" t="s">
        <v>943</v>
      </c>
      <c r="EZG513" s="2" t="s">
        <v>943</v>
      </c>
      <c r="EZH513" s="2" t="s">
        <v>943</v>
      </c>
      <c r="EZI513" s="2" t="s">
        <v>943</v>
      </c>
      <c r="EZJ513" s="2" t="s">
        <v>943</v>
      </c>
      <c r="EZK513" s="2" t="s">
        <v>943</v>
      </c>
      <c r="EZL513" s="2" t="s">
        <v>943</v>
      </c>
      <c r="EZM513" s="2" t="s">
        <v>943</v>
      </c>
      <c r="EZN513" s="2" t="s">
        <v>943</v>
      </c>
      <c r="EZO513" s="2" t="s">
        <v>943</v>
      </c>
      <c r="EZP513" s="2" t="s">
        <v>943</v>
      </c>
      <c r="EZQ513" s="2" t="s">
        <v>943</v>
      </c>
      <c r="EZR513" s="2" t="s">
        <v>943</v>
      </c>
      <c r="EZS513" s="2" t="s">
        <v>943</v>
      </c>
      <c r="EZT513" s="2" t="s">
        <v>943</v>
      </c>
      <c r="EZU513" s="2" t="s">
        <v>943</v>
      </c>
      <c r="EZV513" s="2" t="s">
        <v>943</v>
      </c>
      <c r="EZW513" s="2" t="s">
        <v>943</v>
      </c>
      <c r="EZX513" s="2" t="s">
        <v>943</v>
      </c>
      <c r="EZY513" s="2" t="s">
        <v>943</v>
      </c>
      <c r="EZZ513" s="2" t="s">
        <v>943</v>
      </c>
      <c r="FAA513" s="2" t="s">
        <v>943</v>
      </c>
      <c r="FAB513" s="2" t="s">
        <v>943</v>
      </c>
      <c r="FAC513" s="2" t="s">
        <v>943</v>
      </c>
      <c r="FAD513" s="2" t="s">
        <v>943</v>
      </c>
      <c r="FAE513" s="2" t="s">
        <v>943</v>
      </c>
      <c r="FAF513" s="2" t="s">
        <v>943</v>
      </c>
      <c r="FAG513" s="2" t="s">
        <v>943</v>
      </c>
      <c r="FAH513" s="2" t="s">
        <v>943</v>
      </c>
      <c r="FAI513" s="2" t="s">
        <v>943</v>
      </c>
      <c r="FAJ513" s="2" t="s">
        <v>943</v>
      </c>
      <c r="FAK513" s="2" t="s">
        <v>943</v>
      </c>
      <c r="FAL513" s="2" t="s">
        <v>943</v>
      </c>
      <c r="FAM513" s="2" t="s">
        <v>943</v>
      </c>
      <c r="FAN513" s="2" t="s">
        <v>943</v>
      </c>
      <c r="FAO513" s="2" t="s">
        <v>943</v>
      </c>
      <c r="FAP513" s="2" t="s">
        <v>943</v>
      </c>
      <c r="FAQ513" s="2" t="s">
        <v>943</v>
      </c>
      <c r="FAR513" s="2" t="s">
        <v>943</v>
      </c>
      <c r="FAS513" s="2" t="s">
        <v>943</v>
      </c>
      <c r="FAT513" s="2" t="s">
        <v>943</v>
      </c>
      <c r="FAU513" s="2" t="s">
        <v>943</v>
      </c>
      <c r="FAV513" s="2" t="s">
        <v>943</v>
      </c>
      <c r="FAW513" s="2" t="s">
        <v>943</v>
      </c>
      <c r="FAX513" s="2" t="s">
        <v>943</v>
      </c>
      <c r="FAY513" s="2" t="s">
        <v>943</v>
      </c>
      <c r="FAZ513" s="2" t="s">
        <v>943</v>
      </c>
      <c r="FBA513" s="2" t="s">
        <v>943</v>
      </c>
      <c r="FBB513" s="2" t="s">
        <v>943</v>
      </c>
      <c r="FBC513" s="2" t="s">
        <v>943</v>
      </c>
      <c r="FBD513" s="2" t="s">
        <v>943</v>
      </c>
      <c r="FBE513" s="2" t="s">
        <v>943</v>
      </c>
      <c r="FBF513" s="2" t="s">
        <v>943</v>
      </c>
      <c r="FBG513" s="2" t="s">
        <v>943</v>
      </c>
      <c r="FBH513" s="2" t="s">
        <v>943</v>
      </c>
      <c r="FBI513" s="2" t="s">
        <v>943</v>
      </c>
      <c r="FBJ513" s="2" t="s">
        <v>943</v>
      </c>
      <c r="FBK513" s="2" t="s">
        <v>943</v>
      </c>
      <c r="FBL513" s="2" t="s">
        <v>943</v>
      </c>
      <c r="FBM513" s="2" t="s">
        <v>943</v>
      </c>
      <c r="FBN513" s="2" t="s">
        <v>943</v>
      </c>
      <c r="FBO513" s="2" t="s">
        <v>943</v>
      </c>
      <c r="FBP513" s="2" t="s">
        <v>943</v>
      </c>
      <c r="FBQ513" s="2" t="s">
        <v>943</v>
      </c>
      <c r="FBR513" s="2" t="s">
        <v>943</v>
      </c>
      <c r="FBS513" s="2" t="s">
        <v>943</v>
      </c>
      <c r="FBT513" s="2" t="s">
        <v>943</v>
      </c>
      <c r="FBU513" s="2" t="s">
        <v>943</v>
      </c>
      <c r="FBV513" s="2" t="s">
        <v>943</v>
      </c>
      <c r="FBW513" s="2" t="s">
        <v>943</v>
      </c>
      <c r="FBX513" s="2" t="s">
        <v>943</v>
      </c>
      <c r="FBY513" s="2" t="s">
        <v>943</v>
      </c>
      <c r="FBZ513" s="2" t="s">
        <v>943</v>
      </c>
      <c r="FCA513" s="2" t="s">
        <v>943</v>
      </c>
      <c r="FCB513" s="2" t="s">
        <v>943</v>
      </c>
      <c r="FCC513" s="2" t="s">
        <v>943</v>
      </c>
      <c r="FCD513" s="2" t="s">
        <v>943</v>
      </c>
      <c r="FCE513" s="2" t="s">
        <v>943</v>
      </c>
      <c r="FCF513" s="2" t="s">
        <v>943</v>
      </c>
      <c r="FCG513" s="2" t="s">
        <v>943</v>
      </c>
      <c r="FCH513" s="2" t="s">
        <v>943</v>
      </c>
      <c r="FCI513" s="2" t="s">
        <v>943</v>
      </c>
      <c r="FCJ513" s="2" t="s">
        <v>943</v>
      </c>
      <c r="FCK513" s="2" t="s">
        <v>943</v>
      </c>
      <c r="FCL513" s="2" t="s">
        <v>943</v>
      </c>
      <c r="FCM513" s="2" t="s">
        <v>943</v>
      </c>
      <c r="FCN513" s="2" t="s">
        <v>943</v>
      </c>
      <c r="FCO513" s="2" t="s">
        <v>943</v>
      </c>
      <c r="FCP513" s="2" t="s">
        <v>943</v>
      </c>
      <c r="FCQ513" s="2" t="s">
        <v>943</v>
      </c>
      <c r="FCR513" s="2" t="s">
        <v>943</v>
      </c>
      <c r="FCS513" s="2" t="s">
        <v>943</v>
      </c>
      <c r="FCT513" s="2" t="s">
        <v>943</v>
      </c>
      <c r="FCU513" s="2" t="s">
        <v>943</v>
      </c>
      <c r="FCV513" s="2" t="s">
        <v>943</v>
      </c>
      <c r="FCW513" s="2" t="s">
        <v>943</v>
      </c>
      <c r="FCX513" s="2" t="s">
        <v>943</v>
      </c>
      <c r="FCY513" s="2" t="s">
        <v>943</v>
      </c>
      <c r="FCZ513" s="2" t="s">
        <v>943</v>
      </c>
      <c r="FDA513" s="2" t="s">
        <v>943</v>
      </c>
      <c r="FDB513" s="2" t="s">
        <v>943</v>
      </c>
      <c r="FDC513" s="2" t="s">
        <v>943</v>
      </c>
      <c r="FDD513" s="2" t="s">
        <v>943</v>
      </c>
      <c r="FDE513" s="2" t="s">
        <v>943</v>
      </c>
      <c r="FDF513" s="2" t="s">
        <v>943</v>
      </c>
      <c r="FDG513" s="2" t="s">
        <v>943</v>
      </c>
      <c r="FDH513" s="2" t="s">
        <v>943</v>
      </c>
      <c r="FDI513" s="2" t="s">
        <v>943</v>
      </c>
      <c r="FDJ513" s="2" t="s">
        <v>943</v>
      </c>
      <c r="FDK513" s="2" t="s">
        <v>943</v>
      </c>
      <c r="FDL513" s="2" t="s">
        <v>943</v>
      </c>
      <c r="FDM513" s="2" t="s">
        <v>943</v>
      </c>
      <c r="FDN513" s="2" t="s">
        <v>943</v>
      </c>
      <c r="FDO513" s="2" t="s">
        <v>943</v>
      </c>
      <c r="FDP513" s="2" t="s">
        <v>943</v>
      </c>
      <c r="FDQ513" s="2" t="s">
        <v>943</v>
      </c>
      <c r="FDR513" s="2" t="s">
        <v>943</v>
      </c>
      <c r="FDS513" s="2" t="s">
        <v>943</v>
      </c>
      <c r="FDT513" s="2" t="s">
        <v>943</v>
      </c>
      <c r="FDU513" s="2" t="s">
        <v>943</v>
      </c>
      <c r="FDV513" s="2" t="s">
        <v>943</v>
      </c>
      <c r="FDW513" s="2" t="s">
        <v>943</v>
      </c>
      <c r="FDX513" s="2" t="s">
        <v>943</v>
      </c>
      <c r="FDY513" s="2" t="s">
        <v>943</v>
      </c>
      <c r="FDZ513" s="2" t="s">
        <v>943</v>
      </c>
      <c r="FEA513" s="2" t="s">
        <v>943</v>
      </c>
      <c r="FEB513" s="2" t="s">
        <v>943</v>
      </c>
      <c r="FEC513" s="2" t="s">
        <v>943</v>
      </c>
      <c r="FED513" s="2" t="s">
        <v>943</v>
      </c>
      <c r="FEE513" s="2" t="s">
        <v>943</v>
      </c>
      <c r="FEF513" s="2" t="s">
        <v>943</v>
      </c>
      <c r="FEG513" s="2" t="s">
        <v>943</v>
      </c>
      <c r="FEH513" s="2" t="s">
        <v>943</v>
      </c>
      <c r="FEI513" s="2" t="s">
        <v>943</v>
      </c>
      <c r="FEJ513" s="2" t="s">
        <v>943</v>
      </c>
      <c r="FEK513" s="2" t="s">
        <v>943</v>
      </c>
      <c r="FEL513" s="2" t="s">
        <v>943</v>
      </c>
      <c r="FEM513" s="2" t="s">
        <v>943</v>
      </c>
      <c r="FEN513" s="2" t="s">
        <v>943</v>
      </c>
      <c r="FEO513" s="2" t="s">
        <v>943</v>
      </c>
      <c r="FEP513" s="2" t="s">
        <v>943</v>
      </c>
      <c r="FEQ513" s="2" t="s">
        <v>943</v>
      </c>
      <c r="FER513" s="2" t="s">
        <v>943</v>
      </c>
      <c r="FES513" s="2" t="s">
        <v>943</v>
      </c>
      <c r="FET513" s="2" t="s">
        <v>943</v>
      </c>
      <c r="FEU513" s="2" t="s">
        <v>943</v>
      </c>
      <c r="FEV513" s="2" t="s">
        <v>943</v>
      </c>
      <c r="FEW513" s="2" t="s">
        <v>943</v>
      </c>
      <c r="FEX513" s="2" t="s">
        <v>943</v>
      </c>
      <c r="FEY513" s="2" t="s">
        <v>943</v>
      </c>
      <c r="FEZ513" s="2" t="s">
        <v>943</v>
      </c>
      <c r="FFA513" s="2" t="s">
        <v>943</v>
      </c>
      <c r="FFB513" s="2" t="s">
        <v>943</v>
      </c>
      <c r="FFC513" s="2" t="s">
        <v>943</v>
      </c>
      <c r="FFD513" s="2" t="s">
        <v>943</v>
      </c>
      <c r="FFE513" s="2" t="s">
        <v>943</v>
      </c>
      <c r="FFF513" s="2" t="s">
        <v>943</v>
      </c>
      <c r="FFG513" s="2" t="s">
        <v>943</v>
      </c>
      <c r="FFH513" s="2" t="s">
        <v>943</v>
      </c>
      <c r="FFI513" s="2" t="s">
        <v>943</v>
      </c>
      <c r="FFJ513" s="2" t="s">
        <v>943</v>
      </c>
      <c r="FFK513" s="2" t="s">
        <v>943</v>
      </c>
      <c r="FFL513" s="2" t="s">
        <v>943</v>
      </c>
      <c r="FFM513" s="2" t="s">
        <v>943</v>
      </c>
      <c r="FFN513" s="2" t="s">
        <v>943</v>
      </c>
      <c r="FFO513" s="2" t="s">
        <v>943</v>
      </c>
      <c r="FFP513" s="2" t="s">
        <v>943</v>
      </c>
      <c r="FFQ513" s="2" t="s">
        <v>943</v>
      </c>
      <c r="FFR513" s="2" t="s">
        <v>943</v>
      </c>
      <c r="FFS513" s="2" t="s">
        <v>943</v>
      </c>
      <c r="FFT513" s="2" t="s">
        <v>943</v>
      </c>
      <c r="FFU513" s="2" t="s">
        <v>943</v>
      </c>
      <c r="FFV513" s="2" t="s">
        <v>943</v>
      </c>
      <c r="FFW513" s="2" t="s">
        <v>943</v>
      </c>
      <c r="FFX513" s="2" t="s">
        <v>943</v>
      </c>
      <c r="FFY513" s="2" t="s">
        <v>943</v>
      </c>
      <c r="FFZ513" s="2" t="s">
        <v>943</v>
      </c>
      <c r="FGA513" s="2" t="s">
        <v>943</v>
      </c>
      <c r="FGB513" s="2" t="s">
        <v>943</v>
      </c>
      <c r="FGC513" s="2" t="s">
        <v>943</v>
      </c>
      <c r="FGD513" s="2" t="s">
        <v>943</v>
      </c>
      <c r="FGE513" s="2" t="s">
        <v>943</v>
      </c>
      <c r="FGF513" s="2" t="s">
        <v>943</v>
      </c>
      <c r="FGG513" s="2" t="s">
        <v>943</v>
      </c>
      <c r="FGH513" s="2" t="s">
        <v>943</v>
      </c>
      <c r="FGI513" s="2" t="s">
        <v>943</v>
      </c>
      <c r="FGJ513" s="2" t="s">
        <v>943</v>
      </c>
      <c r="FGK513" s="2" t="s">
        <v>943</v>
      </c>
      <c r="FGL513" s="2" t="s">
        <v>943</v>
      </c>
      <c r="FGM513" s="2" t="s">
        <v>943</v>
      </c>
      <c r="FGN513" s="2" t="s">
        <v>943</v>
      </c>
      <c r="FGO513" s="2" t="s">
        <v>943</v>
      </c>
      <c r="FGP513" s="2" t="s">
        <v>943</v>
      </c>
      <c r="FGQ513" s="2" t="s">
        <v>943</v>
      </c>
      <c r="FGR513" s="2" t="s">
        <v>943</v>
      </c>
      <c r="FGS513" s="2" t="s">
        <v>943</v>
      </c>
      <c r="FGT513" s="2" t="s">
        <v>943</v>
      </c>
      <c r="FGU513" s="2" t="s">
        <v>943</v>
      </c>
      <c r="FGV513" s="2" t="s">
        <v>943</v>
      </c>
      <c r="FGW513" s="2" t="s">
        <v>943</v>
      </c>
      <c r="FGX513" s="2" t="s">
        <v>943</v>
      </c>
      <c r="FGY513" s="2" t="s">
        <v>943</v>
      </c>
      <c r="FGZ513" s="2" t="s">
        <v>943</v>
      </c>
      <c r="FHA513" s="2" t="s">
        <v>943</v>
      </c>
      <c r="FHB513" s="2" t="s">
        <v>943</v>
      </c>
      <c r="FHC513" s="2" t="s">
        <v>943</v>
      </c>
      <c r="FHD513" s="2" t="s">
        <v>943</v>
      </c>
      <c r="FHE513" s="2" t="s">
        <v>943</v>
      </c>
      <c r="FHF513" s="2" t="s">
        <v>943</v>
      </c>
      <c r="FHG513" s="2" t="s">
        <v>943</v>
      </c>
      <c r="FHH513" s="2" t="s">
        <v>943</v>
      </c>
      <c r="FHI513" s="2" t="s">
        <v>943</v>
      </c>
      <c r="FHJ513" s="2" t="s">
        <v>943</v>
      </c>
      <c r="FHK513" s="2" t="s">
        <v>943</v>
      </c>
      <c r="FHL513" s="2" t="s">
        <v>943</v>
      </c>
      <c r="FHM513" s="2" t="s">
        <v>943</v>
      </c>
      <c r="FHN513" s="2" t="s">
        <v>943</v>
      </c>
      <c r="FHO513" s="2" t="s">
        <v>943</v>
      </c>
      <c r="FHP513" s="2" t="s">
        <v>943</v>
      </c>
      <c r="FHQ513" s="2" t="s">
        <v>943</v>
      </c>
      <c r="FHR513" s="2" t="s">
        <v>943</v>
      </c>
      <c r="FHS513" s="2" t="s">
        <v>943</v>
      </c>
      <c r="FHT513" s="2" t="s">
        <v>943</v>
      </c>
      <c r="FHU513" s="2" t="s">
        <v>943</v>
      </c>
      <c r="FHV513" s="2" t="s">
        <v>943</v>
      </c>
      <c r="FHW513" s="2" t="s">
        <v>943</v>
      </c>
      <c r="FHX513" s="2" t="s">
        <v>943</v>
      </c>
      <c r="FHY513" s="2" t="s">
        <v>943</v>
      </c>
      <c r="FHZ513" s="2" t="s">
        <v>943</v>
      </c>
      <c r="FIA513" s="2" t="s">
        <v>943</v>
      </c>
      <c r="FIB513" s="2" t="s">
        <v>943</v>
      </c>
      <c r="FIC513" s="2" t="s">
        <v>943</v>
      </c>
      <c r="FID513" s="2" t="s">
        <v>943</v>
      </c>
      <c r="FIE513" s="2" t="s">
        <v>943</v>
      </c>
      <c r="FIF513" s="2" t="s">
        <v>943</v>
      </c>
      <c r="FIG513" s="2" t="s">
        <v>943</v>
      </c>
      <c r="FIH513" s="2" t="s">
        <v>943</v>
      </c>
      <c r="FII513" s="2" t="s">
        <v>943</v>
      </c>
      <c r="FIJ513" s="2" t="s">
        <v>943</v>
      </c>
      <c r="FIK513" s="2" t="s">
        <v>943</v>
      </c>
      <c r="FIL513" s="2" t="s">
        <v>943</v>
      </c>
      <c r="FIM513" s="2" t="s">
        <v>943</v>
      </c>
      <c r="FIN513" s="2" t="s">
        <v>943</v>
      </c>
      <c r="FIO513" s="2" t="s">
        <v>943</v>
      </c>
      <c r="FIP513" s="2" t="s">
        <v>943</v>
      </c>
      <c r="FIQ513" s="2" t="s">
        <v>943</v>
      </c>
      <c r="FIR513" s="2" t="s">
        <v>943</v>
      </c>
      <c r="FIS513" s="2" t="s">
        <v>943</v>
      </c>
      <c r="FIT513" s="2" t="s">
        <v>943</v>
      </c>
      <c r="FIU513" s="2" t="s">
        <v>943</v>
      </c>
      <c r="FIV513" s="2" t="s">
        <v>943</v>
      </c>
      <c r="FIW513" s="2" t="s">
        <v>943</v>
      </c>
      <c r="FIX513" s="2" t="s">
        <v>943</v>
      </c>
      <c r="FIY513" s="2" t="s">
        <v>943</v>
      </c>
      <c r="FIZ513" s="2" t="s">
        <v>943</v>
      </c>
      <c r="FJA513" s="2" t="s">
        <v>943</v>
      </c>
      <c r="FJB513" s="2" t="s">
        <v>943</v>
      </c>
      <c r="FJC513" s="2" t="s">
        <v>943</v>
      </c>
      <c r="FJD513" s="2" t="s">
        <v>943</v>
      </c>
      <c r="FJE513" s="2" t="s">
        <v>943</v>
      </c>
      <c r="FJF513" s="2" t="s">
        <v>943</v>
      </c>
      <c r="FJG513" s="2" t="s">
        <v>943</v>
      </c>
      <c r="FJH513" s="2" t="s">
        <v>943</v>
      </c>
      <c r="FJI513" s="2" t="s">
        <v>943</v>
      </c>
      <c r="FJJ513" s="2" t="s">
        <v>943</v>
      </c>
      <c r="FJK513" s="2" t="s">
        <v>943</v>
      </c>
      <c r="FJL513" s="2" t="s">
        <v>943</v>
      </c>
      <c r="FJM513" s="2" t="s">
        <v>943</v>
      </c>
      <c r="FJN513" s="2" t="s">
        <v>943</v>
      </c>
      <c r="FJO513" s="2" t="s">
        <v>943</v>
      </c>
      <c r="FJP513" s="2" t="s">
        <v>943</v>
      </c>
      <c r="FJQ513" s="2" t="s">
        <v>943</v>
      </c>
      <c r="FJR513" s="2" t="s">
        <v>943</v>
      </c>
      <c r="FJS513" s="2" t="s">
        <v>943</v>
      </c>
      <c r="FJT513" s="2" t="s">
        <v>943</v>
      </c>
      <c r="FJU513" s="2" t="s">
        <v>943</v>
      </c>
      <c r="FJV513" s="2" t="s">
        <v>943</v>
      </c>
      <c r="FJW513" s="2" t="s">
        <v>943</v>
      </c>
      <c r="FJX513" s="2" t="s">
        <v>943</v>
      </c>
      <c r="FJY513" s="2" t="s">
        <v>943</v>
      </c>
      <c r="FJZ513" s="2" t="s">
        <v>943</v>
      </c>
      <c r="FKA513" s="2" t="s">
        <v>943</v>
      </c>
      <c r="FKB513" s="2" t="s">
        <v>943</v>
      </c>
      <c r="FKC513" s="2" t="s">
        <v>943</v>
      </c>
      <c r="FKD513" s="2" t="s">
        <v>943</v>
      </c>
      <c r="FKE513" s="2" t="s">
        <v>943</v>
      </c>
      <c r="FKF513" s="2" t="s">
        <v>943</v>
      </c>
      <c r="FKG513" s="2" t="s">
        <v>943</v>
      </c>
      <c r="FKH513" s="2" t="s">
        <v>943</v>
      </c>
      <c r="FKI513" s="2" t="s">
        <v>943</v>
      </c>
      <c r="FKJ513" s="2" t="s">
        <v>943</v>
      </c>
      <c r="FKK513" s="2" t="s">
        <v>943</v>
      </c>
      <c r="FKL513" s="2" t="s">
        <v>943</v>
      </c>
      <c r="FKM513" s="2" t="s">
        <v>943</v>
      </c>
      <c r="FKN513" s="2" t="s">
        <v>943</v>
      </c>
      <c r="FKO513" s="2" t="s">
        <v>943</v>
      </c>
      <c r="FKP513" s="2" t="s">
        <v>943</v>
      </c>
      <c r="FKQ513" s="2" t="s">
        <v>943</v>
      </c>
      <c r="FKR513" s="2" t="s">
        <v>943</v>
      </c>
      <c r="FKS513" s="2" t="s">
        <v>943</v>
      </c>
      <c r="FKT513" s="2" t="s">
        <v>943</v>
      </c>
      <c r="FKU513" s="2" t="s">
        <v>943</v>
      </c>
      <c r="FKV513" s="2" t="s">
        <v>943</v>
      </c>
      <c r="FKW513" s="2" t="s">
        <v>943</v>
      </c>
      <c r="FKX513" s="2" t="s">
        <v>943</v>
      </c>
      <c r="FKY513" s="2" t="s">
        <v>943</v>
      </c>
      <c r="FKZ513" s="2" t="s">
        <v>943</v>
      </c>
      <c r="FLA513" s="2" t="s">
        <v>943</v>
      </c>
      <c r="FLB513" s="2" t="s">
        <v>943</v>
      </c>
      <c r="FLC513" s="2" t="s">
        <v>943</v>
      </c>
      <c r="FLD513" s="2" t="s">
        <v>943</v>
      </c>
      <c r="FLE513" s="2" t="s">
        <v>943</v>
      </c>
      <c r="FLF513" s="2" t="s">
        <v>943</v>
      </c>
      <c r="FLG513" s="2" t="s">
        <v>943</v>
      </c>
      <c r="FLH513" s="2" t="s">
        <v>943</v>
      </c>
      <c r="FLI513" s="2" t="s">
        <v>943</v>
      </c>
      <c r="FLJ513" s="2" t="s">
        <v>943</v>
      </c>
      <c r="FLK513" s="2" t="s">
        <v>943</v>
      </c>
      <c r="FLL513" s="2" t="s">
        <v>943</v>
      </c>
      <c r="FLM513" s="2" t="s">
        <v>943</v>
      </c>
      <c r="FLN513" s="2" t="s">
        <v>943</v>
      </c>
      <c r="FLO513" s="2" t="s">
        <v>943</v>
      </c>
      <c r="FLP513" s="2" t="s">
        <v>943</v>
      </c>
      <c r="FLQ513" s="2" t="s">
        <v>943</v>
      </c>
      <c r="FLR513" s="2" t="s">
        <v>943</v>
      </c>
      <c r="FLS513" s="2" t="s">
        <v>943</v>
      </c>
      <c r="FLT513" s="2" t="s">
        <v>943</v>
      </c>
      <c r="FLU513" s="2" t="s">
        <v>943</v>
      </c>
      <c r="FLV513" s="2" t="s">
        <v>943</v>
      </c>
      <c r="FLW513" s="2" t="s">
        <v>943</v>
      </c>
      <c r="FLX513" s="2" t="s">
        <v>943</v>
      </c>
      <c r="FLY513" s="2" t="s">
        <v>943</v>
      </c>
      <c r="FLZ513" s="2" t="s">
        <v>943</v>
      </c>
      <c r="FMA513" s="2" t="s">
        <v>943</v>
      </c>
      <c r="FMB513" s="2" t="s">
        <v>943</v>
      </c>
      <c r="FMC513" s="2" t="s">
        <v>943</v>
      </c>
      <c r="FMD513" s="2" t="s">
        <v>943</v>
      </c>
      <c r="FME513" s="2" t="s">
        <v>943</v>
      </c>
      <c r="FMF513" s="2" t="s">
        <v>943</v>
      </c>
      <c r="FMG513" s="2" t="s">
        <v>943</v>
      </c>
      <c r="FMH513" s="2" t="s">
        <v>943</v>
      </c>
      <c r="FMI513" s="2" t="s">
        <v>943</v>
      </c>
      <c r="FMJ513" s="2" t="s">
        <v>943</v>
      </c>
      <c r="FMK513" s="2" t="s">
        <v>943</v>
      </c>
      <c r="FML513" s="2" t="s">
        <v>943</v>
      </c>
      <c r="FMM513" s="2" t="s">
        <v>943</v>
      </c>
      <c r="FMN513" s="2" t="s">
        <v>943</v>
      </c>
      <c r="FMO513" s="2" t="s">
        <v>943</v>
      </c>
      <c r="FMP513" s="2" t="s">
        <v>943</v>
      </c>
      <c r="FMQ513" s="2" t="s">
        <v>943</v>
      </c>
      <c r="FMR513" s="2" t="s">
        <v>943</v>
      </c>
      <c r="FMS513" s="2" t="s">
        <v>943</v>
      </c>
      <c r="FMT513" s="2" t="s">
        <v>943</v>
      </c>
      <c r="FMU513" s="2" t="s">
        <v>943</v>
      </c>
      <c r="FMV513" s="2" t="s">
        <v>943</v>
      </c>
      <c r="FMW513" s="2" t="s">
        <v>943</v>
      </c>
      <c r="FMX513" s="2" t="s">
        <v>943</v>
      </c>
      <c r="FMY513" s="2" t="s">
        <v>943</v>
      </c>
      <c r="FMZ513" s="2" t="s">
        <v>943</v>
      </c>
      <c r="FNA513" s="2" t="s">
        <v>943</v>
      </c>
      <c r="FNB513" s="2" t="s">
        <v>943</v>
      </c>
      <c r="FNC513" s="2" t="s">
        <v>943</v>
      </c>
      <c r="FND513" s="2" t="s">
        <v>943</v>
      </c>
      <c r="FNE513" s="2" t="s">
        <v>943</v>
      </c>
      <c r="FNF513" s="2" t="s">
        <v>943</v>
      </c>
      <c r="FNG513" s="2" t="s">
        <v>943</v>
      </c>
      <c r="FNH513" s="2" t="s">
        <v>943</v>
      </c>
      <c r="FNI513" s="2" t="s">
        <v>943</v>
      </c>
      <c r="FNJ513" s="2" t="s">
        <v>943</v>
      </c>
      <c r="FNK513" s="2" t="s">
        <v>943</v>
      </c>
      <c r="FNL513" s="2" t="s">
        <v>943</v>
      </c>
      <c r="FNM513" s="2" t="s">
        <v>943</v>
      </c>
      <c r="FNN513" s="2" t="s">
        <v>943</v>
      </c>
      <c r="FNO513" s="2" t="s">
        <v>943</v>
      </c>
      <c r="FNP513" s="2" t="s">
        <v>943</v>
      </c>
      <c r="FNQ513" s="2" t="s">
        <v>943</v>
      </c>
      <c r="FNR513" s="2" t="s">
        <v>943</v>
      </c>
      <c r="FNS513" s="2" t="s">
        <v>943</v>
      </c>
      <c r="FNT513" s="2" t="s">
        <v>943</v>
      </c>
      <c r="FNU513" s="2" t="s">
        <v>943</v>
      </c>
      <c r="FNV513" s="2" t="s">
        <v>943</v>
      </c>
      <c r="FNW513" s="2" t="s">
        <v>943</v>
      </c>
      <c r="FNX513" s="2" t="s">
        <v>943</v>
      </c>
      <c r="FNY513" s="2" t="s">
        <v>943</v>
      </c>
      <c r="FNZ513" s="2" t="s">
        <v>943</v>
      </c>
      <c r="FOA513" s="2" t="s">
        <v>943</v>
      </c>
      <c r="FOB513" s="2" t="s">
        <v>943</v>
      </c>
      <c r="FOC513" s="2" t="s">
        <v>943</v>
      </c>
      <c r="FOD513" s="2" t="s">
        <v>943</v>
      </c>
      <c r="FOE513" s="2" t="s">
        <v>943</v>
      </c>
      <c r="FOF513" s="2" t="s">
        <v>943</v>
      </c>
      <c r="FOG513" s="2" t="s">
        <v>943</v>
      </c>
      <c r="FOH513" s="2" t="s">
        <v>943</v>
      </c>
      <c r="FOI513" s="2" t="s">
        <v>943</v>
      </c>
      <c r="FOJ513" s="2" t="s">
        <v>943</v>
      </c>
      <c r="FOK513" s="2" t="s">
        <v>943</v>
      </c>
      <c r="FOL513" s="2" t="s">
        <v>943</v>
      </c>
      <c r="FOM513" s="2" t="s">
        <v>943</v>
      </c>
      <c r="FON513" s="2" t="s">
        <v>943</v>
      </c>
      <c r="FOO513" s="2" t="s">
        <v>943</v>
      </c>
      <c r="FOP513" s="2" t="s">
        <v>943</v>
      </c>
      <c r="FOQ513" s="2" t="s">
        <v>943</v>
      </c>
      <c r="FOR513" s="2" t="s">
        <v>943</v>
      </c>
      <c r="FOS513" s="2" t="s">
        <v>943</v>
      </c>
      <c r="FOT513" s="2" t="s">
        <v>943</v>
      </c>
      <c r="FOU513" s="2" t="s">
        <v>943</v>
      </c>
      <c r="FOV513" s="2" t="s">
        <v>943</v>
      </c>
      <c r="FOW513" s="2" t="s">
        <v>943</v>
      </c>
      <c r="FOX513" s="2" t="s">
        <v>943</v>
      </c>
      <c r="FOY513" s="2" t="s">
        <v>943</v>
      </c>
      <c r="FOZ513" s="2" t="s">
        <v>943</v>
      </c>
      <c r="FPA513" s="2" t="s">
        <v>943</v>
      </c>
      <c r="FPB513" s="2" t="s">
        <v>943</v>
      </c>
      <c r="FPC513" s="2" t="s">
        <v>943</v>
      </c>
      <c r="FPD513" s="2" t="s">
        <v>943</v>
      </c>
      <c r="FPE513" s="2" t="s">
        <v>943</v>
      </c>
      <c r="FPF513" s="2" t="s">
        <v>943</v>
      </c>
      <c r="FPG513" s="2" t="s">
        <v>943</v>
      </c>
      <c r="FPH513" s="2" t="s">
        <v>943</v>
      </c>
      <c r="FPI513" s="2" t="s">
        <v>943</v>
      </c>
      <c r="FPJ513" s="2" t="s">
        <v>943</v>
      </c>
      <c r="FPK513" s="2" t="s">
        <v>943</v>
      </c>
      <c r="FPL513" s="2" t="s">
        <v>943</v>
      </c>
      <c r="FPM513" s="2" t="s">
        <v>943</v>
      </c>
      <c r="FPN513" s="2" t="s">
        <v>943</v>
      </c>
      <c r="FPO513" s="2" t="s">
        <v>943</v>
      </c>
      <c r="FPP513" s="2" t="s">
        <v>943</v>
      </c>
      <c r="FPQ513" s="2" t="s">
        <v>943</v>
      </c>
      <c r="FPR513" s="2" t="s">
        <v>943</v>
      </c>
      <c r="FPS513" s="2" t="s">
        <v>943</v>
      </c>
      <c r="FPT513" s="2" t="s">
        <v>943</v>
      </c>
      <c r="FPU513" s="2" t="s">
        <v>943</v>
      </c>
      <c r="FPV513" s="2" t="s">
        <v>943</v>
      </c>
      <c r="FPW513" s="2" t="s">
        <v>943</v>
      </c>
      <c r="FPX513" s="2" t="s">
        <v>943</v>
      </c>
      <c r="FPY513" s="2" t="s">
        <v>943</v>
      </c>
      <c r="FPZ513" s="2" t="s">
        <v>943</v>
      </c>
      <c r="FQA513" s="2" t="s">
        <v>943</v>
      </c>
      <c r="FQB513" s="2" t="s">
        <v>943</v>
      </c>
      <c r="FQC513" s="2" t="s">
        <v>943</v>
      </c>
      <c r="FQD513" s="2" t="s">
        <v>943</v>
      </c>
      <c r="FQE513" s="2" t="s">
        <v>943</v>
      </c>
      <c r="FQF513" s="2" t="s">
        <v>943</v>
      </c>
      <c r="FQG513" s="2" t="s">
        <v>943</v>
      </c>
      <c r="FQH513" s="2" t="s">
        <v>943</v>
      </c>
      <c r="FQI513" s="2" t="s">
        <v>943</v>
      </c>
      <c r="FQJ513" s="2" t="s">
        <v>943</v>
      </c>
      <c r="FQK513" s="2" t="s">
        <v>943</v>
      </c>
      <c r="FQL513" s="2" t="s">
        <v>943</v>
      </c>
      <c r="FQM513" s="2" t="s">
        <v>943</v>
      </c>
      <c r="FQN513" s="2" t="s">
        <v>943</v>
      </c>
      <c r="FQO513" s="2" t="s">
        <v>943</v>
      </c>
      <c r="FQP513" s="2" t="s">
        <v>943</v>
      </c>
      <c r="FQQ513" s="2" t="s">
        <v>943</v>
      </c>
      <c r="FQR513" s="2" t="s">
        <v>943</v>
      </c>
      <c r="FQS513" s="2" t="s">
        <v>943</v>
      </c>
      <c r="FQT513" s="2" t="s">
        <v>943</v>
      </c>
      <c r="FQU513" s="2" t="s">
        <v>943</v>
      </c>
      <c r="FQV513" s="2" t="s">
        <v>943</v>
      </c>
      <c r="FQW513" s="2" t="s">
        <v>943</v>
      </c>
      <c r="FQX513" s="2" t="s">
        <v>943</v>
      </c>
      <c r="FQY513" s="2" t="s">
        <v>943</v>
      </c>
      <c r="FQZ513" s="2" t="s">
        <v>943</v>
      </c>
      <c r="FRA513" s="2" t="s">
        <v>943</v>
      </c>
      <c r="FRB513" s="2" t="s">
        <v>943</v>
      </c>
      <c r="FRC513" s="2" t="s">
        <v>943</v>
      </c>
      <c r="FRD513" s="2" t="s">
        <v>943</v>
      </c>
      <c r="FRE513" s="2" t="s">
        <v>943</v>
      </c>
      <c r="FRF513" s="2" t="s">
        <v>943</v>
      </c>
      <c r="FRG513" s="2" t="s">
        <v>943</v>
      </c>
      <c r="FRH513" s="2" t="s">
        <v>943</v>
      </c>
      <c r="FRI513" s="2" t="s">
        <v>943</v>
      </c>
      <c r="FRJ513" s="2" t="s">
        <v>943</v>
      </c>
      <c r="FRK513" s="2" t="s">
        <v>943</v>
      </c>
      <c r="FRL513" s="2" t="s">
        <v>943</v>
      </c>
      <c r="FRM513" s="2" t="s">
        <v>943</v>
      </c>
      <c r="FRN513" s="2" t="s">
        <v>943</v>
      </c>
      <c r="FRO513" s="2" t="s">
        <v>943</v>
      </c>
      <c r="FRP513" s="2" t="s">
        <v>943</v>
      </c>
      <c r="FRQ513" s="2" t="s">
        <v>943</v>
      </c>
      <c r="FRR513" s="2" t="s">
        <v>943</v>
      </c>
      <c r="FRS513" s="2" t="s">
        <v>943</v>
      </c>
      <c r="FRT513" s="2" t="s">
        <v>943</v>
      </c>
      <c r="FRU513" s="2" t="s">
        <v>943</v>
      </c>
      <c r="FRV513" s="2" t="s">
        <v>943</v>
      </c>
      <c r="FRW513" s="2" t="s">
        <v>943</v>
      </c>
      <c r="FRX513" s="2" t="s">
        <v>943</v>
      </c>
      <c r="FRY513" s="2" t="s">
        <v>943</v>
      </c>
      <c r="FRZ513" s="2" t="s">
        <v>943</v>
      </c>
      <c r="FSA513" s="2" t="s">
        <v>943</v>
      </c>
      <c r="FSB513" s="2" t="s">
        <v>943</v>
      </c>
      <c r="FSC513" s="2" t="s">
        <v>943</v>
      </c>
      <c r="FSD513" s="2" t="s">
        <v>943</v>
      </c>
      <c r="FSE513" s="2" t="s">
        <v>943</v>
      </c>
      <c r="FSF513" s="2" t="s">
        <v>943</v>
      </c>
      <c r="FSG513" s="2" t="s">
        <v>943</v>
      </c>
      <c r="FSH513" s="2" t="s">
        <v>943</v>
      </c>
      <c r="FSI513" s="2" t="s">
        <v>943</v>
      </c>
      <c r="FSJ513" s="2" t="s">
        <v>943</v>
      </c>
      <c r="FSK513" s="2" t="s">
        <v>943</v>
      </c>
      <c r="FSL513" s="2" t="s">
        <v>943</v>
      </c>
      <c r="FSM513" s="2" t="s">
        <v>943</v>
      </c>
      <c r="FSN513" s="2" t="s">
        <v>943</v>
      </c>
      <c r="FSO513" s="2" t="s">
        <v>943</v>
      </c>
      <c r="FSP513" s="2" t="s">
        <v>943</v>
      </c>
      <c r="FSQ513" s="2" t="s">
        <v>943</v>
      </c>
      <c r="FSR513" s="2" t="s">
        <v>943</v>
      </c>
      <c r="FSS513" s="2" t="s">
        <v>943</v>
      </c>
      <c r="FST513" s="2" t="s">
        <v>943</v>
      </c>
      <c r="FSU513" s="2" t="s">
        <v>943</v>
      </c>
      <c r="FSV513" s="2" t="s">
        <v>943</v>
      </c>
      <c r="FSW513" s="2" t="s">
        <v>943</v>
      </c>
      <c r="FSX513" s="2" t="s">
        <v>943</v>
      </c>
      <c r="FSY513" s="2" t="s">
        <v>943</v>
      </c>
      <c r="FSZ513" s="2" t="s">
        <v>943</v>
      </c>
      <c r="FTA513" s="2" t="s">
        <v>943</v>
      </c>
      <c r="FTB513" s="2" t="s">
        <v>943</v>
      </c>
      <c r="FTC513" s="2" t="s">
        <v>943</v>
      </c>
      <c r="FTD513" s="2" t="s">
        <v>943</v>
      </c>
      <c r="FTE513" s="2" t="s">
        <v>943</v>
      </c>
      <c r="FTF513" s="2" t="s">
        <v>943</v>
      </c>
      <c r="FTG513" s="2" t="s">
        <v>943</v>
      </c>
      <c r="FTH513" s="2" t="s">
        <v>943</v>
      </c>
      <c r="FTI513" s="2" t="s">
        <v>943</v>
      </c>
      <c r="FTJ513" s="2" t="s">
        <v>943</v>
      </c>
      <c r="FTK513" s="2" t="s">
        <v>943</v>
      </c>
      <c r="FTL513" s="2" t="s">
        <v>943</v>
      </c>
      <c r="FTM513" s="2" t="s">
        <v>943</v>
      </c>
      <c r="FTN513" s="2" t="s">
        <v>943</v>
      </c>
      <c r="FTO513" s="2" t="s">
        <v>943</v>
      </c>
      <c r="FTP513" s="2" t="s">
        <v>943</v>
      </c>
      <c r="FTQ513" s="2" t="s">
        <v>943</v>
      </c>
      <c r="FTR513" s="2" t="s">
        <v>943</v>
      </c>
      <c r="FTS513" s="2" t="s">
        <v>943</v>
      </c>
      <c r="FTT513" s="2" t="s">
        <v>943</v>
      </c>
      <c r="FTU513" s="2" t="s">
        <v>943</v>
      </c>
      <c r="FTV513" s="2" t="s">
        <v>943</v>
      </c>
      <c r="FTW513" s="2" t="s">
        <v>943</v>
      </c>
      <c r="FTX513" s="2" t="s">
        <v>943</v>
      </c>
      <c r="FTY513" s="2" t="s">
        <v>943</v>
      </c>
      <c r="FTZ513" s="2" t="s">
        <v>943</v>
      </c>
      <c r="FUA513" s="2" t="s">
        <v>943</v>
      </c>
      <c r="FUB513" s="2" t="s">
        <v>943</v>
      </c>
      <c r="FUC513" s="2" t="s">
        <v>943</v>
      </c>
      <c r="FUD513" s="2" t="s">
        <v>943</v>
      </c>
      <c r="FUE513" s="2" t="s">
        <v>943</v>
      </c>
      <c r="FUF513" s="2" t="s">
        <v>943</v>
      </c>
      <c r="FUG513" s="2" t="s">
        <v>943</v>
      </c>
      <c r="FUH513" s="2" t="s">
        <v>943</v>
      </c>
      <c r="FUI513" s="2" t="s">
        <v>943</v>
      </c>
      <c r="FUJ513" s="2" t="s">
        <v>943</v>
      </c>
      <c r="FUK513" s="2" t="s">
        <v>943</v>
      </c>
      <c r="FUL513" s="2" t="s">
        <v>943</v>
      </c>
      <c r="FUM513" s="2" t="s">
        <v>943</v>
      </c>
      <c r="FUN513" s="2" t="s">
        <v>943</v>
      </c>
      <c r="FUO513" s="2" t="s">
        <v>943</v>
      </c>
      <c r="FUP513" s="2" t="s">
        <v>943</v>
      </c>
      <c r="FUQ513" s="2" t="s">
        <v>943</v>
      </c>
      <c r="FUR513" s="2" t="s">
        <v>943</v>
      </c>
      <c r="FUS513" s="2" t="s">
        <v>943</v>
      </c>
      <c r="FUT513" s="2" t="s">
        <v>943</v>
      </c>
      <c r="FUU513" s="2" t="s">
        <v>943</v>
      </c>
      <c r="FUV513" s="2" t="s">
        <v>943</v>
      </c>
      <c r="FUW513" s="2" t="s">
        <v>943</v>
      </c>
      <c r="FUX513" s="2" t="s">
        <v>943</v>
      </c>
      <c r="FUY513" s="2" t="s">
        <v>943</v>
      </c>
      <c r="FUZ513" s="2" t="s">
        <v>943</v>
      </c>
      <c r="FVA513" s="2" t="s">
        <v>943</v>
      </c>
      <c r="FVB513" s="2" t="s">
        <v>943</v>
      </c>
      <c r="FVC513" s="2" t="s">
        <v>943</v>
      </c>
      <c r="FVD513" s="2" t="s">
        <v>943</v>
      </c>
      <c r="FVE513" s="2" t="s">
        <v>943</v>
      </c>
      <c r="FVF513" s="2" t="s">
        <v>943</v>
      </c>
      <c r="FVG513" s="2" t="s">
        <v>943</v>
      </c>
      <c r="FVH513" s="2" t="s">
        <v>943</v>
      </c>
      <c r="FVI513" s="2" t="s">
        <v>943</v>
      </c>
      <c r="FVJ513" s="2" t="s">
        <v>943</v>
      </c>
      <c r="FVK513" s="2" t="s">
        <v>943</v>
      </c>
      <c r="FVL513" s="2" t="s">
        <v>943</v>
      </c>
      <c r="FVM513" s="2" t="s">
        <v>943</v>
      </c>
      <c r="FVN513" s="2" t="s">
        <v>943</v>
      </c>
      <c r="FVO513" s="2" t="s">
        <v>943</v>
      </c>
      <c r="FVP513" s="2" t="s">
        <v>943</v>
      </c>
      <c r="FVQ513" s="2" t="s">
        <v>943</v>
      </c>
      <c r="FVR513" s="2" t="s">
        <v>943</v>
      </c>
      <c r="FVS513" s="2" t="s">
        <v>943</v>
      </c>
      <c r="FVT513" s="2" t="s">
        <v>943</v>
      </c>
      <c r="FVU513" s="2" t="s">
        <v>943</v>
      </c>
      <c r="FVV513" s="2" t="s">
        <v>943</v>
      </c>
      <c r="FVW513" s="2" t="s">
        <v>943</v>
      </c>
      <c r="FVX513" s="2" t="s">
        <v>943</v>
      </c>
      <c r="FVY513" s="2" t="s">
        <v>943</v>
      </c>
      <c r="FVZ513" s="2" t="s">
        <v>943</v>
      </c>
      <c r="FWA513" s="2" t="s">
        <v>943</v>
      </c>
      <c r="FWB513" s="2" t="s">
        <v>943</v>
      </c>
      <c r="FWC513" s="2" t="s">
        <v>943</v>
      </c>
      <c r="FWD513" s="2" t="s">
        <v>943</v>
      </c>
      <c r="FWE513" s="2" t="s">
        <v>943</v>
      </c>
      <c r="FWF513" s="2" t="s">
        <v>943</v>
      </c>
      <c r="FWG513" s="2" t="s">
        <v>943</v>
      </c>
      <c r="FWH513" s="2" t="s">
        <v>943</v>
      </c>
      <c r="FWI513" s="2" t="s">
        <v>943</v>
      </c>
      <c r="FWJ513" s="2" t="s">
        <v>943</v>
      </c>
      <c r="FWK513" s="2" t="s">
        <v>943</v>
      </c>
      <c r="FWL513" s="2" t="s">
        <v>943</v>
      </c>
      <c r="FWM513" s="2" t="s">
        <v>943</v>
      </c>
      <c r="FWN513" s="2" t="s">
        <v>943</v>
      </c>
      <c r="FWO513" s="2" t="s">
        <v>943</v>
      </c>
      <c r="FWP513" s="2" t="s">
        <v>943</v>
      </c>
      <c r="FWQ513" s="2" t="s">
        <v>943</v>
      </c>
      <c r="FWR513" s="2" t="s">
        <v>943</v>
      </c>
      <c r="FWS513" s="2" t="s">
        <v>943</v>
      </c>
      <c r="FWT513" s="2" t="s">
        <v>943</v>
      </c>
      <c r="FWU513" s="2" t="s">
        <v>943</v>
      </c>
      <c r="FWV513" s="2" t="s">
        <v>943</v>
      </c>
      <c r="FWW513" s="2" t="s">
        <v>943</v>
      </c>
      <c r="FWX513" s="2" t="s">
        <v>943</v>
      </c>
      <c r="FWY513" s="2" t="s">
        <v>943</v>
      </c>
      <c r="FWZ513" s="2" t="s">
        <v>943</v>
      </c>
      <c r="FXA513" s="2" t="s">
        <v>943</v>
      </c>
      <c r="FXB513" s="2" t="s">
        <v>943</v>
      </c>
      <c r="FXC513" s="2" t="s">
        <v>943</v>
      </c>
      <c r="FXD513" s="2" t="s">
        <v>943</v>
      </c>
      <c r="FXE513" s="2" t="s">
        <v>943</v>
      </c>
      <c r="FXF513" s="2" t="s">
        <v>943</v>
      </c>
      <c r="FXG513" s="2" t="s">
        <v>943</v>
      </c>
      <c r="FXH513" s="2" t="s">
        <v>943</v>
      </c>
      <c r="FXI513" s="2" t="s">
        <v>943</v>
      </c>
      <c r="FXJ513" s="2" t="s">
        <v>943</v>
      </c>
      <c r="FXK513" s="2" t="s">
        <v>943</v>
      </c>
      <c r="FXL513" s="2" t="s">
        <v>943</v>
      </c>
      <c r="FXM513" s="2" t="s">
        <v>943</v>
      </c>
      <c r="FXN513" s="2" t="s">
        <v>943</v>
      </c>
      <c r="FXO513" s="2" t="s">
        <v>943</v>
      </c>
      <c r="FXP513" s="2" t="s">
        <v>943</v>
      </c>
      <c r="FXQ513" s="2" t="s">
        <v>943</v>
      </c>
      <c r="FXR513" s="2" t="s">
        <v>943</v>
      </c>
      <c r="FXS513" s="2" t="s">
        <v>943</v>
      </c>
      <c r="FXT513" s="2" t="s">
        <v>943</v>
      </c>
      <c r="FXU513" s="2" t="s">
        <v>943</v>
      </c>
      <c r="FXV513" s="2" t="s">
        <v>943</v>
      </c>
      <c r="FXW513" s="2" t="s">
        <v>943</v>
      </c>
      <c r="FXX513" s="2" t="s">
        <v>943</v>
      </c>
      <c r="FXY513" s="2" t="s">
        <v>943</v>
      </c>
      <c r="FXZ513" s="2" t="s">
        <v>943</v>
      </c>
      <c r="FYA513" s="2" t="s">
        <v>943</v>
      </c>
      <c r="FYB513" s="2" t="s">
        <v>943</v>
      </c>
      <c r="FYC513" s="2" t="s">
        <v>943</v>
      </c>
      <c r="FYD513" s="2" t="s">
        <v>943</v>
      </c>
      <c r="FYE513" s="2" t="s">
        <v>943</v>
      </c>
      <c r="FYF513" s="2" t="s">
        <v>943</v>
      </c>
      <c r="FYG513" s="2" t="s">
        <v>943</v>
      </c>
      <c r="FYH513" s="2" t="s">
        <v>943</v>
      </c>
      <c r="FYI513" s="2" t="s">
        <v>943</v>
      </c>
      <c r="FYJ513" s="2" t="s">
        <v>943</v>
      </c>
      <c r="FYK513" s="2" t="s">
        <v>943</v>
      </c>
      <c r="FYL513" s="2" t="s">
        <v>943</v>
      </c>
      <c r="FYM513" s="2" t="s">
        <v>943</v>
      </c>
      <c r="FYN513" s="2" t="s">
        <v>943</v>
      </c>
      <c r="FYO513" s="2" t="s">
        <v>943</v>
      </c>
      <c r="FYP513" s="2" t="s">
        <v>943</v>
      </c>
      <c r="FYQ513" s="2" t="s">
        <v>943</v>
      </c>
      <c r="FYR513" s="2" t="s">
        <v>943</v>
      </c>
      <c r="FYS513" s="2" t="s">
        <v>943</v>
      </c>
      <c r="FYT513" s="2" t="s">
        <v>943</v>
      </c>
      <c r="FYU513" s="2" t="s">
        <v>943</v>
      </c>
      <c r="FYV513" s="2" t="s">
        <v>943</v>
      </c>
      <c r="FYW513" s="2" t="s">
        <v>943</v>
      </c>
      <c r="FYX513" s="2" t="s">
        <v>943</v>
      </c>
      <c r="FYY513" s="2" t="s">
        <v>943</v>
      </c>
      <c r="FYZ513" s="2" t="s">
        <v>943</v>
      </c>
      <c r="FZA513" s="2" t="s">
        <v>943</v>
      </c>
      <c r="FZB513" s="2" t="s">
        <v>943</v>
      </c>
      <c r="FZC513" s="2" t="s">
        <v>943</v>
      </c>
      <c r="FZD513" s="2" t="s">
        <v>943</v>
      </c>
      <c r="FZE513" s="2" t="s">
        <v>943</v>
      </c>
      <c r="FZF513" s="2" t="s">
        <v>943</v>
      </c>
      <c r="FZG513" s="2" t="s">
        <v>943</v>
      </c>
      <c r="FZH513" s="2" t="s">
        <v>943</v>
      </c>
      <c r="FZI513" s="2" t="s">
        <v>943</v>
      </c>
      <c r="FZJ513" s="2" t="s">
        <v>943</v>
      </c>
      <c r="FZK513" s="2" t="s">
        <v>943</v>
      </c>
      <c r="FZL513" s="2" t="s">
        <v>943</v>
      </c>
      <c r="FZM513" s="2" t="s">
        <v>943</v>
      </c>
      <c r="FZN513" s="2" t="s">
        <v>943</v>
      </c>
      <c r="FZO513" s="2" t="s">
        <v>943</v>
      </c>
      <c r="FZP513" s="2" t="s">
        <v>943</v>
      </c>
      <c r="FZQ513" s="2" t="s">
        <v>943</v>
      </c>
      <c r="FZR513" s="2" t="s">
        <v>943</v>
      </c>
      <c r="FZS513" s="2" t="s">
        <v>943</v>
      </c>
      <c r="FZT513" s="2" t="s">
        <v>943</v>
      </c>
      <c r="FZU513" s="2" t="s">
        <v>943</v>
      </c>
      <c r="FZV513" s="2" t="s">
        <v>943</v>
      </c>
      <c r="FZW513" s="2" t="s">
        <v>943</v>
      </c>
      <c r="FZX513" s="2" t="s">
        <v>943</v>
      </c>
      <c r="FZY513" s="2" t="s">
        <v>943</v>
      </c>
      <c r="FZZ513" s="2" t="s">
        <v>943</v>
      </c>
      <c r="GAA513" s="2" t="s">
        <v>943</v>
      </c>
      <c r="GAB513" s="2" t="s">
        <v>943</v>
      </c>
      <c r="GAC513" s="2" t="s">
        <v>943</v>
      </c>
      <c r="GAD513" s="2" t="s">
        <v>943</v>
      </c>
      <c r="GAE513" s="2" t="s">
        <v>943</v>
      </c>
      <c r="GAF513" s="2" t="s">
        <v>943</v>
      </c>
      <c r="GAG513" s="2" t="s">
        <v>943</v>
      </c>
      <c r="GAH513" s="2" t="s">
        <v>943</v>
      </c>
      <c r="GAI513" s="2" t="s">
        <v>943</v>
      </c>
      <c r="GAJ513" s="2" t="s">
        <v>943</v>
      </c>
      <c r="GAK513" s="2" t="s">
        <v>943</v>
      </c>
      <c r="GAL513" s="2" t="s">
        <v>943</v>
      </c>
      <c r="GAM513" s="2" t="s">
        <v>943</v>
      </c>
      <c r="GAN513" s="2" t="s">
        <v>943</v>
      </c>
      <c r="GAO513" s="2" t="s">
        <v>943</v>
      </c>
      <c r="GAP513" s="2" t="s">
        <v>943</v>
      </c>
      <c r="GAQ513" s="2" t="s">
        <v>943</v>
      </c>
      <c r="GAR513" s="2" t="s">
        <v>943</v>
      </c>
      <c r="GAS513" s="2" t="s">
        <v>943</v>
      </c>
      <c r="GAT513" s="2" t="s">
        <v>943</v>
      </c>
      <c r="GAU513" s="2" t="s">
        <v>943</v>
      </c>
      <c r="GAV513" s="2" t="s">
        <v>943</v>
      </c>
      <c r="GAW513" s="2" t="s">
        <v>943</v>
      </c>
      <c r="GAX513" s="2" t="s">
        <v>943</v>
      </c>
      <c r="GAY513" s="2" t="s">
        <v>943</v>
      </c>
      <c r="GAZ513" s="2" t="s">
        <v>943</v>
      </c>
      <c r="GBA513" s="2" t="s">
        <v>943</v>
      </c>
      <c r="GBB513" s="2" t="s">
        <v>943</v>
      </c>
      <c r="GBC513" s="2" t="s">
        <v>943</v>
      </c>
      <c r="GBD513" s="2" t="s">
        <v>943</v>
      </c>
      <c r="GBE513" s="2" t="s">
        <v>943</v>
      </c>
      <c r="GBF513" s="2" t="s">
        <v>943</v>
      </c>
      <c r="GBG513" s="2" t="s">
        <v>943</v>
      </c>
      <c r="GBH513" s="2" t="s">
        <v>943</v>
      </c>
      <c r="GBI513" s="2" t="s">
        <v>943</v>
      </c>
      <c r="GBJ513" s="2" t="s">
        <v>943</v>
      </c>
      <c r="GBK513" s="2" t="s">
        <v>943</v>
      </c>
      <c r="GBL513" s="2" t="s">
        <v>943</v>
      </c>
      <c r="GBM513" s="2" t="s">
        <v>943</v>
      </c>
      <c r="GBN513" s="2" t="s">
        <v>943</v>
      </c>
      <c r="GBO513" s="2" t="s">
        <v>943</v>
      </c>
      <c r="GBP513" s="2" t="s">
        <v>943</v>
      </c>
      <c r="GBQ513" s="2" t="s">
        <v>943</v>
      </c>
      <c r="GBR513" s="2" t="s">
        <v>943</v>
      </c>
      <c r="GBS513" s="2" t="s">
        <v>943</v>
      </c>
      <c r="GBT513" s="2" t="s">
        <v>943</v>
      </c>
      <c r="GBU513" s="2" t="s">
        <v>943</v>
      </c>
      <c r="GBV513" s="2" t="s">
        <v>943</v>
      </c>
      <c r="GBW513" s="2" t="s">
        <v>943</v>
      </c>
      <c r="GBX513" s="2" t="s">
        <v>943</v>
      </c>
      <c r="GBY513" s="2" t="s">
        <v>943</v>
      </c>
      <c r="GBZ513" s="2" t="s">
        <v>943</v>
      </c>
      <c r="GCA513" s="2" t="s">
        <v>943</v>
      </c>
      <c r="GCB513" s="2" t="s">
        <v>943</v>
      </c>
      <c r="GCC513" s="2" t="s">
        <v>943</v>
      </c>
      <c r="GCD513" s="2" t="s">
        <v>943</v>
      </c>
      <c r="GCE513" s="2" t="s">
        <v>943</v>
      </c>
      <c r="GCF513" s="2" t="s">
        <v>943</v>
      </c>
      <c r="GCG513" s="2" t="s">
        <v>943</v>
      </c>
      <c r="GCH513" s="2" t="s">
        <v>943</v>
      </c>
      <c r="GCI513" s="2" t="s">
        <v>943</v>
      </c>
      <c r="GCJ513" s="2" t="s">
        <v>943</v>
      </c>
      <c r="GCK513" s="2" t="s">
        <v>943</v>
      </c>
      <c r="GCL513" s="2" t="s">
        <v>943</v>
      </c>
      <c r="GCM513" s="2" t="s">
        <v>943</v>
      </c>
      <c r="GCN513" s="2" t="s">
        <v>943</v>
      </c>
      <c r="GCO513" s="2" t="s">
        <v>943</v>
      </c>
      <c r="GCP513" s="2" t="s">
        <v>943</v>
      </c>
      <c r="GCQ513" s="2" t="s">
        <v>943</v>
      </c>
      <c r="GCR513" s="2" t="s">
        <v>943</v>
      </c>
      <c r="GCS513" s="2" t="s">
        <v>943</v>
      </c>
      <c r="GCT513" s="2" t="s">
        <v>943</v>
      </c>
      <c r="GCU513" s="2" t="s">
        <v>943</v>
      </c>
      <c r="GCV513" s="2" t="s">
        <v>943</v>
      </c>
      <c r="GCW513" s="2" t="s">
        <v>943</v>
      </c>
      <c r="GCX513" s="2" t="s">
        <v>943</v>
      </c>
      <c r="GCY513" s="2" t="s">
        <v>943</v>
      </c>
      <c r="GCZ513" s="2" t="s">
        <v>943</v>
      </c>
      <c r="GDA513" s="2" t="s">
        <v>943</v>
      </c>
      <c r="GDB513" s="2" t="s">
        <v>943</v>
      </c>
      <c r="GDC513" s="2" t="s">
        <v>943</v>
      </c>
      <c r="GDD513" s="2" t="s">
        <v>943</v>
      </c>
      <c r="GDE513" s="2" t="s">
        <v>943</v>
      </c>
      <c r="GDF513" s="2" t="s">
        <v>943</v>
      </c>
      <c r="GDG513" s="2" t="s">
        <v>943</v>
      </c>
      <c r="GDH513" s="2" t="s">
        <v>943</v>
      </c>
      <c r="GDI513" s="2" t="s">
        <v>943</v>
      </c>
      <c r="GDJ513" s="2" t="s">
        <v>943</v>
      </c>
      <c r="GDK513" s="2" t="s">
        <v>943</v>
      </c>
      <c r="GDL513" s="2" t="s">
        <v>943</v>
      </c>
      <c r="GDM513" s="2" t="s">
        <v>943</v>
      </c>
      <c r="GDN513" s="2" t="s">
        <v>943</v>
      </c>
      <c r="GDO513" s="2" t="s">
        <v>943</v>
      </c>
      <c r="GDP513" s="2" t="s">
        <v>943</v>
      </c>
      <c r="GDQ513" s="2" t="s">
        <v>943</v>
      </c>
      <c r="GDR513" s="2" t="s">
        <v>943</v>
      </c>
      <c r="GDS513" s="2" t="s">
        <v>943</v>
      </c>
      <c r="GDT513" s="2" t="s">
        <v>943</v>
      </c>
      <c r="GDU513" s="2" t="s">
        <v>943</v>
      </c>
      <c r="GDV513" s="2" t="s">
        <v>943</v>
      </c>
      <c r="GDW513" s="2" t="s">
        <v>943</v>
      </c>
      <c r="GDX513" s="2" t="s">
        <v>943</v>
      </c>
      <c r="GDY513" s="2" t="s">
        <v>943</v>
      </c>
      <c r="GDZ513" s="2" t="s">
        <v>943</v>
      </c>
      <c r="GEA513" s="2" t="s">
        <v>943</v>
      </c>
      <c r="GEB513" s="2" t="s">
        <v>943</v>
      </c>
      <c r="GEC513" s="2" t="s">
        <v>943</v>
      </c>
      <c r="GED513" s="2" t="s">
        <v>943</v>
      </c>
      <c r="GEE513" s="2" t="s">
        <v>943</v>
      </c>
      <c r="GEF513" s="2" t="s">
        <v>943</v>
      </c>
      <c r="GEG513" s="2" t="s">
        <v>943</v>
      </c>
      <c r="GEH513" s="2" t="s">
        <v>943</v>
      </c>
      <c r="GEI513" s="2" t="s">
        <v>943</v>
      </c>
      <c r="GEJ513" s="2" t="s">
        <v>943</v>
      </c>
      <c r="GEK513" s="2" t="s">
        <v>943</v>
      </c>
      <c r="GEL513" s="2" t="s">
        <v>943</v>
      </c>
      <c r="GEM513" s="2" t="s">
        <v>943</v>
      </c>
      <c r="GEN513" s="2" t="s">
        <v>943</v>
      </c>
      <c r="GEO513" s="2" t="s">
        <v>943</v>
      </c>
      <c r="GEP513" s="2" t="s">
        <v>943</v>
      </c>
      <c r="GEQ513" s="2" t="s">
        <v>943</v>
      </c>
      <c r="GER513" s="2" t="s">
        <v>943</v>
      </c>
      <c r="GES513" s="2" t="s">
        <v>943</v>
      </c>
      <c r="GET513" s="2" t="s">
        <v>943</v>
      </c>
      <c r="GEU513" s="2" t="s">
        <v>943</v>
      </c>
      <c r="GEV513" s="2" t="s">
        <v>943</v>
      </c>
      <c r="GEW513" s="2" t="s">
        <v>943</v>
      </c>
      <c r="GEX513" s="2" t="s">
        <v>943</v>
      </c>
      <c r="GEY513" s="2" t="s">
        <v>943</v>
      </c>
      <c r="GEZ513" s="2" t="s">
        <v>943</v>
      </c>
      <c r="GFA513" s="2" t="s">
        <v>943</v>
      </c>
      <c r="GFB513" s="2" t="s">
        <v>943</v>
      </c>
      <c r="GFC513" s="2" t="s">
        <v>943</v>
      </c>
      <c r="GFD513" s="2" t="s">
        <v>943</v>
      </c>
      <c r="GFE513" s="2" t="s">
        <v>943</v>
      </c>
      <c r="GFF513" s="2" t="s">
        <v>943</v>
      </c>
      <c r="GFG513" s="2" t="s">
        <v>943</v>
      </c>
      <c r="GFH513" s="2" t="s">
        <v>943</v>
      </c>
      <c r="GFI513" s="2" t="s">
        <v>943</v>
      </c>
      <c r="GFJ513" s="2" t="s">
        <v>943</v>
      </c>
      <c r="GFK513" s="2" t="s">
        <v>943</v>
      </c>
      <c r="GFL513" s="2" t="s">
        <v>943</v>
      </c>
      <c r="GFM513" s="2" t="s">
        <v>943</v>
      </c>
      <c r="GFN513" s="2" t="s">
        <v>943</v>
      </c>
      <c r="GFO513" s="2" t="s">
        <v>943</v>
      </c>
      <c r="GFP513" s="2" t="s">
        <v>943</v>
      </c>
      <c r="GFQ513" s="2" t="s">
        <v>943</v>
      </c>
      <c r="GFR513" s="2" t="s">
        <v>943</v>
      </c>
      <c r="GFS513" s="2" t="s">
        <v>943</v>
      </c>
      <c r="GFT513" s="2" t="s">
        <v>943</v>
      </c>
      <c r="GFU513" s="2" t="s">
        <v>943</v>
      </c>
      <c r="GFV513" s="2" t="s">
        <v>943</v>
      </c>
      <c r="GFW513" s="2" t="s">
        <v>943</v>
      </c>
      <c r="GFX513" s="2" t="s">
        <v>943</v>
      </c>
      <c r="GFY513" s="2" t="s">
        <v>943</v>
      </c>
      <c r="GFZ513" s="2" t="s">
        <v>943</v>
      </c>
      <c r="GGA513" s="2" t="s">
        <v>943</v>
      </c>
      <c r="GGB513" s="2" t="s">
        <v>943</v>
      </c>
      <c r="GGC513" s="2" t="s">
        <v>943</v>
      </c>
      <c r="GGD513" s="2" t="s">
        <v>943</v>
      </c>
      <c r="GGE513" s="2" t="s">
        <v>943</v>
      </c>
      <c r="GGF513" s="2" t="s">
        <v>943</v>
      </c>
      <c r="GGG513" s="2" t="s">
        <v>943</v>
      </c>
      <c r="GGH513" s="2" t="s">
        <v>943</v>
      </c>
      <c r="GGI513" s="2" t="s">
        <v>943</v>
      </c>
      <c r="GGJ513" s="2" t="s">
        <v>943</v>
      </c>
      <c r="GGK513" s="2" t="s">
        <v>943</v>
      </c>
      <c r="GGL513" s="2" t="s">
        <v>943</v>
      </c>
      <c r="GGM513" s="2" t="s">
        <v>943</v>
      </c>
      <c r="GGN513" s="2" t="s">
        <v>943</v>
      </c>
      <c r="GGO513" s="2" t="s">
        <v>943</v>
      </c>
      <c r="GGP513" s="2" t="s">
        <v>943</v>
      </c>
      <c r="GGQ513" s="2" t="s">
        <v>943</v>
      </c>
      <c r="GGR513" s="2" t="s">
        <v>943</v>
      </c>
      <c r="GGS513" s="2" t="s">
        <v>943</v>
      </c>
      <c r="GGT513" s="2" t="s">
        <v>943</v>
      </c>
      <c r="GGU513" s="2" t="s">
        <v>943</v>
      </c>
      <c r="GGV513" s="2" t="s">
        <v>943</v>
      </c>
      <c r="GGW513" s="2" t="s">
        <v>943</v>
      </c>
      <c r="GGX513" s="2" t="s">
        <v>943</v>
      </c>
      <c r="GGY513" s="2" t="s">
        <v>943</v>
      </c>
      <c r="GGZ513" s="2" t="s">
        <v>943</v>
      </c>
      <c r="GHA513" s="2" t="s">
        <v>943</v>
      </c>
      <c r="GHB513" s="2" t="s">
        <v>943</v>
      </c>
      <c r="GHC513" s="2" t="s">
        <v>943</v>
      </c>
      <c r="GHD513" s="2" t="s">
        <v>943</v>
      </c>
      <c r="GHE513" s="2" t="s">
        <v>943</v>
      </c>
      <c r="GHF513" s="2" t="s">
        <v>943</v>
      </c>
      <c r="GHG513" s="2" t="s">
        <v>943</v>
      </c>
      <c r="GHH513" s="2" t="s">
        <v>943</v>
      </c>
      <c r="GHI513" s="2" t="s">
        <v>943</v>
      </c>
      <c r="GHJ513" s="2" t="s">
        <v>943</v>
      </c>
      <c r="GHK513" s="2" t="s">
        <v>943</v>
      </c>
      <c r="GHL513" s="2" t="s">
        <v>943</v>
      </c>
      <c r="GHM513" s="2" t="s">
        <v>943</v>
      </c>
      <c r="GHN513" s="2" t="s">
        <v>943</v>
      </c>
      <c r="GHO513" s="2" t="s">
        <v>943</v>
      </c>
      <c r="GHP513" s="2" t="s">
        <v>943</v>
      </c>
      <c r="GHQ513" s="2" t="s">
        <v>943</v>
      </c>
      <c r="GHR513" s="2" t="s">
        <v>943</v>
      </c>
      <c r="GHS513" s="2" t="s">
        <v>943</v>
      </c>
      <c r="GHT513" s="2" t="s">
        <v>943</v>
      </c>
      <c r="GHU513" s="2" t="s">
        <v>943</v>
      </c>
      <c r="GHV513" s="2" t="s">
        <v>943</v>
      </c>
      <c r="GHW513" s="2" t="s">
        <v>943</v>
      </c>
      <c r="GHX513" s="2" t="s">
        <v>943</v>
      </c>
      <c r="GHY513" s="2" t="s">
        <v>943</v>
      </c>
      <c r="GHZ513" s="2" t="s">
        <v>943</v>
      </c>
      <c r="GIA513" s="2" t="s">
        <v>943</v>
      </c>
      <c r="GIB513" s="2" t="s">
        <v>943</v>
      </c>
      <c r="GIC513" s="2" t="s">
        <v>943</v>
      </c>
      <c r="GID513" s="2" t="s">
        <v>943</v>
      </c>
      <c r="GIE513" s="2" t="s">
        <v>943</v>
      </c>
      <c r="GIF513" s="2" t="s">
        <v>943</v>
      </c>
      <c r="GIG513" s="2" t="s">
        <v>943</v>
      </c>
      <c r="GIH513" s="2" t="s">
        <v>943</v>
      </c>
      <c r="GII513" s="2" t="s">
        <v>943</v>
      </c>
      <c r="GIJ513" s="2" t="s">
        <v>943</v>
      </c>
      <c r="GIK513" s="2" t="s">
        <v>943</v>
      </c>
      <c r="GIL513" s="2" t="s">
        <v>943</v>
      </c>
      <c r="GIM513" s="2" t="s">
        <v>943</v>
      </c>
      <c r="GIN513" s="2" t="s">
        <v>943</v>
      </c>
      <c r="GIO513" s="2" t="s">
        <v>943</v>
      </c>
      <c r="GIP513" s="2" t="s">
        <v>943</v>
      </c>
      <c r="GIQ513" s="2" t="s">
        <v>943</v>
      </c>
      <c r="GIR513" s="2" t="s">
        <v>943</v>
      </c>
      <c r="GIS513" s="2" t="s">
        <v>943</v>
      </c>
      <c r="GIT513" s="2" t="s">
        <v>943</v>
      </c>
      <c r="GIU513" s="2" t="s">
        <v>943</v>
      </c>
      <c r="GIV513" s="2" t="s">
        <v>943</v>
      </c>
      <c r="GIW513" s="2" t="s">
        <v>943</v>
      </c>
      <c r="GIX513" s="2" t="s">
        <v>943</v>
      </c>
      <c r="GIY513" s="2" t="s">
        <v>943</v>
      </c>
      <c r="GIZ513" s="2" t="s">
        <v>943</v>
      </c>
      <c r="GJA513" s="2" t="s">
        <v>943</v>
      </c>
      <c r="GJB513" s="2" t="s">
        <v>943</v>
      </c>
      <c r="GJC513" s="2" t="s">
        <v>943</v>
      </c>
      <c r="GJD513" s="2" t="s">
        <v>943</v>
      </c>
      <c r="GJE513" s="2" t="s">
        <v>943</v>
      </c>
      <c r="GJF513" s="2" t="s">
        <v>943</v>
      </c>
      <c r="GJG513" s="2" t="s">
        <v>943</v>
      </c>
      <c r="GJH513" s="2" t="s">
        <v>943</v>
      </c>
      <c r="GJI513" s="2" t="s">
        <v>943</v>
      </c>
      <c r="GJJ513" s="2" t="s">
        <v>943</v>
      </c>
      <c r="GJK513" s="2" t="s">
        <v>943</v>
      </c>
      <c r="GJL513" s="2" t="s">
        <v>943</v>
      </c>
      <c r="GJM513" s="2" t="s">
        <v>943</v>
      </c>
      <c r="GJN513" s="2" t="s">
        <v>943</v>
      </c>
      <c r="GJO513" s="2" t="s">
        <v>943</v>
      </c>
      <c r="GJP513" s="2" t="s">
        <v>943</v>
      </c>
      <c r="GJQ513" s="2" t="s">
        <v>943</v>
      </c>
      <c r="GJR513" s="2" t="s">
        <v>943</v>
      </c>
      <c r="GJS513" s="2" t="s">
        <v>943</v>
      </c>
      <c r="GJT513" s="2" t="s">
        <v>943</v>
      </c>
      <c r="GJU513" s="2" t="s">
        <v>943</v>
      </c>
      <c r="GJV513" s="2" t="s">
        <v>943</v>
      </c>
      <c r="GJW513" s="2" t="s">
        <v>943</v>
      </c>
      <c r="GJX513" s="2" t="s">
        <v>943</v>
      </c>
      <c r="GJY513" s="2" t="s">
        <v>943</v>
      </c>
      <c r="GJZ513" s="2" t="s">
        <v>943</v>
      </c>
      <c r="GKA513" s="2" t="s">
        <v>943</v>
      </c>
      <c r="GKB513" s="2" t="s">
        <v>943</v>
      </c>
      <c r="GKC513" s="2" t="s">
        <v>943</v>
      </c>
      <c r="GKD513" s="2" t="s">
        <v>943</v>
      </c>
      <c r="GKE513" s="2" t="s">
        <v>943</v>
      </c>
      <c r="GKF513" s="2" t="s">
        <v>943</v>
      </c>
      <c r="GKG513" s="2" t="s">
        <v>943</v>
      </c>
      <c r="GKH513" s="2" t="s">
        <v>943</v>
      </c>
      <c r="GKI513" s="2" t="s">
        <v>943</v>
      </c>
      <c r="GKJ513" s="2" t="s">
        <v>943</v>
      </c>
      <c r="GKK513" s="2" t="s">
        <v>943</v>
      </c>
      <c r="GKL513" s="2" t="s">
        <v>943</v>
      </c>
      <c r="GKM513" s="2" t="s">
        <v>943</v>
      </c>
      <c r="GKN513" s="2" t="s">
        <v>943</v>
      </c>
      <c r="GKO513" s="2" t="s">
        <v>943</v>
      </c>
      <c r="GKP513" s="2" t="s">
        <v>943</v>
      </c>
      <c r="GKQ513" s="2" t="s">
        <v>943</v>
      </c>
      <c r="GKR513" s="2" t="s">
        <v>943</v>
      </c>
      <c r="GKS513" s="2" t="s">
        <v>943</v>
      </c>
      <c r="GKT513" s="2" t="s">
        <v>943</v>
      </c>
      <c r="GKU513" s="2" t="s">
        <v>943</v>
      </c>
      <c r="GKV513" s="2" t="s">
        <v>943</v>
      </c>
      <c r="GKW513" s="2" t="s">
        <v>943</v>
      </c>
      <c r="GKX513" s="2" t="s">
        <v>943</v>
      </c>
      <c r="GKY513" s="2" t="s">
        <v>943</v>
      </c>
      <c r="GKZ513" s="2" t="s">
        <v>943</v>
      </c>
      <c r="GLA513" s="2" t="s">
        <v>943</v>
      </c>
      <c r="GLB513" s="2" t="s">
        <v>943</v>
      </c>
      <c r="GLC513" s="2" t="s">
        <v>943</v>
      </c>
      <c r="GLD513" s="2" t="s">
        <v>943</v>
      </c>
      <c r="GLE513" s="2" t="s">
        <v>943</v>
      </c>
      <c r="GLF513" s="2" t="s">
        <v>943</v>
      </c>
      <c r="GLG513" s="2" t="s">
        <v>943</v>
      </c>
      <c r="GLH513" s="2" t="s">
        <v>943</v>
      </c>
      <c r="GLI513" s="2" t="s">
        <v>943</v>
      </c>
      <c r="GLJ513" s="2" t="s">
        <v>943</v>
      </c>
      <c r="GLK513" s="2" t="s">
        <v>943</v>
      </c>
      <c r="GLL513" s="2" t="s">
        <v>943</v>
      </c>
      <c r="GLM513" s="2" t="s">
        <v>943</v>
      </c>
      <c r="GLN513" s="2" t="s">
        <v>943</v>
      </c>
      <c r="GLO513" s="2" t="s">
        <v>943</v>
      </c>
      <c r="GLP513" s="2" t="s">
        <v>943</v>
      </c>
      <c r="GLQ513" s="2" t="s">
        <v>943</v>
      </c>
      <c r="GLR513" s="2" t="s">
        <v>943</v>
      </c>
      <c r="GLS513" s="2" t="s">
        <v>943</v>
      </c>
      <c r="GLT513" s="2" t="s">
        <v>943</v>
      </c>
      <c r="GLU513" s="2" t="s">
        <v>943</v>
      </c>
      <c r="GLV513" s="2" t="s">
        <v>943</v>
      </c>
      <c r="GLW513" s="2" t="s">
        <v>943</v>
      </c>
      <c r="GLX513" s="2" t="s">
        <v>943</v>
      </c>
      <c r="GLY513" s="2" t="s">
        <v>943</v>
      </c>
      <c r="GLZ513" s="2" t="s">
        <v>943</v>
      </c>
      <c r="GMA513" s="2" t="s">
        <v>943</v>
      </c>
      <c r="GMB513" s="2" t="s">
        <v>943</v>
      </c>
      <c r="GMC513" s="2" t="s">
        <v>943</v>
      </c>
      <c r="GMD513" s="2" t="s">
        <v>943</v>
      </c>
      <c r="GME513" s="2" t="s">
        <v>943</v>
      </c>
      <c r="GMF513" s="2" t="s">
        <v>943</v>
      </c>
      <c r="GMG513" s="2" t="s">
        <v>943</v>
      </c>
      <c r="GMH513" s="2" t="s">
        <v>943</v>
      </c>
      <c r="GMI513" s="2" t="s">
        <v>943</v>
      </c>
      <c r="GMJ513" s="2" t="s">
        <v>943</v>
      </c>
      <c r="GMK513" s="2" t="s">
        <v>943</v>
      </c>
      <c r="GML513" s="2" t="s">
        <v>943</v>
      </c>
      <c r="GMM513" s="2" t="s">
        <v>943</v>
      </c>
      <c r="GMN513" s="2" t="s">
        <v>943</v>
      </c>
      <c r="GMO513" s="2" t="s">
        <v>943</v>
      </c>
      <c r="GMP513" s="2" t="s">
        <v>943</v>
      </c>
      <c r="GMQ513" s="2" t="s">
        <v>943</v>
      </c>
      <c r="GMR513" s="2" t="s">
        <v>943</v>
      </c>
      <c r="GMS513" s="2" t="s">
        <v>943</v>
      </c>
      <c r="GMT513" s="2" t="s">
        <v>943</v>
      </c>
      <c r="GMU513" s="2" t="s">
        <v>943</v>
      </c>
      <c r="GMV513" s="2" t="s">
        <v>943</v>
      </c>
      <c r="GMW513" s="2" t="s">
        <v>943</v>
      </c>
      <c r="GMX513" s="2" t="s">
        <v>943</v>
      </c>
      <c r="GMY513" s="2" t="s">
        <v>943</v>
      </c>
      <c r="GMZ513" s="2" t="s">
        <v>943</v>
      </c>
      <c r="GNA513" s="2" t="s">
        <v>943</v>
      </c>
      <c r="GNB513" s="2" t="s">
        <v>943</v>
      </c>
      <c r="GNC513" s="2" t="s">
        <v>943</v>
      </c>
      <c r="GND513" s="2" t="s">
        <v>943</v>
      </c>
      <c r="GNE513" s="2" t="s">
        <v>943</v>
      </c>
      <c r="GNF513" s="2" t="s">
        <v>943</v>
      </c>
      <c r="GNG513" s="2" t="s">
        <v>943</v>
      </c>
      <c r="GNH513" s="2" t="s">
        <v>943</v>
      </c>
      <c r="GNI513" s="2" t="s">
        <v>943</v>
      </c>
      <c r="GNJ513" s="2" t="s">
        <v>943</v>
      </c>
      <c r="GNK513" s="2" t="s">
        <v>943</v>
      </c>
      <c r="GNL513" s="2" t="s">
        <v>943</v>
      </c>
      <c r="GNM513" s="2" t="s">
        <v>943</v>
      </c>
      <c r="GNN513" s="2" t="s">
        <v>943</v>
      </c>
      <c r="GNO513" s="2" t="s">
        <v>943</v>
      </c>
      <c r="GNP513" s="2" t="s">
        <v>943</v>
      </c>
      <c r="GNQ513" s="2" t="s">
        <v>943</v>
      </c>
      <c r="GNR513" s="2" t="s">
        <v>943</v>
      </c>
      <c r="GNS513" s="2" t="s">
        <v>943</v>
      </c>
      <c r="GNT513" s="2" t="s">
        <v>943</v>
      </c>
      <c r="GNU513" s="2" t="s">
        <v>943</v>
      </c>
      <c r="GNV513" s="2" t="s">
        <v>943</v>
      </c>
      <c r="GNW513" s="2" t="s">
        <v>943</v>
      </c>
      <c r="GNX513" s="2" t="s">
        <v>943</v>
      </c>
      <c r="GNY513" s="2" t="s">
        <v>943</v>
      </c>
      <c r="GNZ513" s="2" t="s">
        <v>943</v>
      </c>
      <c r="GOA513" s="2" t="s">
        <v>943</v>
      </c>
      <c r="GOB513" s="2" t="s">
        <v>943</v>
      </c>
      <c r="GOC513" s="2" t="s">
        <v>943</v>
      </c>
      <c r="GOD513" s="2" t="s">
        <v>943</v>
      </c>
      <c r="GOE513" s="2" t="s">
        <v>943</v>
      </c>
      <c r="GOF513" s="2" t="s">
        <v>943</v>
      </c>
      <c r="GOG513" s="2" t="s">
        <v>943</v>
      </c>
      <c r="GOH513" s="2" t="s">
        <v>943</v>
      </c>
      <c r="GOI513" s="2" t="s">
        <v>943</v>
      </c>
      <c r="GOJ513" s="2" t="s">
        <v>943</v>
      </c>
      <c r="GOK513" s="2" t="s">
        <v>943</v>
      </c>
      <c r="GOL513" s="2" t="s">
        <v>943</v>
      </c>
      <c r="GOM513" s="2" t="s">
        <v>943</v>
      </c>
      <c r="GON513" s="2" t="s">
        <v>943</v>
      </c>
      <c r="GOO513" s="2" t="s">
        <v>943</v>
      </c>
      <c r="GOP513" s="2" t="s">
        <v>943</v>
      </c>
      <c r="GOQ513" s="2" t="s">
        <v>943</v>
      </c>
      <c r="GOR513" s="2" t="s">
        <v>943</v>
      </c>
      <c r="GOS513" s="2" t="s">
        <v>943</v>
      </c>
      <c r="GOT513" s="2" t="s">
        <v>943</v>
      </c>
      <c r="GOU513" s="2" t="s">
        <v>943</v>
      </c>
      <c r="GOV513" s="2" t="s">
        <v>943</v>
      </c>
      <c r="GOW513" s="2" t="s">
        <v>943</v>
      </c>
      <c r="GOX513" s="2" t="s">
        <v>943</v>
      </c>
      <c r="GOY513" s="2" t="s">
        <v>943</v>
      </c>
      <c r="GOZ513" s="2" t="s">
        <v>943</v>
      </c>
      <c r="GPA513" s="2" t="s">
        <v>943</v>
      </c>
      <c r="GPB513" s="2" t="s">
        <v>943</v>
      </c>
      <c r="GPC513" s="2" t="s">
        <v>943</v>
      </c>
      <c r="GPD513" s="2" t="s">
        <v>943</v>
      </c>
      <c r="GPE513" s="2" t="s">
        <v>943</v>
      </c>
      <c r="GPF513" s="2" t="s">
        <v>943</v>
      </c>
      <c r="GPG513" s="2" t="s">
        <v>943</v>
      </c>
      <c r="GPH513" s="2" t="s">
        <v>943</v>
      </c>
      <c r="GPI513" s="2" t="s">
        <v>943</v>
      </c>
      <c r="GPJ513" s="2" t="s">
        <v>943</v>
      </c>
      <c r="GPK513" s="2" t="s">
        <v>943</v>
      </c>
      <c r="GPL513" s="2" t="s">
        <v>943</v>
      </c>
      <c r="GPM513" s="2" t="s">
        <v>943</v>
      </c>
      <c r="GPN513" s="2" t="s">
        <v>943</v>
      </c>
      <c r="GPO513" s="2" t="s">
        <v>943</v>
      </c>
      <c r="GPP513" s="2" t="s">
        <v>943</v>
      </c>
      <c r="GPQ513" s="2" t="s">
        <v>943</v>
      </c>
      <c r="GPR513" s="2" t="s">
        <v>943</v>
      </c>
      <c r="GPS513" s="2" t="s">
        <v>943</v>
      </c>
      <c r="GPT513" s="2" t="s">
        <v>943</v>
      </c>
      <c r="GPU513" s="2" t="s">
        <v>943</v>
      </c>
      <c r="GPV513" s="2" t="s">
        <v>943</v>
      </c>
      <c r="GPW513" s="2" t="s">
        <v>943</v>
      </c>
      <c r="GPX513" s="2" t="s">
        <v>943</v>
      </c>
      <c r="GPY513" s="2" t="s">
        <v>943</v>
      </c>
      <c r="GPZ513" s="2" t="s">
        <v>943</v>
      </c>
      <c r="GQA513" s="2" t="s">
        <v>943</v>
      </c>
      <c r="GQB513" s="2" t="s">
        <v>943</v>
      </c>
      <c r="GQC513" s="2" t="s">
        <v>943</v>
      </c>
      <c r="GQD513" s="2" t="s">
        <v>943</v>
      </c>
      <c r="GQE513" s="2" t="s">
        <v>943</v>
      </c>
      <c r="GQF513" s="2" t="s">
        <v>943</v>
      </c>
      <c r="GQG513" s="2" t="s">
        <v>943</v>
      </c>
      <c r="GQH513" s="2" t="s">
        <v>943</v>
      </c>
      <c r="GQI513" s="2" t="s">
        <v>943</v>
      </c>
      <c r="GQJ513" s="2" t="s">
        <v>943</v>
      </c>
      <c r="GQK513" s="2" t="s">
        <v>943</v>
      </c>
      <c r="GQL513" s="2" t="s">
        <v>943</v>
      </c>
      <c r="GQM513" s="2" t="s">
        <v>943</v>
      </c>
      <c r="GQN513" s="2" t="s">
        <v>943</v>
      </c>
      <c r="GQO513" s="2" t="s">
        <v>943</v>
      </c>
      <c r="GQP513" s="2" t="s">
        <v>943</v>
      </c>
      <c r="GQQ513" s="2" t="s">
        <v>943</v>
      </c>
      <c r="GQR513" s="2" t="s">
        <v>943</v>
      </c>
      <c r="GQS513" s="2" t="s">
        <v>943</v>
      </c>
      <c r="GQT513" s="2" t="s">
        <v>943</v>
      </c>
      <c r="GQU513" s="2" t="s">
        <v>943</v>
      </c>
      <c r="GQV513" s="2" t="s">
        <v>943</v>
      </c>
      <c r="GQW513" s="2" t="s">
        <v>943</v>
      </c>
      <c r="GQX513" s="2" t="s">
        <v>943</v>
      </c>
      <c r="GQY513" s="2" t="s">
        <v>943</v>
      </c>
      <c r="GQZ513" s="2" t="s">
        <v>943</v>
      </c>
      <c r="GRA513" s="2" t="s">
        <v>943</v>
      </c>
      <c r="GRB513" s="2" t="s">
        <v>943</v>
      </c>
      <c r="GRC513" s="2" t="s">
        <v>943</v>
      </c>
      <c r="GRD513" s="2" t="s">
        <v>943</v>
      </c>
      <c r="GRE513" s="2" t="s">
        <v>943</v>
      </c>
      <c r="GRF513" s="2" t="s">
        <v>943</v>
      </c>
      <c r="GRG513" s="2" t="s">
        <v>943</v>
      </c>
      <c r="GRH513" s="2" t="s">
        <v>943</v>
      </c>
      <c r="GRI513" s="2" t="s">
        <v>943</v>
      </c>
      <c r="GRJ513" s="2" t="s">
        <v>943</v>
      </c>
      <c r="GRK513" s="2" t="s">
        <v>943</v>
      </c>
      <c r="GRL513" s="2" t="s">
        <v>943</v>
      </c>
      <c r="GRM513" s="2" t="s">
        <v>943</v>
      </c>
      <c r="GRN513" s="2" t="s">
        <v>943</v>
      </c>
      <c r="GRO513" s="2" t="s">
        <v>943</v>
      </c>
      <c r="GRP513" s="2" t="s">
        <v>943</v>
      </c>
      <c r="GRQ513" s="2" t="s">
        <v>943</v>
      </c>
      <c r="GRR513" s="2" t="s">
        <v>943</v>
      </c>
      <c r="GRS513" s="2" t="s">
        <v>943</v>
      </c>
      <c r="GRT513" s="2" t="s">
        <v>943</v>
      </c>
      <c r="GRU513" s="2" t="s">
        <v>943</v>
      </c>
      <c r="GRV513" s="2" t="s">
        <v>943</v>
      </c>
      <c r="GRW513" s="2" t="s">
        <v>943</v>
      </c>
      <c r="GRX513" s="2" t="s">
        <v>943</v>
      </c>
      <c r="GRY513" s="2" t="s">
        <v>943</v>
      </c>
      <c r="GRZ513" s="2" t="s">
        <v>943</v>
      </c>
      <c r="GSA513" s="2" t="s">
        <v>943</v>
      </c>
      <c r="GSB513" s="2" t="s">
        <v>943</v>
      </c>
      <c r="GSC513" s="2" t="s">
        <v>943</v>
      </c>
      <c r="GSD513" s="2" t="s">
        <v>943</v>
      </c>
      <c r="GSE513" s="2" t="s">
        <v>943</v>
      </c>
      <c r="GSF513" s="2" t="s">
        <v>943</v>
      </c>
      <c r="GSG513" s="2" t="s">
        <v>943</v>
      </c>
      <c r="GSH513" s="2" t="s">
        <v>943</v>
      </c>
      <c r="GSI513" s="2" t="s">
        <v>943</v>
      </c>
      <c r="GSJ513" s="2" t="s">
        <v>943</v>
      </c>
      <c r="GSK513" s="2" t="s">
        <v>943</v>
      </c>
      <c r="GSL513" s="2" t="s">
        <v>943</v>
      </c>
      <c r="GSM513" s="2" t="s">
        <v>943</v>
      </c>
      <c r="GSN513" s="2" t="s">
        <v>943</v>
      </c>
      <c r="GSO513" s="2" t="s">
        <v>943</v>
      </c>
      <c r="GSP513" s="2" t="s">
        <v>943</v>
      </c>
      <c r="GSQ513" s="2" t="s">
        <v>943</v>
      </c>
      <c r="GSR513" s="2" t="s">
        <v>943</v>
      </c>
      <c r="GSS513" s="2" t="s">
        <v>943</v>
      </c>
      <c r="GST513" s="2" t="s">
        <v>943</v>
      </c>
      <c r="GSU513" s="2" t="s">
        <v>943</v>
      </c>
      <c r="GSV513" s="2" t="s">
        <v>943</v>
      </c>
      <c r="GSW513" s="2" t="s">
        <v>943</v>
      </c>
      <c r="GSX513" s="2" t="s">
        <v>943</v>
      </c>
      <c r="GSY513" s="2" t="s">
        <v>943</v>
      </c>
      <c r="GSZ513" s="2" t="s">
        <v>943</v>
      </c>
      <c r="GTA513" s="2" t="s">
        <v>943</v>
      </c>
      <c r="GTB513" s="2" t="s">
        <v>943</v>
      </c>
      <c r="GTC513" s="2" t="s">
        <v>943</v>
      </c>
      <c r="GTD513" s="2" t="s">
        <v>943</v>
      </c>
      <c r="GTE513" s="2" t="s">
        <v>943</v>
      </c>
      <c r="GTF513" s="2" t="s">
        <v>943</v>
      </c>
      <c r="GTG513" s="2" t="s">
        <v>943</v>
      </c>
      <c r="GTH513" s="2" t="s">
        <v>943</v>
      </c>
      <c r="GTI513" s="2" t="s">
        <v>943</v>
      </c>
      <c r="GTJ513" s="2" t="s">
        <v>943</v>
      </c>
      <c r="GTK513" s="2" t="s">
        <v>943</v>
      </c>
      <c r="GTL513" s="2" t="s">
        <v>943</v>
      </c>
      <c r="GTM513" s="2" t="s">
        <v>943</v>
      </c>
      <c r="GTN513" s="2" t="s">
        <v>943</v>
      </c>
      <c r="GTO513" s="2" t="s">
        <v>943</v>
      </c>
      <c r="GTP513" s="2" t="s">
        <v>943</v>
      </c>
      <c r="GTQ513" s="2" t="s">
        <v>943</v>
      </c>
      <c r="GTR513" s="2" t="s">
        <v>943</v>
      </c>
      <c r="GTS513" s="2" t="s">
        <v>943</v>
      </c>
      <c r="GTT513" s="2" t="s">
        <v>943</v>
      </c>
      <c r="GTU513" s="2" t="s">
        <v>943</v>
      </c>
      <c r="GTV513" s="2" t="s">
        <v>943</v>
      </c>
      <c r="GTW513" s="2" t="s">
        <v>943</v>
      </c>
      <c r="GTX513" s="2" t="s">
        <v>943</v>
      </c>
      <c r="GTY513" s="2" t="s">
        <v>943</v>
      </c>
      <c r="GTZ513" s="2" t="s">
        <v>943</v>
      </c>
      <c r="GUA513" s="2" t="s">
        <v>943</v>
      </c>
      <c r="GUB513" s="2" t="s">
        <v>943</v>
      </c>
      <c r="GUC513" s="2" t="s">
        <v>943</v>
      </c>
      <c r="GUD513" s="2" t="s">
        <v>943</v>
      </c>
      <c r="GUE513" s="2" t="s">
        <v>943</v>
      </c>
      <c r="GUF513" s="2" t="s">
        <v>943</v>
      </c>
      <c r="GUG513" s="2" t="s">
        <v>943</v>
      </c>
      <c r="GUH513" s="2" t="s">
        <v>943</v>
      </c>
      <c r="GUI513" s="2" t="s">
        <v>943</v>
      </c>
      <c r="GUJ513" s="2" t="s">
        <v>943</v>
      </c>
      <c r="GUK513" s="2" t="s">
        <v>943</v>
      </c>
      <c r="GUL513" s="2" t="s">
        <v>943</v>
      </c>
      <c r="GUM513" s="2" t="s">
        <v>943</v>
      </c>
      <c r="GUN513" s="2" t="s">
        <v>943</v>
      </c>
      <c r="GUO513" s="2" t="s">
        <v>943</v>
      </c>
      <c r="GUP513" s="2" t="s">
        <v>943</v>
      </c>
      <c r="GUQ513" s="2" t="s">
        <v>943</v>
      </c>
      <c r="GUR513" s="2" t="s">
        <v>943</v>
      </c>
      <c r="GUS513" s="2" t="s">
        <v>943</v>
      </c>
      <c r="GUT513" s="2" t="s">
        <v>943</v>
      </c>
      <c r="GUU513" s="2" t="s">
        <v>943</v>
      </c>
      <c r="GUV513" s="2" t="s">
        <v>943</v>
      </c>
      <c r="GUW513" s="2" t="s">
        <v>943</v>
      </c>
      <c r="GUX513" s="2" t="s">
        <v>943</v>
      </c>
      <c r="GUY513" s="2" t="s">
        <v>943</v>
      </c>
      <c r="GUZ513" s="2" t="s">
        <v>943</v>
      </c>
      <c r="GVA513" s="2" t="s">
        <v>943</v>
      </c>
      <c r="GVB513" s="2" t="s">
        <v>943</v>
      </c>
      <c r="GVC513" s="2" t="s">
        <v>943</v>
      </c>
      <c r="GVD513" s="2" t="s">
        <v>943</v>
      </c>
      <c r="GVE513" s="2" t="s">
        <v>943</v>
      </c>
      <c r="GVF513" s="2" t="s">
        <v>943</v>
      </c>
      <c r="GVG513" s="2" t="s">
        <v>943</v>
      </c>
      <c r="GVH513" s="2" t="s">
        <v>943</v>
      </c>
      <c r="GVI513" s="2" t="s">
        <v>943</v>
      </c>
      <c r="GVJ513" s="2" t="s">
        <v>943</v>
      </c>
      <c r="GVK513" s="2" t="s">
        <v>943</v>
      </c>
      <c r="GVL513" s="2" t="s">
        <v>943</v>
      </c>
      <c r="GVM513" s="2" t="s">
        <v>943</v>
      </c>
      <c r="GVN513" s="2" t="s">
        <v>943</v>
      </c>
      <c r="GVO513" s="2" t="s">
        <v>943</v>
      </c>
      <c r="GVP513" s="2" t="s">
        <v>943</v>
      </c>
      <c r="GVQ513" s="2" t="s">
        <v>943</v>
      </c>
      <c r="GVR513" s="2" t="s">
        <v>943</v>
      </c>
      <c r="GVS513" s="2" t="s">
        <v>943</v>
      </c>
      <c r="GVT513" s="2" t="s">
        <v>943</v>
      </c>
      <c r="GVU513" s="2" t="s">
        <v>943</v>
      </c>
      <c r="GVV513" s="2" t="s">
        <v>943</v>
      </c>
      <c r="GVW513" s="2" t="s">
        <v>943</v>
      </c>
      <c r="GVX513" s="2" t="s">
        <v>943</v>
      </c>
      <c r="GVY513" s="2" t="s">
        <v>943</v>
      </c>
      <c r="GVZ513" s="2" t="s">
        <v>943</v>
      </c>
      <c r="GWA513" s="2" t="s">
        <v>943</v>
      </c>
      <c r="GWB513" s="2" t="s">
        <v>943</v>
      </c>
      <c r="GWC513" s="2" t="s">
        <v>943</v>
      </c>
      <c r="GWD513" s="2" t="s">
        <v>943</v>
      </c>
      <c r="GWE513" s="2" t="s">
        <v>943</v>
      </c>
      <c r="GWF513" s="2" t="s">
        <v>943</v>
      </c>
      <c r="GWG513" s="2" t="s">
        <v>943</v>
      </c>
      <c r="GWH513" s="2" t="s">
        <v>943</v>
      </c>
      <c r="GWI513" s="2" t="s">
        <v>943</v>
      </c>
      <c r="GWJ513" s="2" t="s">
        <v>943</v>
      </c>
      <c r="GWK513" s="2" t="s">
        <v>943</v>
      </c>
      <c r="GWL513" s="2" t="s">
        <v>943</v>
      </c>
      <c r="GWM513" s="2" t="s">
        <v>943</v>
      </c>
      <c r="GWN513" s="2" t="s">
        <v>943</v>
      </c>
      <c r="GWO513" s="2" t="s">
        <v>943</v>
      </c>
      <c r="GWP513" s="2" t="s">
        <v>943</v>
      </c>
      <c r="GWQ513" s="2" t="s">
        <v>943</v>
      </c>
      <c r="GWR513" s="2" t="s">
        <v>943</v>
      </c>
      <c r="GWS513" s="2" t="s">
        <v>943</v>
      </c>
      <c r="GWT513" s="2" t="s">
        <v>943</v>
      </c>
      <c r="GWU513" s="2" t="s">
        <v>943</v>
      </c>
      <c r="GWV513" s="2" t="s">
        <v>943</v>
      </c>
      <c r="GWW513" s="2" t="s">
        <v>943</v>
      </c>
      <c r="GWX513" s="2" t="s">
        <v>943</v>
      </c>
      <c r="GWY513" s="2" t="s">
        <v>943</v>
      </c>
      <c r="GWZ513" s="2" t="s">
        <v>943</v>
      </c>
      <c r="GXA513" s="2" t="s">
        <v>943</v>
      </c>
      <c r="GXB513" s="2" t="s">
        <v>943</v>
      </c>
      <c r="GXC513" s="2" t="s">
        <v>943</v>
      </c>
      <c r="GXD513" s="2" t="s">
        <v>943</v>
      </c>
      <c r="GXE513" s="2" t="s">
        <v>943</v>
      </c>
      <c r="GXF513" s="2" t="s">
        <v>943</v>
      </c>
      <c r="GXG513" s="2" t="s">
        <v>943</v>
      </c>
      <c r="GXH513" s="2" t="s">
        <v>943</v>
      </c>
      <c r="GXI513" s="2" t="s">
        <v>943</v>
      </c>
      <c r="GXJ513" s="2" t="s">
        <v>943</v>
      </c>
      <c r="GXK513" s="2" t="s">
        <v>943</v>
      </c>
      <c r="GXL513" s="2" t="s">
        <v>943</v>
      </c>
      <c r="GXM513" s="2" t="s">
        <v>943</v>
      </c>
      <c r="GXN513" s="2" t="s">
        <v>943</v>
      </c>
      <c r="GXO513" s="2" t="s">
        <v>943</v>
      </c>
      <c r="GXP513" s="2" t="s">
        <v>943</v>
      </c>
      <c r="GXQ513" s="2" t="s">
        <v>943</v>
      </c>
      <c r="GXR513" s="2" t="s">
        <v>943</v>
      </c>
      <c r="GXS513" s="2" t="s">
        <v>943</v>
      </c>
      <c r="GXT513" s="2" t="s">
        <v>943</v>
      </c>
      <c r="GXU513" s="2" t="s">
        <v>943</v>
      </c>
      <c r="GXV513" s="2" t="s">
        <v>943</v>
      </c>
      <c r="GXW513" s="2" t="s">
        <v>943</v>
      </c>
      <c r="GXX513" s="2" t="s">
        <v>943</v>
      </c>
      <c r="GXY513" s="2" t="s">
        <v>943</v>
      </c>
      <c r="GXZ513" s="2" t="s">
        <v>943</v>
      </c>
      <c r="GYA513" s="2" t="s">
        <v>943</v>
      </c>
      <c r="GYB513" s="2" t="s">
        <v>943</v>
      </c>
      <c r="GYC513" s="2" t="s">
        <v>943</v>
      </c>
      <c r="GYD513" s="2" t="s">
        <v>943</v>
      </c>
      <c r="GYE513" s="2" t="s">
        <v>943</v>
      </c>
      <c r="GYF513" s="2" t="s">
        <v>943</v>
      </c>
      <c r="GYG513" s="2" t="s">
        <v>943</v>
      </c>
      <c r="GYH513" s="2" t="s">
        <v>943</v>
      </c>
      <c r="GYI513" s="2" t="s">
        <v>943</v>
      </c>
      <c r="GYJ513" s="2" t="s">
        <v>943</v>
      </c>
      <c r="GYK513" s="2" t="s">
        <v>943</v>
      </c>
      <c r="GYL513" s="2" t="s">
        <v>943</v>
      </c>
      <c r="GYM513" s="2" t="s">
        <v>943</v>
      </c>
      <c r="GYN513" s="2" t="s">
        <v>943</v>
      </c>
      <c r="GYO513" s="2" t="s">
        <v>943</v>
      </c>
      <c r="GYP513" s="2" t="s">
        <v>943</v>
      </c>
      <c r="GYQ513" s="2" t="s">
        <v>943</v>
      </c>
      <c r="GYR513" s="2" t="s">
        <v>943</v>
      </c>
      <c r="GYS513" s="2" t="s">
        <v>943</v>
      </c>
      <c r="GYT513" s="2" t="s">
        <v>943</v>
      </c>
      <c r="GYU513" s="2" t="s">
        <v>943</v>
      </c>
      <c r="GYV513" s="2" t="s">
        <v>943</v>
      </c>
      <c r="GYW513" s="2" t="s">
        <v>943</v>
      </c>
      <c r="GYX513" s="2" t="s">
        <v>943</v>
      </c>
      <c r="GYY513" s="2" t="s">
        <v>943</v>
      </c>
      <c r="GYZ513" s="2" t="s">
        <v>943</v>
      </c>
      <c r="GZA513" s="2" t="s">
        <v>943</v>
      </c>
      <c r="GZB513" s="2" t="s">
        <v>943</v>
      </c>
      <c r="GZC513" s="2" t="s">
        <v>943</v>
      </c>
      <c r="GZD513" s="2" t="s">
        <v>943</v>
      </c>
      <c r="GZE513" s="2" t="s">
        <v>943</v>
      </c>
      <c r="GZF513" s="2" t="s">
        <v>943</v>
      </c>
      <c r="GZG513" s="2" t="s">
        <v>943</v>
      </c>
      <c r="GZH513" s="2" t="s">
        <v>943</v>
      </c>
      <c r="GZI513" s="2" t="s">
        <v>943</v>
      </c>
      <c r="GZJ513" s="2" t="s">
        <v>943</v>
      </c>
      <c r="GZK513" s="2" t="s">
        <v>943</v>
      </c>
      <c r="GZL513" s="2" t="s">
        <v>943</v>
      </c>
      <c r="GZM513" s="2" t="s">
        <v>943</v>
      </c>
      <c r="GZN513" s="2" t="s">
        <v>943</v>
      </c>
      <c r="GZO513" s="2" t="s">
        <v>943</v>
      </c>
      <c r="GZP513" s="2" t="s">
        <v>943</v>
      </c>
      <c r="GZQ513" s="2" t="s">
        <v>943</v>
      </c>
      <c r="GZR513" s="2" t="s">
        <v>943</v>
      </c>
      <c r="GZS513" s="2" t="s">
        <v>943</v>
      </c>
      <c r="GZT513" s="2" t="s">
        <v>943</v>
      </c>
      <c r="GZU513" s="2" t="s">
        <v>943</v>
      </c>
      <c r="GZV513" s="2" t="s">
        <v>943</v>
      </c>
      <c r="GZW513" s="2" t="s">
        <v>943</v>
      </c>
      <c r="GZX513" s="2" t="s">
        <v>943</v>
      </c>
      <c r="GZY513" s="2" t="s">
        <v>943</v>
      </c>
      <c r="GZZ513" s="2" t="s">
        <v>943</v>
      </c>
      <c r="HAA513" s="2" t="s">
        <v>943</v>
      </c>
      <c r="HAB513" s="2" t="s">
        <v>943</v>
      </c>
      <c r="HAC513" s="2" t="s">
        <v>943</v>
      </c>
      <c r="HAD513" s="2" t="s">
        <v>943</v>
      </c>
      <c r="HAE513" s="2" t="s">
        <v>943</v>
      </c>
      <c r="HAF513" s="2" t="s">
        <v>943</v>
      </c>
      <c r="HAG513" s="2" t="s">
        <v>943</v>
      </c>
      <c r="HAH513" s="2" t="s">
        <v>943</v>
      </c>
      <c r="HAI513" s="2" t="s">
        <v>943</v>
      </c>
      <c r="HAJ513" s="2" t="s">
        <v>943</v>
      </c>
      <c r="HAK513" s="2" t="s">
        <v>943</v>
      </c>
      <c r="HAL513" s="2" t="s">
        <v>943</v>
      </c>
      <c r="HAM513" s="2" t="s">
        <v>943</v>
      </c>
      <c r="HAN513" s="2" t="s">
        <v>943</v>
      </c>
      <c r="HAO513" s="2" t="s">
        <v>943</v>
      </c>
      <c r="HAP513" s="2" t="s">
        <v>943</v>
      </c>
      <c r="HAQ513" s="2" t="s">
        <v>943</v>
      </c>
      <c r="HAR513" s="2" t="s">
        <v>943</v>
      </c>
      <c r="HAS513" s="2" t="s">
        <v>943</v>
      </c>
      <c r="HAT513" s="2" t="s">
        <v>943</v>
      </c>
      <c r="HAU513" s="2" t="s">
        <v>943</v>
      </c>
      <c r="HAV513" s="2" t="s">
        <v>943</v>
      </c>
      <c r="HAW513" s="2" t="s">
        <v>943</v>
      </c>
      <c r="HAX513" s="2" t="s">
        <v>943</v>
      </c>
      <c r="HAY513" s="2" t="s">
        <v>943</v>
      </c>
      <c r="HAZ513" s="2" t="s">
        <v>943</v>
      </c>
      <c r="HBA513" s="2" t="s">
        <v>943</v>
      </c>
      <c r="HBB513" s="2" t="s">
        <v>943</v>
      </c>
      <c r="HBC513" s="2" t="s">
        <v>943</v>
      </c>
      <c r="HBD513" s="2" t="s">
        <v>943</v>
      </c>
      <c r="HBE513" s="2" t="s">
        <v>943</v>
      </c>
      <c r="HBF513" s="2" t="s">
        <v>943</v>
      </c>
      <c r="HBG513" s="2" t="s">
        <v>943</v>
      </c>
      <c r="HBH513" s="2" t="s">
        <v>943</v>
      </c>
      <c r="HBI513" s="2" t="s">
        <v>943</v>
      </c>
      <c r="HBJ513" s="2" t="s">
        <v>943</v>
      </c>
      <c r="HBK513" s="2" t="s">
        <v>943</v>
      </c>
      <c r="HBL513" s="2" t="s">
        <v>943</v>
      </c>
      <c r="HBM513" s="2" t="s">
        <v>943</v>
      </c>
      <c r="HBN513" s="2" t="s">
        <v>943</v>
      </c>
      <c r="HBO513" s="2" t="s">
        <v>943</v>
      </c>
      <c r="HBP513" s="2" t="s">
        <v>943</v>
      </c>
      <c r="HBQ513" s="2" t="s">
        <v>943</v>
      </c>
      <c r="HBR513" s="2" t="s">
        <v>943</v>
      </c>
      <c r="HBS513" s="2" t="s">
        <v>943</v>
      </c>
      <c r="HBT513" s="2" t="s">
        <v>943</v>
      </c>
      <c r="HBU513" s="2" t="s">
        <v>943</v>
      </c>
      <c r="HBV513" s="2" t="s">
        <v>943</v>
      </c>
      <c r="HBW513" s="2" t="s">
        <v>943</v>
      </c>
      <c r="HBX513" s="2" t="s">
        <v>943</v>
      </c>
      <c r="HBY513" s="2" t="s">
        <v>943</v>
      </c>
      <c r="HBZ513" s="2" t="s">
        <v>943</v>
      </c>
      <c r="HCA513" s="2" t="s">
        <v>943</v>
      </c>
      <c r="HCB513" s="2" t="s">
        <v>943</v>
      </c>
      <c r="HCC513" s="2" t="s">
        <v>943</v>
      </c>
      <c r="HCD513" s="2" t="s">
        <v>943</v>
      </c>
      <c r="HCE513" s="2" t="s">
        <v>943</v>
      </c>
      <c r="HCF513" s="2" t="s">
        <v>943</v>
      </c>
      <c r="HCG513" s="2" t="s">
        <v>943</v>
      </c>
      <c r="HCH513" s="2" t="s">
        <v>943</v>
      </c>
      <c r="HCI513" s="2" t="s">
        <v>943</v>
      </c>
      <c r="HCJ513" s="2" t="s">
        <v>943</v>
      </c>
      <c r="HCK513" s="2" t="s">
        <v>943</v>
      </c>
      <c r="HCL513" s="2" t="s">
        <v>943</v>
      </c>
      <c r="HCM513" s="2" t="s">
        <v>943</v>
      </c>
      <c r="HCN513" s="2" t="s">
        <v>943</v>
      </c>
      <c r="HCO513" s="2" t="s">
        <v>943</v>
      </c>
      <c r="HCP513" s="2" t="s">
        <v>943</v>
      </c>
      <c r="HCQ513" s="2" t="s">
        <v>943</v>
      </c>
      <c r="HCR513" s="2" t="s">
        <v>943</v>
      </c>
      <c r="HCS513" s="2" t="s">
        <v>943</v>
      </c>
      <c r="HCT513" s="2" t="s">
        <v>943</v>
      </c>
      <c r="HCU513" s="2" t="s">
        <v>943</v>
      </c>
      <c r="HCV513" s="2" t="s">
        <v>943</v>
      </c>
      <c r="HCW513" s="2" t="s">
        <v>943</v>
      </c>
      <c r="HCX513" s="2" t="s">
        <v>943</v>
      </c>
      <c r="HCY513" s="2" t="s">
        <v>943</v>
      </c>
      <c r="HCZ513" s="2" t="s">
        <v>943</v>
      </c>
      <c r="HDA513" s="2" t="s">
        <v>943</v>
      </c>
      <c r="HDB513" s="2" t="s">
        <v>943</v>
      </c>
      <c r="HDC513" s="2" t="s">
        <v>943</v>
      </c>
      <c r="HDD513" s="2" t="s">
        <v>943</v>
      </c>
      <c r="HDE513" s="2" t="s">
        <v>943</v>
      </c>
      <c r="HDF513" s="2" t="s">
        <v>943</v>
      </c>
      <c r="HDG513" s="2" t="s">
        <v>943</v>
      </c>
      <c r="HDH513" s="2" t="s">
        <v>943</v>
      </c>
      <c r="HDI513" s="2" t="s">
        <v>943</v>
      </c>
      <c r="HDJ513" s="2" t="s">
        <v>943</v>
      </c>
      <c r="HDK513" s="2" t="s">
        <v>943</v>
      </c>
      <c r="HDL513" s="2" t="s">
        <v>943</v>
      </c>
      <c r="HDM513" s="2" t="s">
        <v>943</v>
      </c>
      <c r="HDN513" s="2" t="s">
        <v>943</v>
      </c>
      <c r="HDO513" s="2" t="s">
        <v>943</v>
      </c>
      <c r="HDP513" s="2" t="s">
        <v>943</v>
      </c>
      <c r="HDQ513" s="2" t="s">
        <v>943</v>
      </c>
      <c r="HDR513" s="2" t="s">
        <v>943</v>
      </c>
      <c r="HDS513" s="2" t="s">
        <v>943</v>
      </c>
      <c r="HDT513" s="2" t="s">
        <v>943</v>
      </c>
      <c r="HDU513" s="2" t="s">
        <v>943</v>
      </c>
      <c r="HDV513" s="2" t="s">
        <v>943</v>
      </c>
      <c r="HDW513" s="2" t="s">
        <v>943</v>
      </c>
      <c r="HDX513" s="2" t="s">
        <v>943</v>
      </c>
      <c r="HDY513" s="2" t="s">
        <v>943</v>
      </c>
      <c r="HDZ513" s="2" t="s">
        <v>943</v>
      </c>
      <c r="HEA513" s="2" t="s">
        <v>943</v>
      </c>
      <c r="HEB513" s="2" t="s">
        <v>943</v>
      </c>
      <c r="HEC513" s="2" t="s">
        <v>943</v>
      </c>
      <c r="HED513" s="2" t="s">
        <v>943</v>
      </c>
      <c r="HEE513" s="2" t="s">
        <v>943</v>
      </c>
      <c r="HEF513" s="2" t="s">
        <v>943</v>
      </c>
      <c r="HEG513" s="2" t="s">
        <v>943</v>
      </c>
      <c r="HEH513" s="2" t="s">
        <v>943</v>
      </c>
      <c r="HEI513" s="2" t="s">
        <v>943</v>
      </c>
      <c r="HEJ513" s="2" t="s">
        <v>943</v>
      </c>
      <c r="HEK513" s="2" t="s">
        <v>943</v>
      </c>
      <c r="HEL513" s="2" t="s">
        <v>943</v>
      </c>
      <c r="HEM513" s="2" t="s">
        <v>943</v>
      </c>
      <c r="HEN513" s="2" t="s">
        <v>943</v>
      </c>
      <c r="HEO513" s="2" t="s">
        <v>943</v>
      </c>
      <c r="HEP513" s="2" t="s">
        <v>943</v>
      </c>
      <c r="HEQ513" s="2" t="s">
        <v>943</v>
      </c>
      <c r="HER513" s="2" t="s">
        <v>943</v>
      </c>
      <c r="HES513" s="2" t="s">
        <v>943</v>
      </c>
      <c r="HET513" s="2" t="s">
        <v>943</v>
      </c>
      <c r="HEU513" s="2" t="s">
        <v>943</v>
      </c>
      <c r="HEV513" s="2" t="s">
        <v>943</v>
      </c>
      <c r="HEW513" s="2" t="s">
        <v>943</v>
      </c>
      <c r="HEX513" s="2" t="s">
        <v>943</v>
      </c>
      <c r="HEY513" s="2" t="s">
        <v>943</v>
      </c>
      <c r="HEZ513" s="2" t="s">
        <v>943</v>
      </c>
      <c r="HFA513" s="2" t="s">
        <v>943</v>
      </c>
      <c r="HFB513" s="2" t="s">
        <v>943</v>
      </c>
      <c r="HFC513" s="2" t="s">
        <v>943</v>
      </c>
      <c r="HFD513" s="2" t="s">
        <v>943</v>
      </c>
      <c r="HFE513" s="2" t="s">
        <v>943</v>
      </c>
      <c r="HFF513" s="2" t="s">
        <v>943</v>
      </c>
      <c r="HFG513" s="2" t="s">
        <v>943</v>
      </c>
      <c r="HFH513" s="2" t="s">
        <v>943</v>
      </c>
      <c r="HFI513" s="2" t="s">
        <v>943</v>
      </c>
      <c r="HFJ513" s="2" t="s">
        <v>943</v>
      </c>
      <c r="HFK513" s="2" t="s">
        <v>943</v>
      </c>
      <c r="HFL513" s="2" t="s">
        <v>943</v>
      </c>
      <c r="HFM513" s="2" t="s">
        <v>943</v>
      </c>
      <c r="HFN513" s="2" t="s">
        <v>943</v>
      </c>
      <c r="HFO513" s="2" t="s">
        <v>943</v>
      </c>
      <c r="HFP513" s="2" t="s">
        <v>943</v>
      </c>
      <c r="HFQ513" s="2" t="s">
        <v>943</v>
      </c>
      <c r="HFR513" s="2" t="s">
        <v>943</v>
      </c>
      <c r="HFS513" s="2" t="s">
        <v>943</v>
      </c>
      <c r="HFT513" s="2" t="s">
        <v>943</v>
      </c>
      <c r="HFU513" s="2" t="s">
        <v>943</v>
      </c>
      <c r="HFV513" s="2" t="s">
        <v>943</v>
      </c>
      <c r="HFW513" s="2" t="s">
        <v>943</v>
      </c>
      <c r="HFX513" s="2" t="s">
        <v>943</v>
      </c>
      <c r="HFY513" s="2" t="s">
        <v>943</v>
      </c>
      <c r="HFZ513" s="2" t="s">
        <v>943</v>
      </c>
      <c r="HGA513" s="2" t="s">
        <v>943</v>
      </c>
      <c r="HGB513" s="2" t="s">
        <v>943</v>
      </c>
      <c r="HGC513" s="2" t="s">
        <v>943</v>
      </c>
      <c r="HGD513" s="2" t="s">
        <v>943</v>
      </c>
      <c r="HGE513" s="2" t="s">
        <v>943</v>
      </c>
      <c r="HGF513" s="2" t="s">
        <v>943</v>
      </c>
      <c r="HGG513" s="2" t="s">
        <v>943</v>
      </c>
      <c r="HGH513" s="2" t="s">
        <v>943</v>
      </c>
      <c r="HGI513" s="2" t="s">
        <v>943</v>
      </c>
      <c r="HGJ513" s="2" t="s">
        <v>943</v>
      </c>
      <c r="HGK513" s="2" t="s">
        <v>943</v>
      </c>
      <c r="HGL513" s="2" t="s">
        <v>943</v>
      </c>
      <c r="HGM513" s="2" t="s">
        <v>943</v>
      </c>
      <c r="HGN513" s="2" t="s">
        <v>943</v>
      </c>
      <c r="HGO513" s="2" t="s">
        <v>943</v>
      </c>
      <c r="HGP513" s="2" t="s">
        <v>943</v>
      </c>
      <c r="HGQ513" s="2" t="s">
        <v>943</v>
      </c>
      <c r="HGR513" s="2" t="s">
        <v>943</v>
      </c>
      <c r="HGS513" s="2" t="s">
        <v>943</v>
      </c>
      <c r="HGT513" s="2" t="s">
        <v>943</v>
      </c>
      <c r="HGU513" s="2" t="s">
        <v>943</v>
      </c>
      <c r="HGV513" s="2" t="s">
        <v>943</v>
      </c>
      <c r="HGW513" s="2" t="s">
        <v>943</v>
      </c>
      <c r="HGX513" s="2" t="s">
        <v>943</v>
      </c>
      <c r="HGY513" s="2" t="s">
        <v>943</v>
      </c>
      <c r="HGZ513" s="2" t="s">
        <v>943</v>
      </c>
      <c r="HHA513" s="2" t="s">
        <v>943</v>
      </c>
      <c r="HHB513" s="2" t="s">
        <v>943</v>
      </c>
      <c r="HHC513" s="2" t="s">
        <v>943</v>
      </c>
      <c r="HHD513" s="2" t="s">
        <v>943</v>
      </c>
      <c r="HHE513" s="2" t="s">
        <v>943</v>
      </c>
      <c r="HHF513" s="2" t="s">
        <v>943</v>
      </c>
      <c r="HHG513" s="2" t="s">
        <v>943</v>
      </c>
      <c r="HHH513" s="2" t="s">
        <v>943</v>
      </c>
      <c r="HHI513" s="2" t="s">
        <v>943</v>
      </c>
      <c r="HHJ513" s="2" t="s">
        <v>943</v>
      </c>
      <c r="HHK513" s="2" t="s">
        <v>943</v>
      </c>
      <c r="HHL513" s="2" t="s">
        <v>943</v>
      </c>
      <c r="HHM513" s="2" t="s">
        <v>943</v>
      </c>
      <c r="HHN513" s="2" t="s">
        <v>943</v>
      </c>
      <c r="HHO513" s="2" t="s">
        <v>943</v>
      </c>
      <c r="HHP513" s="2" t="s">
        <v>943</v>
      </c>
      <c r="HHQ513" s="2" t="s">
        <v>943</v>
      </c>
      <c r="HHR513" s="2" t="s">
        <v>943</v>
      </c>
      <c r="HHS513" s="2" t="s">
        <v>943</v>
      </c>
      <c r="HHT513" s="2" t="s">
        <v>943</v>
      </c>
      <c r="HHU513" s="2" t="s">
        <v>943</v>
      </c>
      <c r="HHV513" s="2" t="s">
        <v>943</v>
      </c>
      <c r="HHW513" s="2" t="s">
        <v>943</v>
      </c>
      <c r="HHX513" s="2" t="s">
        <v>943</v>
      </c>
      <c r="HHY513" s="2" t="s">
        <v>943</v>
      </c>
      <c r="HHZ513" s="2" t="s">
        <v>943</v>
      </c>
      <c r="HIA513" s="2" t="s">
        <v>943</v>
      </c>
      <c r="HIB513" s="2" t="s">
        <v>943</v>
      </c>
      <c r="HIC513" s="2" t="s">
        <v>943</v>
      </c>
      <c r="HID513" s="2" t="s">
        <v>943</v>
      </c>
      <c r="HIE513" s="2" t="s">
        <v>943</v>
      </c>
      <c r="HIF513" s="2" t="s">
        <v>943</v>
      </c>
      <c r="HIG513" s="2" t="s">
        <v>943</v>
      </c>
      <c r="HIH513" s="2" t="s">
        <v>943</v>
      </c>
      <c r="HII513" s="2" t="s">
        <v>943</v>
      </c>
      <c r="HIJ513" s="2" t="s">
        <v>943</v>
      </c>
      <c r="HIK513" s="2" t="s">
        <v>943</v>
      </c>
      <c r="HIL513" s="2" t="s">
        <v>943</v>
      </c>
      <c r="HIM513" s="2" t="s">
        <v>943</v>
      </c>
      <c r="HIN513" s="2" t="s">
        <v>943</v>
      </c>
      <c r="HIO513" s="2" t="s">
        <v>943</v>
      </c>
      <c r="HIP513" s="2" t="s">
        <v>943</v>
      </c>
      <c r="HIQ513" s="2" t="s">
        <v>943</v>
      </c>
      <c r="HIR513" s="2" t="s">
        <v>943</v>
      </c>
      <c r="HIS513" s="2" t="s">
        <v>943</v>
      </c>
      <c r="HIT513" s="2" t="s">
        <v>943</v>
      </c>
      <c r="HIU513" s="2" t="s">
        <v>943</v>
      </c>
      <c r="HIV513" s="2" t="s">
        <v>943</v>
      </c>
      <c r="HIW513" s="2" t="s">
        <v>943</v>
      </c>
      <c r="HIX513" s="2" t="s">
        <v>943</v>
      </c>
      <c r="HIY513" s="2" t="s">
        <v>943</v>
      </c>
      <c r="HIZ513" s="2" t="s">
        <v>943</v>
      </c>
      <c r="HJA513" s="2" t="s">
        <v>943</v>
      </c>
      <c r="HJB513" s="2" t="s">
        <v>943</v>
      </c>
      <c r="HJC513" s="2" t="s">
        <v>943</v>
      </c>
      <c r="HJD513" s="2" t="s">
        <v>943</v>
      </c>
      <c r="HJE513" s="2" t="s">
        <v>943</v>
      </c>
      <c r="HJF513" s="2" t="s">
        <v>943</v>
      </c>
      <c r="HJG513" s="2" t="s">
        <v>943</v>
      </c>
      <c r="HJH513" s="2" t="s">
        <v>943</v>
      </c>
      <c r="HJI513" s="2" t="s">
        <v>943</v>
      </c>
      <c r="HJJ513" s="2" t="s">
        <v>943</v>
      </c>
      <c r="HJK513" s="2" t="s">
        <v>943</v>
      </c>
      <c r="HJL513" s="2" t="s">
        <v>943</v>
      </c>
      <c r="HJM513" s="2" t="s">
        <v>943</v>
      </c>
      <c r="HJN513" s="2" t="s">
        <v>943</v>
      </c>
      <c r="HJO513" s="2" t="s">
        <v>943</v>
      </c>
      <c r="HJP513" s="2" t="s">
        <v>943</v>
      </c>
      <c r="HJQ513" s="2" t="s">
        <v>943</v>
      </c>
      <c r="HJR513" s="2" t="s">
        <v>943</v>
      </c>
      <c r="HJS513" s="2" t="s">
        <v>943</v>
      </c>
      <c r="HJT513" s="2" t="s">
        <v>943</v>
      </c>
      <c r="HJU513" s="2" t="s">
        <v>943</v>
      </c>
      <c r="HJV513" s="2" t="s">
        <v>943</v>
      </c>
      <c r="HJW513" s="2" t="s">
        <v>943</v>
      </c>
      <c r="HJX513" s="2" t="s">
        <v>943</v>
      </c>
      <c r="HJY513" s="2" t="s">
        <v>943</v>
      </c>
      <c r="HJZ513" s="2" t="s">
        <v>943</v>
      </c>
      <c r="HKA513" s="2" t="s">
        <v>943</v>
      </c>
      <c r="HKB513" s="2" t="s">
        <v>943</v>
      </c>
      <c r="HKC513" s="2" t="s">
        <v>943</v>
      </c>
      <c r="HKD513" s="2" t="s">
        <v>943</v>
      </c>
      <c r="HKE513" s="2" t="s">
        <v>943</v>
      </c>
      <c r="HKF513" s="2" t="s">
        <v>943</v>
      </c>
      <c r="HKG513" s="2" t="s">
        <v>943</v>
      </c>
      <c r="HKH513" s="2" t="s">
        <v>943</v>
      </c>
      <c r="HKI513" s="2" t="s">
        <v>943</v>
      </c>
      <c r="HKJ513" s="2" t="s">
        <v>943</v>
      </c>
      <c r="HKK513" s="2" t="s">
        <v>943</v>
      </c>
      <c r="HKL513" s="2" t="s">
        <v>943</v>
      </c>
      <c r="HKM513" s="2" t="s">
        <v>943</v>
      </c>
      <c r="HKN513" s="2" t="s">
        <v>943</v>
      </c>
      <c r="HKO513" s="2" t="s">
        <v>943</v>
      </c>
      <c r="HKP513" s="2" t="s">
        <v>943</v>
      </c>
      <c r="HKQ513" s="2" t="s">
        <v>943</v>
      </c>
      <c r="HKR513" s="2" t="s">
        <v>943</v>
      </c>
      <c r="HKS513" s="2" t="s">
        <v>943</v>
      </c>
      <c r="HKT513" s="2" t="s">
        <v>943</v>
      </c>
      <c r="HKU513" s="2" t="s">
        <v>943</v>
      </c>
      <c r="HKV513" s="2" t="s">
        <v>943</v>
      </c>
      <c r="HKW513" s="2" t="s">
        <v>943</v>
      </c>
      <c r="HKX513" s="2" t="s">
        <v>943</v>
      </c>
      <c r="HKY513" s="2" t="s">
        <v>943</v>
      </c>
      <c r="HKZ513" s="2" t="s">
        <v>943</v>
      </c>
      <c r="HLA513" s="2" t="s">
        <v>943</v>
      </c>
      <c r="HLB513" s="2" t="s">
        <v>943</v>
      </c>
      <c r="HLC513" s="2" t="s">
        <v>943</v>
      </c>
      <c r="HLD513" s="2" t="s">
        <v>943</v>
      </c>
      <c r="HLE513" s="2" t="s">
        <v>943</v>
      </c>
      <c r="HLF513" s="2" t="s">
        <v>943</v>
      </c>
      <c r="HLG513" s="2" t="s">
        <v>943</v>
      </c>
      <c r="HLH513" s="2" t="s">
        <v>943</v>
      </c>
      <c r="HLI513" s="2" t="s">
        <v>943</v>
      </c>
      <c r="HLJ513" s="2" t="s">
        <v>943</v>
      </c>
      <c r="HLK513" s="2" t="s">
        <v>943</v>
      </c>
      <c r="HLL513" s="2" t="s">
        <v>943</v>
      </c>
      <c r="HLM513" s="2" t="s">
        <v>943</v>
      </c>
      <c r="HLN513" s="2" t="s">
        <v>943</v>
      </c>
      <c r="HLO513" s="2" t="s">
        <v>943</v>
      </c>
      <c r="HLP513" s="2" t="s">
        <v>943</v>
      </c>
      <c r="HLQ513" s="2" t="s">
        <v>943</v>
      </c>
      <c r="HLR513" s="2" t="s">
        <v>943</v>
      </c>
      <c r="HLS513" s="2" t="s">
        <v>943</v>
      </c>
      <c r="HLT513" s="2" t="s">
        <v>943</v>
      </c>
      <c r="HLU513" s="2" t="s">
        <v>943</v>
      </c>
      <c r="HLV513" s="2" t="s">
        <v>943</v>
      </c>
      <c r="HLW513" s="2" t="s">
        <v>943</v>
      </c>
      <c r="HLX513" s="2" t="s">
        <v>943</v>
      </c>
      <c r="HLY513" s="2" t="s">
        <v>943</v>
      </c>
      <c r="HLZ513" s="2" t="s">
        <v>943</v>
      </c>
      <c r="HMA513" s="2" t="s">
        <v>943</v>
      </c>
      <c r="HMB513" s="2" t="s">
        <v>943</v>
      </c>
      <c r="HMC513" s="2" t="s">
        <v>943</v>
      </c>
      <c r="HMD513" s="2" t="s">
        <v>943</v>
      </c>
      <c r="HME513" s="2" t="s">
        <v>943</v>
      </c>
      <c r="HMF513" s="2" t="s">
        <v>943</v>
      </c>
      <c r="HMG513" s="2" t="s">
        <v>943</v>
      </c>
      <c r="HMH513" s="2" t="s">
        <v>943</v>
      </c>
      <c r="HMI513" s="2" t="s">
        <v>943</v>
      </c>
      <c r="HMJ513" s="2" t="s">
        <v>943</v>
      </c>
      <c r="HMK513" s="2" t="s">
        <v>943</v>
      </c>
      <c r="HML513" s="2" t="s">
        <v>943</v>
      </c>
      <c r="HMM513" s="2" t="s">
        <v>943</v>
      </c>
      <c r="HMN513" s="2" t="s">
        <v>943</v>
      </c>
      <c r="HMO513" s="2" t="s">
        <v>943</v>
      </c>
      <c r="HMP513" s="2" t="s">
        <v>943</v>
      </c>
      <c r="HMQ513" s="2" t="s">
        <v>943</v>
      </c>
      <c r="HMR513" s="2" t="s">
        <v>943</v>
      </c>
      <c r="HMS513" s="2" t="s">
        <v>943</v>
      </c>
      <c r="HMT513" s="2" t="s">
        <v>943</v>
      </c>
      <c r="HMU513" s="2" t="s">
        <v>943</v>
      </c>
      <c r="HMV513" s="2" t="s">
        <v>943</v>
      </c>
      <c r="HMW513" s="2" t="s">
        <v>943</v>
      </c>
      <c r="HMX513" s="2" t="s">
        <v>943</v>
      </c>
      <c r="HMY513" s="2" t="s">
        <v>943</v>
      </c>
      <c r="HMZ513" s="2" t="s">
        <v>943</v>
      </c>
      <c r="HNA513" s="2" t="s">
        <v>943</v>
      </c>
      <c r="HNB513" s="2" t="s">
        <v>943</v>
      </c>
      <c r="HNC513" s="2" t="s">
        <v>943</v>
      </c>
      <c r="HND513" s="2" t="s">
        <v>943</v>
      </c>
      <c r="HNE513" s="2" t="s">
        <v>943</v>
      </c>
      <c r="HNF513" s="2" t="s">
        <v>943</v>
      </c>
      <c r="HNG513" s="2" t="s">
        <v>943</v>
      </c>
      <c r="HNH513" s="2" t="s">
        <v>943</v>
      </c>
      <c r="HNI513" s="2" t="s">
        <v>943</v>
      </c>
      <c r="HNJ513" s="2" t="s">
        <v>943</v>
      </c>
      <c r="HNK513" s="2" t="s">
        <v>943</v>
      </c>
      <c r="HNL513" s="2" t="s">
        <v>943</v>
      </c>
      <c r="HNM513" s="2" t="s">
        <v>943</v>
      </c>
      <c r="HNN513" s="2" t="s">
        <v>943</v>
      </c>
      <c r="HNO513" s="2" t="s">
        <v>943</v>
      </c>
      <c r="HNP513" s="2" t="s">
        <v>943</v>
      </c>
      <c r="HNQ513" s="2" t="s">
        <v>943</v>
      </c>
      <c r="HNR513" s="2" t="s">
        <v>943</v>
      </c>
      <c r="HNS513" s="2" t="s">
        <v>943</v>
      </c>
      <c r="HNT513" s="2" t="s">
        <v>943</v>
      </c>
      <c r="HNU513" s="2" t="s">
        <v>943</v>
      </c>
      <c r="HNV513" s="2" t="s">
        <v>943</v>
      </c>
      <c r="HNW513" s="2" t="s">
        <v>943</v>
      </c>
      <c r="HNX513" s="2" t="s">
        <v>943</v>
      </c>
      <c r="HNY513" s="2" t="s">
        <v>943</v>
      </c>
      <c r="HNZ513" s="2" t="s">
        <v>943</v>
      </c>
      <c r="HOA513" s="2" t="s">
        <v>943</v>
      </c>
      <c r="HOB513" s="2" t="s">
        <v>943</v>
      </c>
      <c r="HOC513" s="2" t="s">
        <v>943</v>
      </c>
      <c r="HOD513" s="2" t="s">
        <v>943</v>
      </c>
      <c r="HOE513" s="2" t="s">
        <v>943</v>
      </c>
      <c r="HOF513" s="2" t="s">
        <v>943</v>
      </c>
      <c r="HOG513" s="2" t="s">
        <v>943</v>
      </c>
      <c r="HOH513" s="2" t="s">
        <v>943</v>
      </c>
      <c r="HOI513" s="2" t="s">
        <v>943</v>
      </c>
      <c r="HOJ513" s="2" t="s">
        <v>943</v>
      </c>
      <c r="HOK513" s="2" t="s">
        <v>943</v>
      </c>
      <c r="HOL513" s="2" t="s">
        <v>943</v>
      </c>
      <c r="HOM513" s="2" t="s">
        <v>943</v>
      </c>
      <c r="HON513" s="2" t="s">
        <v>943</v>
      </c>
      <c r="HOO513" s="2" t="s">
        <v>943</v>
      </c>
      <c r="HOP513" s="2" t="s">
        <v>943</v>
      </c>
      <c r="HOQ513" s="2" t="s">
        <v>943</v>
      </c>
      <c r="HOR513" s="2" t="s">
        <v>943</v>
      </c>
      <c r="HOS513" s="2" t="s">
        <v>943</v>
      </c>
      <c r="HOT513" s="2" t="s">
        <v>943</v>
      </c>
      <c r="HOU513" s="2" t="s">
        <v>943</v>
      </c>
      <c r="HOV513" s="2" t="s">
        <v>943</v>
      </c>
      <c r="HOW513" s="2" t="s">
        <v>943</v>
      </c>
      <c r="HOX513" s="2" t="s">
        <v>943</v>
      </c>
      <c r="HOY513" s="2" t="s">
        <v>943</v>
      </c>
      <c r="HOZ513" s="2" t="s">
        <v>943</v>
      </c>
      <c r="HPA513" s="2" t="s">
        <v>943</v>
      </c>
      <c r="HPB513" s="2" t="s">
        <v>943</v>
      </c>
      <c r="HPC513" s="2" t="s">
        <v>943</v>
      </c>
      <c r="HPD513" s="2" t="s">
        <v>943</v>
      </c>
      <c r="HPE513" s="2" t="s">
        <v>943</v>
      </c>
      <c r="HPF513" s="2" t="s">
        <v>943</v>
      </c>
      <c r="HPG513" s="2" t="s">
        <v>943</v>
      </c>
      <c r="HPH513" s="2" t="s">
        <v>943</v>
      </c>
      <c r="HPI513" s="2" t="s">
        <v>943</v>
      </c>
      <c r="HPJ513" s="2" t="s">
        <v>943</v>
      </c>
      <c r="HPK513" s="2" t="s">
        <v>943</v>
      </c>
      <c r="HPL513" s="2" t="s">
        <v>943</v>
      </c>
      <c r="HPM513" s="2" t="s">
        <v>943</v>
      </c>
      <c r="HPN513" s="2" t="s">
        <v>943</v>
      </c>
      <c r="HPO513" s="2" t="s">
        <v>943</v>
      </c>
      <c r="HPP513" s="2" t="s">
        <v>943</v>
      </c>
      <c r="HPQ513" s="2" t="s">
        <v>943</v>
      </c>
      <c r="HPR513" s="2" t="s">
        <v>943</v>
      </c>
      <c r="HPS513" s="2" t="s">
        <v>943</v>
      </c>
      <c r="HPT513" s="2" t="s">
        <v>943</v>
      </c>
      <c r="HPU513" s="2" t="s">
        <v>943</v>
      </c>
      <c r="HPV513" s="2" t="s">
        <v>943</v>
      </c>
      <c r="HPW513" s="2" t="s">
        <v>943</v>
      </c>
      <c r="HPX513" s="2" t="s">
        <v>943</v>
      </c>
      <c r="HPY513" s="2" t="s">
        <v>943</v>
      </c>
      <c r="HPZ513" s="2" t="s">
        <v>943</v>
      </c>
      <c r="HQA513" s="2" t="s">
        <v>943</v>
      </c>
      <c r="HQB513" s="2" t="s">
        <v>943</v>
      </c>
      <c r="HQC513" s="2" t="s">
        <v>943</v>
      </c>
      <c r="HQD513" s="2" t="s">
        <v>943</v>
      </c>
      <c r="HQE513" s="2" t="s">
        <v>943</v>
      </c>
      <c r="HQF513" s="2" t="s">
        <v>943</v>
      </c>
      <c r="HQG513" s="2" t="s">
        <v>943</v>
      </c>
      <c r="HQH513" s="2" t="s">
        <v>943</v>
      </c>
      <c r="HQI513" s="2" t="s">
        <v>943</v>
      </c>
      <c r="HQJ513" s="2" t="s">
        <v>943</v>
      </c>
      <c r="HQK513" s="2" t="s">
        <v>943</v>
      </c>
      <c r="HQL513" s="2" t="s">
        <v>943</v>
      </c>
      <c r="HQM513" s="2" t="s">
        <v>943</v>
      </c>
      <c r="HQN513" s="2" t="s">
        <v>943</v>
      </c>
      <c r="HQO513" s="2" t="s">
        <v>943</v>
      </c>
      <c r="HQP513" s="2" t="s">
        <v>943</v>
      </c>
      <c r="HQQ513" s="2" t="s">
        <v>943</v>
      </c>
      <c r="HQR513" s="2" t="s">
        <v>943</v>
      </c>
      <c r="HQS513" s="2" t="s">
        <v>943</v>
      </c>
      <c r="HQT513" s="2" t="s">
        <v>943</v>
      </c>
      <c r="HQU513" s="2" t="s">
        <v>943</v>
      </c>
      <c r="HQV513" s="2" t="s">
        <v>943</v>
      </c>
      <c r="HQW513" s="2" t="s">
        <v>943</v>
      </c>
      <c r="HQX513" s="2" t="s">
        <v>943</v>
      </c>
      <c r="HQY513" s="2" t="s">
        <v>943</v>
      </c>
      <c r="HQZ513" s="2" t="s">
        <v>943</v>
      </c>
      <c r="HRA513" s="2" t="s">
        <v>943</v>
      </c>
      <c r="HRB513" s="2" t="s">
        <v>943</v>
      </c>
      <c r="HRC513" s="2" t="s">
        <v>943</v>
      </c>
      <c r="HRD513" s="2" t="s">
        <v>943</v>
      </c>
      <c r="HRE513" s="2" t="s">
        <v>943</v>
      </c>
      <c r="HRF513" s="2" t="s">
        <v>943</v>
      </c>
      <c r="HRG513" s="2" t="s">
        <v>943</v>
      </c>
      <c r="HRH513" s="2" t="s">
        <v>943</v>
      </c>
      <c r="HRI513" s="2" t="s">
        <v>943</v>
      </c>
      <c r="HRJ513" s="2" t="s">
        <v>943</v>
      </c>
      <c r="HRK513" s="2" t="s">
        <v>943</v>
      </c>
      <c r="HRL513" s="2" t="s">
        <v>943</v>
      </c>
      <c r="HRM513" s="2" t="s">
        <v>943</v>
      </c>
      <c r="HRN513" s="2" t="s">
        <v>943</v>
      </c>
      <c r="HRO513" s="2" t="s">
        <v>943</v>
      </c>
      <c r="HRP513" s="2" t="s">
        <v>943</v>
      </c>
      <c r="HRQ513" s="2" t="s">
        <v>943</v>
      </c>
      <c r="HRR513" s="2" t="s">
        <v>943</v>
      </c>
      <c r="HRS513" s="2" t="s">
        <v>943</v>
      </c>
      <c r="HRT513" s="2" t="s">
        <v>943</v>
      </c>
      <c r="HRU513" s="2" t="s">
        <v>943</v>
      </c>
      <c r="HRV513" s="2" t="s">
        <v>943</v>
      </c>
      <c r="HRW513" s="2" t="s">
        <v>943</v>
      </c>
      <c r="HRX513" s="2" t="s">
        <v>943</v>
      </c>
      <c r="HRY513" s="2" t="s">
        <v>943</v>
      </c>
      <c r="HRZ513" s="2" t="s">
        <v>943</v>
      </c>
      <c r="HSA513" s="2" t="s">
        <v>943</v>
      </c>
      <c r="HSB513" s="2" t="s">
        <v>943</v>
      </c>
      <c r="HSC513" s="2" t="s">
        <v>943</v>
      </c>
      <c r="HSD513" s="2" t="s">
        <v>943</v>
      </c>
      <c r="HSE513" s="2" t="s">
        <v>943</v>
      </c>
      <c r="HSF513" s="2" t="s">
        <v>943</v>
      </c>
      <c r="HSG513" s="2" t="s">
        <v>943</v>
      </c>
      <c r="HSH513" s="2" t="s">
        <v>943</v>
      </c>
      <c r="HSI513" s="2" t="s">
        <v>943</v>
      </c>
      <c r="HSJ513" s="2" t="s">
        <v>943</v>
      </c>
      <c r="HSK513" s="2" t="s">
        <v>943</v>
      </c>
      <c r="HSL513" s="2" t="s">
        <v>943</v>
      </c>
      <c r="HSM513" s="2" t="s">
        <v>943</v>
      </c>
      <c r="HSN513" s="2" t="s">
        <v>943</v>
      </c>
      <c r="HSO513" s="2" t="s">
        <v>943</v>
      </c>
      <c r="HSP513" s="2" t="s">
        <v>943</v>
      </c>
      <c r="HSQ513" s="2" t="s">
        <v>943</v>
      </c>
      <c r="HSR513" s="2" t="s">
        <v>943</v>
      </c>
      <c r="HSS513" s="2" t="s">
        <v>943</v>
      </c>
      <c r="HST513" s="2" t="s">
        <v>943</v>
      </c>
      <c r="HSU513" s="2" t="s">
        <v>943</v>
      </c>
      <c r="HSV513" s="2" t="s">
        <v>943</v>
      </c>
      <c r="HSW513" s="2" t="s">
        <v>943</v>
      </c>
      <c r="HSX513" s="2" t="s">
        <v>943</v>
      </c>
      <c r="HSY513" s="2" t="s">
        <v>943</v>
      </c>
      <c r="HSZ513" s="2" t="s">
        <v>943</v>
      </c>
      <c r="HTA513" s="2" t="s">
        <v>943</v>
      </c>
      <c r="HTB513" s="2" t="s">
        <v>943</v>
      </c>
      <c r="HTC513" s="2" t="s">
        <v>943</v>
      </c>
      <c r="HTD513" s="2" t="s">
        <v>943</v>
      </c>
      <c r="HTE513" s="2" t="s">
        <v>943</v>
      </c>
      <c r="HTF513" s="2" t="s">
        <v>943</v>
      </c>
      <c r="HTG513" s="2" t="s">
        <v>943</v>
      </c>
      <c r="HTH513" s="2" t="s">
        <v>943</v>
      </c>
      <c r="HTI513" s="2" t="s">
        <v>943</v>
      </c>
      <c r="HTJ513" s="2" t="s">
        <v>943</v>
      </c>
      <c r="HTK513" s="2" t="s">
        <v>943</v>
      </c>
      <c r="HTL513" s="2" t="s">
        <v>943</v>
      </c>
      <c r="HTM513" s="2" t="s">
        <v>943</v>
      </c>
      <c r="HTN513" s="2" t="s">
        <v>943</v>
      </c>
      <c r="HTO513" s="2" t="s">
        <v>943</v>
      </c>
      <c r="HTP513" s="2" t="s">
        <v>943</v>
      </c>
      <c r="HTQ513" s="2" t="s">
        <v>943</v>
      </c>
      <c r="HTR513" s="2" t="s">
        <v>943</v>
      </c>
      <c r="HTS513" s="2" t="s">
        <v>943</v>
      </c>
      <c r="HTT513" s="2" t="s">
        <v>943</v>
      </c>
      <c r="HTU513" s="2" t="s">
        <v>943</v>
      </c>
      <c r="HTV513" s="2" t="s">
        <v>943</v>
      </c>
      <c r="HTW513" s="2" t="s">
        <v>943</v>
      </c>
      <c r="HTX513" s="2" t="s">
        <v>943</v>
      </c>
      <c r="HTY513" s="2" t="s">
        <v>943</v>
      </c>
      <c r="HTZ513" s="2" t="s">
        <v>943</v>
      </c>
      <c r="HUA513" s="2" t="s">
        <v>943</v>
      </c>
      <c r="HUB513" s="2" t="s">
        <v>943</v>
      </c>
      <c r="HUC513" s="2" t="s">
        <v>943</v>
      </c>
      <c r="HUD513" s="2" t="s">
        <v>943</v>
      </c>
      <c r="HUE513" s="2" t="s">
        <v>943</v>
      </c>
      <c r="HUF513" s="2" t="s">
        <v>943</v>
      </c>
      <c r="HUG513" s="2" t="s">
        <v>943</v>
      </c>
      <c r="HUH513" s="2" t="s">
        <v>943</v>
      </c>
      <c r="HUI513" s="2" t="s">
        <v>943</v>
      </c>
      <c r="HUJ513" s="2" t="s">
        <v>943</v>
      </c>
      <c r="HUK513" s="2" t="s">
        <v>943</v>
      </c>
      <c r="HUL513" s="2" t="s">
        <v>943</v>
      </c>
      <c r="HUM513" s="2" t="s">
        <v>943</v>
      </c>
      <c r="HUN513" s="2" t="s">
        <v>943</v>
      </c>
      <c r="HUO513" s="2" t="s">
        <v>943</v>
      </c>
      <c r="HUP513" s="2" t="s">
        <v>943</v>
      </c>
      <c r="HUQ513" s="2" t="s">
        <v>943</v>
      </c>
      <c r="HUR513" s="2" t="s">
        <v>943</v>
      </c>
      <c r="HUS513" s="2" t="s">
        <v>943</v>
      </c>
      <c r="HUT513" s="2" t="s">
        <v>943</v>
      </c>
      <c r="HUU513" s="2" t="s">
        <v>943</v>
      </c>
      <c r="HUV513" s="2" t="s">
        <v>943</v>
      </c>
      <c r="HUW513" s="2" t="s">
        <v>943</v>
      </c>
      <c r="HUX513" s="2" t="s">
        <v>943</v>
      </c>
      <c r="HUY513" s="2" t="s">
        <v>943</v>
      </c>
      <c r="HUZ513" s="2" t="s">
        <v>943</v>
      </c>
      <c r="HVA513" s="2" t="s">
        <v>943</v>
      </c>
      <c r="HVB513" s="2" t="s">
        <v>943</v>
      </c>
      <c r="HVC513" s="2" t="s">
        <v>943</v>
      </c>
      <c r="HVD513" s="2" t="s">
        <v>943</v>
      </c>
      <c r="HVE513" s="2" t="s">
        <v>943</v>
      </c>
      <c r="HVF513" s="2" t="s">
        <v>943</v>
      </c>
      <c r="HVG513" s="2" t="s">
        <v>943</v>
      </c>
      <c r="HVH513" s="2" t="s">
        <v>943</v>
      </c>
      <c r="HVI513" s="2" t="s">
        <v>943</v>
      </c>
      <c r="HVJ513" s="2" t="s">
        <v>943</v>
      </c>
      <c r="HVK513" s="2" t="s">
        <v>943</v>
      </c>
      <c r="HVL513" s="2" t="s">
        <v>943</v>
      </c>
      <c r="HVM513" s="2" t="s">
        <v>943</v>
      </c>
      <c r="HVN513" s="2" t="s">
        <v>943</v>
      </c>
      <c r="HVO513" s="2" t="s">
        <v>943</v>
      </c>
      <c r="HVP513" s="2" t="s">
        <v>943</v>
      </c>
      <c r="HVQ513" s="2" t="s">
        <v>943</v>
      </c>
      <c r="HVR513" s="2" t="s">
        <v>943</v>
      </c>
      <c r="HVS513" s="2" t="s">
        <v>943</v>
      </c>
      <c r="HVT513" s="2" t="s">
        <v>943</v>
      </c>
      <c r="HVU513" s="2" t="s">
        <v>943</v>
      </c>
      <c r="HVV513" s="2" t="s">
        <v>943</v>
      </c>
      <c r="HVW513" s="2" t="s">
        <v>943</v>
      </c>
      <c r="HVX513" s="2" t="s">
        <v>943</v>
      </c>
      <c r="HVY513" s="2" t="s">
        <v>943</v>
      </c>
      <c r="HVZ513" s="2" t="s">
        <v>943</v>
      </c>
      <c r="HWA513" s="2" t="s">
        <v>943</v>
      </c>
      <c r="HWB513" s="2" t="s">
        <v>943</v>
      </c>
      <c r="HWC513" s="2" t="s">
        <v>943</v>
      </c>
      <c r="HWD513" s="2" t="s">
        <v>943</v>
      </c>
      <c r="HWE513" s="2" t="s">
        <v>943</v>
      </c>
      <c r="HWF513" s="2" t="s">
        <v>943</v>
      </c>
      <c r="HWG513" s="2" t="s">
        <v>943</v>
      </c>
      <c r="HWH513" s="2" t="s">
        <v>943</v>
      </c>
      <c r="HWI513" s="2" t="s">
        <v>943</v>
      </c>
      <c r="HWJ513" s="2" t="s">
        <v>943</v>
      </c>
      <c r="HWK513" s="2" t="s">
        <v>943</v>
      </c>
      <c r="HWL513" s="2" t="s">
        <v>943</v>
      </c>
      <c r="HWM513" s="2" t="s">
        <v>943</v>
      </c>
      <c r="HWN513" s="2" t="s">
        <v>943</v>
      </c>
      <c r="HWO513" s="2" t="s">
        <v>943</v>
      </c>
      <c r="HWP513" s="2" t="s">
        <v>943</v>
      </c>
      <c r="HWQ513" s="2" t="s">
        <v>943</v>
      </c>
      <c r="HWR513" s="2" t="s">
        <v>943</v>
      </c>
      <c r="HWS513" s="2" t="s">
        <v>943</v>
      </c>
      <c r="HWT513" s="2" t="s">
        <v>943</v>
      </c>
      <c r="HWU513" s="2" t="s">
        <v>943</v>
      </c>
      <c r="HWV513" s="2" t="s">
        <v>943</v>
      </c>
      <c r="HWW513" s="2" t="s">
        <v>943</v>
      </c>
      <c r="HWX513" s="2" t="s">
        <v>943</v>
      </c>
      <c r="HWY513" s="2" t="s">
        <v>943</v>
      </c>
      <c r="HWZ513" s="2" t="s">
        <v>943</v>
      </c>
      <c r="HXA513" s="2" t="s">
        <v>943</v>
      </c>
      <c r="HXB513" s="2" t="s">
        <v>943</v>
      </c>
      <c r="HXC513" s="2" t="s">
        <v>943</v>
      </c>
      <c r="HXD513" s="2" t="s">
        <v>943</v>
      </c>
      <c r="HXE513" s="2" t="s">
        <v>943</v>
      </c>
      <c r="HXF513" s="2" t="s">
        <v>943</v>
      </c>
      <c r="HXG513" s="2" t="s">
        <v>943</v>
      </c>
      <c r="HXH513" s="2" t="s">
        <v>943</v>
      </c>
      <c r="HXI513" s="2" t="s">
        <v>943</v>
      </c>
      <c r="HXJ513" s="2" t="s">
        <v>943</v>
      </c>
      <c r="HXK513" s="2" t="s">
        <v>943</v>
      </c>
      <c r="HXL513" s="2" t="s">
        <v>943</v>
      </c>
      <c r="HXM513" s="2" t="s">
        <v>943</v>
      </c>
      <c r="HXN513" s="2" t="s">
        <v>943</v>
      </c>
      <c r="HXO513" s="2" t="s">
        <v>943</v>
      </c>
      <c r="HXP513" s="2" t="s">
        <v>943</v>
      </c>
      <c r="HXQ513" s="2" t="s">
        <v>943</v>
      </c>
      <c r="HXR513" s="2" t="s">
        <v>943</v>
      </c>
      <c r="HXS513" s="2" t="s">
        <v>943</v>
      </c>
      <c r="HXT513" s="2" t="s">
        <v>943</v>
      </c>
      <c r="HXU513" s="2" t="s">
        <v>943</v>
      </c>
      <c r="HXV513" s="2" t="s">
        <v>943</v>
      </c>
      <c r="HXW513" s="2" t="s">
        <v>943</v>
      </c>
      <c r="HXX513" s="2" t="s">
        <v>943</v>
      </c>
      <c r="HXY513" s="2" t="s">
        <v>943</v>
      </c>
      <c r="HXZ513" s="2" t="s">
        <v>943</v>
      </c>
      <c r="HYA513" s="2" t="s">
        <v>943</v>
      </c>
      <c r="HYB513" s="2" t="s">
        <v>943</v>
      </c>
      <c r="HYC513" s="2" t="s">
        <v>943</v>
      </c>
      <c r="HYD513" s="2" t="s">
        <v>943</v>
      </c>
      <c r="HYE513" s="2" t="s">
        <v>943</v>
      </c>
      <c r="HYF513" s="2" t="s">
        <v>943</v>
      </c>
      <c r="HYG513" s="2" t="s">
        <v>943</v>
      </c>
      <c r="HYH513" s="2" t="s">
        <v>943</v>
      </c>
      <c r="HYI513" s="2" t="s">
        <v>943</v>
      </c>
      <c r="HYJ513" s="2" t="s">
        <v>943</v>
      </c>
      <c r="HYK513" s="2" t="s">
        <v>943</v>
      </c>
      <c r="HYL513" s="2" t="s">
        <v>943</v>
      </c>
      <c r="HYM513" s="2" t="s">
        <v>943</v>
      </c>
      <c r="HYN513" s="2" t="s">
        <v>943</v>
      </c>
      <c r="HYO513" s="2" t="s">
        <v>943</v>
      </c>
      <c r="HYP513" s="2" t="s">
        <v>943</v>
      </c>
      <c r="HYQ513" s="2" t="s">
        <v>943</v>
      </c>
      <c r="HYR513" s="2" t="s">
        <v>943</v>
      </c>
      <c r="HYS513" s="2" t="s">
        <v>943</v>
      </c>
      <c r="HYT513" s="2" t="s">
        <v>943</v>
      </c>
      <c r="HYU513" s="2" t="s">
        <v>943</v>
      </c>
      <c r="HYV513" s="2" t="s">
        <v>943</v>
      </c>
      <c r="HYW513" s="2" t="s">
        <v>943</v>
      </c>
      <c r="HYX513" s="2" t="s">
        <v>943</v>
      </c>
      <c r="HYY513" s="2" t="s">
        <v>943</v>
      </c>
      <c r="HYZ513" s="2" t="s">
        <v>943</v>
      </c>
      <c r="HZA513" s="2" t="s">
        <v>943</v>
      </c>
      <c r="HZB513" s="2" t="s">
        <v>943</v>
      </c>
      <c r="HZC513" s="2" t="s">
        <v>943</v>
      </c>
      <c r="HZD513" s="2" t="s">
        <v>943</v>
      </c>
      <c r="HZE513" s="2" t="s">
        <v>943</v>
      </c>
      <c r="HZF513" s="2" t="s">
        <v>943</v>
      </c>
      <c r="HZG513" s="2" t="s">
        <v>943</v>
      </c>
      <c r="HZH513" s="2" t="s">
        <v>943</v>
      </c>
      <c r="HZI513" s="2" t="s">
        <v>943</v>
      </c>
      <c r="HZJ513" s="2" t="s">
        <v>943</v>
      </c>
      <c r="HZK513" s="2" t="s">
        <v>943</v>
      </c>
      <c r="HZL513" s="2" t="s">
        <v>943</v>
      </c>
      <c r="HZM513" s="2" t="s">
        <v>943</v>
      </c>
      <c r="HZN513" s="2" t="s">
        <v>943</v>
      </c>
      <c r="HZO513" s="2" t="s">
        <v>943</v>
      </c>
      <c r="HZP513" s="2" t="s">
        <v>943</v>
      </c>
      <c r="HZQ513" s="2" t="s">
        <v>943</v>
      </c>
      <c r="HZR513" s="2" t="s">
        <v>943</v>
      </c>
      <c r="HZS513" s="2" t="s">
        <v>943</v>
      </c>
      <c r="HZT513" s="2" t="s">
        <v>943</v>
      </c>
      <c r="HZU513" s="2" t="s">
        <v>943</v>
      </c>
      <c r="HZV513" s="2" t="s">
        <v>943</v>
      </c>
      <c r="HZW513" s="2" t="s">
        <v>943</v>
      </c>
      <c r="HZX513" s="2" t="s">
        <v>943</v>
      </c>
      <c r="HZY513" s="2" t="s">
        <v>943</v>
      </c>
      <c r="HZZ513" s="2" t="s">
        <v>943</v>
      </c>
      <c r="IAA513" s="2" t="s">
        <v>943</v>
      </c>
      <c r="IAB513" s="2" t="s">
        <v>943</v>
      </c>
      <c r="IAC513" s="2" t="s">
        <v>943</v>
      </c>
      <c r="IAD513" s="2" t="s">
        <v>943</v>
      </c>
      <c r="IAE513" s="2" t="s">
        <v>943</v>
      </c>
      <c r="IAF513" s="2" t="s">
        <v>943</v>
      </c>
      <c r="IAG513" s="2" t="s">
        <v>943</v>
      </c>
      <c r="IAH513" s="2" t="s">
        <v>943</v>
      </c>
      <c r="IAI513" s="2" t="s">
        <v>943</v>
      </c>
      <c r="IAJ513" s="2" t="s">
        <v>943</v>
      </c>
      <c r="IAK513" s="2" t="s">
        <v>943</v>
      </c>
      <c r="IAL513" s="2" t="s">
        <v>943</v>
      </c>
      <c r="IAM513" s="2" t="s">
        <v>943</v>
      </c>
      <c r="IAN513" s="2" t="s">
        <v>943</v>
      </c>
      <c r="IAO513" s="2" t="s">
        <v>943</v>
      </c>
      <c r="IAP513" s="2" t="s">
        <v>943</v>
      </c>
      <c r="IAQ513" s="2" t="s">
        <v>943</v>
      </c>
      <c r="IAR513" s="2" t="s">
        <v>943</v>
      </c>
      <c r="IAS513" s="2" t="s">
        <v>943</v>
      </c>
      <c r="IAT513" s="2" t="s">
        <v>943</v>
      </c>
      <c r="IAU513" s="2" t="s">
        <v>943</v>
      </c>
      <c r="IAV513" s="2" t="s">
        <v>943</v>
      </c>
      <c r="IAW513" s="2" t="s">
        <v>943</v>
      </c>
      <c r="IAX513" s="2" t="s">
        <v>943</v>
      </c>
      <c r="IAY513" s="2" t="s">
        <v>943</v>
      </c>
      <c r="IAZ513" s="2" t="s">
        <v>943</v>
      </c>
      <c r="IBA513" s="2" t="s">
        <v>943</v>
      </c>
      <c r="IBB513" s="2" t="s">
        <v>943</v>
      </c>
      <c r="IBC513" s="2" t="s">
        <v>943</v>
      </c>
      <c r="IBD513" s="2" t="s">
        <v>943</v>
      </c>
      <c r="IBE513" s="2" t="s">
        <v>943</v>
      </c>
      <c r="IBF513" s="2" t="s">
        <v>943</v>
      </c>
      <c r="IBG513" s="2" t="s">
        <v>943</v>
      </c>
      <c r="IBH513" s="2" t="s">
        <v>943</v>
      </c>
      <c r="IBI513" s="2" t="s">
        <v>943</v>
      </c>
      <c r="IBJ513" s="2" t="s">
        <v>943</v>
      </c>
      <c r="IBK513" s="2" t="s">
        <v>943</v>
      </c>
      <c r="IBL513" s="2" t="s">
        <v>943</v>
      </c>
      <c r="IBM513" s="2" t="s">
        <v>943</v>
      </c>
      <c r="IBN513" s="2" t="s">
        <v>943</v>
      </c>
      <c r="IBO513" s="2" t="s">
        <v>943</v>
      </c>
      <c r="IBP513" s="2" t="s">
        <v>943</v>
      </c>
      <c r="IBQ513" s="2" t="s">
        <v>943</v>
      </c>
      <c r="IBR513" s="2" t="s">
        <v>943</v>
      </c>
      <c r="IBS513" s="2" t="s">
        <v>943</v>
      </c>
      <c r="IBT513" s="2" t="s">
        <v>943</v>
      </c>
      <c r="IBU513" s="2" t="s">
        <v>943</v>
      </c>
      <c r="IBV513" s="2" t="s">
        <v>943</v>
      </c>
      <c r="IBW513" s="2" t="s">
        <v>943</v>
      </c>
      <c r="IBX513" s="2" t="s">
        <v>943</v>
      </c>
      <c r="IBY513" s="2" t="s">
        <v>943</v>
      </c>
      <c r="IBZ513" s="2" t="s">
        <v>943</v>
      </c>
      <c r="ICA513" s="2" t="s">
        <v>943</v>
      </c>
      <c r="ICB513" s="2" t="s">
        <v>943</v>
      </c>
      <c r="ICC513" s="2" t="s">
        <v>943</v>
      </c>
      <c r="ICD513" s="2" t="s">
        <v>943</v>
      </c>
      <c r="ICE513" s="2" t="s">
        <v>943</v>
      </c>
      <c r="ICF513" s="2" t="s">
        <v>943</v>
      </c>
      <c r="ICG513" s="2" t="s">
        <v>943</v>
      </c>
      <c r="ICH513" s="2" t="s">
        <v>943</v>
      </c>
      <c r="ICI513" s="2" t="s">
        <v>943</v>
      </c>
      <c r="ICJ513" s="2" t="s">
        <v>943</v>
      </c>
      <c r="ICK513" s="2" t="s">
        <v>943</v>
      </c>
      <c r="ICL513" s="2" t="s">
        <v>943</v>
      </c>
      <c r="ICM513" s="2" t="s">
        <v>943</v>
      </c>
      <c r="ICN513" s="2" t="s">
        <v>943</v>
      </c>
      <c r="ICO513" s="2" t="s">
        <v>943</v>
      </c>
      <c r="ICP513" s="2" t="s">
        <v>943</v>
      </c>
      <c r="ICQ513" s="2" t="s">
        <v>943</v>
      </c>
      <c r="ICR513" s="2" t="s">
        <v>943</v>
      </c>
      <c r="ICS513" s="2" t="s">
        <v>943</v>
      </c>
      <c r="ICT513" s="2" t="s">
        <v>943</v>
      </c>
      <c r="ICU513" s="2" t="s">
        <v>943</v>
      </c>
      <c r="ICV513" s="2" t="s">
        <v>943</v>
      </c>
      <c r="ICW513" s="2" t="s">
        <v>943</v>
      </c>
      <c r="ICX513" s="2" t="s">
        <v>943</v>
      </c>
      <c r="ICY513" s="2" t="s">
        <v>943</v>
      </c>
      <c r="ICZ513" s="2" t="s">
        <v>943</v>
      </c>
      <c r="IDA513" s="2" t="s">
        <v>943</v>
      </c>
      <c r="IDB513" s="2" t="s">
        <v>943</v>
      </c>
      <c r="IDC513" s="2" t="s">
        <v>943</v>
      </c>
      <c r="IDD513" s="2" t="s">
        <v>943</v>
      </c>
      <c r="IDE513" s="2" t="s">
        <v>943</v>
      </c>
      <c r="IDF513" s="2" t="s">
        <v>943</v>
      </c>
      <c r="IDG513" s="2" t="s">
        <v>943</v>
      </c>
      <c r="IDH513" s="2" t="s">
        <v>943</v>
      </c>
      <c r="IDI513" s="2" t="s">
        <v>943</v>
      </c>
      <c r="IDJ513" s="2" t="s">
        <v>943</v>
      </c>
      <c r="IDK513" s="2" t="s">
        <v>943</v>
      </c>
      <c r="IDL513" s="2" t="s">
        <v>943</v>
      </c>
      <c r="IDM513" s="2" t="s">
        <v>943</v>
      </c>
      <c r="IDN513" s="2" t="s">
        <v>943</v>
      </c>
      <c r="IDO513" s="2" t="s">
        <v>943</v>
      </c>
      <c r="IDP513" s="2" t="s">
        <v>943</v>
      </c>
      <c r="IDQ513" s="2" t="s">
        <v>943</v>
      </c>
      <c r="IDR513" s="2" t="s">
        <v>943</v>
      </c>
      <c r="IDS513" s="2" t="s">
        <v>943</v>
      </c>
      <c r="IDT513" s="2" t="s">
        <v>943</v>
      </c>
      <c r="IDU513" s="2" t="s">
        <v>943</v>
      </c>
      <c r="IDV513" s="2" t="s">
        <v>943</v>
      </c>
      <c r="IDW513" s="2" t="s">
        <v>943</v>
      </c>
      <c r="IDX513" s="2" t="s">
        <v>943</v>
      </c>
      <c r="IDY513" s="2" t="s">
        <v>943</v>
      </c>
      <c r="IDZ513" s="2" t="s">
        <v>943</v>
      </c>
      <c r="IEA513" s="2" t="s">
        <v>943</v>
      </c>
      <c r="IEB513" s="2" t="s">
        <v>943</v>
      </c>
      <c r="IEC513" s="2" t="s">
        <v>943</v>
      </c>
      <c r="IED513" s="2" t="s">
        <v>943</v>
      </c>
      <c r="IEE513" s="2" t="s">
        <v>943</v>
      </c>
      <c r="IEF513" s="2" t="s">
        <v>943</v>
      </c>
      <c r="IEG513" s="2" t="s">
        <v>943</v>
      </c>
      <c r="IEH513" s="2" t="s">
        <v>943</v>
      </c>
      <c r="IEI513" s="2" t="s">
        <v>943</v>
      </c>
      <c r="IEJ513" s="2" t="s">
        <v>943</v>
      </c>
      <c r="IEK513" s="2" t="s">
        <v>943</v>
      </c>
      <c r="IEL513" s="2" t="s">
        <v>943</v>
      </c>
      <c r="IEM513" s="2" t="s">
        <v>943</v>
      </c>
      <c r="IEN513" s="2" t="s">
        <v>943</v>
      </c>
      <c r="IEO513" s="2" t="s">
        <v>943</v>
      </c>
      <c r="IEP513" s="2" t="s">
        <v>943</v>
      </c>
      <c r="IEQ513" s="2" t="s">
        <v>943</v>
      </c>
      <c r="IER513" s="2" t="s">
        <v>943</v>
      </c>
      <c r="IES513" s="2" t="s">
        <v>943</v>
      </c>
      <c r="IET513" s="2" t="s">
        <v>943</v>
      </c>
      <c r="IEU513" s="2" t="s">
        <v>943</v>
      </c>
      <c r="IEV513" s="2" t="s">
        <v>943</v>
      </c>
      <c r="IEW513" s="2" t="s">
        <v>943</v>
      </c>
      <c r="IEX513" s="2" t="s">
        <v>943</v>
      </c>
      <c r="IEY513" s="2" t="s">
        <v>943</v>
      </c>
      <c r="IEZ513" s="2" t="s">
        <v>943</v>
      </c>
      <c r="IFA513" s="2" t="s">
        <v>943</v>
      </c>
      <c r="IFB513" s="2" t="s">
        <v>943</v>
      </c>
      <c r="IFC513" s="2" t="s">
        <v>943</v>
      </c>
      <c r="IFD513" s="2" t="s">
        <v>943</v>
      </c>
      <c r="IFE513" s="2" t="s">
        <v>943</v>
      </c>
      <c r="IFF513" s="2" t="s">
        <v>943</v>
      </c>
      <c r="IFG513" s="2" t="s">
        <v>943</v>
      </c>
      <c r="IFH513" s="2" t="s">
        <v>943</v>
      </c>
      <c r="IFI513" s="2" t="s">
        <v>943</v>
      </c>
      <c r="IFJ513" s="2" t="s">
        <v>943</v>
      </c>
      <c r="IFK513" s="2" t="s">
        <v>943</v>
      </c>
      <c r="IFL513" s="2" t="s">
        <v>943</v>
      </c>
      <c r="IFM513" s="2" t="s">
        <v>943</v>
      </c>
      <c r="IFN513" s="2" t="s">
        <v>943</v>
      </c>
      <c r="IFO513" s="2" t="s">
        <v>943</v>
      </c>
      <c r="IFP513" s="2" t="s">
        <v>943</v>
      </c>
      <c r="IFQ513" s="2" t="s">
        <v>943</v>
      </c>
      <c r="IFR513" s="2" t="s">
        <v>943</v>
      </c>
      <c r="IFS513" s="2" t="s">
        <v>943</v>
      </c>
      <c r="IFT513" s="2" t="s">
        <v>943</v>
      </c>
      <c r="IFU513" s="2" t="s">
        <v>943</v>
      </c>
      <c r="IFV513" s="2" t="s">
        <v>943</v>
      </c>
      <c r="IFW513" s="2" t="s">
        <v>943</v>
      </c>
      <c r="IFX513" s="2" t="s">
        <v>943</v>
      </c>
      <c r="IFY513" s="2" t="s">
        <v>943</v>
      </c>
      <c r="IFZ513" s="2" t="s">
        <v>943</v>
      </c>
      <c r="IGA513" s="2" t="s">
        <v>943</v>
      </c>
      <c r="IGB513" s="2" t="s">
        <v>943</v>
      </c>
      <c r="IGC513" s="2" t="s">
        <v>943</v>
      </c>
      <c r="IGD513" s="2" t="s">
        <v>943</v>
      </c>
      <c r="IGE513" s="2" t="s">
        <v>943</v>
      </c>
      <c r="IGF513" s="2" t="s">
        <v>943</v>
      </c>
      <c r="IGG513" s="2" t="s">
        <v>943</v>
      </c>
      <c r="IGH513" s="2" t="s">
        <v>943</v>
      </c>
      <c r="IGI513" s="2" t="s">
        <v>943</v>
      </c>
      <c r="IGJ513" s="2" t="s">
        <v>943</v>
      </c>
      <c r="IGK513" s="2" t="s">
        <v>943</v>
      </c>
      <c r="IGL513" s="2" t="s">
        <v>943</v>
      </c>
      <c r="IGM513" s="2" t="s">
        <v>943</v>
      </c>
      <c r="IGN513" s="2" t="s">
        <v>943</v>
      </c>
      <c r="IGO513" s="2" t="s">
        <v>943</v>
      </c>
      <c r="IGP513" s="2" t="s">
        <v>943</v>
      </c>
      <c r="IGQ513" s="2" t="s">
        <v>943</v>
      </c>
      <c r="IGR513" s="2" t="s">
        <v>943</v>
      </c>
      <c r="IGS513" s="2" t="s">
        <v>943</v>
      </c>
      <c r="IGT513" s="2" t="s">
        <v>943</v>
      </c>
      <c r="IGU513" s="2" t="s">
        <v>943</v>
      </c>
      <c r="IGV513" s="2" t="s">
        <v>943</v>
      </c>
      <c r="IGW513" s="2" t="s">
        <v>943</v>
      </c>
      <c r="IGX513" s="2" t="s">
        <v>943</v>
      </c>
      <c r="IGY513" s="2" t="s">
        <v>943</v>
      </c>
      <c r="IGZ513" s="2" t="s">
        <v>943</v>
      </c>
      <c r="IHA513" s="2" t="s">
        <v>943</v>
      </c>
      <c r="IHB513" s="2" t="s">
        <v>943</v>
      </c>
      <c r="IHC513" s="2" t="s">
        <v>943</v>
      </c>
      <c r="IHD513" s="2" t="s">
        <v>943</v>
      </c>
      <c r="IHE513" s="2" t="s">
        <v>943</v>
      </c>
      <c r="IHF513" s="2" t="s">
        <v>943</v>
      </c>
      <c r="IHG513" s="2" t="s">
        <v>943</v>
      </c>
      <c r="IHH513" s="2" t="s">
        <v>943</v>
      </c>
      <c r="IHI513" s="2" t="s">
        <v>943</v>
      </c>
      <c r="IHJ513" s="2" t="s">
        <v>943</v>
      </c>
      <c r="IHK513" s="2" t="s">
        <v>943</v>
      </c>
      <c r="IHL513" s="2" t="s">
        <v>943</v>
      </c>
      <c r="IHM513" s="2" t="s">
        <v>943</v>
      </c>
      <c r="IHN513" s="2" t="s">
        <v>943</v>
      </c>
      <c r="IHO513" s="2" t="s">
        <v>943</v>
      </c>
      <c r="IHP513" s="2" t="s">
        <v>943</v>
      </c>
      <c r="IHQ513" s="2" t="s">
        <v>943</v>
      </c>
      <c r="IHR513" s="2" t="s">
        <v>943</v>
      </c>
      <c r="IHS513" s="2" t="s">
        <v>943</v>
      </c>
      <c r="IHT513" s="2" t="s">
        <v>943</v>
      </c>
      <c r="IHU513" s="2" t="s">
        <v>943</v>
      </c>
      <c r="IHV513" s="2" t="s">
        <v>943</v>
      </c>
      <c r="IHW513" s="2" t="s">
        <v>943</v>
      </c>
      <c r="IHX513" s="2" t="s">
        <v>943</v>
      </c>
      <c r="IHY513" s="2" t="s">
        <v>943</v>
      </c>
      <c r="IHZ513" s="2" t="s">
        <v>943</v>
      </c>
      <c r="IIA513" s="2" t="s">
        <v>943</v>
      </c>
      <c r="IIB513" s="2" t="s">
        <v>943</v>
      </c>
      <c r="IIC513" s="2" t="s">
        <v>943</v>
      </c>
      <c r="IID513" s="2" t="s">
        <v>943</v>
      </c>
      <c r="IIE513" s="2" t="s">
        <v>943</v>
      </c>
      <c r="IIF513" s="2" t="s">
        <v>943</v>
      </c>
      <c r="IIG513" s="2" t="s">
        <v>943</v>
      </c>
      <c r="IIH513" s="2" t="s">
        <v>943</v>
      </c>
      <c r="III513" s="2" t="s">
        <v>943</v>
      </c>
      <c r="IIJ513" s="2" t="s">
        <v>943</v>
      </c>
      <c r="IIK513" s="2" t="s">
        <v>943</v>
      </c>
      <c r="IIL513" s="2" t="s">
        <v>943</v>
      </c>
      <c r="IIM513" s="2" t="s">
        <v>943</v>
      </c>
      <c r="IIN513" s="2" t="s">
        <v>943</v>
      </c>
      <c r="IIO513" s="2" t="s">
        <v>943</v>
      </c>
      <c r="IIP513" s="2" t="s">
        <v>943</v>
      </c>
      <c r="IIQ513" s="2" t="s">
        <v>943</v>
      </c>
      <c r="IIR513" s="2" t="s">
        <v>943</v>
      </c>
      <c r="IIS513" s="2" t="s">
        <v>943</v>
      </c>
      <c r="IIT513" s="2" t="s">
        <v>943</v>
      </c>
      <c r="IIU513" s="2" t="s">
        <v>943</v>
      </c>
      <c r="IIV513" s="2" t="s">
        <v>943</v>
      </c>
      <c r="IIW513" s="2" t="s">
        <v>943</v>
      </c>
      <c r="IIX513" s="2" t="s">
        <v>943</v>
      </c>
      <c r="IIY513" s="2" t="s">
        <v>943</v>
      </c>
      <c r="IIZ513" s="2" t="s">
        <v>943</v>
      </c>
      <c r="IJA513" s="2" t="s">
        <v>943</v>
      </c>
      <c r="IJB513" s="2" t="s">
        <v>943</v>
      </c>
      <c r="IJC513" s="2" t="s">
        <v>943</v>
      </c>
      <c r="IJD513" s="2" t="s">
        <v>943</v>
      </c>
      <c r="IJE513" s="2" t="s">
        <v>943</v>
      </c>
      <c r="IJF513" s="2" t="s">
        <v>943</v>
      </c>
      <c r="IJG513" s="2" t="s">
        <v>943</v>
      </c>
      <c r="IJH513" s="2" t="s">
        <v>943</v>
      </c>
      <c r="IJI513" s="2" t="s">
        <v>943</v>
      </c>
      <c r="IJJ513" s="2" t="s">
        <v>943</v>
      </c>
      <c r="IJK513" s="2" t="s">
        <v>943</v>
      </c>
      <c r="IJL513" s="2" t="s">
        <v>943</v>
      </c>
      <c r="IJM513" s="2" t="s">
        <v>943</v>
      </c>
      <c r="IJN513" s="2" t="s">
        <v>943</v>
      </c>
      <c r="IJO513" s="2" t="s">
        <v>943</v>
      </c>
      <c r="IJP513" s="2" t="s">
        <v>943</v>
      </c>
      <c r="IJQ513" s="2" t="s">
        <v>943</v>
      </c>
      <c r="IJR513" s="2" t="s">
        <v>943</v>
      </c>
      <c r="IJS513" s="2" t="s">
        <v>943</v>
      </c>
      <c r="IJT513" s="2" t="s">
        <v>943</v>
      </c>
      <c r="IJU513" s="2" t="s">
        <v>943</v>
      </c>
      <c r="IJV513" s="2" t="s">
        <v>943</v>
      </c>
      <c r="IJW513" s="2" t="s">
        <v>943</v>
      </c>
      <c r="IJX513" s="2" t="s">
        <v>943</v>
      </c>
      <c r="IJY513" s="2" t="s">
        <v>943</v>
      </c>
      <c r="IJZ513" s="2" t="s">
        <v>943</v>
      </c>
      <c r="IKA513" s="2" t="s">
        <v>943</v>
      </c>
      <c r="IKB513" s="2" t="s">
        <v>943</v>
      </c>
      <c r="IKC513" s="2" t="s">
        <v>943</v>
      </c>
      <c r="IKD513" s="2" t="s">
        <v>943</v>
      </c>
      <c r="IKE513" s="2" t="s">
        <v>943</v>
      </c>
      <c r="IKF513" s="2" t="s">
        <v>943</v>
      </c>
      <c r="IKG513" s="2" t="s">
        <v>943</v>
      </c>
      <c r="IKH513" s="2" t="s">
        <v>943</v>
      </c>
      <c r="IKI513" s="2" t="s">
        <v>943</v>
      </c>
      <c r="IKJ513" s="2" t="s">
        <v>943</v>
      </c>
      <c r="IKK513" s="2" t="s">
        <v>943</v>
      </c>
      <c r="IKL513" s="2" t="s">
        <v>943</v>
      </c>
      <c r="IKM513" s="2" t="s">
        <v>943</v>
      </c>
      <c r="IKN513" s="2" t="s">
        <v>943</v>
      </c>
      <c r="IKO513" s="2" t="s">
        <v>943</v>
      </c>
      <c r="IKP513" s="2" t="s">
        <v>943</v>
      </c>
      <c r="IKQ513" s="2" t="s">
        <v>943</v>
      </c>
      <c r="IKR513" s="2" t="s">
        <v>943</v>
      </c>
      <c r="IKS513" s="2" t="s">
        <v>943</v>
      </c>
      <c r="IKT513" s="2" t="s">
        <v>943</v>
      </c>
      <c r="IKU513" s="2" t="s">
        <v>943</v>
      </c>
      <c r="IKV513" s="2" t="s">
        <v>943</v>
      </c>
      <c r="IKW513" s="2" t="s">
        <v>943</v>
      </c>
      <c r="IKX513" s="2" t="s">
        <v>943</v>
      </c>
      <c r="IKY513" s="2" t="s">
        <v>943</v>
      </c>
      <c r="IKZ513" s="2" t="s">
        <v>943</v>
      </c>
      <c r="ILA513" s="2" t="s">
        <v>943</v>
      </c>
      <c r="ILB513" s="2" t="s">
        <v>943</v>
      </c>
      <c r="ILC513" s="2" t="s">
        <v>943</v>
      </c>
      <c r="ILD513" s="2" t="s">
        <v>943</v>
      </c>
      <c r="ILE513" s="2" t="s">
        <v>943</v>
      </c>
      <c r="ILF513" s="2" t="s">
        <v>943</v>
      </c>
      <c r="ILG513" s="2" t="s">
        <v>943</v>
      </c>
      <c r="ILH513" s="2" t="s">
        <v>943</v>
      </c>
      <c r="ILI513" s="2" t="s">
        <v>943</v>
      </c>
      <c r="ILJ513" s="2" t="s">
        <v>943</v>
      </c>
      <c r="ILK513" s="2" t="s">
        <v>943</v>
      </c>
      <c r="ILL513" s="2" t="s">
        <v>943</v>
      </c>
      <c r="ILM513" s="2" t="s">
        <v>943</v>
      </c>
      <c r="ILN513" s="2" t="s">
        <v>943</v>
      </c>
      <c r="ILO513" s="2" t="s">
        <v>943</v>
      </c>
      <c r="ILP513" s="2" t="s">
        <v>943</v>
      </c>
      <c r="ILQ513" s="2" t="s">
        <v>943</v>
      </c>
      <c r="ILR513" s="2" t="s">
        <v>943</v>
      </c>
      <c r="ILS513" s="2" t="s">
        <v>943</v>
      </c>
      <c r="ILT513" s="2" t="s">
        <v>943</v>
      </c>
      <c r="ILU513" s="2" t="s">
        <v>943</v>
      </c>
      <c r="ILV513" s="2" t="s">
        <v>943</v>
      </c>
      <c r="ILW513" s="2" t="s">
        <v>943</v>
      </c>
      <c r="ILX513" s="2" t="s">
        <v>943</v>
      </c>
      <c r="ILY513" s="2" t="s">
        <v>943</v>
      </c>
      <c r="ILZ513" s="2" t="s">
        <v>943</v>
      </c>
      <c r="IMA513" s="2" t="s">
        <v>943</v>
      </c>
      <c r="IMB513" s="2" t="s">
        <v>943</v>
      </c>
      <c r="IMC513" s="2" t="s">
        <v>943</v>
      </c>
      <c r="IMD513" s="2" t="s">
        <v>943</v>
      </c>
      <c r="IME513" s="2" t="s">
        <v>943</v>
      </c>
      <c r="IMF513" s="2" t="s">
        <v>943</v>
      </c>
      <c r="IMG513" s="2" t="s">
        <v>943</v>
      </c>
      <c r="IMH513" s="2" t="s">
        <v>943</v>
      </c>
      <c r="IMI513" s="2" t="s">
        <v>943</v>
      </c>
      <c r="IMJ513" s="2" t="s">
        <v>943</v>
      </c>
      <c r="IMK513" s="2" t="s">
        <v>943</v>
      </c>
      <c r="IML513" s="2" t="s">
        <v>943</v>
      </c>
      <c r="IMM513" s="2" t="s">
        <v>943</v>
      </c>
      <c r="IMN513" s="2" t="s">
        <v>943</v>
      </c>
      <c r="IMO513" s="2" t="s">
        <v>943</v>
      </c>
      <c r="IMP513" s="2" t="s">
        <v>943</v>
      </c>
      <c r="IMQ513" s="2" t="s">
        <v>943</v>
      </c>
      <c r="IMR513" s="2" t="s">
        <v>943</v>
      </c>
      <c r="IMS513" s="2" t="s">
        <v>943</v>
      </c>
      <c r="IMT513" s="2" t="s">
        <v>943</v>
      </c>
      <c r="IMU513" s="2" t="s">
        <v>943</v>
      </c>
      <c r="IMV513" s="2" t="s">
        <v>943</v>
      </c>
      <c r="IMW513" s="2" t="s">
        <v>943</v>
      </c>
      <c r="IMX513" s="2" t="s">
        <v>943</v>
      </c>
      <c r="IMY513" s="2" t="s">
        <v>943</v>
      </c>
      <c r="IMZ513" s="2" t="s">
        <v>943</v>
      </c>
      <c r="INA513" s="2" t="s">
        <v>943</v>
      </c>
      <c r="INB513" s="2" t="s">
        <v>943</v>
      </c>
      <c r="INC513" s="2" t="s">
        <v>943</v>
      </c>
      <c r="IND513" s="2" t="s">
        <v>943</v>
      </c>
      <c r="INE513" s="2" t="s">
        <v>943</v>
      </c>
      <c r="INF513" s="2" t="s">
        <v>943</v>
      </c>
      <c r="ING513" s="2" t="s">
        <v>943</v>
      </c>
      <c r="INH513" s="2" t="s">
        <v>943</v>
      </c>
      <c r="INI513" s="2" t="s">
        <v>943</v>
      </c>
      <c r="INJ513" s="2" t="s">
        <v>943</v>
      </c>
      <c r="INK513" s="2" t="s">
        <v>943</v>
      </c>
      <c r="INL513" s="2" t="s">
        <v>943</v>
      </c>
      <c r="INM513" s="2" t="s">
        <v>943</v>
      </c>
      <c r="INN513" s="2" t="s">
        <v>943</v>
      </c>
      <c r="INO513" s="2" t="s">
        <v>943</v>
      </c>
      <c r="INP513" s="2" t="s">
        <v>943</v>
      </c>
      <c r="INQ513" s="2" t="s">
        <v>943</v>
      </c>
      <c r="INR513" s="2" t="s">
        <v>943</v>
      </c>
      <c r="INS513" s="2" t="s">
        <v>943</v>
      </c>
      <c r="INT513" s="2" t="s">
        <v>943</v>
      </c>
      <c r="INU513" s="2" t="s">
        <v>943</v>
      </c>
      <c r="INV513" s="2" t="s">
        <v>943</v>
      </c>
      <c r="INW513" s="2" t="s">
        <v>943</v>
      </c>
      <c r="INX513" s="2" t="s">
        <v>943</v>
      </c>
      <c r="INY513" s="2" t="s">
        <v>943</v>
      </c>
      <c r="INZ513" s="2" t="s">
        <v>943</v>
      </c>
      <c r="IOA513" s="2" t="s">
        <v>943</v>
      </c>
      <c r="IOB513" s="2" t="s">
        <v>943</v>
      </c>
      <c r="IOC513" s="2" t="s">
        <v>943</v>
      </c>
      <c r="IOD513" s="2" t="s">
        <v>943</v>
      </c>
      <c r="IOE513" s="2" t="s">
        <v>943</v>
      </c>
      <c r="IOF513" s="2" t="s">
        <v>943</v>
      </c>
      <c r="IOG513" s="2" t="s">
        <v>943</v>
      </c>
      <c r="IOH513" s="2" t="s">
        <v>943</v>
      </c>
      <c r="IOI513" s="2" t="s">
        <v>943</v>
      </c>
      <c r="IOJ513" s="2" t="s">
        <v>943</v>
      </c>
      <c r="IOK513" s="2" t="s">
        <v>943</v>
      </c>
      <c r="IOL513" s="2" t="s">
        <v>943</v>
      </c>
      <c r="IOM513" s="2" t="s">
        <v>943</v>
      </c>
      <c r="ION513" s="2" t="s">
        <v>943</v>
      </c>
      <c r="IOO513" s="2" t="s">
        <v>943</v>
      </c>
      <c r="IOP513" s="2" t="s">
        <v>943</v>
      </c>
      <c r="IOQ513" s="2" t="s">
        <v>943</v>
      </c>
      <c r="IOR513" s="2" t="s">
        <v>943</v>
      </c>
      <c r="IOS513" s="2" t="s">
        <v>943</v>
      </c>
      <c r="IOT513" s="2" t="s">
        <v>943</v>
      </c>
      <c r="IOU513" s="2" t="s">
        <v>943</v>
      </c>
      <c r="IOV513" s="2" t="s">
        <v>943</v>
      </c>
      <c r="IOW513" s="2" t="s">
        <v>943</v>
      </c>
      <c r="IOX513" s="2" t="s">
        <v>943</v>
      </c>
      <c r="IOY513" s="2" t="s">
        <v>943</v>
      </c>
      <c r="IOZ513" s="2" t="s">
        <v>943</v>
      </c>
      <c r="IPA513" s="2" t="s">
        <v>943</v>
      </c>
      <c r="IPB513" s="2" t="s">
        <v>943</v>
      </c>
      <c r="IPC513" s="2" t="s">
        <v>943</v>
      </c>
      <c r="IPD513" s="2" t="s">
        <v>943</v>
      </c>
      <c r="IPE513" s="2" t="s">
        <v>943</v>
      </c>
      <c r="IPF513" s="2" t="s">
        <v>943</v>
      </c>
      <c r="IPG513" s="2" t="s">
        <v>943</v>
      </c>
      <c r="IPH513" s="2" t="s">
        <v>943</v>
      </c>
      <c r="IPI513" s="2" t="s">
        <v>943</v>
      </c>
      <c r="IPJ513" s="2" t="s">
        <v>943</v>
      </c>
      <c r="IPK513" s="2" t="s">
        <v>943</v>
      </c>
      <c r="IPL513" s="2" t="s">
        <v>943</v>
      </c>
      <c r="IPM513" s="2" t="s">
        <v>943</v>
      </c>
      <c r="IPN513" s="2" t="s">
        <v>943</v>
      </c>
      <c r="IPO513" s="2" t="s">
        <v>943</v>
      </c>
      <c r="IPP513" s="2" t="s">
        <v>943</v>
      </c>
      <c r="IPQ513" s="2" t="s">
        <v>943</v>
      </c>
      <c r="IPR513" s="2" t="s">
        <v>943</v>
      </c>
      <c r="IPS513" s="2" t="s">
        <v>943</v>
      </c>
      <c r="IPT513" s="2" t="s">
        <v>943</v>
      </c>
      <c r="IPU513" s="2" t="s">
        <v>943</v>
      </c>
      <c r="IPV513" s="2" t="s">
        <v>943</v>
      </c>
      <c r="IPW513" s="2" t="s">
        <v>943</v>
      </c>
      <c r="IPX513" s="2" t="s">
        <v>943</v>
      </c>
      <c r="IPY513" s="2" t="s">
        <v>943</v>
      </c>
      <c r="IPZ513" s="2" t="s">
        <v>943</v>
      </c>
      <c r="IQA513" s="2" t="s">
        <v>943</v>
      </c>
      <c r="IQB513" s="2" t="s">
        <v>943</v>
      </c>
      <c r="IQC513" s="2" t="s">
        <v>943</v>
      </c>
      <c r="IQD513" s="2" t="s">
        <v>943</v>
      </c>
      <c r="IQE513" s="2" t="s">
        <v>943</v>
      </c>
      <c r="IQF513" s="2" t="s">
        <v>943</v>
      </c>
      <c r="IQG513" s="2" t="s">
        <v>943</v>
      </c>
      <c r="IQH513" s="2" t="s">
        <v>943</v>
      </c>
      <c r="IQI513" s="2" t="s">
        <v>943</v>
      </c>
      <c r="IQJ513" s="2" t="s">
        <v>943</v>
      </c>
      <c r="IQK513" s="2" t="s">
        <v>943</v>
      </c>
      <c r="IQL513" s="2" t="s">
        <v>943</v>
      </c>
      <c r="IQM513" s="2" t="s">
        <v>943</v>
      </c>
      <c r="IQN513" s="2" t="s">
        <v>943</v>
      </c>
      <c r="IQO513" s="2" t="s">
        <v>943</v>
      </c>
      <c r="IQP513" s="2" t="s">
        <v>943</v>
      </c>
      <c r="IQQ513" s="2" t="s">
        <v>943</v>
      </c>
      <c r="IQR513" s="2" t="s">
        <v>943</v>
      </c>
      <c r="IQS513" s="2" t="s">
        <v>943</v>
      </c>
      <c r="IQT513" s="2" t="s">
        <v>943</v>
      </c>
      <c r="IQU513" s="2" t="s">
        <v>943</v>
      </c>
      <c r="IQV513" s="2" t="s">
        <v>943</v>
      </c>
      <c r="IQW513" s="2" t="s">
        <v>943</v>
      </c>
      <c r="IQX513" s="2" t="s">
        <v>943</v>
      </c>
      <c r="IQY513" s="2" t="s">
        <v>943</v>
      </c>
      <c r="IQZ513" s="2" t="s">
        <v>943</v>
      </c>
      <c r="IRA513" s="2" t="s">
        <v>943</v>
      </c>
      <c r="IRB513" s="2" t="s">
        <v>943</v>
      </c>
      <c r="IRC513" s="2" t="s">
        <v>943</v>
      </c>
      <c r="IRD513" s="2" t="s">
        <v>943</v>
      </c>
      <c r="IRE513" s="2" t="s">
        <v>943</v>
      </c>
      <c r="IRF513" s="2" t="s">
        <v>943</v>
      </c>
      <c r="IRG513" s="2" t="s">
        <v>943</v>
      </c>
      <c r="IRH513" s="2" t="s">
        <v>943</v>
      </c>
      <c r="IRI513" s="2" t="s">
        <v>943</v>
      </c>
      <c r="IRJ513" s="2" t="s">
        <v>943</v>
      </c>
      <c r="IRK513" s="2" t="s">
        <v>943</v>
      </c>
      <c r="IRL513" s="2" t="s">
        <v>943</v>
      </c>
      <c r="IRM513" s="2" t="s">
        <v>943</v>
      </c>
      <c r="IRN513" s="2" t="s">
        <v>943</v>
      </c>
      <c r="IRO513" s="2" t="s">
        <v>943</v>
      </c>
      <c r="IRP513" s="2" t="s">
        <v>943</v>
      </c>
      <c r="IRQ513" s="2" t="s">
        <v>943</v>
      </c>
      <c r="IRR513" s="2" t="s">
        <v>943</v>
      </c>
      <c r="IRS513" s="2" t="s">
        <v>943</v>
      </c>
      <c r="IRT513" s="2" t="s">
        <v>943</v>
      </c>
      <c r="IRU513" s="2" t="s">
        <v>943</v>
      </c>
      <c r="IRV513" s="2" t="s">
        <v>943</v>
      </c>
      <c r="IRW513" s="2" t="s">
        <v>943</v>
      </c>
      <c r="IRX513" s="2" t="s">
        <v>943</v>
      </c>
      <c r="IRY513" s="2" t="s">
        <v>943</v>
      </c>
      <c r="IRZ513" s="2" t="s">
        <v>943</v>
      </c>
      <c r="ISA513" s="2" t="s">
        <v>943</v>
      </c>
      <c r="ISB513" s="2" t="s">
        <v>943</v>
      </c>
      <c r="ISC513" s="2" t="s">
        <v>943</v>
      </c>
      <c r="ISD513" s="2" t="s">
        <v>943</v>
      </c>
      <c r="ISE513" s="2" t="s">
        <v>943</v>
      </c>
      <c r="ISF513" s="2" t="s">
        <v>943</v>
      </c>
      <c r="ISG513" s="2" t="s">
        <v>943</v>
      </c>
      <c r="ISH513" s="2" t="s">
        <v>943</v>
      </c>
      <c r="ISI513" s="2" t="s">
        <v>943</v>
      </c>
      <c r="ISJ513" s="2" t="s">
        <v>943</v>
      </c>
      <c r="ISK513" s="2" t="s">
        <v>943</v>
      </c>
      <c r="ISL513" s="2" t="s">
        <v>943</v>
      </c>
      <c r="ISM513" s="2" t="s">
        <v>943</v>
      </c>
      <c r="ISN513" s="2" t="s">
        <v>943</v>
      </c>
      <c r="ISO513" s="2" t="s">
        <v>943</v>
      </c>
      <c r="ISP513" s="2" t="s">
        <v>943</v>
      </c>
      <c r="ISQ513" s="2" t="s">
        <v>943</v>
      </c>
      <c r="ISR513" s="2" t="s">
        <v>943</v>
      </c>
      <c r="ISS513" s="2" t="s">
        <v>943</v>
      </c>
      <c r="IST513" s="2" t="s">
        <v>943</v>
      </c>
      <c r="ISU513" s="2" t="s">
        <v>943</v>
      </c>
      <c r="ISV513" s="2" t="s">
        <v>943</v>
      </c>
      <c r="ISW513" s="2" t="s">
        <v>943</v>
      </c>
      <c r="ISX513" s="2" t="s">
        <v>943</v>
      </c>
      <c r="ISY513" s="2" t="s">
        <v>943</v>
      </c>
      <c r="ISZ513" s="2" t="s">
        <v>943</v>
      </c>
      <c r="ITA513" s="2" t="s">
        <v>943</v>
      </c>
      <c r="ITB513" s="2" t="s">
        <v>943</v>
      </c>
      <c r="ITC513" s="2" t="s">
        <v>943</v>
      </c>
      <c r="ITD513" s="2" t="s">
        <v>943</v>
      </c>
      <c r="ITE513" s="2" t="s">
        <v>943</v>
      </c>
      <c r="ITF513" s="2" t="s">
        <v>943</v>
      </c>
      <c r="ITG513" s="2" t="s">
        <v>943</v>
      </c>
      <c r="ITH513" s="2" t="s">
        <v>943</v>
      </c>
      <c r="ITI513" s="2" t="s">
        <v>943</v>
      </c>
      <c r="ITJ513" s="2" t="s">
        <v>943</v>
      </c>
      <c r="ITK513" s="2" t="s">
        <v>943</v>
      </c>
      <c r="ITL513" s="2" t="s">
        <v>943</v>
      </c>
      <c r="ITM513" s="2" t="s">
        <v>943</v>
      </c>
      <c r="ITN513" s="2" t="s">
        <v>943</v>
      </c>
      <c r="ITO513" s="2" t="s">
        <v>943</v>
      </c>
      <c r="ITP513" s="2" t="s">
        <v>943</v>
      </c>
      <c r="ITQ513" s="2" t="s">
        <v>943</v>
      </c>
      <c r="ITR513" s="2" t="s">
        <v>943</v>
      </c>
      <c r="ITS513" s="2" t="s">
        <v>943</v>
      </c>
      <c r="ITT513" s="2" t="s">
        <v>943</v>
      </c>
      <c r="ITU513" s="2" t="s">
        <v>943</v>
      </c>
      <c r="ITV513" s="2" t="s">
        <v>943</v>
      </c>
      <c r="ITW513" s="2" t="s">
        <v>943</v>
      </c>
      <c r="ITX513" s="2" t="s">
        <v>943</v>
      </c>
      <c r="ITY513" s="2" t="s">
        <v>943</v>
      </c>
      <c r="ITZ513" s="2" t="s">
        <v>943</v>
      </c>
      <c r="IUA513" s="2" t="s">
        <v>943</v>
      </c>
      <c r="IUB513" s="2" t="s">
        <v>943</v>
      </c>
      <c r="IUC513" s="2" t="s">
        <v>943</v>
      </c>
      <c r="IUD513" s="2" t="s">
        <v>943</v>
      </c>
      <c r="IUE513" s="2" t="s">
        <v>943</v>
      </c>
      <c r="IUF513" s="2" t="s">
        <v>943</v>
      </c>
      <c r="IUG513" s="2" t="s">
        <v>943</v>
      </c>
      <c r="IUH513" s="2" t="s">
        <v>943</v>
      </c>
      <c r="IUI513" s="2" t="s">
        <v>943</v>
      </c>
      <c r="IUJ513" s="2" t="s">
        <v>943</v>
      </c>
      <c r="IUK513" s="2" t="s">
        <v>943</v>
      </c>
      <c r="IUL513" s="2" t="s">
        <v>943</v>
      </c>
      <c r="IUM513" s="2" t="s">
        <v>943</v>
      </c>
      <c r="IUN513" s="2" t="s">
        <v>943</v>
      </c>
      <c r="IUO513" s="2" t="s">
        <v>943</v>
      </c>
      <c r="IUP513" s="2" t="s">
        <v>943</v>
      </c>
      <c r="IUQ513" s="2" t="s">
        <v>943</v>
      </c>
      <c r="IUR513" s="2" t="s">
        <v>943</v>
      </c>
      <c r="IUS513" s="2" t="s">
        <v>943</v>
      </c>
      <c r="IUT513" s="2" t="s">
        <v>943</v>
      </c>
      <c r="IUU513" s="2" t="s">
        <v>943</v>
      </c>
      <c r="IUV513" s="2" t="s">
        <v>943</v>
      </c>
      <c r="IUW513" s="2" t="s">
        <v>943</v>
      </c>
      <c r="IUX513" s="2" t="s">
        <v>943</v>
      </c>
      <c r="IUY513" s="2" t="s">
        <v>943</v>
      </c>
      <c r="IUZ513" s="2" t="s">
        <v>943</v>
      </c>
      <c r="IVA513" s="2" t="s">
        <v>943</v>
      </c>
      <c r="IVB513" s="2" t="s">
        <v>943</v>
      </c>
      <c r="IVC513" s="2" t="s">
        <v>943</v>
      </c>
      <c r="IVD513" s="2" t="s">
        <v>943</v>
      </c>
      <c r="IVE513" s="2" t="s">
        <v>943</v>
      </c>
      <c r="IVF513" s="2" t="s">
        <v>943</v>
      </c>
      <c r="IVG513" s="2" t="s">
        <v>943</v>
      </c>
      <c r="IVH513" s="2" t="s">
        <v>943</v>
      </c>
      <c r="IVI513" s="2" t="s">
        <v>943</v>
      </c>
      <c r="IVJ513" s="2" t="s">
        <v>943</v>
      </c>
      <c r="IVK513" s="2" t="s">
        <v>943</v>
      </c>
      <c r="IVL513" s="2" t="s">
        <v>943</v>
      </c>
      <c r="IVM513" s="2" t="s">
        <v>943</v>
      </c>
      <c r="IVN513" s="2" t="s">
        <v>943</v>
      </c>
      <c r="IVO513" s="2" t="s">
        <v>943</v>
      </c>
      <c r="IVP513" s="2" t="s">
        <v>943</v>
      </c>
      <c r="IVQ513" s="2" t="s">
        <v>943</v>
      </c>
      <c r="IVR513" s="2" t="s">
        <v>943</v>
      </c>
      <c r="IVS513" s="2" t="s">
        <v>943</v>
      </c>
      <c r="IVT513" s="2" t="s">
        <v>943</v>
      </c>
      <c r="IVU513" s="2" t="s">
        <v>943</v>
      </c>
      <c r="IVV513" s="2" t="s">
        <v>943</v>
      </c>
      <c r="IVW513" s="2" t="s">
        <v>943</v>
      </c>
      <c r="IVX513" s="2" t="s">
        <v>943</v>
      </c>
      <c r="IVY513" s="2" t="s">
        <v>943</v>
      </c>
      <c r="IVZ513" s="2" t="s">
        <v>943</v>
      </c>
      <c r="IWA513" s="2" t="s">
        <v>943</v>
      </c>
      <c r="IWB513" s="2" t="s">
        <v>943</v>
      </c>
      <c r="IWC513" s="2" t="s">
        <v>943</v>
      </c>
      <c r="IWD513" s="2" t="s">
        <v>943</v>
      </c>
      <c r="IWE513" s="2" t="s">
        <v>943</v>
      </c>
      <c r="IWF513" s="2" t="s">
        <v>943</v>
      </c>
      <c r="IWG513" s="2" t="s">
        <v>943</v>
      </c>
      <c r="IWH513" s="2" t="s">
        <v>943</v>
      </c>
      <c r="IWI513" s="2" t="s">
        <v>943</v>
      </c>
      <c r="IWJ513" s="2" t="s">
        <v>943</v>
      </c>
      <c r="IWK513" s="2" t="s">
        <v>943</v>
      </c>
      <c r="IWL513" s="2" t="s">
        <v>943</v>
      </c>
      <c r="IWM513" s="2" t="s">
        <v>943</v>
      </c>
      <c r="IWN513" s="2" t="s">
        <v>943</v>
      </c>
      <c r="IWO513" s="2" t="s">
        <v>943</v>
      </c>
      <c r="IWP513" s="2" t="s">
        <v>943</v>
      </c>
      <c r="IWQ513" s="2" t="s">
        <v>943</v>
      </c>
      <c r="IWR513" s="2" t="s">
        <v>943</v>
      </c>
      <c r="IWS513" s="2" t="s">
        <v>943</v>
      </c>
      <c r="IWT513" s="2" t="s">
        <v>943</v>
      </c>
      <c r="IWU513" s="2" t="s">
        <v>943</v>
      </c>
      <c r="IWV513" s="2" t="s">
        <v>943</v>
      </c>
      <c r="IWW513" s="2" t="s">
        <v>943</v>
      </c>
      <c r="IWX513" s="2" t="s">
        <v>943</v>
      </c>
      <c r="IWY513" s="2" t="s">
        <v>943</v>
      </c>
      <c r="IWZ513" s="2" t="s">
        <v>943</v>
      </c>
      <c r="IXA513" s="2" t="s">
        <v>943</v>
      </c>
      <c r="IXB513" s="2" t="s">
        <v>943</v>
      </c>
      <c r="IXC513" s="2" t="s">
        <v>943</v>
      </c>
      <c r="IXD513" s="2" t="s">
        <v>943</v>
      </c>
      <c r="IXE513" s="2" t="s">
        <v>943</v>
      </c>
      <c r="IXF513" s="2" t="s">
        <v>943</v>
      </c>
      <c r="IXG513" s="2" t="s">
        <v>943</v>
      </c>
      <c r="IXH513" s="2" t="s">
        <v>943</v>
      </c>
      <c r="IXI513" s="2" t="s">
        <v>943</v>
      </c>
      <c r="IXJ513" s="2" t="s">
        <v>943</v>
      </c>
      <c r="IXK513" s="2" t="s">
        <v>943</v>
      </c>
      <c r="IXL513" s="2" t="s">
        <v>943</v>
      </c>
      <c r="IXM513" s="2" t="s">
        <v>943</v>
      </c>
      <c r="IXN513" s="2" t="s">
        <v>943</v>
      </c>
      <c r="IXO513" s="2" t="s">
        <v>943</v>
      </c>
      <c r="IXP513" s="2" t="s">
        <v>943</v>
      </c>
      <c r="IXQ513" s="2" t="s">
        <v>943</v>
      </c>
      <c r="IXR513" s="2" t="s">
        <v>943</v>
      </c>
      <c r="IXS513" s="2" t="s">
        <v>943</v>
      </c>
      <c r="IXT513" s="2" t="s">
        <v>943</v>
      </c>
      <c r="IXU513" s="2" t="s">
        <v>943</v>
      </c>
      <c r="IXV513" s="2" t="s">
        <v>943</v>
      </c>
      <c r="IXW513" s="2" t="s">
        <v>943</v>
      </c>
      <c r="IXX513" s="2" t="s">
        <v>943</v>
      </c>
      <c r="IXY513" s="2" t="s">
        <v>943</v>
      </c>
      <c r="IXZ513" s="2" t="s">
        <v>943</v>
      </c>
      <c r="IYA513" s="2" t="s">
        <v>943</v>
      </c>
      <c r="IYB513" s="2" t="s">
        <v>943</v>
      </c>
      <c r="IYC513" s="2" t="s">
        <v>943</v>
      </c>
      <c r="IYD513" s="2" t="s">
        <v>943</v>
      </c>
      <c r="IYE513" s="2" t="s">
        <v>943</v>
      </c>
      <c r="IYF513" s="2" t="s">
        <v>943</v>
      </c>
      <c r="IYG513" s="2" t="s">
        <v>943</v>
      </c>
      <c r="IYH513" s="2" t="s">
        <v>943</v>
      </c>
      <c r="IYI513" s="2" t="s">
        <v>943</v>
      </c>
      <c r="IYJ513" s="2" t="s">
        <v>943</v>
      </c>
      <c r="IYK513" s="2" t="s">
        <v>943</v>
      </c>
      <c r="IYL513" s="2" t="s">
        <v>943</v>
      </c>
      <c r="IYM513" s="2" t="s">
        <v>943</v>
      </c>
      <c r="IYN513" s="2" t="s">
        <v>943</v>
      </c>
      <c r="IYO513" s="2" t="s">
        <v>943</v>
      </c>
      <c r="IYP513" s="2" t="s">
        <v>943</v>
      </c>
      <c r="IYQ513" s="2" t="s">
        <v>943</v>
      </c>
      <c r="IYR513" s="2" t="s">
        <v>943</v>
      </c>
      <c r="IYS513" s="2" t="s">
        <v>943</v>
      </c>
      <c r="IYT513" s="2" t="s">
        <v>943</v>
      </c>
      <c r="IYU513" s="2" t="s">
        <v>943</v>
      </c>
      <c r="IYV513" s="2" t="s">
        <v>943</v>
      </c>
      <c r="IYW513" s="2" t="s">
        <v>943</v>
      </c>
      <c r="IYX513" s="2" t="s">
        <v>943</v>
      </c>
      <c r="IYY513" s="2" t="s">
        <v>943</v>
      </c>
      <c r="IYZ513" s="2" t="s">
        <v>943</v>
      </c>
      <c r="IZA513" s="2" t="s">
        <v>943</v>
      </c>
      <c r="IZB513" s="2" t="s">
        <v>943</v>
      </c>
      <c r="IZC513" s="2" t="s">
        <v>943</v>
      </c>
      <c r="IZD513" s="2" t="s">
        <v>943</v>
      </c>
      <c r="IZE513" s="2" t="s">
        <v>943</v>
      </c>
      <c r="IZF513" s="2" t="s">
        <v>943</v>
      </c>
      <c r="IZG513" s="2" t="s">
        <v>943</v>
      </c>
      <c r="IZH513" s="2" t="s">
        <v>943</v>
      </c>
      <c r="IZI513" s="2" t="s">
        <v>943</v>
      </c>
      <c r="IZJ513" s="2" t="s">
        <v>943</v>
      </c>
      <c r="IZK513" s="2" t="s">
        <v>943</v>
      </c>
      <c r="IZL513" s="2" t="s">
        <v>943</v>
      </c>
      <c r="IZM513" s="2" t="s">
        <v>943</v>
      </c>
      <c r="IZN513" s="2" t="s">
        <v>943</v>
      </c>
      <c r="IZO513" s="2" t="s">
        <v>943</v>
      </c>
      <c r="IZP513" s="2" t="s">
        <v>943</v>
      </c>
      <c r="IZQ513" s="2" t="s">
        <v>943</v>
      </c>
      <c r="IZR513" s="2" t="s">
        <v>943</v>
      </c>
      <c r="IZS513" s="2" t="s">
        <v>943</v>
      </c>
      <c r="IZT513" s="2" t="s">
        <v>943</v>
      </c>
      <c r="IZU513" s="2" t="s">
        <v>943</v>
      </c>
      <c r="IZV513" s="2" t="s">
        <v>943</v>
      </c>
      <c r="IZW513" s="2" t="s">
        <v>943</v>
      </c>
      <c r="IZX513" s="2" t="s">
        <v>943</v>
      </c>
      <c r="IZY513" s="2" t="s">
        <v>943</v>
      </c>
      <c r="IZZ513" s="2" t="s">
        <v>943</v>
      </c>
      <c r="JAA513" s="2" t="s">
        <v>943</v>
      </c>
      <c r="JAB513" s="2" t="s">
        <v>943</v>
      </c>
      <c r="JAC513" s="2" t="s">
        <v>943</v>
      </c>
      <c r="JAD513" s="2" t="s">
        <v>943</v>
      </c>
      <c r="JAE513" s="2" t="s">
        <v>943</v>
      </c>
      <c r="JAF513" s="2" t="s">
        <v>943</v>
      </c>
      <c r="JAG513" s="2" t="s">
        <v>943</v>
      </c>
      <c r="JAH513" s="2" t="s">
        <v>943</v>
      </c>
      <c r="JAI513" s="2" t="s">
        <v>943</v>
      </c>
      <c r="JAJ513" s="2" t="s">
        <v>943</v>
      </c>
      <c r="JAK513" s="2" t="s">
        <v>943</v>
      </c>
      <c r="JAL513" s="2" t="s">
        <v>943</v>
      </c>
      <c r="JAM513" s="2" t="s">
        <v>943</v>
      </c>
      <c r="JAN513" s="2" t="s">
        <v>943</v>
      </c>
      <c r="JAO513" s="2" t="s">
        <v>943</v>
      </c>
      <c r="JAP513" s="2" t="s">
        <v>943</v>
      </c>
      <c r="JAQ513" s="2" t="s">
        <v>943</v>
      </c>
      <c r="JAR513" s="2" t="s">
        <v>943</v>
      </c>
      <c r="JAS513" s="2" t="s">
        <v>943</v>
      </c>
      <c r="JAT513" s="2" t="s">
        <v>943</v>
      </c>
      <c r="JAU513" s="2" t="s">
        <v>943</v>
      </c>
      <c r="JAV513" s="2" t="s">
        <v>943</v>
      </c>
      <c r="JAW513" s="2" t="s">
        <v>943</v>
      </c>
      <c r="JAX513" s="2" t="s">
        <v>943</v>
      </c>
      <c r="JAY513" s="2" t="s">
        <v>943</v>
      </c>
      <c r="JAZ513" s="2" t="s">
        <v>943</v>
      </c>
      <c r="JBA513" s="2" t="s">
        <v>943</v>
      </c>
      <c r="JBB513" s="2" t="s">
        <v>943</v>
      </c>
      <c r="JBC513" s="2" t="s">
        <v>943</v>
      </c>
      <c r="JBD513" s="2" t="s">
        <v>943</v>
      </c>
      <c r="JBE513" s="2" t="s">
        <v>943</v>
      </c>
      <c r="JBF513" s="2" t="s">
        <v>943</v>
      </c>
      <c r="JBG513" s="2" t="s">
        <v>943</v>
      </c>
      <c r="JBH513" s="2" t="s">
        <v>943</v>
      </c>
      <c r="JBI513" s="2" t="s">
        <v>943</v>
      </c>
      <c r="JBJ513" s="2" t="s">
        <v>943</v>
      </c>
      <c r="JBK513" s="2" t="s">
        <v>943</v>
      </c>
      <c r="JBL513" s="2" t="s">
        <v>943</v>
      </c>
      <c r="JBM513" s="2" t="s">
        <v>943</v>
      </c>
      <c r="JBN513" s="2" t="s">
        <v>943</v>
      </c>
      <c r="JBO513" s="2" t="s">
        <v>943</v>
      </c>
      <c r="JBP513" s="2" t="s">
        <v>943</v>
      </c>
      <c r="JBQ513" s="2" t="s">
        <v>943</v>
      </c>
      <c r="JBR513" s="2" t="s">
        <v>943</v>
      </c>
      <c r="JBS513" s="2" t="s">
        <v>943</v>
      </c>
      <c r="JBT513" s="2" t="s">
        <v>943</v>
      </c>
      <c r="JBU513" s="2" t="s">
        <v>943</v>
      </c>
      <c r="JBV513" s="2" t="s">
        <v>943</v>
      </c>
      <c r="JBW513" s="2" t="s">
        <v>943</v>
      </c>
      <c r="JBX513" s="2" t="s">
        <v>943</v>
      </c>
      <c r="JBY513" s="2" t="s">
        <v>943</v>
      </c>
      <c r="JBZ513" s="2" t="s">
        <v>943</v>
      </c>
      <c r="JCA513" s="2" t="s">
        <v>943</v>
      </c>
      <c r="JCB513" s="2" t="s">
        <v>943</v>
      </c>
      <c r="JCC513" s="2" t="s">
        <v>943</v>
      </c>
      <c r="JCD513" s="2" t="s">
        <v>943</v>
      </c>
      <c r="JCE513" s="2" t="s">
        <v>943</v>
      </c>
      <c r="JCF513" s="2" t="s">
        <v>943</v>
      </c>
      <c r="JCG513" s="2" t="s">
        <v>943</v>
      </c>
      <c r="JCH513" s="2" t="s">
        <v>943</v>
      </c>
      <c r="JCI513" s="2" t="s">
        <v>943</v>
      </c>
      <c r="JCJ513" s="2" t="s">
        <v>943</v>
      </c>
      <c r="JCK513" s="2" t="s">
        <v>943</v>
      </c>
      <c r="JCL513" s="2" t="s">
        <v>943</v>
      </c>
      <c r="JCM513" s="2" t="s">
        <v>943</v>
      </c>
      <c r="JCN513" s="2" t="s">
        <v>943</v>
      </c>
      <c r="JCO513" s="2" t="s">
        <v>943</v>
      </c>
      <c r="JCP513" s="2" t="s">
        <v>943</v>
      </c>
      <c r="JCQ513" s="2" t="s">
        <v>943</v>
      </c>
      <c r="JCR513" s="2" t="s">
        <v>943</v>
      </c>
      <c r="JCS513" s="2" t="s">
        <v>943</v>
      </c>
      <c r="JCT513" s="2" t="s">
        <v>943</v>
      </c>
      <c r="JCU513" s="2" t="s">
        <v>943</v>
      </c>
      <c r="JCV513" s="2" t="s">
        <v>943</v>
      </c>
      <c r="JCW513" s="2" t="s">
        <v>943</v>
      </c>
      <c r="JCX513" s="2" t="s">
        <v>943</v>
      </c>
      <c r="JCY513" s="2" t="s">
        <v>943</v>
      </c>
      <c r="JCZ513" s="2" t="s">
        <v>943</v>
      </c>
      <c r="JDA513" s="2" t="s">
        <v>943</v>
      </c>
      <c r="JDB513" s="2" t="s">
        <v>943</v>
      </c>
      <c r="JDC513" s="2" t="s">
        <v>943</v>
      </c>
      <c r="JDD513" s="2" t="s">
        <v>943</v>
      </c>
      <c r="JDE513" s="2" t="s">
        <v>943</v>
      </c>
      <c r="JDF513" s="2" t="s">
        <v>943</v>
      </c>
      <c r="JDG513" s="2" t="s">
        <v>943</v>
      </c>
      <c r="JDH513" s="2" t="s">
        <v>943</v>
      </c>
      <c r="JDI513" s="2" t="s">
        <v>943</v>
      </c>
      <c r="JDJ513" s="2" t="s">
        <v>943</v>
      </c>
      <c r="JDK513" s="2" t="s">
        <v>943</v>
      </c>
      <c r="JDL513" s="2" t="s">
        <v>943</v>
      </c>
      <c r="JDM513" s="2" t="s">
        <v>943</v>
      </c>
      <c r="JDN513" s="2" t="s">
        <v>943</v>
      </c>
      <c r="JDO513" s="2" t="s">
        <v>943</v>
      </c>
      <c r="JDP513" s="2" t="s">
        <v>943</v>
      </c>
      <c r="JDQ513" s="2" t="s">
        <v>943</v>
      </c>
      <c r="JDR513" s="2" t="s">
        <v>943</v>
      </c>
      <c r="JDS513" s="2" t="s">
        <v>943</v>
      </c>
      <c r="JDT513" s="2" t="s">
        <v>943</v>
      </c>
      <c r="JDU513" s="2" t="s">
        <v>943</v>
      </c>
      <c r="JDV513" s="2" t="s">
        <v>943</v>
      </c>
      <c r="JDW513" s="2" t="s">
        <v>943</v>
      </c>
      <c r="JDX513" s="2" t="s">
        <v>943</v>
      </c>
      <c r="JDY513" s="2" t="s">
        <v>943</v>
      </c>
      <c r="JDZ513" s="2" t="s">
        <v>943</v>
      </c>
      <c r="JEA513" s="2" t="s">
        <v>943</v>
      </c>
      <c r="JEB513" s="2" t="s">
        <v>943</v>
      </c>
      <c r="JEC513" s="2" t="s">
        <v>943</v>
      </c>
      <c r="JED513" s="2" t="s">
        <v>943</v>
      </c>
      <c r="JEE513" s="2" t="s">
        <v>943</v>
      </c>
      <c r="JEF513" s="2" t="s">
        <v>943</v>
      </c>
      <c r="JEG513" s="2" t="s">
        <v>943</v>
      </c>
      <c r="JEH513" s="2" t="s">
        <v>943</v>
      </c>
      <c r="JEI513" s="2" t="s">
        <v>943</v>
      </c>
      <c r="JEJ513" s="2" t="s">
        <v>943</v>
      </c>
      <c r="JEK513" s="2" t="s">
        <v>943</v>
      </c>
      <c r="JEL513" s="2" t="s">
        <v>943</v>
      </c>
      <c r="JEM513" s="2" t="s">
        <v>943</v>
      </c>
      <c r="JEN513" s="2" t="s">
        <v>943</v>
      </c>
      <c r="JEO513" s="2" t="s">
        <v>943</v>
      </c>
      <c r="JEP513" s="2" t="s">
        <v>943</v>
      </c>
      <c r="JEQ513" s="2" t="s">
        <v>943</v>
      </c>
      <c r="JER513" s="2" t="s">
        <v>943</v>
      </c>
      <c r="JES513" s="2" t="s">
        <v>943</v>
      </c>
      <c r="JET513" s="2" t="s">
        <v>943</v>
      </c>
      <c r="JEU513" s="2" t="s">
        <v>943</v>
      </c>
      <c r="JEV513" s="2" t="s">
        <v>943</v>
      </c>
      <c r="JEW513" s="2" t="s">
        <v>943</v>
      </c>
      <c r="JEX513" s="2" t="s">
        <v>943</v>
      </c>
      <c r="JEY513" s="2" t="s">
        <v>943</v>
      </c>
      <c r="JEZ513" s="2" t="s">
        <v>943</v>
      </c>
      <c r="JFA513" s="2" t="s">
        <v>943</v>
      </c>
      <c r="JFB513" s="2" t="s">
        <v>943</v>
      </c>
      <c r="JFC513" s="2" t="s">
        <v>943</v>
      </c>
      <c r="JFD513" s="2" t="s">
        <v>943</v>
      </c>
      <c r="JFE513" s="2" t="s">
        <v>943</v>
      </c>
      <c r="JFF513" s="2" t="s">
        <v>943</v>
      </c>
      <c r="JFG513" s="2" t="s">
        <v>943</v>
      </c>
      <c r="JFH513" s="2" t="s">
        <v>943</v>
      </c>
      <c r="JFI513" s="2" t="s">
        <v>943</v>
      </c>
      <c r="JFJ513" s="2" t="s">
        <v>943</v>
      </c>
      <c r="JFK513" s="2" t="s">
        <v>943</v>
      </c>
      <c r="JFL513" s="2" t="s">
        <v>943</v>
      </c>
      <c r="JFM513" s="2" t="s">
        <v>943</v>
      </c>
      <c r="JFN513" s="2" t="s">
        <v>943</v>
      </c>
      <c r="JFO513" s="2" t="s">
        <v>943</v>
      </c>
      <c r="JFP513" s="2" t="s">
        <v>943</v>
      </c>
      <c r="JFQ513" s="2" t="s">
        <v>943</v>
      </c>
      <c r="JFR513" s="2" t="s">
        <v>943</v>
      </c>
      <c r="JFS513" s="2" t="s">
        <v>943</v>
      </c>
      <c r="JFT513" s="2" t="s">
        <v>943</v>
      </c>
      <c r="JFU513" s="2" t="s">
        <v>943</v>
      </c>
      <c r="JFV513" s="2" t="s">
        <v>943</v>
      </c>
      <c r="JFW513" s="2" t="s">
        <v>943</v>
      </c>
      <c r="JFX513" s="2" t="s">
        <v>943</v>
      </c>
      <c r="JFY513" s="2" t="s">
        <v>943</v>
      </c>
      <c r="JFZ513" s="2" t="s">
        <v>943</v>
      </c>
      <c r="JGA513" s="2" t="s">
        <v>943</v>
      </c>
      <c r="JGB513" s="2" t="s">
        <v>943</v>
      </c>
      <c r="JGC513" s="2" t="s">
        <v>943</v>
      </c>
      <c r="JGD513" s="2" t="s">
        <v>943</v>
      </c>
      <c r="JGE513" s="2" t="s">
        <v>943</v>
      </c>
      <c r="JGF513" s="2" t="s">
        <v>943</v>
      </c>
      <c r="JGG513" s="2" t="s">
        <v>943</v>
      </c>
      <c r="JGH513" s="2" t="s">
        <v>943</v>
      </c>
      <c r="JGI513" s="2" t="s">
        <v>943</v>
      </c>
      <c r="JGJ513" s="2" t="s">
        <v>943</v>
      </c>
      <c r="JGK513" s="2" t="s">
        <v>943</v>
      </c>
      <c r="JGL513" s="2" t="s">
        <v>943</v>
      </c>
      <c r="JGM513" s="2" t="s">
        <v>943</v>
      </c>
      <c r="JGN513" s="2" t="s">
        <v>943</v>
      </c>
      <c r="JGO513" s="2" t="s">
        <v>943</v>
      </c>
      <c r="JGP513" s="2" t="s">
        <v>943</v>
      </c>
      <c r="JGQ513" s="2" t="s">
        <v>943</v>
      </c>
      <c r="JGR513" s="2" t="s">
        <v>943</v>
      </c>
      <c r="JGS513" s="2" t="s">
        <v>943</v>
      </c>
      <c r="JGT513" s="2" t="s">
        <v>943</v>
      </c>
      <c r="JGU513" s="2" t="s">
        <v>943</v>
      </c>
      <c r="JGV513" s="2" t="s">
        <v>943</v>
      </c>
      <c r="JGW513" s="2" t="s">
        <v>943</v>
      </c>
      <c r="JGX513" s="2" t="s">
        <v>943</v>
      </c>
      <c r="JGY513" s="2" t="s">
        <v>943</v>
      </c>
      <c r="JGZ513" s="2" t="s">
        <v>943</v>
      </c>
      <c r="JHA513" s="2" t="s">
        <v>943</v>
      </c>
      <c r="JHB513" s="2" t="s">
        <v>943</v>
      </c>
      <c r="JHC513" s="2" t="s">
        <v>943</v>
      </c>
      <c r="JHD513" s="2" t="s">
        <v>943</v>
      </c>
      <c r="JHE513" s="2" t="s">
        <v>943</v>
      </c>
      <c r="JHF513" s="2" t="s">
        <v>943</v>
      </c>
      <c r="JHG513" s="2" t="s">
        <v>943</v>
      </c>
      <c r="JHH513" s="2" t="s">
        <v>943</v>
      </c>
      <c r="JHI513" s="2" t="s">
        <v>943</v>
      </c>
      <c r="JHJ513" s="2" t="s">
        <v>943</v>
      </c>
      <c r="JHK513" s="2" t="s">
        <v>943</v>
      </c>
      <c r="JHL513" s="2" t="s">
        <v>943</v>
      </c>
      <c r="JHM513" s="2" t="s">
        <v>943</v>
      </c>
      <c r="JHN513" s="2" t="s">
        <v>943</v>
      </c>
      <c r="JHO513" s="2" t="s">
        <v>943</v>
      </c>
      <c r="JHP513" s="2" t="s">
        <v>943</v>
      </c>
      <c r="JHQ513" s="2" t="s">
        <v>943</v>
      </c>
      <c r="JHR513" s="2" t="s">
        <v>943</v>
      </c>
      <c r="JHS513" s="2" t="s">
        <v>943</v>
      </c>
      <c r="JHT513" s="2" t="s">
        <v>943</v>
      </c>
      <c r="JHU513" s="2" t="s">
        <v>943</v>
      </c>
      <c r="JHV513" s="2" t="s">
        <v>943</v>
      </c>
      <c r="JHW513" s="2" t="s">
        <v>943</v>
      </c>
      <c r="JHX513" s="2" t="s">
        <v>943</v>
      </c>
      <c r="JHY513" s="2" t="s">
        <v>943</v>
      </c>
      <c r="JHZ513" s="2" t="s">
        <v>943</v>
      </c>
      <c r="JIA513" s="2" t="s">
        <v>943</v>
      </c>
      <c r="JIB513" s="2" t="s">
        <v>943</v>
      </c>
      <c r="JIC513" s="2" t="s">
        <v>943</v>
      </c>
      <c r="JID513" s="2" t="s">
        <v>943</v>
      </c>
      <c r="JIE513" s="2" t="s">
        <v>943</v>
      </c>
      <c r="JIF513" s="2" t="s">
        <v>943</v>
      </c>
      <c r="JIG513" s="2" t="s">
        <v>943</v>
      </c>
      <c r="JIH513" s="2" t="s">
        <v>943</v>
      </c>
      <c r="JII513" s="2" t="s">
        <v>943</v>
      </c>
      <c r="JIJ513" s="2" t="s">
        <v>943</v>
      </c>
      <c r="JIK513" s="2" t="s">
        <v>943</v>
      </c>
      <c r="JIL513" s="2" t="s">
        <v>943</v>
      </c>
      <c r="JIM513" s="2" t="s">
        <v>943</v>
      </c>
      <c r="JIN513" s="2" t="s">
        <v>943</v>
      </c>
      <c r="JIO513" s="2" t="s">
        <v>943</v>
      </c>
      <c r="JIP513" s="2" t="s">
        <v>943</v>
      </c>
      <c r="JIQ513" s="2" t="s">
        <v>943</v>
      </c>
      <c r="JIR513" s="2" t="s">
        <v>943</v>
      </c>
      <c r="JIS513" s="2" t="s">
        <v>943</v>
      </c>
      <c r="JIT513" s="2" t="s">
        <v>943</v>
      </c>
      <c r="JIU513" s="2" t="s">
        <v>943</v>
      </c>
      <c r="JIV513" s="2" t="s">
        <v>943</v>
      </c>
      <c r="JIW513" s="2" t="s">
        <v>943</v>
      </c>
      <c r="JIX513" s="2" t="s">
        <v>943</v>
      </c>
      <c r="JIY513" s="2" t="s">
        <v>943</v>
      </c>
      <c r="JIZ513" s="2" t="s">
        <v>943</v>
      </c>
      <c r="JJA513" s="2" t="s">
        <v>943</v>
      </c>
      <c r="JJB513" s="2" t="s">
        <v>943</v>
      </c>
      <c r="JJC513" s="2" t="s">
        <v>943</v>
      </c>
      <c r="JJD513" s="2" t="s">
        <v>943</v>
      </c>
      <c r="JJE513" s="2" t="s">
        <v>943</v>
      </c>
      <c r="JJF513" s="2" t="s">
        <v>943</v>
      </c>
      <c r="JJG513" s="2" t="s">
        <v>943</v>
      </c>
      <c r="JJH513" s="2" t="s">
        <v>943</v>
      </c>
      <c r="JJI513" s="2" t="s">
        <v>943</v>
      </c>
      <c r="JJJ513" s="2" t="s">
        <v>943</v>
      </c>
      <c r="JJK513" s="2" t="s">
        <v>943</v>
      </c>
      <c r="JJL513" s="2" t="s">
        <v>943</v>
      </c>
      <c r="JJM513" s="2" t="s">
        <v>943</v>
      </c>
      <c r="JJN513" s="2" t="s">
        <v>943</v>
      </c>
      <c r="JJO513" s="2" t="s">
        <v>943</v>
      </c>
      <c r="JJP513" s="2" t="s">
        <v>943</v>
      </c>
      <c r="JJQ513" s="2" t="s">
        <v>943</v>
      </c>
      <c r="JJR513" s="2" t="s">
        <v>943</v>
      </c>
      <c r="JJS513" s="2" t="s">
        <v>943</v>
      </c>
      <c r="JJT513" s="2" t="s">
        <v>943</v>
      </c>
      <c r="JJU513" s="2" t="s">
        <v>943</v>
      </c>
      <c r="JJV513" s="2" t="s">
        <v>943</v>
      </c>
      <c r="JJW513" s="2" t="s">
        <v>943</v>
      </c>
      <c r="JJX513" s="2" t="s">
        <v>943</v>
      </c>
      <c r="JJY513" s="2" t="s">
        <v>943</v>
      </c>
      <c r="JJZ513" s="2" t="s">
        <v>943</v>
      </c>
      <c r="JKA513" s="2" t="s">
        <v>943</v>
      </c>
      <c r="JKB513" s="2" t="s">
        <v>943</v>
      </c>
      <c r="JKC513" s="2" t="s">
        <v>943</v>
      </c>
      <c r="JKD513" s="2" t="s">
        <v>943</v>
      </c>
      <c r="JKE513" s="2" t="s">
        <v>943</v>
      </c>
      <c r="JKF513" s="2" t="s">
        <v>943</v>
      </c>
      <c r="JKG513" s="2" t="s">
        <v>943</v>
      </c>
      <c r="JKH513" s="2" t="s">
        <v>943</v>
      </c>
      <c r="JKI513" s="2" t="s">
        <v>943</v>
      </c>
      <c r="JKJ513" s="2" t="s">
        <v>943</v>
      </c>
      <c r="JKK513" s="2" t="s">
        <v>943</v>
      </c>
      <c r="JKL513" s="2" t="s">
        <v>943</v>
      </c>
      <c r="JKM513" s="2" t="s">
        <v>943</v>
      </c>
      <c r="JKN513" s="2" t="s">
        <v>943</v>
      </c>
      <c r="JKO513" s="2" t="s">
        <v>943</v>
      </c>
      <c r="JKP513" s="2" t="s">
        <v>943</v>
      </c>
      <c r="JKQ513" s="2" t="s">
        <v>943</v>
      </c>
      <c r="JKR513" s="2" t="s">
        <v>943</v>
      </c>
      <c r="JKS513" s="2" t="s">
        <v>943</v>
      </c>
      <c r="JKT513" s="2" t="s">
        <v>943</v>
      </c>
      <c r="JKU513" s="2" t="s">
        <v>943</v>
      </c>
      <c r="JKV513" s="2" t="s">
        <v>943</v>
      </c>
      <c r="JKW513" s="2" t="s">
        <v>943</v>
      </c>
      <c r="JKX513" s="2" t="s">
        <v>943</v>
      </c>
      <c r="JKY513" s="2" t="s">
        <v>943</v>
      </c>
      <c r="JKZ513" s="2" t="s">
        <v>943</v>
      </c>
      <c r="JLA513" s="2" t="s">
        <v>943</v>
      </c>
      <c r="JLB513" s="2" t="s">
        <v>943</v>
      </c>
      <c r="JLC513" s="2" t="s">
        <v>943</v>
      </c>
      <c r="JLD513" s="2" t="s">
        <v>943</v>
      </c>
      <c r="JLE513" s="2" t="s">
        <v>943</v>
      </c>
      <c r="JLF513" s="2" t="s">
        <v>943</v>
      </c>
      <c r="JLG513" s="2" t="s">
        <v>943</v>
      </c>
      <c r="JLH513" s="2" t="s">
        <v>943</v>
      </c>
      <c r="JLI513" s="2" t="s">
        <v>943</v>
      </c>
      <c r="JLJ513" s="2" t="s">
        <v>943</v>
      </c>
      <c r="JLK513" s="2" t="s">
        <v>943</v>
      </c>
      <c r="JLL513" s="2" t="s">
        <v>943</v>
      </c>
      <c r="JLM513" s="2" t="s">
        <v>943</v>
      </c>
      <c r="JLN513" s="2" t="s">
        <v>943</v>
      </c>
      <c r="JLO513" s="2" t="s">
        <v>943</v>
      </c>
      <c r="JLP513" s="2" t="s">
        <v>943</v>
      </c>
      <c r="JLQ513" s="2" t="s">
        <v>943</v>
      </c>
      <c r="JLR513" s="2" t="s">
        <v>943</v>
      </c>
      <c r="JLS513" s="2" t="s">
        <v>943</v>
      </c>
      <c r="JLT513" s="2" t="s">
        <v>943</v>
      </c>
      <c r="JLU513" s="2" t="s">
        <v>943</v>
      </c>
      <c r="JLV513" s="2" t="s">
        <v>943</v>
      </c>
      <c r="JLW513" s="2" t="s">
        <v>943</v>
      </c>
      <c r="JLX513" s="2" t="s">
        <v>943</v>
      </c>
      <c r="JLY513" s="2" t="s">
        <v>943</v>
      </c>
      <c r="JLZ513" s="2" t="s">
        <v>943</v>
      </c>
      <c r="JMA513" s="2" t="s">
        <v>943</v>
      </c>
      <c r="JMB513" s="2" t="s">
        <v>943</v>
      </c>
      <c r="JMC513" s="2" t="s">
        <v>943</v>
      </c>
      <c r="JMD513" s="2" t="s">
        <v>943</v>
      </c>
      <c r="JME513" s="2" t="s">
        <v>943</v>
      </c>
      <c r="JMF513" s="2" t="s">
        <v>943</v>
      </c>
      <c r="JMG513" s="2" t="s">
        <v>943</v>
      </c>
      <c r="JMH513" s="2" t="s">
        <v>943</v>
      </c>
      <c r="JMI513" s="2" t="s">
        <v>943</v>
      </c>
      <c r="JMJ513" s="2" t="s">
        <v>943</v>
      </c>
      <c r="JMK513" s="2" t="s">
        <v>943</v>
      </c>
      <c r="JML513" s="2" t="s">
        <v>943</v>
      </c>
      <c r="JMM513" s="2" t="s">
        <v>943</v>
      </c>
      <c r="JMN513" s="2" t="s">
        <v>943</v>
      </c>
      <c r="JMO513" s="2" t="s">
        <v>943</v>
      </c>
      <c r="JMP513" s="2" t="s">
        <v>943</v>
      </c>
      <c r="JMQ513" s="2" t="s">
        <v>943</v>
      </c>
      <c r="JMR513" s="2" t="s">
        <v>943</v>
      </c>
      <c r="JMS513" s="2" t="s">
        <v>943</v>
      </c>
      <c r="JMT513" s="2" t="s">
        <v>943</v>
      </c>
      <c r="JMU513" s="2" t="s">
        <v>943</v>
      </c>
      <c r="JMV513" s="2" t="s">
        <v>943</v>
      </c>
      <c r="JMW513" s="2" t="s">
        <v>943</v>
      </c>
      <c r="JMX513" s="2" t="s">
        <v>943</v>
      </c>
      <c r="JMY513" s="2" t="s">
        <v>943</v>
      </c>
      <c r="JMZ513" s="2" t="s">
        <v>943</v>
      </c>
      <c r="JNA513" s="2" t="s">
        <v>943</v>
      </c>
      <c r="JNB513" s="2" t="s">
        <v>943</v>
      </c>
      <c r="JNC513" s="2" t="s">
        <v>943</v>
      </c>
      <c r="JND513" s="2" t="s">
        <v>943</v>
      </c>
      <c r="JNE513" s="2" t="s">
        <v>943</v>
      </c>
      <c r="JNF513" s="2" t="s">
        <v>943</v>
      </c>
      <c r="JNG513" s="2" t="s">
        <v>943</v>
      </c>
      <c r="JNH513" s="2" t="s">
        <v>943</v>
      </c>
      <c r="JNI513" s="2" t="s">
        <v>943</v>
      </c>
      <c r="JNJ513" s="2" t="s">
        <v>943</v>
      </c>
      <c r="JNK513" s="2" t="s">
        <v>943</v>
      </c>
      <c r="JNL513" s="2" t="s">
        <v>943</v>
      </c>
      <c r="JNM513" s="2" t="s">
        <v>943</v>
      </c>
      <c r="JNN513" s="2" t="s">
        <v>943</v>
      </c>
      <c r="JNO513" s="2" t="s">
        <v>943</v>
      </c>
      <c r="JNP513" s="2" t="s">
        <v>943</v>
      </c>
      <c r="JNQ513" s="2" t="s">
        <v>943</v>
      </c>
      <c r="JNR513" s="2" t="s">
        <v>943</v>
      </c>
      <c r="JNS513" s="2" t="s">
        <v>943</v>
      </c>
      <c r="JNT513" s="2" t="s">
        <v>943</v>
      </c>
      <c r="JNU513" s="2" t="s">
        <v>943</v>
      </c>
      <c r="JNV513" s="2" t="s">
        <v>943</v>
      </c>
      <c r="JNW513" s="2" t="s">
        <v>943</v>
      </c>
      <c r="JNX513" s="2" t="s">
        <v>943</v>
      </c>
      <c r="JNY513" s="2" t="s">
        <v>943</v>
      </c>
      <c r="JNZ513" s="2" t="s">
        <v>943</v>
      </c>
      <c r="JOA513" s="2" t="s">
        <v>943</v>
      </c>
      <c r="JOB513" s="2" t="s">
        <v>943</v>
      </c>
      <c r="JOC513" s="2" t="s">
        <v>943</v>
      </c>
      <c r="JOD513" s="2" t="s">
        <v>943</v>
      </c>
      <c r="JOE513" s="2" t="s">
        <v>943</v>
      </c>
      <c r="JOF513" s="2" t="s">
        <v>943</v>
      </c>
      <c r="JOG513" s="2" t="s">
        <v>943</v>
      </c>
      <c r="JOH513" s="2" t="s">
        <v>943</v>
      </c>
      <c r="JOI513" s="2" t="s">
        <v>943</v>
      </c>
      <c r="JOJ513" s="2" t="s">
        <v>943</v>
      </c>
      <c r="JOK513" s="2" t="s">
        <v>943</v>
      </c>
      <c r="JOL513" s="2" t="s">
        <v>943</v>
      </c>
      <c r="JOM513" s="2" t="s">
        <v>943</v>
      </c>
      <c r="JON513" s="2" t="s">
        <v>943</v>
      </c>
      <c r="JOO513" s="2" t="s">
        <v>943</v>
      </c>
      <c r="JOP513" s="2" t="s">
        <v>943</v>
      </c>
      <c r="JOQ513" s="2" t="s">
        <v>943</v>
      </c>
      <c r="JOR513" s="2" t="s">
        <v>943</v>
      </c>
      <c r="JOS513" s="2" t="s">
        <v>943</v>
      </c>
      <c r="JOT513" s="2" t="s">
        <v>943</v>
      </c>
      <c r="JOU513" s="2" t="s">
        <v>943</v>
      </c>
      <c r="JOV513" s="2" t="s">
        <v>943</v>
      </c>
      <c r="JOW513" s="2" t="s">
        <v>943</v>
      </c>
      <c r="JOX513" s="2" t="s">
        <v>943</v>
      </c>
      <c r="JOY513" s="2" t="s">
        <v>943</v>
      </c>
      <c r="JOZ513" s="2" t="s">
        <v>943</v>
      </c>
      <c r="JPA513" s="2" t="s">
        <v>943</v>
      </c>
      <c r="JPB513" s="2" t="s">
        <v>943</v>
      </c>
      <c r="JPC513" s="2" t="s">
        <v>943</v>
      </c>
      <c r="JPD513" s="2" t="s">
        <v>943</v>
      </c>
      <c r="JPE513" s="2" t="s">
        <v>943</v>
      </c>
      <c r="JPF513" s="2" t="s">
        <v>943</v>
      </c>
      <c r="JPG513" s="2" t="s">
        <v>943</v>
      </c>
      <c r="JPH513" s="2" t="s">
        <v>943</v>
      </c>
      <c r="JPI513" s="2" t="s">
        <v>943</v>
      </c>
      <c r="JPJ513" s="2" t="s">
        <v>943</v>
      </c>
      <c r="JPK513" s="2" t="s">
        <v>943</v>
      </c>
      <c r="JPL513" s="2" t="s">
        <v>943</v>
      </c>
      <c r="JPM513" s="2" t="s">
        <v>943</v>
      </c>
      <c r="JPN513" s="2" t="s">
        <v>943</v>
      </c>
      <c r="JPO513" s="2" t="s">
        <v>943</v>
      </c>
      <c r="JPP513" s="2" t="s">
        <v>943</v>
      </c>
      <c r="JPQ513" s="2" t="s">
        <v>943</v>
      </c>
      <c r="JPR513" s="2" t="s">
        <v>943</v>
      </c>
      <c r="JPS513" s="2" t="s">
        <v>943</v>
      </c>
      <c r="JPT513" s="2" t="s">
        <v>943</v>
      </c>
      <c r="JPU513" s="2" t="s">
        <v>943</v>
      </c>
      <c r="JPV513" s="2" t="s">
        <v>943</v>
      </c>
      <c r="JPW513" s="2" t="s">
        <v>943</v>
      </c>
      <c r="JPX513" s="2" t="s">
        <v>943</v>
      </c>
      <c r="JPY513" s="2" t="s">
        <v>943</v>
      </c>
      <c r="JPZ513" s="2" t="s">
        <v>943</v>
      </c>
      <c r="JQA513" s="2" t="s">
        <v>943</v>
      </c>
      <c r="JQB513" s="2" t="s">
        <v>943</v>
      </c>
      <c r="JQC513" s="2" t="s">
        <v>943</v>
      </c>
      <c r="JQD513" s="2" t="s">
        <v>943</v>
      </c>
      <c r="JQE513" s="2" t="s">
        <v>943</v>
      </c>
      <c r="JQF513" s="2" t="s">
        <v>943</v>
      </c>
      <c r="JQG513" s="2" t="s">
        <v>943</v>
      </c>
      <c r="JQH513" s="2" t="s">
        <v>943</v>
      </c>
      <c r="JQI513" s="2" t="s">
        <v>943</v>
      </c>
      <c r="JQJ513" s="2" t="s">
        <v>943</v>
      </c>
      <c r="JQK513" s="2" t="s">
        <v>943</v>
      </c>
      <c r="JQL513" s="2" t="s">
        <v>943</v>
      </c>
      <c r="JQM513" s="2" t="s">
        <v>943</v>
      </c>
      <c r="JQN513" s="2" t="s">
        <v>943</v>
      </c>
      <c r="JQO513" s="2" t="s">
        <v>943</v>
      </c>
      <c r="JQP513" s="2" t="s">
        <v>943</v>
      </c>
      <c r="JQQ513" s="2" t="s">
        <v>943</v>
      </c>
      <c r="JQR513" s="2" t="s">
        <v>943</v>
      </c>
      <c r="JQS513" s="2" t="s">
        <v>943</v>
      </c>
      <c r="JQT513" s="2" t="s">
        <v>943</v>
      </c>
      <c r="JQU513" s="2" t="s">
        <v>943</v>
      </c>
      <c r="JQV513" s="2" t="s">
        <v>943</v>
      </c>
      <c r="JQW513" s="2" t="s">
        <v>943</v>
      </c>
      <c r="JQX513" s="2" t="s">
        <v>943</v>
      </c>
      <c r="JQY513" s="2" t="s">
        <v>943</v>
      </c>
      <c r="JQZ513" s="2" t="s">
        <v>943</v>
      </c>
      <c r="JRA513" s="2" t="s">
        <v>943</v>
      </c>
      <c r="JRB513" s="2" t="s">
        <v>943</v>
      </c>
      <c r="JRC513" s="2" t="s">
        <v>943</v>
      </c>
      <c r="JRD513" s="2" t="s">
        <v>943</v>
      </c>
      <c r="JRE513" s="2" t="s">
        <v>943</v>
      </c>
      <c r="JRF513" s="2" t="s">
        <v>943</v>
      </c>
      <c r="JRG513" s="2" t="s">
        <v>943</v>
      </c>
      <c r="JRH513" s="2" t="s">
        <v>943</v>
      </c>
      <c r="JRI513" s="2" t="s">
        <v>943</v>
      </c>
      <c r="JRJ513" s="2" t="s">
        <v>943</v>
      </c>
      <c r="JRK513" s="2" t="s">
        <v>943</v>
      </c>
      <c r="JRL513" s="2" t="s">
        <v>943</v>
      </c>
      <c r="JRM513" s="2" t="s">
        <v>943</v>
      </c>
      <c r="JRN513" s="2" t="s">
        <v>943</v>
      </c>
      <c r="JRO513" s="2" t="s">
        <v>943</v>
      </c>
      <c r="JRP513" s="2" t="s">
        <v>943</v>
      </c>
      <c r="JRQ513" s="2" t="s">
        <v>943</v>
      </c>
      <c r="JRR513" s="2" t="s">
        <v>943</v>
      </c>
      <c r="JRS513" s="2" t="s">
        <v>943</v>
      </c>
      <c r="JRT513" s="2" t="s">
        <v>943</v>
      </c>
      <c r="JRU513" s="2" t="s">
        <v>943</v>
      </c>
      <c r="JRV513" s="2" t="s">
        <v>943</v>
      </c>
      <c r="JRW513" s="2" t="s">
        <v>943</v>
      </c>
      <c r="JRX513" s="2" t="s">
        <v>943</v>
      </c>
      <c r="JRY513" s="2" t="s">
        <v>943</v>
      </c>
      <c r="JRZ513" s="2" t="s">
        <v>943</v>
      </c>
      <c r="JSA513" s="2" t="s">
        <v>943</v>
      </c>
      <c r="JSB513" s="2" t="s">
        <v>943</v>
      </c>
      <c r="JSC513" s="2" t="s">
        <v>943</v>
      </c>
      <c r="JSD513" s="2" t="s">
        <v>943</v>
      </c>
      <c r="JSE513" s="2" t="s">
        <v>943</v>
      </c>
      <c r="JSF513" s="2" t="s">
        <v>943</v>
      </c>
      <c r="JSG513" s="2" t="s">
        <v>943</v>
      </c>
      <c r="JSH513" s="2" t="s">
        <v>943</v>
      </c>
      <c r="JSI513" s="2" t="s">
        <v>943</v>
      </c>
      <c r="JSJ513" s="2" t="s">
        <v>943</v>
      </c>
      <c r="JSK513" s="2" t="s">
        <v>943</v>
      </c>
      <c r="JSL513" s="2" t="s">
        <v>943</v>
      </c>
      <c r="JSM513" s="2" t="s">
        <v>943</v>
      </c>
      <c r="JSN513" s="2" t="s">
        <v>943</v>
      </c>
      <c r="JSO513" s="2" t="s">
        <v>943</v>
      </c>
      <c r="JSP513" s="2" t="s">
        <v>943</v>
      </c>
      <c r="JSQ513" s="2" t="s">
        <v>943</v>
      </c>
      <c r="JSR513" s="2" t="s">
        <v>943</v>
      </c>
      <c r="JSS513" s="2" t="s">
        <v>943</v>
      </c>
      <c r="JST513" s="2" t="s">
        <v>943</v>
      </c>
      <c r="JSU513" s="2" t="s">
        <v>943</v>
      </c>
      <c r="JSV513" s="2" t="s">
        <v>943</v>
      </c>
      <c r="JSW513" s="2" t="s">
        <v>943</v>
      </c>
      <c r="JSX513" s="2" t="s">
        <v>943</v>
      </c>
      <c r="JSY513" s="2" t="s">
        <v>943</v>
      </c>
      <c r="JSZ513" s="2" t="s">
        <v>943</v>
      </c>
      <c r="JTA513" s="2" t="s">
        <v>943</v>
      </c>
      <c r="JTB513" s="2" t="s">
        <v>943</v>
      </c>
      <c r="JTC513" s="2" t="s">
        <v>943</v>
      </c>
      <c r="JTD513" s="2" t="s">
        <v>943</v>
      </c>
      <c r="JTE513" s="2" t="s">
        <v>943</v>
      </c>
      <c r="JTF513" s="2" t="s">
        <v>943</v>
      </c>
      <c r="JTG513" s="2" t="s">
        <v>943</v>
      </c>
      <c r="JTH513" s="2" t="s">
        <v>943</v>
      </c>
      <c r="JTI513" s="2" t="s">
        <v>943</v>
      </c>
      <c r="JTJ513" s="2" t="s">
        <v>943</v>
      </c>
      <c r="JTK513" s="2" t="s">
        <v>943</v>
      </c>
      <c r="JTL513" s="2" t="s">
        <v>943</v>
      </c>
      <c r="JTM513" s="2" t="s">
        <v>943</v>
      </c>
      <c r="JTN513" s="2" t="s">
        <v>943</v>
      </c>
      <c r="JTO513" s="2" t="s">
        <v>943</v>
      </c>
      <c r="JTP513" s="2" t="s">
        <v>943</v>
      </c>
      <c r="JTQ513" s="2" t="s">
        <v>943</v>
      </c>
      <c r="JTR513" s="2" t="s">
        <v>943</v>
      </c>
      <c r="JTS513" s="2" t="s">
        <v>943</v>
      </c>
      <c r="JTT513" s="2" t="s">
        <v>943</v>
      </c>
      <c r="JTU513" s="2" t="s">
        <v>943</v>
      </c>
      <c r="JTV513" s="2" t="s">
        <v>943</v>
      </c>
      <c r="JTW513" s="2" t="s">
        <v>943</v>
      </c>
      <c r="JTX513" s="2" t="s">
        <v>943</v>
      </c>
      <c r="JTY513" s="2" t="s">
        <v>943</v>
      </c>
      <c r="JTZ513" s="2" t="s">
        <v>943</v>
      </c>
      <c r="JUA513" s="2" t="s">
        <v>943</v>
      </c>
      <c r="JUB513" s="2" t="s">
        <v>943</v>
      </c>
      <c r="JUC513" s="2" t="s">
        <v>943</v>
      </c>
      <c r="JUD513" s="2" t="s">
        <v>943</v>
      </c>
      <c r="JUE513" s="2" t="s">
        <v>943</v>
      </c>
      <c r="JUF513" s="2" t="s">
        <v>943</v>
      </c>
      <c r="JUG513" s="2" t="s">
        <v>943</v>
      </c>
      <c r="JUH513" s="2" t="s">
        <v>943</v>
      </c>
      <c r="JUI513" s="2" t="s">
        <v>943</v>
      </c>
      <c r="JUJ513" s="2" t="s">
        <v>943</v>
      </c>
      <c r="JUK513" s="2" t="s">
        <v>943</v>
      </c>
      <c r="JUL513" s="2" t="s">
        <v>943</v>
      </c>
      <c r="JUM513" s="2" t="s">
        <v>943</v>
      </c>
      <c r="JUN513" s="2" t="s">
        <v>943</v>
      </c>
      <c r="JUO513" s="2" t="s">
        <v>943</v>
      </c>
      <c r="JUP513" s="2" t="s">
        <v>943</v>
      </c>
      <c r="JUQ513" s="2" t="s">
        <v>943</v>
      </c>
      <c r="JUR513" s="2" t="s">
        <v>943</v>
      </c>
      <c r="JUS513" s="2" t="s">
        <v>943</v>
      </c>
      <c r="JUT513" s="2" t="s">
        <v>943</v>
      </c>
      <c r="JUU513" s="2" t="s">
        <v>943</v>
      </c>
      <c r="JUV513" s="2" t="s">
        <v>943</v>
      </c>
      <c r="JUW513" s="2" t="s">
        <v>943</v>
      </c>
      <c r="JUX513" s="2" t="s">
        <v>943</v>
      </c>
      <c r="JUY513" s="2" t="s">
        <v>943</v>
      </c>
      <c r="JUZ513" s="2" t="s">
        <v>943</v>
      </c>
      <c r="JVA513" s="2" t="s">
        <v>943</v>
      </c>
      <c r="JVB513" s="2" t="s">
        <v>943</v>
      </c>
      <c r="JVC513" s="2" t="s">
        <v>943</v>
      </c>
      <c r="JVD513" s="2" t="s">
        <v>943</v>
      </c>
      <c r="JVE513" s="2" t="s">
        <v>943</v>
      </c>
      <c r="JVF513" s="2" t="s">
        <v>943</v>
      </c>
      <c r="JVG513" s="2" t="s">
        <v>943</v>
      </c>
      <c r="JVH513" s="2" t="s">
        <v>943</v>
      </c>
      <c r="JVI513" s="2" t="s">
        <v>943</v>
      </c>
      <c r="JVJ513" s="2" t="s">
        <v>943</v>
      </c>
      <c r="JVK513" s="2" t="s">
        <v>943</v>
      </c>
      <c r="JVL513" s="2" t="s">
        <v>943</v>
      </c>
      <c r="JVM513" s="2" t="s">
        <v>943</v>
      </c>
      <c r="JVN513" s="2" t="s">
        <v>943</v>
      </c>
      <c r="JVO513" s="2" t="s">
        <v>943</v>
      </c>
      <c r="JVP513" s="2" t="s">
        <v>943</v>
      </c>
      <c r="JVQ513" s="2" t="s">
        <v>943</v>
      </c>
      <c r="JVR513" s="2" t="s">
        <v>943</v>
      </c>
      <c r="JVS513" s="2" t="s">
        <v>943</v>
      </c>
      <c r="JVT513" s="2" t="s">
        <v>943</v>
      </c>
      <c r="JVU513" s="2" t="s">
        <v>943</v>
      </c>
      <c r="JVV513" s="2" t="s">
        <v>943</v>
      </c>
      <c r="JVW513" s="2" t="s">
        <v>943</v>
      </c>
      <c r="JVX513" s="2" t="s">
        <v>943</v>
      </c>
      <c r="JVY513" s="2" t="s">
        <v>943</v>
      </c>
      <c r="JVZ513" s="2" t="s">
        <v>943</v>
      </c>
      <c r="JWA513" s="2" t="s">
        <v>943</v>
      </c>
      <c r="JWB513" s="2" t="s">
        <v>943</v>
      </c>
      <c r="JWC513" s="2" t="s">
        <v>943</v>
      </c>
      <c r="JWD513" s="2" t="s">
        <v>943</v>
      </c>
      <c r="JWE513" s="2" t="s">
        <v>943</v>
      </c>
      <c r="JWF513" s="2" t="s">
        <v>943</v>
      </c>
      <c r="JWG513" s="2" t="s">
        <v>943</v>
      </c>
      <c r="JWH513" s="2" t="s">
        <v>943</v>
      </c>
      <c r="JWI513" s="2" t="s">
        <v>943</v>
      </c>
      <c r="JWJ513" s="2" t="s">
        <v>943</v>
      </c>
      <c r="JWK513" s="2" t="s">
        <v>943</v>
      </c>
      <c r="JWL513" s="2" t="s">
        <v>943</v>
      </c>
      <c r="JWM513" s="2" t="s">
        <v>943</v>
      </c>
      <c r="JWN513" s="2" t="s">
        <v>943</v>
      </c>
      <c r="JWO513" s="2" t="s">
        <v>943</v>
      </c>
      <c r="JWP513" s="2" t="s">
        <v>943</v>
      </c>
      <c r="JWQ513" s="2" t="s">
        <v>943</v>
      </c>
      <c r="JWR513" s="2" t="s">
        <v>943</v>
      </c>
      <c r="JWS513" s="2" t="s">
        <v>943</v>
      </c>
      <c r="JWT513" s="2" t="s">
        <v>943</v>
      </c>
      <c r="JWU513" s="2" t="s">
        <v>943</v>
      </c>
      <c r="JWV513" s="2" t="s">
        <v>943</v>
      </c>
      <c r="JWW513" s="2" t="s">
        <v>943</v>
      </c>
      <c r="JWX513" s="2" t="s">
        <v>943</v>
      </c>
      <c r="JWY513" s="2" t="s">
        <v>943</v>
      </c>
      <c r="JWZ513" s="2" t="s">
        <v>943</v>
      </c>
      <c r="JXA513" s="2" t="s">
        <v>943</v>
      </c>
      <c r="JXB513" s="2" t="s">
        <v>943</v>
      </c>
      <c r="JXC513" s="2" t="s">
        <v>943</v>
      </c>
      <c r="JXD513" s="2" t="s">
        <v>943</v>
      </c>
      <c r="JXE513" s="2" t="s">
        <v>943</v>
      </c>
      <c r="JXF513" s="2" t="s">
        <v>943</v>
      </c>
      <c r="JXG513" s="2" t="s">
        <v>943</v>
      </c>
      <c r="JXH513" s="2" t="s">
        <v>943</v>
      </c>
      <c r="JXI513" s="2" t="s">
        <v>943</v>
      </c>
      <c r="JXJ513" s="2" t="s">
        <v>943</v>
      </c>
      <c r="JXK513" s="2" t="s">
        <v>943</v>
      </c>
      <c r="JXL513" s="2" t="s">
        <v>943</v>
      </c>
      <c r="JXM513" s="2" t="s">
        <v>943</v>
      </c>
      <c r="JXN513" s="2" t="s">
        <v>943</v>
      </c>
      <c r="JXO513" s="2" t="s">
        <v>943</v>
      </c>
      <c r="JXP513" s="2" t="s">
        <v>943</v>
      </c>
      <c r="JXQ513" s="2" t="s">
        <v>943</v>
      </c>
      <c r="JXR513" s="2" t="s">
        <v>943</v>
      </c>
      <c r="JXS513" s="2" t="s">
        <v>943</v>
      </c>
      <c r="JXT513" s="2" t="s">
        <v>943</v>
      </c>
      <c r="JXU513" s="2" t="s">
        <v>943</v>
      </c>
      <c r="JXV513" s="2" t="s">
        <v>943</v>
      </c>
      <c r="JXW513" s="2" t="s">
        <v>943</v>
      </c>
      <c r="JXX513" s="2" t="s">
        <v>943</v>
      </c>
      <c r="JXY513" s="2" t="s">
        <v>943</v>
      </c>
      <c r="JXZ513" s="2" t="s">
        <v>943</v>
      </c>
      <c r="JYA513" s="2" t="s">
        <v>943</v>
      </c>
      <c r="JYB513" s="2" t="s">
        <v>943</v>
      </c>
      <c r="JYC513" s="2" t="s">
        <v>943</v>
      </c>
      <c r="JYD513" s="2" t="s">
        <v>943</v>
      </c>
      <c r="JYE513" s="2" t="s">
        <v>943</v>
      </c>
      <c r="JYF513" s="2" t="s">
        <v>943</v>
      </c>
      <c r="JYG513" s="2" t="s">
        <v>943</v>
      </c>
      <c r="JYH513" s="2" t="s">
        <v>943</v>
      </c>
      <c r="JYI513" s="2" t="s">
        <v>943</v>
      </c>
      <c r="JYJ513" s="2" t="s">
        <v>943</v>
      </c>
      <c r="JYK513" s="2" t="s">
        <v>943</v>
      </c>
      <c r="JYL513" s="2" t="s">
        <v>943</v>
      </c>
      <c r="JYM513" s="2" t="s">
        <v>943</v>
      </c>
      <c r="JYN513" s="2" t="s">
        <v>943</v>
      </c>
      <c r="JYO513" s="2" t="s">
        <v>943</v>
      </c>
      <c r="JYP513" s="2" t="s">
        <v>943</v>
      </c>
      <c r="JYQ513" s="2" t="s">
        <v>943</v>
      </c>
      <c r="JYR513" s="2" t="s">
        <v>943</v>
      </c>
      <c r="JYS513" s="2" t="s">
        <v>943</v>
      </c>
      <c r="JYT513" s="2" t="s">
        <v>943</v>
      </c>
      <c r="JYU513" s="2" t="s">
        <v>943</v>
      </c>
      <c r="JYV513" s="2" t="s">
        <v>943</v>
      </c>
      <c r="JYW513" s="2" t="s">
        <v>943</v>
      </c>
      <c r="JYX513" s="2" t="s">
        <v>943</v>
      </c>
      <c r="JYY513" s="2" t="s">
        <v>943</v>
      </c>
      <c r="JYZ513" s="2" t="s">
        <v>943</v>
      </c>
      <c r="JZA513" s="2" t="s">
        <v>943</v>
      </c>
      <c r="JZB513" s="2" t="s">
        <v>943</v>
      </c>
      <c r="JZC513" s="2" t="s">
        <v>943</v>
      </c>
      <c r="JZD513" s="2" t="s">
        <v>943</v>
      </c>
      <c r="JZE513" s="2" t="s">
        <v>943</v>
      </c>
      <c r="JZF513" s="2" t="s">
        <v>943</v>
      </c>
      <c r="JZG513" s="2" t="s">
        <v>943</v>
      </c>
      <c r="JZH513" s="2" t="s">
        <v>943</v>
      </c>
      <c r="JZI513" s="2" t="s">
        <v>943</v>
      </c>
      <c r="JZJ513" s="2" t="s">
        <v>943</v>
      </c>
      <c r="JZK513" s="2" t="s">
        <v>943</v>
      </c>
      <c r="JZL513" s="2" t="s">
        <v>943</v>
      </c>
      <c r="JZM513" s="2" t="s">
        <v>943</v>
      </c>
      <c r="JZN513" s="2" t="s">
        <v>943</v>
      </c>
      <c r="JZO513" s="2" t="s">
        <v>943</v>
      </c>
      <c r="JZP513" s="2" t="s">
        <v>943</v>
      </c>
      <c r="JZQ513" s="2" t="s">
        <v>943</v>
      </c>
      <c r="JZR513" s="2" t="s">
        <v>943</v>
      </c>
      <c r="JZS513" s="2" t="s">
        <v>943</v>
      </c>
      <c r="JZT513" s="2" t="s">
        <v>943</v>
      </c>
      <c r="JZU513" s="2" t="s">
        <v>943</v>
      </c>
      <c r="JZV513" s="2" t="s">
        <v>943</v>
      </c>
      <c r="JZW513" s="2" t="s">
        <v>943</v>
      </c>
      <c r="JZX513" s="2" t="s">
        <v>943</v>
      </c>
      <c r="JZY513" s="2" t="s">
        <v>943</v>
      </c>
      <c r="JZZ513" s="2" t="s">
        <v>943</v>
      </c>
      <c r="KAA513" s="2" t="s">
        <v>943</v>
      </c>
      <c r="KAB513" s="2" t="s">
        <v>943</v>
      </c>
      <c r="KAC513" s="2" t="s">
        <v>943</v>
      </c>
      <c r="KAD513" s="2" t="s">
        <v>943</v>
      </c>
      <c r="KAE513" s="2" t="s">
        <v>943</v>
      </c>
      <c r="KAF513" s="2" t="s">
        <v>943</v>
      </c>
      <c r="KAG513" s="2" t="s">
        <v>943</v>
      </c>
      <c r="KAH513" s="2" t="s">
        <v>943</v>
      </c>
      <c r="KAI513" s="2" t="s">
        <v>943</v>
      </c>
      <c r="KAJ513" s="2" t="s">
        <v>943</v>
      </c>
      <c r="KAK513" s="2" t="s">
        <v>943</v>
      </c>
      <c r="KAL513" s="2" t="s">
        <v>943</v>
      </c>
      <c r="KAM513" s="2" t="s">
        <v>943</v>
      </c>
      <c r="KAN513" s="2" t="s">
        <v>943</v>
      </c>
      <c r="KAO513" s="2" t="s">
        <v>943</v>
      </c>
      <c r="KAP513" s="2" t="s">
        <v>943</v>
      </c>
      <c r="KAQ513" s="2" t="s">
        <v>943</v>
      </c>
      <c r="KAR513" s="2" t="s">
        <v>943</v>
      </c>
      <c r="KAS513" s="2" t="s">
        <v>943</v>
      </c>
      <c r="KAT513" s="2" t="s">
        <v>943</v>
      </c>
      <c r="KAU513" s="2" t="s">
        <v>943</v>
      </c>
      <c r="KAV513" s="2" t="s">
        <v>943</v>
      </c>
      <c r="KAW513" s="2" t="s">
        <v>943</v>
      </c>
      <c r="KAX513" s="2" t="s">
        <v>943</v>
      </c>
      <c r="KAY513" s="2" t="s">
        <v>943</v>
      </c>
      <c r="KAZ513" s="2" t="s">
        <v>943</v>
      </c>
      <c r="KBA513" s="2" t="s">
        <v>943</v>
      </c>
      <c r="KBB513" s="2" t="s">
        <v>943</v>
      </c>
      <c r="KBC513" s="2" t="s">
        <v>943</v>
      </c>
      <c r="KBD513" s="2" t="s">
        <v>943</v>
      </c>
      <c r="KBE513" s="2" t="s">
        <v>943</v>
      </c>
      <c r="KBF513" s="2" t="s">
        <v>943</v>
      </c>
      <c r="KBG513" s="2" t="s">
        <v>943</v>
      </c>
      <c r="KBH513" s="2" t="s">
        <v>943</v>
      </c>
      <c r="KBI513" s="2" t="s">
        <v>943</v>
      </c>
      <c r="KBJ513" s="2" t="s">
        <v>943</v>
      </c>
      <c r="KBK513" s="2" t="s">
        <v>943</v>
      </c>
      <c r="KBL513" s="2" t="s">
        <v>943</v>
      </c>
      <c r="KBM513" s="2" t="s">
        <v>943</v>
      </c>
      <c r="KBN513" s="2" t="s">
        <v>943</v>
      </c>
      <c r="KBO513" s="2" t="s">
        <v>943</v>
      </c>
      <c r="KBP513" s="2" t="s">
        <v>943</v>
      </c>
      <c r="KBQ513" s="2" t="s">
        <v>943</v>
      </c>
      <c r="KBR513" s="2" t="s">
        <v>943</v>
      </c>
      <c r="KBS513" s="2" t="s">
        <v>943</v>
      </c>
      <c r="KBT513" s="2" t="s">
        <v>943</v>
      </c>
      <c r="KBU513" s="2" t="s">
        <v>943</v>
      </c>
      <c r="KBV513" s="2" t="s">
        <v>943</v>
      </c>
      <c r="KBW513" s="2" t="s">
        <v>943</v>
      </c>
      <c r="KBX513" s="2" t="s">
        <v>943</v>
      </c>
      <c r="KBY513" s="2" t="s">
        <v>943</v>
      </c>
      <c r="KBZ513" s="2" t="s">
        <v>943</v>
      </c>
      <c r="KCA513" s="2" t="s">
        <v>943</v>
      </c>
      <c r="KCB513" s="2" t="s">
        <v>943</v>
      </c>
      <c r="KCC513" s="2" t="s">
        <v>943</v>
      </c>
      <c r="KCD513" s="2" t="s">
        <v>943</v>
      </c>
      <c r="KCE513" s="2" t="s">
        <v>943</v>
      </c>
      <c r="KCF513" s="2" t="s">
        <v>943</v>
      </c>
      <c r="KCG513" s="2" t="s">
        <v>943</v>
      </c>
      <c r="KCH513" s="2" t="s">
        <v>943</v>
      </c>
      <c r="KCI513" s="2" t="s">
        <v>943</v>
      </c>
      <c r="KCJ513" s="2" t="s">
        <v>943</v>
      </c>
      <c r="KCK513" s="2" t="s">
        <v>943</v>
      </c>
      <c r="KCL513" s="2" t="s">
        <v>943</v>
      </c>
      <c r="KCM513" s="2" t="s">
        <v>943</v>
      </c>
      <c r="KCN513" s="2" t="s">
        <v>943</v>
      </c>
      <c r="KCO513" s="2" t="s">
        <v>943</v>
      </c>
      <c r="KCP513" s="2" t="s">
        <v>943</v>
      </c>
      <c r="KCQ513" s="2" t="s">
        <v>943</v>
      </c>
      <c r="KCR513" s="2" t="s">
        <v>943</v>
      </c>
      <c r="KCS513" s="2" t="s">
        <v>943</v>
      </c>
      <c r="KCT513" s="2" t="s">
        <v>943</v>
      </c>
      <c r="KCU513" s="2" t="s">
        <v>943</v>
      </c>
      <c r="KCV513" s="2" t="s">
        <v>943</v>
      </c>
      <c r="KCW513" s="2" t="s">
        <v>943</v>
      </c>
      <c r="KCX513" s="2" t="s">
        <v>943</v>
      </c>
      <c r="KCY513" s="2" t="s">
        <v>943</v>
      </c>
      <c r="KCZ513" s="2" t="s">
        <v>943</v>
      </c>
      <c r="KDA513" s="2" t="s">
        <v>943</v>
      </c>
      <c r="KDB513" s="2" t="s">
        <v>943</v>
      </c>
      <c r="KDC513" s="2" t="s">
        <v>943</v>
      </c>
      <c r="KDD513" s="2" t="s">
        <v>943</v>
      </c>
      <c r="KDE513" s="2" t="s">
        <v>943</v>
      </c>
      <c r="KDF513" s="2" t="s">
        <v>943</v>
      </c>
      <c r="KDG513" s="2" t="s">
        <v>943</v>
      </c>
      <c r="KDH513" s="2" t="s">
        <v>943</v>
      </c>
      <c r="KDI513" s="2" t="s">
        <v>943</v>
      </c>
      <c r="KDJ513" s="2" t="s">
        <v>943</v>
      </c>
      <c r="KDK513" s="2" t="s">
        <v>943</v>
      </c>
      <c r="KDL513" s="2" t="s">
        <v>943</v>
      </c>
      <c r="KDM513" s="2" t="s">
        <v>943</v>
      </c>
      <c r="KDN513" s="2" t="s">
        <v>943</v>
      </c>
      <c r="KDO513" s="2" t="s">
        <v>943</v>
      </c>
      <c r="KDP513" s="2" t="s">
        <v>943</v>
      </c>
      <c r="KDQ513" s="2" t="s">
        <v>943</v>
      </c>
      <c r="KDR513" s="2" t="s">
        <v>943</v>
      </c>
      <c r="KDS513" s="2" t="s">
        <v>943</v>
      </c>
      <c r="KDT513" s="2" t="s">
        <v>943</v>
      </c>
      <c r="KDU513" s="2" t="s">
        <v>943</v>
      </c>
      <c r="KDV513" s="2" t="s">
        <v>943</v>
      </c>
      <c r="KDW513" s="2" t="s">
        <v>943</v>
      </c>
      <c r="KDX513" s="2" t="s">
        <v>943</v>
      </c>
      <c r="KDY513" s="2" t="s">
        <v>943</v>
      </c>
      <c r="KDZ513" s="2" t="s">
        <v>943</v>
      </c>
      <c r="KEA513" s="2" t="s">
        <v>943</v>
      </c>
      <c r="KEB513" s="2" t="s">
        <v>943</v>
      </c>
      <c r="KEC513" s="2" t="s">
        <v>943</v>
      </c>
      <c r="KED513" s="2" t="s">
        <v>943</v>
      </c>
      <c r="KEE513" s="2" t="s">
        <v>943</v>
      </c>
      <c r="KEF513" s="2" t="s">
        <v>943</v>
      </c>
      <c r="KEG513" s="2" t="s">
        <v>943</v>
      </c>
      <c r="KEH513" s="2" t="s">
        <v>943</v>
      </c>
      <c r="KEI513" s="2" t="s">
        <v>943</v>
      </c>
      <c r="KEJ513" s="2" t="s">
        <v>943</v>
      </c>
      <c r="KEK513" s="2" t="s">
        <v>943</v>
      </c>
      <c r="KEL513" s="2" t="s">
        <v>943</v>
      </c>
      <c r="KEM513" s="2" t="s">
        <v>943</v>
      </c>
      <c r="KEN513" s="2" t="s">
        <v>943</v>
      </c>
      <c r="KEO513" s="2" t="s">
        <v>943</v>
      </c>
      <c r="KEP513" s="2" t="s">
        <v>943</v>
      </c>
      <c r="KEQ513" s="2" t="s">
        <v>943</v>
      </c>
      <c r="KER513" s="2" t="s">
        <v>943</v>
      </c>
      <c r="KES513" s="2" t="s">
        <v>943</v>
      </c>
      <c r="KET513" s="2" t="s">
        <v>943</v>
      </c>
      <c r="KEU513" s="2" t="s">
        <v>943</v>
      </c>
      <c r="KEV513" s="2" t="s">
        <v>943</v>
      </c>
      <c r="KEW513" s="2" t="s">
        <v>943</v>
      </c>
      <c r="KEX513" s="2" t="s">
        <v>943</v>
      </c>
      <c r="KEY513" s="2" t="s">
        <v>943</v>
      </c>
      <c r="KEZ513" s="2" t="s">
        <v>943</v>
      </c>
      <c r="KFA513" s="2" t="s">
        <v>943</v>
      </c>
      <c r="KFB513" s="2" t="s">
        <v>943</v>
      </c>
      <c r="KFC513" s="2" t="s">
        <v>943</v>
      </c>
      <c r="KFD513" s="2" t="s">
        <v>943</v>
      </c>
      <c r="KFE513" s="2" t="s">
        <v>943</v>
      </c>
      <c r="KFF513" s="2" t="s">
        <v>943</v>
      </c>
      <c r="KFG513" s="2" t="s">
        <v>943</v>
      </c>
      <c r="KFH513" s="2" t="s">
        <v>943</v>
      </c>
      <c r="KFI513" s="2" t="s">
        <v>943</v>
      </c>
      <c r="KFJ513" s="2" t="s">
        <v>943</v>
      </c>
      <c r="KFK513" s="2" t="s">
        <v>943</v>
      </c>
      <c r="KFL513" s="2" t="s">
        <v>943</v>
      </c>
      <c r="KFM513" s="2" t="s">
        <v>943</v>
      </c>
      <c r="KFN513" s="2" t="s">
        <v>943</v>
      </c>
      <c r="KFO513" s="2" t="s">
        <v>943</v>
      </c>
      <c r="KFP513" s="2" t="s">
        <v>943</v>
      </c>
      <c r="KFQ513" s="2" t="s">
        <v>943</v>
      </c>
      <c r="KFR513" s="2" t="s">
        <v>943</v>
      </c>
      <c r="KFS513" s="2" t="s">
        <v>943</v>
      </c>
      <c r="KFT513" s="2" t="s">
        <v>943</v>
      </c>
      <c r="KFU513" s="2" t="s">
        <v>943</v>
      </c>
      <c r="KFV513" s="2" t="s">
        <v>943</v>
      </c>
      <c r="KFW513" s="2" t="s">
        <v>943</v>
      </c>
      <c r="KFX513" s="2" t="s">
        <v>943</v>
      </c>
      <c r="KFY513" s="2" t="s">
        <v>943</v>
      </c>
      <c r="KFZ513" s="2" t="s">
        <v>943</v>
      </c>
      <c r="KGA513" s="2" t="s">
        <v>943</v>
      </c>
      <c r="KGB513" s="2" t="s">
        <v>943</v>
      </c>
      <c r="KGC513" s="2" t="s">
        <v>943</v>
      </c>
      <c r="KGD513" s="2" t="s">
        <v>943</v>
      </c>
      <c r="KGE513" s="2" t="s">
        <v>943</v>
      </c>
      <c r="KGF513" s="2" t="s">
        <v>943</v>
      </c>
      <c r="KGG513" s="2" t="s">
        <v>943</v>
      </c>
      <c r="KGH513" s="2" t="s">
        <v>943</v>
      </c>
      <c r="KGI513" s="2" t="s">
        <v>943</v>
      </c>
      <c r="KGJ513" s="2" t="s">
        <v>943</v>
      </c>
      <c r="KGK513" s="2" t="s">
        <v>943</v>
      </c>
      <c r="KGL513" s="2" t="s">
        <v>943</v>
      </c>
      <c r="KGM513" s="2" t="s">
        <v>943</v>
      </c>
      <c r="KGN513" s="2" t="s">
        <v>943</v>
      </c>
      <c r="KGO513" s="2" t="s">
        <v>943</v>
      </c>
      <c r="KGP513" s="2" t="s">
        <v>943</v>
      </c>
      <c r="KGQ513" s="2" t="s">
        <v>943</v>
      </c>
      <c r="KGR513" s="2" t="s">
        <v>943</v>
      </c>
      <c r="KGS513" s="2" t="s">
        <v>943</v>
      </c>
      <c r="KGT513" s="2" t="s">
        <v>943</v>
      </c>
      <c r="KGU513" s="2" t="s">
        <v>943</v>
      </c>
      <c r="KGV513" s="2" t="s">
        <v>943</v>
      </c>
      <c r="KGW513" s="2" t="s">
        <v>943</v>
      </c>
      <c r="KGX513" s="2" t="s">
        <v>943</v>
      </c>
      <c r="KGY513" s="2" t="s">
        <v>943</v>
      </c>
      <c r="KGZ513" s="2" t="s">
        <v>943</v>
      </c>
      <c r="KHA513" s="2" t="s">
        <v>943</v>
      </c>
      <c r="KHB513" s="2" t="s">
        <v>943</v>
      </c>
      <c r="KHC513" s="2" t="s">
        <v>943</v>
      </c>
      <c r="KHD513" s="2" t="s">
        <v>943</v>
      </c>
      <c r="KHE513" s="2" t="s">
        <v>943</v>
      </c>
      <c r="KHF513" s="2" t="s">
        <v>943</v>
      </c>
      <c r="KHG513" s="2" t="s">
        <v>943</v>
      </c>
      <c r="KHH513" s="2" t="s">
        <v>943</v>
      </c>
      <c r="KHI513" s="2" t="s">
        <v>943</v>
      </c>
      <c r="KHJ513" s="2" t="s">
        <v>943</v>
      </c>
      <c r="KHK513" s="2" t="s">
        <v>943</v>
      </c>
      <c r="KHL513" s="2" t="s">
        <v>943</v>
      </c>
      <c r="KHM513" s="2" t="s">
        <v>943</v>
      </c>
      <c r="KHN513" s="2" t="s">
        <v>943</v>
      </c>
      <c r="KHO513" s="2" t="s">
        <v>943</v>
      </c>
      <c r="KHP513" s="2" t="s">
        <v>943</v>
      </c>
      <c r="KHQ513" s="2" t="s">
        <v>943</v>
      </c>
      <c r="KHR513" s="2" t="s">
        <v>943</v>
      </c>
      <c r="KHS513" s="2" t="s">
        <v>943</v>
      </c>
      <c r="KHT513" s="2" t="s">
        <v>943</v>
      </c>
      <c r="KHU513" s="2" t="s">
        <v>943</v>
      </c>
      <c r="KHV513" s="2" t="s">
        <v>943</v>
      </c>
      <c r="KHW513" s="2" t="s">
        <v>943</v>
      </c>
      <c r="KHX513" s="2" t="s">
        <v>943</v>
      </c>
      <c r="KHY513" s="2" t="s">
        <v>943</v>
      </c>
      <c r="KHZ513" s="2" t="s">
        <v>943</v>
      </c>
      <c r="KIA513" s="2" t="s">
        <v>943</v>
      </c>
      <c r="KIB513" s="2" t="s">
        <v>943</v>
      </c>
      <c r="KIC513" s="2" t="s">
        <v>943</v>
      </c>
      <c r="KID513" s="2" t="s">
        <v>943</v>
      </c>
      <c r="KIE513" s="2" t="s">
        <v>943</v>
      </c>
      <c r="KIF513" s="2" t="s">
        <v>943</v>
      </c>
      <c r="KIG513" s="2" t="s">
        <v>943</v>
      </c>
      <c r="KIH513" s="2" t="s">
        <v>943</v>
      </c>
      <c r="KII513" s="2" t="s">
        <v>943</v>
      </c>
      <c r="KIJ513" s="2" t="s">
        <v>943</v>
      </c>
      <c r="KIK513" s="2" t="s">
        <v>943</v>
      </c>
      <c r="KIL513" s="2" t="s">
        <v>943</v>
      </c>
      <c r="KIM513" s="2" t="s">
        <v>943</v>
      </c>
      <c r="KIN513" s="2" t="s">
        <v>943</v>
      </c>
      <c r="KIO513" s="2" t="s">
        <v>943</v>
      </c>
      <c r="KIP513" s="2" t="s">
        <v>943</v>
      </c>
      <c r="KIQ513" s="2" t="s">
        <v>943</v>
      </c>
      <c r="KIR513" s="2" t="s">
        <v>943</v>
      </c>
      <c r="KIS513" s="2" t="s">
        <v>943</v>
      </c>
      <c r="KIT513" s="2" t="s">
        <v>943</v>
      </c>
      <c r="KIU513" s="2" t="s">
        <v>943</v>
      </c>
      <c r="KIV513" s="2" t="s">
        <v>943</v>
      </c>
      <c r="KIW513" s="2" t="s">
        <v>943</v>
      </c>
      <c r="KIX513" s="2" t="s">
        <v>943</v>
      </c>
      <c r="KIY513" s="2" t="s">
        <v>943</v>
      </c>
      <c r="KIZ513" s="2" t="s">
        <v>943</v>
      </c>
      <c r="KJA513" s="2" t="s">
        <v>943</v>
      </c>
      <c r="KJB513" s="2" t="s">
        <v>943</v>
      </c>
      <c r="KJC513" s="2" t="s">
        <v>943</v>
      </c>
      <c r="KJD513" s="2" t="s">
        <v>943</v>
      </c>
      <c r="KJE513" s="2" t="s">
        <v>943</v>
      </c>
      <c r="KJF513" s="2" t="s">
        <v>943</v>
      </c>
      <c r="KJG513" s="2" t="s">
        <v>943</v>
      </c>
      <c r="KJH513" s="2" t="s">
        <v>943</v>
      </c>
      <c r="KJI513" s="2" t="s">
        <v>943</v>
      </c>
      <c r="KJJ513" s="2" t="s">
        <v>943</v>
      </c>
      <c r="KJK513" s="2" t="s">
        <v>943</v>
      </c>
      <c r="KJL513" s="2" t="s">
        <v>943</v>
      </c>
      <c r="KJM513" s="2" t="s">
        <v>943</v>
      </c>
      <c r="KJN513" s="2" t="s">
        <v>943</v>
      </c>
      <c r="KJO513" s="2" t="s">
        <v>943</v>
      </c>
      <c r="KJP513" s="2" t="s">
        <v>943</v>
      </c>
      <c r="KJQ513" s="2" t="s">
        <v>943</v>
      </c>
      <c r="KJR513" s="2" t="s">
        <v>943</v>
      </c>
      <c r="KJS513" s="2" t="s">
        <v>943</v>
      </c>
      <c r="KJT513" s="2" t="s">
        <v>943</v>
      </c>
      <c r="KJU513" s="2" t="s">
        <v>943</v>
      </c>
      <c r="KJV513" s="2" t="s">
        <v>943</v>
      </c>
      <c r="KJW513" s="2" t="s">
        <v>943</v>
      </c>
      <c r="KJX513" s="2" t="s">
        <v>943</v>
      </c>
      <c r="KJY513" s="2" t="s">
        <v>943</v>
      </c>
      <c r="KJZ513" s="2" t="s">
        <v>943</v>
      </c>
      <c r="KKA513" s="2" t="s">
        <v>943</v>
      </c>
      <c r="KKB513" s="2" t="s">
        <v>943</v>
      </c>
      <c r="KKC513" s="2" t="s">
        <v>943</v>
      </c>
      <c r="KKD513" s="2" t="s">
        <v>943</v>
      </c>
      <c r="KKE513" s="2" t="s">
        <v>943</v>
      </c>
      <c r="KKF513" s="2" t="s">
        <v>943</v>
      </c>
      <c r="KKG513" s="2" t="s">
        <v>943</v>
      </c>
      <c r="KKH513" s="2" t="s">
        <v>943</v>
      </c>
      <c r="KKI513" s="2" t="s">
        <v>943</v>
      </c>
      <c r="KKJ513" s="2" t="s">
        <v>943</v>
      </c>
      <c r="KKK513" s="2" t="s">
        <v>943</v>
      </c>
      <c r="KKL513" s="2" t="s">
        <v>943</v>
      </c>
      <c r="KKM513" s="2" t="s">
        <v>943</v>
      </c>
      <c r="KKN513" s="2" t="s">
        <v>943</v>
      </c>
      <c r="KKO513" s="2" t="s">
        <v>943</v>
      </c>
      <c r="KKP513" s="2" t="s">
        <v>943</v>
      </c>
      <c r="KKQ513" s="2" t="s">
        <v>943</v>
      </c>
      <c r="KKR513" s="2" t="s">
        <v>943</v>
      </c>
      <c r="KKS513" s="2" t="s">
        <v>943</v>
      </c>
      <c r="KKT513" s="2" t="s">
        <v>943</v>
      </c>
      <c r="KKU513" s="2" t="s">
        <v>943</v>
      </c>
      <c r="KKV513" s="2" t="s">
        <v>943</v>
      </c>
      <c r="KKW513" s="2" t="s">
        <v>943</v>
      </c>
      <c r="KKX513" s="2" t="s">
        <v>943</v>
      </c>
      <c r="KKY513" s="2" t="s">
        <v>943</v>
      </c>
      <c r="KKZ513" s="2" t="s">
        <v>943</v>
      </c>
      <c r="KLA513" s="2" t="s">
        <v>943</v>
      </c>
      <c r="KLB513" s="2" t="s">
        <v>943</v>
      </c>
      <c r="KLC513" s="2" t="s">
        <v>943</v>
      </c>
      <c r="KLD513" s="2" t="s">
        <v>943</v>
      </c>
      <c r="KLE513" s="2" t="s">
        <v>943</v>
      </c>
      <c r="KLF513" s="2" t="s">
        <v>943</v>
      </c>
      <c r="KLG513" s="2" t="s">
        <v>943</v>
      </c>
      <c r="KLH513" s="2" t="s">
        <v>943</v>
      </c>
      <c r="KLI513" s="2" t="s">
        <v>943</v>
      </c>
      <c r="KLJ513" s="2" t="s">
        <v>943</v>
      </c>
      <c r="KLK513" s="2" t="s">
        <v>943</v>
      </c>
      <c r="KLL513" s="2" t="s">
        <v>943</v>
      </c>
      <c r="KLM513" s="2" t="s">
        <v>943</v>
      </c>
      <c r="KLN513" s="2" t="s">
        <v>943</v>
      </c>
      <c r="KLO513" s="2" t="s">
        <v>943</v>
      </c>
      <c r="KLP513" s="2" t="s">
        <v>943</v>
      </c>
      <c r="KLQ513" s="2" t="s">
        <v>943</v>
      </c>
      <c r="KLR513" s="2" t="s">
        <v>943</v>
      </c>
      <c r="KLS513" s="2" t="s">
        <v>943</v>
      </c>
      <c r="KLT513" s="2" t="s">
        <v>943</v>
      </c>
      <c r="KLU513" s="2" t="s">
        <v>943</v>
      </c>
      <c r="KLV513" s="2" t="s">
        <v>943</v>
      </c>
      <c r="KLW513" s="2" t="s">
        <v>943</v>
      </c>
      <c r="KLX513" s="2" t="s">
        <v>943</v>
      </c>
      <c r="KLY513" s="2" t="s">
        <v>943</v>
      </c>
      <c r="KLZ513" s="2" t="s">
        <v>943</v>
      </c>
      <c r="KMA513" s="2" t="s">
        <v>943</v>
      </c>
      <c r="KMB513" s="2" t="s">
        <v>943</v>
      </c>
      <c r="KMC513" s="2" t="s">
        <v>943</v>
      </c>
      <c r="KMD513" s="2" t="s">
        <v>943</v>
      </c>
      <c r="KME513" s="2" t="s">
        <v>943</v>
      </c>
      <c r="KMF513" s="2" t="s">
        <v>943</v>
      </c>
      <c r="KMG513" s="2" t="s">
        <v>943</v>
      </c>
      <c r="KMH513" s="2" t="s">
        <v>943</v>
      </c>
      <c r="KMI513" s="2" t="s">
        <v>943</v>
      </c>
      <c r="KMJ513" s="2" t="s">
        <v>943</v>
      </c>
      <c r="KMK513" s="2" t="s">
        <v>943</v>
      </c>
      <c r="KML513" s="2" t="s">
        <v>943</v>
      </c>
      <c r="KMM513" s="2" t="s">
        <v>943</v>
      </c>
      <c r="KMN513" s="2" t="s">
        <v>943</v>
      </c>
      <c r="KMO513" s="2" t="s">
        <v>943</v>
      </c>
      <c r="KMP513" s="2" t="s">
        <v>943</v>
      </c>
      <c r="KMQ513" s="2" t="s">
        <v>943</v>
      </c>
      <c r="KMR513" s="2" t="s">
        <v>943</v>
      </c>
      <c r="KMS513" s="2" t="s">
        <v>943</v>
      </c>
      <c r="KMT513" s="2" t="s">
        <v>943</v>
      </c>
      <c r="KMU513" s="2" t="s">
        <v>943</v>
      </c>
      <c r="KMV513" s="2" t="s">
        <v>943</v>
      </c>
      <c r="KMW513" s="2" t="s">
        <v>943</v>
      </c>
      <c r="KMX513" s="2" t="s">
        <v>943</v>
      </c>
      <c r="KMY513" s="2" t="s">
        <v>943</v>
      </c>
      <c r="KMZ513" s="2" t="s">
        <v>943</v>
      </c>
      <c r="KNA513" s="2" t="s">
        <v>943</v>
      </c>
      <c r="KNB513" s="2" t="s">
        <v>943</v>
      </c>
      <c r="KNC513" s="2" t="s">
        <v>943</v>
      </c>
      <c r="KND513" s="2" t="s">
        <v>943</v>
      </c>
      <c r="KNE513" s="2" t="s">
        <v>943</v>
      </c>
      <c r="KNF513" s="2" t="s">
        <v>943</v>
      </c>
      <c r="KNG513" s="2" t="s">
        <v>943</v>
      </c>
      <c r="KNH513" s="2" t="s">
        <v>943</v>
      </c>
      <c r="KNI513" s="2" t="s">
        <v>943</v>
      </c>
      <c r="KNJ513" s="2" t="s">
        <v>943</v>
      </c>
      <c r="KNK513" s="2" t="s">
        <v>943</v>
      </c>
      <c r="KNL513" s="2" t="s">
        <v>943</v>
      </c>
      <c r="KNM513" s="2" t="s">
        <v>943</v>
      </c>
      <c r="KNN513" s="2" t="s">
        <v>943</v>
      </c>
      <c r="KNO513" s="2" t="s">
        <v>943</v>
      </c>
      <c r="KNP513" s="2" t="s">
        <v>943</v>
      </c>
      <c r="KNQ513" s="2" t="s">
        <v>943</v>
      </c>
      <c r="KNR513" s="2" t="s">
        <v>943</v>
      </c>
      <c r="KNS513" s="2" t="s">
        <v>943</v>
      </c>
      <c r="KNT513" s="2" t="s">
        <v>943</v>
      </c>
      <c r="KNU513" s="2" t="s">
        <v>943</v>
      </c>
      <c r="KNV513" s="2" t="s">
        <v>943</v>
      </c>
      <c r="KNW513" s="2" t="s">
        <v>943</v>
      </c>
      <c r="KNX513" s="2" t="s">
        <v>943</v>
      </c>
      <c r="KNY513" s="2" t="s">
        <v>943</v>
      </c>
      <c r="KNZ513" s="2" t="s">
        <v>943</v>
      </c>
      <c r="KOA513" s="2" t="s">
        <v>943</v>
      </c>
      <c r="KOB513" s="2" t="s">
        <v>943</v>
      </c>
      <c r="KOC513" s="2" t="s">
        <v>943</v>
      </c>
      <c r="KOD513" s="2" t="s">
        <v>943</v>
      </c>
      <c r="KOE513" s="2" t="s">
        <v>943</v>
      </c>
      <c r="KOF513" s="2" t="s">
        <v>943</v>
      </c>
      <c r="KOG513" s="2" t="s">
        <v>943</v>
      </c>
      <c r="KOH513" s="2" t="s">
        <v>943</v>
      </c>
      <c r="KOI513" s="2" t="s">
        <v>943</v>
      </c>
      <c r="KOJ513" s="2" t="s">
        <v>943</v>
      </c>
      <c r="KOK513" s="2" t="s">
        <v>943</v>
      </c>
      <c r="KOL513" s="2" t="s">
        <v>943</v>
      </c>
      <c r="KOM513" s="2" t="s">
        <v>943</v>
      </c>
      <c r="KON513" s="2" t="s">
        <v>943</v>
      </c>
      <c r="KOO513" s="2" t="s">
        <v>943</v>
      </c>
      <c r="KOP513" s="2" t="s">
        <v>943</v>
      </c>
      <c r="KOQ513" s="2" t="s">
        <v>943</v>
      </c>
      <c r="KOR513" s="2" t="s">
        <v>943</v>
      </c>
      <c r="KOS513" s="2" t="s">
        <v>943</v>
      </c>
      <c r="KOT513" s="2" t="s">
        <v>943</v>
      </c>
      <c r="KOU513" s="2" t="s">
        <v>943</v>
      </c>
      <c r="KOV513" s="2" t="s">
        <v>943</v>
      </c>
      <c r="KOW513" s="2" t="s">
        <v>943</v>
      </c>
      <c r="KOX513" s="2" t="s">
        <v>943</v>
      </c>
      <c r="KOY513" s="2" t="s">
        <v>943</v>
      </c>
      <c r="KOZ513" s="2" t="s">
        <v>943</v>
      </c>
      <c r="KPA513" s="2" t="s">
        <v>943</v>
      </c>
      <c r="KPB513" s="2" t="s">
        <v>943</v>
      </c>
      <c r="KPC513" s="2" t="s">
        <v>943</v>
      </c>
      <c r="KPD513" s="2" t="s">
        <v>943</v>
      </c>
      <c r="KPE513" s="2" t="s">
        <v>943</v>
      </c>
      <c r="KPF513" s="2" t="s">
        <v>943</v>
      </c>
      <c r="KPG513" s="2" t="s">
        <v>943</v>
      </c>
      <c r="KPH513" s="2" t="s">
        <v>943</v>
      </c>
      <c r="KPI513" s="2" t="s">
        <v>943</v>
      </c>
      <c r="KPJ513" s="2" t="s">
        <v>943</v>
      </c>
      <c r="KPK513" s="2" t="s">
        <v>943</v>
      </c>
      <c r="KPL513" s="2" t="s">
        <v>943</v>
      </c>
      <c r="KPM513" s="2" t="s">
        <v>943</v>
      </c>
      <c r="KPN513" s="2" t="s">
        <v>943</v>
      </c>
      <c r="KPO513" s="2" t="s">
        <v>943</v>
      </c>
      <c r="KPP513" s="2" t="s">
        <v>943</v>
      </c>
      <c r="KPQ513" s="2" t="s">
        <v>943</v>
      </c>
      <c r="KPR513" s="2" t="s">
        <v>943</v>
      </c>
      <c r="KPS513" s="2" t="s">
        <v>943</v>
      </c>
      <c r="KPT513" s="2" t="s">
        <v>943</v>
      </c>
      <c r="KPU513" s="2" t="s">
        <v>943</v>
      </c>
      <c r="KPV513" s="2" t="s">
        <v>943</v>
      </c>
      <c r="KPW513" s="2" t="s">
        <v>943</v>
      </c>
      <c r="KPX513" s="2" t="s">
        <v>943</v>
      </c>
      <c r="KPY513" s="2" t="s">
        <v>943</v>
      </c>
      <c r="KPZ513" s="2" t="s">
        <v>943</v>
      </c>
      <c r="KQA513" s="2" t="s">
        <v>943</v>
      </c>
      <c r="KQB513" s="2" t="s">
        <v>943</v>
      </c>
      <c r="KQC513" s="2" t="s">
        <v>943</v>
      </c>
      <c r="KQD513" s="2" t="s">
        <v>943</v>
      </c>
      <c r="KQE513" s="2" t="s">
        <v>943</v>
      </c>
      <c r="KQF513" s="2" t="s">
        <v>943</v>
      </c>
      <c r="KQG513" s="2" t="s">
        <v>943</v>
      </c>
      <c r="KQH513" s="2" t="s">
        <v>943</v>
      </c>
      <c r="KQI513" s="2" t="s">
        <v>943</v>
      </c>
      <c r="KQJ513" s="2" t="s">
        <v>943</v>
      </c>
      <c r="KQK513" s="2" t="s">
        <v>943</v>
      </c>
      <c r="KQL513" s="2" t="s">
        <v>943</v>
      </c>
      <c r="KQM513" s="2" t="s">
        <v>943</v>
      </c>
      <c r="KQN513" s="2" t="s">
        <v>943</v>
      </c>
      <c r="KQO513" s="2" t="s">
        <v>943</v>
      </c>
      <c r="KQP513" s="2" t="s">
        <v>943</v>
      </c>
      <c r="KQQ513" s="2" t="s">
        <v>943</v>
      </c>
      <c r="KQR513" s="2" t="s">
        <v>943</v>
      </c>
      <c r="KQS513" s="2" t="s">
        <v>943</v>
      </c>
      <c r="KQT513" s="2" t="s">
        <v>943</v>
      </c>
      <c r="KQU513" s="2" t="s">
        <v>943</v>
      </c>
      <c r="KQV513" s="2" t="s">
        <v>943</v>
      </c>
      <c r="KQW513" s="2" t="s">
        <v>943</v>
      </c>
      <c r="KQX513" s="2" t="s">
        <v>943</v>
      </c>
      <c r="KQY513" s="2" t="s">
        <v>943</v>
      </c>
      <c r="KQZ513" s="2" t="s">
        <v>943</v>
      </c>
      <c r="KRA513" s="2" t="s">
        <v>943</v>
      </c>
      <c r="KRB513" s="2" t="s">
        <v>943</v>
      </c>
      <c r="KRC513" s="2" t="s">
        <v>943</v>
      </c>
      <c r="KRD513" s="2" t="s">
        <v>943</v>
      </c>
      <c r="KRE513" s="2" t="s">
        <v>943</v>
      </c>
      <c r="KRF513" s="2" t="s">
        <v>943</v>
      </c>
      <c r="KRG513" s="2" t="s">
        <v>943</v>
      </c>
      <c r="KRH513" s="2" t="s">
        <v>943</v>
      </c>
      <c r="KRI513" s="2" t="s">
        <v>943</v>
      </c>
      <c r="KRJ513" s="2" t="s">
        <v>943</v>
      </c>
      <c r="KRK513" s="2" t="s">
        <v>943</v>
      </c>
      <c r="KRL513" s="2" t="s">
        <v>943</v>
      </c>
      <c r="KRM513" s="2" t="s">
        <v>943</v>
      </c>
      <c r="KRN513" s="2" t="s">
        <v>943</v>
      </c>
      <c r="KRO513" s="2" t="s">
        <v>943</v>
      </c>
      <c r="KRP513" s="2" t="s">
        <v>943</v>
      </c>
      <c r="KRQ513" s="2" t="s">
        <v>943</v>
      </c>
      <c r="KRR513" s="2" t="s">
        <v>943</v>
      </c>
      <c r="KRS513" s="2" t="s">
        <v>943</v>
      </c>
      <c r="KRT513" s="2" t="s">
        <v>943</v>
      </c>
      <c r="KRU513" s="2" t="s">
        <v>943</v>
      </c>
      <c r="KRV513" s="2" t="s">
        <v>943</v>
      </c>
      <c r="KRW513" s="2" t="s">
        <v>943</v>
      </c>
      <c r="KRX513" s="2" t="s">
        <v>943</v>
      </c>
      <c r="KRY513" s="2" t="s">
        <v>943</v>
      </c>
      <c r="KRZ513" s="2" t="s">
        <v>943</v>
      </c>
      <c r="KSA513" s="2" t="s">
        <v>943</v>
      </c>
      <c r="KSB513" s="2" t="s">
        <v>943</v>
      </c>
      <c r="KSC513" s="2" t="s">
        <v>943</v>
      </c>
      <c r="KSD513" s="2" t="s">
        <v>943</v>
      </c>
      <c r="KSE513" s="2" t="s">
        <v>943</v>
      </c>
      <c r="KSF513" s="2" t="s">
        <v>943</v>
      </c>
      <c r="KSG513" s="2" t="s">
        <v>943</v>
      </c>
      <c r="KSH513" s="2" t="s">
        <v>943</v>
      </c>
      <c r="KSI513" s="2" t="s">
        <v>943</v>
      </c>
      <c r="KSJ513" s="2" t="s">
        <v>943</v>
      </c>
      <c r="KSK513" s="2" t="s">
        <v>943</v>
      </c>
      <c r="KSL513" s="2" t="s">
        <v>943</v>
      </c>
      <c r="KSM513" s="2" t="s">
        <v>943</v>
      </c>
      <c r="KSN513" s="2" t="s">
        <v>943</v>
      </c>
      <c r="KSO513" s="2" t="s">
        <v>943</v>
      </c>
      <c r="KSP513" s="2" t="s">
        <v>943</v>
      </c>
      <c r="KSQ513" s="2" t="s">
        <v>943</v>
      </c>
      <c r="KSR513" s="2" t="s">
        <v>943</v>
      </c>
      <c r="KSS513" s="2" t="s">
        <v>943</v>
      </c>
      <c r="KST513" s="2" t="s">
        <v>943</v>
      </c>
      <c r="KSU513" s="2" t="s">
        <v>943</v>
      </c>
      <c r="KSV513" s="2" t="s">
        <v>943</v>
      </c>
      <c r="KSW513" s="2" t="s">
        <v>943</v>
      </c>
      <c r="KSX513" s="2" t="s">
        <v>943</v>
      </c>
      <c r="KSY513" s="2" t="s">
        <v>943</v>
      </c>
      <c r="KSZ513" s="2" t="s">
        <v>943</v>
      </c>
      <c r="KTA513" s="2" t="s">
        <v>943</v>
      </c>
      <c r="KTB513" s="2" t="s">
        <v>943</v>
      </c>
      <c r="KTC513" s="2" t="s">
        <v>943</v>
      </c>
      <c r="KTD513" s="2" t="s">
        <v>943</v>
      </c>
      <c r="KTE513" s="2" t="s">
        <v>943</v>
      </c>
      <c r="KTF513" s="2" t="s">
        <v>943</v>
      </c>
      <c r="KTG513" s="2" t="s">
        <v>943</v>
      </c>
      <c r="KTH513" s="2" t="s">
        <v>943</v>
      </c>
      <c r="KTI513" s="2" t="s">
        <v>943</v>
      </c>
      <c r="KTJ513" s="2" t="s">
        <v>943</v>
      </c>
      <c r="KTK513" s="2" t="s">
        <v>943</v>
      </c>
      <c r="KTL513" s="2" t="s">
        <v>943</v>
      </c>
      <c r="KTM513" s="2" t="s">
        <v>943</v>
      </c>
      <c r="KTN513" s="2" t="s">
        <v>943</v>
      </c>
      <c r="KTO513" s="2" t="s">
        <v>943</v>
      </c>
      <c r="KTP513" s="2" t="s">
        <v>943</v>
      </c>
      <c r="KTQ513" s="2" t="s">
        <v>943</v>
      </c>
      <c r="KTR513" s="2" t="s">
        <v>943</v>
      </c>
      <c r="KTS513" s="2" t="s">
        <v>943</v>
      </c>
      <c r="KTT513" s="2" t="s">
        <v>943</v>
      </c>
      <c r="KTU513" s="2" t="s">
        <v>943</v>
      </c>
      <c r="KTV513" s="2" t="s">
        <v>943</v>
      </c>
      <c r="KTW513" s="2" t="s">
        <v>943</v>
      </c>
      <c r="KTX513" s="2" t="s">
        <v>943</v>
      </c>
      <c r="KTY513" s="2" t="s">
        <v>943</v>
      </c>
      <c r="KTZ513" s="2" t="s">
        <v>943</v>
      </c>
      <c r="KUA513" s="2" t="s">
        <v>943</v>
      </c>
      <c r="KUB513" s="2" t="s">
        <v>943</v>
      </c>
      <c r="KUC513" s="2" t="s">
        <v>943</v>
      </c>
      <c r="KUD513" s="2" t="s">
        <v>943</v>
      </c>
      <c r="KUE513" s="2" t="s">
        <v>943</v>
      </c>
      <c r="KUF513" s="2" t="s">
        <v>943</v>
      </c>
      <c r="KUG513" s="2" t="s">
        <v>943</v>
      </c>
      <c r="KUH513" s="2" t="s">
        <v>943</v>
      </c>
      <c r="KUI513" s="2" t="s">
        <v>943</v>
      </c>
      <c r="KUJ513" s="2" t="s">
        <v>943</v>
      </c>
      <c r="KUK513" s="2" t="s">
        <v>943</v>
      </c>
      <c r="KUL513" s="2" t="s">
        <v>943</v>
      </c>
      <c r="KUM513" s="2" t="s">
        <v>943</v>
      </c>
      <c r="KUN513" s="2" t="s">
        <v>943</v>
      </c>
      <c r="KUO513" s="2" t="s">
        <v>943</v>
      </c>
      <c r="KUP513" s="2" t="s">
        <v>943</v>
      </c>
      <c r="KUQ513" s="2" t="s">
        <v>943</v>
      </c>
      <c r="KUR513" s="2" t="s">
        <v>943</v>
      </c>
      <c r="KUS513" s="2" t="s">
        <v>943</v>
      </c>
      <c r="KUT513" s="2" t="s">
        <v>943</v>
      </c>
      <c r="KUU513" s="2" t="s">
        <v>943</v>
      </c>
      <c r="KUV513" s="2" t="s">
        <v>943</v>
      </c>
      <c r="KUW513" s="2" t="s">
        <v>943</v>
      </c>
      <c r="KUX513" s="2" t="s">
        <v>943</v>
      </c>
      <c r="KUY513" s="2" t="s">
        <v>943</v>
      </c>
      <c r="KUZ513" s="2" t="s">
        <v>943</v>
      </c>
      <c r="KVA513" s="2" t="s">
        <v>943</v>
      </c>
      <c r="KVB513" s="2" t="s">
        <v>943</v>
      </c>
      <c r="KVC513" s="2" t="s">
        <v>943</v>
      </c>
      <c r="KVD513" s="2" t="s">
        <v>943</v>
      </c>
      <c r="KVE513" s="2" t="s">
        <v>943</v>
      </c>
      <c r="KVF513" s="2" t="s">
        <v>943</v>
      </c>
      <c r="KVG513" s="2" t="s">
        <v>943</v>
      </c>
      <c r="KVH513" s="2" t="s">
        <v>943</v>
      </c>
      <c r="KVI513" s="2" t="s">
        <v>943</v>
      </c>
      <c r="KVJ513" s="2" t="s">
        <v>943</v>
      </c>
      <c r="KVK513" s="2" t="s">
        <v>943</v>
      </c>
      <c r="KVL513" s="2" t="s">
        <v>943</v>
      </c>
      <c r="KVM513" s="2" t="s">
        <v>943</v>
      </c>
      <c r="KVN513" s="2" t="s">
        <v>943</v>
      </c>
      <c r="KVO513" s="2" t="s">
        <v>943</v>
      </c>
      <c r="KVP513" s="2" t="s">
        <v>943</v>
      </c>
      <c r="KVQ513" s="2" t="s">
        <v>943</v>
      </c>
      <c r="KVR513" s="2" t="s">
        <v>943</v>
      </c>
      <c r="KVS513" s="2" t="s">
        <v>943</v>
      </c>
      <c r="KVT513" s="2" t="s">
        <v>943</v>
      </c>
      <c r="KVU513" s="2" t="s">
        <v>943</v>
      </c>
      <c r="KVV513" s="2" t="s">
        <v>943</v>
      </c>
      <c r="KVW513" s="2" t="s">
        <v>943</v>
      </c>
      <c r="KVX513" s="2" t="s">
        <v>943</v>
      </c>
      <c r="KVY513" s="2" t="s">
        <v>943</v>
      </c>
      <c r="KVZ513" s="2" t="s">
        <v>943</v>
      </c>
      <c r="KWA513" s="2" t="s">
        <v>943</v>
      </c>
      <c r="KWB513" s="2" t="s">
        <v>943</v>
      </c>
      <c r="KWC513" s="2" t="s">
        <v>943</v>
      </c>
      <c r="KWD513" s="2" t="s">
        <v>943</v>
      </c>
      <c r="KWE513" s="2" t="s">
        <v>943</v>
      </c>
      <c r="KWF513" s="2" t="s">
        <v>943</v>
      </c>
      <c r="KWG513" s="2" t="s">
        <v>943</v>
      </c>
      <c r="KWH513" s="2" t="s">
        <v>943</v>
      </c>
      <c r="KWI513" s="2" t="s">
        <v>943</v>
      </c>
      <c r="KWJ513" s="2" t="s">
        <v>943</v>
      </c>
      <c r="KWK513" s="2" t="s">
        <v>943</v>
      </c>
      <c r="KWL513" s="2" t="s">
        <v>943</v>
      </c>
      <c r="KWM513" s="2" t="s">
        <v>943</v>
      </c>
      <c r="KWN513" s="2" t="s">
        <v>943</v>
      </c>
      <c r="KWO513" s="2" t="s">
        <v>943</v>
      </c>
      <c r="KWP513" s="2" t="s">
        <v>943</v>
      </c>
      <c r="KWQ513" s="2" t="s">
        <v>943</v>
      </c>
      <c r="KWR513" s="2" t="s">
        <v>943</v>
      </c>
      <c r="KWS513" s="2" t="s">
        <v>943</v>
      </c>
      <c r="KWT513" s="2" t="s">
        <v>943</v>
      </c>
      <c r="KWU513" s="2" t="s">
        <v>943</v>
      </c>
      <c r="KWV513" s="2" t="s">
        <v>943</v>
      </c>
      <c r="KWW513" s="2" t="s">
        <v>943</v>
      </c>
      <c r="KWX513" s="2" t="s">
        <v>943</v>
      </c>
      <c r="KWY513" s="2" t="s">
        <v>943</v>
      </c>
      <c r="KWZ513" s="2" t="s">
        <v>943</v>
      </c>
      <c r="KXA513" s="2" t="s">
        <v>943</v>
      </c>
      <c r="KXB513" s="2" t="s">
        <v>943</v>
      </c>
      <c r="KXC513" s="2" t="s">
        <v>943</v>
      </c>
      <c r="KXD513" s="2" t="s">
        <v>943</v>
      </c>
      <c r="KXE513" s="2" t="s">
        <v>943</v>
      </c>
      <c r="KXF513" s="2" t="s">
        <v>943</v>
      </c>
      <c r="KXG513" s="2" t="s">
        <v>943</v>
      </c>
      <c r="KXH513" s="2" t="s">
        <v>943</v>
      </c>
      <c r="KXI513" s="2" t="s">
        <v>943</v>
      </c>
      <c r="KXJ513" s="2" t="s">
        <v>943</v>
      </c>
      <c r="KXK513" s="2" t="s">
        <v>943</v>
      </c>
      <c r="KXL513" s="2" t="s">
        <v>943</v>
      </c>
      <c r="KXM513" s="2" t="s">
        <v>943</v>
      </c>
      <c r="KXN513" s="2" t="s">
        <v>943</v>
      </c>
      <c r="KXO513" s="2" t="s">
        <v>943</v>
      </c>
      <c r="KXP513" s="2" t="s">
        <v>943</v>
      </c>
      <c r="KXQ513" s="2" t="s">
        <v>943</v>
      </c>
      <c r="KXR513" s="2" t="s">
        <v>943</v>
      </c>
      <c r="KXS513" s="2" t="s">
        <v>943</v>
      </c>
      <c r="KXT513" s="2" t="s">
        <v>943</v>
      </c>
      <c r="KXU513" s="2" t="s">
        <v>943</v>
      </c>
      <c r="KXV513" s="2" t="s">
        <v>943</v>
      </c>
      <c r="KXW513" s="2" t="s">
        <v>943</v>
      </c>
      <c r="KXX513" s="2" t="s">
        <v>943</v>
      </c>
      <c r="KXY513" s="2" t="s">
        <v>943</v>
      </c>
      <c r="KXZ513" s="2" t="s">
        <v>943</v>
      </c>
      <c r="KYA513" s="2" t="s">
        <v>943</v>
      </c>
      <c r="KYB513" s="2" t="s">
        <v>943</v>
      </c>
      <c r="KYC513" s="2" t="s">
        <v>943</v>
      </c>
      <c r="KYD513" s="2" t="s">
        <v>943</v>
      </c>
      <c r="KYE513" s="2" t="s">
        <v>943</v>
      </c>
      <c r="KYF513" s="2" t="s">
        <v>943</v>
      </c>
      <c r="KYG513" s="2" t="s">
        <v>943</v>
      </c>
      <c r="KYH513" s="2" t="s">
        <v>943</v>
      </c>
      <c r="KYI513" s="2" t="s">
        <v>943</v>
      </c>
      <c r="KYJ513" s="2" t="s">
        <v>943</v>
      </c>
      <c r="KYK513" s="2" t="s">
        <v>943</v>
      </c>
      <c r="KYL513" s="2" t="s">
        <v>943</v>
      </c>
      <c r="KYM513" s="2" t="s">
        <v>943</v>
      </c>
      <c r="KYN513" s="2" t="s">
        <v>943</v>
      </c>
      <c r="KYO513" s="2" t="s">
        <v>943</v>
      </c>
      <c r="KYP513" s="2" t="s">
        <v>943</v>
      </c>
      <c r="KYQ513" s="2" t="s">
        <v>943</v>
      </c>
      <c r="KYR513" s="2" t="s">
        <v>943</v>
      </c>
      <c r="KYS513" s="2" t="s">
        <v>943</v>
      </c>
      <c r="KYT513" s="2" t="s">
        <v>943</v>
      </c>
      <c r="KYU513" s="2" t="s">
        <v>943</v>
      </c>
      <c r="KYV513" s="2" t="s">
        <v>943</v>
      </c>
      <c r="KYW513" s="2" t="s">
        <v>943</v>
      </c>
      <c r="KYX513" s="2" t="s">
        <v>943</v>
      </c>
      <c r="KYY513" s="2" t="s">
        <v>943</v>
      </c>
      <c r="KYZ513" s="2" t="s">
        <v>943</v>
      </c>
      <c r="KZA513" s="2" t="s">
        <v>943</v>
      </c>
      <c r="KZB513" s="2" t="s">
        <v>943</v>
      </c>
      <c r="KZC513" s="2" t="s">
        <v>943</v>
      </c>
      <c r="KZD513" s="2" t="s">
        <v>943</v>
      </c>
      <c r="KZE513" s="2" t="s">
        <v>943</v>
      </c>
      <c r="KZF513" s="2" t="s">
        <v>943</v>
      </c>
      <c r="KZG513" s="2" t="s">
        <v>943</v>
      </c>
      <c r="KZH513" s="2" t="s">
        <v>943</v>
      </c>
      <c r="KZI513" s="2" t="s">
        <v>943</v>
      </c>
      <c r="KZJ513" s="2" t="s">
        <v>943</v>
      </c>
      <c r="KZK513" s="2" t="s">
        <v>943</v>
      </c>
      <c r="KZL513" s="2" t="s">
        <v>943</v>
      </c>
      <c r="KZM513" s="2" t="s">
        <v>943</v>
      </c>
      <c r="KZN513" s="2" t="s">
        <v>943</v>
      </c>
      <c r="KZO513" s="2" t="s">
        <v>943</v>
      </c>
      <c r="KZP513" s="2" t="s">
        <v>943</v>
      </c>
      <c r="KZQ513" s="2" t="s">
        <v>943</v>
      </c>
      <c r="KZR513" s="2" t="s">
        <v>943</v>
      </c>
      <c r="KZS513" s="2" t="s">
        <v>943</v>
      </c>
      <c r="KZT513" s="2" t="s">
        <v>943</v>
      </c>
      <c r="KZU513" s="2" t="s">
        <v>943</v>
      </c>
      <c r="KZV513" s="2" t="s">
        <v>943</v>
      </c>
      <c r="KZW513" s="2" t="s">
        <v>943</v>
      </c>
      <c r="KZX513" s="2" t="s">
        <v>943</v>
      </c>
      <c r="KZY513" s="2" t="s">
        <v>943</v>
      </c>
      <c r="KZZ513" s="2" t="s">
        <v>943</v>
      </c>
      <c r="LAA513" s="2" t="s">
        <v>943</v>
      </c>
      <c r="LAB513" s="2" t="s">
        <v>943</v>
      </c>
      <c r="LAC513" s="2" t="s">
        <v>943</v>
      </c>
      <c r="LAD513" s="2" t="s">
        <v>943</v>
      </c>
      <c r="LAE513" s="2" t="s">
        <v>943</v>
      </c>
      <c r="LAF513" s="2" t="s">
        <v>943</v>
      </c>
      <c r="LAG513" s="2" t="s">
        <v>943</v>
      </c>
      <c r="LAH513" s="2" t="s">
        <v>943</v>
      </c>
      <c r="LAI513" s="2" t="s">
        <v>943</v>
      </c>
      <c r="LAJ513" s="2" t="s">
        <v>943</v>
      </c>
      <c r="LAK513" s="2" t="s">
        <v>943</v>
      </c>
      <c r="LAL513" s="2" t="s">
        <v>943</v>
      </c>
      <c r="LAM513" s="2" t="s">
        <v>943</v>
      </c>
      <c r="LAN513" s="2" t="s">
        <v>943</v>
      </c>
      <c r="LAO513" s="2" t="s">
        <v>943</v>
      </c>
      <c r="LAP513" s="2" t="s">
        <v>943</v>
      </c>
      <c r="LAQ513" s="2" t="s">
        <v>943</v>
      </c>
      <c r="LAR513" s="2" t="s">
        <v>943</v>
      </c>
      <c r="LAS513" s="2" t="s">
        <v>943</v>
      </c>
      <c r="LAT513" s="2" t="s">
        <v>943</v>
      </c>
      <c r="LAU513" s="2" t="s">
        <v>943</v>
      </c>
      <c r="LAV513" s="2" t="s">
        <v>943</v>
      </c>
      <c r="LAW513" s="2" t="s">
        <v>943</v>
      </c>
      <c r="LAX513" s="2" t="s">
        <v>943</v>
      </c>
      <c r="LAY513" s="2" t="s">
        <v>943</v>
      </c>
      <c r="LAZ513" s="2" t="s">
        <v>943</v>
      </c>
      <c r="LBA513" s="2" t="s">
        <v>943</v>
      </c>
      <c r="LBB513" s="2" t="s">
        <v>943</v>
      </c>
      <c r="LBC513" s="2" t="s">
        <v>943</v>
      </c>
      <c r="LBD513" s="2" t="s">
        <v>943</v>
      </c>
      <c r="LBE513" s="2" t="s">
        <v>943</v>
      </c>
      <c r="LBF513" s="2" t="s">
        <v>943</v>
      </c>
      <c r="LBG513" s="2" t="s">
        <v>943</v>
      </c>
      <c r="LBH513" s="2" t="s">
        <v>943</v>
      </c>
      <c r="LBI513" s="2" t="s">
        <v>943</v>
      </c>
      <c r="LBJ513" s="2" t="s">
        <v>943</v>
      </c>
      <c r="LBK513" s="2" t="s">
        <v>943</v>
      </c>
      <c r="LBL513" s="2" t="s">
        <v>943</v>
      </c>
      <c r="LBM513" s="2" t="s">
        <v>943</v>
      </c>
      <c r="LBN513" s="2" t="s">
        <v>943</v>
      </c>
      <c r="LBO513" s="2" t="s">
        <v>943</v>
      </c>
      <c r="LBP513" s="2" t="s">
        <v>943</v>
      </c>
      <c r="LBQ513" s="2" t="s">
        <v>943</v>
      </c>
      <c r="LBR513" s="2" t="s">
        <v>943</v>
      </c>
      <c r="LBS513" s="2" t="s">
        <v>943</v>
      </c>
      <c r="LBT513" s="2" t="s">
        <v>943</v>
      </c>
      <c r="LBU513" s="2" t="s">
        <v>943</v>
      </c>
      <c r="LBV513" s="2" t="s">
        <v>943</v>
      </c>
      <c r="LBW513" s="2" t="s">
        <v>943</v>
      </c>
      <c r="LBX513" s="2" t="s">
        <v>943</v>
      </c>
      <c r="LBY513" s="2" t="s">
        <v>943</v>
      </c>
      <c r="LBZ513" s="2" t="s">
        <v>943</v>
      </c>
      <c r="LCA513" s="2" t="s">
        <v>943</v>
      </c>
      <c r="LCB513" s="2" t="s">
        <v>943</v>
      </c>
      <c r="LCC513" s="2" t="s">
        <v>943</v>
      </c>
      <c r="LCD513" s="2" t="s">
        <v>943</v>
      </c>
      <c r="LCE513" s="2" t="s">
        <v>943</v>
      </c>
      <c r="LCF513" s="2" t="s">
        <v>943</v>
      </c>
      <c r="LCG513" s="2" t="s">
        <v>943</v>
      </c>
      <c r="LCH513" s="2" t="s">
        <v>943</v>
      </c>
      <c r="LCI513" s="2" t="s">
        <v>943</v>
      </c>
      <c r="LCJ513" s="2" t="s">
        <v>943</v>
      </c>
      <c r="LCK513" s="2" t="s">
        <v>943</v>
      </c>
      <c r="LCL513" s="2" t="s">
        <v>943</v>
      </c>
      <c r="LCM513" s="2" t="s">
        <v>943</v>
      </c>
      <c r="LCN513" s="2" t="s">
        <v>943</v>
      </c>
      <c r="LCO513" s="2" t="s">
        <v>943</v>
      </c>
      <c r="LCP513" s="2" t="s">
        <v>943</v>
      </c>
      <c r="LCQ513" s="2" t="s">
        <v>943</v>
      </c>
      <c r="LCR513" s="2" t="s">
        <v>943</v>
      </c>
      <c r="LCS513" s="2" t="s">
        <v>943</v>
      </c>
      <c r="LCT513" s="2" t="s">
        <v>943</v>
      </c>
      <c r="LCU513" s="2" t="s">
        <v>943</v>
      </c>
      <c r="LCV513" s="2" t="s">
        <v>943</v>
      </c>
      <c r="LCW513" s="2" t="s">
        <v>943</v>
      </c>
      <c r="LCX513" s="2" t="s">
        <v>943</v>
      </c>
      <c r="LCY513" s="2" t="s">
        <v>943</v>
      </c>
      <c r="LCZ513" s="2" t="s">
        <v>943</v>
      </c>
      <c r="LDA513" s="2" t="s">
        <v>943</v>
      </c>
      <c r="LDB513" s="2" t="s">
        <v>943</v>
      </c>
      <c r="LDC513" s="2" t="s">
        <v>943</v>
      </c>
      <c r="LDD513" s="2" t="s">
        <v>943</v>
      </c>
      <c r="LDE513" s="2" t="s">
        <v>943</v>
      </c>
      <c r="LDF513" s="2" t="s">
        <v>943</v>
      </c>
      <c r="LDG513" s="2" t="s">
        <v>943</v>
      </c>
      <c r="LDH513" s="2" t="s">
        <v>943</v>
      </c>
      <c r="LDI513" s="2" t="s">
        <v>943</v>
      </c>
      <c r="LDJ513" s="2" t="s">
        <v>943</v>
      </c>
      <c r="LDK513" s="2" t="s">
        <v>943</v>
      </c>
      <c r="LDL513" s="2" t="s">
        <v>943</v>
      </c>
      <c r="LDM513" s="2" t="s">
        <v>943</v>
      </c>
      <c r="LDN513" s="2" t="s">
        <v>943</v>
      </c>
      <c r="LDO513" s="2" t="s">
        <v>943</v>
      </c>
      <c r="LDP513" s="2" t="s">
        <v>943</v>
      </c>
      <c r="LDQ513" s="2" t="s">
        <v>943</v>
      </c>
      <c r="LDR513" s="2" t="s">
        <v>943</v>
      </c>
      <c r="LDS513" s="2" t="s">
        <v>943</v>
      </c>
      <c r="LDT513" s="2" t="s">
        <v>943</v>
      </c>
      <c r="LDU513" s="2" t="s">
        <v>943</v>
      </c>
      <c r="LDV513" s="2" t="s">
        <v>943</v>
      </c>
      <c r="LDW513" s="2" t="s">
        <v>943</v>
      </c>
      <c r="LDX513" s="2" t="s">
        <v>943</v>
      </c>
      <c r="LDY513" s="2" t="s">
        <v>943</v>
      </c>
      <c r="LDZ513" s="2" t="s">
        <v>943</v>
      </c>
      <c r="LEA513" s="2" t="s">
        <v>943</v>
      </c>
      <c r="LEB513" s="2" t="s">
        <v>943</v>
      </c>
      <c r="LEC513" s="2" t="s">
        <v>943</v>
      </c>
      <c r="LED513" s="2" t="s">
        <v>943</v>
      </c>
      <c r="LEE513" s="2" t="s">
        <v>943</v>
      </c>
      <c r="LEF513" s="2" t="s">
        <v>943</v>
      </c>
      <c r="LEG513" s="2" t="s">
        <v>943</v>
      </c>
      <c r="LEH513" s="2" t="s">
        <v>943</v>
      </c>
      <c r="LEI513" s="2" t="s">
        <v>943</v>
      </c>
      <c r="LEJ513" s="2" t="s">
        <v>943</v>
      </c>
      <c r="LEK513" s="2" t="s">
        <v>943</v>
      </c>
      <c r="LEL513" s="2" t="s">
        <v>943</v>
      </c>
      <c r="LEM513" s="2" t="s">
        <v>943</v>
      </c>
      <c r="LEN513" s="2" t="s">
        <v>943</v>
      </c>
      <c r="LEO513" s="2" t="s">
        <v>943</v>
      </c>
      <c r="LEP513" s="2" t="s">
        <v>943</v>
      </c>
      <c r="LEQ513" s="2" t="s">
        <v>943</v>
      </c>
      <c r="LER513" s="2" t="s">
        <v>943</v>
      </c>
      <c r="LES513" s="2" t="s">
        <v>943</v>
      </c>
      <c r="LET513" s="2" t="s">
        <v>943</v>
      </c>
      <c r="LEU513" s="2" t="s">
        <v>943</v>
      </c>
      <c r="LEV513" s="2" t="s">
        <v>943</v>
      </c>
      <c r="LEW513" s="2" t="s">
        <v>943</v>
      </c>
      <c r="LEX513" s="2" t="s">
        <v>943</v>
      </c>
      <c r="LEY513" s="2" t="s">
        <v>943</v>
      </c>
      <c r="LEZ513" s="2" t="s">
        <v>943</v>
      </c>
      <c r="LFA513" s="2" t="s">
        <v>943</v>
      </c>
      <c r="LFB513" s="2" t="s">
        <v>943</v>
      </c>
      <c r="LFC513" s="2" t="s">
        <v>943</v>
      </c>
      <c r="LFD513" s="2" t="s">
        <v>943</v>
      </c>
      <c r="LFE513" s="2" t="s">
        <v>943</v>
      </c>
      <c r="LFF513" s="2" t="s">
        <v>943</v>
      </c>
      <c r="LFG513" s="2" t="s">
        <v>943</v>
      </c>
      <c r="LFH513" s="2" t="s">
        <v>943</v>
      </c>
      <c r="LFI513" s="2" t="s">
        <v>943</v>
      </c>
      <c r="LFJ513" s="2" t="s">
        <v>943</v>
      </c>
      <c r="LFK513" s="2" t="s">
        <v>943</v>
      </c>
      <c r="LFL513" s="2" t="s">
        <v>943</v>
      </c>
      <c r="LFM513" s="2" t="s">
        <v>943</v>
      </c>
      <c r="LFN513" s="2" t="s">
        <v>943</v>
      </c>
      <c r="LFO513" s="2" t="s">
        <v>943</v>
      </c>
      <c r="LFP513" s="2" t="s">
        <v>943</v>
      </c>
      <c r="LFQ513" s="2" t="s">
        <v>943</v>
      </c>
      <c r="LFR513" s="2" t="s">
        <v>943</v>
      </c>
      <c r="LFS513" s="2" t="s">
        <v>943</v>
      </c>
      <c r="LFT513" s="2" t="s">
        <v>943</v>
      </c>
      <c r="LFU513" s="2" t="s">
        <v>943</v>
      </c>
      <c r="LFV513" s="2" t="s">
        <v>943</v>
      </c>
      <c r="LFW513" s="2" t="s">
        <v>943</v>
      </c>
      <c r="LFX513" s="2" t="s">
        <v>943</v>
      </c>
      <c r="LFY513" s="2" t="s">
        <v>943</v>
      </c>
      <c r="LFZ513" s="2" t="s">
        <v>943</v>
      </c>
      <c r="LGA513" s="2" t="s">
        <v>943</v>
      </c>
      <c r="LGB513" s="2" t="s">
        <v>943</v>
      </c>
      <c r="LGC513" s="2" t="s">
        <v>943</v>
      </c>
      <c r="LGD513" s="2" t="s">
        <v>943</v>
      </c>
      <c r="LGE513" s="2" t="s">
        <v>943</v>
      </c>
      <c r="LGF513" s="2" t="s">
        <v>943</v>
      </c>
      <c r="LGG513" s="2" t="s">
        <v>943</v>
      </c>
      <c r="LGH513" s="2" t="s">
        <v>943</v>
      </c>
      <c r="LGI513" s="2" t="s">
        <v>943</v>
      </c>
      <c r="LGJ513" s="2" t="s">
        <v>943</v>
      </c>
      <c r="LGK513" s="2" t="s">
        <v>943</v>
      </c>
      <c r="LGL513" s="2" t="s">
        <v>943</v>
      </c>
      <c r="LGM513" s="2" t="s">
        <v>943</v>
      </c>
      <c r="LGN513" s="2" t="s">
        <v>943</v>
      </c>
      <c r="LGO513" s="2" t="s">
        <v>943</v>
      </c>
      <c r="LGP513" s="2" t="s">
        <v>943</v>
      </c>
      <c r="LGQ513" s="2" t="s">
        <v>943</v>
      </c>
      <c r="LGR513" s="2" t="s">
        <v>943</v>
      </c>
      <c r="LGS513" s="2" t="s">
        <v>943</v>
      </c>
      <c r="LGT513" s="2" t="s">
        <v>943</v>
      </c>
      <c r="LGU513" s="2" t="s">
        <v>943</v>
      </c>
      <c r="LGV513" s="2" t="s">
        <v>943</v>
      </c>
      <c r="LGW513" s="2" t="s">
        <v>943</v>
      </c>
      <c r="LGX513" s="2" t="s">
        <v>943</v>
      </c>
      <c r="LGY513" s="2" t="s">
        <v>943</v>
      </c>
      <c r="LGZ513" s="2" t="s">
        <v>943</v>
      </c>
      <c r="LHA513" s="2" t="s">
        <v>943</v>
      </c>
      <c r="LHB513" s="2" t="s">
        <v>943</v>
      </c>
      <c r="LHC513" s="2" t="s">
        <v>943</v>
      </c>
      <c r="LHD513" s="2" t="s">
        <v>943</v>
      </c>
      <c r="LHE513" s="2" t="s">
        <v>943</v>
      </c>
      <c r="LHF513" s="2" t="s">
        <v>943</v>
      </c>
      <c r="LHG513" s="2" t="s">
        <v>943</v>
      </c>
      <c r="LHH513" s="2" t="s">
        <v>943</v>
      </c>
      <c r="LHI513" s="2" t="s">
        <v>943</v>
      </c>
      <c r="LHJ513" s="2" t="s">
        <v>943</v>
      </c>
      <c r="LHK513" s="2" t="s">
        <v>943</v>
      </c>
      <c r="LHL513" s="2" t="s">
        <v>943</v>
      </c>
      <c r="LHM513" s="2" t="s">
        <v>943</v>
      </c>
      <c r="LHN513" s="2" t="s">
        <v>943</v>
      </c>
      <c r="LHO513" s="2" t="s">
        <v>943</v>
      </c>
      <c r="LHP513" s="2" t="s">
        <v>943</v>
      </c>
      <c r="LHQ513" s="2" t="s">
        <v>943</v>
      </c>
      <c r="LHR513" s="2" t="s">
        <v>943</v>
      </c>
      <c r="LHS513" s="2" t="s">
        <v>943</v>
      </c>
      <c r="LHT513" s="2" t="s">
        <v>943</v>
      </c>
      <c r="LHU513" s="2" t="s">
        <v>943</v>
      </c>
      <c r="LHV513" s="2" t="s">
        <v>943</v>
      </c>
      <c r="LHW513" s="2" t="s">
        <v>943</v>
      </c>
      <c r="LHX513" s="2" t="s">
        <v>943</v>
      </c>
      <c r="LHY513" s="2" t="s">
        <v>943</v>
      </c>
      <c r="LHZ513" s="2" t="s">
        <v>943</v>
      </c>
      <c r="LIA513" s="2" t="s">
        <v>943</v>
      </c>
      <c r="LIB513" s="2" t="s">
        <v>943</v>
      </c>
      <c r="LIC513" s="2" t="s">
        <v>943</v>
      </c>
      <c r="LID513" s="2" t="s">
        <v>943</v>
      </c>
      <c r="LIE513" s="2" t="s">
        <v>943</v>
      </c>
      <c r="LIF513" s="2" t="s">
        <v>943</v>
      </c>
      <c r="LIG513" s="2" t="s">
        <v>943</v>
      </c>
      <c r="LIH513" s="2" t="s">
        <v>943</v>
      </c>
      <c r="LII513" s="2" t="s">
        <v>943</v>
      </c>
      <c r="LIJ513" s="2" t="s">
        <v>943</v>
      </c>
      <c r="LIK513" s="2" t="s">
        <v>943</v>
      </c>
      <c r="LIL513" s="2" t="s">
        <v>943</v>
      </c>
      <c r="LIM513" s="2" t="s">
        <v>943</v>
      </c>
      <c r="LIN513" s="2" t="s">
        <v>943</v>
      </c>
      <c r="LIO513" s="2" t="s">
        <v>943</v>
      </c>
      <c r="LIP513" s="2" t="s">
        <v>943</v>
      </c>
      <c r="LIQ513" s="2" t="s">
        <v>943</v>
      </c>
      <c r="LIR513" s="2" t="s">
        <v>943</v>
      </c>
      <c r="LIS513" s="2" t="s">
        <v>943</v>
      </c>
      <c r="LIT513" s="2" t="s">
        <v>943</v>
      </c>
      <c r="LIU513" s="2" t="s">
        <v>943</v>
      </c>
      <c r="LIV513" s="2" t="s">
        <v>943</v>
      </c>
      <c r="LIW513" s="2" t="s">
        <v>943</v>
      </c>
      <c r="LIX513" s="2" t="s">
        <v>943</v>
      </c>
      <c r="LIY513" s="2" t="s">
        <v>943</v>
      </c>
      <c r="LIZ513" s="2" t="s">
        <v>943</v>
      </c>
      <c r="LJA513" s="2" t="s">
        <v>943</v>
      </c>
      <c r="LJB513" s="2" t="s">
        <v>943</v>
      </c>
      <c r="LJC513" s="2" t="s">
        <v>943</v>
      </c>
      <c r="LJD513" s="2" t="s">
        <v>943</v>
      </c>
      <c r="LJE513" s="2" t="s">
        <v>943</v>
      </c>
      <c r="LJF513" s="2" t="s">
        <v>943</v>
      </c>
      <c r="LJG513" s="2" t="s">
        <v>943</v>
      </c>
      <c r="LJH513" s="2" t="s">
        <v>943</v>
      </c>
      <c r="LJI513" s="2" t="s">
        <v>943</v>
      </c>
      <c r="LJJ513" s="2" t="s">
        <v>943</v>
      </c>
      <c r="LJK513" s="2" t="s">
        <v>943</v>
      </c>
      <c r="LJL513" s="2" t="s">
        <v>943</v>
      </c>
      <c r="LJM513" s="2" t="s">
        <v>943</v>
      </c>
      <c r="LJN513" s="2" t="s">
        <v>943</v>
      </c>
      <c r="LJO513" s="2" t="s">
        <v>943</v>
      </c>
      <c r="LJP513" s="2" t="s">
        <v>943</v>
      </c>
      <c r="LJQ513" s="2" t="s">
        <v>943</v>
      </c>
      <c r="LJR513" s="2" t="s">
        <v>943</v>
      </c>
      <c r="LJS513" s="2" t="s">
        <v>943</v>
      </c>
      <c r="LJT513" s="2" t="s">
        <v>943</v>
      </c>
      <c r="LJU513" s="2" t="s">
        <v>943</v>
      </c>
      <c r="LJV513" s="2" t="s">
        <v>943</v>
      </c>
      <c r="LJW513" s="2" t="s">
        <v>943</v>
      </c>
      <c r="LJX513" s="2" t="s">
        <v>943</v>
      </c>
      <c r="LJY513" s="2" t="s">
        <v>943</v>
      </c>
      <c r="LJZ513" s="2" t="s">
        <v>943</v>
      </c>
      <c r="LKA513" s="2" t="s">
        <v>943</v>
      </c>
      <c r="LKB513" s="2" t="s">
        <v>943</v>
      </c>
      <c r="LKC513" s="2" t="s">
        <v>943</v>
      </c>
      <c r="LKD513" s="2" t="s">
        <v>943</v>
      </c>
      <c r="LKE513" s="2" t="s">
        <v>943</v>
      </c>
      <c r="LKF513" s="2" t="s">
        <v>943</v>
      </c>
      <c r="LKG513" s="2" t="s">
        <v>943</v>
      </c>
      <c r="LKH513" s="2" t="s">
        <v>943</v>
      </c>
      <c r="LKI513" s="2" t="s">
        <v>943</v>
      </c>
      <c r="LKJ513" s="2" t="s">
        <v>943</v>
      </c>
      <c r="LKK513" s="2" t="s">
        <v>943</v>
      </c>
      <c r="LKL513" s="2" t="s">
        <v>943</v>
      </c>
      <c r="LKM513" s="2" t="s">
        <v>943</v>
      </c>
      <c r="LKN513" s="2" t="s">
        <v>943</v>
      </c>
      <c r="LKO513" s="2" t="s">
        <v>943</v>
      </c>
      <c r="LKP513" s="2" t="s">
        <v>943</v>
      </c>
      <c r="LKQ513" s="2" t="s">
        <v>943</v>
      </c>
      <c r="LKR513" s="2" t="s">
        <v>943</v>
      </c>
      <c r="LKS513" s="2" t="s">
        <v>943</v>
      </c>
      <c r="LKT513" s="2" t="s">
        <v>943</v>
      </c>
      <c r="LKU513" s="2" t="s">
        <v>943</v>
      </c>
      <c r="LKV513" s="2" t="s">
        <v>943</v>
      </c>
      <c r="LKW513" s="2" t="s">
        <v>943</v>
      </c>
      <c r="LKX513" s="2" t="s">
        <v>943</v>
      </c>
      <c r="LKY513" s="2" t="s">
        <v>943</v>
      </c>
      <c r="LKZ513" s="2" t="s">
        <v>943</v>
      </c>
      <c r="LLA513" s="2" t="s">
        <v>943</v>
      </c>
      <c r="LLB513" s="2" t="s">
        <v>943</v>
      </c>
      <c r="LLC513" s="2" t="s">
        <v>943</v>
      </c>
      <c r="LLD513" s="2" t="s">
        <v>943</v>
      </c>
      <c r="LLE513" s="2" t="s">
        <v>943</v>
      </c>
      <c r="LLF513" s="2" t="s">
        <v>943</v>
      </c>
      <c r="LLG513" s="2" t="s">
        <v>943</v>
      </c>
      <c r="LLH513" s="2" t="s">
        <v>943</v>
      </c>
      <c r="LLI513" s="2" t="s">
        <v>943</v>
      </c>
      <c r="LLJ513" s="2" t="s">
        <v>943</v>
      </c>
      <c r="LLK513" s="2" t="s">
        <v>943</v>
      </c>
      <c r="LLL513" s="2" t="s">
        <v>943</v>
      </c>
      <c r="LLM513" s="2" t="s">
        <v>943</v>
      </c>
      <c r="LLN513" s="2" t="s">
        <v>943</v>
      </c>
      <c r="LLO513" s="2" t="s">
        <v>943</v>
      </c>
      <c r="LLP513" s="2" t="s">
        <v>943</v>
      </c>
      <c r="LLQ513" s="2" t="s">
        <v>943</v>
      </c>
      <c r="LLR513" s="2" t="s">
        <v>943</v>
      </c>
      <c r="LLS513" s="2" t="s">
        <v>943</v>
      </c>
      <c r="LLT513" s="2" t="s">
        <v>943</v>
      </c>
      <c r="LLU513" s="2" t="s">
        <v>943</v>
      </c>
      <c r="LLV513" s="2" t="s">
        <v>943</v>
      </c>
      <c r="LLW513" s="2" t="s">
        <v>943</v>
      </c>
      <c r="LLX513" s="2" t="s">
        <v>943</v>
      </c>
      <c r="LLY513" s="2" t="s">
        <v>943</v>
      </c>
      <c r="LLZ513" s="2" t="s">
        <v>943</v>
      </c>
      <c r="LMA513" s="2" t="s">
        <v>943</v>
      </c>
      <c r="LMB513" s="2" t="s">
        <v>943</v>
      </c>
      <c r="LMC513" s="2" t="s">
        <v>943</v>
      </c>
      <c r="LMD513" s="2" t="s">
        <v>943</v>
      </c>
      <c r="LME513" s="2" t="s">
        <v>943</v>
      </c>
      <c r="LMF513" s="2" t="s">
        <v>943</v>
      </c>
      <c r="LMG513" s="2" t="s">
        <v>943</v>
      </c>
      <c r="LMH513" s="2" t="s">
        <v>943</v>
      </c>
      <c r="LMI513" s="2" t="s">
        <v>943</v>
      </c>
      <c r="LMJ513" s="2" t="s">
        <v>943</v>
      </c>
      <c r="LMK513" s="2" t="s">
        <v>943</v>
      </c>
      <c r="LML513" s="2" t="s">
        <v>943</v>
      </c>
      <c r="LMM513" s="2" t="s">
        <v>943</v>
      </c>
      <c r="LMN513" s="2" t="s">
        <v>943</v>
      </c>
      <c r="LMO513" s="2" t="s">
        <v>943</v>
      </c>
      <c r="LMP513" s="2" t="s">
        <v>943</v>
      </c>
      <c r="LMQ513" s="2" t="s">
        <v>943</v>
      </c>
      <c r="LMR513" s="2" t="s">
        <v>943</v>
      </c>
      <c r="LMS513" s="2" t="s">
        <v>943</v>
      </c>
      <c r="LMT513" s="2" t="s">
        <v>943</v>
      </c>
      <c r="LMU513" s="2" t="s">
        <v>943</v>
      </c>
      <c r="LMV513" s="2" t="s">
        <v>943</v>
      </c>
      <c r="LMW513" s="2" t="s">
        <v>943</v>
      </c>
      <c r="LMX513" s="2" t="s">
        <v>943</v>
      </c>
      <c r="LMY513" s="2" t="s">
        <v>943</v>
      </c>
      <c r="LMZ513" s="2" t="s">
        <v>943</v>
      </c>
      <c r="LNA513" s="2" t="s">
        <v>943</v>
      </c>
      <c r="LNB513" s="2" t="s">
        <v>943</v>
      </c>
      <c r="LNC513" s="2" t="s">
        <v>943</v>
      </c>
      <c r="LND513" s="2" t="s">
        <v>943</v>
      </c>
      <c r="LNE513" s="2" t="s">
        <v>943</v>
      </c>
      <c r="LNF513" s="2" t="s">
        <v>943</v>
      </c>
      <c r="LNG513" s="2" t="s">
        <v>943</v>
      </c>
      <c r="LNH513" s="2" t="s">
        <v>943</v>
      </c>
      <c r="LNI513" s="2" t="s">
        <v>943</v>
      </c>
      <c r="LNJ513" s="2" t="s">
        <v>943</v>
      </c>
      <c r="LNK513" s="2" t="s">
        <v>943</v>
      </c>
      <c r="LNL513" s="2" t="s">
        <v>943</v>
      </c>
      <c r="LNM513" s="2" t="s">
        <v>943</v>
      </c>
      <c r="LNN513" s="2" t="s">
        <v>943</v>
      </c>
      <c r="LNO513" s="2" t="s">
        <v>943</v>
      </c>
      <c r="LNP513" s="2" t="s">
        <v>943</v>
      </c>
      <c r="LNQ513" s="2" t="s">
        <v>943</v>
      </c>
      <c r="LNR513" s="2" t="s">
        <v>943</v>
      </c>
      <c r="LNS513" s="2" t="s">
        <v>943</v>
      </c>
      <c r="LNT513" s="2" t="s">
        <v>943</v>
      </c>
      <c r="LNU513" s="2" t="s">
        <v>943</v>
      </c>
      <c r="LNV513" s="2" t="s">
        <v>943</v>
      </c>
      <c r="LNW513" s="2" t="s">
        <v>943</v>
      </c>
      <c r="LNX513" s="2" t="s">
        <v>943</v>
      </c>
      <c r="LNY513" s="2" t="s">
        <v>943</v>
      </c>
      <c r="LNZ513" s="2" t="s">
        <v>943</v>
      </c>
      <c r="LOA513" s="2" t="s">
        <v>943</v>
      </c>
      <c r="LOB513" s="2" t="s">
        <v>943</v>
      </c>
      <c r="LOC513" s="2" t="s">
        <v>943</v>
      </c>
      <c r="LOD513" s="2" t="s">
        <v>943</v>
      </c>
      <c r="LOE513" s="2" t="s">
        <v>943</v>
      </c>
      <c r="LOF513" s="2" t="s">
        <v>943</v>
      </c>
      <c r="LOG513" s="2" t="s">
        <v>943</v>
      </c>
      <c r="LOH513" s="2" t="s">
        <v>943</v>
      </c>
      <c r="LOI513" s="2" t="s">
        <v>943</v>
      </c>
      <c r="LOJ513" s="2" t="s">
        <v>943</v>
      </c>
      <c r="LOK513" s="2" t="s">
        <v>943</v>
      </c>
      <c r="LOL513" s="2" t="s">
        <v>943</v>
      </c>
      <c r="LOM513" s="2" t="s">
        <v>943</v>
      </c>
      <c r="LON513" s="2" t="s">
        <v>943</v>
      </c>
      <c r="LOO513" s="2" t="s">
        <v>943</v>
      </c>
      <c r="LOP513" s="2" t="s">
        <v>943</v>
      </c>
      <c r="LOQ513" s="2" t="s">
        <v>943</v>
      </c>
      <c r="LOR513" s="2" t="s">
        <v>943</v>
      </c>
      <c r="LOS513" s="2" t="s">
        <v>943</v>
      </c>
      <c r="LOT513" s="2" t="s">
        <v>943</v>
      </c>
      <c r="LOU513" s="2" t="s">
        <v>943</v>
      </c>
      <c r="LOV513" s="2" t="s">
        <v>943</v>
      </c>
      <c r="LOW513" s="2" t="s">
        <v>943</v>
      </c>
      <c r="LOX513" s="2" t="s">
        <v>943</v>
      </c>
      <c r="LOY513" s="2" t="s">
        <v>943</v>
      </c>
      <c r="LOZ513" s="2" t="s">
        <v>943</v>
      </c>
      <c r="LPA513" s="2" t="s">
        <v>943</v>
      </c>
      <c r="LPB513" s="2" t="s">
        <v>943</v>
      </c>
      <c r="LPC513" s="2" t="s">
        <v>943</v>
      </c>
      <c r="LPD513" s="2" t="s">
        <v>943</v>
      </c>
      <c r="LPE513" s="2" t="s">
        <v>943</v>
      </c>
      <c r="LPF513" s="2" t="s">
        <v>943</v>
      </c>
      <c r="LPG513" s="2" t="s">
        <v>943</v>
      </c>
      <c r="LPH513" s="2" t="s">
        <v>943</v>
      </c>
      <c r="LPI513" s="2" t="s">
        <v>943</v>
      </c>
      <c r="LPJ513" s="2" t="s">
        <v>943</v>
      </c>
      <c r="LPK513" s="2" t="s">
        <v>943</v>
      </c>
      <c r="LPL513" s="2" t="s">
        <v>943</v>
      </c>
      <c r="LPM513" s="2" t="s">
        <v>943</v>
      </c>
      <c r="LPN513" s="2" t="s">
        <v>943</v>
      </c>
      <c r="LPO513" s="2" t="s">
        <v>943</v>
      </c>
      <c r="LPP513" s="2" t="s">
        <v>943</v>
      </c>
      <c r="LPQ513" s="2" t="s">
        <v>943</v>
      </c>
      <c r="LPR513" s="2" t="s">
        <v>943</v>
      </c>
      <c r="LPS513" s="2" t="s">
        <v>943</v>
      </c>
      <c r="LPT513" s="2" t="s">
        <v>943</v>
      </c>
      <c r="LPU513" s="2" t="s">
        <v>943</v>
      </c>
      <c r="LPV513" s="2" t="s">
        <v>943</v>
      </c>
      <c r="LPW513" s="2" t="s">
        <v>943</v>
      </c>
      <c r="LPX513" s="2" t="s">
        <v>943</v>
      </c>
      <c r="LPY513" s="2" t="s">
        <v>943</v>
      </c>
      <c r="LPZ513" s="2" t="s">
        <v>943</v>
      </c>
      <c r="LQA513" s="2" t="s">
        <v>943</v>
      </c>
      <c r="LQB513" s="2" t="s">
        <v>943</v>
      </c>
      <c r="LQC513" s="2" t="s">
        <v>943</v>
      </c>
      <c r="LQD513" s="2" t="s">
        <v>943</v>
      </c>
      <c r="LQE513" s="2" t="s">
        <v>943</v>
      </c>
      <c r="LQF513" s="2" t="s">
        <v>943</v>
      </c>
      <c r="LQG513" s="2" t="s">
        <v>943</v>
      </c>
      <c r="LQH513" s="2" t="s">
        <v>943</v>
      </c>
      <c r="LQI513" s="2" t="s">
        <v>943</v>
      </c>
      <c r="LQJ513" s="2" t="s">
        <v>943</v>
      </c>
      <c r="LQK513" s="2" t="s">
        <v>943</v>
      </c>
      <c r="LQL513" s="2" t="s">
        <v>943</v>
      </c>
      <c r="LQM513" s="2" t="s">
        <v>943</v>
      </c>
      <c r="LQN513" s="2" t="s">
        <v>943</v>
      </c>
      <c r="LQO513" s="2" t="s">
        <v>943</v>
      </c>
      <c r="LQP513" s="2" t="s">
        <v>943</v>
      </c>
      <c r="LQQ513" s="2" t="s">
        <v>943</v>
      </c>
      <c r="LQR513" s="2" t="s">
        <v>943</v>
      </c>
      <c r="LQS513" s="2" t="s">
        <v>943</v>
      </c>
      <c r="LQT513" s="2" t="s">
        <v>943</v>
      </c>
      <c r="LQU513" s="2" t="s">
        <v>943</v>
      </c>
      <c r="LQV513" s="2" t="s">
        <v>943</v>
      </c>
      <c r="LQW513" s="2" t="s">
        <v>943</v>
      </c>
      <c r="LQX513" s="2" t="s">
        <v>943</v>
      </c>
      <c r="LQY513" s="2" t="s">
        <v>943</v>
      </c>
      <c r="LQZ513" s="2" t="s">
        <v>943</v>
      </c>
      <c r="LRA513" s="2" t="s">
        <v>943</v>
      </c>
      <c r="LRB513" s="2" t="s">
        <v>943</v>
      </c>
      <c r="LRC513" s="2" t="s">
        <v>943</v>
      </c>
      <c r="LRD513" s="2" t="s">
        <v>943</v>
      </c>
      <c r="LRE513" s="2" t="s">
        <v>943</v>
      </c>
      <c r="LRF513" s="2" t="s">
        <v>943</v>
      </c>
      <c r="LRG513" s="2" t="s">
        <v>943</v>
      </c>
      <c r="LRH513" s="2" t="s">
        <v>943</v>
      </c>
      <c r="LRI513" s="2" t="s">
        <v>943</v>
      </c>
      <c r="LRJ513" s="2" t="s">
        <v>943</v>
      </c>
      <c r="LRK513" s="2" t="s">
        <v>943</v>
      </c>
      <c r="LRL513" s="2" t="s">
        <v>943</v>
      </c>
      <c r="LRM513" s="2" t="s">
        <v>943</v>
      </c>
      <c r="LRN513" s="2" t="s">
        <v>943</v>
      </c>
      <c r="LRO513" s="2" t="s">
        <v>943</v>
      </c>
      <c r="LRP513" s="2" t="s">
        <v>943</v>
      </c>
      <c r="LRQ513" s="2" t="s">
        <v>943</v>
      </c>
      <c r="LRR513" s="2" t="s">
        <v>943</v>
      </c>
      <c r="LRS513" s="2" t="s">
        <v>943</v>
      </c>
      <c r="LRT513" s="2" t="s">
        <v>943</v>
      </c>
      <c r="LRU513" s="2" t="s">
        <v>943</v>
      </c>
      <c r="LRV513" s="2" t="s">
        <v>943</v>
      </c>
      <c r="LRW513" s="2" t="s">
        <v>943</v>
      </c>
      <c r="LRX513" s="2" t="s">
        <v>943</v>
      </c>
      <c r="LRY513" s="2" t="s">
        <v>943</v>
      </c>
      <c r="LRZ513" s="2" t="s">
        <v>943</v>
      </c>
      <c r="LSA513" s="2" t="s">
        <v>943</v>
      </c>
      <c r="LSB513" s="2" t="s">
        <v>943</v>
      </c>
      <c r="LSC513" s="2" t="s">
        <v>943</v>
      </c>
      <c r="LSD513" s="2" t="s">
        <v>943</v>
      </c>
      <c r="LSE513" s="2" t="s">
        <v>943</v>
      </c>
      <c r="LSF513" s="2" t="s">
        <v>943</v>
      </c>
      <c r="LSG513" s="2" t="s">
        <v>943</v>
      </c>
      <c r="LSH513" s="2" t="s">
        <v>943</v>
      </c>
      <c r="LSI513" s="2" t="s">
        <v>943</v>
      </c>
      <c r="LSJ513" s="2" t="s">
        <v>943</v>
      </c>
      <c r="LSK513" s="2" t="s">
        <v>943</v>
      </c>
      <c r="LSL513" s="2" t="s">
        <v>943</v>
      </c>
      <c r="LSM513" s="2" t="s">
        <v>943</v>
      </c>
      <c r="LSN513" s="2" t="s">
        <v>943</v>
      </c>
      <c r="LSO513" s="2" t="s">
        <v>943</v>
      </c>
      <c r="LSP513" s="2" t="s">
        <v>943</v>
      </c>
      <c r="LSQ513" s="2" t="s">
        <v>943</v>
      </c>
      <c r="LSR513" s="2" t="s">
        <v>943</v>
      </c>
      <c r="LSS513" s="2" t="s">
        <v>943</v>
      </c>
      <c r="LST513" s="2" t="s">
        <v>943</v>
      </c>
      <c r="LSU513" s="2" t="s">
        <v>943</v>
      </c>
      <c r="LSV513" s="2" t="s">
        <v>943</v>
      </c>
      <c r="LSW513" s="2" t="s">
        <v>943</v>
      </c>
      <c r="LSX513" s="2" t="s">
        <v>943</v>
      </c>
      <c r="LSY513" s="2" t="s">
        <v>943</v>
      </c>
      <c r="LSZ513" s="2" t="s">
        <v>943</v>
      </c>
      <c r="LTA513" s="2" t="s">
        <v>943</v>
      </c>
      <c r="LTB513" s="2" t="s">
        <v>943</v>
      </c>
      <c r="LTC513" s="2" t="s">
        <v>943</v>
      </c>
      <c r="LTD513" s="2" t="s">
        <v>943</v>
      </c>
      <c r="LTE513" s="2" t="s">
        <v>943</v>
      </c>
      <c r="LTF513" s="2" t="s">
        <v>943</v>
      </c>
      <c r="LTG513" s="2" t="s">
        <v>943</v>
      </c>
      <c r="LTH513" s="2" t="s">
        <v>943</v>
      </c>
      <c r="LTI513" s="2" t="s">
        <v>943</v>
      </c>
      <c r="LTJ513" s="2" t="s">
        <v>943</v>
      </c>
      <c r="LTK513" s="2" t="s">
        <v>943</v>
      </c>
      <c r="LTL513" s="2" t="s">
        <v>943</v>
      </c>
      <c r="LTM513" s="2" t="s">
        <v>943</v>
      </c>
      <c r="LTN513" s="2" t="s">
        <v>943</v>
      </c>
      <c r="LTO513" s="2" t="s">
        <v>943</v>
      </c>
      <c r="LTP513" s="2" t="s">
        <v>943</v>
      </c>
      <c r="LTQ513" s="2" t="s">
        <v>943</v>
      </c>
      <c r="LTR513" s="2" t="s">
        <v>943</v>
      </c>
      <c r="LTS513" s="2" t="s">
        <v>943</v>
      </c>
      <c r="LTT513" s="2" t="s">
        <v>943</v>
      </c>
      <c r="LTU513" s="2" t="s">
        <v>943</v>
      </c>
      <c r="LTV513" s="2" t="s">
        <v>943</v>
      </c>
      <c r="LTW513" s="2" t="s">
        <v>943</v>
      </c>
      <c r="LTX513" s="2" t="s">
        <v>943</v>
      </c>
      <c r="LTY513" s="2" t="s">
        <v>943</v>
      </c>
      <c r="LTZ513" s="2" t="s">
        <v>943</v>
      </c>
      <c r="LUA513" s="2" t="s">
        <v>943</v>
      </c>
      <c r="LUB513" s="2" t="s">
        <v>943</v>
      </c>
      <c r="LUC513" s="2" t="s">
        <v>943</v>
      </c>
      <c r="LUD513" s="2" t="s">
        <v>943</v>
      </c>
      <c r="LUE513" s="2" t="s">
        <v>943</v>
      </c>
      <c r="LUF513" s="2" t="s">
        <v>943</v>
      </c>
      <c r="LUG513" s="2" t="s">
        <v>943</v>
      </c>
      <c r="LUH513" s="2" t="s">
        <v>943</v>
      </c>
      <c r="LUI513" s="2" t="s">
        <v>943</v>
      </c>
      <c r="LUJ513" s="2" t="s">
        <v>943</v>
      </c>
      <c r="LUK513" s="2" t="s">
        <v>943</v>
      </c>
      <c r="LUL513" s="2" t="s">
        <v>943</v>
      </c>
      <c r="LUM513" s="2" t="s">
        <v>943</v>
      </c>
      <c r="LUN513" s="2" t="s">
        <v>943</v>
      </c>
      <c r="LUO513" s="2" t="s">
        <v>943</v>
      </c>
      <c r="LUP513" s="2" t="s">
        <v>943</v>
      </c>
      <c r="LUQ513" s="2" t="s">
        <v>943</v>
      </c>
      <c r="LUR513" s="2" t="s">
        <v>943</v>
      </c>
      <c r="LUS513" s="2" t="s">
        <v>943</v>
      </c>
      <c r="LUT513" s="2" t="s">
        <v>943</v>
      </c>
      <c r="LUU513" s="2" t="s">
        <v>943</v>
      </c>
      <c r="LUV513" s="2" t="s">
        <v>943</v>
      </c>
      <c r="LUW513" s="2" t="s">
        <v>943</v>
      </c>
      <c r="LUX513" s="2" t="s">
        <v>943</v>
      </c>
      <c r="LUY513" s="2" t="s">
        <v>943</v>
      </c>
      <c r="LUZ513" s="2" t="s">
        <v>943</v>
      </c>
      <c r="LVA513" s="2" t="s">
        <v>943</v>
      </c>
      <c r="LVB513" s="2" t="s">
        <v>943</v>
      </c>
      <c r="LVC513" s="2" t="s">
        <v>943</v>
      </c>
      <c r="LVD513" s="2" t="s">
        <v>943</v>
      </c>
      <c r="LVE513" s="2" t="s">
        <v>943</v>
      </c>
      <c r="LVF513" s="2" t="s">
        <v>943</v>
      </c>
      <c r="LVG513" s="2" t="s">
        <v>943</v>
      </c>
      <c r="LVH513" s="2" t="s">
        <v>943</v>
      </c>
      <c r="LVI513" s="2" t="s">
        <v>943</v>
      </c>
      <c r="LVJ513" s="2" t="s">
        <v>943</v>
      </c>
      <c r="LVK513" s="2" t="s">
        <v>943</v>
      </c>
      <c r="LVL513" s="2" t="s">
        <v>943</v>
      </c>
      <c r="LVM513" s="2" t="s">
        <v>943</v>
      </c>
      <c r="LVN513" s="2" t="s">
        <v>943</v>
      </c>
      <c r="LVO513" s="2" t="s">
        <v>943</v>
      </c>
      <c r="LVP513" s="2" t="s">
        <v>943</v>
      </c>
      <c r="LVQ513" s="2" t="s">
        <v>943</v>
      </c>
      <c r="LVR513" s="2" t="s">
        <v>943</v>
      </c>
      <c r="LVS513" s="2" t="s">
        <v>943</v>
      </c>
      <c r="LVT513" s="2" t="s">
        <v>943</v>
      </c>
      <c r="LVU513" s="2" t="s">
        <v>943</v>
      </c>
      <c r="LVV513" s="2" t="s">
        <v>943</v>
      </c>
      <c r="LVW513" s="2" t="s">
        <v>943</v>
      </c>
      <c r="LVX513" s="2" t="s">
        <v>943</v>
      </c>
      <c r="LVY513" s="2" t="s">
        <v>943</v>
      </c>
      <c r="LVZ513" s="2" t="s">
        <v>943</v>
      </c>
      <c r="LWA513" s="2" t="s">
        <v>943</v>
      </c>
      <c r="LWB513" s="2" t="s">
        <v>943</v>
      </c>
      <c r="LWC513" s="2" t="s">
        <v>943</v>
      </c>
      <c r="LWD513" s="2" t="s">
        <v>943</v>
      </c>
      <c r="LWE513" s="2" t="s">
        <v>943</v>
      </c>
      <c r="LWF513" s="2" t="s">
        <v>943</v>
      </c>
      <c r="LWG513" s="2" t="s">
        <v>943</v>
      </c>
      <c r="LWH513" s="2" t="s">
        <v>943</v>
      </c>
      <c r="LWI513" s="2" t="s">
        <v>943</v>
      </c>
      <c r="LWJ513" s="2" t="s">
        <v>943</v>
      </c>
      <c r="LWK513" s="2" t="s">
        <v>943</v>
      </c>
      <c r="LWL513" s="2" t="s">
        <v>943</v>
      </c>
      <c r="LWM513" s="2" t="s">
        <v>943</v>
      </c>
      <c r="LWN513" s="2" t="s">
        <v>943</v>
      </c>
      <c r="LWO513" s="2" t="s">
        <v>943</v>
      </c>
      <c r="LWP513" s="2" t="s">
        <v>943</v>
      </c>
      <c r="LWQ513" s="2" t="s">
        <v>943</v>
      </c>
      <c r="LWR513" s="2" t="s">
        <v>943</v>
      </c>
      <c r="LWS513" s="2" t="s">
        <v>943</v>
      </c>
      <c r="LWT513" s="2" t="s">
        <v>943</v>
      </c>
      <c r="LWU513" s="2" t="s">
        <v>943</v>
      </c>
      <c r="LWV513" s="2" t="s">
        <v>943</v>
      </c>
      <c r="LWW513" s="2" t="s">
        <v>943</v>
      </c>
      <c r="LWX513" s="2" t="s">
        <v>943</v>
      </c>
      <c r="LWY513" s="2" t="s">
        <v>943</v>
      </c>
      <c r="LWZ513" s="2" t="s">
        <v>943</v>
      </c>
      <c r="LXA513" s="2" t="s">
        <v>943</v>
      </c>
      <c r="LXB513" s="2" t="s">
        <v>943</v>
      </c>
      <c r="LXC513" s="2" t="s">
        <v>943</v>
      </c>
      <c r="LXD513" s="2" t="s">
        <v>943</v>
      </c>
      <c r="LXE513" s="2" t="s">
        <v>943</v>
      </c>
      <c r="LXF513" s="2" t="s">
        <v>943</v>
      </c>
      <c r="LXG513" s="2" t="s">
        <v>943</v>
      </c>
      <c r="LXH513" s="2" t="s">
        <v>943</v>
      </c>
      <c r="LXI513" s="2" t="s">
        <v>943</v>
      </c>
      <c r="LXJ513" s="2" t="s">
        <v>943</v>
      </c>
      <c r="LXK513" s="2" t="s">
        <v>943</v>
      </c>
      <c r="LXL513" s="2" t="s">
        <v>943</v>
      </c>
      <c r="LXM513" s="2" t="s">
        <v>943</v>
      </c>
      <c r="LXN513" s="2" t="s">
        <v>943</v>
      </c>
      <c r="LXO513" s="2" t="s">
        <v>943</v>
      </c>
      <c r="LXP513" s="2" t="s">
        <v>943</v>
      </c>
      <c r="LXQ513" s="2" t="s">
        <v>943</v>
      </c>
      <c r="LXR513" s="2" t="s">
        <v>943</v>
      </c>
      <c r="LXS513" s="2" t="s">
        <v>943</v>
      </c>
      <c r="LXT513" s="2" t="s">
        <v>943</v>
      </c>
      <c r="LXU513" s="2" t="s">
        <v>943</v>
      </c>
      <c r="LXV513" s="2" t="s">
        <v>943</v>
      </c>
      <c r="LXW513" s="2" t="s">
        <v>943</v>
      </c>
      <c r="LXX513" s="2" t="s">
        <v>943</v>
      </c>
      <c r="LXY513" s="2" t="s">
        <v>943</v>
      </c>
      <c r="LXZ513" s="2" t="s">
        <v>943</v>
      </c>
      <c r="LYA513" s="2" t="s">
        <v>943</v>
      </c>
      <c r="LYB513" s="2" t="s">
        <v>943</v>
      </c>
      <c r="LYC513" s="2" t="s">
        <v>943</v>
      </c>
      <c r="LYD513" s="2" t="s">
        <v>943</v>
      </c>
      <c r="LYE513" s="2" t="s">
        <v>943</v>
      </c>
      <c r="LYF513" s="2" t="s">
        <v>943</v>
      </c>
      <c r="LYG513" s="2" t="s">
        <v>943</v>
      </c>
      <c r="LYH513" s="2" t="s">
        <v>943</v>
      </c>
      <c r="LYI513" s="2" t="s">
        <v>943</v>
      </c>
      <c r="LYJ513" s="2" t="s">
        <v>943</v>
      </c>
      <c r="LYK513" s="2" t="s">
        <v>943</v>
      </c>
      <c r="LYL513" s="2" t="s">
        <v>943</v>
      </c>
      <c r="LYM513" s="2" t="s">
        <v>943</v>
      </c>
      <c r="LYN513" s="2" t="s">
        <v>943</v>
      </c>
      <c r="LYO513" s="2" t="s">
        <v>943</v>
      </c>
      <c r="LYP513" s="2" t="s">
        <v>943</v>
      </c>
      <c r="LYQ513" s="2" t="s">
        <v>943</v>
      </c>
      <c r="LYR513" s="2" t="s">
        <v>943</v>
      </c>
      <c r="LYS513" s="2" t="s">
        <v>943</v>
      </c>
      <c r="LYT513" s="2" t="s">
        <v>943</v>
      </c>
      <c r="LYU513" s="2" t="s">
        <v>943</v>
      </c>
      <c r="LYV513" s="2" t="s">
        <v>943</v>
      </c>
      <c r="LYW513" s="2" t="s">
        <v>943</v>
      </c>
      <c r="LYX513" s="2" t="s">
        <v>943</v>
      </c>
      <c r="LYY513" s="2" t="s">
        <v>943</v>
      </c>
      <c r="LYZ513" s="2" t="s">
        <v>943</v>
      </c>
      <c r="LZA513" s="2" t="s">
        <v>943</v>
      </c>
      <c r="LZB513" s="2" t="s">
        <v>943</v>
      </c>
      <c r="LZC513" s="2" t="s">
        <v>943</v>
      </c>
      <c r="LZD513" s="2" t="s">
        <v>943</v>
      </c>
      <c r="LZE513" s="2" t="s">
        <v>943</v>
      </c>
      <c r="LZF513" s="2" t="s">
        <v>943</v>
      </c>
      <c r="LZG513" s="2" t="s">
        <v>943</v>
      </c>
      <c r="LZH513" s="2" t="s">
        <v>943</v>
      </c>
      <c r="LZI513" s="2" t="s">
        <v>943</v>
      </c>
      <c r="LZJ513" s="2" t="s">
        <v>943</v>
      </c>
      <c r="LZK513" s="2" t="s">
        <v>943</v>
      </c>
      <c r="LZL513" s="2" t="s">
        <v>943</v>
      </c>
      <c r="LZM513" s="2" t="s">
        <v>943</v>
      </c>
      <c r="LZN513" s="2" t="s">
        <v>943</v>
      </c>
      <c r="LZO513" s="2" t="s">
        <v>943</v>
      </c>
      <c r="LZP513" s="2" t="s">
        <v>943</v>
      </c>
      <c r="LZQ513" s="2" t="s">
        <v>943</v>
      </c>
      <c r="LZR513" s="2" t="s">
        <v>943</v>
      </c>
      <c r="LZS513" s="2" t="s">
        <v>943</v>
      </c>
      <c r="LZT513" s="2" t="s">
        <v>943</v>
      </c>
      <c r="LZU513" s="2" t="s">
        <v>943</v>
      </c>
      <c r="LZV513" s="2" t="s">
        <v>943</v>
      </c>
      <c r="LZW513" s="2" t="s">
        <v>943</v>
      </c>
      <c r="LZX513" s="2" t="s">
        <v>943</v>
      </c>
      <c r="LZY513" s="2" t="s">
        <v>943</v>
      </c>
      <c r="LZZ513" s="2" t="s">
        <v>943</v>
      </c>
      <c r="MAA513" s="2" t="s">
        <v>943</v>
      </c>
      <c r="MAB513" s="2" t="s">
        <v>943</v>
      </c>
      <c r="MAC513" s="2" t="s">
        <v>943</v>
      </c>
      <c r="MAD513" s="2" t="s">
        <v>943</v>
      </c>
      <c r="MAE513" s="2" t="s">
        <v>943</v>
      </c>
      <c r="MAF513" s="2" t="s">
        <v>943</v>
      </c>
      <c r="MAG513" s="2" t="s">
        <v>943</v>
      </c>
      <c r="MAH513" s="2" t="s">
        <v>943</v>
      </c>
      <c r="MAI513" s="2" t="s">
        <v>943</v>
      </c>
      <c r="MAJ513" s="2" t="s">
        <v>943</v>
      </c>
      <c r="MAK513" s="2" t="s">
        <v>943</v>
      </c>
      <c r="MAL513" s="2" t="s">
        <v>943</v>
      </c>
      <c r="MAM513" s="2" t="s">
        <v>943</v>
      </c>
      <c r="MAN513" s="2" t="s">
        <v>943</v>
      </c>
      <c r="MAO513" s="2" t="s">
        <v>943</v>
      </c>
      <c r="MAP513" s="2" t="s">
        <v>943</v>
      </c>
      <c r="MAQ513" s="2" t="s">
        <v>943</v>
      </c>
      <c r="MAR513" s="2" t="s">
        <v>943</v>
      </c>
      <c r="MAS513" s="2" t="s">
        <v>943</v>
      </c>
      <c r="MAT513" s="2" t="s">
        <v>943</v>
      </c>
      <c r="MAU513" s="2" t="s">
        <v>943</v>
      </c>
      <c r="MAV513" s="2" t="s">
        <v>943</v>
      </c>
      <c r="MAW513" s="2" t="s">
        <v>943</v>
      </c>
      <c r="MAX513" s="2" t="s">
        <v>943</v>
      </c>
      <c r="MAY513" s="2" t="s">
        <v>943</v>
      </c>
      <c r="MAZ513" s="2" t="s">
        <v>943</v>
      </c>
      <c r="MBA513" s="2" t="s">
        <v>943</v>
      </c>
      <c r="MBB513" s="2" t="s">
        <v>943</v>
      </c>
      <c r="MBC513" s="2" t="s">
        <v>943</v>
      </c>
      <c r="MBD513" s="2" t="s">
        <v>943</v>
      </c>
      <c r="MBE513" s="2" t="s">
        <v>943</v>
      </c>
      <c r="MBF513" s="2" t="s">
        <v>943</v>
      </c>
      <c r="MBG513" s="2" t="s">
        <v>943</v>
      </c>
      <c r="MBH513" s="2" t="s">
        <v>943</v>
      </c>
      <c r="MBI513" s="2" t="s">
        <v>943</v>
      </c>
      <c r="MBJ513" s="2" t="s">
        <v>943</v>
      </c>
      <c r="MBK513" s="2" t="s">
        <v>943</v>
      </c>
      <c r="MBL513" s="2" t="s">
        <v>943</v>
      </c>
      <c r="MBM513" s="2" t="s">
        <v>943</v>
      </c>
      <c r="MBN513" s="2" t="s">
        <v>943</v>
      </c>
      <c r="MBO513" s="2" t="s">
        <v>943</v>
      </c>
      <c r="MBP513" s="2" t="s">
        <v>943</v>
      </c>
      <c r="MBQ513" s="2" t="s">
        <v>943</v>
      </c>
      <c r="MBR513" s="2" t="s">
        <v>943</v>
      </c>
      <c r="MBS513" s="2" t="s">
        <v>943</v>
      </c>
      <c r="MBT513" s="2" t="s">
        <v>943</v>
      </c>
      <c r="MBU513" s="2" t="s">
        <v>943</v>
      </c>
      <c r="MBV513" s="2" t="s">
        <v>943</v>
      </c>
      <c r="MBW513" s="2" t="s">
        <v>943</v>
      </c>
      <c r="MBX513" s="2" t="s">
        <v>943</v>
      </c>
      <c r="MBY513" s="2" t="s">
        <v>943</v>
      </c>
      <c r="MBZ513" s="2" t="s">
        <v>943</v>
      </c>
      <c r="MCA513" s="2" t="s">
        <v>943</v>
      </c>
      <c r="MCB513" s="2" t="s">
        <v>943</v>
      </c>
      <c r="MCC513" s="2" t="s">
        <v>943</v>
      </c>
      <c r="MCD513" s="2" t="s">
        <v>943</v>
      </c>
      <c r="MCE513" s="2" t="s">
        <v>943</v>
      </c>
      <c r="MCF513" s="2" t="s">
        <v>943</v>
      </c>
      <c r="MCG513" s="2" t="s">
        <v>943</v>
      </c>
      <c r="MCH513" s="2" t="s">
        <v>943</v>
      </c>
      <c r="MCI513" s="2" t="s">
        <v>943</v>
      </c>
      <c r="MCJ513" s="2" t="s">
        <v>943</v>
      </c>
      <c r="MCK513" s="2" t="s">
        <v>943</v>
      </c>
      <c r="MCL513" s="2" t="s">
        <v>943</v>
      </c>
      <c r="MCM513" s="2" t="s">
        <v>943</v>
      </c>
      <c r="MCN513" s="2" t="s">
        <v>943</v>
      </c>
      <c r="MCO513" s="2" t="s">
        <v>943</v>
      </c>
      <c r="MCP513" s="2" t="s">
        <v>943</v>
      </c>
      <c r="MCQ513" s="2" t="s">
        <v>943</v>
      </c>
      <c r="MCR513" s="2" t="s">
        <v>943</v>
      </c>
      <c r="MCS513" s="2" t="s">
        <v>943</v>
      </c>
      <c r="MCT513" s="2" t="s">
        <v>943</v>
      </c>
      <c r="MCU513" s="2" t="s">
        <v>943</v>
      </c>
      <c r="MCV513" s="2" t="s">
        <v>943</v>
      </c>
      <c r="MCW513" s="2" t="s">
        <v>943</v>
      </c>
      <c r="MCX513" s="2" t="s">
        <v>943</v>
      </c>
      <c r="MCY513" s="2" t="s">
        <v>943</v>
      </c>
      <c r="MCZ513" s="2" t="s">
        <v>943</v>
      </c>
      <c r="MDA513" s="2" t="s">
        <v>943</v>
      </c>
      <c r="MDB513" s="2" t="s">
        <v>943</v>
      </c>
      <c r="MDC513" s="2" t="s">
        <v>943</v>
      </c>
      <c r="MDD513" s="2" t="s">
        <v>943</v>
      </c>
      <c r="MDE513" s="2" t="s">
        <v>943</v>
      </c>
      <c r="MDF513" s="2" t="s">
        <v>943</v>
      </c>
      <c r="MDG513" s="2" t="s">
        <v>943</v>
      </c>
      <c r="MDH513" s="2" t="s">
        <v>943</v>
      </c>
      <c r="MDI513" s="2" t="s">
        <v>943</v>
      </c>
      <c r="MDJ513" s="2" t="s">
        <v>943</v>
      </c>
      <c r="MDK513" s="2" t="s">
        <v>943</v>
      </c>
      <c r="MDL513" s="2" t="s">
        <v>943</v>
      </c>
      <c r="MDM513" s="2" t="s">
        <v>943</v>
      </c>
      <c r="MDN513" s="2" t="s">
        <v>943</v>
      </c>
      <c r="MDO513" s="2" t="s">
        <v>943</v>
      </c>
      <c r="MDP513" s="2" t="s">
        <v>943</v>
      </c>
      <c r="MDQ513" s="2" t="s">
        <v>943</v>
      </c>
      <c r="MDR513" s="2" t="s">
        <v>943</v>
      </c>
      <c r="MDS513" s="2" t="s">
        <v>943</v>
      </c>
      <c r="MDT513" s="2" t="s">
        <v>943</v>
      </c>
      <c r="MDU513" s="2" t="s">
        <v>943</v>
      </c>
      <c r="MDV513" s="2" t="s">
        <v>943</v>
      </c>
      <c r="MDW513" s="2" t="s">
        <v>943</v>
      </c>
      <c r="MDX513" s="2" t="s">
        <v>943</v>
      </c>
      <c r="MDY513" s="2" t="s">
        <v>943</v>
      </c>
      <c r="MDZ513" s="2" t="s">
        <v>943</v>
      </c>
      <c r="MEA513" s="2" t="s">
        <v>943</v>
      </c>
      <c r="MEB513" s="2" t="s">
        <v>943</v>
      </c>
      <c r="MEC513" s="2" t="s">
        <v>943</v>
      </c>
      <c r="MED513" s="2" t="s">
        <v>943</v>
      </c>
      <c r="MEE513" s="2" t="s">
        <v>943</v>
      </c>
      <c r="MEF513" s="2" t="s">
        <v>943</v>
      </c>
      <c r="MEG513" s="2" t="s">
        <v>943</v>
      </c>
      <c r="MEH513" s="2" t="s">
        <v>943</v>
      </c>
      <c r="MEI513" s="2" t="s">
        <v>943</v>
      </c>
      <c r="MEJ513" s="2" t="s">
        <v>943</v>
      </c>
      <c r="MEK513" s="2" t="s">
        <v>943</v>
      </c>
      <c r="MEL513" s="2" t="s">
        <v>943</v>
      </c>
      <c r="MEM513" s="2" t="s">
        <v>943</v>
      </c>
      <c r="MEN513" s="2" t="s">
        <v>943</v>
      </c>
      <c r="MEO513" s="2" t="s">
        <v>943</v>
      </c>
      <c r="MEP513" s="2" t="s">
        <v>943</v>
      </c>
      <c r="MEQ513" s="2" t="s">
        <v>943</v>
      </c>
      <c r="MER513" s="2" t="s">
        <v>943</v>
      </c>
      <c r="MES513" s="2" t="s">
        <v>943</v>
      </c>
      <c r="MET513" s="2" t="s">
        <v>943</v>
      </c>
      <c r="MEU513" s="2" t="s">
        <v>943</v>
      </c>
      <c r="MEV513" s="2" t="s">
        <v>943</v>
      </c>
      <c r="MEW513" s="2" t="s">
        <v>943</v>
      </c>
      <c r="MEX513" s="2" t="s">
        <v>943</v>
      </c>
      <c r="MEY513" s="2" t="s">
        <v>943</v>
      </c>
      <c r="MEZ513" s="2" t="s">
        <v>943</v>
      </c>
      <c r="MFA513" s="2" t="s">
        <v>943</v>
      </c>
      <c r="MFB513" s="2" t="s">
        <v>943</v>
      </c>
      <c r="MFC513" s="2" t="s">
        <v>943</v>
      </c>
      <c r="MFD513" s="2" t="s">
        <v>943</v>
      </c>
      <c r="MFE513" s="2" t="s">
        <v>943</v>
      </c>
      <c r="MFF513" s="2" t="s">
        <v>943</v>
      </c>
      <c r="MFG513" s="2" t="s">
        <v>943</v>
      </c>
      <c r="MFH513" s="2" t="s">
        <v>943</v>
      </c>
      <c r="MFI513" s="2" t="s">
        <v>943</v>
      </c>
      <c r="MFJ513" s="2" t="s">
        <v>943</v>
      </c>
      <c r="MFK513" s="2" t="s">
        <v>943</v>
      </c>
      <c r="MFL513" s="2" t="s">
        <v>943</v>
      </c>
      <c r="MFM513" s="2" t="s">
        <v>943</v>
      </c>
      <c r="MFN513" s="2" t="s">
        <v>943</v>
      </c>
      <c r="MFO513" s="2" t="s">
        <v>943</v>
      </c>
      <c r="MFP513" s="2" t="s">
        <v>943</v>
      </c>
      <c r="MFQ513" s="2" t="s">
        <v>943</v>
      </c>
      <c r="MFR513" s="2" t="s">
        <v>943</v>
      </c>
      <c r="MFS513" s="2" t="s">
        <v>943</v>
      </c>
      <c r="MFT513" s="2" t="s">
        <v>943</v>
      </c>
      <c r="MFU513" s="2" t="s">
        <v>943</v>
      </c>
      <c r="MFV513" s="2" t="s">
        <v>943</v>
      </c>
      <c r="MFW513" s="2" t="s">
        <v>943</v>
      </c>
      <c r="MFX513" s="2" t="s">
        <v>943</v>
      </c>
      <c r="MFY513" s="2" t="s">
        <v>943</v>
      </c>
      <c r="MFZ513" s="2" t="s">
        <v>943</v>
      </c>
      <c r="MGA513" s="2" t="s">
        <v>943</v>
      </c>
      <c r="MGB513" s="2" t="s">
        <v>943</v>
      </c>
      <c r="MGC513" s="2" t="s">
        <v>943</v>
      </c>
      <c r="MGD513" s="2" t="s">
        <v>943</v>
      </c>
      <c r="MGE513" s="2" t="s">
        <v>943</v>
      </c>
      <c r="MGF513" s="2" t="s">
        <v>943</v>
      </c>
      <c r="MGG513" s="2" t="s">
        <v>943</v>
      </c>
      <c r="MGH513" s="2" t="s">
        <v>943</v>
      </c>
      <c r="MGI513" s="2" t="s">
        <v>943</v>
      </c>
      <c r="MGJ513" s="2" t="s">
        <v>943</v>
      </c>
      <c r="MGK513" s="2" t="s">
        <v>943</v>
      </c>
      <c r="MGL513" s="2" t="s">
        <v>943</v>
      </c>
      <c r="MGM513" s="2" t="s">
        <v>943</v>
      </c>
      <c r="MGN513" s="2" t="s">
        <v>943</v>
      </c>
      <c r="MGO513" s="2" t="s">
        <v>943</v>
      </c>
      <c r="MGP513" s="2" t="s">
        <v>943</v>
      </c>
      <c r="MGQ513" s="2" t="s">
        <v>943</v>
      </c>
      <c r="MGR513" s="2" t="s">
        <v>943</v>
      </c>
      <c r="MGS513" s="2" t="s">
        <v>943</v>
      </c>
      <c r="MGT513" s="2" t="s">
        <v>943</v>
      </c>
      <c r="MGU513" s="2" t="s">
        <v>943</v>
      </c>
      <c r="MGV513" s="2" t="s">
        <v>943</v>
      </c>
      <c r="MGW513" s="2" t="s">
        <v>943</v>
      </c>
      <c r="MGX513" s="2" t="s">
        <v>943</v>
      </c>
      <c r="MGY513" s="2" t="s">
        <v>943</v>
      </c>
      <c r="MGZ513" s="2" t="s">
        <v>943</v>
      </c>
      <c r="MHA513" s="2" t="s">
        <v>943</v>
      </c>
      <c r="MHB513" s="2" t="s">
        <v>943</v>
      </c>
      <c r="MHC513" s="2" t="s">
        <v>943</v>
      </c>
      <c r="MHD513" s="2" t="s">
        <v>943</v>
      </c>
      <c r="MHE513" s="2" t="s">
        <v>943</v>
      </c>
      <c r="MHF513" s="2" t="s">
        <v>943</v>
      </c>
      <c r="MHG513" s="2" t="s">
        <v>943</v>
      </c>
      <c r="MHH513" s="2" t="s">
        <v>943</v>
      </c>
      <c r="MHI513" s="2" t="s">
        <v>943</v>
      </c>
      <c r="MHJ513" s="2" t="s">
        <v>943</v>
      </c>
      <c r="MHK513" s="2" t="s">
        <v>943</v>
      </c>
      <c r="MHL513" s="2" t="s">
        <v>943</v>
      </c>
      <c r="MHM513" s="2" t="s">
        <v>943</v>
      </c>
      <c r="MHN513" s="2" t="s">
        <v>943</v>
      </c>
      <c r="MHO513" s="2" t="s">
        <v>943</v>
      </c>
      <c r="MHP513" s="2" t="s">
        <v>943</v>
      </c>
      <c r="MHQ513" s="2" t="s">
        <v>943</v>
      </c>
      <c r="MHR513" s="2" t="s">
        <v>943</v>
      </c>
      <c r="MHS513" s="2" t="s">
        <v>943</v>
      </c>
      <c r="MHT513" s="2" t="s">
        <v>943</v>
      </c>
      <c r="MHU513" s="2" t="s">
        <v>943</v>
      </c>
      <c r="MHV513" s="2" t="s">
        <v>943</v>
      </c>
      <c r="MHW513" s="2" t="s">
        <v>943</v>
      </c>
      <c r="MHX513" s="2" t="s">
        <v>943</v>
      </c>
      <c r="MHY513" s="2" t="s">
        <v>943</v>
      </c>
      <c r="MHZ513" s="2" t="s">
        <v>943</v>
      </c>
      <c r="MIA513" s="2" t="s">
        <v>943</v>
      </c>
      <c r="MIB513" s="2" t="s">
        <v>943</v>
      </c>
      <c r="MIC513" s="2" t="s">
        <v>943</v>
      </c>
      <c r="MID513" s="2" t="s">
        <v>943</v>
      </c>
      <c r="MIE513" s="2" t="s">
        <v>943</v>
      </c>
      <c r="MIF513" s="2" t="s">
        <v>943</v>
      </c>
      <c r="MIG513" s="2" t="s">
        <v>943</v>
      </c>
      <c r="MIH513" s="2" t="s">
        <v>943</v>
      </c>
      <c r="MII513" s="2" t="s">
        <v>943</v>
      </c>
      <c r="MIJ513" s="2" t="s">
        <v>943</v>
      </c>
      <c r="MIK513" s="2" t="s">
        <v>943</v>
      </c>
      <c r="MIL513" s="2" t="s">
        <v>943</v>
      </c>
      <c r="MIM513" s="2" t="s">
        <v>943</v>
      </c>
      <c r="MIN513" s="2" t="s">
        <v>943</v>
      </c>
      <c r="MIO513" s="2" t="s">
        <v>943</v>
      </c>
      <c r="MIP513" s="2" t="s">
        <v>943</v>
      </c>
      <c r="MIQ513" s="2" t="s">
        <v>943</v>
      </c>
      <c r="MIR513" s="2" t="s">
        <v>943</v>
      </c>
      <c r="MIS513" s="2" t="s">
        <v>943</v>
      </c>
      <c r="MIT513" s="2" t="s">
        <v>943</v>
      </c>
      <c r="MIU513" s="2" t="s">
        <v>943</v>
      </c>
      <c r="MIV513" s="2" t="s">
        <v>943</v>
      </c>
      <c r="MIW513" s="2" t="s">
        <v>943</v>
      </c>
      <c r="MIX513" s="2" t="s">
        <v>943</v>
      </c>
      <c r="MIY513" s="2" t="s">
        <v>943</v>
      </c>
      <c r="MIZ513" s="2" t="s">
        <v>943</v>
      </c>
      <c r="MJA513" s="2" t="s">
        <v>943</v>
      </c>
      <c r="MJB513" s="2" t="s">
        <v>943</v>
      </c>
      <c r="MJC513" s="2" t="s">
        <v>943</v>
      </c>
      <c r="MJD513" s="2" t="s">
        <v>943</v>
      </c>
      <c r="MJE513" s="2" t="s">
        <v>943</v>
      </c>
      <c r="MJF513" s="2" t="s">
        <v>943</v>
      </c>
      <c r="MJG513" s="2" t="s">
        <v>943</v>
      </c>
      <c r="MJH513" s="2" t="s">
        <v>943</v>
      </c>
      <c r="MJI513" s="2" t="s">
        <v>943</v>
      </c>
      <c r="MJJ513" s="2" t="s">
        <v>943</v>
      </c>
      <c r="MJK513" s="2" t="s">
        <v>943</v>
      </c>
      <c r="MJL513" s="2" t="s">
        <v>943</v>
      </c>
      <c r="MJM513" s="2" t="s">
        <v>943</v>
      </c>
      <c r="MJN513" s="2" t="s">
        <v>943</v>
      </c>
      <c r="MJO513" s="2" t="s">
        <v>943</v>
      </c>
      <c r="MJP513" s="2" t="s">
        <v>943</v>
      </c>
      <c r="MJQ513" s="2" t="s">
        <v>943</v>
      </c>
      <c r="MJR513" s="2" t="s">
        <v>943</v>
      </c>
      <c r="MJS513" s="2" t="s">
        <v>943</v>
      </c>
      <c r="MJT513" s="2" t="s">
        <v>943</v>
      </c>
      <c r="MJU513" s="2" t="s">
        <v>943</v>
      </c>
      <c r="MJV513" s="2" t="s">
        <v>943</v>
      </c>
      <c r="MJW513" s="2" t="s">
        <v>943</v>
      </c>
      <c r="MJX513" s="2" t="s">
        <v>943</v>
      </c>
      <c r="MJY513" s="2" t="s">
        <v>943</v>
      </c>
      <c r="MJZ513" s="2" t="s">
        <v>943</v>
      </c>
      <c r="MKA513" s="2" t="s">
        <v>943</v>
      </c>
      <c r="MKB513" s="2" t="s">
        <v>943</v>
      </c>
      <c r="MKC513" s="2" t="s">
        <v>943</v>
      </c>
      <c r="MKD513" s="2" t="s">
        <v>943</v>
      </c>
      <c r="MKE513" s="2" t="s">
        <v>943</v>
      </c>
      <c r="MKF513" s="2" t="s">
        <v>943</v>
      </c>
      <c r="MKG513" s="2" t="s">
        <v>943</v>
      </c>
      <c r="MKH513" s="2" t="s">
        <v>943</v>
      </c>
      <c r="MKI513" s="2" t="s">
        <v>943</v>
      </c>
      <c r="MKJ513" s="2" t="s">
        <v>943</v>
      </c>
      <c r="MKK513" s="2" t="s">
        <v>943</v>
      </c>
      <c r="MKL513" s="2" t="s">
        <v>943</v>
      </c>
      <c r="MKM513" s="2" t="s">
        <v>943</v>
      </c>
      <c r="MKN513" s="2" t="s">
        <v>943</v>
      </c>
      <c r="MKO513" s="2" t="s">
        <v>943</v>
      </c>
      <c r="MKP513" s="2" t="s">
        <v>943</v>
      </c>
      <c r="MKQ513" s="2" t="s">
        <v>943</v>
      </c>
      <c r="MKR513" s="2" t="s">
        <v>943</v>
      </c>
      <c r="MKS513" s="2" t="s">
        <v>943</v>
      </c>
      <c r="MKT513" s="2" t="s">
        <v>943</v>
      </c>
      <c r="MKU513" s="2" t="s">
        <v>943</v>
      </c>
      <c r="MKV513" s="2" t="s">
        <v>943</v>
      </c>
      <c r="MKW513" s="2" t="s">
        <v>943</v>
      </c>
      <c r="MKX513" s="2" t="s">
        <v>943</v>
      </c>
      <c r="MKY513" s="2" t="s">
        <v>943</v>
      </c>
      <c r="MKZ513" s="2" t="s">
        <v>943</v>
      </c>
      <c r="MLA513" s="2" t="s">
        <v>943</v>
      </c>
      <c r="MLB513" s="2" t="s">
        <v>943</v>
      </c>
      <c r="MLC513" s="2" t="s">
        <v>943</v>
      </c>
      <c r="MLD513" s="2" t="s">
        <v>943</v>
      </c>
      <c r="MLE513" s="2" t="s">
        <v>943</v>
      </c>
      <c r="MLF513" s="2" t="s">
        <v>943</v>
      </c>
      <c r="MLG513" s="2" t="s">
        <v>943</v>
      </c>
      <c r="MLH513" s="2" t="s">
        <v>943</v>
      </c>
      <c r="MLI513" s="2" t="s">
        <v>943</v>
      </c>
      <c r="MLJ513" s="2" t="s">
        <v>943</v>
      </c>
      <c r="MLK513" s="2" t="s">
        <v>943</v>
      </c>
      <c r="MLL513" s="2" t="s">
        <v>943</v>
      </c>
      <c r="MLM513" s="2" t="s">
        <v>943</v>
      </c>
      <c r="MLN513" s="2" t="s">
        <v>943</v>
      </c>
      <c r="MLO513" s="2" t="s">
        <v>943</v>
      </c>
      <c r="MLP513" s="2" t="s">
        <v>943</v>
      </c>
      <c r="MLQ513" s="2" t="s">
        <v>943</v>
      </c>
      <c r="MLR513" s="2" t="s">
        <v>943</v>
      </c>
      <c r="MLS513" s="2" t="s">
        <v>943</v>
      </c>
      <c r="MLT513" s="2" t="s">
        <v>943</v>
      </c>
      <c r="MLU513" s="2" t="s">
        <v>943</v>
      </c>
      <c r="MLV513" s="2" t="s">
        <v>943</v>
      </c>
      <c r="MLW513" s="2" t="s">
        <v>943</v>
      </c>
      <c r="MLX513" s="2" t="s">
        <v>943</v>
      </c>
      <c r="MLY513" s="2" t="s">
        <v>943</v>
      </c>
      <c r="MLZ513" s="2" t="s">
        <v>943</v>
      </c>
      <c r="MMA513" s="2" t="s">
        <v>943</v>
      </c>
      <c r="MMB513" s="2" t="s">
        <v>943</v>
      </c>
      <c r="MMC513" s="2" t="s">
        <v>943</v>
      </c>
      <c r="MMD513" s="2" t="s">
        <v>943</v>
      </c>
      <c r="MME513" s="2" t="s">
        <v>943</v>
      </c>
      <c r="MMF513" s="2" t="s">
        <v>943</v>
      </c>
      <c r="MMG513" s="2" t="s">
        <v>943</v>
      </c>
      <c r="MMH513" s="2" t="s">
        <v>943</v>
      </c>
      <c r="MMI513" s="2" t="s">
        <v>943</v>
      </c>
      <c r="MMJ513" s="2" t="s">
        <v>943</v>
      </c>
      <c r="MMK513" s="2" t="s">
        <v>943</v>
      </c>
      <c r="MML513" s="2" t="s">
        <v>943</v>
      </c>
      <c r="MMM513" s="2" t="s">
        <v>943</v>
      </c>
      <c r="MMN513" s="2" t="s">
        <v>943</v>
      </c>
      <c r="MMO513" s="2" t="s">
        <v>943</v>
      </c>
      <c r="MMP513" s="2" t="s">
        <v>943</v>
      </c>
      <c r="MMQ513" s="2" t="s">
        <v>943</v>
      </c>
      <c r="MMR513" s="2" t="s">
        <v>943</v>
      </c>
      <c r="MMS513" s="2" t="s">
        <v>943</v>
      </c>
      <c r="MMT513" s="2" t="s">
        <v>943</v>
      </c>
      <c r="MMU513" s="2" t="s">
        <v>943</v>
      </c>
      <c r="MMV513" s="2" t="s">
        <v>943</v>
      </c>
      <c r="MMW513" s="2" t="s">
        <v>943</v>
      </c>
      <c r="MMX513" s="2" t="s">
        <v>943</v>
      </c>
      <c r="MMY513" s="2" t="s">
        <v>943</v>
      </c>
      <c r="MMZ513" s="2" t="s">
        <v>943</v>
      </c>
      <c r="MNA513" s="2" t="s">
        <v>943</v>
      </c>
      <c r="MNB513" s="2" t="s">
        <v>943</v>
      </c>
      <c r="MNC513" s="2" t="s">
        <v>943</v>
      </c>
      <c r="MND513" s="2" t="s">
        <v>943</v>
      </c>
      <c r="MNE513" s="2" t="s">
        <v>943</v>
      </c>
      <c r="MNF513" s="2" t="s">
        <v>943</v>
      </c>
      <c r="MNG513" s="2" t="s">
        <v>943</v>
      </c>
      <c r="MNH513" s="2" t="s">
        <v>943</v>
      </c>
      <c r="MNI513" s="2" t="s">
        <v>943</v>
      </c>
      <c r="MNJ513" s="2" t="s">
        <v>943</v>
      </c>
      <c r="MNK513" s="2" t="s">
        <v>943</v>
      </c>
      <c r="MNL513" s="2" t="s">
        <v>943</v>
      </c>
      <c r="MNM513" s="2" t="s">
        <v>943</v>
      </c>
      <c r="MNN513" s="2" t="s">
        <v>943</v>
      </c>
      <c r="MNO513" s="2" t="s">
        <v>943</v>
      </c>
      <c r="MNP513" s="2" t="s">
        <v>943</v>
      </c>
      <c r="MNQ513" s="2" t="s">
        <v>943</v>
      </c>
      <c r="MNR513" s="2" t="s">
        <v>943</v>
      </c>
      <c r="MNS513" s="2" t="s">
        <v>943</v>
      </c>
      <c r="MNT513" s="2" t="s">
        <v>943</v>
      </c>
      <c r="MNU513" s="2" t="s">
        <v>943</v>
      </c>
      <c r="MNV513" s="2" t="s">
        <v>943</v>
      </c>
      <c r="MNW513" s="2" t="s">
        <v>943</v>
      </c>
      <c r="MNX513" s="2" t="s">
        <v>943</v>
      </c>
      <c r="MNY513" s="2" t="s">
        <v>943</v>
      </c>
      <c r="MNZ513" s="2" t="s">
        <v>943</v>
      </c>
      <c r="MOA513" s="2" t="s">
        <v>943</v>
      </c>
      <c r="MOB513" s="2" t="s">
        <v>943</v>
      </c>
      <c r="MOC513" s="2" t="s">
        <v>943</v>
      </c>
      <c r="MOD513" s="2" t="s">
        <v>943</v>
      </c>
      <c r="MOE513" s="2" t="s">
        <v>943</v>
      </c>
      <c r="MOF513" s="2" t="s">
        <v>943</v>
      </c>
      <c r="MOG513" s="2" t="s">
        <v>943</v>
      </c>
      <c r="MOH513" s="2" t="s">
        <v>943</v>
      </c>
      <c r="MOI513" s="2" t="s">
        <v>943</v>
      </c>
      <c r="MOJ513" s="2" t="s">
        <v>943</v>
      </c>
      <c r="MOK513" s="2" t="s">
        <v>943</v>
      </c>
      <c r="MOL513" s="2" t="s">
        <v>943</v>
      </c>
      <c r="MOM513" s="2" t="s">
        <v>943</v>
      </c>
      <c r="MON513" s="2" t="s">
        <v>943</v>
      </c>
      <c r="MOO513" s="2" t="s">
        <v>943</v>
      </c>
      <c r="MOP513" s="2" t="s">
        <v>943</v>
      </c>
      <c r="MOQ513" s="2" t="s">
        <v>943</v>
      </c>
      <c r="MOR513" s="2" t="s">
        <v>943</v>
      </c>
      <c r="MOS513" s="2" t="s">
        <v>943</v>
      </c>
      <c r="MOT513" s="2" t="s">
        <v>943</v>
      </c>
      <c r="MOU513" s="2" t="s">
        <v>943</v>
      </c>
      <c r="MOV513" s="2" t="s">
        <v>943</v>
      </c>
      <c r="MOW513" s="2" t="s">
        <v>943</v>
      </c>
      <c r="MOX513" s="2" t="s">
        <v>943</v>
      </c>
      <c r="MOY513" s="2" t="s">
        <v>943</v>
      </c>
      <c r="MOZ513" s="2" t="s">
        <v>943</v>
      </c>
      <c r="MPA513" s="2" t="s">
        <v>943</v>
      </c>
      <c r="MPB513" s="2" t="s">
        <v>943</v>
      </c>
      <c r="MPC513" s="2" t="s">
        <v>943</v>
      </c>
      <c r="MPD513" s="2" t="s">
        <v>943</v>
      </c>
      <c r="MPE513" s="2" t="s">
        <v>943</v>
      </c>
      <c r="MPF513" s="2" t="s">
        <v>943</v>
      </c>
      <c r="MPG513" s="2" t="s">
        <v>943</v>
      </c>
      <c r="MPH513" s="2" t="s">
        <v>943</v>
      </c>
      <c r="MPI513" s="2" t="s">
        <v>943</v>
      </c>
      <c r="MPJ513" s="2" t="s">
        <v>943</v>
      </c>
      <c r="MPK513" s="2" t="s">
        <v>943</v>
      </c>
      <c r="MPL513" s="2" t="s">
        <v>943</v>
      </c>
      <c r="MPM513" s="2" t="s">
        <v>943</v>
      </c>
      <c r="MPN513" s="2" t="s">
        <v>943</v>
      </c>
      <c r="MPO513" s="2" t="s">
        <v>943</v>
      </c>
      <c r="MPP513" s="2" t="s">
        <v>943</v>
      </c>
      <c r="MPQ513" s="2" t="s">
        <v>943</v>
      </c>
      <c r="MPR513" s="2" t="s">
        <v>943</v>
      </c>
      <c r="MPS513" s="2" t="s">
        <v>943</v>
      </c>
      <c r="MPT513" s="2" t="s">
        <v>943</v>
      </c>
      <c r="MPU513" s="2" t="s">
        <v>943</v>
      </c>
      <c r="MPV513" s="2" t="s">
        <v>943</v>
      </c>
      <c r="MPW513" s="2" t="s">
        <v>943</v>
      </c>
      <c r="MPX513" s="2" t="s">
        <v>943</v>
      </c>
      <c r="MPY513" s="2" t="s">
        <v>943</v>
      </c>
      <c r="MPZ513" s="2" t="s">
        <v>943</v>
      </c>
      <c r="MQA513" s="2" t="s">
        <v>943</v>
      </c>
      <c r="MQB513" s="2" t="s">
        <v>943</v>
      </c>
      <c r="MQC513" s="2" t="s">
        <v>943</v>
      </c>
      <c r="MQD513" s="2" t="s">
        <v>943</v>
      </c>
      <c r="MQE513" s="2" t="s">
        <v>943</v>
      </c>
      <c r="MQF513" s="2" t="s">
        <v>943</v>
      </c>
      <c r="MQG513" s="2" t="s">
        <v>943</v>
      </c>
      <c r="MQH513" s="2" t="s">
        <v>943</v>
      </c>
      <c r="MQI513" s="2" t="s">
        <v>943</v>
      </c>
      <c r="MQJ513" s="2" t="s">
        <v>943</v>
      </c>
      <c r="MQK513" s="2" t="s">
        <v>943</v>
      </c>
      <c r="MQL513" s="2" t="s">
        <v>943</v>
      </c>
      <c r="MQM513" s="2" t="s">
        <v>943</v>
      </c>
      <c r="MQN513" s="2" t="s">
        <v>943</v>
      </c>
      <c r="MQO513" s="2" t="s">
        <v>943</v>
      </c>
      <c r="MQP513" s="2" t="s">
        <v>943</v>
      </c>
      <c r="MQQ513" s="2" t="s">
        <v>943</v>
      </c>
      <c r="MQR513" s="2" t="s">
        <v>943</v>
      </c>
      <c r="MQS513" s="2" t="s">
        <v>943</v>
      </c>
      <c r="MQT513" s="2" t="s">
        <v>943</v>
      </c>
      <c r="MQU513" s="2" t="s">
        <v>943</v>
      </c>
      <c r="MQV513" s="2" t="s">
        <v>943</v>
      </c>
      <c r="MQW513" s="2" t="s">
        <v>943</v>
      </c>
      <c r="MQX513" s="2" t="s">
        <v>943</v>
      </c>
      <c r="MQY513" s="2" t="s">
        <v>943</v>
      </c>
      <c r="MQZ513" s="2" t="s">
        <v>943</v>
      </c>
      <c r="MRA513" s="2" t="s">
        <v>943</v>
      </c>
      <c r="MRB513" s="2" t="s">
        <v>943</v>
      </c>
      <c r="MRC513" s="2" t="s">
        <v>943</v>
      </c>
      <c r="MRD513" s="2" t="s">
        <v>943</v>
      </c>
      <c r="MRE513" s="2" t="s">
        <v>943</v>
      </c>
      <c r="MRF513" s="2" t="s">
        <v>943</v>
      </c>
      <c r="MRG513" s="2" t="s">
        <v>943</v>
      </c>
      <c r="MRH513" s="2" t="s">
        <v>943</v>
      </c>
      <c r="MRI513" s="2" t="s">
        <v>943</v>
      </c>
      <c r="MRJ513" s="2" t="s">
        <v>943</v>
      </c>
      <c r="MRK513" s="2" t="s">
        <v>943</v>
      </c>
      <c r="MRL513" s="2" t="s">
        <v>943</v>
      </c>
      <c r="MRM513" s="2" t="s">
        <v>943</v>
      </c>
      <c r="MRN513" s="2" t="s">
        <v>943</v>
      </c>
      <c r="MRO513" s="2" t="s">
        <v>943</v>
      </c>
      <c r="MRP513" s="2" t="s">
        <v>943</v>
      </c>
      <c r="MRQ513" s="2" t="s">
        <v>943</v>
      </c>
      <c r="MRR513" s="2" t="s">
        <v>943</v>
      </c>
      <c r="MRS513" s="2" t="s">
        <v>943</v>
      </c>
      <c r="MRT513" s="2" t="s">
        <v>943</v>
      </c>
      <c r="MRU513" s="2" t="s">
        <v>943</v>
      </c>
      <c r="MRV513" s="2" t="s">
        <v>943</v>
      </c>
      <c r="MRW513" s="2" t="s">
        <v>943</v>
      </c>
      <c r="MRX513" s="2" t="s">
        <v>943</v>
      </c>
      <c r="MRY513" s="2" t="s">
        <v>943</v>
      </c>
      <c r="MRZ513" s="2" t="s">
        <v>943</v>
      </c>
      <c r="MSA513" s="2" t="s">
        <v>943</v>
      </c>
      <c r="MSB513" s="2" t="s">
        <v>943</v>
      </c>
      <c r="MSC513" s="2" t="s">
        <v>943</v>
      </c>
      <c r="MSD513" s="2" t="s">
        <v>943</v>
      </c>
      <c r="MSE513" s="2" t="s">
        <v>943</v>
      </c>
      <c r="MSF513" s="2" t="s">
        <v>943</v>
      </c>
      <c r="MSG513" s="2" t="s">
        <v>943</v>
      </c>
      <c r="MSH513" s="2" t="s">
        <v>943</v>
      </c>
      <c r="MSI513" s="2" t="s">
        <v>943</v>
      </c>
      <c r="MSJ513" s="2" t="s">
        <v>943</v>
      </c>
      <c r="MSK513" s="2" t="s">
        <v>943</v>
      </c>
      <c r="MSL513" s="2" t="s">
        <v>943</v>
      </c>
      <c r="MSM513" s="2" t="s">
        <v>943</v>
      </c>
      <c r="MSN513" s="2" t="s">
        <v>943</v>
      </c>
      <c r="MSO513" s="2" t="s">
        <v>943</v>
      </c>
      <c r="MSP513" s="2" t="s">
        <v>943</v>
      </c>
      <c r="MSQ513" s="2" t="s">
        <v>943</v>
      </c>
      <c r="MSR513" s="2" t="s">
        <v>943</v>
      </c>
      <c r="MSS513" s="2" t="s">
        <v>943</v>
      </c>
      <c r="MST513" s="2" t="s">
        <v>943</v>
      </c>
      <c r="MSU513" s="2" t="s">
        <v>943</v>
      </c>
      <c r="MSV513" s="2" t="s">
        <v>943</v>
      </c>
      <c r="MSW513" s="2" t="s">
        <v>943</v>
      </c>
      <c r="MSX513" s="2" t="s">
        <v>943</v>
      </c>
      <c r="MSY513" s="2" t="s">
        <v>943</v>
      </c>
      <c r="MSZ513" s="2" t="s">
        <v>943</v>
      </c>
      <c r="MTA513" s="2" t="s">
        <v>943</v>
      </c>
      <c r="MTB513" s="2" t="s">
        <v>943</v>
      </c>
      <c r="MTC513" s="2" t="s">
        <v>943</v>
      </c>
      <c r="MTD513" s="2" t="s">
        <v>943</v>
      </c>
      <c r="MTE513" s="2" t="s">
        <v>943</v>
      </c>
      <c r="MTF513" s="2" t="s">
        <v>943</v>
      </c>
      <c r="MTG513" s="2" t="s">
        <v>943</v>
      </c>
      <c r="MTH513" s="2" t="s">
        <v>943</v>
      </c>
      <c r="MTI513" s="2" t="s">
        <v>943</v>
      </c>
      <c r="MTJ513" s="2" t="s">
        <v>943</v>
      </c>
      <c r="MTK513" s="2" t="s">
        <v>943</v>
      </c>
      <c r="MTL513" s="2" t="s">
        <v>943</v>
      </c>
      <c r="MTM513" s="2" t="s">
        <v>943</v>
      </c>
      <c r="MTN513" s="2" t="s">
        <v>943</v>
      </c>
      <c r="MTO513" s="2" t="s">
        <v>943</v>
      </c>
      <c r="MTP513" s="2" t="s">
        <v>943</v>
      </c>
      <c r="MTQ513" s="2" t="s">
        <v>943</v>
      </c>
      <c r="MTR513" s="2" t="s">
        <v>943</v>
      </c>
      <c r="MTS513" s="2" t="s">
        <v>943</v>
      </c>
      <c r="MTT513" s="2" t="s">
        <v>943</v>
      </c>
      <c r="MTU513" s="2" t="s">
        <v>943</v>
      </c>
      <c r="MTV513" s="2" t="s">
        <v>943</v>
      </c>
      <c r="MTW513" s="2" t="s">
        <v>943</v>
      </c>
      <c r="MTX513" s="2" t="s">
        <v>943</v>
      </c>
      <c r="MTY513" s="2" t="s">
        <v>943</v>
      </c>
      <c r="MTZ513" s="2" t="s">
        <v>943</v>
      </c>
      <c r="MUA513" s="2" t="s">
        <v>943</v>
      </c>
      <c r="MUB513" s="2" t="s">
        <v>943</v>
      </c>
      <c r="MUC513" s="2" t="s">
        <v>943</v>
      </c>
      <c r="MUD513" s="2" t="s">
        <v>943</v>
      </c>
      <c r="MUE513" s="2" t="s">
        <v>943</v>
      </c>
      <c r="MUF513" s="2" t="s">
        <v>943</v>
      </c>
      <c r="MUG513" s="2" t="s">
        <v>943</v>
      </c>
      <c r="MUH513" s="2" t="s">
        <v>943</v>
      </c>
      <c r="MUI513" s="2" t="s">
        <v>943</v>
      </c>
      <c r="MUJ513" s="2" t="s">
        <v>943</v>
      </c>
      <c r="MUK513" s="2" t="s">
        <v>943</v>
      </c>
      <c r="MUL513" s="2" t="s">
        <v>943</v>
      </c>
      <c r="MUM513" s="2" t="s">
        <v>943</v>
      </c>
      <c r="MUN513" s="2" t="s">
        <v>943</v>
      </c>
      <c r="MUO513" s="2" t="s">
        <v>943</v>
      </c>
      <c r="MUP513" s="2" t="s">
        <v>943</v>
      </c>
      <c r="MUQ513" s="2" t="s">
        <v>943</v>
      </c>
      <c r="MUR513" s="2" t="s">
        <v>943</v>
      </c>
      <c r="MUS513" s="2" t="s">
        <v>943</v>
      </c>
      <c r="MUT513" s="2" t="s">
        <v>943</v>
      </c>
      <c r="MUU513" s="2" t="s">
        <v>943</v>
      </c>
      <c r="MUV513" s="2" t="s">
        <v>943</v>
      </c>
      <c r="MUW513" s="2" t="s">
        <v>943</v>
      </c>
      <c r="MUX513" s="2" t="s">
        <v>943</v>
      </c>
      <c r="MUY513" s="2" t="s">
        <v>943</v>
      </c>
      <c r="MUZ513" s="2" t="s">
        <v>943</v>
      </c>
      <c r="MVA513" s="2" t="s">
        <v>943</v>
      </c>
      <c r="MVB513" s="2" t="s">
        <v>943</v>
      </c>
      <c r="MVC513" s="2" t="s">
        <v>943</v>
      </c>
      <c r="MVD513" s="2" t="s">
        <v>943</v>
      </c>
      <c r="MVE513" s="2" t="s">
        <v>943</v>
      </c>
      <c r="MVF513" s="2" t="s">
        <v>943</v>
      </c>
      <c r="MVG513" s="2" t="s">
        <v>943</v>
      </c>
      <c r="MVH513" s="2" t="s">
        <v>943</v>
      </c>
      <c r="MVI513" s="2" t="s">
        <v>943</v>
      </c>
      <c r="MVJ513" s="2" t="s">
        <v>943</v>
      </c>
      <c r="MVK513" s="2" t="s">
        <v>943</v>
      </c>
      <c r="MVL513" s="2" t="s">
        <v>943</v>
      </c>
      <c r="MVM513" s="2" t="s">
        <v>943</v>
      </c>
      <c r="MVN513" s="2" t="s">
        <v>943</v>
      </c>
      <c r="MVO513" s="2" t="s">
        <v>943</v>
      </c>
      <c r="MVP513" s="2" t="s">
        <v>943</v>
      </c>
      <c r="MVQ513" s="2" t="s">
        <v>943</v>
      </c>
      <c r="MVR513" s="2" t="s">
        <v>943</v>
      </c>
      <c r="MVS513" s="2" t="s">
        <v>943</v>
      </c>
      <c r="MVT513" s="2" t="s">
        <v>943</v>
      </c>
      <c r="MVU513" s="2" t="s">
        <v>943</v>
      </c>
      <c r="MVV513" s="2" t="s">
        <v>943</v>
      </c>
      <c r="MVW513" s="2" t="s">
        <v>943</v>
      </c>
      <c r="MVX513" s="2" t="s">
        <v>943</v>
      </c>
      <c r="MVY513" s="2" t="s">
        <v>943</v>
      </c>
      <c r="MVZ513" s="2" t="s">
        <v>943</v>
      </c>
      <c r="MWA513" s="2" t="s">
        <v>943</v>
      </c>
      <c r="MWB513" s="2" t="s">
        <v>943</v>
      </c>
      <c r="MWC513" s="2" t="s">
        <v>943</v>
      </c>
      <c r="MWD513" s="2" t="s">
        <v>943</v>
      </c>
      <c r="MWE513" s="2" t="s">
        <v>943</v>
      </c>
      <c r="MWF513" s="2" t="s">
        <v>943</v>
      </c>
      <c r="MWG513" s="2" t="s">
        <v>943</v>
      </c>
      <c r="MWH513" s="2" t="s">
        <v>943</v>
      </c>
      <c r="MWI513" s="2" t="s">
        <v>943</v>
      </c>
      <c r="MWJ513" s="2" t="s">
        <v>943</v>
      </c>
      <c r="MWK513" s="2" t="s">
        <v>943</v>
      </c>
      <c r="MWL513" s="2" t="s">
        <v>943</v>
      </c>
      <c r="MWM513" s="2" t="s">
        <v>943</v>
      </c>
      <c r="MWN513" s="2" t="s">
        <v>943</v>
      </c>
      <c r="MWO513" s="2" t="s">
        <v>943</v>
      </c>
      <c r="MWP513" s="2" t="s">
        <v>943</v>
      </c>
      <c r="MWQ513" s="2" t="s">
        <v>943</v>
      </c>
      <c r="MWR513" s="2" t="s">
        <v>943</v>
      </c>
      <c r="MWS513" s="2" t="s">
        <v>943</v>
      </c>
      <c r="MWT513" s="2" t="s">
        <v>943</v>
      </c>
      <c r="MWU513" s="2" t="s">
        <v>943</v>
      </c>
      <c r="MWV513" s="2" t="s">
        <v>943</v>
      </c>
      <c r="MWW513" s="2" t="s">
        <v>943</v>
      </c>
      <c r="MWX513" s="2" t="s">
        <v>943</v>
      </c>
      <c r="MWY513" s="2" t="s">
        <v>943</v>
      </c>
      <c r="MWZ513" s="2" t="s">
        <v>943</v>
      </c>
      <c r="MXA513" s="2" t="s">
        <v>943</v>
      </c>
      <c r="MXB513" s="2" t="s">
        <v>943</v>
      </c>
      <c r="MXC513" s="2" t="s">
        <v>943</v>
      </c>
      <c r="MXD513" s="2" t="s">
        <v>943</v>
      </c>
      <c r="MXE513" s="2" t="s">
        <v>943</v>
      </c>
      <c r="MXF513" s="2" t="s">
        <v>943</v>
      </c>
      <c r="MXG513" s="2" t="s">
        <v>943</v>
      </c>
      <c r="MXH513" s="2" t="s">
        <v>943</v>
      </c>
      <c r="MXI513" s="2" t="s">
        <v>943</v>
      </c>
      <c r="MXJ513" s="2" t="s">
        <v>943</v>
      </c>
      <c r="MXK513" s="2" t="s">
        <v>943</v>
      </c>
      <c r="MXL513" s="2" t="s">
        <v>943</v>
      </c>
      <c r="MXM513" s="2" t="s">
        <v>943</v>
      </c>
      <c r="MXN513" s="2" t="s">
        <v>943</v>
      </c>
      <c r="MXO513" s="2" t="s">
        <v>943</v>
      </c>
      <c r="MXP513" s="2" t="s">
        <v>943</v>
      </c>
      <c r="MXQ513" s="2" t="s">
        <v>943</v>
      </c>
      <c r="MXR513" s="2" t="s">
        <v>943</v>
      </c>
      <c r="MXS513" s="2" t="s">
        <v>943</v>
      </c>
      <c r="MXT513" s="2" t="s">
        <v>943</v>
      </c>
      <c r="MXU513" s="2" t="s">
        <v>943</v>
      </c>
      <c r="MXV513" s="2" t="s">
        <v>943</v>
      </c>
      <c r="MXW513" s="2" t="s">
        <v>943</v>
      </c>
      <c r="MXX513" s="2" t="s">
        <v>943</v>
      </c>
      <c r="MXY513" s="2" t="s">
        <v>943</v>
      </c>
      <c r="MXZ513" s="2" t="s">
        <v>943</v>
      </c>
      <c r="MYA513" s="2" t="s">
        <v>943</v>
      </c>
      <c r="MYB513" s="2" t="s">
        <v>943</v>
      </c>
      <c r="MYC513" s="2" t="s">
        <v>943</v>
      </c>
      <c r="MYD513" s="2" t="s">
        <v>943</v>
      </c>
      <c r="MYE513" s="2" t="s">
        <v>943</v>
      </c>
      <c r="MYF513" s="2" t="s">
        <v>943</v>
      </c>
      <c r="MYG513" s="2" t="s">
        <v>943</v>
      </c>
      <c r="MYH513" s="2" t="s">
        <v>943</v>
      </c>
      <c r="MYI513" s="2" t="s">
        <v>943</v>
      </c>
      <c r="MYJ513" s="2" t="s">
        <v>943</v>
      </c>
      <c r="MYK513" s="2" t="s">
        <v>943</v>
      </c>
      <c r="MYL513" s="2" t="s">
        <v>943</v>
      </c>
      <c r="MYM513" s="2" t="s">
        <v>943</v>
      </c>
      <c r="MYN513" s="2" t="s">
        <v>943</v>
      </c>
      <c r="MYO513" s="2" t="s">
        <v>943</v>
      </c>
      <c r="MYP513" s="2" t="s">
        <v>943</v>
      </c>
      <c r="MYQ513" s="2" t="s">
        <v>943</v>
      </c>
      <c r="MYR513" s="2" t="s">
        <v>943</v>
      </c>
      <c r="MYS513" s="2" t="s">
        <v>943</v>
      </c>
      <c r="MYT513" s="2" t="s">
        <v>943</v>
      </c>
      <c r="MYU513" s="2" t="s">
        <v>943</v>
      </c>
      <c r="MYV513" s="2" t="s">
        <v>943</v>
      </c>
      <c r="MYW513" s="2" t="s">
        <v>943</v>
      </c>
      <c r="MYX513" s="2" t="s">
        <v>943</v>
      </c>
      <c r="MYY513" s="2" t="s">
        <v>943</v>
      </c>
      <c r="MYZ513" s="2" t="s">
        <v>943</v>
      </c>
      <c r="MZA513" s="2" t="s">
        <v>943</v>
      </c>
      <c r="MZB513" s="2" t="s">
        <v>943</v>
      </c>
      <c r="MZC513" s="2" t="s">
        <v>943</v>
      </c>
      <c r="MZD513" s="2" t="s">
        <v>943</v>
      </c>
      <c r="MZE513" s="2" t="s">
        <v>943</v>
      </c>
      <c r="MZF513" s="2" t="s">
        <v>943</v>
      </c>
      <c r="MZG513" s="2" t="s">
        <v>943</v>
      </c>
      <c r="MZH513" s="2" t="s">
        <v>943</v>
      </c>
      <c r="MZI513" s="2" t="s">
        <v>943</v>
      </c>
      <c r="MZJ513" s="2" t="s">
        <v>943</v>
      </c>
      <c r="MZK513" s="2" t="s">
        <v>943</v>
      </c>
      <c r="MZL513" s="2" t="s">
        <v>943</v>
      </c>
      <c r="MZM513" s="2" t="s">
        <v>943</v>
      </c>
      <c r="MZN513" s="2" t="s">
        <v>943</v>
      </c>
      <c r="MZO513" s="2" t="s">
        <v>943</v>
      </c>
      <c r="MZP513" s="2" t="s">
        <v>943</v>
      </c>
      <c r="MZQ513" s="2" t="s">
        <v>943</v>
      </c>
      <c r="MZR513" s="2" t="s">
        <v>943</v>
      </c>
      <c r="MZS513" s="2" t="s">
        <v>943</v>
      </c>
      <c r="MZT513" s="2" t="s">
        <v>943</v>
      </c>
      <c r="MZU513" s="2" t="s">
        <v>943</v>
      </c>
      <c r="MZV513" s="2" t="s">
        <v>943</v>
      </c>
      <c r="MZW513" s="2" t="s">
        <v>943</v>
      </c>
      <c r="MZX513" s="2" t="s">
        <v>943</v>
      </c>
      <c r="MZY513" s="2" t="s">
        <v>943</v>
      </c>
      <c r="MZZ513" s="2" t="s">
        <v>943</v>
      </c>
      <c r="NAA513" s="2" t="s">
        <v>943</v>
      </c>
      <c r="NAB513" s="2" t="s">
        <v>943</v>
      </c>
      <c r="NAC513" s="2" t="s">
        <v>943</v>
      </c>
      <c r="NAD513" s="2" t="s">
        <v>943</v>
      </c>
      <c r="NAE513" s="2" t="s">
        <v>943</v>
      </c>
      <c r="NAF513" s="2" t="s">
        <v>943</v>
      </c>
      <c r="NAG513" s="2" t="s">
        <v>943</v>
      </c>
      <c r="NAH513" s="2" t="s">
        <v>943</v>
      </c>
      <c r="NAI513" s="2" t="s">
        <v>943</v>
      </c>
      <c r="NAJ513" s="2" t="s">
        <v>943</v>
      </c>
      <c r="NAK513" s="2" t="s">
        <v>943</v>
      </c>
      <c r="NAL513" s="2" t="s">
        <v>943</v>
      </c>
      <c r="NAM513" s="2" t="s">
        <v>943</v>
      </c>
      <c r="NAN513" s="2" t="s">
        <v>943</v>
      </c>
      <c r="NAO513" s="2" t="s">
        <v>943</v>
      </c>
      <c r="NAP513" s="2" t="s">
        <v>943</v>
      </c>
      <c r="NAQ513" s="2" t="s">
        <v>943</v>
      </c>
      <c r="NAR513" s="2" t="s">
        <v>943</v>
      </c>
      <c r="NAS513" s="2" t="s">
        <v>943</v>
      </c>
      <c r="NAT513" s="2" t="s">
        <v>943</v>
      </c>
      <c r="NAU513" s="2" t="s">
        <v>943</v>
      </c>
      <c r="NAV513" s="2" t="s">
        <v>943</v>
      </c>
      <c r="NAW513" s="2" t="s">
        <v>943</v>
      </c>
      <c r="NAX513" s="2" t="s">
        <v>943</v>
      </c>
      <c r="NAY513" s="2" t="s">
        <v>943</v>
      </c>
      <c r="NAZ513" s="2" t="s">
        <v>943</v>
      </c>
      <c r="NBA513" s="2" t="s">
        <v>943</v>
      </c>
      <c r="NBB513" s="2" t="s">
        <v>943</v>
      </c>
      <c r="NBC513" s="2" t="s">
        <v>943</v>
      </c>
      <c r="NBD513" s="2" t="s">
        <v>943</v>
      </c>
      <c r="NBE513" s="2" t="s">
        <v>943</v>
      </c>
      <c r="NBF513" s="2" t="s">
        <v>943</v>
      </c>
      <c r="NBG513" s="2" t="s">
        <v>943</v>
      </c>
      <c r="NBH513" s="2" t="s">
        <v>943</v>
      </c>
      <c r="NBI513" s="2" t="s">
        <v>943</v>
      </c>
      <c r="NBJ513" s="2" t="s">
        <v>943</v>
      </c>
      <c r="NBK513" s="2" t="s">
        <v>943</v>
      </c>
      <c r="NBL513" s="2" t="s">
        <v>943</v>
      </c>
      <c r="NBM513" s="2" t="s">
        <v>943</v>
      </c>
      <c r="NBN513" s="2" t="s">
        <v>943</v>
      </c>
      <c r="NBO513" s="2" t="s">
        <v>943</v>
      </c>
      <c r="NBP513" s="2" t="s">
        <v>943</v>
      </c>
      <c r="NBQ513" s="2" t="s">
        <v>943</v>
      </c>
      <c r="NBR513" s="2" t="s">
        <v>943</v>
      </c>
      <c r="NBS513" s="2" t="s">
        <v>943</v>
      </c>
      <c r="NBT513" s="2" t="s">
        <v>943</v>
      </c>
      <c r="NBU513" s="2" t="s">
        <v>943</v>
      </c>
      <c r="NBV513" s="2" t="s">
        <v>943</v>
      </c>
      <c r="NBW513" s="2" t="s">
        <v>943</v>
      </c>
      <c r="NBX513" s="2" t="s">
        <v>943</v>
      </c>
      <c r="NBY513" s="2" t="s">
        <v>943</v>
      </c>
      <c r="NBZ513" s="2" t="s">
        <v>943</v>
      </c>
      <c r="NCA513" s="2" t="s">
        <v>943</v>
      </c>
      <c r="NCB513" s="2" t="s">
        <v>943</v>
      </c>
      <c r="NCC513" s="2" t="s">
        <v>943</v>
      </c>
      <c r="NCD513" s="2" t="s">
        <v>943</v>
      </c>
      <c r="NCE513" s="2" t="s">
        <v>943</v>
      </c>
      <c r="NCF513" s="2" t="s">
        <v>943</v>
      </c>
      <c r="NCG513" s="2" t="s">
        <v>943</v>
      </c>
      <c r="NCH513" s="2" t="s">
        <v>943</v>
      </c>
      <c r="NCI513" s="2" t="s">
        <v>943</v>
      </c>
      <c r="NCJ513" s="2" t="s">
        <v>943</v>
      </c>
      <c r="NCK513" s="2" t="s">
        <v>943</v>
      </c>
      <c r="NCL513" s="2" t="s">
        <v>943</v>
      </c>
      <c r="NCM513" s="2" t="s">
        <v>943</v>
      </c>
      <c r="NCN513" s="2" t="s">
        <v>943</v>
      </c>
      <c r="NCO513" s="2" t="s">
        <v>943</v>
      </c>
      <c r="NCP513" s="2" t="s">
        <v>943</v>
      </c>
      <c r="NCQ513" s="2" t="s">
        <v>943</v>
      </c>
      <c r="NCR513" s="2" t="s">
        <v>943</v>
      </c>
      <c r="NCS513" s="2" t="s">
        <v>943</v>
      </c>
      <c r="NCT513" s="2" t="s">
        <v>943</v>
      </c>
      <c r="NCU513" s="2" t="s">
        <v>943</v>
      </c>
      <c r="NCV513" s="2" t="s">
        <v>943</v>
      </c>
      <c r="NCW513" s="2" t="s">
        <v>943</v>
      </c>
      <c r="NCX513" s="2" t="s">
        <v>943</v>
      </c>
      <c r="NCY513" s="2" t="s">
        <v>943</v>
      </c>
      <c r="NCZ513" s="2" t="s">
        <v>943</v>
      </c>
      <c r="NDA513" s="2" t="s">
        <v>943</v>
      </c>
      <c r="NDB513" s="2" t="s">
        <v>943</v>
      </c>
      <c r="NDC513" s="2" t="s">
        <v>943</v>
      </c>
      <c r="NDD513" s="2" t="s">
        <v>943</v>
      </c>
      <c r="NDE513" s="2" t="s">
        <v>943</v>
      </c>
      <c r="NDF513" s="2" t="s">
        <v>943</v>
      </c>
      <c r="NDG513" s="2" t="s">
        <v>943</v>
      </c>
      <c r="NDH513" s="2" t="s">
        <v>943</v>
      </c>
      <c r="NDI513" s="2" t="s">
        <v>943</v>
      </c>
      <c r="NDJ513" s="2" t="s">
        <v>943</v>
      </c>
      <c r="NDK513" s="2" t="s">
        <v>943</v>
      </c>
      <c r="NDL513" s="2" t="s">
        <v>943</v>
      </c>
      <c r="NDM513" s="2" t="s">
        <v>943</v>
      </c>
      <c r="NDN513" s="2" t="s">
        <v>943</v>
      </c>
      <c r="NDO513" s="2" t="s">
        <v>943</v>
      </c>
      <c r="NDP513" s="2" t="s">
        <v>943</v>
      </c>
      <c r="NDQ513" s="2" t="s">
        <v>943</v>
      </c>
      <c r="NDR513" s="2" t="s">
        <v>943</v>
      </c>
      <c r="NDS513" s="2" t="s">
        <v>943</v>
      </c>
      <c r="NDT513" s="2" t="s">
        <v>943</v>
      </c>
      <c r="NDU513" s="2" t="s">
        <v>943</v>
      </c>
      <c r="NDV513" s="2" t="s">
        <v>943</v>
      </c>
      <c r="NDW513" s="2" t="s">
        <v>943</v>
      </c>
      <c r="NDX513" s="2" t="s">
        <v>943</v>
      </c>
      <c r="NDY513" s="2" t="s">
        <v>943</v>
      </c>
      <c r="NDZ513" s="2" t="s">
        <v>943</v>
      </c>
      <c r="NEA513" s="2" t="s">
        <v>943</v>
      </c>
      <c r="NEB513" s="2" t="s">
        <v>943</v>
      </c>
      <c r="NEC513" s="2" t="s">
        <v>943</v>
      </c>
      <c r="NED513" s="2" t="s">
        <v>943</v>
      </c>
      <c r="NEE513" s="2" t="s">
        <v>943</v>
      </c>
      <c r="NEF513" s="2" t="s">
        <v>943</v>
      </c>
      <c r="NEG513" s="2" t="s">
        <v>943</v>
      </c>
      <c r="NEH513" s="2" t="s">
        <v>943</v>
      </c>
      <c r="NEI513" s="2" t="s">
        <v>943</v>
      </c>
      <c r="NEJ513" s="2" t="s">
        <v>943</v>
      </c>
      <c r="NEK513" s="2" t="s">
        <v>943</v>
      </c>
      <c r="NEL513" s="2" t="s">
        <v>943</v>
      </c>
      <c r="NEM513" s="2" t="s">
        <v>943</v>
      </c>
      <c r="NEN513" s="2" t="s">
        <v>943</v>
      </c>
      <c r="NEO513" s="2" t="s">
        <v>943</v>
      </c>
      <c r="NEP513" s="2" t="s">
        <v>943</v>
      </c>
      <c r="NEQ513" s="2" t="s">
        <v>943</v>
      </c>
      <c r="NER513" s="2" t="s">
        <v>943</v>
      </c>
      <c r="NES513" s="2" t="s">
        <v>943</v>
      </c>
      <c r="NET513" s="2" t="s">
        <v>943</v>
      </c>
      <c r="NEU513" s="2" t="s">
        <v>943</v>
      </c>
      <c r="NEV513" s="2" t="s">
        <v>943</v>
      </c>
      <c r="NEW513" s="2" t="s">
        <v>943</v>
      </c>
      <c r="NEX513" s="2" t="s">
        <v>943</v>
      </c>
      <c r="NEY513" s="2" t="s">
        <v>943</v>
      </c>
      <c r="NEZ513" s="2" t="s">
        <v>943</v>
      </c>
      <c r="NFA513" s="2" t="s">
        <v>943</v>
      </c>
      <c r="NFB513" s="2" t="s">
        <v>943</v>
      </c>
      <c r="NFC513" s="2" t="s">
        <v>943</v>
      </c>
      <c r="NFD513" s="2" t="s">
        <v>943</v>
      </c>
      <c r="NFE513" s="2" t="s">
        <v>943</v>
      </c>
      <c r="NFF513" s="2" t="s">
        <v>943</v>
      </c>
      <c r="NFG513" s="2" t="s">
        <v>943</v>
      </c>
      <c r="NFH513" s="2" t="s">
        <v>943</v>
      </c>
      <c r="NFI513" s="2" t="s">
        <v>943</v>
      </c>
      <c r="NFJ513" s="2" t="s">
        <v>943</v>
      </c>
      <c r="NFK513" s="2" t="s">
        <v>943</v>
      </c>
      <c r="NFL513" s="2" t="s">
        <v>943</v>
      </c>
      <c r="NFM513" s="2" t="s">
        <v>943</v>
      </c>
      <c r="NFN513" s="2" t="s">
        <v>943</v>
      </c>
      <c r="NFO513" s="2" t="s">
        <v>943</v>
      </c>
      <c r="NFP513" s="2" t="s">
        <v>943</v>
      </c>
      <c r="NFQ513" s="2" t="s">
        <v>943</v>
      </c>
      <c r="NFR513" s="2" t="s">
        <v>943</v>
      </c>
      <c r="NFS513" s="2" t="s">
        <v>943</v>
      </c>
      <c r="NFT513" s="2" t="s">
        <v>943</v>
      </c>
      <c r="NFU513" s="2" t="s">
        <v>943</v>
      </c>
      <c r="NFV513" s="2" t="s">
        <v>943</v>
      </c>
      <c r="NFW513" s="2" t="s">
        <v>943</v>
      </c>
      <c r="NFX513" s="2" t="s">
        <v>943</v>
      </c>
      <c r="NFY513" s="2" t="s">
        <v>943</v>
      </c>
      <c r="NFZ513" s="2" t="s">
        <v>943</v>
      </c>
      <c r="NGA513" s="2" t="s">
        <v>943</v>
      </c>
      <c r="NGB513" s="2" t="s">
        <v>943</v>
      </c>
      <c r="NGC513" s="2" t="s">
        <v>943</v>
      </c>
      <c r="NGD513" s="2" t="s">
        <v>943</v>
      </c>
      <c r="NGE513" s="2" t="s">
        <v>943</v>
      </c>
      <c r="NGF513" s="2" t="s">
        <v>943</v>
      </c>
      <c r="NGG513" s="2" t="s">
        <v>943</v>
      </c>
      <c r="NGH513" s="2" t="s">
        <v>943</v>
      </c>
      <c r="NGI513" s="2" t="s">
        <v>943</v>
      </c>
      <c r="NGJ513" s="2" t="s">
        <v>943</v>
      </c>
      <c r="NGK513" s="2" t="s">
        <v>943</v>
      </c>
      <c r="NGL513" s="2" t="s">
        <v>943</v>
      </c>
      <c r="NGM513" s="2" t="s">
        <v>943</v>
      </c>
      <c r="NGN513" s="2" t="s">
        <v>943</v>
      </c>
      <c r="NGO513" s="2" t="s">
        <v>943</v>
      </c>
      <c r="NGP513" s="2" t="s">
        <v>943</v>
      </c>
      <c r="NGQ513" s="2" t="s">
        <v>943</v>
      </c>
      <c r="NGR513" s="2" t="s">
        <v>943</v>
      </c>
      <c r="NGS513" s="2" t="s">
        <v>943</v>
      </c>
      <c r="NGT513" s="2" t="s">
        <v>943</v>
      </c>
      <c r="NGU513" s="2" t="s">
        <v>943</v>
      </c>
      <c r="NGV513" s="2" t="s">
        <v>943</v>
      </c>
      <c r="NGW513" s="2" t="s">
        <v>943</v>
      </c>
      <c r="NGX513" s="2" t="s">
        <v>943</v>
      </c>
      <c r="NGY513" s="2" t="s">
        <v>943</v>
      </c>
      <c r="NGZ513" s="2" t="s">
        <v>943</v>
      </c>
      <c r="NHA513" s="2" t="s">
        <v>943</v>
      </c>
      <c r="NHB513" s="2" t="s">
        <v>943</v>
      </c>
      <c r="NHC513" s="2" t="s">
        <v>943</v>
      </c>
      <c r="NHD513" s="2" t="s">
        <v>943</v>
      </c>
      <c r="NHE513" s="2" t="s">
        <v>943</v>
      </c>
      <c r="NHF513" s="2" t="s">
        <v>943</v>
      </c>
      <c r="NHG513" s="2" t="s">
        <v>943</v>
      </c>
      <c r="NHH513" s="2" t="s">
        <v>943</v>
      </c>
      <c r="NHI513" s="2" t="s">
        <v>943</v>
      </c>
      <c r="NHJ513" s="2" t="s">
        <v>943</v>
      </c>
      <c r="NHK513" s="2" t="s">
        <v>943</v>
      </c>
      <c r="NHL513" s="2" t="s">
        <v>943</v>
      </c>
      <c r="NHM513" s="2" t="s">
        <v>943</v>
      </c>
      <c r="NHN513" s="2" t="s">
        <v>943</v>
      </c>
      <c r="NHO513" s="2" t="s">
        <v>943</v>
      </c>
      <c r="NHP513" s="2" t="s">
        <v>943</v>
      </c>
      <c r="NHQ513" s="2" t="s">
        <v>943</v>
      </c>
      <c r="NHR513" s="2" t="s">
        <v>943</v>
      </c>
      <c r="NHS513" s="2" t="s">
        <v>943</v>
      </c>
      <c r="NHT513" s="2" t="s">
        <v>943</v>
      </c>
      <c r="NHU513" s="2" t="s">
        <v>943</v>
      </c>
      <c r="NHV513" s="2" t="s">
        <v>943</v>
      </c>
      <c r="NHW513" s="2" t="s">
        <v>943</v>
      </c>
      <c r="NHX513" s="2" t="s">
        <v>943</v>
      </c>
      <c r="NHY513" s="2" t="s">
        <v>943</v>
      </c>
      <c r="NHZ513" s="2" t="s">
        <v>943</v>
      </c>
      <c r="NIA513" s="2" t="s">
        <v>943</v>
      </c>
      <c r="NIB513" s="2" t="s">
        <v>943</v>
      </c>
      <c r="NIC513" s="2" t="s">
        <v>943</v>
      </c>
      <c r="NID513" s="2" t="s">
        <v>943</v>
      </c>
      <c r="NIE513" s="2" t="s">
        <v>943</v>
      </c>
      <c r="NIF513" s="2" t="s">
        <v>943</v>
      </c>
      <c r="NIG513" s="2" t="s">
        <v>943</v>
      </c>
      <c r="NIH513" s="2" t="s">
        <v>943</v>
      </c>
      <c r="NII513" s="2" t="s">
        <v>943</v>
      </c>
      <c r="NIJ513" s="2" t="s">
        <v>943</v>
      </c>
      <c r="NIK513" s="2" t="s">
        <v>943</v>
      </c>
      <c r="NIL513" s="2" t="s">
        <v>943</v>
      </c>
      <c r="NIM513" s="2" t="s">
        <v>943</v>
      </c>
      <c r="NIN513" s="2" t="s">
        <v>943</v>
      </c>
      <c r="NIO513" s="2" t="s">
        <v>943</v>
      </c>
      <c r="NIP513" s="2" t="s">
        <v>943</v>
      </c>
      <c r="NIQ513" s="2" t="s">
        <v>943</v>
      </c>
      <c r="NIR513" s="2" t="s">
        <v>943</v>
      </c>
      <c r="NIS513" s="2" t="s">
        <v>943</v>
      </c>
      <c r="NIT513" s="2" t="s">
        <v>943</v>
      </c>
      <c r="NIU513" s="2" t="s">
        <v>943</v>
      </c>
      <c r="NIV513" s="2" t="s">
        <v>943</v>
      </c>
      <c r="NIW513" s="2" t="s">
        <v>943</v>
      </c>
      <c r="NIX513" s="2" t="s">
        <v>943</v>
      </c>
      <c r="NIY513" s="2" t="s">
        <v>943</v>
      </c>
      <c r="NIZ513" s="2" t="s">
        <v>943</v>
      </c>
      <c r="NJA513" s="2" t="s">
        <v>943</v>
      </c>
      <c r="NJB513" s="2" t="s">
        <v>943</v>
      </c>
      <c r="NJC513" s="2" t="s">
        <v>943</v>
      </c>
      <c r="NJD513" s="2" t="s">
        <v>943</v>
      </c>
      <c r="NJE513" s="2" t="s">
        <v>943</v>
      </c>
      <c r="NJF513" s="2" t="s">
        <v>943</v>
      </c>
      <c r="NJG513" s="2" t="s">
        <v>943</v>
      </c>
      <c r="NJH513" s="2" t="s">
        <v>943</v>
      </c>
      <c r="NJI513" s="2" t="s">
        <v>943</v>
      </c>
      <c r="NJJ513" s="2" t="s">
        <v>943</v>
      </c>
      <c r="NJK513" s="2" t="s">
        <v>943</v>
      </c>
      <c r="NJL513" s="2" t="s">
        <v>943</v>
      </c>
      <c r="NJM513" s="2" t="s">
        <v>943</v>
      </c>
      <c r="NJN513" s="2" t="s">
        <v>943</v>
      </c>
      <c r="NJO513" s="2" t="s">
        <v>943</v>
      </c>
      <c r="NJP513" s="2" t="s">
        <v>943</v>
      </c>
      <c r="NJQ513" s="2" t="s">
        <v>943</v>
      </c>
      <c r="NJR513" s="2" t="s">
        <v>943</v>
      </c>
      <c r="NJS513" s="2" t="s">
        <v>943</v>
      </c>
      <c r="NJT513" s="2" t="s">
        <v>943</v>
      </c>
      <c r="NJU513" s="2" t="s">
        <v>943</v>
      </c>
      <c r="NJV513" s="2" t="s">
        <v>943</v>
      </c>
      <c r="NJW513" s="2" t="s">
        <v>943</v>
      </c>
      <c r="NJX513" s="2" t="s">
        <v>943</v>
      </c>
      <c r="NJY513" s="2" t="s">
        <v>943</v>
      </c>
      <c r="NJZ513" s="2" t="s">
        <v>943</v>
      </c>
      <c r="NKA513" s="2" t="s">
        <v>943</v>
      </c>
      <c r="NKB513" s="2" t="s">
        <v>943</v>
      </c>
      <c r="NKC513" s="2" t="s">
        <v>943</v>
      </c>
      <c r="NKD513" s="2" t="s">
        <v>943</v>
      </c>
      <c r="NKE513" s="2" t="s">
        <v>943</v>
      </c>
      <c r="NKF513" s="2" t="s">
        <v>943</v>
      </c>
      <c r="NKG513" s="2" t="s">
        <v>943</v>
      </c>
      <c r="NKH513" s="2" t="s">
        <v>943</v>
      </c>
      <c r="NKI513" s="2" t="s">
        <v>943</v>
      </c>
      <c r="NKJ513" s="2" t="s">
        <v>943</v>
      </c>
      <c r="NKK513" s="2" t="s">
        <v>943</v>
      </c>
      <c r="NKL513" s="2" t="s">
        <v>943</v>
      </c>
      <c r="NKM513" s="2" t="s">
        <v>943</v>
      </c>
      <c r="NKN513" s="2" t="s">
        <v>943</v>
      </c>
      <c r="NKO513" s="2" t="s">
        <v>943</v>
      </c>
      <c r="NKP513" s="2" t="s">
        <v>943</v>
      </c>
      <c r="NKQ513" s="2" t="s">
        <v>943</v>
      </c>
      <c r="NKR513" s="2" t="s">
        <v>943</v>
      </c>
      <c r="NKS513" s="2" t="s">
        <v>943</v>
      </c>
      <c r="NKT513" s="2" t="s">
        <v>943</v>
      </c>
      <c r="NKU513" s="2" t="s">
        <v>943</v>
      </c>
      <c r="NKV513" s="2" t="s">
        <v>943</v>
      </c>
      <c r="NKW513" s="2" t="s">
        <v>943</v>
      </c>
      <c r="NKX513" s="2" t="s">
        <v>943</v>
      </c>
      <c r="NKY513" s="2" t="s">
        <v>943</v>
      </c>
      <c r="NKZ513" s="2" t="s">
        <v>943</v>
      </c>
      <c r="NLA513" s="2" t="s">
        <v>943</v>
      </c>
      <c r="NLB513" s="2" t="s">
        <v>943</v>
      </c>
      <c r="NLC513" s="2" t="s">
        <v>943</v>
      </c>
      <c r="NLD513" s="2" t="s">
        <v>943</v>
      </c>
      <c r="NLE513" s="2" t="s">
        <v>943</v>
      </c>
      <c r="NLF513" s="2" t="s">
        <v>943</v>
      </c>
      <c r="NLG513" s="2" t="s">
        <v>943</v>
      </c>
      <c r="NLH513" s="2" t="s">
        <v>943</v>
      </c>
      <c r="NLI513" s="2" t="s">
        <v>943</v>
      </c>
      <c r="NLJ513" s="2" t="s">
        <v>943</v>
      </c>
      <c r="NLK513" s="2" t="s">
        <v>943</v>
      </c>
      <c r="NLL513" s="2" t="s">
        <v>943</v>
      </c>
      <c r="NLM513" s="2" t="s">
        <v>943</v>
      </c>
      <c r="NLN513" s="2" t="s">
        <v>943</v>
      </c>
      <c r="NLO513" s="2" t="s">
        <v>943</v>
      </c>
      <c r="NLP513" s="2" t="s">
        <v>943</v>
      </c>
      <c r="NLQ513" s="2" t="s">
        <v>943</v>
      </c>
      <c r="NLR513" s="2" t="s">
        <v>943</v>
      </c>
      <c r="NLS513" s="2" t="s">
        <v>943</v>
      </c>
      <c r="NLT513" s="2" t="s">
        <v>943</v>
      </c>
      <c r="NLU513" s="2" t="s">
        <v>943</v>
      </c>
      <c r="NLV513" s="2" t="s">
        <v>943</v>
      </c>
      <c r="NLW513" s="2" t="s">
        <v>943</v>
      </c>
      <c r="NLX513" s="2" t="s">
        <v>943</v>
      </c>
      <c r="NLY513" s="2" t="s">
        <v>943</v>
      </c>
      <c r="NLZ513" s="2" t="s">
        <v>943</v>
      </c>
      <c r="NMA513" s="2" t="s">
        <v>943</v>
      </c>
      <c r="NMB513" s="2" t="s">
        <v>943</v>
      </c>
      <c r="NMC513" s="2" t="s">
        <v>943</v>
      </c>
      <c r="NMD513" s="2" t="s">
        <v>943</v>
      </c>
      <c r="NME513" s="2" t="s">
        <v>943</v>
      </c>
      <c r="NMF513" s="2" t="s">
        <v>943</v>
      </c>
      <c r="NMG513" s="2" t="s">
        <v>943</v>
      </c>
      <c r="NMH513" s="2" t="s">
        <v>943</v>
      </c>
      <c r="NMI513" s="2" t="s">
        <v>943</v>
      </c>
      <c r="NMJ513" s="2" t="s">
        <v>943</v>
      </c>
      <c r="NMK513" s="2" t="s">
        <v>943</v>
      </c>
      <c r="NML513" s="2" t="s">
        <v>943</v>
      </c>
      <c r="NMM513" s="2" t="s">
        <v>943</v>
      </c>
      <c r="NMN513" s="2" t="s">
        <v>943</v>
      </c>
      <c r="NMO513" s="2" t="s">
        <v>943</v>
      </c>
      <c r="NMP513" s="2" t="s">
        <v>943</v>
      </c>
      <c r="NMQ513" s="2" t="s">
        <v>943</v>
      </c>
      <c r="NMR513" s="2" t="s">
        <v>943</v>
      </c>
      <c r="NMS513" s="2" t="s">
        <v>943</v>
      </c>
      <c r="NMT513" s="2" t="s">
        <v>943</v>
      </c>
      <c r="NMU513" s="2" t="s">
        <v>943</v>
      </c>
      <c r="NMV513" s="2" t="s">
        <v>943</v>
      </c>
      <c r="NMW513" s="2" t="s">
        <v>943</v>
      </c>
      <c r="NMX513" s="2" t="s">
        <v>943</v>
      </c>
      <c r="NMY513" s="2" t="s">
        <v>943</v>
      </c>
      <c r="NMZ513" s="2" t="s">
        <v>943</v>
      </c>
      <c r="NNA513" s="2" t="s">
        <v>943</v>
      </c>
      <c r="NNB513" s="2" t="s">
        <v>943</v>
      </c>
      <c r="NNC513" s="2" t="s">
        <v>943</v>
      </c>
      <c r="NND513" s="2" t="s">
        <v>943</v>
      </c>
      <c r="NNE513" s="2" t="s">
        <v>943</v>
      </c>
      <c r="NNF513" s="2" t="s">
        <v>943</v>
      </c>
      <c r="NNG513" s="2" t="s">
        <v>943</v>
      </c>
      <c r="NNH513" s="2" t="s">
        <v>943</v>
      </c>
      <c r="NNI513" s="2" t="s">
        <v>943</v>
      </c>
      <c r="NNJ513" s="2" t="s">
        <v>943</v>
      </c>
      <c r="NNK513" s="2" t="s">
        <v>943</v>
      </c>
      <c r="NNL513" s="2" t="s">
        <v>943</v>
      </c>
      <c r="NNM513" s="2" t="s">
        <v>943</v>
      </c>
      <c r="NNN513" s="2" t="s">
        <v>943</v>
      </c>
      <c r="NNO513" s="2" t="s">
        <v>943</v>
      </c>
      <c r="NNP513" s="2" t="s">
        <v>943</v>
      </c>
      <c r="NNQ513" s="2" t="s">
        <v>943</v>
      </c>
      <c r="NNR513" s="2" t="s">
        <v>943</v>
      </c>
      <c r="NNS513" s="2" t="s">
        <v>943</v>
      </c>
      <c r="NNT513" s="2" t="s">
        <v>943</v>
      </c>
      <c r="NNU513" s="2" t="s">
        <v>943</v>
      </c>
      <c r="NNV513" s="2" t="s">
        <v>943</v>
      </c>
      <c r="NNW513" s="2" t="s">
        <v>943</v>
      </c>
      <c r="NNX513" s="2" t="s">
        <v>943</v>
      </c>
      <c r="NNY513" s="2" t="s">
        <v>943</v>
      </c>
      <c r="NNZ513" s="2" t="s">
        <v>943</v>
      </c>
      <c r="NOA513" s="2" t="s">
        <v>943</v>
      </c>
      <c r="NOB513" s="2" t="s">
        <v>943</v>
      </c>
      <c r="NOC513" s="2" t="s">
        <v>943</v>
      </c>
      <c r="NOD513" s="2" t="s">
        <v>943</v>
      </c>
      <c r="NOE513" s="2" t="s">
        <v>943</v>
      </c>
      <c r="NOF513" s="2" t="s">
        <v>943</v>
      </c>
      <c r="NOG513" s="2" t="s">
        <v>943</v>
      </c>
      <c r="NOH513" s="2" t="s">
        <v>943</v>
      </c>
      <c r="NOI513" s="2" t="s">
        <v>943</v>
      </c>
      <c r="NOJ513" s="2" t="s">
        <v>943</v>
      </c>
      <c r="NOK513" s="2" t="s">
        <v>943</v>
      </c>
      <c r="NOL513" s="2" t="s">
        <v>943</v>
      </c>
      <c r="NOM513" s="2" t="s">
        <v>943</v>
      </c>
      <c r="NON513" s="2" t="s">
        <v>943</v>
      </c>
      <c r="NOO513" s="2" t="s">
        <v>943</v>
      </c>
      <c r="NOP513" s="2" t="s">
        <v>943</v>
      </c>
      <c r="NOQ513" s="2" t="s">
        <v>943</v>
      </c>
      <c r="NOR513" s="2" t="s">
        <v>943</v>
      </c>
      <c r="NOS513" s="2" t="s">
        <v>943</v>
      </c>
      <c r="NOT513" s="2" t="s">
        <v>943</v>
      </c>
      <c r="NOU513" s="2" t="s">
        <v>943</v>
      </c>
      <c r="NOV513" s="2" t="s">
        <v>943</v>
      </c>
      <c r="NOW513" s="2" t="s">
        <v>943</v>
      </c>
      <c r="NOX513" s="2" t="s">
        <v>943</v>
      </c>
      <c r="NOY513" s="2" t="s">
        <v>943</v>
      </c>
      <c r="NOZ513" s="2" t="s">
        <v>943</v>
      </c>
      <c r="NPA513" s="2" t="s">
        <v>943</v>
      </c>
      <c r="NPB513" s="2" t="s">
        <v>943</v>
      </c>
      <c r="NPC513" s="2" t="s">
        <v>943</v>
      </c>
      <c r="NPD513" s="2" t="s">
        <v>943</v>
      </c>
      <c r="NPE513" s="2" t="s">
        <v>943</v>
      </c>
      <c r="NPF513" s="2" t="s">
        <v>943</v>
      </c>
      <c r="NPG513" s="2" t="s">
        <v>943</v>
      </c>
      <c r="NPH513" s="2" t="s">
        <v>943</v>
      </c>
      <c r="NPI513" s="2" t="s">
        <v>943</v>
      </c>
      <c r="NPJ513" s="2" t="s">
        <v>943</v>
      </c>
      <c r="NPK513" s="2" t="s">
        <v>943</v>
      </c>
      <c r="NPL513" s="2" t="s">
        <v>943</v>
      </c>
      <c r="NPM513" s="2" t="s">
        <v>943</v>
      </c>
      <c r="NPN513" s="2" t="s">
        <v>943</v>
      </c>
      <c r="NPO513" s="2" t="s">
        <v>943</v>
      </c>
      <c r="NPP513" s="2" t="s">
        <v>943</v>
      </c>
      <c r="NPQ513" s="2" t="s">
        <v>943</v>
      </c>
      <c r="NPR513" s="2" t="s">
        <v>943</v>
      </c>
      <c r="NPS513" s="2" t="s">
        <v>943</v>
      </c>
      <c r="NPT513" s="2" t="s">
        <v>943</v>
      </c>
      <c r="NPU513" s="2" t="s">
        <v>943</v>
      </c>
      <c r="NPV513" s="2" t="s">
        <v>943</v>
      </c>
      <c r="NPW513" s="2" t="s">
        <v>943</v>
      </c>
      <c r="NPX513" s="2" t="s">
        <v>943</v>
      </c>
      <c r="NPY513" s="2" t="s">
        <v>943</v>
      </c>
      <c r="NPZ513" s="2" t="s">
        <v>943</v>
      </c>
      <c r="NQA513" s="2" t="s">
        <v>943</v>
      </c>
      <c r="NQB513" s="2" t="s">
        <v>943</v>
      </c>
      <c r="NQC513" s="2" t="s">
        <v>943</v>
      </c>
      <c r="NQD513" s="2" t="s">
        <v>943</v>
      </c>
      <c r="NQE513" s="2" t="s">
        <v>943</v>
      </c>
      <c r="NQF513" s="2" t="s">
        <v>943</v>
      </c>
      <c r="NQG513" s="2" t="s">
        <v>943</v>
      </c>
      <c r="NQH513" s="2" t="s">
        <v>943</v>
      </c>
      <c r="NQI513" s="2" t="s">
        <v>943</v>
      </c>
      <c r="NQJ513" s="2" t="s">
        <v>943</v>
      </c>
      <c r="NQK513" s="2" t="s">
        <v>943</v>
      </c>
      <c r="NQL513" s="2" t="s">
        <v>943</v>
      </c>
      <c r="NQM513" s="2" t="s">
        <v>943</v>
      </c>
      <c r="NQN513" s="2" t="s">
        <v>943</v>
      </c>
      <c r="NQO513" s="2" t="s">
        <v>943</v>
      </c>
      <c r="NQP513" s="2" t="s">
        <v>943</v>
      </c>
      <c r="NQQ513" s="2" t="s">
        <v>943</v>
      </c>
      <c r="NQR513" s="2" t="s">
        <v>943</v>
      </c>
      <c r="NQS513" s="2" t="s">
        <v>943</v>
      </c>
      <c r="NQT513" s="2" t="s">
        <v>943</v>
      </c>
      <c r="NQU513" s="2" t="s">
        <v>943</v>
      </c>
      <c r="NQV513" s="2" t="s">
        <v>943</v>
      </c>
      <c r="NQW513" s="2" t="s">
        <v>943</v>
      </c>
      <c r="NQX513" s="2" t="s">
        <v>943</v>
      </c>
      <c r="NQY513" s="2" t="s">
        <v>943</v>
      </c>
      <c r="NQZ513" s="2" t="s">
        <v>943</v>
      </c>
      <c r="NRA513" s="2" t="s">
        <v>943</v>
      </c>
      <c r="NRB513" s="2" t="s">
        <v>943</v>
      </c>
      <c r="NRC513" s="2" t="s">
        <v>943</v>
      </c>
      <c r="NRD513" s="2" t="s">
        <v>943</v>
      </c>
      <c r="NRE513" s="2" t="s">
        <v>943</v>
      </c>
      <c r="NRF513" s="2" t="s">
        <v>943</v>
      </c>
      <c r="NRG513" s="2" t="s">
        <v>943</v>
      </c>
      <c r="NRH513" s="2" t="s">
        <v>943</v>
      </c>
      <c r="NRI513" s="2" t="s">
        <v>943</v>
      </c>
      <c r="NRJ513" s="2" t="s">
        <v>943</v>
      </c>
      <c r="NRK513" s="2" t="s">
        <v>943</v>
      </c>
      <c r="NRL513" s="2" t="s">
        <v>943</v>
      </c>
      <c r="NRM513" s="2" t="s">
        <v>943</v>
      </c>
      <c r="NRN513" s="2" t="s">
        <v>943</v>
      </c>
      <c r="NRO513" s="2" t="s">
        <v>943</v>
      </c>
      <c r="NRP513" s="2" t="s">
        <v>943</v>
      </c>
      <c r="NRQ513" s="2" t="s">
        <v>943</v>
      </c>
      <c r="NRR513" s="2" t="s">
        <v>943</v>
      </c>
      <c r="NRS513" s="2" t="s">
        <v>943</v>
      </c>
      <c r="NRT513" s="2" t="s">
        <v>943</v>
      </c>
      <c r="NRU513" s="2" t="s">
        <v>943</v>
      </c>
      <c r="NRV513" s="2" t="s">
        <v>943</v>
      </c>
      <c r="NRW513" s="2" t="s">
        <v>943</v>
      </c>
      <c r="NRX513" s="2" t="s">
        <v>943</v>
      </c>
      <c r="NRY513" s="2" t="s">
        <v>943</v>
      </c>
      <c r="NRZ513" s="2" t="s">
        <v>943</v>
      </c>
      <c r="NSA513" s="2" t="s">
        <v>943</v>
      </c>
      <c r="NSB513" s="2" t="s">
        <v>943</v>
      </c>
      <c r="NSC513" s="2" t="s">
        <v>943</v>
      </c>
      <c r="NSD513" s="2" t="s">
        <v>943</v>
      </c>
      <c r="NSE513" s="2" t="s">
        <v>943</v>
      </c>
      <c r="NSF513" s="2" t="s">
        <v>943</v>
      </c>
      <c r="NSG513" s="2" t="s">
        <v>943</v>
      </c>
      <c r="NSH513" s="2" t="s">
        <v>943</v>
      </c>
      <c r="NSI513" s="2" t="s">
        <v>943</v>
      </c>
      <c r="NSJ513" s="2" t="s">
        <v>943</v>
      </c>
      <c r="NSK513" s="2" t="s">
        <v>943</v>
      </c>
      <c r="NSL513" s="2" t="s">
        <v>943</v>
      </c>
      <c r="NSM513" s="2" t="s">
        <v>943</v>
      </c>
      <c r="NSN513" s="2" t="s">
        <v>943</v>
      </c>
      <c r="NSO513" s="2" t="s">
        <v>943</v>
      </c>
      <c r="NSP513" s="2" t="s">
        <v>943</v>
      </c>
      <c r="NSQ513" s="2" t="s">
        <v>943</v>
      </c>
      <c r="NSR513" s="2" t="s">
        <v>943</v>
      </c>
      <c r="NSS513" s="2" t="s">
        <v>943</v>
      </c>
      <c r="NST513" s="2" t="s">
        <v>943</v>
      </c>
      <c r="NSU513" s="2" t="s">
        <v>943</v>
      </c>
      <c r="NSV513" s="2" t="s">
        <v>943</v>
      </c>
      <c r="NSW513" s="2" t="s">
        <v>943</v>
      </c>
      <c r="NSX513" s="2" t="s">
        <v>943</v>
      </c>
      <c r="NSY513" s="2" t="s">
        <v>943</v>
      </c>
      <c r="NSZ513" s="2" t="s">
        <v>943</v>
      </c>
      <c r="NTA513" s="2" t="s">
        <v>943</v>
      </c>
      <c r="NTB513" s="2" t="s">
        <v>943</v>
      </c>
      <c r="NTC513" s="2" t="s">
        <v>943</v>
      </c>
      <c r="NTD513" s="2" t="s">
        <v>943</v>
      </c>
      <c r="NTE513" s="2" t="s">
        <v>943</v>
      </c>
      <c r="NTF513" s="2" t="s">
        <v>943</v>
      </c>
      <c r="NTG513" s="2" t="s">
        <v>943</v>
      </c>
      <c r="NTH513" s="2" t="s">
        <v>943</v>
      </c>
      <c r="NTI513" s="2" t="s">
        <v>943</v>
      </c>
      <c r="NTJ513" s="2" t="s">
        <v>943</v>
      </c>
      <c r="NTK513" s="2" t="s">
        <v>943</v>
      </c>
      <c r="NTL513" s="2" t="s">
        <v>943</v>
      </c>
      <c r="NTM513" s="2" t="s">
        <v>943</v>
      </c>
      <c r="NTN513" s="2" t="s">
        <v>943</v>
      </c>
      <c r="NTO513" s="2" t="s">
        <v>943</v>
      </c>
      <c r="NTP513" s="2" t="s">
        <v>943</v>
      </c>
      <c r="NTQ513" s="2" t="s">
        <v>943</v>
      </c>
      <c r="NTR513" s="2" t="s">
        <v>943</v>
      </c>
      <c r="NTS513" s="2" t="s">
        <v>943</v>
      </c>
      <c r="NTT513" s="2" t="s">
        <v>943</v>
      </c>
      <c r="NTU513" s="2" t="s">
        <v>943</v>
      </c>
      <c r="NTV513" s="2" t="s">
        <v>943</v>
      </c>
      <c r="NTW513" s="2" t="s">
        <v>943</v>
      </c>
      <c r="NTX513" s="2" t="s">
        <v>943</v>
      </c>
      <c r="NTY513" s="2" t="s">
        <v>943</v>
      </c>
      <c r="NTZ513" s="2" t="s">
        <v>943</v>
      </c>
      <c r="NUA513" s="2" t="s">
        <v>943</v>
      </c>
      <c r="NUB513" s="2" t="s">
        <v>943</v>
      </c>
      <c r="NUC513" s="2" t="s">
        <v>943</v>
      </c>
      <c r="NUD513" s="2" t="s">
        <v>943</v>
      </c>
      <c r="NUE513" s="2" t="s">
        <v>943</v>
      </c>
      <c r="NUF513" s="2" t="s">
        <v>943</v>
      </c>
      <c r="NUG513" s="2" t="s">
        <v>943</v>
      </c>
      <c r="NUH513" s="2" t="s">
        <v>943</v>
      </c>
      <c r="NUI513" s="2" t="s">
        <v>943</v>
      </c>
      <c r="NUJ513" s="2" t="s">
        <v>943</v>
      </c>
      <c r="NUK513" s="2" t="s">
        <v>943</v>
      </c>
      <c r="NUL513" s="2" t="s">
        <v>943</v>
      </c>
      <c r="NUM513" s="2" t="s">
        <v>943</v>
      </c>
      <c r="NUN513" s="2" t="s">
        <v>943</v>
      </c>
      <c r="NUO513" s="2" t="s">
        <v>943</v>
      </c>
      <c r="NUP513" s="2" t="s">
        <v>943</v>
      </c>
      <c r="NUQ513" s="2" t="s">
        <v>943</v>
      </c>
      <c r="NUR513" s="2" t="s">
        <v>943</v>
      </c>
      <c r="NUS513" s="2" t="s">
        <v>943</v>
      </c>
      <c r="NUT513" s="2" t="s">
        <v>943</v>
      </c>
      <c r="NUU513" s="2" t="s">
        <v>943</v>
      </c>
      <c r="NUV513" s="2" t="s">
        <v>943</v>
      </c>
      <c r="NUW513" s="2" t="s">
        <v>943</v>
      </c>
      <c r="NUX513" s="2" t="s">
        <v>943</v>
      </c>
      <c r="NUY513" s="2" t="s">
        <v>943</v>
      </c>
      <c r="NUZ513" s="2" t="s">
        <v>943</v>
      </c>
      <c r="NVA513" s="2" t="s">
        <v>943</v>
      </c>
      <c r="NVB513" s="2" t="s">
        <v>943</v>
      </c>
      <c r="NVC513" s="2" t="s">
        <v>943</v>
      </c>
      <c r="NVD513" s="2" t="s">
        <v>943</v>
      </c>
      <c r="NVE513" s="2" t="s">
        <v>943</v>
      </c>
      <c r="NVF513" s="2" t="s">
        <v>943</v>
      </c>
      <c r="NVG513" s="2" t="s">
        <v>943</v>
      </c>
      <c r="NVH513" s="2" t="s">
        <v>943</v>
      </c>
      <c r="NVI513" s="2" t="s">
        <v>943</v>
      </c>
      <c r="NVJ513" s="2" t="s">
        <v>943</v>
      </c>
      <c r="NVK513" s="2" t="s">
        <v>943</v>
      </c>
      <c r="NVL513" s="2" t="s">
        <v>943</v>
      </c>
      <c r="NVM513" s="2" t="s">
        <v>943</v>
      </c>
      <c r="NVN513" s="2" t="s">
        <v>943</v>
      </c>
      <c r="NVO513" s="2" t="s">
        <v>943</v>
      </c>
      <c r="NVP513" s="2" t="s">
        <v>943</v>
      </c>
      <c r="NVQ513" s="2" t="s">
        <v>943</v>
      </c>
      <c r="NVR513" s="2" t="s">
        <v>943</v>
      </c>
      <c r="NVS513" s="2" t="s">
        <v>943</v>
      </c>
      <c r="NVT513" s="2" t="s">
        <v>943</v>
      </c>
      <c r="NVU513" s="2" t="s">
        <v>943</v>
      </c>
      <c r="NVV513" s="2" t="s">
        <v>943</v>
      </c>
      <c r="NVW513" s="2" t="s">
        <v>943</v>
      </c>
      <c r="NVX513" s="2" t="s">
        <v>943</v>
      </c>
      <c r="NVY513" s="2" t="s">
        <v>943</v>
      </c>
      <c r="NVZ513" s="2" t="s">
        <v>943</v>
      </c>
      <c r="NWA513" s="2" t="s">
        <v>943</v>
      </c>
      <c r="NWB513" s="2" t="s">
        <v>943</v>
      </c>
      <c r="NWC513" s="2" t="s">
        <v>943</v>
      </c>
      <c r="NWD513" s="2" t="s">
        <v>943</v>
      </c>
      <c r="NWE513" s="2" t="s">
        <v>943</v>
      </c>
      <c r="NWF513" s="2" t="s">
        <v>943</v>
      </c>
      <c r="NWG513" s="2" t="s">
        <v>943</v>
      </c>
      <c r="NWH513" s="2" t="s">
        <v>943</v>
      </c>
      <c r="NWI513" s="2" t="s">
        <v>943</v>
      </c>
      <c r="NWJ513" s="2" t="s">
        <v>943</v>
      </c>
      <c r="NWK513" s="2" t="s">
        <v>943</v>
      </c>
      <c r="NWL513" s="2" t="s">
        <v>943</v>
      </c>
      <c r="NWM513" s="2" t="s">
        <v>943</v>
      </c>
      <c r="NWN513" s="2" t="s">
        <v>943</v>
      </c>
      <c r="NWO513" s="2" t="s">
        <v>943</v>
      </c>
      <c r="NWP513" s="2" t="s">
        <v>943</v>
      </c>
      <c r="NWQ513" s="2" t="s">
        <v>943</v>
      </c>
      <c r="NWR513" s="2" t="s">
        <v>943</v>
      </c>
      <c r="NWS513" s="2" t="s">
        <v>943</v>
      </c>
      <c r="NWT513" s="2" t="s">
        <v>943</v>
      </c>
      <c r="NWU513" s="2" t="s">
        <v>943</v>
      </c>
      <c r="NWV513" s="2" t="s">
        <v>943</v>
      </c>
      <c r="NWW513" s="2" t="s">
        <v>943</v>
      </c>
      <c r="NWX513" s="2" t="s">
        <v>943</v>
      </c>
      <c r="NWY513" s="2" t="s">
        <v>943</v>
      </c>
      <c r="NWZ513" s="2" t="s">
        <v>943</v>
      </c>
      <c r="NXA513" s="2" t="s">
        <v>943</v>
      </c>
      <c r="NXB513" s="2" t="s">
        <v>943</v>
      </c>
      <c r="NXC513" s="2" t="s">
        <v>943</v>
      </c>
      <c r="NXD513" s="2" t="s">
        <v>943</v>
      </c>
      <c r="NXE513" s="2" t="s">
        <v>943</v>
      </c>
      <c r="NXF513" s="2" t="s">
        <v>943</v>
      </c>
      <c r="NXG513" s="2" t="s">
        <v>943</v>
      </c>
      <c r="NXH513" s="2" t="s">
        <v>943</v>
      </c>
      <c r="NXI513" s="2" t="s">
        <v>943</v>
      </c>
      <c r="NXJ513" s="2" t="s">
        <v>943</v>
      </c>
      <c r="NXK513" s="2" t="s">
        <v>943</v>
      </c>
      <c r="NXL513" s="2" t="s">
        <v>943</v>
      </c>
      <c r="NXM513" s="2" t="s">
        <v>943</v>
      </c>
      <c r="NXN513" s="2" t="s">
        <v>943</v>
      </c>
      <c r="NXO513" s="2" t="s">
        <v>943</v>
      </c>
      <c r="NXP513" s="2" t="s">
        <v>943</v>
      </c>
      <c r="NXQ513" s="2" t="s">
        <v>943</v>
      </c>
      <c r="NXR513" s="2" t="s">
        <v>943</v>
      </c>
      <c r="NXS513" s="2" t="s">
        <v>943</v>
      </c>
      <c r="NXT513" s="2" t="s">
        <v>943</v>
      </c>
      <c r="NXU513" s="2" t="s">
        <v>943</v>
      </c>
      <c r="NXV513" s="2" t="s">
        <v>943</v>
      </c>
      <c r="NXW513" s="2" t="s">
        <v>943</v>
      </c>
      <c r="NXX513" s="2" t="s">
        <v>943</v>
      </c>
      <c r="NXY513" s="2" t="s">
        <v>943</v>
      </c>
      <c r="NXZ513" s="2" t="s">
        <v>943</v>
      </c>
      <c r="NYA513" s="2" t="s">
        <v>943</v>
      </c>
      <c r="NYB513" s="2" t="s">
        <v>943</v>
      </c>
      <c r="NYC513" s="2" t="s">
        <v>943</v>
      </c>
      <c r="NYD513" s="2" t="s">
        <v>943</v>
      </c>
      <c r="NYE513" s="2" t="s">
        <v>943</v>
      </c>
      <c r="NYF513" s="2" t="s">
        <v>943</v>
      </c>
      <c r="NYG513" s="2" t="s">
        <v>943</v>
      </c>
      <c r="NYH513" s="2" t="s">
        <v>943</v>
      </c>
      <c r="NYI513" s="2" t="s">
        <v>943</v>
      </c>
      <c r="NYJ513" s="2" t="s">
        <v>943</v>
      </c>
      <c r="NYK513" s="2" t="s">
        <v>943</v>
      </c>
      <c r="NYL513" s="2" t="s">
        <v>943</v>
      </c>
      <c r="NYM513" s="2" t="s">
        <v>943</v>
      </c>
      <c r="NYN513" s="2" t="s">
        <v>943</v>
      </c>
      <c r="NYO513" s="2" t="s">
        <v>943</v>
      </c>
      <c r="NYP513" s="2" t="s">
        <v>943</v>
      </c>
      <c r="NYQ513" s="2" t="s">
        <v>943</v>
      </c>
      <c r="NYR513" s="2" t="s">
        <v>943</v>
      </c>
      <c r="NYS513" s="2" t="s">
        <v>943</v>
      </c>
      <c r="NYT513" s="2" t="s">
        <v>943</v>
      </c>
      <c r="NYU513" s="2" t="s">
        <v>943</v>
      </c>
      <c r="NYV513" s="2" t="s">
        <v>943</v>
      </c>
      <c r="NYW513" s="2" t="s">
        <v>943</v>
      </c>
      <c r="NYX513" s="2" t="s">
        <v>943</v>
      </c>
      <c r="NYY513" s="2" t="s">
        <v>943</v>
      </c>
      <c r="NYZ513" s="2" t="s">
        <v>943</v>
      </c>
      <c r="NZA513" s="2" t="s">
        <v>943</v>
      </c>
      <c r="NZB513" s="2" t="s">
        <v>943</v>
      </c>
      <c r="NZC513" s="2" t="s">
        <v>943</v>
      </c>
      <c r="NZD513" s="2" t="s">
        <v>943</v>
      </c>
      <c r="NZE513" s="2" t="s">
        <v>943</v>
      </c>
      <c r="NZF513" s="2" t="s">
        <v>943</v>
      </c>
      <c r="NZG513" s="2" t="s">
        <v>943</v>
      </c>
      <c r="NZH513" s="2" t="s">
        <v>943</v>
      </c>
      <c r="NZI513" s="2" t="s">
        <v>943</v>
      </c>
      <c r="NZJ513" s="2" t="s">
        <v>943</v>
      </c>
      <c r="NZK513" s="2" t="s">
        <v>943</v>
      </c>
      <c r="NZL513" s="2" t="s">
        <v>943</v>
      </c>
      <c r="NZM513" s="2" t="s">
        <v>943</v>
      </c>
      <c r="NZN513" s="2" t="s">
        <v>943</v>
      </c>
      <c r="NZO513" s="2" t="s">
        <v>943</v>
      </c>
      <c r="NZP513" s="2" t="s">
        <v>943</v>
      </c>
      <c r="NZQ513" s="2" t="s">
        <v>943</v>
      </c>
      <c r="NZR513" s="2" t="s">
        <v>943</v>
      </c>
      <c r="NZS513" s="2" t="s">
        <v>943</v>
      </c>
      <c r="NZT513" s="2" t="s">
        <v>943</v>
      </c>
      <c r="NZU513" s="2" t="s">
        <v>943</v>
      </c>
      <c r="NZV513" s="2" t="s">
        <v>943</v>
      </c>
      <c r="NZW513" s="2" t="s">
        <v>943</v>
      </c>
      <c r="NZX513" s="2" t="s">
        <v>943</v>
      </c>
      <c r="NZY513" s="2" t="s">
        <v>943</v>
      </c>
      <c r="NZZ513" s="2" t="s">
        <v>943</v>
      </c>
      <c r="OAA513" s="2" t="s">
        <v>943</v>
      </c>
      <c r="OAB513" s="2" t="s">
        <v>943</v>
      </c>
      <c r="OAC513" s="2" t="s">
        <v>943</v>
      </c>
      <c r="OAD513" s="2" t="s">
        <v>943</v>
      </c>
      <c r="OAE513" s="2" t="s">
        <v>943</v>
      </c>
      <c r="OAF513" s="2" t="s">
        <v>943</v>
      </c>
      <c r="OAG513" s="2" t="s">
        <v>943</v>
      </c>
      <c r="OAH513" s="2" t="s">
        <v>943</v>
      </c>
      <c r="OAI513" s="2" t="s">
        <v>943</v>
      </c>
      <c r="OAJ513" s="2" t="s">
        <v>943</v>
      </c>
      <c r="OAK513" s="2" t="s">
        <v>943</v>
      </c>
      <c r="OAL513" s="2" t="s">
        <v>943</v>
      </c>
      <c r="OAM513" s="2" t="s">
        <v>943</v>
      </c>
      <c r="OAN513" s="2" t="s">
        <v>943</v>
      </c>
      <c r="OAO513" s="2" t="s">
        <v>943</v>
      </c>
      <c r="OAP513" s="2" t="s">
        <v>943</v>
      </c>
      <c r="OAQ513" s="2" t="s">
        <v>943</v>
      </c>
      <c r="OAR513" s="2" t="s">
        <v>943</v>
      </c>
      <c r="OAS513" s="2" t="s">
        <v>943</v>
      </c>
      <c r="OAT513" s="2" t="s">
        <v>943</v>
      </c>
      <c r="OAU513" s="2" t="s">
        <v>943</v>
      </c>
      <c r="OAV513" s="2" t="s">
        <v>943</v>
      </c>
      <c r="OAW513" s="2" t="s">
        <v>943</v>
      </c>
      <c r="OAX513" s="2" t="s">
        <v>943</v>
      </c>
      <c r="OAY513" s="2" t="s">
        <v>943</v>
      </c>
      <c r="OAZ513" s="2" t="s">
        <v>943</v>
      </c>
      <c r="OBA513" s="2" t="s">
        <v>943</v>
      </c>
      <c r="OBB513" s="2" t="s">
        <v>943</v>
      </c>
      <c r="OBC513" s="2" t="s">
        <v>943</v>
      </c>
      <c r="OBD513" s="2" t="s">
        <v>943</v>
      </c>
      <c r="OBE513" s="2" t="s">
        <v>943</v>
      </c>
      <c r="OBF513" s="2" t="s">
        <v>943</v>
      </c>
      <c r="OBG513" s="2" t="s">
        <v>943</v>
      </c>
      <c r="OBH513" s="2" t="s">
        <v>943</v>
      </c>
      <c r="OBI513" s="2" t="s">
        <v>943</v>
      </c>
      <c r="OBJ513" s="2" t="s">
        <v>943</v>
      </c>
      <c r="OBK513" s="2" t="s">
        <v>943</v>
      </c>
      <c r="OBL513" s="2" t="s">
        <v>943</v>
      </c>
      <c r="OBM513" s="2" t="s">
        <v>943</v>
      </c>
      <c r="OBN513" s="2" t="s">
        <v>943</v>
      </c>
      <c r="OBO513" s="2" t="s">
        <v>943</v>
      </c>
      <c r="OBP513" s="2" t="s">
        <v>943</v>
      </c>
      <c r="OBQ513" s="2" t="s">
        <v>943</v>
      </c>
      <c r="OBR513" s="2" t="s">
        <v>943</v>
      </c>
      <c r="OBS513" s="2" t="s">
        <v>943</v>
      </c>
      <c r="OBT513" s="2" t="s">
        <v>943</v>
      </c>
      <c r="OBU513" s="2" t="s">
        <v>943</v>
      </c>
      <c r="OBV513" s="2" t="s">
        <v>943</v>
      </c>
      <c r="OBW513" s="2" t="s">
        <v>943</v>
      </c>
      <c r="OBX513" s="2" t="s">
        <v>943</v>
      </c>
      <c r="OBY513" s="2" t="s">
        <v>943</v>
      </c>
      <c r="OBZ513" s="2" t="s">
        <v>943</v>
      </c>
      <c r="OCA513" s="2" t="s">
        <v>943</v>
      </c>
      <c r="OCB513" s="2" t="s">
        <v>943</v>
      </c>
      <c r="OCC513" s="2" t="s">
        <v>943</v>
      </c>
      <c r="OCD513" s="2" t="s">
        <v>943</v>
      </c>
      <c r="OCE513" s="2" t="s">
        <v>943</v>
      </c>
      <c r="OCF513" s="2" t="s">
        <v>943</v>
      </c>
      <c r="OCG513" s="2" t="s">
        <v>943</v>
      </c>
      <c r="OCH513" s="2" t="s">
        <v>943</v>
      </c>
      <c r="OCI513" s="2" t="s">
        <v>943</v>
      </c>
      <c r="OCJ513" s="2" t="s">
        <v>943</v>
      </c>
      <c r="OCK513" s="2" t="s">
        <v>943</v>
      </c>
      <c r="OCL513" s="2" t="s">
        <v>943</v>
      </c>
      <c r="OCM513" s="2" t="s">
        <v>943</v>
      </c>
      <c r="OCN513" s="2" t="s">
        <v>943</v>
      </c>
      <c r="OCO513" s="2" t="s">
        <v>943</v>
      </c>
      <c r="OCP513" s="2" t="s">
        <v>943</v>
      </c>
      <c r="OCQ513" s="2" t="s">
        <v>943</v>
      </c>
      <c r="OCR513" s="2" t="s">
        <v>943</v>
      </c>
      <c r="OCS513" s="2" t="s">
        <v>943</v>
      </c>
      <c r="OCT513" s="2" t="s">
        <v>943</v>
      </c>
      <c r="OCU513" s="2" t="s">
        <v>943</v>
      </c>
      <c r="OCV513" s="2" t="s">
        <v>943</v>
      </c>
      <c r="OCW513" s="2" t="s">
        <v>943</v>
      </c>
      <c r="OCX513" s="2" t="s">
        <v>943</v>
      </c>
      <c r="OCY513" s="2" t="s">
        <v>943</v>
      </c>
      <c r="OCZ513" s="2" t="s">
        <v>943</v>
      </c>
      <c r="ODA513" s="2" t="s">
        <v>943</v>
      </c>
      <c r="ODB513" s="2" t="s">
        <v>943</v>
      </c>
      <c r="ODC513" s="2" t="s">
        <v>943</v>
      </c>
      <c r="ODD513" s="2" t="s">
        <v>943</v>
      </c>
      <c r="ODE513" s="2" t="s">
        <v>943</v>
      </c>
      <c r="ODF513" s="2" t="s">
        <v>943</v>
      </c>
      <c r="ODG513" s="2" t="s">
        <v>943</v>
      </c>
      <c r="ODH513" s="2" t="s">
        <v>943</v>
      </c>
      <c r="ODI513" s="2" t="s">
        <v>943</v>
      </c>
      <c r="ODJ513" s="2" t="s">
        <v>943</v>
      </c>
      <c r="ODK513" s="2" t="s">
        <v>943</v>
      </c>
      <c r="ODL513" s="2" t="s">
        <v>943</v>
      </c>
      <c r="ODM513" s="2" t="s">
        <v>943</v>
      </c>
      <c r="ODN513" s="2" t="s">
        <v>943</v>
      </c>
      <c r="ODO513" s="2" t="s">
        <v>943</v>
      </c>
      <c r="ODP513" s="2" t="s">
        <v>943</v>
      </c>
      <c r="ODQ513" s="2" t="s">
        <v>943</v>
      </c>
      <c r="ODR513" s="2" t="s">
        <v>943</v>
      </c>
      <c r="ODS513" s="2" t="s">
        <v>943</v>
      </c>
      <c r="ODT513" s="2" t="s">
        <v>943</v>
      </c>
      <c r="ODU513" s="2" t="s">
        <v>943</v>
      </c>
      <c r="ODV513" s="2" t="s">
        <v>943</v>
      </c>
      <c r="ODW513" s="2" t="s">
        <v>943</v>
      </c>
      <c r="ODX513" s="2" t="s">
        <v>943</v>
      </c>
      <c r="ODY513" s="2" t="s">
        <v>943</v>
      </c>
      <c r="ODZ513" s="2" t="s">
        <v>943</v>
      </c>
      <c r="OEA513" s="2" t="s">
        <v>943</v>
      </c>
      <c r="OEB513" s="2" t="s">
        <v>943</v>
      </c>
      <c r="OEC513" s="2" t="s">
        <v>943</v>
      </c>
      <c r="OED513" s="2" t="s">
        <v>943</v>
      </c>
      <c r="OEE513" s="2" t="s">
        <v>943</v>
      </c>
      <c r="OEF513" s="2" t="s">
        <v>943</v>
      </c>
      <c r="OEG513" s="2" t="s">
        <v>943</v>
      </c>
      <c r="OEH513" s="2" t="s">
        <v>943</v>
      </c>
      <c r="OEI513" s="2" t="s">
        <v>943</v>
      </c>
      <c r="OEJ513" s="2" t="s">
        <v>943</v>
      </c>
      <c r="OEK513" s="2" t="s">
        <v>943</v>
      </c>
      <c r="OEL513" s="2" t="s">
        <v>943</v>
      </c>
      <c r="OEM513" s="2" t="s">
        <v>943</v>
      </c>
      <c r="OEN513" s="2" t="s">
        <v>943</v>
      </c>
      <c r="OEO513" s="2" t="s">
        <v>943</v>
      </c>
      <c r="OEP513" s="2" t="s">
        <v>943</v>
      </c>
      <c r="OEQ513" s="2" t="s">
        <v>943</v>
      </c>
      <c r="OER513" s="2" t="s">
        <v>943</v>
      </c>
      <c r="OES513" s="2" t="s">
        <v>943</v>
      </c>
      <c r="OET513" s="2" t="s">
        <v>943</v>
      </c>
      <c r="OEU513" s="2" t="s">
        <v>943</v>
      </c>
      <c r="OEV513" s="2" t="s">
        <v>943</v>
      </c>
      <c r="OEW513" s="2" t="s">
        <v>943</v>
      </c>
      <c r="OEX513" s="2" t="s">
        <v>943</v>
      </c>
      <c r="OEY513" s="2" t="s">
        <v>943</v>
      </c>
      <c r="OEZ513" s="2" t="s">
        <v>943</v>
      </c>
      <c r="OFA513" s="2" t="s">
        <v>943</v>
      </c>
      <c r="OFB513" s="2" t="s">
        <v>943</v>
      </c>
      <c r="OFC513" s="2" t="s">
        <v>943</v>
      </c>
      <c r="OFD513" s="2" t="s">
        <v>943</v>
      </c>
      <c r="OFE513" s="2" t="s">
        <v>943</v>
      </c>
      <c r="OFF513" s="2" t="s">
        <v>943</v>
      </c>
      <c r="OFG513" s="2" t="s">
        <v>943</v>
      </c>
      <c r="OFH513" s="2" t="s">
        <v>943</v>
      </c>
      <c r="OFI513" s="2" t="s">
        <v>943</v>
      </c>
      <c r="OFJ513" s="2" t="s">
        <v>943</v>
      </c>
      <c r="OFK513" s="2" t="s">
        <v>943</v>
      </c>
      <c r="OFL513" s="2" t="s">
        <v>943</v>
      </c>
      <c r="OFM513" s="2" t="s">
        <v>943</v>
      </c>
      <c r="OFN513" s="2" t="s">
        <v>943</v>
      </c>
      <c r="OFO513" s="2" t="s">
        <v>943</v>
      </c>
      <c r="OFP513" s="2" t="s">
        <v>943</v>
      </c>
      <c r="OFQ513" s="2" t="s">
        <v>943</v>
      </c>
      <c r="OFR513" s="2" t="s">
        <v>943</v>
      </c>
      <c r="OFS513" s="2" t="s">
        <v>943</v>
      </c>
      <c r="OFT513" s="2" t="s">
        <v>943</v>
      </c>
      <c r="OFU513" s="2" t="s">
        <v>943</v>
      </c>
      <c r="OFV513" s="2" t="s">
        <v>943</v>
      </c>
      <c r="OFW513" s="2" t="s">
        <v>943</v>
      </c>
      <c r="OFX513" s="2" t="s">
        <v>943</v>
      </c>
      <c r="OFY513" s="2" t="s">
        <v>943</v>
      </c>
      <c r="OFZ513" s="2" t="s">
        <v>943</v>
      </c>
      <c r="OGA513" s="2" t="s">
        <v>943</v>
      </c>
      <c r="OGB513" s="2" t="s">
        <v>943</v>
      </c>
      <c r="OGC513" s="2" t="s">
        <v>943</v>
      </c>
      <c r="OGD513" s="2" t="s">
        <v>943</v>
      </c>
      <c r="OGE513" s="2" t="s">
        <v>943</v>
      </c>
      <c r="OGF513" s="2" t="s">
        <v>943</v>
      </c>
      <c r="OGG513" s="2" t="s">
        <v>943</v>
      </c>
      <c r="OGH513" s="2" t="s">
        <v>943</v>
      </c>
      <c r="OGI513" s="2" t="s">
        <v>943</v>
      </c>
      <c r="OGJ513" s="2" t="s">
        <v>943</v>
      </c>
      <c r="OGK513" s="2" t="s">
        <v>943</v>
      </c>
      <c r="OGL513" s="2" t="s">
        <v>943</v>
      </c>
      <c r="OGM513" s="2" t="s">
        <v>943</v>
      </c>
      <c r="OGN513" s="2" t="s">
        <v>943</v>
      </c>
      <c r="OGO513" s="2" t="s">
        <v>943</v>
      </c>
      <c r="OGP513" s="2" t="s">
        <v>943</v>
      </c>
      <c r="OGQ513" s="2" t="s">
        <v>943</v>
      </c>
      <c r="OGR513" s="2" t="s">
        <v>943</v>
      </c>
      <c r="OGS513" s="2" t="s">
        <v>943</v>
      </c>
      <c r="OGT513" s="2" t="s">
        <v>943</v>
      </c>
      <c r="OGU513" s="2" t="s">
        <v>943</v>
      </c>
      <c r="OGV513" s="2" t="s">
        <v>943</v>
      </c>
      <c r="OGW513" s="2" t="s">
        <v>943</v>
      </c>
      <c r="OGX513" s="2" t="s">
        <v>943</v>
      </c>
      <c r="OGY513" s="2" t="s">
        <v>943</v>
      </c>
      <c r="OGZ513" s="2" t="s">
        <v>943</v>
      </c>
      <c r="OHA513" s="2" t="s">
        <v>943</v>
      </c>
      <c r="OHB513" s="2" t="s">
        <v>943</v>
      </c>
      <c r="OHC513" s="2" t="s">
        <v>943</v>
      </c>
      <c r="OHD513" s="2" t="s">
        <v>943</v>
      </c>
      <c r="OHE513" s="2" t="s">
        <v>943</v>
      </c>
      <c r="OHF513" s="2" t="s">
        <v>943</v>
      </c>
      <c r="OHG513" s="2" t="s">
        <v>943</v>
      </c>
      <c r="OHH513" s="2" t="s">
        <v>943</v>
      </c>
      <c r="OHI513" s="2" t="s">
        <v>943</v>
      </c>
      <c r="OHJ513" s="2" t="s">
        <v>943</v>
      </c>
      <c r="OHK513" s="2" t="s">
        <v>943</v>
      </c>
      <c r="OHL513" s="2" t="s">
        <v>943</v>
      </c>
      <c r="OHM513" s="2" t="s">
        <v>943</v>
      </c>
      <c r="OHN513" s="2" t="s">
        <v>943</v>
      </c>
      <c r="OHO513" s="2" t="s">
        <v>943</v>
      </c>
      <c r="OHP513" s="2" t="s">
        <v>943</v>
      </c>
      <c r="OHQ513" s="2" t="s">
        <v>943</v>
      </c>
      <c r="OHR513" s="2" t="s">
        <v>943</v>
      </c>
      <c r="OHS513" s="2" t="s">
        <v>943</v>
      </c>
      <c r="OHT513" s="2" t="s">
        <v>943</v>
      </c>
      <c r="OHU513" s="2" t="s">
        <v>943</v>
      </c>
      <c r="OHV513" s="2" t="s">
        <v>943</v>
      </c>
      <c r="OHW513" s="2" t="s">
        <v>943</v>
      </c>
      <c r="OHX513" s="2" t="s">
        <v>943</v>
      </c>
      <c r="OHY513" s="2" t="s">
        <v>943</v>
      </c>
      <c r="OHZ513" s="2" t="s">
        <v>943</v>
      </c>
      <c r="OIA513" s="2" t="s">
        <v>943</v>
      </c>
      <c r="OIB513" s="2" t="s">
        <v>943</v>
      </c>
      <c r="OIC513" s="2" t="s">
        <v>943</v>
      </c>
      <c r="OID513" s="2" t="s">
        <v>943</v>
      </c>
      <c r="OIE513" s="2" t="s">
        <v>943</v>
      </c>
      <c r="OIF513" s="2" t="s">
        <v>943</v>
      </c>
      <c r="OIG513" s="2" t="s">
        <v>943</v>
      </c>
      <c r="OIH513" s="2" t="s">
        <v>943</v>
      </c>
      <c r="OII513" s="2" t="s">
        <v>943</v>
      </c>
      <c r="OIJ513" s="2" t="s">
        <v>943</v>
      </c>
      <c r="OIK513" s="2" t="s">
        <v>943</v>
      </c>
      <c r="OIL513" s="2" t="s">
        <v>943</v>
      </c>
      <c r="OIM513" s="2" t="s">
        <v>943</v>
      </c>
      <c r="OIN513" s="2" t="s">
        <v>943</v>
      </c>
      <c r="OIO513" s="2" t="s">
        <v>943</v>
      </c>
      <c r="OIP513" s="2" t="s">
        <v>943</v>
      </c>
      <c r="OIQ513" s="2" t="s">
        <v>943</v>
      </c>
      <c r="OIR513" s="2" t="s">
        <v>943</v>
      </c>
      <c r="OIS513" s="2" t="s">
        <v>943</v>
      </c>
      <c r="OIT513" s="2" t="s">
        <v>943</v>
      </c>
      <c r="OIU513" s="2" t="s">
        <v>943</v>
      </c>
      <c r="OIV513" s="2" t="s">
        <v>943</v>
      </c>
      <c r="OIW513" s="2" t="s">
        <v>943</v>
      </c>
      <c r="OIX513" s="2" t="s">
        <v>943</v>
      </c>
      <c r="OIY513" s="2" t="s">
        <v>943</v>
      </c>
      <c r="OIZ513" s="2" t="s">
        <v>943</v>
      </c>
      <c r="OJA513" s="2" t="s">
        <v>943</v>
      </c>
      <c r="OJB513" s="2" t="s">
        <v>943</v>
      </c>
      <c r="OJC513" s="2" t="s">
        <v>943</v>
      </c>
      <c r="OJD513" s="2" t="s">
        <v>943</v>
      </c>
      <c r="OJE513" s="2" t="s">
        <v>943</v>
      </c>
      <c r="OJF513" s="2" t="s">
        <v>943</v>
      </c>
      <c r="OJG513" s="2" t="s">
        <v>943</v>
      </c>
      <c r="OJH513" s="2" t="s">
        <v>943</v>
      </c>
      <c r="OJI513" s="2" t="s">
        <v>943</v>
      </c>
      <c r="OJJ513" s="2" t="s">
        <v>943</v>
      </c>
      <c r="OJK513" s="2" t="s">
        <v>943</v>
      </c>
      <c r="OJL513" s="2" t="s">
        <v>943</v>
      </c>
      <c r="OJM513" s="2" t="s">
        <v>943</v>
      </c>
      <c r="OJN513" s="2" t="s">
        <v>943</v>
      </c>
      <c r="OJO513" s="2" t="s">
        <v>943</v>
      </c>
      <c r="OJP513" s="2" t="s">
        <v>943</v>
      </c>
      <c r="OJQ513" s="2" t="s">
        <v>943</v>
      </c>
      <c r="OJR513" s="2" t="s">
        <v>943</v>
      </c>
      <c r="OJS513" s="2" t="s">
        <v>943</v>
      </c>
      <c r="OJT513" s="2" t="s">
        <v>943</v>
      </c>
      <c r="OJU513" s="2" t="s">
        <v>943</v>
      </c>
      <c r="OJV513" s="2" t="s">
        <v>943</v>
      </c>
      <c r="OJW513" s="2" t="s">
        <v>943</v>
      </c>
      <c r="OJX513" s="2" t="s">
        <v>943</v>
      </c>
      <c r="OJY513" s="2" t="s">
        <v>943</v>
      </c>
      <c r="OJZ513" s="2" t="s">
        <v>943</v>
      </c>
      <c r="OKA513" s="2" t="s">
        <v>943</v>
      </c>
      <c r="OKB513" s="2" t="s">
        <v>943</v>
      </c>
      <c r="OKC513" s="2" t="s">
        <v>943</v>
      </c>
      <c r="OKD513" s="2" t="s">
        <v>943</v>
      </c>
      <c r="OKE513" s="2" t="s">
        <v>943</v>
      </c>
      <c r="OKF513" s="2" t="s">
        <v>943</v>
      </c>
      <c r="OKG513" s="2" t="s">
        <v>943</v>
      </c>
      <c r="OKH513" s="2" t="s">
        <v>943</v>
      </c>
      <c r="OKI513" s="2" t="s">
        <v>943</v>
      </c>
      <c r="OKJ513" s="2" t="s">
        <v>943</v>
      </c>
      <c r="OKK513" s="2" t="s">
        <v>943</v>
      </c>
      <c r="OKL513" s="2" t="s">
        <v>943</v>
      </c>
      <c r="OKM513" s="2" t="s">
        <v>943</v>
      </c>
      <c r="OKN513" s="2" t="s">
        <v>943</v>
      </c>
      <c r="OKO513" s="2" t="s">
        <v>943</v>
      </c>
      <c r="OKP513" s="2" t="s">
        <v>943</v>
      </c>
      <c r="OKQ513" s="2" t="s">
        <v>943</v>
      </c>
      <c r="OKR513" s="2" t="s">
        <v>943</v>
      </c>
      <c r="OKS513" s="2" t="s">
        <v>943</v>
      </c>
      <c r="OKT513" s="2" t="s">
        <v>943</v>
      </c>
      <c r="OKU513" s="2" t="s">
        <v>943</v>
      </c>
      <c r="OKV513" s="2" t="s">
        <v>943</v>
      </c>
      <c r="OKW513" s="2" t="s">
        <v>943</v>
      </c>
      <c r="OKX513" s="2" t="s">
        <v>943</v>
      </c>
      <c r="OKY513" s="2" t="s">
        <v>943</v>
      </c>
      <c r="OKZ513" s="2" t="s">
        <v>943</v>
      </c>
      <c r="OLA513" s="2" t="s">
        <v>943</v>
      </c>
      <c r="OLB513" s="2" t="s">
        <v>943</v>
      </c>
      <c r="OLC513" s="2" t="s">
        <v>943</v>
      </c>
      <c r="OLD513" s="2" t="s">
        <v>943</v>
      </c>
      <c r="OLE513" s="2" t="s">
        <v>943</v>
      </c>
      <c r="OLF513" s="2" t="s">
        <v>943</v>
      </c>
      <c r="OLG513" s="2" t="s">
        <v>943</v>
      </c>
      <c r="OLH513" s="2" t="s">
        <v>943</v>
      </c>
      <c r="OLI513" s="2" t="s">
        <v>943</v>
      </c>
      <c r="OLJ513" s="2" t="s">
        <v>943</v>
      </c>
      <c r="OLK513" s="2" t="s">
        <v>943</v>
      </c>
      <c r="OLL513" s="2" t="s">
        <v>943</v>
      </c>
      <c r="OLM513" s="2" t="s">
        <v>943</v>
      </c>
      <c r="OLN513" s="2" t="s">
        <v>943</v>
      </c>
      <c r="OLO513" s="2" t="s">
        <v>943</v>
      </c>
      <c r="OLP513" s="2" t="s">
        <v>943</v>
      </c>
      <c r="OLQ513" s="2" t="s">
        <v>943</v>
      </c>
      <c r="OLR513" s="2" t="s">
        <v>943</v>
      </c>
      <c r="OLS513" s="2" t="s">
        <v>943</v>
      </c>
      <c r="OLT513" s="2" t="s">
        <v>943</v>
      </c>
      <c r="OLU513" s="2" t="s">
        <v>943</v>
      </c>
      <c r="OLV513" s="2" t="s">
        <v>943</v>
      </c>
      <c r="OLW513" s="2" t="s">
        <v>943</v>
      </c>
      <c r="OLX513" s="2" t="s">
        <v>943</v>
      </c>
      <c r="OLY513" s="2" t="s">
        <v>943</v>
      </c>
      <c r="OLZ513" s="2" t="s">
        <v>943</v>
      </c>
      <c r="OMA513" s="2" t="s">
        <v>943</v>
      </c>
      <c r="OMB513" s="2" t="s">
        <v>943</v>
      </c>
      <c r="OMC513" s="2" t="s">
        <v>943</v>
      </c>
      <c r="OMD513" s="2" t="s">
        <v>943</v>
      </c>
      <c r="OME513" s="2" t="s">
        <v>943</v>
      </c>
      <c r="OMF513" s="2" t="s">
        <v>943</v>
      </c>
      <c r="OMG513" s="2" t="s">
        <v>943</v>
      </c>
      <c r="OMH513" s="2" t="s">
        <v>943</v>
      </c>
      <c r="OMI513" s="2" t="s">
        <v>943</v>
      </c>
      <c r="OMJ513" s="2" t="s">
        <v>943</v>
      </c>
      <c r="OMK513" s="2" t="s">
        <v>943</v>
      </c>
      <c r="OML513" s="2" t="s">
        <v>943</v>
      </c>
      <c r="OMM513" s="2" t="s">
        <v>943</v>
      </c>
      <c r="OMN513" s="2" t="s">
        <v>943</v>
      </c>
      <c r="OMO513" s="2" t="s">
        <v>943</v>
      </c>
      <c r="OMP513" s="2" t="s">
        <v>943</v>
      </c>
      <c r="OMQ513" s="2" t="s">
        <v>943</v>
      </c>
      <c r="OMR513" s="2" t="s">
        <v>943</v>
      </c>
      <c r="OMS513" s="2" t="s">
        <v>943</v>
      </c>
      <c r="OMT513" s="2" t="s">
        <v>943</v>
      </c>
      <c r="OMU513" s="2" t="s">
        <v>943</v>
      </c>
      <c r="OMV513" s="2" t="s">
        <v>943</v>
      </c>
      <c r="OMW513" s="2" t="s">
        <v>943</v>
      </c>
      <c r="OMX513" s="2" t="s">
        <v>943</v>
      </c>
      <c r="OMY513" s="2" t="s">
        <v>943</v>
      </c>
      <c r="OMZ513" s="2" t="s">
        <v>943</v>
      </c>
      <c r="ONA513" s="2" t="s">
        <v>943</v>
      </c>
      <c r="ONB513" s="2" t="s">
        <v>943</v>
      </c>
      <c r="ONC513" s="2" t="s">
        <v>943</v>
      </c>
      <c r="OND513" s="2" t="s">
        <v>943</v>
      </c>
      <c r="ONE513" s="2" t="s">
        <v>943</v>
      </c>
      <c r="ONF513" s="2" t="s">
        <v>943</v>
      </c>
      <c r="ONG513" s="2" t="s">
        <v>943</v>
      </c>
      <c r="ONH513" s="2" t="s">
        <v>943</v>
      </c>
      <c r="ONI513" s="2" t="s">
        <v>943</v>
      </c>
      <c r="ONJ513" s="2" t="s">
        <v>943</v>
      </c>
      <c r="ONK513" s="2" t="s">
        <v>943</v>
      </c>
      <c r="ONL513" s="2" t="s">
        <v>943</v>
      </c>
      <c r="ONM513" s="2" t="s">
        <v>943</v>
      </c>
      <c r="ONN513" s="2" t="s">
        <v>943</v>
      </c>
      <c r="ONO513" s="2" t="s">
        <v>943</v>
      </c>
      <c r="ONP513" s="2" t="s">
        <v>943</v>
      </c>
      <c r="ONQ513" s="2" t="s">
        <v>943</v>
      </c>
      <c r="ONR513" s="2" t="s">
        <v>943</v>
      </c>
      <c r="ONS513" s="2" t="s">
        <v>943</v>
      </c>
      <c r="ONT513" s="2" t="s">
        <v>943</v>
      </c>
      <c r="ONU513" s="2" t="s">
        <v>943</v>
      </c>
      <c r="ONV513" s="2" t="s">
        <v>943</v>
      </c>
      <c r="ONW513" s="2" t="s">
        <v>943</v>
      </c>
      <c r="ONX513" s="2" t="s">
        <v>943</v>
      </c>
      <c r="ONY513" s="2" t="s">
        <v>943</v>
      </c>
      <c r="ONZ513" s="2" t="s">
        <v>943</v>
      </c>
      <c r="OOA513" s="2" t="s">
        <v>943</v>
      </c>
      <c r="OOB513" s="2" t="s">
        <v>943</v>
      </c>
      <c r="OOC513" s="2" t="s">
        <v>943</v>
      </c>
      <c r="OOD513" s="2" t="s">
        <v>943</v>
      </c>
      <c r="OOE513" s="2" t="s">
        <v>943</v>
      </c>
      <c r="OOF513" s="2" t="s">
        <v>943</v>
      </c>
      <c r="OOG513" s="2" t="s">
        <v>943</v>
      </c>
      <c r="OOH513" s="2" t="s">
        <v>943</v>
      </c>
      <c r="OOI513" s="2" t="s">
        <v>943</v>
      </c>
      <c r="OOJ513" s="2" t="s">
        <v>943</v>
      </c>
      <c r="OOK513" s="2" t="s">
        <v>943</v>
      </c>
      <c r="OOL513" s="2" t="s">
        <v>943</v>
      </c>
      <c r="OOM513" s="2" t="s">
        <v>943</v>
      </c>
      <c r="OON513" s="2" t="s">
        <v>943</v>
      </c>
      <c r="OOO513" s="2" t="s">
        <v>943</v>
      </c>
      <c r="OOP513" s="2" t="s">
        <v>943</v>
      </c>
      <c r="OOQ513" s="2" t="s">
        <v>943</v>
      </c>
      <c r="OOR513" s="2" t="s">
        <v>943</v>
      </c>
      <c r="OOS513" s="2" t="s">
        <v>943</v>
      </c>
      <c r="OOT513" s="2" t="s">
        <v>943</v>
      </c>
      <c r="OOU513" s="2" t="s">
        <v>943</v>
      </c>
      <c r="OOV513" s="2" t="s">
        <v>943</v>
      </c>
      <c r="OOW513" s="2" t="s">
        <v>943</v>
      </c>
      <c r="OOX513" s="2" t="s">
        <v>943</v>
      </c>
      <c r="OOY513" s="2" t="s">
        <v>943</v>
      </c>
      <c r="OOZ513" s="2" t="s">
        <v>943</v>
      </c>
      <c r="OPA513" s="2" t="s">
        <v>943</v>
      </c>
      <c r="OPB513" s="2" t="s">
        <v>943</v>
      </c>
      <c r="OPC513" s="2" t="s">
        <v>943</v>
      </c>
      <c r="OPD513" s="2" t="s">
        <v>943</v>
      </c>
      <c r="OPE513" s="2" t="s">
        <v>943</v>
      </c>
      <c r="OPF513" s="2" t="s">
        <v>943</v>
      </c>
      <c r="OPG513" s="2" t="s">
        <v>943</v>
      </c>
      <c r="OPH513" s="2" t="s">
        <v>943</v>
      </c>
      <c r="OPI513" s="2" t="s">
        <v>943</v>
      </c>
      <c r="OPJ513" s="2" t="s">
        <v>943</v>
      </c>
      <c r="OPK513" s="2" t="s">
        <v>943</v>
      </c>
      <c r="OPL513" s="2" t="s">
        <v>943</v>
      </c>
      <c r="OPM513" s="2" t="s">
        <v>943</v>
      </c>
      <c r="OPN513" s="2" t="s">
        <v>943</v>
      </c>
      <c r="OPO513" s="2" t="s">
        <v>943</v>
      </c>
      <c r="OPP513" s="2" t="s">
        <v>943</v>
      </c>
      <c r="OPQ513" s="2" t="s">
        <v>943</v>
      </c>
      <c r="OPR513" s="2" t="s">
        <v>943</v>
      </c>
      <c r="OPS513" s="2" t="s">
        <v>943</v>
      </c>
      <c r="OPT513" s="2" t="s">
        <v>943</v>
      </c>
      <c r="OPU513" s="2" t="s">
        <v>943</v>
      </c>
      <c r="OPV513" s="2" t="s">
        <v>943</v>
      </c>
      <c r="OPW513" s="2" t="s">
        <v>943</v>
      </c>
      <c r="OPX513" s="2" t="s">
        <v>943</v>
      </c>
      <c r="OPY513" s="2" t="s">
        <v>943</v>
      </c>
      <c r="OPZ513" s="2" t="s">
        <v>943</v>
      </c>
      <c r="OQA513" s="2" t="s">
        <v>943</v>
      </c>
      <c r="OQB513" s="2" t="s">
        <v>943</v>
      </c>
      <c r="OQC513" s="2" t="s">
        <v>943</v>
      </c>
      <c r="OQD513" s="2" t="s">
        <v>943</v>
      </c>
      <c r="OQE513" s="2" t="s">
        <v>943</v>
      </c>
      <c r="OQF513" s="2" t="s">
        <v>943</v>
      </c>
      <c r="OQG513" s="2" t="s">
        <v>943</v>
      </c>
      <c r="OQH513" s="2" t="s">
        <v>943</v>
      </c>
      <c r="OQI513" s="2" t="s">
        <v>943</v>
      </c>
      <c r="OQJ513" s="2" t="s">
        <v>943</v>
      </c>
      <c r="OQK513" s="2" t="s">
        <v>943</v>
      </c>
      <c r="OQL513" s="2" t="s">
        <v>943</v>
      </c>
      <c r="OQM513" s="2" t="s">
        <v>943</v>
      </c>
      <c r="OQN513" s="2" t="s">
        <v>943</v>
      </c>
      <c r="OQO513" s="2" t="s">
        <v>943</v>
      </c>
      <c r="OQP513" s="2" t="s">
        <v>943</v>
      </c>
      <c r="OQQ513" s="2" t="s">
        <v>943</v>
      </c>
      <c r="OQR513" s="2" t="s">
        <v>943</v>
      </c>
      <c r="OQS513" s="2" t="s">
        <v>943</v>
      </c>
      <c r="OQT513" s="2" t="s">
        <v>943</v>
      </c>
      <c r="OQU513" s="2" t="s">
        <v>943</v>
      </c>
      <c r="OQV513" s="2" t="s">
        <v>943</v>
      </c>
      <c r="OQW513" s="2" t="s">
        <v>943</v>
      </c>
      <c r="OQX513" s="2" t="s">
        <v>943</v>
      </c>
      <c r="OQY513" s="2" t="s">
        <v>943</v>
      </c>
      <c r="OQZ513" s="2" t="s">
        <v>943</v>
      </c>
      <c r="ORA513" s="2" t="s">
        <v>943</v>
      </c>
      <c r="ORB513" s="2" t="s">
        <v>943</v>
      </c>
      <c r="ORC513" s="2" t="s">
        <v>943</v>
      </c>
      <c r="ORD513" s="2" t="s">
        <v>943</v>
      </c>
      <c r="ORE513" s="2" t="s">
        <v>943</v>
      </c>
      <c r="ORF513" s="2" t="s">
        <v>943</v>
      </c>
      <c r="ORG513" s="2" t="s">
        <v>943</v>
      </c>
      <c r="ORH513" s="2" t="s">
        <v>943</v>
      </c>
      <c r="ORI513" s="2" t="s">
        <v>943</v>
      </c>
      <c r="ORJ513" s="2" t="s">
        <v>943</v>
      </c>
      <c r="ORK513" s="2" t="s">
        <v>943</v>
      </c>
      <c r="ORL513" s="2" t="s">
        <v>943</v>
      </c>
      <c r="ORM513" s="2" t="s">
        <v>943</v>
      </c>
      <c r="ORN513" s="2" t="s">
        <v>943</v>
      </c>
      <c r="ORO513" s="2" t="s">
        <v>943</v>
      </c>
      <c r="ORP513" s="2" t="s">
        <v>943</v>
      </c>
      <c r="ORQ513" s="2" t="s">
        <v>943</v>
      </c>
      <c r="ORR513" s="2" t="s">
        <v>943</v>
      </c>
      <c r="ORS513" s="2" t="s">
        <v>943</v>
      </c>
      <c r="ORT513" s="2" t="s">
        <v>943</v>
      </c>
      <c r="ORU513" s="2" t="s">
        <v>943</v>
      </c>
      <c r="ORV513" s="2" t="s">
        <v>943</v>
      </c>
      <c r="ORW513" s="2" t="s">
        <v>943</v>
      </c>
      <c r="ORX513" s="2" t="s">
        <v>943</v>
      </c>
      <c r="ORY513" s="2" t="s">
        <v>943</v>
      </c>
      <c r="ORZ513" s="2" t="s">
        <v>943</v>
      </c>
      <c r="OSA513" s="2" t="s">
        <v>943</v>
      </c>
      <c r="OSB513" s="2" t="s">
        <v>943</v>
      </c>
      <c r="OSC513" s="2" t="s">
        <v>943</v>
      </c>
      <c r="OSD513" s="2" t="s">
        <v>943</v>
      </c>
      <c r="OSE513" s="2" t="s">
        <v>943</v>
      </c>
      <c r="OSF513" s="2" t="s">
        <v>943</v>
      </c>
      <c r="OSG513" s="2" t="s">
        <v>943</v>
      </c>
      <c r="OSH513" s="2" t="s">
        <v>943</v>
      </c>
      <c r="OSI513" s="2" t="s">
        <v>943</v>
      </c>
      <c r="OSJ513" s="2" t="s">
        <v>943</v>
      </c>
      <c r="OSK513" s="2" t="s">
        <v>943</v>
      </c>
      <c r="OSL513" s="2" t="s">
        <v>943</v>
      </c>
      <c r="OSM513" s="2" t="s">
        <v>943</v>
      </c>
      <c r="OSN513" s="2" t="s">
        <v>943</v>
      </c>
      <c r="OSO513" s="2" t="s">
        <v>943</v>
      </c>
      <c r="OSP513" s="2" t="s">
        <v>943</v>
      </c>
      <c r="OSQ513" s="2" t="s">
        <v>943</v>
      </c>
      <c r="OSR513" s="2" t="s">
        <v>943</v>
      </c>
      <c r="OSS513" s="2" t="s">
        <v>943</v>
      </c>
      <c r="OST513" s="2" t="s">
        <v>943</v>
      </c>
      <c r="OSU513" s="2" t="s">
        <v>943</v>
      </c>
      <c r="OSV513" s="2" t="s">
        <v>943</v>
      </c>
      <c r="OSW513" s="2" t="s">
        <v>943</v>
      </c>
      <c r="OSX513" s="2" t="s">
        <v>943</v>
      </c>
      <c r="OSY513" s="2" t="s">
        <v>943</v>
      </c>
      <c r="OSZ513" s="2" t="s">
        <v>943</v>
      </c>
      <c r="OTA513" s="2" t="s">
        <v>943</v>
      </c>
      <c r="OTB513" s="2" t="s">
        <v>943</v>
      </c>
      <c r="OTC513" s="2" t="s">
        <v>943</v>
      </c>
      <c r="OTD513" s="2" t="s">
        <v>943</v>
      </c>
      <c r="OTE513" s="2" t="s">
        <v>943</v>
      </c>
      <c r="OTF513" s="2" t="s">
        <v>943</v>
      </c>
      <c r="OTG513" s="2" t="s">
        <v>943</v>
      </c>
      <c r="OTH513" s="2" t="s">
        <v>943</v>
      </c>
      <c r="OTI513" s="2" t="s">
        <v>943</v>
      </c>
      <c r="OTJ513" s="2" t="s">
        <v>943</v>
      </c>
      <c r="OTK513" s="2" t="s">
        <v>943</v>
      </c>
      <c r="OTL513" s="2" t="s">
        <v>943</v>
      </c>
      <c r="OTM513" s="2" t="s">
        <v>943</v>
      </c>
      <c r="OTN513" s="2" t="s">
        <v>943</v>
      </c>
      <c r="OTO513" s="2" t="s">
        <v>943</v>
      </c>
      <c r="OTP513" s="2" t="s">
        <v>943</v>
      </c>
      <c r="OTQ513" s="2" t="s">
        <v>943</v>
      </c>
      <c r="OTR513" s="2" t="s">
        <v>943</v>
      </c>
      <c r="OTS513" s="2" t="s">
        <v>943</v>
      </c>
      <c r="OTT513" s="2" t="s">
        <v>943</v>
      </c>
      <c r="OTU513" s="2" t="s">
        <v>943</v>
      </c>
      <c r="OTV513" s="2" t="s">
        <v>943</v>
      </c>
      <c r="OTW513" s="2" t="s">
        <v>943</v>
      </c>
      <c r="OTX513" s="2" t="s">
        <v>943</v>
      </c>
      <c r="OTY513" s="2" t="s">
        <v>943</v>
      </c>
      <c r="OTZ513" s="2" t="s">
        <v>943</v>
      </c>
      <c r="OUA513" s="2" t="s">
        <v>943</v>
      </c>
      <c r="OUB513" s="2" t="s">
        <v>943</v>
      </c>
      <c r="OUC513" s="2" t="s">
        <v>943</v>
      </c>
      <c r="OUD513" s="2" t="s">
        <v>943</v>
      </c>
      <c r="OUE513" s="2" t="s">
        <v>943</v>
      </c>
      <c r="OUF513" s="2" t="s">
        <v>943</v>
      </c>
      <c r="OUG513" s="2" t="s">
        <v>943</v>
      </c>
      <c r="OUH513" s="2" t="s">
        <v>943</v>
      </c>
      <c r="OUI513" s="2" t="s">
        <v>943</v>
      </c>
      <c r="OUJ513" s="2" t="s">
        <v>943</v>
      </c>
      <c r="OUK513" s="2" t="s">
        <v>943</v>
      </c>
      <c r="OUL513" s="2" t="s">
        <v>943</v>
      </c>
      <c r="OUM513" s="2" t="s">
        <v>943</v>
      </c>
      <c r="OUN513" s="2" t="s">
        <v>943</v>
      </c>
      <c r="OUO513" s="2" t="s">
        <v>943</v>
      </c>
      <c r="OUP513" s="2" t="s">
        <v>943</v>
      </c>
      <c r="OUQ513" s="2" t="s">
        <v>943</v>
      </c>
      <c r="OUR513" s="2" t="s">
        <v>943</v>
      </c>
      <c r="OUS513" s="2" t="s">
        <v>943</v>
      </c>
      <c r="OUT513" s="2" t="s">
        <v>943</v>
      </c>
      <c r="OUU513" s="2" t="s">
        <v>943</v>
      </c>
      <c r="OUV513" s="2" t="s">
        <v>943</v>
      </c>
      <c r="OUW513" s="2" t="s">
        <v>943</v>
      </c>
      <c r="OUX513" s="2" t="s">
        <v>943</v>
      </c>
      <c r="OUY513" s="2" t="s">
        <v>943</v>
      </c>
      <c r="OUZ513" s="2" t="s">
        <v>943</v>
      </c>
      <c r="OVA513" s="2" t="s">
        <v>943</v>
      </c>
      <c r="OVB513" s="2" t="s">
        <v>943</v>
      </c>
      <c r="OVC513" s="2" t="s">
        <v>943</v>
      </c>
      <c r="OVD513" s="2" t="s">
        <v>943</v>
      </c>
      <c r="OVE513" s="2" t="s">
        <v>943</v>
      </c>
      <c r="OVF513" s="2" t="s">
        <v>943</v>
      </c>
      <c r="OVG513" s="2" t="s">
        <v>943</v>
      </c>
      <c r="OVH513" s="2" t="s">
        <v>943</v>
      </c>
      <c r="OVI513" s="2" t="s">
        <v>943</v>
      </c>
      <c r="OVJ513" s="2" t="s">
        <v>943</v>
      </c>
      <c r="OVK513" s="2" t="s">
        <v>943</v>
      </c>
      <c r="OVL513" s="2" t="s">
        <v>943</v>
      </c>
      <c r="OVM513" s="2" t="s">
        <v>943</v>
      </c>
      <c r="OVN513" s="2" t="s">
        <v>943</v>
      </c>
      <c r="OVO513" s="2" t="s">
        <v>943</v>
      </c>
      <c r="OVP513" s="2" t="s">
        <v>943</v>
      </c>
      <c r="OVQ513" s="2" t="s">
        <v>943</v>
      </c>
      <c r="OVR513" s="2" t="s">
        <v>943</v>
      </c>
      <c r="OVS513" s="2" t="s">
        <v>943</v>
      </c>
      <c r="OVT513" s="2" t="s">
        <v>943</v>
      </c>
      <c r="OVU513" s="2" t="s">
        <v>943</v>
      </c>
      <c r="OVV513" s="2" t="s">
        <v>943</v>
      </c>
      <c r="OVW513" s="2" t="s">
        <v>943</v>
      </c>
      <c r="OVX513" s="2" t="s">
        <v>943</v>
      </c>
      <c r="OVY513" s="2" t="s">
        <v>943</v>
      </c>
      <c r="OVZ513" s="2" t="s">
        <v>943</v>
      </c>
      <c r="OWA513" s="2" t="s">
        <v>943</v>
      </c>
      <c r="OWB513" s="2" t="s">
        <v>943</v>
      </c>
      <c r="OWC513" s="2" t="s">
        <v>943</v>
      </c>
      <c r="OWD513" s="2" t="s">
        <v>943</v>
      </c>
      <c r="OWE513" s="2" t="s">
        <v>943</v>
      </c>
      <c r="OWF513" s="2" t="s">
        <v>943</v>
      </c>
      <c r="OWG513" s="2" t="s">
        <v>943</v>
      </c>
      <c r="OWH513" s="2" t="s">
        <v>943</v>
      </c>
      <c r="OWI513" s="2" t="s">
        <v>943</v>
      </c>
      <c r="OWJ513" s="2" t="s">
        <v>943</v>
      </c>
      <c r="OWK513" s="2" t="s">
        <v>943</v>
      </c>
      <c r="OWL513" s="2" t="s">
        <v>943</v>
      </c>
      <c r="OWM513" s="2" t="s">
        <v>943</v>
      </c>
      <c r="OWN513" s="2" t="s">
        <v>943</v>
      </c>
      <c r="OWO513" s="2" t="s">
        <v>943</v>
      </c>
      <c r="OWP513" s="2" t="s">
        <v>943</v>
      </c>
      <c r="OWQ513" s="2" t="s">
        <v>943</v>
      </c>
      <c r="OWR513" s="2" t="s">
        <v>943</v>
      </c>
      <c r="OWS513" s="2" t="s">
        <v>943</v>
      </c>
      <c r="OWT513" s="2" t="s">
        <v>943</v>
      </c>
      <c r="OWU513" s="2" t="s">
        <v>943</v>
      </c>
      <c r="OWV513" s="2" t="s">
        <v>943</v>
      </c>
      <c r="OWW513" s="2" t="s">
        <v>943</v>
      </c>
      <c r="OWX513" s="2" t="s">
        <v>943</v>
      </c>
      <c r="OWY513" s="2" t="s">
        <v>943</v>
      </c>
      <c r="OWZ513" s="2" t="s">
        <v>943</v>
      </c>
      <c r="OXA513" s="2" t="s">
        <v>943</v>
      </c>
      <c r="OXB513" s="2" t="s">
        <v>943</v>
      </c>
      <c r="OXC513" s="2" t="s">
        <v>943</v>
      </c>
      <c r="OXD513" s="2" t="s">
        <v>943</v>
      </c>
      <c r="OXE513" s="2" t="s">
        <v>943</v>
      </c>
      <c r="OXF513" s="2" t="s">
        <v>943</v>
      </c>
      <c r="OXG513" s="2" t="s">
        <v>943</v>
      </c>
      <c r="OXH513" s="2" t="s">
        <v>943</v>
      </c>
      <c r="OXI513" s="2" t="s">
        <v>943</v>
      </c>
      <c r="OXJ513" s="2" t="s">
        <v>943</v>
      </c>
      <c r="OXK513" s="2" t="s">
        <v>943</v>
      </c>
      <c r="OXL513" s="2" t="s">
        <v>943</v>
      </c>
      <c r="OXM513" s="2" t="s">
        <v>943</v>
      </c>
      <c r="OXN513" s="2" t="s">
        <v>943</v>
      </c>
      <c r="OXO513" s="2" t="s">
        <v>943</v>
      </c>
      <c r="OXP513" s="2" t="s">
        <v>943</v>
      </c>
      <c r="OXQ513" s="2" t="s">
        <v>943</v>
      </c>
      <c r="OXR513" s="2" t="s">
        <v>943</v>
      </c>
      <c r="OXS513" s="2" t="s">
        <v>943</v>
      </c>
      <c r="OXT513" s="2" t="s">
        <v>943</v>
      </c>
      <c r="OXU513" s="2" t="s">
        <v>943</v>
      </c>
      <c r="OXV513" s="2" t="s">
        <v>943</v>
      </c>
      <c r="OXW513" s="2" t="s">
        <v>943</v>
      </c>
      <c r="OXX513" s="2" t="s">
        <v>943</v>
      </c>
      <c r="OXY513" s="2" t="s">
        <v>943</v>
      </c>
      <c r="OXZ513" s="2" t="s">
        <v>943</v>
      </c>
      <c r="OYA513" s="2" t="s">
        <v>943</v>
      </c>
      <c r="OYB513" s="2" t="s">
        <v>943</v>
      </c>
      <c r="OYC513" s="2" t="s">
        <v>943</v>
      </c>
      <c r="OYD513" s="2" t="s">
        <v>943</v>
      </c>
      <c r="OYE513" s="2" t="s">
        <v>943</v>
      </c>
      <c r="OYF513" s="2" t="s">
        <v>943</v>
      </c>
      <c r="OYG513" s="2" t="s">
        <v>943</v>
      </c>
      <c r="OYH513" s="2" t="s">
        <v>943</v>
      </c>
      <c r="OYI513" s="2" t="s">
        <v>943</v>
      </c>
      <c r="OYJ513" s="2" t="s">
        <v>943</v>
      </c>
      <c r="OYK513" s="2" t="s">
        <v>943</v>
      </c>
      <c r="OYL513" s="2" t="s">
        <v>943</v>
      </c>
      <c r="OYM513" s="2" t="s">
        <v>943</v>
      </c>
      <c r="OYN513" s="2" t="s">
        <v>943</v>
      </c>
      <c r="OYO513" s="2" t="s">
        <v>943</v>
      </c>
      <c r="OYP513" s="2" t="s">
        <v>943</v>
      </c>
      <c r="OYQ513" s="2" t="s">
        <v>943</v>
      </c>
      <c r="OYR513" s="2" t="s">
        <v>943</v>
      </c>
      <c r="OYS513" s="2" t="s">
        <v>943</v>
      </c>
      <c r="OYT513" s="2" t="s">
        <v>943</v>
      </c>
      <c r="OYU513" s="2" t="s">
        <v>943</v>
      </c>
      <c r="OYV513" s="2" t="s">
        <v>943</v>
      </c>
      <c r="OYW513" s="2" t="s">
        <v>943</v>
      </c>
      <c r="OYX513" s="2" t="s">
        <v>943</v>
      </c>
      <c r="OYY513" s="2" t="s">
        <v>943</v>
      </c>
      <c r="OYZ513" s="2" t="s">
        <v>943</v>
      </c>
      <c r="OZA513" s="2" t="s">
        <v>943</v>
      </c>
      <c r="OZB513" s="2" t="s">
        <v>943</v>
      </c>
      <c r="OZC513" s="2" t="s">
        <v>943</v>
      </c>
      <c r="OZD513" s="2" t="s">
        <v>943</v>
      </c>
      <c r="OZE513" s="2" t="s">
        <v>943</v>
      </c>
      <c r="OZF513" s="2" t="s">
        <v>943</v>
      </c>
      <c r="OZG513" s="2" t="s">
        <v>943</v>
      </c>
      <c r="OZH513" s="2" t="s">
        <v>943</v>
      </c>
      <c r="OZI513" s="2" t="s">
        <v>943</v>
      </c>
      <c r="OZJ513" s="2" t="s">
        <v>943</v>
      </c>
      <c r="OZK513" s="2" t="s">
        <v>943</v>
      </c>
      <c r="OZL513" s="2" t="s">
        <v>943</v>
      </c>
      <c r="OZM513" s="2" t="s">
        <v>943</v>
      </c>
      <c r="OZN513" s="2" t="s">
        <v>943</v>
      </c>
      <c r="OZO513" s="2" t="s">
        <v>943</v>
      </c>
      <c r="OZP513" s="2" t="s">
        <v>943</v>
      </c>
      <c r="OZQ513" s="2" t="s">
        <v>943</v>
      </c>
      <c r="OZR513" s="2" t="s">
        <v>943</v>
      </c>
      <c r="OZS513" s="2" t="s">
        <v>943</v>
      </c>
      <c r="OZT513" s="2" t="s">
        <v>943</v>
      </c>
      <c r="OZU513" s="2" t="s">
        <v>943</v>
      </c>
      <c r="OZV513" s="2" t="s">
        <v>943</v>
      </c>
      <c r="OZW513" s="2" t="s">
        <v>943</v>
      </c>
      <c r="OZX513" s="2" t="s">
        <v>943</v>
      </c>
      <c r="OZY513" s="2" t="s">
        <v>943</v>
      </c>
      <c r="OZZ513" s="2" t="s">
        <v>943</v>
      </c>
      <c r="PAA513" s="2" t="s">
        <v>943</v>
      </c>
      <c r="PAB513" s="2" t="s">
        <v>943</v>
      </c>
      <c r="PAC513" s="2" t="s">
        <v>943</v>
      </c>
      <c r="PAD513" s="2" t="s">
        <v>943</v>
      </c>
      <c r="PAE513" s="2" t="s">
        <v>943</v>
      </c>
      <c r="PAF513" s="2" t="s">
        <v>943</v>
      </c>
      <c r="PAG513" s="2" t="s">
        <v>943</v>
      </c>
      <c r="PAH513" s="2" t="s">
        <v>943</v>
      </c>
      <c r="PAI513" s="2" t="s">
        <v>943</v>
      </c>
      <c r="PAJ513" s="2" t="s">
        <v>943</v>
      </c>
      <c r="PAK513" s="2" t="s">
        <v>943</v>
      </c>
      <c r="PAL513" s="2" t="s">
        <v>943</v>
      </c>
      <c r="PAM513" s="2" t="s">
        <v>943</v>
      </c>
      <c r="PAN513" s="2" t="s">
        <v>943</v>
      </c>
      <c r="PAO513" s="2" t="s">
        <v>943</v>
      </c>
      <c r="PAP513" s="2" t="s">
        <v>943</v>
      </c>
      <c r="PAQ513" s="2" t="s">
        <v>943</v>
      </c>
      <c r="PAR513" s="2" t="s">
        <v>943</v>
      </c>
      <c r="PAS513" s="2" t="s">
        <v>943</v>
      </c>
      <c r="PAT513" s="2" t="s">
        <v>943</v>
      </c>
      <c r="PAU513" s="2" t="s">
        <v>943</v>
      </c>
      <c r="PAV513" s="2" t="s">
        <v>943</v>
      </c>
      <c r="PAW513" s="2" t="s">
        <v>943</v>
      </c>
      <c r="PAX513" s="2" t="s">
        <v>943</v>
      </c>
      <c r="PAY513" s="2" t="s">
        <v>943</v>
      </c>
      <c r="PAZ513" s="2" t="s">
        <v>943</v>
      </c>
      <c r="PBA513" s="2" t="s">
        <v>943</v>
      </c>
      <c r="PBB513" s="2" t="s">
        <v>943</v>
      </c>
      <c r="PBC513" s="2" t="s">
        <v>943</v>
      </c>
      <c r="PBD513" s="2" t="s">
        <v>943</v>
      </c>
      <c r="PBE513" s="2" t="s">
        <v>943</v>
      </c>
      <c r="PBF513" s="2" t="s">
        <v>943</v>
      </c>
      <c r="PBG513" s="2" t="s">
        <v>943</v>
      </c>
      <c r="PBH513" s="2" t="s">
        <v>943</v>
      </c>
      <c r="PBI513" s="2" t="s">
        <v>943</v>
      </c>
      <c r="PBJ513" s="2" t="s">
        <v>943</v>
      </c>
      <c r="PBK513" s="2" t="s">
        <v>943</v>
      </c>
      <c r="PBL513" s="2" t="s">
        <v>943</v>
      </c>
      <c r="PBM513" s="2" t="s">
        <v>943</v>
      </c>
      <c r="PBN513" s="2" t="s">
        <v>943</v>
      </c>
      <c r="PBO513" s="2" t="s">
        <v>943</v>
      </c>
      <c r="PBP513" s="2" t="s">
        <v>943</v>
      </c>
      <c r="PBQ513" s="2" t="s">
        <v>943</v>
      </c>
      <c r="PBR513" s="2" t="s">
        <v>943</v>
      </c>
      <c r="PBS513" s="2" t="s">
        <v>943</v>
      </c>
      <c r="PBT513" s="2" t="s">
        <v>943</v>
      </c>
      <c r="PBU513" s="2" t="s">
        <v>943</v>
      </c>
      <c r="PBV513" s="2" t="s">
        <v>943</v>
      </c>
      <c r="PBW513" s="2" t="s">
        <v>943</v>
      </c>
      <c r="PBX513" s="2" t="s">
        <v>943</v>
      </c>
      <c r="PBY513" s="2" t="s">
        <v>943</v>
      </c>
      <c r="PBZ513" s="2" t="s">
        <v>943</v>
      </c>
      <c r="PCA513" s="2" t="s">
        <v>943</v>
      </c>
      <c r="PCB513" s="2" t="s">
        <v>943</v>
      </c>
      <c r="PCC513" s="2" t="s">
        <v>943</v>
      </c>
      <c r="PCD513" s="2" t="s">
        <v>943</v>
      </c>
      <c r="PCE513" s="2" t="s">
        <v>943</v>
      </c>
      <c r="PCF513" s="2" t="s">
        <v>943</v>
      </c>
      <c r="PCG513" s="2" t="s">
        <v>943</v>
      </c>
      <c r="PCH513" s="2" t="s">
        <v>943</v>
      </c>
      <c r="PCI513" s="2" t="s">
        <v>943</v>
      </c>
      <c r="PCJ513" s="2" t="s">
        <v>943</v>
      </c>
      <c r="PCK513" s="2" t="s">
        <v>943</v>
      </c>
      <c r="PCL513" s="2" t="s">
        <v>943</v>
      </c>
      <c r="PCM513" s="2" t="s">
        <v>943</v>
      </c>
      <c r="PCN513" s="2" t="s">
        <v>943</v>
      </c>
      <c r="PCO513" s="2" t="s">
        <v>943</v>
      </c>
      <c r="PCP513" s="2" t="s">
        <v>943</v>
      </c>
      <c r="PCQ513" s="2" t="s">
        <v>943</v>
      </c>
      <c r="PCR513" s="2" t="s">
        <v>943</v>
      </c>
      <c r="PCS513" s="2" t="s">
        <v>943</v>
      </c>
      <c r="PCT513" s="2" t="s">
        <v>943</v>
      </c>
      <c r="PCU513" s="2" t="s">
        <v>943</v>
      </c>
      <c r="PCV513" s="2" t="s">
        <v>943</v>
      </c>
      <c r="PCW513" s="2" t="s">
        <v>943</v>
      </c>
      <c r="PCX513" s="2" t="s">
        <v>943</v>
      </c>
      <c r="PCY513" s="2" t="s">
        <v>943</v>
      </c>
      <c r="PCZ513" s="2" t="s">
        <v>943</v>
      </c>
      <c r="PDA513" s="2" t="s">
        <v>943</v>
      </c>
      <c r="PDB513" s="2" t="s">
        <v>943</v>
      </c>
      <c r="PDC513" s="2" t="s">
        <v>943</v>
      </c>
      <c r="PDD513" s="2" t="s">
        <v>943</v>
      </c>
      <c r="PDE513" s="2" t="s">
        <v>943</v>
      </c>
      <c r="PDF513" s="2" t="s">
        <v>943</v>
      </c>
      <c r="PDG513" s="2" t="s">
        <v>943</v>
      </c>
      <c r="PDH513" s="2" t="s">
        <v>943</v>
      </c>
      <c r="PDI513" s="2" t="s">
        <v>943</v>
      </c>
      <c r="PDJ513" s="2" t="s">
        <v>943</v>
      </c>
      <c r="PDK513" s="2" t="s">
        <v>943</v>
      </c>
      <c r="PDL513" s="2" t="s">
        <v>943</v>
      </c>
      <c r="PDM513" s="2" t="s">
        <v>943</v>
      </c>
      <c r="PDN513" s="2" t="s">
        <v>943</v>
      </c>
      <c r="PDO513" s="2" t="s">
        <v>943</v>
      </c>
      <c r="PDP513" s="2" t="s">
        <v>943</v>
      </c>
      <c r="PDQ513" s="2" t="s">
        <v>943</v>
      </c>
      <c r="PDR513" s="2" t="s">
        <v>943</v>
      </c>
      <c r="PDS513" s="2" t="s">
        <v>943</v>
      </c>
      <c r="PDT513" s="2" t="s">
        <v>943</v>
      </c>
      <c r="PDU513" s="2" t="s">
        <v>943</v>
      </c>
      <c r="PDV513" s="2" t="s">
        <v>943</v>
      </c>
      <c r="PDW513" s="2" t="s">
        <v>943</v>
      </c>
      <c r="PDX513" s="2" t="s">
        <v>943</v>
      </c>
      <c r="PDY513" s="2" t="s">
        <v>943</v>
      </c>
      <c r="PDZ513" s="2" t="s">
        <v>943</v>
      </c>
      <c r="PEA513" s="2" t="s">
        <v>943</v>
      </c>
      <c r="PEB513" s="2" t="s">
        <v>943</v>
      </c>
      <c r="PEC513" s="2" t="s">
        <v>943</v>
      </c>
      <c r="PED513" s="2" t="s">
        <v>943</v>
      </c>
      <c r="PEE513" s="2" t="s">
        <v>943</v>
      </c>
      <c r="PEF513" s="2" t="s">
        <v>943</v>
      </c>
      <c r="PEG513" s="2" t="s">
        <v>943</v>
      </c>
      <c r="PEH513" s="2" t="s">
        <v>943</v>
      </c>
      <c r="PEI513" s="2" t="s">
        <v>943</v>
      </c>
      <c r="PEJ513" s="2" t="s">
        <v>943</v>
      </c>
      <c r="PEK513" s="2" t="s">
        <v>943</v>
      </c>
      <c r="PEL513" s="2" t="s">
        <v>943</v>
      </c>
      <c r="PEM513" s="2" t="s">
        <v>943</v>
      </c>
      <c r="PEN513" s="2" t="s">
        <v>943</v>
      </c>
      <c r="PEO513" s="2" t="s">
        <v>943</v>
      </c>
      <c r="PEP513" s="2" t="s">
        <v>943</v>
      </c>
      <c r="PEQ513" s="2" t="s">
        <v>943</v>
      </c>
      <c r="PER513" s="2" t="s">
        <v>943</v>
      </c>
      <c r="PES513" s="2" t="s">
        <v>943</v>
      </c>
      <c r="PET513" s="2" t="s">
        <v>943</v>
      </c>
      <c r="PEU513" s="2" t="s">
        <v>943</v>
      </c>
      <c r="PEV513" s="2" t="s">
        <v>943</v>
      </c>
      <c r="PEW513" s="2" t="s">
        <v>943</v>
      </c>
      <c r="PEX513" s="2" t="s">
        <v>943</v>
      </c>
      <c r="PEY513" s="2" t="s">
        <v>943</v>
      </c>
      <c r="PEZ513" s="2" t="s">
        <v>943</v>
      </c>
      <c r="PFA513" s="2" t="s">
        <v>943</v>
      </c>
      <c r="PFB513" s="2" t="s">
        <v>943</v>
      </c>
      <c r="PFC513" s="2" t="s">
        <v>943</v>
      </c>
      <c r="PFD513" s="2" t="s">
        <v>943</v>
      </c>
      <c r="PFE513" s="2" t="s">
        <v>943</v>
      </c>
      <c r="PFF513" s="2" t="s">
        <v>943</v>
      </c>
      <c r="PFG513" s="2" t="s">
        <v>943</v>
      </c>
      <c r="PFH513" s="2" t="s">
        <v>943</v>
      </c>
      <c r="PFI513" s="2" t="s">
        <v>943</v>
      </c>
      <c r="PFJ513" s="2" t="s">
        <v>943</v>
      </c>
      <c r="PFK513" s="2" t="s">
        <v>943</v>
      </c>
      <c r="PFL513" s="2" t="s">
        <v>943</v>
      </c>
      <c r="PFM513" s="2" t="s">
        <v>943</v>
      </c>
      <c r="PFN513" s="2" t="s">
        <v>943</v>
      </c>
      <c r="PFO513" s="2" t="s">
        <v>943</v>
      </c>
      <c r="PFP513" s="2" t="s">
        <v>943</v>
      </c>
      <c r="PFQ513" s="2" t="s">
        <v>943</v>
      </c>
      <c r="PFR513" s="2" t="s">
        <v>943</v>
      </c>
      <c r="PFS513" s="2" t="s">
        <v>943</v>
      </c>
      <c r="PFT513" s="2" t="s">
        <v>943</v>
      </c>
      <c r="PFU513" s="2" t="s">
        <v>943</v>
      </c>
      <c r="PFV513" s="2" t="s">
        <v>943</v>
      </c>
      <c r="PFW513" s="2" t="s">
        <v>943</v>
      </c>
      <c r="PFX513" s="2" t="s">
        <v>943</v>
      </c>
      <c r="PFY513" s="2" t="s">
        <v>943</v>
      </c>
      <c r="PFZ513" s="2" t="s">
        <v>943</v>
      </c>
      <c r="PGA513" s="2" t="s">
        <v>943</v>
      </c>
      <c r="PGB513" s="2" t="s">
        <v>943</v>
      </c>
      <c r="PGC513" s="2" t="s">
        <v>943</v>
      </c>
      <c r="PGD513" s="2" t="s">
        <v>943</v>
      </c>
      <c r="PGE513" s="2" t="s">
        <v>943</v>
      </c>
      <c r="PGF513" s="2" t="s">
        <v>943</v>
      </c>
      <c r="PGG513" s="2" t="s">
        <v>943</v>
      </c>
      <c r="PGH513" s="2" t="s">
        <v>943</v>
      </c>
      <c r="PGI513" s="2" t="s">
        <v>943</v>
      </c>
      <c r="PGJ513" s="2" t="s">
        <v>943</v>
      </c>
      <c r="PGK513" s="2" t="s">
        <v>943</v>
      </c>
      <c r="PGL513" s="2" t="s">
        <v>943</v>
      </c>
      <c r="PGM513" s="2" t="s">
        <v>943</v>
      </c>
      <c r="PGN513" s="2" t="s">
        <v>943</v>
      </c>
      <c r="PGO513" s="2" t="s">
        <v>943</v>
      </c>
      <c r="PGP513" s="2" t="s">
        <v>943</v>
      </c>
      <c r="PGQ513" s="2" t="s">
        <v>943</v>
      </c>
      <c r="PGR513" s="2" t="s">
        <v>943</v>
      </c>
      <c r="PGS513" s="2" t="s">
        <v>943</v>
      </c>
      <c r="PGT513" s="2" t="s">
        <v>943</v>
      </c>
      <c r="PGU513" s="2" t="s">
        <v>943</v>
      </c>
      <c r="PGV513" s="2" t="s">
        <v>943</v>
      </c>
      <c r="PGW513" s="2" t="s">
        <v>943</v>
      </c>
      <c r="PGX513" s="2" t="s">
        <v>943</v>
      </c>
      <c r="PGY513" s="2" t="s">
        <v>943</v>
      </c>
      <c r="PGZ513" s="2" t="s">
        <v>943</v>
      </c>
      <c r="PHA513" s="2" t="s">
        <v>943</v>
      </c>
      <c r="PHB513" s="2" t="s">
        <v>943</v>
      </c>
      <c r="PHC513" s="2" t="s">
        <v>943</v>
      </c>
      <c r="PHD513" s="2" t="s">
        <v>943</v>
      </c>
      <c r="PHE513" s="2" t="s">
        <v>943</v>
      </c>
      <c r="PHF513" s="2" t="s">
        <v>943</v>
      </c>
      <c r="PHG513" s="2" t="s">
        <v>943</v>
      </c>
      <c r="PHH513" s="2" t="s">
        <v>943</v>
      </c>
      <c r="PHI513" s="2" t="s">
        <v>943</v>
      </c>
      <c r="PHJ513" s="2" t="s">
        <v>943</v>
      </c>
      <c r="PHK513" s="2" t="s">
        <v>943</v>
      </c>
      <c r="PHL513" s="2" t="s">
        <v>943</v>
      </c>
      <c r="PHM513" s="2" t="s">
        <v>943</v>
      </c>
      <c r="PHN513" s="2" t="s">
        <v>943</v>
      </c>
      <c r="PHO513" s="2" t="s">
        <v>943</v>
      </c>
      <c r="PHP513" s="2" t="s">
        <v>943</v>
      </c>
      <c r="PHQ513" s="2" t="s">
        <v>943</v>
      </c>
      <c r="PHR513" s="2" t="s">
        <v>943</v>
      </c>
      <c r="PHS513" s="2" t="s">
        <v>943</v>
      </c>
      <c r="PHT513" s="2" t="s">
        <v>943</v>
      </c>
      <c r="PHU513" s="2" t="s">
        <v>943</v>
      </c>
      <c r="PHV513" s="2" t="s">
        <v>943</v>
      </c>
      <c r="PHW513" s="2" t="s">
        <v>943</v>
      </c>
      <c r="PHX513" s="2" t="s">
        <v>943</v>
      </c>
      <c r="PHY513" s="2" t="s">
        <v>943</v>
      </c>
      <c r="PHZ513" s="2" t="s">
        <v>943</v>
      </c>
      <c r="PIA513" s="2" t="s">
        <v>943</v>
      </c>
      <c r="PIB513" s="2" t="s">
        <v>943</v>
      </c>
      <c r="PIC513" s="2" t="s">
        <v>943</v>
      </c>
      <c r="PID513" s="2" t="s">
        <v>943</v>
      </c>
      <c r="PIE513" s="2" t="s">
        <v>943</v>
      </c>
      <c r="PIF513" s="2" t="s">
        <v>943</v>
      </c>
      <c r="PIG513" s="2" t="s">
        <v>943</v>
      </c>
      <c r="PIH513" s="2" t="s">
        <v>943</v>
      </c>
      <c r="PII513" s="2" t="s">
        <v>943</v>
      </c>
      <c r="PIJ513" s="2" t="s">
        <v>943</v>
      </c>
      <c r="PIK513" s="2" t="s">
        <v>943</v>
      </c>
      <c r="PIL513" s="2" t="s">
        <v>943</v>
      </c>
      <c r="PIM513" s="2" t="s">
        <v>943</v>
      </c>
      <c r="PIN513" s="2" t="s">
        <v>943</v>
      </c>
      <c r="PIO513" s="2" t="s">
        <v>943</v>
      </c>
      <c r="PIP513" s="2" t="s">
        <v>943</v>
      </c>
      <c r="PIQ513" s="2" t="s">
        <v>943</v>
      </c>
      <c r="PIR513" s="2" t="s">
        <v>943</v>
      </c>
      <c r="PIS513" s="2" t="s">
        <v>943</v>
      </c>
      <c r="PIT513" s="2" t="s">
        <v>943</v>
      </c>
      <c r="PIU513" s="2" t="s">
        <v>943</v>
      </c>
      <c r="PIV513" s="2" t="s">
        <v>943</v>
      </c>
      <c r="PIW513" s="2" t="s">
        <v>943</v>
      </c>
      <c r="PIX513" s="2" t="s">
        <v>943</v>
      </c>
      <c r="PIY513" s="2" t="s">
        <v>943</v>
      </c>
      <c r="PIZ513" s="2" t="s">
        <v>943</v>
      </c>
      <c r="PJA513" s="2" t="s">
        <v>943</v>
      </c>
      <c r="PJB513" s="2" t="s">
        <v>943</v>
      </c>
      <c r="PJC513" s="2" t="s">
        <v>943</v>
      </c>
      <c r="PJD513" s="2" t="s">
        <v>943</v>
      </c>
      <c r="PJE513" s="2" t="s">
        <v>943</v>
      </c>
      <c r="PJF513" s="2" t="s">
        <v>943</v>
      </c>
      <c r="PJG513" s="2" t="s">
        <v>943</v>
      </c>
      <c r="PJH513" s="2" t="s">
        <v>943</v>
      </c>
      <c r="PJI513" s="2" t="s">
        <v>943</v>
      </c>
      <c r="PJJ513" s="2" t="s">
        <v>943</v>
      </c>
      <c r="PJK513" s="2" t="s">
        <v>943</v>
      </c>
      <c r="PJL513" s="2" t="s">
        <v>943</v>
      </c>
      <c r="PJM513" s="2" t="s">
        <v>943</v>
      </c>
      <c r="PJN513" s="2" t="s">
        <v>943</v>
      </c>
      <c r="PJO513" s="2" t="s">
        <v>943</v>
      </c>
      <c r="PJP513" s="2" t="s">
        <v>943</v>
      </c>
      <c r="PJQ513" s="2" t="s">
        <v>943</v>
      </c>
      <c r="PJR513" s="2" t="s">
        <v>943</v>
      </c>
      <c r="PJS513" s="2" t="s">
        <v>943</v>
      </c>
      <c r="PJT513" s="2" t="s">
        <v>943</v>
      </c>
      <c r="PJU513" s="2" t="s">
        <v>943</v>
      </c>
      <c r="PJV513" s="2" t="s">
        <v>943</v>
      </c>
      <c r="PJW513" s="2" t="s">
        <v>943</v>
      </c>
      <c r="PJX513" s="2" t="s">
        <v>943</v>
      </c>
      <c r="PJY513" s="2" t="s">
        <v>943</v>
      </c>
      <c r="PJZ513" s="2" t="s">
        <v>943</v>
      </c>
      <c r="PKA513" s="2" t="s">
        <v>943</v>
      </c>
      <c r="PKB513" s="2" t="s">
        <v>943</v>
      </c>
      <c r="PKC513" s="2" t="s">
        <v>943</v>
      </c>
      <c r="PKD513" s="2" t="s">
        <v>943</v>
      </c>
      <c r="PKE513" s="2" t="s">
        <v>943</v>
      </c>
      <c r="PKF513" s="2" t="s">
        <v>943</v>
      </c>
      <c r="PKG513" s="2" t="s">
        <v>943</v>
      </c>
      <c r="PKH513" s="2" t="s">
        <v>943</v>
      </c>
      <c r="PKI513" s="2" t="s">
        <v>943</v>
      </c>
      <c r="PKJ513" s="2" t="s">
        <v>943</v>
      </c>
      <c r="PKK513" s="2" t="s">
        <v>943</v>
      </c>
      <c r="PKL513" s="2" t="s">
        <v>943</v>
      </c>
      <c r="PKM513" s="2" t="s">
        <v>943</v>
      </c>
      <c r="PKN513" s="2" t="s">
        <v>943</v>
      </c>
      <c r="PKO513" s="2" t="s">
        <v>943</v>
      </c>
      <c r="PKP513" s="2" t="s">
        <v>943</v>
      </c>
      <c r="PKQ513" s="2" t="s">
        <v>943</v>
      </c>
      <c r="PKR513" s="2" t="s">
        <v>943</v>
      </c>
      <c r="PKS513" s="2" t="s">
        <v>943</v>
      </c>
      <c r="PKT513" s="2" t="s">
        <v>943</v>
      </c>
      <c r="PKU513" s="2" t="s">
        <v>943</v>
      </c>
      <c r="PKV513" s="2" t="s">
        <v>943</v>
      </c>
      <c r="PKW513" s="2" t="s">
        <v>943</v>
      </c>
      <c r="PKX513" s="2" t="s">
        <v>943</v>
      </c>
      <c r="PKY513" s="2" t="s">
        <v>943</v>
      </c>
      <c r="PKZ513" s="2" t="s">
        <v>943</v>
      </c>
      <c r="PLA513" s="2" t="s">
        <v>943</v>
      </c>
      <c r="PLB513" s="2" t="s">
        <v>943</v>
      </c>
      <c r="PLC513" s="2" t="s">
        <v>943</v>
      </c>
      <c r="PLD513" s="2" t="s">
        <v>943</v>
      </c>
      <c r="PLE513" s="2" t="s">
        <v>943</v>
      </c>
      <c r="PLF513" s="2" t="s">
        <v>943</v>
      </c>
      <c r="PLG513" s="2" t="s">
        <v>943</v>
      </c>
      <c r="PLH513" s="2" t="s">
        <v>943</v>
      </c>
      <c r="PLI513" s="2" t="s">
        <v>943</v>
      </c>
      <c r="PLJ513" s="2" t="s">
        <v>943</v>
      </c>
      <c r="PLK513" s="2" t="s">
        <v>943</v>
      </c>
      <c r="PLL513" s="2" t="s">
        <v>943</v>
      </c>
      <c r="PLM513" s="2" t="s">
        <v>943</v>
      </c>
      <c r="PLN513" s="2" t="s">
        <v>943</v>
      </c>
      <c r="PLO513" s="2" t="s">
        <v>943</v>
      </c>
      <c r="PLP513" s="2" t="s">
        <v>943</v>
      </c>
      <c r="PLQ513" s="2" t="s">
        <v>943</v>
      </c>
      <c r="PLR513" s="2" t="s">
        <v>943</v>
      </c>
      <c r="PLS513" s="2" t="s">
        <v>943</v>
      </c>
      <c r="PLT513" s="2" t="s">
        <v>943</v>
      </c>
      <c r="PLU513" s="2" t="s">
        <v>943</v>
      </c>
      <c r="PLV513" s="2" t="s">
        <v>943</v>
      </c>
      <c r="PLW513" s="2" t="s">
        <v>943</v>
      </c>
      <c r="PLX513" s="2" t="s">
        <v>943</v>
      </c>
      <c r="PLY513" s="2" t="s">
        <v>943</v>
      </c>
      <c r="PLZ513" s="2" t="s">
        <v>943</v>
      </c>
      <c r="PMA513" s="2" t="s">
        <v>943</v>
      </c>
      <c r="PMB513" s="2" t="s">
        <v>943</v>
      </c>
      <c r="PMC513" s="2" t="s">
        <v>943</v>
      </c>
      <c r="PMD513" s="2" t="s">
        <v>943</v>
      </c>
      <c r="PME513" s="2" t="s">
        <v>943</v>
      </c>
      <c r="PMF513" s="2" t="s">
        <v>943</v>
      </c>
      <c r="PMG513" s="2" t="s">
        <v>943</v>
      </c>
      <c r="PMH513" s="2" t="s">
        <v>943</v>
      </c>
      <c r="PMI513" s="2" t="s">
        <v>943</v>
      </c>
      <c r="PMJ513" s="2" t="s">
        <v>943</v>
      </c>
      <c r="PMK513" s="2" t="s">
        <v>943</v>
      </c>
      <c r="PML513" s="2" t="s">
        <v>943</v>
      </c>
      <c r="PMM513" s="2" t="s">
        <v>943</v>
      </c>
      <c r="PMN513" s="2" t="s">
        <v>943</v>
      </c>
      <c r="PMO513" s="2" t="s">
        <v>943</v>
      </c>
      <c r="PMP513" s="2" t="s">
        <v>943</v>
      </c>
      <c r="PMQ513" s="2" t="s">
        <v>943</v>
      </c>
      <c r="PMR513" s="2" t="s">
        <v>943</v>
      </c>
      <c r="PMS513" s="2" t="s">
        <v>943</v>
      </c>
      <c r="PMT513" s="2" t="s">
        <v>943</v>
      </c>
      <c r="PMU513" s="2" t="s">
        <v>943</v>
      </c>
      <c r="PMV513" s="2" t="s">
        <v>943</v>
      </c>
      <c r="PMW513" s="2" t="s">
        <v>943</v>
      </c>
      <c r="PMX513" s="2" t="s">
        <v>943</v>
      </c>
      <c r="PMY513" s="2" t="s">
        <v>943</v>
      </c>
      <c r="PMZ513" s="2" t="s">
        <v>943</v>
      </c>
      <c r="PNA513" s="2" t="s">
        <v>943</v>
      </c>
      <c r="PNB513" s="2" t="s">
        <v>943</v>
      </c>
      <c r="PNC513" s="2" t="s">
        <v>943</v>
      </c>
      <c r="PND513" s="2" t="s">
        <v>943</v>
      </c>
      <c r="PNE513" s="2" t="s">
        <v>943</v>
      </c>
      <c r="PNF513" s="2" t="s">
        <v>943</v>
      </c>
      <c r="PNG513" s="2" t="s">
        <v>943</v>
      </c>
      <c r="PNH513" s="2" t="s">
        <v>943</v>
      </c>
      <c r="PNI513" s="2" t="s">
        <v>943</v>
      </c>
      <c r="PNJ513" s="2" t="s">
        <v>943</v>
      </c>
      <c r="PNK513" s="2" t="s">
        <v>943</v>
      </c>
      <c r="PNL513" s="2" t="s">
        <v>943</v>
      </c>
      <c r="PNM513" s="2" t="s">
        <v>943</v>
      </c>
      <c r="PNN513" s="2" t="s">
        <v>943</v>
      </c>
      <c r="PNO513" s="2" t="s">
        <v>943</v>
      </c>
      <c r="PNP513" s="2" t="s">
        <v>943</v>
      </c>
      <c r="PNQ513" s="2" t="s">
        <v>943</v>
      </c>
      <c r="PNR513" s="2" t="s">
        <v>943</v>
      </c>
      <c r="PNS513" s="2" t="s">
        <v>943</v>
      </c>
      <c r="PNT513" s="2" t="s">
        <v>943</v>
      </c>
      <c r="PNU513" s="2" t="s">
        <v>943</v>
      </c>
      <c r="PNV513" s="2" t="s">
        <v>943</v>
      </c>
      <c r="PNW513" s="2" t="s">
        <v>943</v>
      </c>
      <c r="PNX513" s="2" t="s">
        <v>943</v>
      </c>
      <c r="PNY513" s="2" t="s">
        <v>943</v>
      </c>
      <c r="PNZ513" s="2" t="s">
        <v>943</v>
      </c>
      <c r="POA513" s="2" t="s">
        <v>943</v>
      </c>
      <c r="POB513" s="2" t="s">
        <v>943</v>
      </c>
      <c r="POC513" s="2" t="s">
        <v>943</v>
      </c>
      <c r="POD513" s="2" t="s">
        <v>943</v>
      </c>
      <c r="POE513" s="2" t="s">
        <v>943</v>
      </c>
      <c r="POF513" s="2" t="s">
        <v>943</v>
      </c>
      <c r="POG513" s="2" t="s">
        <v>943</v>
      </c>
      <c r="POH513" s="2" t="s">
        <v>943</v>
      </c>
      <c r="POI513" s="2" t="s">
        <v>943</v>
      </c>
      <c r="POJ513" s="2" t="s">
        <v>943</v>
      </c>
      <c r="POK513" s="2" t="s">
        <v>943</v>
      </c>
      <c r="POL513" s="2" t="s">
        <v>943</v>
      </c>
      <c r="POM513" s="2" t="s">
        <v>943</v>
      </c>
      <c r="PON513" s="2" t="s">
        <v>943</v>
      </c>
      <c r="POO513" s="2" t="s">
        <v>943</v>
      </c>
      <c r="POP513" s="2" t="s">
        <v>943</v>
      </c>
      <c r="POQ513" s="2" t="s">
        <v>943</v>
      </c>
      <c r="POR513" s="2" t="s">
        <v>943</v>
      </c>
      <c r="POS513" s="2" t="s">
        <v>943</v>
      </c>
      <c r="POT513" s="2" t="s">
        <v>943</v>
      </c>
      <c r="POU513" s="2" t="s">
        <v>943</v>
      </c>
      <c r="POV513" s="2" t="s">
        <v>943</v>
      </c>
      <c r="POW513" s="2" t="s">
        <v>943</v>
      </c>
      <c r="POX513" s="2" t="s">
        <v>943</v>
      </c>
      <c r="POY513" s="2" t="s">
        <v>943</v>
      </c>
      <c r="POZ513" s="2" t="s">
        <v>943</v>
      </c>
      <c r="PPA513" s="2" t="s">
        <v>943</v>
      </c>
      <c r="PPB513" s="2" t="s">
        <v>943</v>
      </c>
      <c r="PPC513" s="2" t="s">
        <v>943</v>
      </c>
      <c r="PPD513" s="2" t="s">
        <v>943</v>
      </c>
      <c r="PPE513" s="2" t="s">
        <v>943</v>
      </c>
      <c r="PPF513" s="2" t="s">
        <v>943</v>
      </c>
      <c r="PPG513" s="2" t="s">
        <v>943</v>
      </c>
      <c r="PPH513" s="2" t="s">
        <v>943</v>
      </c>
      <c r="PPI513" s="2" t="s">
        <v>943</v>
      </c>
      <c r="PPJ513" s="2" t="s">
        <v>943</v>
      </c>
      <c r="PPK513" s="2" t="s">
        <v>943</v>
      </c>
      <c r="PPL513" s="2" t="s">
        <v>943</v>
      </c>
      <c r="PPM513" s="2" t="s">
        <v>943</v>
      </c>
      <c r="PPN513" s="2" t="s">
        <v>943</v>
      </c>
      <c r="PPO513" s="2" t="s">
        <v>943</v>
      </c>
      <c r="PPP513" s="2" t="s">
        <v>943</v>
      </c>
      <c r="PPQ513" s="2" t="s">
        <v>943</v>
      </c>
      <c r="PPR513" s="2" t="s">
        <v>943</v>
      </c>
      <c r="PPS513" s="2" t="s">
        <v>943</v>
      </c>
      <c r="PPT513" s="2" t="s">
        <v>943</v>
      </c>
      <c r="PPU513" s="2" t="s">
        <v>943</v>
      </c>
      <c r="PPV513" s="2" t="s">
        <v>943</v>
      </c>
      <c r="PPW513" s="2" t="s">
        <v>943</v>
      </c>
      <c r="PPX513" s="2" t="s">
        <v>943</v>
      </c>
      <c r="PPY513" s="2" t="s">
        <v>943</v>
      </c>
      <c r="PPZ513" s="2" t="s">
        <v>943</v>
      </c>
      <c r="PQA513" s="2" t="s">
        <v>943</v>
      </c>
      <c r="PQB513" s="2" t="s">
        <v>943</v>
      </c>
      <c r="PQC513" s="2" t="s">
        <v>943</v>
      </c>
      <c r="PQD513" s="2" t="s">
        <v>943</v>
      </c>
      <c r="PQE513" s="2" t="s">
        <v>943</v>
      </c>
      <c r="PQF513" s="2" t="s">
        <v>943</v>
      </c>
      <c r="PQG513" s="2" t="s">
        <v>943</v>
      </c>
      <c r="PQH513" s="2" t="s">
        <v>943</v>
      </c>
      <c r="PQI513" s="2" t="s">
        <v>943</v>
      </c>
      <c r="PQJ513" s="2" t="s">
        <v>943</v>
      </c>
      <c r="PQK513" s="2" t="s">
        <v>943</v>
      </c>
      <c r="PQL513" s="2" t="s">
        <v>943</v>
      </c>
      <c r="PQM513" s="2" t="s">
        <v>943</v>
      </c>
      <c r="PQN513" s="2" t="s">
        <v>943</v>
      </c>
      <c r="PQO513" s="2" t="s">
        <v>943</v>
      </c>
      <c r="PQP513" s="2" t="s">
        <v>943</v>
      </c>
      <c r="PQQ513" s="2" t="s">
        <v>943</v>
      </c>
      <c r="PQR513" s="2" t="s">
        <v>943</v>
      </c>
      <c r="PQS513" s="2" t="s">
        <v>943</v>
      </c>
      <c r="PQT513" s="2" t="s">
        <v>943</v>
      </c>
      <c r="PQU513" s="2" t="s">
        <v>943</v>
      </c>
      <c r="PQV513" s="2" t="s">
        <v>943</v>
      </c>
      <c r="PQW513" s="2" t="s">
        <v>943</v>
      </c>
      <c r="PQX513" s="2" t="s">
        <v>943</v>
      </c>
      <c r="PQY513" s="2" t="s">
        <v>943</v>
      </c>
      <c r="PQZ513" s="2" t="s">
        <v>943</v>
      </c>
      <c r="PRA513" s="2" t="s">
        <v>943</v>
      </c>
      <c r="PRB513" s="2" t="s">
        <v>943</v>
      </c>
      <c r="PRC513" s="2" t="s">
        <v>943</v>
      </c>
      <c r="PRD513" s="2" t="s">
        <v>943</v>
      </c>
      <c r="PRE513" s="2" t="s">
        <v>943</v>
      </c>
      <c r="PRF513" s="2" t="s">
        <v>943</v>
      </c>
      <c r="PRG513" s="2" t="s">
        <v>943</v>
      </c>
      <c r="PRH513" s="2" t="s">
        <v>943</v>
      </c>
      <c r="PRI513" s="2" t="s">
        <v>943</v>
      </c>
      <c r="PRJ513" s="2" t="s">
        <v>943</v>
      </c>
      <c r="PRK513" s="2" t="s">
        <v>943</v>
      </c>
      <c r="PRL513" s="2" t="s">
        <v>943</v>
      </c>
      <c r="PRM513" s="2" t="s">
        <v>943</v>
      </c>
      <c r="PRN513" s="2" t="s">
        <v>943</v>
      </c>
      <c r="PRO513" s="2" t="s">
        <v>943</v>
      </c>
      <c r="PRP513" s="2" t="s">
        <v>943</v>
      </c>
      <c r="PRQ513" s="2" t="s">
        <v>943</v>
      </c>
      <c r="PRR513" s="2" t="s">
        <v>943</v>
      </c>
      <c r="PRS513" s="2" t="s">
        <v>943</v>
      </c>
      <c r="PRT513" s="2" t="s">
        <v>943</v>
      </c>
      <c r="PRU513" s="2" t="s">
        <v>943</v>
      </c>
      <c r="PRV513" s="2" t="s">
        <v>943</v>
      </c>
      <c r="PRW513" s="2" t="s">
        <v>943</v>
      </c>
      <c r="PRX513" s="2" t="s">
        <v>943</v>
      </c>
      <c r="PRY513" s="2" t="s">
        <v>943</v>
      </c>
      <c r="PRZ513" s="2" t="s">
        <v>943</v>
      </c>
      <c r="PSA513" s="2" t="s">
        <v>943</v>
      </c>
      <c r="PSB513" s="2" t="s">
        <v>943</v>
      </c>
      <c r="PSC513" s="2" t="s">
        <v>943</v>
      </c>
      <c r="PSD513" s="2" t="s">
        <v>943</v>
      </c>
      <c r="PSE513" s="2" t="s">
        <v>943</v>
      </c>
      <c r="PSF513" s="2" t="s">
        <v>943</v>
      </c>
      <c r="PSG513" s="2" t="s">
        <v>943</v>
      </c>
      <c r="PSH513" s="2" t="s">
        <v>943</v>
      </c>
      <c r="PSI513" s="2" t="s">
        <v>943</v>
      </c>
      <c r="PSJ513" s="2" t="s">
        <v>943</v>
      </c>
      <c r="PSK513" s="2" t="s">
        <v>943</v>
      </c>
      <c r="PSL513" s="2" t="s">
        <v>943</v>
      </c>
      <c r="PSM513" s="2" t="s">
        <v>943</v>
      </c>
      <c r="PSN513" s="2" t="s">
        <v>943</v>
      </c>
      <c r="PSO513" s="2" t="s">
        <v>943</v>
      </c>
      <c r="PSP513" s="2" t="s">
        <v>943</v>
      </c>
      <c r="PSQ513" s="2" t="s">
        <v>943</v>
      </c>
      <c r="PSR513" s="2" t="s">
        <v>943</v>
      </c>
      <c r="PSS513" s="2" t="s">
        <v>943</v>
      </c>
      <c r="PST513" s="2" t="s">
        <v>943</v>
      </c>
      <c r="PSU513" s="2" t="s">
        <v>943</v>
      </c>
      <c r="PSV513" s="2" t="s">
        <v>943</v>
      </c>
      <c r="PSW513" s="2" t="s">
        <v>943</v>
      </c>
      <c r="PSX513" s="2" t="s">
        <v>943</v>
      </c>
      <c r="PSY513" s="2" t="s">
        <v>943</v>
      </c>
      <c r="PSZ513" s="2" t="s">
        <v>943</v>
      </c>
      <c r="PTA513" s="2" t="s">
        <v>943</v>
      </c>
      <c r="PTB513" s="2" t="s">
        <v>943</v>
      </c>
      <c r="PTC513" s="2" t="s">
        <v>943</v>
      </c>
      <c r="PTD513" s="2" t="s">
        <v>943</v>
      </c>
      <c r="PTE513" s="2" t="s">
        <v>943</v>
      </c>
      <c r="PTF513" s="2" t="s">
        <v>943</v>
      </c>
      <c r="PTG513" s="2" t="s">
        <v>943</v>
      </c>
      <c r="PTH513" s="2" t="s">
        <v>943</v>
      </c>
      <c r="PTI513" s="2" t="s">
        <v>943</v>
      </c>
      <c r="PTJ513" s="2" t="s">
        <v>943</v>
      </c>
      <c r="PTK513" s="2" t="s">
        <v>943</v>
      </c>
      <c r="PTL513" s="2" t="s">
        <v>943</v>
      </c>
      <c r="PTM513" s="2" t="s">
        <v>943</v>
      </c>
      <c r="PTN513" s="2" t="s">
        <v>943</v>
      </c>
      <c r="PTO513" s="2" t="s">
        <v>943</v>
      </c>
      <c r="PTP513" s="2" t="s">
        <v>943</v>
      </c>
      <c r="PTQ513" s="2" t="s">
        <v>943</v>
      </c>
      <c r="PTR513" s="2" t="s">
        <v>943</v>
      </c>
      <c r="PTS513" s="2" t="s">
        <v>943</v>
      </c>
      <c r="PTT513" s="2" t="s">
        <v>943</v>
      </c>
      <c r="PTU513" s="2" t="s">
        <v>943</v>
      </c>
      <c r="PTV513" s="2" t="s">
        <v>943</v>
      </c>
      <c r="PTW513" s="2" t="s">
        <v>943</v>
      </c>
      <c r="PTX513" s="2" t="s">
        <v>943</v>
      </c>
      <c r="PTY513" s="2" t="s">
        <v>943</v>
      </c>
      <c r="PTZ513" s="2" t="s">
        <v>943</v>
      </c>
      <c r="PUA513" s="2" t="s">
        <v>943</v>
      </c>
      <c r="PUB513" s="2" t="s">
        <v>943</v>
      </c>
      <c r="PUC513" s="2" t="s">
        <v>943</v>
      </c>
      <c r="PUD513" s="2" t="s">
        <v>943</v>
      </c>
      <c r="PUE513" s="2" t="s">
        <v>943</v>
      </c>
      <c r="PUF513" s="2" t="s">
        <v>943</v>
      </c>
      <c r="PUG513" s="2" t="s">
        <v>943</v>
      </c>
      <c r="PUH513" s="2" t="s">
        <v>943</v>
      </c>
      <c r="PUI513" s="2" t="s">
        <v>943</v>
      </c>
      <c r="PUJ513" s="2" t="s">
        <v>943</v>
      </c>
      <c r="PUK513" s="2" t="s">
        <v>943</v>
      </c>
      <c r="PUL513" s="2" t="s">
        <v>943</v>
      </c>
      <c r="PUM513" s="2" t="s">
        <v>943</v>
      </c>
      <c r="PUN513" s="2" t="s">
        <v>943</v>
      </c>
      <c r="PUO513" s="2" t="s">
        <v>943</v>
      </c>
      <c r="PUP513" s="2" t="s">
        <v>943</v>
      </c>
      <c r="PUQ513" s="2" t="s">
        <v>943</v>
      </c>
      <c r="PUR513" s="2" t="s">
        <v>943</v>
      </c>
      <c r="PUS513" s="2" t="s">
        <v>943</v>
      </c>
      <c r="PUT513" s="2" t="s">
        <v>943</v>
      </c>
      <c r="PUU513" s="2" t="s">
        <v>943</v>
      </c>
      <c r="PUV513" s="2" t="s">
        <v>943</v>
      </c>
      <c r="PUW513" s="2" t="s">
        <v>943</v>
      </c>
      <c r="PUX513" s="2" t="s">
        <v>943</v>
      </c>
      <c r="PUY513" s="2" t="s">
        <v>943</v>
      </c>
      <c r="PUZ513" s="2" t="s">
        <v>943</v>
      </c>
      <c r="PVA513" s="2" t="s">
        <v>943</v>
      </c>
      <c r="PVB513" s="2" t="s">
        <v>943</v>
      </c>
      <c r="PVC513" s="2" t="s">
        <v>943</v>
      </c>
      <c r="PVD513" s="2" t="s">
        <v>943</v>
      </c>
      <c r="PVE513" s="2" t="s">
        <v>943</v>
      </c>
      <c r="PVF513" s="2" t="s">
        <v>943</v>
      </c>
      <c r="PVG513" s="2" t="s">
        <v>943</v>
      </c>
      <c r="PVH513" s="2" t="s">
        <v>943</v>
      </c>
      <c r="PVI513" s="2" t="s">
        <v>943</v>
      </c>
      <c r="PVJ513" s="2" t="s">
        <v>943</v>
      </c>
      <c r="PVK513" s="2" t="s">
        <v>943</v>
      </c>
      <c r="PVL513" s="2" t="s">
        <v>943</v>
      </c>
      <c r="PVM513" s="2" t="s">
        <v>943</v>
      </c>
      <c r="PVN513" s="2" t="s">
        <v>943</v>
      </c>
      <c r="PVO513" s="2" t="s">
        <v>943</v>
      </c>
      <c r="PVP513" s="2" t="s">
        <v>943</v>
      </c>
      <c r="PVQ513" s="2" t="s">
        <v>943</v>
      </c>
      <c r="PVR513" s="2" t="s">
        <v>943</v>
      </c>
      <c r="PVS513" s="2" t="s">
        <v>943</v>
      </c>
      <c r="PVT513" s="2" t="s">
        <v>943</v>
      </c>
      <c r="PVU513" s="2" t="s">
        <v>943</v>
      </c>
      <c r="PVV513" s="2" t="s">
        <v>943</v>
      </c>
      <c r="PVW513" s="2" t="s">
        <v>943</v>
      </c>
      <c r="PVX513" s="2" t="s">
        <v>943</v>
      </c>
      <c r="PVY513" s="2" t="s">
        <v>943</v>
      </c>
      <c r="PVZ513" s="2" t="s">
        <v>943</v>
      </c>
      <c r="PWA513" s="2" t="s">
        <v>943</v>
      </c>
      <c r="PWB513" s="2" t="s">
        <v>943</v>
      </c>
      <c r="PWC513" s="2" t="s">
        <v>943</v>
      </c>
      <c r="PWD513" s="2" t="s">
        <v>943</v>
      </c>
      <c r="PWE513" s="2" t="s">
        <v>943</v>
      </c>
      <c r="PWF513" s="2" t="s">
        <v>943</v>
      </c>
      <c r="PWG513" s="2" t="s">
        <v>943</v>
      </c>
      <c r="PWH513" s="2" t="s">
        <v>943</v>
      </c>
      <c r="PWI513" s="2" t="s">
        <v>943</v>
      </c>
      <c r="PWJ513" s="2" t="s">
        <v>943</v>
      </c>
      <c r="PWK513" s="2" t="s">
        <v>943</v>
      </c>
      <c r="PWL513" s="2" t="s">
        <v>943</v>
      </c>
      <c r="PWM513" s="2" t="s">
        <v>943</v>
      </c>
      <c r="PWN513" s="2" t="s">
        <v>943</v>
      </c>
      <c r="PWO513" s="2" t="s">
        <v>943</v>
      </c>
      <c r="PWP513" s="2" t="s">
        <v>943</v>
      </c>
      <c r="PWQ513" s="2" t="s">
        <v>943</v>
      </c>
      <c r="PWR513" s="2" t="s">
        <v>943</v>
      </c>
      <c r="PWS513" s="2" t="s">
        <v>943</v>
      </c>
      <c r="PWT513" s="2" t="s">
        <v>943</v>
      </c>
      <c r="PWU513" s="2" t="s">
        <v>943</v>
      </c>
      <c r="PWV513" s="2" t="s">
        <v>943</v>
      </c>
      <c r="PWW513" s="2" t="s">
        <v>943</v>
      </c>
      <c r="PWX513" s="2" t="s">
        <v>943</v>
      </c>
      <c r="PWY513" s="2" t="s">
        <v>943</v>
      </c>
      <c r="PWZ513" s="2" t="s">
        <v>943</v>
      </c>
      <c r="PXA513" s="2" t="s">
        <v>943</v>
      </c>
      <c r="PXB513" s="2" t="s">
        <v>943</v>
      </c>
      <c r="PXC513" s="2" t="s">
        <v>943</v>
      </c>
      <c r="PXD513" s="2" t="s">
        <v>943</v>
      </c>
      <c r="PXE513" s="2" t="s">
        <v>943</v>
      </c>
      <c r="PXF513" s="2" t="s">
        <v>943</v>
      </c>
      <c r="PXG513" s="2" t="s">
        <v>943</v>
      </c>
      <c r="PXH513" s="2" t="s">
        <v>943</v>
      </c>
      <c r="PXI513" s="2" t="s">
        <v>943</v>
      </c>
      <c r="PXJ513" s="2" t="s">
        <v>943</v>
      </c>
      <c r="PXK513" s="2" t="s">
        <v>943</v>
      </c>
      <c r="PXL513" s="2" t="s">
        <v>943</v>
      </c>
      <c r="PXM513" s="2" t="s">
        <v>943</v>
      </c>
      <c r="PXN513" s="2" t="s">
        <v>943</v>
      </c>
      <c r="PXO513" s="2" t="s">
        <v>943</v>
      </c>
      <c r="PXP513" s="2" t="s">
        <v>943</v>
      </c>
      <c r="PXQ513" s="2" t="s">
        <v>943</v>
      </c>
      <c r="PXR513" s="2" t="s">
        <v>943</v>
      </c>
      <c r="PXS513" s="2" t="s">
        <v>943</v>
      </c>
      <c r="PXT513" s="2" t="s">
        <v>943</v>
      </c>
      <c r="PXU513" s="2" t="s">
        <v>943</v>
      </c>
      <c r="PXV513" s="2" t="s">
        <v>943</v>
      </c>
      <c r="PXW513" s="2" t="s">
        <v>943</v>
      </c>
      <c r="PXX513" s="2" t="s">
        <v>943</v>
      </c>
      <c r="PXY513" s="2" t="s">
        <v>943</v>
      </c>
      <c r="PXZ513" s="2" t="s">
        <v>943</v>
      </c>
      <c r="PYA513" s="2" t="s">
        <v>943</v>
      </c>
      <c r="PYB513" s="2" t="s">
        <v>943</v>
      </c>
      <c r="PYC513" s="2" t="s">
        <v>943</v>
      </c>
      <c r="PYD513" s="2" t="s">
        <v>943</v>
      </c>
      <c r="PYE513" s="2" t="s">
        <v>943</v>
      </c>
      <c r="PYF513" s="2" t="s">
        <v>943</v>
      </c>
      <c r="PYG513" s="2" t="s">
        <v>943</v>
      </c>
      <c r="PYH513" s="2" t="s">
        <v>943</v>
      </c>
      <c r="PYI513" s="2" t="s">
        <v>943</v>
      </c>
      <c r="PYJ513" s="2" t="s">
        <v>943</v>
      </c>
      <c r="PYK513" s="2" t="s">
        <v>943</v>
      </c>
      <c r="PYL513" s="2" t="s">
        <v>943</v>
      </c>
      <c r="PYM513" s="2" t="s">
        <v>943</v>
      </c>
      <c r="PYN513" s="2" t="s">
        <v>943</v>
      </c>
      <c r="PYO513" s="2" t="s">
        <v>943</v>
      </c>
      <c r="PYP513" s="2" t="s">
        <v>943</v>
      </c>
      <c r="PYQ513" s="2" t="s">
        <v>943</v>
      </c>
      <c r="PYR513" s="2" t="s">
        <v>943</v>
      </c>
      <c r="PYS513" s="2" t="s">
        <v>943</v>
      </c>
      <c r="PYT513" s="2" t="s">
        <v>943</v>
      </c>
      <c r="PYU513" s="2" t="s">
        <v>943</v>
      </c>
      <c r="PYV513" s="2" t="s">
        <v>943</v>
      </c>
      <c r="PYW513" s="2" t="s">
        <v>943</v>
      </c>
      <c r="PYX513" s="2" t="s">
        <v>943</v>
      </c>
      <c r="PYY513" s="2" t="s">
        <v>943</v>
      </c>
      <c r="PYZ513" s="2" t="s">
        <v>943</v>
      </c>
      <c r="PZA513" s="2" t="s">
        <v>943</v>
      </c>
      <c r="PZB513" s="2" t="s">
        <v>943</v>
      </c>
      <c r="PZC513" s="2" t="s">
        <v>943</v>
      </c>
      <c r="PZD513" s="2" t="s">
        <v>943</v>
      </c>
      <c r="PZE513" s="2" t="s">
        <v>943</v>
      </c>
      <c r="PZF513" s="2" t="s">
        <v>943</v>
      </c>
      <c r="PZG513" s="2" t="s">
        <v>943</v>
      </c>
      <c r="PZH513" s="2" t="s">
        <v>943</v>
      </c>
      <c r="PZI513" s="2" t="s">
        <v>943</v>
      </c>
      <c r="PZJ513" s="2" t="s">
        <v>943</v>
      </c>
      <c r="PZK513" s="2" t="s">
        <v>943</v>
      </c>
      <c r="PZL513" s="2" t="s">
        <v>943</v>
      </c>
      <c r="PZM513" s="2" t="s">
        <v>943</v>
      </c>
      <c r="PZN513" s="2" t="s">
        <v>943</v>
      </c>
      <c r="PZO513" s="2" t="s">
        <v>943</v>
      </c>
      <c r="PZP513" s="2" t="s">
        <v>943</v>
      </c>
      <c r="PZQ513" s="2" t="s">
        <v>943</v>
      </c>
      <c r="PZR513" s="2" t="s">
        <v>943</v>
      </c>
      <c r="PZS513" s="2" t="s">
        <v>943</v>
      </c>
      <c r="PZT513" s="2" t="s">
        <v>943</v>
      </c>
      <c r="PZU513" s="2" t="s">
        <v>943</v>
      </c>
      <c r="PZV513" s="2" t="s">
        <v>943</v>
      </c>
      <c r="PZW513" s="2" t="s">
        <v>943</v>
      </c>
      <c r="PZX513" s="2" t="s">
        <v>943</v>
      </c>
      <c r="PZY513" s="2" t="s">
        <v>943</v>
      </c>
      <c r="PZZ513" s="2" t="s">
        <v>943</v>
      </c>
      <c r="QAA513" s="2" t="s">
        <v>943</v>
      </c>
      <c r="QAB513" s="2" t="s">
        <v>943</v>
      </c>
      <c r="QAC513" s="2" t="s">
        <v>943</v>
      </c>
      <c r="QAD513" s="2" t="s">
        <v>943</v>
      </c>
      <c r="QAE513" s="2" t="s">
        <v>943</v>
      </c>
      <c r="QAF513" s="2" t="s">
        <v>943</v>
      </c>
      <c r="QAG513" s="2" t="s">
        <v>943</v>
      </c>
      <c r="QAH513" s="2" t="s">
        <v>943</v>
      </c>
      <c r="QAI513" s="2" t="s">
        <v>943</v>
      </c>
      <c r="QAJ513" s="2" t="s">
        <v>943</v>
      </c>
      <c r="QAK513" s="2" t="s">
        <v>943</v>
      </c>
      <c r="QAL513" s="2" t="s">
        <v>943</v>
      </c>
      <c r="QAM513" s="2" t="s">
        <v>943</v>
      </c>
      <c r="QAN513" s="2" t="s">
        <v>943</v>
      </c>
      <c r="QAO513" s="2" t="s">
        <v>943</v>
      </c>
      <c r="QAP513" s="2" t="s">
        <v>943</v>
      </c>
      <c r="QAQ513" s="2" t="s">
        <v>943</v>
      </c>
      <c r="QAR513" s="2" t="s">
        <v>943</v>
      </c>
      <c r="QAS513" s="2" t="s">
        <v>943</v>
      </c>
      <c r="QAT513" s="2" t="s">
        <v>943</v>
      </c>
      <c r="QAU513" s="2" t="s">
        <v>943</v>
      </c>
      <c r="QAV513" s="2" t="s">
        <v>943</v>
      </c>
      <c r="QAW513" s="2" t="s">
        <v>943</v>
      </c>
      <c r="QAX513" s="2" t="s">
        <v>943</v>
      </c>
      <c r="QAY513" s="2" t="s">
        <v>943</v>
      </c>
      <c r="QAZ513" s="2" t="s">
        <v>943</v>
      </c>
      <c r="QBA513" s="2" t="s">
        <v>943</v>
      </c>
      <c r="QBB513" s="2" t="s">
        <v>943</v>
      </c>
      <c r="QBC513" s="2" t="s">
        <v>943</v>
      </c>
      <c r="QBD513" s="2" t="s">
        <v>943</v>
      </c>
      <c r="QBE513" s="2" t="s">
        <v>943</v>
      </c>
      <c r="QBF513" s="2" t="s">
        <v>943</v>
      </c>
      <c r="QBG513" s="2" t="s">
        <v>943</v>
      </c>
      <c r="QBH513" s="2" t="s">
        <v>943</v>
      </c>
      <c r="QBI513" s="2" t="s">
        <v>943</v>
      </c>
      <c r="QBJ513" s="2" t="s">
        <v>943</v>
      </c>
      <c r="QBK513" s="2" t="s">
        <v>943</v>
      </c>
      <c r="QBL513" s="2" t="s">
        <v>943</v>
      </c>
      <c r="QBM513" s="2" t="s">
        <v>943</v>
      </c>
      <c r="QBN513" s="2" t="s">
        <v>943</v>
      </c>
      <c r="QBO513" s="2" t="s">
        <v>943</v>
      </c>
      <c r="QBP513" s="2" t="s">
        <v>943</v>
      </c>
      <c r="QBQ513" s="2" t="s">
        <v>943</v>
      </c>
      <c r="QBR513" s="2" t="s">
        <v>943</v>
      </c>
      <c r="QBS513" s="2" t="s">
        <v>943</v>
      </c>
      <c r="QBT513" s="2" t="s">
        <v>943</v>
      </c>
      <c r="QBU513" s="2" t="s">
        <v>943</v>
      </c>
      <c r="QBV513" s="2" t="s">
        <v>943</v>
      </c>
      <c r="QBW513" s="2" t="s">
        <v>943</v>
      </c>
      <c r="QBX513" s="2" t="s">
        <v>943</v>
      </c>
      <c r="QBY513" s="2" t="s">
        <v>943</v>
      </c>
      <c r="QBZ513" s="2" t="s">
        <v>943</v>
      </c>
      <c r="QCA513" s="2" t="s">
        <v>943</v>
      </c>
      <c r="QCB513" s="2" t="s">
        <v>943</v>
      </c>
      <c r="QCC513" s="2" t="s">
        <v>943</v>
      </c>
      <c r="QCD513" s="2" t="s">
        <v>943</v>
      </c>
      <c r="QCE513" s="2" t="s">
        <v>943</v>
      </c>
      <c r="QCF513" s="2" t="s">
        <v>943</v>
      </c>
      <c r="QCG513" s="2" t="s">
        <v>943</v>
      </c>
      <c r="QCH513" s="2" t="s">
        <v>943</v>
      </c>
      <c r="QCI513" s="2" t="s">
        <v>943</v>
      </c>
      <c r="QCJ513" s="2" t="s">
        <v>943</v>
      </c>
      <c r="QCK513" s="2" t="s">
        <v>943</v>
      </c>
      <c r="QCL513" s="2" t="s">
        <v>943</v>
      </c>
      <c r="QCM513" s="2" t="s">
        <v>943</v>
      </c>
      <c r="QCN513" s="2" t="s">
        <v>943</v>
      </c>
      <c r="QCO513" s="2" t="s">
        <v>943</v>
      </c>
      <c r="QCP513" s="2" t="s">
        <v>943</v>
      </c>
      <c r="QCQ513" s="2" t="s">
        <v>943</v>
      </c>
      <c r="QCR513" s="2" t="s">
        <v>943</v>
      </c>
      <c r="QCS513" s="2" t="s">
        <v>943</v>
      </c>
      <c r="QCT513" s="2" t="s">
        <v>943</v>
      </c>
      <c r="QCU513" s="2" t="s">
        <v>943</v>
      </c>
      <c r="QCV513" s="2" t="s">
        <v>943</v>
      </c>
      <c r="QCW513" s="2" t="s">
        <v>943</v>
      </c>
      <c r="QCX513" s="2" t="s">
        <v>943</v>
      </c>
      <c r="QCY513" s="2" t="s">
        <v>943</v>
      </c>
      <c r="QCZ513" s="2" t="s">
        <v>943</v>
      </c>
      <c r="QDA513" s="2" t="s">
        <v>943</v>
      </c>
      <c r="QDB513" s="2" t="s">
        <v>943</v>
      </c>
      <c r="QDC513" s="2" t="s">
        <v>943</v>
      </c>
      <c r="QDD513" s="2" t="s">
        <v>943</v>
      </c>
      <c r="QDE513" s="2" t="s">
        <v>943</v>
      </c>
      <c r="QDF513" s="2" t="s">
        <v>943</v>
      </c>
      <c r="QDG513" s="2" t="s">
        <v>943</v>
      </c>
      <c r="QDH513" s="2" t="s">
        <v>943</v>
      </c>
      <c r="QDI513" s="2" t="s">
        <v>943</v>
      </c>
      <c r="QDJ513" s="2" t="s">
        <v>943</v>
      </c>
      <c r="QDK513" s="2" t="s">
        <v>943</v>
      </c>
      <c r="QDL513" s="2" t="s">
        <v>943</v>
      </c>
      <c r="QDM513" s="2" t="s">
        <v>943</v>
      </c>
      <c r="QDN513" s="2" t="s">
        <v>943</v>
      </c>
      <c r="QDO513" s="2" t="s">
        <v>943</v>
      </c>
      <c r="QDP513" s="2" t="s">
        <v>943</v>
      </c>
      <c r="QDQ513" s="2" t="s">
        <v>943</v>
      </c>
      <c r="QDR513" s="2" t="s">
        <v>943</v>
      </c>
      <c r="QDS513" s="2" t="s">
        <v>943</v>
      </c>
      <c r="QDT513" s="2" t="s">
        <v>943</v>
      </c>
      <c r="QDU513" s="2" t="s">
        <v>943</v>
      </c>
      <c r="QDV513" s="2" t="s">
        <v>943</v>
      </c>
      <c r="QDW513" s="2" t="s">
        <v>943</v>
      </c>
      <c r="QDX513" s="2" t="s">
        <v>943</v>
      </c>
      <c r="QDY513" s="2" t="s">
        <v>943</v>
      </c>
      <c r="QDZ513" s="2" t="s">
        <v>943</v>
      </c>
      <c r="QEA513" s="2" t="s">
        <v>943</v>
      </c>
      <c r="QEB513" s="2" t="s">
        <v>943</v>
      </c>
      <c r="QEC513" s="2" t="s">
        <v>943</v>
      </c>
      <c r="QED513" s="2" t="s">
        <v>943</v>
      </c>
      <c r="QEE513" s="2" t="s">
        <v>943</v>
      </c>
      <c r="QEF513" s="2" t="s">
        <v>943</v>
      </c>
      <c r="QEG513" s="2" t="s">
        <v>943</v>
      </c>
      <c r="QEH513" s="2" t="s">
        <v>943</v>
      </c>
      <c r="QEI513" s="2" t="s">
        <v>943</v>
      </c>
      <c r="QEJ513" s="2" t="s">
        <v>943</v>
      </c>
      <c r="QEK513" s="2" t="s">
        <v>943</v>
      </c>
      <c r="QEL513" s="2" t="s">
        <v>943</v>
      </c>
      <c r="QEM513" s="2" t="s">
        <v>943</v>
      </c>
      <c r="QEN513" s="2" t="s">
        <v>943</v>
      </c>
      <c r="QEO513" s="2" t="s">
        <v>943</v>
      </c>
      <c r="QEP513" s="2" t="s">
        <v>943</v>
      </c>
      <c r="QEQ513" s="2" t="s">
        <v>943</v>
      </c>
      <c r="QER513" s="2" t="s">
        <v>943</v>
      </c>
      <c r="QES513" s="2" t="s">
        <v>943</v>
      </c>
      <c r="QET513" s="2" t="s">
        <v>943</v>
      </c>
      <c r="QEU513" s="2" t="s">
        <v>943</v>
      </c>
      <c r="QEV513" s="2" t="s">
        <v>943</v>
      </c>
      <c r="QEW513" s="2" t="s">
        <v>943</v>
      </c>
      <c r="QEX513" s="2" t="s">
        <v>943</v>
      </c>
      <c r="QEY513" s="2" t="s">
        <v>943</v>
      </c>
      <c r="QEZ513" s="2" t="s">
        <v>943</v>
      </c>
      <c r="QFA513" s="2" t="s">
        <v>943</v>
      </c>
      <c r="QFB513" s="2" t="s">
        <v>943</v>
      </c>
      <c r="QFC513" s="2" t="s">
        <v>943</v>
      </c>
      <c r="QFD513" s="2" t="s">
        <v>943</v>
      </c>
      <c r="QFE513" s="2" t="s">
        <v>943</v>
      </c>
      <c r="QFF513" s="2" t="s">
        <v>943</v>
      </c>
      <c r="QFG513" s="2" t="s">
        <v>943</v>
      </c>
      <c r="QFH513" s="2" t="s">
        <v>943</v>
      </c>
      <c r="QFI513" s="2" t="s">
        <v>943</v>
      </c>
      <c r="QFJ513" s="2" t="s">
        <v>943</v>
      </c>
      <c r="QFK513" s="2" t="s">
        <v>943</v>
      </c>
      <c r="QFL513" s="2" t="s">
        <v>943</v>
      </c>
      <c r="QFM513" s="2" t="s">
        <v>943</v>
      </c>
      <c r="QFN513" s="2" t="s">
        <v>943</v>
      </c>
      <c r="QFO513" s="2" t="s">
        <v>943</v>
      </c>
      <c r="QFP513" s="2" t="s">
        <v>943</v>
      </c>
      <c r="QFQ513" s="2" t="s">
        <v>943</v>
      </c>
      <c r="QFR513" s="2" t="s">
        <v>943</v>
      </c>
      <c r="QFS513" s="2" t="s">
        <v>943</v>
      </c>
      <c r="QFT513" s="2" t="s">
        <v>943</v>
      </c>
      <c r="QFU513" s="2" t="s">
        <v>943</v>
      </c>
      <c r="QFV513" s="2" t="s">
        <v>943</v>
      </c>
      <c r="QFW513" s="2" t="s">
        <v>943</v>
      </c>
      <c r="QFX513" s="2" t="s">
        <v>943</v>
      </c>
      <c r="QFY513" s="2" t="s">
        <v>943</v>
      </c>
      <c r="QFZ513" s="2" t="s">
        <v>943</v>
      </c>
      <c r="QGA513" s="2" t="s">
        <v>943</v>
      </c>
      <c r="QGB513" s="2" t="s">
        <v>943</v>
      </c>
      <c r="QGC513" s="2" t="s">
        <v>943</v>
      </c>
      <c r="QGD513" s="2" t="s">
        <v>943</v>
      </c>
      <c r="QGE513" s="2" t="s">
        <v>943</v>
      </c>
      <c r="QGF513" s="2" t="s">
        <v>943</v>
      </c>
      <c r="QGG513" s="2" t="s">
        <v>943</v>
      </c>
      <c r="QGH513" s="2" t="s">
        <v>943</v>
      </c>
      <c r="QGI513" s="2" t="s">
        <v>943</v>
      </c>
      <c r="QGJ513" s="2" t="s">
        <v>943</v>
      </c>
      <c r="QGK513" s="2" t="s">
        <v>943</v>
      </c>
      <c r="QGL513" s="2" t="s">
        <v>943</v>
      </c>
      <c r="QGM513" s="2" t="s">
        <v>943</v>
      </c>
      <c r="QGN513" s="2" t="s">
        <v>943</v>
      </c>
      <c r="QGO513" s="2" t="s">
        <v>943</v>
      </c>
      <c r="QGP513" s="2" t="s">
        <v>943</v>
      </c>
      <c r="QGQ513" s="2" t="s">
        <v>943</v>
      </c>
      <c r="QGR513" s="2" t="s">
        <v>943</v>
      </c>
      <c r="QGS513" s="2" t="s">
        <v>943</v>
      </c>
      <c r="QGT513" s="2" t="s">
        <v>943</v>
      </c>
      <c r="QGU513" s="2" t="s">
        <v>943</v>
      </c>
      <c r="QGV513" s="2" t="s">
        <v>943</v>
      </c>
      <c r="QGW513" s="2" t="s">
        <v>943</v>
      </c>
      <c r="QGX513" s="2" t="s">
        <v>943</v>
      </c>
      <c r="QGY513" s="2" t="s">
        <v>943</v>
      </c>
      <c r="QGZ513" s="2" t="s">
        <v>943</v>
      </c>
      <c r="QHA513" s="2" t="s">
        <v>943</v>
      </c>
      <c r="QHB513" s="2" t="s">
        <v>943</v>
      </c>
      <c r="QHC513" s="2" t="s">
        <v>943</v>
      </c>
      <c r="QHD513" s="2" t="s">
        <v>943</v>
      </c>
      <c r="QHE513" s="2" t="s">
        <v>943</v>
      </c>
      <c r="QHF513" s="2" t="s">
        <v>943</v>
      </c>
      <c r="QHG513" s="2" t="s">
        <v>943</v>
      </c>
      <c r="QHH513" s="2" t="s">
        <v>943</v>
      </c>
      <c r="QHI513" s="2" t="s">
        <v>943</v>
      </c>
      <c r="QHJ513" s="2" t="s">
        <v>943</v>
      </c>
      <c r="QHK513" s="2" t="s">
        <v>943</v>
      </c>
      <c r="QHL513" s="2" t="s">
        <v>943</v>
      </c>
      <c r="QHM513" s="2" t="s">
        <v>943</v>
      </c>
      <c r="QHN513" s="2" t="s">
        <v>943</v>
      </c>
      <c r="QHO513" s="2" t="s">
        <v>943</v>
      </c>
      <c r="QHP513" s="2" t="s">
        <v>943</v>
      </c>
      <c r="QHQ513" s="2" t="s">
        <v>943</v>
      </c>
      <c r="QHR513" s="2" t="s">
        <v>943</v>
      </c>
      <c r="QHS513" s="2" t="s">
        <v>943</v>
      </c>
      <c r="QHT513" s="2" t="s">
        <v>943</v>
      </c>
      <c r="QHU513" s="2" t="s">
        <v>943</v>
      </c>
      <c r="QHV513" s="2" t="s">
        <v>943</v>
      </c>
      <c r="QHW513" s="2" t="s">
        <v>943</v>
      </c>
      <c r="QHX513" s="2" t="s">
        <v>943</v>
      </c>
      <c r="QHY513" s="2" t="s">
        <v>943</v>
      </c>
      <c r="QHZ513" s="2" t="s">
        <v>943</v>
      </c>
      <c r="QIA513" s="2" t="s">
        <v>943</v>
      </c>
      <c r="QIB513" s="2" t="s">
        <v>943</v>
      </c>
      <c r="QIC513" s="2" t="s">
        <v>943</v>
      </c>
      <c r="QID513" s="2" t="s">
        <v>943</v>
      </c>
      <c r="QIE513" s="2" t="s">
        <v>943</v>
      </c>
      <c r="QIF513" s="2" t="s">
        <v>943</v>
      </c>
      <c r="QIG513" s="2" t="s">
        <v>943</v>
      </c>
      <c r="QIH513" s="2" t="s">
        <v>943</v>
      </c>
      <c r="QII513" s="2" t="s">
        <v>943</v>
      </c>
      <c r="QIJ513" s="2" t="s">
        <v>943</v>
      </c>
      <c r="QIK513" s="2" t="s">
        <v>943</v>
      </c>
      <c r="QIL513" s="2" t="s">
        <v>943</v>
      </c>
      <c r="QIM513" s="2" t="s">
        <v>943</v>
      </c>
      <c r="QIN513" s="2" t="s">
        <v>943</v>
      </c>
      <c r="QIO513" s="2" t="s">
        <v>943</v>
      </c>
      <c r="QIP513" s="2" t="s">
        <v>943</v>
      </c>
      <c r="QIQ513" s="2" t="s">
        <v>943</v>
      </c>
      <c r="QIR513" s="2" t="s">
        <v>943</v>
      </c>
      <c r="QIS513" s="2" t="s">
        <v>943</v>
      </c>
      <c r="QIT513" s="2" t="s">
        <v>943</v>
      </c>
      <c r="QIU513" s="2" t="s">
        <v>943</v>
      </c>
      <c r="QIV513" s="2" t="s">
        <v>943</v>
      </c>
      <c r="QIW513" s="2" t="s">
        <v>943</v>
      </c>
      <c r="QIX513" s="2" t="s">
        <v>943</v>
      </c>
      <c r="QIY513" s="2" t="s">
        <v>943</v>
      </c>
      <c r="QIZ513" s="2" t="s">
        <v>943</v>
      </c>
      <c r="QJA513" s="2" t="s">
        <v>943</v>
      </c>
      <c r="QJB513" s="2" t="s">
        <v>943</v>
      </c>
      <c r="QJC513" s="2" t="s">
        <v>943</v>
      </c>
      <c r="QJD513" s="2" t="s">
        <v>943</v>
      </c>
      <c r="QJE513" s="2" t="s">
        <v>943</v>
      </c>
      <c r="QJF513" s="2" t="s">
        <v>943</v>
      </c>
      <c r="QJG513" s="2" t="s">
        <v>943</v>
      </c>
      <c r="QJH513" s="2" t="s">
        <v>943</v>
      </c>
      <c r="QJI513" s="2" t="s">
        <v>943</v>
      </c>
      <c r="QJJ513" s="2" t="s">
        <v>943</v>
      </c>
      <c r="QJK513" s="2" t="s">
        <v>943</v>
      </c>
      <c r="QJL513" s="2" t="s">
        <v>943</v>
      </c>
      <c r="QJM513" s="2" t="s">
        <v>943</v>
      </c>
      <c r="QJN513" s="2" t="s">
        <v>943</v>
      </c>
      <c r="QJO513" s="2" t="s">
        <v>943</v>
      </c>
      <c r="QJP513" s="2" t="s">
        <v>943</v>
      </c>
      <c r="QJQ513" s="2" t="s">
        <v>943</v>
      </c>
      <c r="QJR513" s="2" t="s">
        <v>943</v>
      </c>
      <c r="QJS513" s="2" t="s">
        <v>943</v>
      </c>
      <c r="QJT513" s="2" t="s">
        <v>943</v>
      </c>
      <c r="QJU513" s="2" t="s">
        <v>943</v>
      </c>
      <c r="QJV513" s="2" t="s">
        <v>943</v>
      </c>
      <c r="QJW513" s="2" t="s">
        <v>943</v>
      </c>
      <c r="QJX513" s="2" t="s">
        <v>943</v>
      </c>
      <c r="QJY513" s="2" t="s">
        <v>943</v>
      </c>
      <c r="QJZ513" s="2" t="s">
        <v>943</v>
      </c>
      <c r="QKA513" s="2" t="s">
        <v>943</v>
      </c>
      <c r="QKB513" s="2" t="s">
        <v>943</v>
      </c>
      <c r="QKC513" s="2" t="s">
        <v>943</v>
      </c>
      <c r="QKD513" s="2" t="s">
        <v>943</v>
      </c>
      <c r="QKE513" s="2" t="s">
        <v>943</v>
      </c>
      <c r="QKF513" s="2" t="s">
        <v>943</v>
      </c>
      <c r="QKG513" s="2" t="s">
        <v>943</v>
      </c>
      <c r="QKH513" s="2" t="s">
        <v>943</v>
      </c>
      <c r="QKI513" s="2" t="s">
        <v>943</v>
      </c>
      <c r="QKJ513" s="2" t="s">
        <v>943</v>
      </c>
      <c r="QKK513" s="2" t="s">
        <v>943</v>
      </c>
      <c r="QKL513" s="2" t="s">
        <v>943</v>
      </c>
      <c r="QKM513" s="2" t="s">
        <v>943</v>
      </c>
      <c r="QKN513" s="2" t="s">
        <v>943</v>
      </c>
      <c r="QKO513" s="2" t="s">
        <v>943</v>
      </c>
      <c r="QKP513" s="2" t="s">
        <v>943</v>
      </c>
      <c r="QKQ513" s="2" t="s">
        <v>943</v>
      </c>
      <c r="QKR513" s="2" t="s">
        <v>943</v>
      </c>
      <c r="QKS513" s="2" t="s">
        <v>943</v>
      </c>
      <c r="QKT513" s="2" t="s">
        <v>943</v>
      </c>
      <c r="QKU513" s="2" t="s">
        <v>943</v>
      </c>
      <c r="QKV513" s="2" t="s">
        <v>943</v>
      </c>
      <c r="QKW513" s="2" t="s">
        <v>943</v>
      </c>
      <c r="QKX513" s="2" t="s">
        <v>943</v>
      </c>
      <c r="QKY513" s="2" t="s">
        <v>943</v>
      </c>
      <c r="QKZ513" s="2" t="s">
        <v>943</v>
      </c>
      <c r="QLA513" s="2" t="s">
        <v>943</v>
      </c>
      <c r="QLB513" s="2" t="s">
        <v>943</v>
      </c>
      <c r="QLC513" s="2" t="s">
        <v>943</v>
      </c>
      <c r="QLD513" s="2" t="s">
        <v>943</v>
      </c>
      <c r="QLE513" s="2" t="s">
        <v>943</v>
      </c>
      <c r="QLF513" s="2" t="s">
        <v>943</v>
      </c>
      <c r="QLG513" s="2" t="s">
        <v>943</v>
      </c>
      <c r="QLH513" s="2" t="s">
        <v>943</v>
      </c>
      <c r="QLI513" s="2" t="s">
        <v>943</v>
      </c>
      <c r="QLJ513" s="2" t="s">
        <v>943</v>
      </c>
      <c r="QLK513" s="2" t="s">
        <v>943</v>
      </c>
      <c r="QLL513" s="2" t="s">
        <v>943</v>
      </c>
      <c r="QLM513" s="2" t="s">
        <v>943</v>
      </c>
      <c r="QLN513" s="2" t="s">
        <v>943</v>
      </c>
      <c r="QLO513" s="2" t="s">
        <v>943</v>
      </c>
      <c r="QLP513" s="2" t="s">
        <v>943</v>
      </c>
      <c r="QLQ513" s="2" t="s">
        <v>943</v>
      </c>
      <c r="QLR513" s="2" t="s">
        <v>943</v>
      </c>
      <c r="QLS513" s="2" t="s">
        <v>943</v>
      </c>
      <c r="QLT513" s="2" t="s">
        <v>943</v>
      </c>
      <c r="QLU513" s="2" t="s">
        <v>943</v>
      </c>
      <c r="QLV513" s="2" t="s">
        <v>943</v>
      </c>
      <c r="QLW513" s="2" t="s">
        <v>943</v>
      </c>
      <c r="QLX513" s="2" t="s">
        <v>943</v>
      </c>
      <c r="QLY513" s="2" t="s">
        <v>943</v>
      </c>
      <c r="QLZ513" s="2" t="s">
        <v>943</v>
      </c>
      <c r="QMA513" s="2" t="s">
        <v>943</v>
      </c>
      <c r="QMB513" s="2" t="s">
        <v>943</v>
      </c>
      <c r="QMC513" s="2" t="s">
        <v>943</v>
      </c>
      <c r="QMD513" s="2" t="s">
        <v>943</v>
      </c>
      <c r="QME513" s="2" t="s">
        <v>943</v>
      </c>
      <c r="QMF513" s="2" t="s">
        <v>943</v>
      </c>
      <c r="QMG513" s="2" t="s">
        <v>943</v>
      </c>
      <c r="QMH513" s="2" t="s">
        <v>943</v>
      </c>
      <c r="QMI513" s="2" t="s">
        <v>943</v>
      </c>
      <c r="QMJ513" s="2" t="s">
        <v>943</v>
      </c>
      <c r="QMK513" s="2" t="s">
        <v>943</v>
      </c>
      <c r="QML513" s="2" t="s">
        <v>943</v>
      </c>
      <c r="QMM513" s="2" t="s">
        <v>943</v>
      </c>
      <c r="QMN513" s="2" t="s">
        <v>943</v>
      </c>
      <c r="QMO513" s="2" t="s">
        <v>943</v>
      </c>
      <c r="QMP513" s="2" t="s">
        <v>943</v>
      </c>
      <c r="QMQ513" s="2" t="s">
        <v>943</v>
      </c>
      <c r="QMR513" s="2" t="s">
        <v>943</v>
      </c>
      <c r="QMS513" s="2" t="s">
        <v>943</v>
      </c>
      <c r="QMT513" s="2" t="s">
        <v>943</v>
      </c>
      <c r="QMU513" s="2" t="s">
        <v>943</v>
      </c>
      <c r="QMV513" s="2" t="s">
        <v>943</v>
      </c>
      <c r="QMW513" s="2" t="s">
        <v>943</v>
      </c>
      <c r="QMX513" s="2" t="s">
        <v>943</v>
      </c>
      <c r="QMY513" s="2" t="s">
        <v>943</v>
      </c>
      <c r="QMZ513" s="2" t="s">
        <v>943</v>
      </c>
      <c r="QNA513" s="2" t="s">
        <v>943</v>
      </c>
      <c r="QNB513" s="2" t="s">
        <v>943</v>
      </c>
      <c r="QNC513" s="2" t="s">
        <v>943</v>
      </c>
      <c r="QND513" s="2" t="s">
        <v>943</v>
      </c>
      <c r="QNE513" s="2" t="s">
        <v>943</v>
      </c>
      <c r="QNF513" s="2" t="s">
        <v>943</v>
      </c>
      <c r="QNG513" s="2" t="s">
        <v>943</v>
      </c>
      <c r="QNH513" s="2" t="s">
        <v>943</v>
      </c>
      <c r="QNI513" s="2" t="s">
        <v>943</v>
      </c>
      <c r="QNJ513" s="2" t="s">
        <v>943</v>
      </c>
      <c r="QNK513" s="2" t="s">
        <v>943</v>
      </c>
      <c r="QNL513" s="2" t="s">
        <v>943</v>
      </c>
      <c r="QNM513" s="2" t="s">
        <v>943</v>
      </c>
      <c r="QNN513" s="2" t="s">
        <v>943</v>
      </c>
      <c r="QNO513" s="2" t="s">
        <v>943</v>
      </c>
      <c r="QNP513" s="2" t="s">
        <v>943</v>
      </c>
      <c r="QNQ513" s="2" t="s">
        <v>943</v>
      </c>
      <c r="QNR513" s="2" t="s">
        <v>943</v>
      </c>
      <c r="QNS513" s="2" t="s">
        <v>943</v>
      </c>
      <c r="QNT513" s="2" t="s">
        <v>943</v>
      </c>
      <c r="QNU513" s="2" t="s">
        <v>943</v>
      </c>
      <c r="QNV513" s="2" t="s">
        <v>943</v>
      </c>
      <c r="QNW513" s="2" t="s">
        <v>943</v>
      </c>
      <c r="QNX513" s="2" t="s">
        <v>943</v>
      </c>
      <c r="QNY513" s="2" t="s">
        <v>943</v>
      </c>
      <c r="QNZ513" s="2" t="s">
        <v>943</v>
      </c>
      <c r="QOA513" s="2" t="s">
        <v>943</v>
      </c>
      <c r="QOB513" s="2" t="s">
        <v>943</v>
      </c>
      <c r="QOC513" s="2" t="s">
        <v>943</v>
      </c>
      <c r="QOD513" s="2" t="s">
        <v>943</v>
      </c>
      <c r="QOE513" s="2" t="s">
        <v>943</v>
      </c>
      <c r="QOF513" s="2" t="s">
        <v>943</v>
      </c>
      <c r="QOG513" s="2" t="s">
        <v>943</v>
      </c>
      <c r="QOH513" s="2" t="s">
        <v>943</v>
      </c>
      <c r="QOI513" s="2" t="s">
        <v>943</v>
      </c>
      <c r="QOJ513" s="2" t="s">
        <v>943</v>
      </c>
      <c r="QOK513" s="2" t="s">
        <v>943</v>
      </c>
      <c r="QOL513" s="2" t="s">
        <v>943</v>
      </c>
      <c r="QOM513" s="2" t="s">
        <v>943</v>
      </c>
      <c r="QON513" s="2" t="s">
        <v>943</v>
      </c>
      <c r="QOO513" s="2" t="s">
        <v>943</v>
      </c>
      <c r="QOP513" s="2" t="s">
        <v>943</v>
      </c>
      <c r="QOQ513" s="2" t="s">
        <v>943</v>
      </c>
      <c r="QOR513" s="2" t="s">
        <v>943</v>
      </c>
      <c r="QOS513" s="2" t="s">
        <v>943</v>
      </c>
      <c r="QOT513" s="2" t="s">
        <v>943</v>
      </c>
      <c r="QOU513" s="2" t="s">
        <v>943</v>
      </c>
      <c r="QOV513" s="2" t="s">
        <v>943</v>
      </c>
      <c r="QOW513" s="2" t="s">
        <v>943</v>
      </c>
      <c r="QOX513" s="2" t="s">
        <v>943</v>
      </c>
      <c r="QOY513" s="2" t="s">
        <v>943</v>
      </c>
      <c r="QOZ513" s="2" t="s">
        <v>943</v>
      </c>
      <c r="QPA513" s="2" t="s">
        <v>943</v>
      </c>
      <c r="QPB513" s="2" t="s">
        <v>943</v>
      </c>
      <c r="QPC513" s="2" t="s">
        <v>943</v>
      </c>
      <c r="QPD513" s="2" t="s">
        <v>943</v>
      </c>
      <c r="QPE513" s="2" t="s">
        <v>943</v>
      </c>
      <c r="QPF513" s="2" t="s">
        <v>943</v>
      </c>
      <c r="QPG513" s="2" t="s">
        <v>943</v>
      </c>
      <c r="QPH513" s="2" t="s">
        <v>943</v>
      </c>
      <c r="QPI513" s="2" t="s">
        <v>943</v>
      </c>
      <c r="QPJ513" s="2" t="s">
        <v>943</v>
      </c>
      <c r="QPK513" s="2" t="s">
        <v>943</v>
      </c>
      <c r="QPL513" s="2" t="s">
        <v>943</v>
      </c>
      <c r="QPM513" s="2" t="s">
        <v>943</v>
      </c>
      <c r="QPN513" s="2" t="s">
        <v>943</v>
      </c>
      <c r="QPO513" s="2" t="s">
        <v>943</v>
      </c>
      <c r="QPP513" s="2" t="s">
        <v>943</v>
      </c>
      <c r="QPQ513" s="2" t="s">
        <v>943</v>
      </c>
      <c r="QPR513" s="2" t="s">
        <v>943</v>
      </c>
      <c r="QPS513" s="2" t="s">
        <v>943</v>
      </c>
      <c r="QPT513" s="2" t="s">
        <v>943</v>
      </c>
      <c r="QPU513" s="2" t="s">
        <v>943</v>
      </c>
      <c r="QPV513" s="2" t="s">
        <v>943</v>
      </c>
      <c r="QPW513" s="2" t="s">
        <v>943</v>
      </c>
      <c r="QPX513" s="2" t="s">
        <v>943</v>
      </c>
      <c r="QPY513" s="2" t="s">
        <v>943</v>
      </c>
      <c r="QPZ513" s="2" t="s">
        <v>943</v>
      </c>
      <c r="QQA513" s="2" t="s">
        <v>943</v>
      </c>
      <c r="QQB513" s="2" t="s">
        <v>943</v>
      </c>
      <c r="QQC513" s="2" t="s">
        <v>943</v>
      </c>
      <c r="QQD513" s="2" t="s">
        <v>943</v>
      </c>
      <c r="QQE513" s="2" t="s">
        <v>943</v>
      </c>
      <c r="QQF513" s="2" t="s">
        <v>943</v>
      </c>
      <c r="QQG513" s="2" t="s">
        <v>943</v>
      </c>
      <c r="QQH513" s="2" t="s">
        <v>943</v>
      </c>
      <c r="QQI513" s="2" t="s">
        <v>943</v>
      </c>
      <c r="QQJ513" s="2" t="s">
        <v>943</v>
      </c>
      <c r="QQK513" s="2" t="s">
        <v>943</v>
      </c>
      <c r="QQL513" s="2" t="s">
        <v>943</v>
      </c>
      <c r="QQM513" s="2" t="s">
        <v>943</v>
      </c>
      <c r="QQN513" s="2" t="s">
        <v>943</v>
      </c>
      <c r="QQO513" s="2" t="s">
        <v>943</v>
      </c>
      <c r="QQP513" s="2" t="s">
        <v>943</v>
      </c>
      <c r="QQQ513" s="2" t="s">
        <v>943</v>
      </c>
      <c r="QQR513" s="2" t="s">
        <v>943</v>
      </c>
      <c r="QQS513" s="2" t="s">
        <v>943</v>
      </c>
      <c r="QQT513" s="2" t="s">
        <v>943</v>
      </c>
      <c r="QQU513" s="2" t="s">
        <v>943</v>
      </c>
      <c r="QQV513" s="2" t="s">
        <v>943</v>
      </c>
      <c r="QQW513" s="2" t="s">
        <v>943</v>
      </c>
      <c r="QQX513" s="2" t="s">
        <v>943</v>
      </c>
      <c r="QQY513" s="2" t="s">
        <v>943</v>
      </c>
      <c r="QQZ513" s="2" t="s">
        <v>943</v>
      </c>
      <c r="QRA513" s="2" t="s">
        <v>943</v>
      </c>
      <c r="QRB513" s="2" t="s">
        <v>943</v>
      </c>
      <c r="QRC513" s="2" t="s">
        <v>943</v>
      </c>
      <c r="QRD513" s="2" t="s">
        <v>943</v>
      </c>
      <c r="QRE513" s="2" t="s">
        <v>943</v>
      </c>
      <c r="QRF513" s="2" t="s">
        <v>943</v>
      </c>
      <c r="QRG513" s="2" t="s">
        <v>943</v>
      </c>
      <c r="QRH513" s="2" t="s">
        <v>943</v>
      </c>
      <c r="QRI513" s="2" t="s">
        <v>943</v>
      </c>
      <c r="QRJ513" s="2" t="s">
        <v>943</v>
      </c>
      <c r="QRK513" s="2" t="s">
        <v>943</v>
      </c>
      <c r="QRL513" s="2" t="s">
        <v>943</v>
      </c>
      <c r="QRM513" s="2" t="s">
        <v>943</v>
      </c>
      <c r="QRN513" s="2" t="s">
        <v>943</v>
      </c>
      <c r="QRO513" s="2" t="s">
        <v>943</v>
      </c>
      <c r="QRP513" s="2" t="s">
        <v>943</v>
      </c>
      <c r="QRQ513" s="2" t="s">
        <v>943</v>
      </c>
      <c r="QRR513" s="2" t="s">
        <v>943</v>
      </c>
      <c r="QRS513" s="2" t="s">
        <v>943</v>
      </c>
      <c r="QRT513" s="2" t="s">
        <v>943</v>
      </c>
      <c r="QRU513" s="2" t="s">
        <v>943</v>
      </c>
      <c r="QRV513" s="2" t="s">
        <v>943</v>
      </c>
      <c r="QRW513" s="2" t="s">
        <v>943</v>
      </c>
      <c r="QRX513" s="2" t="s">
        <v>943</v>
      </c>
      <c r="QRY513" s="2" t="s">
        <v>943</v>
      </c>
      <c r="QRZ513" s="2" t="s">
        <v>943</v>
      </c>
      <c r="QSA513" s="2" t="s">
        <v>943</v>
      </c>
      <c r="QSB513" s="2" t="s">
        <v>943</v>
      </c>
      <c r="QSC513" s="2" t="s">
        <v>943</v>
      </c>
      <c r="QSD513" s="2" t="s">
        <v>943</v>
      </c>
      <c r="QSE513" s="2" t="s">
        <v>943</v>
      </c>
      <c r="QSF513" s="2" t="s">
        <v>943</v>
      </c>
      <c r="QSG513" s="2" t="s">
        <v>943</v>
      </c>
      <c r="QSH513" s="2" t="s">
        <v>943</v>
      </c>
      <c r="QSI513" s="2" t="s">
        <v>943</v>
      </c>
      <c r="QSJ513" s="2" t="s">
        <v>943</v>
      </c>
      <c r="QSK513" s="2" t="s">
        <v>943</v>
      </c>
      <c r="QSL513" s="2" t="s">
        <v>943</v>
      </c>
      <c r="QSM513" s="2" t="s">
        <v>943</v>
      </c>
      <c r="QSN513" s="2" t="s">
        <v>943</v>
      </c>
      <c r="QSO513" s="2" t="s">
        <v>943</v>
      </c>
      <c r="QSP513" s="2" t="s">
        <v>943</v>
      </c>
      <c r="QSQ513" s="2" t="s">
        <v>943</v>
      </c>
      <c r="QSR513" s="2" t="s">
        <v>943</v>
      </c>
      <c r="QSS513" s="2" t="s">
        <v>943</v>
      </c>
      <c r="QST513" s="2" t="s">
        <v>943</v>
      </c>
      <c r="QSU513" s="2" t="s">
        <v>943</v>
      </c>
      <c r="QSV513" s="2" t="s">
        <v>943</v>
      </c>
      <c r="QSW513" s="2" t="s">
        <v>943</v>
      </c>
      <c r="QSX513" s="2" t="s">
        <v>943</v>
      </c>
      <c r="QSY513" s="2" t="s">
        <v>943</v>
      </c>
      <c r="QSZ513" s="2" t="s">
        <v>943</v>
      </c>
      <c r="QTA513" s="2" t="s">
        <v>943</v>
      </c>
      <c r="QTB513" s="2" t="s">
        <v>943</v>
      </c>
      <c r="QTC513" s="2" t="s">
        <v>943</v>
      </c>
      <c r="QTD513" s="2" t="s">
        <v>943</v>
      </c>
      <c r="QTE513" s="2" t="s">
        <v>943</v>
      </c>
      <c r="QTF513" s="2" t="s">
        <v>943</v>
      </c>
      <c r="QTG513" s="2" t="s">
        <v>943</v>
      </c>
      <c r="QTH513" s="2" t="s">
        <v>943</v>
      </c>
      <c r="QTI513" s="2" t="s">
        <v>943</v>
      </c>
      <c r="QTJ513" s="2" t="s">
        <v>943</v>
      </c>
      <c r="QTK513" s="2" t="s">
        <v>943</v>
      </c>
      <c r="QTL513" s="2" t="s">
        <v>943</v>
      </c>
      <c r="QTM513" s="2" t="s">
        <v>943</v>
      </c>
      <c r="QTN513" s="2" t="s">
        <v>943</v>
      </c>
      <c r="QTO513" s="2" t="s">
        <v>943</v>
      </c>
      <c r="QTP513" s="2" t="s">
        <v>943</v>
      </c>
      <c r="QTQ513" s="2" t="s">
        <v>943</v>
      </c>
      <c r="QTR513" s="2" t="s">
        <v>943</v>
      </c>
      <c r="QTS513" s="2" t="s">
        <v>943</v>
      </c>
      <c r="QTT513" s="2" t="s">
        <v>943</v>
      </c>
      <c r="QTU513" s="2" t="s">
        <v>943</v>
      </c>
      <c r="QTV513" s="2" t="s">
        <v>943</v>
      </c>
      <c r="QTW513" s="2" t="s">
        <v>943</v>
      </c>
      <c r="QTX513" s="2" t="s">
        <v>943</v>
      </c>
      <c r="QTY513" s="2" t="s">
        <v>943</v>
      </c>
      <c r="QTZ513" s="2" t="s">
        <v>943</v>
      </c>
      <c r="QUA513" s="2" t="s">
        <v>943</v>
      </c>
      <c r="QUB513" s="2" t="s">
        <v>943</v>
      </c>
      <c r="QUC513" s="2" t="s">
        <v>943</v>
      </c>
      <c r="QUD513" s="2" t="s">
        <v>943</v>
      </c>
      <c r="QUE513" s="2" t="s">
        <v>943</v>
      </c>
      <c r="QUF513" s="2" t="s">
        <v>943</v>
      </c>
      <c r="QUG513" s="2" t="s">
        <v>943</v>
      </c>
      <c r="QUH513" s="2" t="s">
        <v>943</v>
      </c>
      <c r="QUI513" s="2" t="s">
        <v>943</v>
      </c>
      <c r="QUJ513" s="2" t="s">
        <v>943</v>
      </c>
      <c r="QUK513" s="2" t="s">
        <v>943</v>
      </c>
      <c r="QUL513" s="2" t="s">
        <v>943</v>
      </c>
      <c r="QUM513" s="2" t="s">
        <v>943</v>
      </c>
      <c r="QUN513" s="2" t="s">
        <v>943</v>
      </c>
      <c r="QUO513" s="2" t="s">
        <v>943</v>
      </c>
      <c r="QUP513" s="2" t="s">
        <v>943</v>
      </c>
      <c r="QUQ513" s="2" t="s">
        <v>943</v>
      </c>
      <c r="QUR513" s="2" t="s">
        <v>943</v>
      </c>
      <c r="QUS513" s="2" t="s">
        <v>943</v>
      </c>
      <c r="QUT513" s="2" t="s">
        <v>943</v>
      </c>
      <c r="QUU513" s="2" t="s">
        <v>943</v>
      </c>
      <c r="QUV513" s="2" t="s">
        <v>943</v>
      </c>
      <c r="QUW513" s="2" t="s">
        <v>943</v>
      </c>
      <c r="QUX513" s="2" t="s">
        <v>943</v>
      </c>
      <c r="QUY513" s="2" t="s">
        <v>943</v>
      </c>
      <c r="QUZ513" s="2" t="s">
        <v>943</v>
      </c>
      <c r="QVA513" s="2" t="s">
        <v>943</v>
      </c>
      <c r="QVB513" s="2" t="s">
        <v>943</v>
      </c>
      <c r="QVC513" s="2" t="s">
        <v>943</v>
      </c>
      <c r="QVD513" s="2" t="s">
        <v>943</v>
      </c>
      <c r="QVE513" s="2" t="s">
        <v>943</v>
      </c>
      <c r="QVF513" s="2" t="s">
        <v>943</v>
      </c>
      <c r="QVG513" s="2" t="s">
        <v>943</v>
      </c>
      <c r="QVH513" s="2" t="s">
        <v>943</v>
      </c>
      <c r="QVI513" s="2" t="s">
        <v>943</v>
      </c>
      <c r="QVJ513" s="2" t="s">
        <v>943</v>
      </c>
      <c r="QVK513" s="2" t="s">
        <v>943</v>
      </c>
      <c r="QVL513" s="2" t="s">
        <v>943</v>
      </c>
      <c r="QVM513" s="2" t="s">
        <v>943</v>
      </c>
      <c r="QVN513" s="2" t="s">
        <v>943</v>
      </c>
      <c r="QVO513" s="2" t="s">
        <v>943</v>
      </c>
      <c r="QVP513" s="2" t="s">
        <v>943</v>
      </c>
      <c r="QVQ513" s="2" t="s">
        <v>943</v>
      </c>
      <c r="QVR513" s="2" t="s">
        <v>943</v>
      </c>
      <c r="QVS513" s="2" t="s">
        <v>943</v>
      </c>
      <c r="QVT513" s="2" t="s">
        <v>943</v>
      </c>
      <c r="QVU513" s="2" t="s">
        <v>943</v>
      </c>
      <c r="QVV513" s="2" t="s">
        <v>943</v>
      </c>
      <c r="QVW513" s="2" t="s">
        <v>943</v>
      </c>
      <c r="QVX513" s="2" t="s">
        <v>943</v>
      </c>
      <c r="QVY513" s="2" t="s">
        <v>943</v>
      </c>
      <c r="QVZ513" s="2" t="s">
        <v>943</v>
      </c>
      <c r="QWA513" s="2" t="s">
        <v>943</v>
      </c>
      <c r="QWB513" s="2" t="s">
        <v>943</v>
      </c>
      <c r="QWC513" s="2" t="s">
        <v>943</v>
      </c>
      <c r="QWD513" s="2" t="s">
        <v>943</v>
      </c>
      <c r="QWE513" s="2" t="s">
        <v>943</v>
      </c>
      <c r="QWF513" s="2" t="s">
        <v>943</v>
      </c>
      <c r="QWG513" s="2" t="s">
        <v>943</v>
      </c>
      <c r="QWH513" s="2" t="s">
        <v>943</v>
      </c>
      <c r="QWI513" s="2" t="s">
        <v>943</v>
      </c>
      <c r="QWJ513" s="2" t="s">
        <v>943</v>
      </c>
      <c r="QWK513" s="2" t="s">
        <v>943</v>
      </c>
      <c r="QWL513" s="2" t="s">
        <v>943</v>
      </c>
      <c r="QWM513" s="2" t="s">
        <v>943</v>
      </c>
      <c r="QWN513" s="2" t="s">
        <v>943</v>
      </c>
      <c r="QWO513" s="2" t="s">
        <v>943</v>
      </c>
      <c r="QWP513" s="2" t="s">
        <v>943</v>
      </c>
      <c r="QWQ513" s="2" t="s">
        <v>943</v>
      </c>
      <c r="QWR513" s="2" t="s">
        <v>943</v>
      </c>
      <c r="QWS513" s="2" t="s">
        <v>943</v>
      </c>
      <c r="QWT513" s="2" t="s">
        <v>943</v>
      </c>
      <c r="QWU513" s="2" t="s">
        <v>943</v>
      </c>
      <c r="QWV513" s="2" t="s">
        <v>943</v>
      </c>
      <c r="QWW513" s="2" t="s">
        <v>943</v>
      </c>
      <c r="QWX513" s="2" t="s">
        <v>943</v>
      </c>
      <c r="QWY513" s="2" t="s">
        <v>943</v>
      </c>
      <c r="QWZ513" s="2" t="s">
        <v>943</v>
      </c>
      <c r="QXA513" s="2" t="s">
        <v>943</v>
      </c>
      <c r="QXB513" s="2" t="s">
        <v>943</v>
      </c>
      <c r="QXC513" s="2" t="s">
        <v>943</v>
      </c>
      <c r="QXD513" s="2" t="s">
        <v>943</v>
      </c>
      <c r="QXE513" s="2" t="s">
        <v>943</v>
      </c>
      <c r="QXF513" s="2" t="s">
        <v>943</v>
      </c>
      <c r="QXG513" s="2" t="s">
        <v>943</v>
      </c>
      <c r="QXH513" s="2" t="s">
        <v>943</v>
      </c>
      <c r="QXI513" s="2" t="s">
        <v>943</v>
      </c>
      <c r="QXJ513" s="2" t="s">
        <v>943</v>
      </c>
      <c r="QXK513" s="2" t="s">
        <v>943</v>
      </c>
      <c r="QXL513" s="2" t="s">
        <v>943</v>
      </c>
      <c r="QXM513" s="2" t="s">
        <v>943</v>
      </c>
      <c r="QXN513" s="2" t="s">
        <v>943</v>
      </c>
      <c r="QXO513" s="2" t="s">
        <v>943</v>
      </c>
      <c r="QXP513" s="2" t="s">
        <v>943</v>
      </c>
      <c r="QXQ513" s="2" t="s">
        <v>943</v>
      </c>
      <c r="QXR513" s="2" t="s">
        <v>943</v>
      </c>
      <c r="QXS513" s="2" t="s">
        <v>943</v>
      </c>
      <c r="QXT513" s="2" t="s">
        <v>943</v>
      </c>
      <c r="QXU513" s="2" t="s">
        <v>943</v>
      </c>
      <c r="QXV513" s="2" t="s">
        <v>943</v>
      </c>
      <c r="QXW513" s="2" t="s">
        <v>943</v>
      </c>
      <c r="QXX513" s="2" t="s">
        <v>943</v>
      </c>
      <c r="QXY513" s="2" t="s">
        <v>943</v>
      </c>
      <c r="QXZ513" s="2" t="s">
        <v>943</v>
      </c>
      <c r="QYA513" s="2" t="s">
        <v>943</v>
      </c>
      <c r="QYB513" s="2" t="s">
        <v>943</v>
      </c>
      <c r="QYC513" s="2" t="s">
        <v>943</v>
      </c>
      <c r="QYD513" s="2" t="s">
        <v>943</v>
      </c>
      <c r="QYE513" s="2" t="s">
        <v>943</v>
      </c>
      <c r="QYF513" s="2" t="s">
        <v>943</v>
      </c>
      <c r="QYG513" s="2" t="s">
        <v>943</v>
      </c>
      <c r="QYH513" s="2" t="s">
        <v>943</v>
      </c>
      <c r="QYI513" s="2" t="s">
        <v>943</v>
      </c>
      <c r="QYJ513" s="2" t="s">
        <v>943</v>
      </c>
      <c r="QYK513" s="2" t="s">
        <v>943</v>
      </c>
      <c r="QYL513" s="2" t="s">
        <v>943</v>
      </c>
      <c r="QYM513" s="2" t="s">
        <v>943</v>
      </c>
      <c r="QYN513" s="2" t="s">
        <v>943</v>
      </c>
      <c r="QYO513" s="2" t="s">
        <v>943</v>
      </c>
      <c r="QYP513" s="2" t="s">
        <v>943</v>
      </c>
      <c r="QYQ513" s="2" t="s">
        <v>943</v>
      </c>
      <c r="QYR513" s="2" t="s">
        <v>943</v>
      </c>
      <c r="QYS513" s="2" t="s">
        <v>943</v>
      </c>
      <c r="QYT513" s="2" t="s">
        <v>943</v>
      </c>
      <c r="QYU513" s="2" t="s">
        <v>943</v>
      </c>
      <c r="QYV513" s="2" t="s">
        <v>943</v>
      </c>
      <c r="QYW513" s="2" t="s">
        <v>943</v>
      </c>
      <c r="QYX513" s="2" t="s">
        <v>943</v>
      </c>
      <c r="QYY513" s="2" t="s">
        <v>943</v>
      </c>
      <c r="QYZ513" s="2" t="s">
        <v>943</v>
      </c>
      <c r="QZA513" s="2" t="s">
        <v>943</v>
      </c>
      <c r="QZB513" s="2" t="s">
        <v>943</v>
      </c>
      <c r="QZC513" s="2" t="s">
        <v>943</v>
      </c>
      <c r="QZD513" s="2" t="s">
        <v>943</v>
      </c>
      <c r="QZE513" s="2" t="s">
        <v>943</v>
      </c>
      <c r="QZF513" s="2" t="s">
        <v>943</v>
      </c>
      <c r="QZG513" s="2" t="s">
        <v>943</v>
      </c>
      <c r="QZH513" s="2" t="s">
        <v>943</v>
      </c>
      <c r="QZI513" s="2" t="s">
        <v>943</v>
      </c>
      <c r="QZJ513" s="2" t="s">
        <v>943</v>
      </c>
      <c r="QZK513" s="2" t="s">
        <v>943</v>
      </c>
      <c r="QZL513" s="2" t="s">
        <v>943</v>
      </c>
      <c r="QZM513" s="2" t="s">
        <v>943</v>
      </c>
      <c r="QZN513" s="2" t="s">
        <v>943</v>
      </c>
      <c r="QZO513" s="2" t="s">
        <v>943</v>
      </c>
      <c r="QZP513" s="2" t="s">
        <v>943</v>
      </c>
      <c r="QZQ513" s="2" t="s">
        <v>943</v>
      </c>
      <c r="QZR513" s="2" t="s">
        <v>943</v>
      </c>
      <c r="QZS513" s="2" t="s">
        <v>943</v>
      </c>
      <c r="QZT513" s="2" t="s">
        <v>943</v>
      </c>
      <c r="QZU513" s="2" t="s">
        <v>943</v>
      </c>
      <c r="QZV513" s="2" t="s">
        <v>943</v>
      </c>
      <c r="QZW513" s="2" t="s">
        <v>943</v>
      </c>
      <c r="QZX513" s="2" t="s">
        <v>943</v>
      </c>
      <c r="QZY513" s="2" t="s">
        <v>943</v>
      </c>
      <c r="QZZ513" s="2" t="s">
        <v>943</v>
      </c>
      <c r="RAA513" s="2" t="s">
        <v>943</v>
      </c>
      <c r="RAB513" s="2" t="s">
        <v>943</v>
      </c>
      <c r="RAC513" s="2" t="s">
        <v>943</v>
      </c>
      <c r="RAD513" s="2" t="s">
        <v>943</v>
      </c>
      <c r="RAE513" s="2" t="s">
        <v>943</v>
      </c>
      <c r="RAF513" s="2" t="s">
        <v>943</v>
      </c>
      <c r="RAG513" s="2" t="s">
        <v>943</v>
      </c>
      <c r="RAH513" s="2" t="s">
        <v>943</v>
      </c>
      <c r="RAI513" s="2" t="s">
        <v>943</v>
      </c>
      <c r="RAJ513" s="2" t="s">
        <v>943</v>
      </c>
      <c r="RAK513" s="2" t="s">
        <v>943</v>
      </c>
      <c r="RAL513" s="2" t="s">
        <v>943</v>
      </c>
      <c r="RAM513" s="2" t="s">
        <v>943</v>
      </c>
      <c r="RAN513" s="2" t="s">
        <v>943</v>
      </c>
      <c r="RAO513" s="2" t="s">
        <v>943</v>
      </c>
      <c r="RAP513" s="2" t="s">
        <v>943</v>
      </c>
      <c r="RAQ513" s="2" t="s">
        <v>943</v>
      </c>
      <c r="RAR513" s="2" t="s">
        <v>943</v>
      </c>
      <c r="RAS513" s="2" t="s">
        <v>943</v>
      </c>
      <c r="RAT513" s="2" t="s">
        <v>943</v>
      </c>
      <c r="RAU513" s="2" t="s">
        <v>943</v>
      </c>
      <c r="RAV513" s="2" t="s">
        <v>943</v>
      </c>
      <c r="RAW513" s="2" t="s">
        <v>943</v>
      </c>
      <c r="RAX513" s="2" t="s">
        <v>943</v>
      </c>
      <c r="RAY513" s="2" t="s">
        <v>943</v>
      </c>
      <c r="RAZ513" s="2" t="s">
        <v>943</v>
      </c>
      <c r="RBA513" s="2" t="s">
        <v>943</v>
      </c>
      <c r="RBB513" s="2" t="s">
        <v>943</v>
      </c>
      <c r="RBC513" s="2" t="s">
        <v>943</v>
      </c>
      <c r="RBD513" s="2" t="s">
        <v>943</v>
      </c>
      <c r="RBE513" s="2" t="s">
        <v>943</v>
      </c>
      <c r="RBF513" s="2" t="s">
        <v>943</v>
      </c>
      <c r="RBG513" s="2" t="s">
        <v>943</v>
      </c>
      <c r="RBH513" s="2" t="s">
        <v>943</v>
      </c>
      <c r="RBI513" s="2" t="s">
        <v>943</v>
      </c>
      <c r="RBJ513" s="2" t="s">
        <v>943</v>
      </c>
      <c r="RBK513" s="2" t="s">
        <v>943</v>
      </c>
      <c r="RBL513" s="2" t="s">
        <v>943</v>
      </c>
      <c r="RBM513" s="2" t="s">
        <v>943</v>
      </c>
      <c r="RBN513" s="2" t="s">
        <v>943</v>
      </c>
      <c r="RBO513" s="2" t="s">
        <v>943</v>
      </c>
      <c r="RBP513" s="2" t="s">
        <v>943</v>
      </c>
      <c r="RBQ513" s="2" t="s">
        <v>943</v>
      </c>
      <c r="RBR513" s="2" t="s">
        <v>943</v>
      </c>
      <c r="RBS513" s="2" t="s">
        <v>943</v>
      </c>
      <c r="RBT513" s="2" t="s">
        <v>943</v>
      </c>
      <c r="RBU513" s="2" t="s">
        <v>943</v>
      </c>
      <c r="RBV513" s="2" t="s">
        <v>943</v>
      </c>
      <c r="RBW513" s="2" t="s">
        <v>943</v>
      </c>
      <c r="RBX513" s="2" t="s">
        <v>943</v>
      </c>
      <c r="RBY513" s="2" t="s">
        <v>943</v>
      </c>
      <c r="RBZ513" s="2" t="s">
        <v>943</v>
      </c>
      <c r="RCA513" s="2" t="s">
        <v>943</v>
      </c>
      <c r="RCB513" s="2" t="s">
        <v>943</v>
      </c>
      <c r="RCC513" s="2" t="s">
        <v>943</v>
      </c>
      <c r="RCD513" s="2" t="s">
        <v>943</v>
      </c>
      <c r="RCE513" s="2" t="s">
        <v>943</v>
      </c>
      <c r="RCF513" s="2" t="s">
        <v>943</v>
      </c>
      <c r="RCG513" s="2" t="s">
        <v>943</v>
      </c>
      <c r="RCH513" s="2" t="s">
        <v>943</v>
      </c>
      <c r="RCI513" s="2" t="s">
        <v>943</v>
      </c>
      <c r="RCJ513" s="2" t="s">
        <v>943</v>
      </c>
      <c r="RCK513" s="2" t="s">
        <v>943</v>
      </c>
      <c r="RCL513" s="2" t="s">
        <v>943</v>
      </c>
      <c r="RCM513" s="2" t="s">
        <v>943</v>
      </c>
      <c r="RCN513" s="2" t="s">
        <v>943</v>
      </c>
      <c r="RCO513" s="2" t="s">
        <v>943</v>
      </c>
      <c r="RCP513" s="2" t="s">
        <v>943</v>
      </c>
      <c r="RCQ513" s="2" t="s">
        <v>943</v>
      </c>
      <c r="RCR513" s="2" t="s">
        <v>943</v>
      </c>
      <c r="RCS513" s="2" t="s">
        <v>943</v>
      </c>
      <c r="RCT513" s="2" t="s">
        <v>943</v>
      </c>
      <c r="RCU513" s="2" t="s">
        <v>943</v>
      </c>
      <c r="RCV513" s="2" t="s">
        <v>943</v>
      </c>
      <c r="RCW513" s="2" t="s">
        <v>943</v>
      </c>
      <c r="RCX513" s="2" t="s">
        <v>943</v>
      </c>
      <c r="RCY513" s="2" t="s">
        <v>943</v>
      </c>
      <c r="RCZ513" s="2" t="s">
        <v>943</v>
      </c>
      <c r="RDA513" s="2" t="s">
        <v>943</v>
      </c>
      <c r="RDB513" s="2" t="s">
        <v>943</v>
      </c>
      <c r="RDC513" s="2" t="s">
        <v>943</v>
      </c>
      <c r="RDD513" s="2" t="s">
        <v>943</v>
      </c>
      <c r="RDE513" s="2" t="s">
        <v>943</v>
      </c>
      <c r="RDF513" s="2" t="s">
        <v>943</v>
      </c>
      <c r="RDG513" s="2" t="s">
        <v>943</v>
      </c>
      <c r="RDH513" s="2" t="s">
        <v>943</v>
      </c>
      <c r="RDI513" s="2" t="s">
        <v>943</v>
      </c>
      <c r="RDJ513" s="2" t="s">
        <v>943</v>
      </c>
      <c r="RDK513" s="2" t="s">
        <v>943</v>
      </c>
      <c r="RDL513" s="2" t="s">
        <v>943</v>
      </c>
      <c r="RDM513" s="2" t="s">
        <v>943</v>
      </c>
      <c r="RDN513" s="2" t="s">
        <v>943</v>
      </c>
      <c r="RDO513" s="2" t="s">
        <v>943</v>
      </c>
      <c r="RDP513" s="2" t="s">
        <v>943</v>
      </c>
      <c r="RDQ513" s="2" t="s">
        <v>943</v>
      </c>
      <c r="RDR513" s="2" t="s">
        <v>943</v>
      </c>
      <c r="RDS513" s="2" t="s">
        <v>943</v>
      </c>
      <c r="RDT513" s="2" t="s">
        <v>943</v>
      </c>
      <c r="RDU513" s="2" t="s">
        <v>943</v>
      </c>
      <c r="RDV513" s="2" t="s">
        <v>943</v>
      </c>
      <c r="RDW513" s="2" t="s">
        <v>943</v>
      </c>
      <c r="RDX513" s="2" t="s">
        <v>943</v>
      </c>
      <c r="RDY513" s="2" t="s">
        <v>943</v>
      </c>
      <c r="RDZ513" s="2" t="s">
        <v>943</v>
      </c>
      <c r="REA513" s="2" t="s">
        <v>943</v>
      </c>
      <c r="REB513" s="2" t="s">
        <v>943</v>
      </c>
      <c r="REC513" s="2" t="s">
        <v>943</v>
      </c>
      <c r="RED513" s="2" t="s">
        <v>943</v>
      </c>
      <c r="REE513" s="2" t="s">
        <v>943</v>
      </c>
      <c r="REF513" s="2" t="s">
        <v>943</v>
      </c>
      <c r="REG513" s="2" t="s">
        <v>943</v>
      </c>
      <c r="REH513" s="2" t="s">
        <v>943</v>
      </c>
      <c r="REI513" s="2" t="s">
        <v>943</v>
      </c>
      <c r="REJ513" s="2" t="s">
        <v>943</v>
      </c>
      <c r="REK513" s="2" t="s">
        <v>943</v>
      </c>
      <c r="REL513" s="2" t="s">
        <v>943</v>
      </c>
      <c r="REM513" s="2" t="s">
        <v>943</v>
      </c>
      <c r="REN513" s="2" t="s">
        <v>943</v>
      </c>
      <c r="REO513" s="2" t="s">
        <v>943</v>
      </c>
      <c r="REP513" s="2" t="s">
        <v>943</v>
      </c>
      <c r="REQ513" s="2" t="s">
        <v>943</v>
      </c>
      <c r="RER513" s="2" t="s">
        <v>943</v>
      </c>
      <c r="RES513" s="2" t="s">
        <v>943</v>
      </c>
      <c r="RET513" s="2" t="s">
        <v>943</v>
      </c>
      <c r="REU513" s="2" t="s">
        <v>943</v>
      </c>
      <c r="REV513" s="2" t="s">
        <v>943</v>
      </c>
      <c r="REW513" s="2" t="s">
        <v>943</v>
      </c>
      <c r="REX513" s="2" t="s">
        <v>943</v>
      </c>
      <c r="REY513" s="2" t="s">
        <v>943</v>
      </c>
      <c r="REZ513" s="2" t="s">
        <v>943</v>
      </c>
      <c r="RFA513" s="2" t="s">
        <v>943</v>
      </c>
      <c r="RFB513" s="2" t="s">
        <v>943</v>
      </c>
      <c r="RFC513" s="2" t="s">
        <v>943</v>
      </c>
      <c r="RFD513" s="2" t="s">
        <v>943</v>
      </c>
      <c r="RFE513" s="2" t="s">
        <v>943</v>
      </c>
      <c r="RFF513" s="2" t="s">
        <v>943</v>
      </c>
      <c r="RFG513" s="2" t="s">
        <v>943</v>
      </c>
      <c r="RFH513" s="2" t="s">
        <v>943</v>
      </c>
      <c r="RFI513" s="2" t="s">
        <v>943</v>
      </c>
      <c r="RFJ513" s="2" t="s">
        <v>943</v>
      </c>
      <c r="RFK513" s="2" t="s">
        <v>943</v>
      </c>
      <c r="RFL513" s="2" t="s">
        <v>943</v>
      </c>
      <c r="RFM513" s="2" t="s">
        <v>943</v>
      </c>
      <c r="RFN513" s="2" t="s">
        <v>943</v>
      </c>
      <c r="RFO513" s="2" t="s">
        <v>943</v>
      </c>
      <c r="RFP513" s="2" t="s">
        <v>943</v>
      </c>
      <c r="RFQ513" s="2" t="s">
        <v>943</v>
      </c>
      <c r="RFR513" s="2" t="s">
        <v>943</v>
      </c>
      <c r="RFS513" s="2" t="s">
        <v>943</v>
      </c>
      <c r="RFT513" s="2" t="s">
        <v>943</v>
      </c>
      <c r="RFU513" s="2" t="s">
        <v>943</v>
      </c>
      <c r="RFV513" s="2" t="s">
        <v>943</v>
      </c>
      <c r="RFW513" s="2" t="s">
        <v>943</v>
      </c>
      <c r="RFX513" s="2" t="s">
        <v>943</v>
      </c>
      <c r="RFY513" s="2" t="s">
        <v>943</v>
      </c>
      <c r="RFZ513" s="2" t="s">
        <v>943</v>
      </c>
      <c r="RGA513" s="2" t="s">
        <v>943</v>
      </c>
      <c r="RGB513" s="2" t="s">
        <v>943</v>
      </c>
      <c r="RGC513" s="2" t="s">
        <v>943</v>
      </c>
      <c r="RGD513" s="2" t="s">
        <v>943</v>
      </c>
      <c r="RGE513" s="2" t="s">
        <v>943</v>
      </c>
      <c r="RGF513" s="2" t="s">
        <v>943</v>
      </c>
      <c r="RGG513" s="2" t="s">
        <v>943</v>
      </c>
      <c r="RGH513" s="2" t="s">
        <v>943</v>
      </c>
      <c r="RGI513" s="2" t="s">
        <v>943</v>
      </c>
      <c r="RGJ513" s="2" t="s">
        <v>943</v>
      </c>
      <c r="RGK513" s="2" t="s">
        <v>943</v>
      </c>
      <c r="RGL513" s="2" t="s">
        <v>943</v>
      </c>
      <c r="RGM513" s="2" t="s">
        <v>943</v>
      </c>
      <c r="RGN513" s="2" t="s">
        <v>943</v>
      </c>
      <c r="RGO513" s="2" t="s">
        <v>943</v>
      </c>
      <c r="RGP513" s="2" t="s">
        <v>943</v>
      </c>
      <c r="RGQ513" s="2" t="s">
        <v>943</v>
      </c>
      <c r="RGR513" s="2" t="s">
        <v>943</v>
      </c>
      <c r="RGS513" s="2" t="s">
        <v>943</v>
      </c>
      <c r="RGT513" s="2" t="s">
        <v>943</v>
      </c>
      <c r="RGU513" s="2" t="s">
        <v>943</v>
      </c>
      <c r="RGV513" s="2" t="s">
        <v>943</v>
      </c>
      <c r="RGW513" s="2" t="s">
        <v>943</v>
      </c>
      <c r="RGX513" s="2" t="s">
        <v>943</v>
      </c>
      <c r="RGY513" s="2" t="s">
        <v>943</v>
      </c>
      <c r="RGZ513" s="2" t="s">
        <v>943</v>
      </c>
      <c r="RHA513" s="2" t="s">
        <v>943</v>
      </c>
      <c r="RHB513" s="2" t="s">
        <v>943</v>
      </c>
      <c r="RHC513" s="2" t="s">
        <v>943</v>
      </c>
      <c r="RHD513" s="2" t="s">
        <v>943</v>
      </c>
      <c r="RHE513" s="2" t="s">
        <v>943</v>
      </c>
      <c r="RHF513" s="2" t="s">
        <v>943</v>
      </c>
      <c r="RHG513" s="2" t="s">
        <v>943</v>
      </c>
      <c r="RHH513" s="2" t="s">
        <v>943</v>
      </c>
      <c r="RHI513" s="2" t="s">
        <v>943</v>
      </c>
      <c r="RHJ513" s="2" t="s">
        <v>943</v>
      </c>
      <c r="RHK513" s="2" t="s">
        <v>943</v>
      </c>
      <c r="RHL513" s="2" t="s">
        <v>943</v>
      </c>
      <c r="RHM513" s="2" t="s">
        <v>943</v>
      </c>
      <c r="RHN513" s="2" t="s">
        <v>943</v>
      </c>
      <c r="RHO513" s="2" t="s">
        <v>943</v>
      </c>
      <c r="RHP513" s="2" t="s">
        <v>943</v>
      </c>
      <c r="RHQ513" s="2" t="s">
        <v>943</v>
      </c>
      <c r="RHR513" s="2" t="s">
        <v>943</v>
      </c>
      <c r="RHS513" s="2" t="s">
        <v>943</v>
      </c>
      <c r="RHT513" s="2" t="s">
        <v>943</v>
      </c>
      <c r="RHU513" s="2" t="s">
        <v>943</v>
      </c>
      <c r="RHV513" s="2" t="s">
        <v>943</v>
      </c>
      <c r="RHW513" s="2" t="s">
        <v>943</v>
      </c>
      <c r="RHX513" s="2" t="s">
        <v>943</v>
      </c>
      <c r="RHY513" s="2" t="s">
        <v>943</v>
      </c>
      <c r="RHZ513" s="2" t="s">
        <v>943</v>
      </c>
      <c r="RIA513" s="2" t="s">
        <v>943</v>
      </c>
      <c r="RIB513" s="2" t="s">
        <v>943</v>
      </c>
      <c r="RIC513" s="2" t="s">
        <v>943</v>
      </c>
      <c r="RID513" s="2" t="s">
        <v>943</v>
      </c>
      <c r="RIE513" s="2" t="s">
        <v>943</v>
      </c>
      <c r="RIF513" s="2" t="s">
        <v>943</v>
      </c>
      <c r="RIG513" s="2" t="s">
        <v>943</v>
      </c>
      <c r="RIH513" s="2" t="s">
        <v>943</v>
      </c>
      <c r="RII513" s="2" t="s">
        <v>943</v>
      </c>
      <c r="RIJ513" s="2" t="s">
        <v>943</v>
      </c>
      <c r="RIK513" s="2" t="s">
        <v>943</v>
      </c>
      <c r="RIL513" s="2" t="s">
        <v>943</v>
      </c>
      <c r="RIM513" s="2" t="s">
        <v>943</v>
      </c>
      <c r="RIN513" s="2" t="s">
        <v>943</v>
      </c>
      <c r="RIO513" s="2" t="s">
        <v>943</v>
      </c>
      <c r="RIP513" s="2" t="s">
        <v>943</v>
      </c>
      <c r="RIQ513" s="2" t="s">
        <v>943</v>
      </c>
      <c r="RIR513" s="2" t="s">
        <v>943</v>
      </c>
      <c r="RIS513" s="2" t="s">
        <v>943</v>
      </c>
      <c r="RIT513" s="2" t="s">
        <v>943</v>
      </c>
      <c r="RIU513" s="2" t="s">
        <v>943</v>
      </c>
      <c r="RIV513" s="2" t="s">
        <v>943</v>
      </c>
      <c r="RIW513" s="2" t="s">
        <v>943</v>
      </c>
      <c r="RIX513" s="2" t="s">
        <v>943</v>
      </c>
      <c r="RIY513" s="2" t="s">
        <v>943</v>
      </c>
      <c r="RIZ513" s="2" t="s">
        <v>943</v>
      </c>
      <c r="RJA513" s="2" t="s">
        <v>943</v>
      </c>
      <c r="RJB513" s="2" t="s">
        <v>943</v>
      </c>
      <c r="RJC513" s="2" t="s">
        <v>943</v>
      </c>
      <c r="RJD513" s="2" t="s">
        <v>943</v>
      </c>
      <c r="RJE513" s="2" t="s">
        <v>943</v>
      </c>
      <c r="RJF513" s="2" t="s">
        <v>943</v>
      </c>
      <c r="RJG513" s="2" t="s">
        <v>943</v>
      </c>
      <c r="RJH513" s="2" t="s">
        <v>943</v>
      </c>
      <c r="RJI513" s="2" t="s">
        <v>943</v>
      </c>
      <c r="RJJ513" s="2" t="s">
        <v>943</v>
      </c>
      <c r="RJK513" s="2" t="s">
        <v>943</v>
      </c>
      <c r="RJL513" s="2" t="s">
        <v>943</v>
      </c>
      <c r="RJM513" s="2" t="s">
        <v>943</v>
      </c>
      <c r="RJN513" s="2" t="s">
        <v>943</v>
      </c>
      <c r="RJO513" s="2" t="s">
        <v>943</v>
      </c>
      <c r="RJP513" s="2" t="s">
        <v>943</v>
      </c>
      <c r="RJQ513" s="2" t="s">
        <v>943</v>
      </c>
      <c r="RJR513" s="2" t="s">
        <v>943</v>
      </c>
      <c r="RJS513" s="2" t="s">
        <v>943</v>
      </c>
      <c r="RJT513" s="2" t="s">
        <v>943</v>
      </c>
      <c r="RJU513" s="2" t="s">
        <v>943</v>
      </c>
      <c r="RJV513" s="2" t="s">
        <v>943</v>
      </c>
      <c r="RJW513" s="2" t="s">
        <v>943</v>
      </c>
      <c r="RJX513" s="2" t="s">
        <v>943</v>
      </c>
      <c r="RJY513" s="2" t="s">
        <v>943</v>
      </c>
      <c r="RJZ513" s="2" t="s">
        <v>943</v>
      </c>
      <c r="RKA513" s="2" t="s">
        <v>943</v>
      </c>
      <c r="RKB513" s="2" t="s">
        <v>943</v>
      </c>
      <c r="RKC513" s="2" t="s">
        <v>943</v>
      </c>
      <c r="RKD513" s="2" t="s">
        <v>943</v>
      </c>
      <c r="RKE513" s="2" t="s">
        <v>943</v>
      </c>
      <c r="RKF513" s="2" t="s">
        <v>943</v>
      </c>
      <c r="RKG513" s="2" t="s">
        <v>943</v>
      </c>
      <c r="RKH513" s="2" t="s">
        <v>943</v>
      </c>
      <c r="RKI513" s="2" t="s">
        <v>943</v>
      </c>
      <c r="RKJ513" s="2" t="s">
        <v>943</v>
      </c>
      <c r="RKK513" s="2" t="s">
        <v>943</v>
      </c>
      <c r="RKL513" s="2" t="s">
        <v>943</v>
      </c>
      <c r="RKM513" s="2" t="s">
        <v>943</v>
      </c>
      <c r="RKN513" s="2" t="s">
        <v>943</v>
      </c>
      <c r="RKO513" s="2" t="s">
        <v>943</v>
      </c>
      <c r="RKP513" s="2" t="s">
        <v>943</v>
      </c>
      <c r="RKQ513" s="2" t="s">
        <v>943</v>
      </c>
      <c r="RKR513" s="2" t="s">
        <v>943</v>
      </c>
      <c r="RKS513" s="2" t="s">
        <v>943</v>
      </c>
      <c r="RKT513" s="2" t="s">
        <v>943</v>
      </c>
      <c r="RKU513" s="2" t="s">
        <v>943</v>
      </c>
      <c r="RKV513" s="2" t="s">
        <v>943</v>
      </c>
      <c r="RKW513" s="2" t="s">
        <v>943</v>
      </c>
      <c r="RKX513" s="2" t="s">
        <v>943</v>
      </c>
      <c r="RKY513" s="2" t="s">
        <v>943</v>
      </c>
      <c r="RKZ513" s="2" t="s">
        <v>943</v>
      </c>
      <c r="RLA513" s="2" t="s">
        <v>943</v>
      </c>
      <c r="RLB513" s="2" t="s">
        <v>943</v>
      </c>
      <c r="RLC513" s="2" t="s">
        <v>943</v>
      </c>
      <c r="RLD513" s="2" t="s">
        <v>943</v>
      </c>
      <c r="RLE513" s="2" t="s">
        <v>943</v>
      </c>
      <c r="RLF513" s="2" t="s">
        <v>943</v>
      </c>
      <c r="RLG513" s="2" t="s">
        <v>943</v>
      </c>
      <c r="RLH513" s="2" t="s">
        <v>943</v>
      </c>
      <c r="RLI513" s="2" t="s">
        <v>943</v>
      </c>
      <c r="RLJ513" s="2" t="s">
        <v>943</v>
      </c>
      <c r="RLK513" s="2" t="s">
        <v>943</v>
      </c>
      <c r="RLL513" s="2" t="s">
        <v>943</v>
      </c>
      <c r="RLM513" s="2" t="s">
        <v>943</v>
      </c>
      <c r="RLN513" s="2" t="s">
        <v>943</v>
      </c>
      <c r="RLO513" s="2" t="s">
        <v>943</v>
      </c>
      <c r="RLP513" s="2" t="s">
        <v>943</v>
      </c>
      <c r="RLQ513" s="2" t="s">
        <v>943</v>
      </c>
      <c r="RLR513" s="2" t="s">
        <v>943</v>
      </c>
      <c r="RLS513" s="2" t="s">
        <v>943</v>
      </c>
      <c r="RLT513" s="2" t="s">
        <v>943</v>
      </c>
      <c r="RLU513" s="2" t="s">
        <v>943</v>
      </c>
      <c r="RLV513" s="2" t="s">
        <v>943</v>
      </c>
      <c r="RLW513" s="2" t="s">
        <v>943</v>
      </c>
      <c r="RLX513" s="2" t="s">
        <v>943</v>
      </c>
      <c r="RLY513" s="2" t="s">
        <v>943</v>
      </c>
      <c r="RLZ513" s="2" t="s">
        <v>943</v>
      </c>
      <c r="RMA513" s="2" t="s">
        <v>943</v>
      </c>
      <c r="RMB513" s="2" t="s">
        <v>943</v>
      </c>
      <c r="RMC513" s="2" t="s">
        <v>943</v>
      </c>
      <c r="RMD513" s="2" t="s">
        <v>943</v>
      </c>
      <c r="RME513" s="2" t="s">
        <v>943</v>
      </c>
      <c r="RMF513" s="2" t="s">
        <v>943</v>
      </c>
      <c r="RMG513" s="2" t="s">
        <v>943</v>
      </c>
      <c r="RMH513" s="2" t="s">
        <v>943</v>
      </c>
      <c r="RMI513" s="2" t="s">
        <v>943</v>
      </c>
      <c r="RMJ513" s="2" t="s">
        <v>943</v>
      </c>
      <c r="RMK513" s="2" t="s">
        <v>943</v>
      </c>
      <c r="RML513" s="2" t="s">
        <v>943</v>
      </c>
      <c r="RMM513" s="2" t="s">
        <v>943</v>
      </c>
      <c r="RMN513" s="2" t="s">
        <v>943</v>
      </c>
      <c r="RMO513" s="2" t="s">
        <v>943</v>
      </c>
      <c r="RMP513" s="2" t="s">
        <v>943</v>
      </c>
      <c r="RMQ513" s="2" t="s">
        <v>943</v>
      </c>
      <c r="RMR513" s="2" t="s">
        <v>943</v>
      </c>
      <c r="RMS513" s="2" t="s">
        <v>943</v>
      </c>
      <c r="RMT513" s="2" t="s">
        <v>943</v>
      </c>
      <c r="RMU513" s="2" t="s">
        <v>943</v>
      </c>
      <c r="RMV513" s="2" t="s">
        <v>943</v>
      </c>
      <c r="RMW513" s="2" t="s">
        <v>943</v>
      </c>
      <c r="RMX513" s="2" t="s">
        <v>943</v>
      </c>
      <c r="RMY513" s="2" t="s">
        <v>943</v>
      </c>
      <c r="RMZ513" s="2" t="s">
        <v>943</v>
      </c>
      <c r="RNA513" s="2" t="s">
        <v>943</v>
      </c>
      <c r="RNB513" s="2" t="s">
        <v>943</v>
      </c>
      <c r="RNC513" s="2" t="s">
        <v>943</v>
      </c>
      <c r="RND513" s="2" t="s">
        <v>943</v>
      </c>
      <c r="RNE513" s="2" t="s">
        <v>943</v>
      </c>
      <c r="RNF513" s="2" t="s">
        <v>943</v>
      </c>
      <c r="RNG513" s="2" t="s">
        <v>943</v>
      </c>
      <c r="RNH513" s="2" t="s">
        <v>943</v>
      </c>
      <c r="RNI513" s="2" t="s">
        <v>943</v>
      </c>
      <c r="RNJ513" s="2" t="s">
        <v>943</v>
      </c>
      <c r="RNK513" s="2" t="s">
        <v>943</v>
      </c>
      <c r="RNL513" s="2" t="s">
        <v>943</v>
      </c>
      <c r="RNM513" s="2" t="s">
        <v>943</v>
      </c>
      <c r="RNN513" s="2" t="s">
        <v>943</v>
      </c>
      <c r="RNO513" s="2" t="s">
        <v>943</v>
      </c>
      <c r="RNP513" s="2" t="s">
        <v>943</v>
      </c>
      <c r="RNQ513" s="2" t="s">
        <v>943</v>
      </c>
      <c r="RNR513" s="2" t="s">
        <v>943</v>
      </c>
      <c r="RNS513" s="2" t="s">
        <v>943</v>
      </c>
      <c r="RNT513" s="2" t="s">
        <v>943</v>
      </c>
      <c r="RNU513" s="2" t="s">
        <v>943</v>
      </c>
      <c r="RNV513" s="2" t="s">
        <v>943</v>
      </c>
      <c r="RNW513" s="2" t="s">
        <v>943</v>
      </c>
      <c r="RNX513" s="2" t="s">
        <v>943</v>
      </c>
      <c r="RNY513" s="2" t="s">
        <v>943</v>
      </c>
      <c r="RNZ513" s="2" t="s">
        <v>943</v>
      </c>
      <c r="ROA513" s="2" t="s">
        <v>943</v>
      </c>
      <c r="ROB513" s="2" t="s">
        <v>943</v>
      </c>
      <c r="ROC513" s="2" t="s">
        <v>943</v>
      </c>
      <c r="ROD513" s="2" t="s">
        <v>943</v>
      </c>
      <c r="ROE513" s="2" t="s">
        <v>943</v>
      </c>
      <c r="ROF513" s="2" t="s">
        <v>943</v>
      </c>
      <c r="ROG513" s="2" t="s">
        <v>943</v>
      </c>
      <c r="ROH513" s="2" t="s">
        <v>943</v>
      </c>
      <c r="ROI513" s="2" t="s">
        <v>943</v>
      </c>
      <c r="ROJ513" s="2" t="s">
        <v>943</v>
      </c>
      <c r="ROK513" s="2" t="s">
        <v>943</v>
      </c>
      <c r="ROL513" s="2" t="s">
        <v>943</v>
      </c>
      <c r="ROM513" s="2" t="s">
        <v>943</v>
      </c>
      <c r="RON513" s="2" t="s">
        <v>943</v>
      </c>
      <c r="ROO513" s="2" t="s">
        <v>943</v>
      </c>
      <c r="ROP513" s="2" t="s">
        <v>943</v>
      </c>
      <c r="ROQ513" s="2" t="s">
        <v>943</v>
      </c>
      <c r="ROR513" s="2" t="s">
        <v>943</v>
      </c>
      <c r="ROS513" s="2" t="s">
        <v>943</v>
      </c>
      <c r="ROT513" s="2" t="s">
        <v>943</v>
      </c>
      <c r="ROU513" s="2" t="s">
        <v>943</v>
      </c>
      <c r="ROV513" s="2" t="s">
        <v>943</v>
      </c>
      <c r="ROW513" s="2" t="s">
        <v>943</v>
      </c>
      <c r="ROX513" s="2" t="s">
        <v>943</v>
      </c>
      <c r="ROY513" s="2" t="s">
        <v>943</v>
      </c>
      <c r="ROZ513" s="2" t="s">
        <v>943</v>
      </c>
      <c r="RPA513" s="2" t="s">
        <v>943</v>
      </c>
      <c r="RPB513" s="2" t="s">
        <v>943</v>
      </c>
      <c r="RPC513" s="2" t="s">
        <v>943</v>
      </c>
      <c r="RPD513" s="2" t="s">
        <v>943</v>
      </c>
      <c r="RPE513" s="2" t="s">
        <v>943</v>
      </c>
      <c r="RPF513" s="2" t="s">
        <v>943</v>
      </c>
      <c r="RPG513" s="2" t="s">
        <v>943</v>
      </c>
      <c r="RPH513" s="2" t="s">
        <v>943</v>
      </c>
      <c r="RPI513" s="2" t="s">
        <v>943</v>
      </c>
      <c r="RPJ513" s="2" t="s">
        <v>943</v>
      </c>
      <c r="RPK513" s="2" t="s">
        <v>943</v>
      </c>
      <c r="RPL513" s="2" t="s">
        <v>943</v>
      </c>
      <c r="RPM513" s="2" t="s">
        <v>943</v>
      </c>
      <c r="RPN513" s="2" t="s">
        <v>943</v>
      </c>
      <c r="RPO513" s="2" t="s">
        <v>943</v>
      </c>
      <c r="RPP513" s="2" t="s">
        <v>943</v>
      </c>
      <c r="RPQ513" s="2" t="s">
        <v>943</v>
      </c>
      <c r="RPR513" s="2" t="s">
        <v>943</v>
      </c>
      <c r="RPS513" s="2" t="s">
        <v>943</v>
      </c>
      <c r="RPT513" s="2" t="s">
        <v>943</v>
      </c>
      <c r="RPU513" s="2" t="s">
        <v>943</v>
      </c>
      <c r="RPV513" s="2" t="s">
        <v>943</v>
      </c>
      <c r="RPW513" s="2" t="s">
        <v>943</v>
      </c>
      <c r="RPX513" s="2" t="s">
        <v>943</v>
      </c>
      <c r="RPY513" s="2" t="s">
        <v>943</v>
      </c>
      <c r="RPZ513" s="2" t="s">
        <v>943</v>
      </c>
      <c r="RQA513" s="2" t="s">
        <v>943</v>
      </c>
      <c r="RQB513" s="2" t="s">
        <v>943</v>
      </c>
      <c r="RQC513" s="2" t="s">
        <v>943</v>
      </c>
      <c r="RQD513" s="2" t="s">
        <v>943</v>
      </c>
      <c r="RQE513" s="2" t="s">
        <v>943</v>
      </c>
      <c r="RQF513" s="2" t="s">
        <v>943</v>
      </c>
      <c r="RQG513" s="2" t="s">
        <v>943</v>
      </c>
      <c r="RQH513" s="2" t="s">
        <v>943</v>
      </c>
      <c r="RQI513" s="2" t="s">
        <v>943</v>
      </c>
      <c r="RQJ513" s="2" t="s">
        <v>943</v>
      </c>
      <c r="RQK513" s="2" t="s">
        <v>943</v>
      </c>
      <c r="RQL513" s="2" t="s">
        <v>943</v>
      </c>
      <c r="RQM513" s="2" t="s">
        <v>943</v>
      </c>
      <c r="RQN513" s="2" t="s">
        <v>943</v>
      </c>
      <c r="RQO513" s="2" t="s">
        <v>943</v>
      </c>
      <c r="RQP513" s="2" t="s">
        <v>943</v>
      </c>
      <c r="RQQ513" s="2" t="s">
        <v>943</v>
      </c>
      <c r="RQR513" s="2" t="s">
        <v>943</v>
      </c>
      <c r="RQS513" s="2" t="s">
        <v>943</v>
      </c>
      <c r="RQT513" s="2" t="s">
        <v>943</v>
      </c>
      <c r="RQU513" s="2" t="s">
        <v>943</v>
      </c>
      <c r="RQV513" s="2" t="s">
        <v>943</v>
      </c>
      <c r="RQW513" s="2" t="s">
        <v>943</v>
      </c>
      <c r="RQX513" s="2" t="s">
        <v>943</v>
      </c>
      <c r="RQY513" s="2" t="s">
        <v>943</v>
      </c>
      <c r="RQZ513" s="2" t="s">
        <v>943</v>
      </c>
      <c r="RRA513" s="2" t="s">
        <v>943</v>
      </c>
      <c r="RRB513" s="2" t="s">
        <v>943</v>
      </c>
      <c r="RRC513" s="2" t="s">
        <v>943</v>
      </c>
      <c r="RRD513" s="2" t="s">
        <v>943</v>
      </c>
      <c r="RRE513" s="2" t="s">
        <v>943</v>
      </c>
      <c r="RRF513" s="2" t="s">
        <v>943</v>
      </c>
      <c r="RRG513" s="2" t="s">
        <v>943</v>
      </c>
      <c r="RRH513" s="2" t="s">
        <v>943</v>
      </c>
      <c r="RRI513" s="2" t="s">
        <v>943</v>
      </c>
      <c r="RRJ513" s="2" t="s">
        <v>943</v>
      </c>
      <c r="RRK513" s="2" t="s">
        <v>943</v>
      </c>
      <c r="RRL513" s="2" t="s">
        <v>943</v>
      </c>
      <c r="RRM513" s="2" t="s">
        <v>943</v>
      </c>
      <c r="RRN513" s="2" t="s">
        <v>943</v>
      </c>
      <c r="RRO513" s="2" t="s">
        <v>943</v>
      </c>
      <c r="RRP513" s="2" t="s">
        <v>943</v>
      </c>
      <c r="RRQ513" s="2" t="s">
        <v>943</v>
      </c>
      <c r="RRR513" s="2" t="s">
        <v>943</v>
      </c>
      <c r="RRS513" s="2" t="s">
        <v>943</v>
      </c>
      <c r="RRT513" s="2" t="s">
        <v>943</v>
      </c>
      <c r="RRU513" s="2" t="s">
        <v>943</v>
      </c>
      <c r="RRV513" s="2" t="s">
        <v>943</v>
      </c>
      <c r="RRW513" s="2" t="s">
        <v>943</v>
      </c>
      <c r="RRX513" s="2" t="s">
        <v>943</v>
      </c>
      <c r="RRY513" s="2" t="s">
        <v>943</v>
      </c>
      <c r="RRZ513" s="2" t="s">
        <v>943</v>
      </c>
      <c r="RSA513" s="2" t="s">
        <v>943</v>
      </c>
      <c r="RSB513" s="2" t="s">
        <v>943</v>
      </c>
      <c r="RSC513" s="2" t="s">
        <v>943</v>
      </c>
      <c r="RSD513" s="2" t="s">
        <v>943</v>
      </c>
      <c r="RSE513" s="2" t="s">
        <v>943</v>
      </c>
      <c r="RSF513" s="2" t="s">
        <v>943</v>
      </c>
      <c r="RSG513" s="2" t="s">
        <v>943</v>
      </c>
      <c r="RSH513" s="2" t="s">
        <v>943</v>
      </c>
      <c r="RSI513" s="2" t="s">
        <v>943</v>
      </c>
      <c r="RSJ513" s="2" t="s">
        <v>943</v>
      </c>
      <c r="RSK513" s="2" t="s">
        <v>943</v>
      </c>
      <c r="RSL513" s="2" t="s">
        <v>943</v>
      </c>
      <c r="RSM513" s="2" t="s">
        <v>943</v>
      </c>
      <c r="RSN513" s="2" t="s">
        <v>943</v>
      </c>
      <c r="RSO513" s="2" t="s">
        <v>943</v>
      </c>
      <c r="RSP513" s="2" t="s">
        <v>943</v>
      </c>
      <c r="RSQ513" s="2" t="s">
        <v>943</v>
      </c>
      <c r="RSR513" s="2" t="s">
        <v>943</v>
      </c>
      <c r="RSS513" s="2" t="s">
        <v>943</v>
      </c>
      <c r="RST513" s="2" t="s">
        <v>943</v>
      </c>
      <c r="RSU513" s="2" t="s">
        <v>943</v>
      </c>
      <c r="RSV513" s="2" t="s">
        <v>943</v>
      </c>
      <c r="RSW513" s="2" t="s">
        <v>943</v>
      </c>
      <c r="RSX513" s="2" t="s">
        <v>943</v>
      </c>
      <c r="RSY513" s="2" t="s">
        <v>943</v>
      </c>
      <c r="RSZ513" s="2" t="s">
        <v>943</v>
      </c>
      <c r="RTA513" s="2" t="s">
        <v>943</v>
      </c>
      <c r="RTB513" s="2" t="s">
        <v>943</v>
      </c>
      <c r="RTC513" s="2" t="s">
        <v>943</v>
      </c>
      <c r="RTD513" s="2" t="s">
        <v>943</v>
      </c>
      <c r="RTE513" s="2" t="s">
        <v>943</v>
      </c>
      <c r="RTF513" s="2" t="s">
        <v>943</v>
      </c>
      <c r="RTG513" s="2" t="s">
        <v>943</v>
      </c>
      <c r="RTH513" s="2" t="s">
        <v>943</v>
      </c>
      <c r="RTI513" s="2" t="s">
        <v>943</v>
      </c>
      <c r="RTJ513" s="2" t="s">
        <v>943</v>
      </c>
      <c r="RTK513" s="2" t="s">
        <v>943</v>
      </c>
      <c r="RTL513" s="2" t="s">
        <v>943</v>
      </c>
      <c r="RTM513" s="2" t="s">
        <v>943</v>
      </c>
      <c r="RTN513" s="2" t="s">
        <v>943</v>
      </c>
      <c r="RTO513" s="2" t="s">
        <v>943</v>
      </c>
      <c r="RTP513" s="2" t="s">
        <v>943</v>
      </c>
      <c r="RTQ513" s="2" t="s">
        <v>943</v>
      </c>
      <c r="RTR513" s="2" t="s">
        <v>943</v>
      </c>
      <c r="RTS513" s="2" t="s">
        <v>943</v>
      </c>
      <c r="RTT513" s="2" t="s">
        <v>943</v>
      </c>
      <c r="RTU513" s="2" t="s">
        <v>943</v>
      </c>
      <c r="RTV513" s="2" t="s">
        <v>943</v>
      </c>
      <c r="RTW513" s="2" t="s">
        <v>943</v>
      </c>
      <c r="RTX513" s="2" t="s">
        <v>943</v>
      </c>
      <c r="RTY513" s="2" t="s">
        <v>943</v>
      </c>
      <c r="RTZ513" s="2" t="s">
        <v>943</v>
      </c>
      <c r="RUA513" s="2" t="s">
        <v>943</v>
      </c>
      <c r="RUB513" s="2" t="s">
        <v>943</v>
      </c>
      <c r="RUC513" s="2" t="s">
        <v>943</v>
      </c>
      <c r="RUD513" s="2" t="s">
        <v>943</v>
      </c>
      <c r="RUE513" s="2" t="s">
        <v>943</v>
      </c>
      <c r="RUF513" s="2" t="s">
        <v>943</v>
      </c>
      <c r="RUG513" s="2" t="s">
        <v>943</v>
      </c>
      <c r="RUH513" s="2" t="s">
        <v>943</v>
      </c>
      <c r="RUI513" s="2" t="s">
        <v>943</v>
      </c>
      <c r="RUJ513" s="2" t="s">
        <v>943</v>
      </c>
      <c r="RUK513" s="2" t="s">
        <v>943</v>
      </c>
      <c r="RUL513" s="2" t="s">
        <v>943</v>
      </c>
      <c r="RUM513" s="2" t="s">
        <v>943</v>
      </c>
      <c r="RUN513" s="2" t="s">
        <v>943</v>
      </c>
      <c r="RUO513" s="2" t="s">
        <v>943</v>
      </c>
      <c r="RUP513" s="2" t="s">
        <v>943</v>
      </c>
      <c r="RUQ513" s="2" t="s">
        <v>943</v>
      </c>
      <c r="RUR513" s="2" t="s">
        <v>943</v>
      </c>
      <c r="RUS513" s="2" t="s">
        <v>943</v>
      </c>
      <c r="RUT513" s="2" t="s">
        <v>943</v>
      </c>
      <c r="RUU513" s="2" t="s">
        <v>943</v>
      </c>
      <c r="RUV513" s="2" t="s">
        <v>943</v>
      </c>
      <c r="RUW513" s="2" t="s">
        <v>943</v>
      </c>
      <c r="RUX513" s="2" t="s">
        <v>943</v>
      </c>
      <c r="RUY513" s="2" t="s">
        <v>943</v>
      </c>
      <c r="RUZ513" s="2" t="s">
        <v>943</v>
      </c>
      <c r="RVA513" s="2" t="s">
        <v>943</v>
      </c>
      <c r="RVB513" s="2" t="s">
        <v>943</v>
      </c>
      <c r="RVC513" s="2" t="s">
        <v>943</v>
      </c>
      <c r="RVD513" s="2" t="s">
        <v>943</v>
      </c>
      <c r="RVE513" s="2" t="s">
        <v>943</v>
      </c>
      <c r="RVF513" s="2" t="s">
        <v>943</v>
      </c>
      <c r="RVG513" s="2" t="s">
        <v>943</v>
      </c>
      <c r="RVH513" s="2" t="s">
        <v>943</v>
      </c>
      <c r="RVI513" s="2" t="s">
        <v>943</v>
      </c>
      <c r="RVJ513" s="2" t="s">
        <v>943</v>
      </c>
      <c r="RVK513" s="2" t="s">
        <v>943</v>
      </c>
      <c r="RVL513" s="2" t="s">
        <v>943</v>
      </c>
      <c r="RVM513" s="2" t="s">
        <v>943</v>
      </c>
      <c r="RVN513" s="2" t="s">
        <v>943</v>
      </c>
      <c r="RVO513" s="2" t="s">
        <v>943</v>
      </c>
      <c r="RVP513" s="2" t="s">
        <v>943</v>
      </c>
      <c r="RVQ513" s="2" t="s">
        <v>943</v>
      </c>
      <c r="RVR513" s="2" t="s">
        <v>943</v>
      </c>
      <c r="RVS513" s="2" t="s">
        <v>943</v>
      </c>
      <c r="RVT513" s="2" t="s">
        <v>943</v>
      </c>
      <c r="RVU513" s="2" t="s">
        <v>943</v>
      </c>
      <c r="RVV513" s="2" t="s">
        <v>943</v>
      </c>
      <c r="RVW513" s="2" t="s">
        <v>943</v>
      </c>
      <c r="RVX513" s="2" t="s">
        <v>943</v>
      </c>
      <c r="RVY513" s="2" t="s">
        <v>943</v>
      </c>
      <c r="RVZ513" s="2" t="s">
        <v>943</v>
      </c>
      <c r="RWA513" s="2" t="s">
        <v>943</v>
      </c>
      <c r="RWB513" s="2" t="s">
        <v>943</v>
      </c>
      <c r="RWC513" s="2" t="s">
        <v>943</v>
      </c>
      <c r="RWD513" s="2" t="s">
        <v>943</v>
      </c>
      <c r="RWE513" s="2" t="s">
        <v>943</v>
      </c>
      <c r="RWF513" s="2" t="s">
        <v>943</v>
      </c>
      <c r="RWG513" s="2" t="s">
        <v>943</v>
      </c>
      <c r="RWH513" s="2" t="s">
        <v>943</v>
      </c>
      <c r="RWI513" s="2" t="s">
        <v>943</v>
      </c>
      <c r="RWJ513" s="2" t="s">
        <v>943</v>
      </c>
      <c r="RWK513" s="2" t="s">
        <v>943</v>
      </c>
      <c r="RWL513" s="2" t="s">
        <v>943</v>
      </c>
      <c r="RWM513" s="2" t="s">
        <v>943</v>
      </c>
      <c r="RWN513" s="2" t="s">
        <v>943</v>
      </c>
      <c r="RWO513" s="2" t="s">
        <v>943</v>
      </c>
      <c r="RWP513" s="2" t="s">
        <v>943</v>
      </c>
      <c r="RWQ513" s="2" t="s">
        <v>943</v>
      </c>
      <c r="RWR513" s="2" t="s">
        <v>943</v>
      </c>
      <c r="RWS513" s="2" t="s">
        <v>943</v>
      </c>
      <c r="RWT513" s="2" t="s">
        <v>943</v>
      </c>
      <c r="RWU513" s="2" t="s">
        <v>943</v>
      </c>
      <c r="RWV513" s="2" t="s">
        <v>943</v>
      </c>
      <c r="RWW513" s="2" t="s">
        <v>943</v>
      </c>
      <c r="RWX513" s="2" t="s">
        <v>943</v>
      </c>
      <c r="RWY513" s="2" t="s">
        <v>943</v>
      </c>
      <c r="RWZ513" s="2" t="s">
        <v>943</v>
      </c>
      <c r="RXA513" s="2" t="s">
        <v>943</v>
      </c>
      <c r="RXB513" s="2" t="s">
        <v>943</v>
      </c>
      <c r="RXC513" s="2" t="s">
        <v>943</v>
      </c>
      <c r="RXD513" s="2" t="s">
        <v>943</v>
      </c>
      <c r="RXE513" s="2" t="s">
        <v>943</v>
      </c>
      <c r="RXF513" s="2" t="s">
        <v>943</v>
      </c>
      <c r="RXG513" s="2" t="s">
        <v>943</v>
      </c>
      <c r="RXH513" s="2" t="s">
        <v>943</v>
      </c>
      <c r="RXI513" s="2" t="s">
        <v>943</v>
      </c>
      <c r="RXJ513" s="2" t="s">
        <v>943</v>
      </c>
      <c r="RXK513" s="2" t="s">
        <v>943</v>
      </c>
      <c r="RXL513" s="2" t="s">
        <v>943</v>
      </c>
      <c r="RXM513" s="2" t="s">
        <v>943</v>
      </c>
      <c r="RXN513" s="2" t="s">
        <v>943</v>
      </c>
      <c r="RXO513" s="2" t="s">
        <v>943</v>
      </c>
      <c r="RXP513" s="2" t="s">
        <v>943</v>
      </c>
      <c r="RXQ513" s="2" t="s">
        <v>943</v>
      </c>
      <c r="RXR513" s="2" t="s">
        <v>943</v>
      </c>
      <c r="RXS513" s="2" t="s">
        <v>943</v>
      </c>
      <c r="RXT513" s="2" t="s">
        <v>943</v>
      </c>
      <c r="RXU513" s="2" t="s">
        <v>943</v>
      </c>
      <c r="RXV513" s="2" t="s">
        <v>943</v>
      </c>
      <c r="RXW513" s="2" t="s">
        <v>943</v>
      </c>
      <c r="RXX513" s="2" t="s">
        <v>943</v>
      </c>
      <c r="RXY513" s="2" t="s">
        <v>943</v>
      </c>
      <c r="RXZ513" s="2" t="s">
        <v>943</v>
      </c>
      <c r="RYA513" s="2" t="s">
        <v>943</v>
      </c>
      <c r="RYB513" s="2" t="s">
        <v>943</v>
      </c>
      <c r="RYC513" s="2" t="s">
        <v>943</v>
      </c>
      <c r="RYD513" s="2" t="s">
        <v>943</v>
      </c>
      <c r="RYE513" s="2" t="s">
        <v>943</v>
      </c>
      <c r="RYF513" s="2" t="s">
        <v>943</v>
      </c>
      <c r="RYG513" s="2" t="s">
        <v>943</v>
      </c>
      <c r="RYH513" s="2" t="s">
        <v>943</v>
      </c>
      <c r="RYI513" s="2" t="s">
        <v>943</v>
      </c>
      <c r="RYJ513" s="2" t="s">
        <v>943</v>
      </c>
      <c r="RYK513" s="2" t="s">
        <v>943</v>
      </c>
      <c r="RYL513" s="2" t="s">
        <v>943</v>
      </c>
      <c r="RYM513" s="2" t="s">
        <v>943</v>
      </c>
      <c r="RYN513" s="2" t="s">
        <v>943</v>
      </c>
      <c r="RYO513" s="2" t="s">
        <v>943</v>
      </c>
      <c r="RYP513" s="2" t="s">
        <v>943</v>
      </c>
      <c r="RYQ513" s="2" t="s">
        <v>943</v>
      </c>
      <c r="RYR513" s="2" t="s">
        <v>943</v>
      </c>
      <c r="RYS513" s="2" t="s">
        <v>943</v>
      </c>
      <c r="RYT513" s="2" t="s">
        <v>943</v>
      </c>
      <c r="RYU513" s="2" t="s">
        <v>943</v>
      </c>
      <c r="RYV513" s="2" t="s">
        <v>943</v>
      </c>
      <c r="RYW513" s="2" t="s">
        <v>943</v>
      </c>
      <c r="RYX513" s="2" t="s">
        <v>943</v>
      </c>
      <c r="RYY513" s="2" t="s">
        <v>943</v>
      </c>
      <c r="RYZ513" s="2" t="s">
        <v>943</v>
      </c>
      <c r="RZA513" s="2" t="s">
        <v>943</v>
      </c>
      <c r="RZB513" s="2" t="s">
        <v>943</v>
      </c>
      <c r="RZC513" s="2" t="s">
        <v>943</v>
      </c>
      <c r="RZD513" s="2" t="s">
        <v>943</v>
      </c>
      <c r="RZE513" s="2" t="s">
        <v>943</v>
      </c>
      <c r="RZF513" s="2" t="s">
        <v>943</v>
      </c>
      <c r="RZG513" s="2" t="s">
        <v>943</v>
      </c>
      <c r="RZH513" s="2" t="s">
        <v>943</v>
      </c>
      <c r="RZI513" s="2" t="s">
        <v>943</v>
      </c>
      <c r="RZJ513" s="2" t="s">
        <v>943</v>
      </c>
      <c r="RZK513" s="2" t="s">
        <v>943</v>
      </c>
      <c r="RZL513" s="2" t="s">
        <v>943</v>
      </c>
      <c r="RZM513" s="2" t="s">
        <v>943</v>
      </c>
      <c r="RZN513" s="2" t="s">
        <v>943</v>
      </c>
      <c r="RZO513" s="2" t="s">
        <v>943</v>
      </c>
      <c r="RZP513" s="2" t="s">
        <v>943</v>
      </c>
      <c r="RZQ513" s="2" t="s">
        <v>943</v>
      </c>
      <c r="RZR513" s="2" t="s">
        <v>943</v>
      </c>
      <c r="RZS513" s="2" t="s">
        <v>943</v>
      </c>
      <c r="RZT513" s="2" t="s">
        <v>943</v>
      </c>
      <c r="RZU513" s="2" t="s">
        <v>943</v>
      </c>
      <c r="RZV513" s="2" t="s">
        <v>943</v>
      </c>
      <c r="RZW513" s="2" t="s">
        <v>943</v>
      </c>
      <c r="RZX513" s="2" t="s">
        <v>943</v>
      </c>
      <c r="RZY513" s="2" t="s">
        <v>943</v>
      </c>
      <c r="RZZ513" s="2" t="s">
        <v>943</v>
      </c>
      <c r="SAA513" s="2" t="s">
        <v>943</v>
      </c>
      <c r="SAB513" s="2" t="s">
        <v>943</v>
      </c>
      <c r="SAC513" s="2" t="s">
        <v>943</v>
      </c>
      <c r="SAD513" s="2" t="s">
        <v>943</v>
      </c>
      <c r="SAE513" s="2" t="s">
        <v>943</v>
      </c>
      <c r="SAF513" s="2" t="s">
        <v>943</v>
      </c>
      <c r="SAG513" s="2" t="s">
        <v>943</v>
      </c>
      <c r="SAH513" s="2" t="s">
        <v>943</v>
      </c>
      <c r="SAI513" s="2" t="s">
        <v>943</v>
      </c>
      <c r="SAJ513" s="2" t="s">
        <v>943</v>
      </c>
      <c r="SAK513" s="2" t="s">
        <v>943</v>
      </c>
      <c r="SAL513" s="2" t="s">
        <v>943</v>
      </c>
      <c r="SAM513" s="2" t="s">
        <v>943</v>
      </c>
      <c r="SAN513" s="2" t="s">
        <v>943</v>
      </c>
      <c r="SAO513" s="2" t="s">
        <v>943</v>
      </c>
      <c r="SAP513" s="2" t="s">
        <v>943</v>
      </c>
      <c r="SAQ513" s="2" t="s">
        <v>943</v>
      </c>
      <c r="SAR513" s="2" t="s">
        <v>943</v>
      </c>
      <c r="SAS513" s="2" t="s">
        <v>943</v>
      </c>
      <c r="SAT513" s="2" t="s">
        <v>943</v>
      </c>
      <c r="SAU513" s="2" t="s">
        <v>943</v>
      </c>
      <c r="SAV513" s="2" t="s">
        <v>943</v>
      </c>
      <c r="SAW513" s="2" t="s">
        <v>943</v>
      </c>
      <c r="SAX513" s="2" t="s">
        <v>943</v>
      </c>
      <c r="SAY513" s="2" t="s">
        <v>943</v>
      </c>
      <c r="SAZ513" s="2" t="s">
        <v>943</v>
      </c>
      <c r="SBA513" s="2" t="s">
        <v>943</v>
      </c>
      <c r="SBB513" s="2" t="s">
        <v>943</v>
      </c>
      <c r="SBC513" s="2" t="s">
        <v>943</v>
      </c>
      <c r="SBD513" s="2" t="s">
        <v>943</v>
      </c>
      <c r="SBE513" s="2" t="s">
        <v>943</v>
      </c>
      <c r="SBF513" s="2" t="s">
        <v>943</v>
      </c>
      <c r="SBG513" s="2" t="s">
        <v>943</v>
      </c>
      <c r="SBH513" s="2" t="s">
        <v>943</v>
      </c>
      <c r="SBI513" s="2" t="s">
        <v>943</v>
      </c>
      <c r="SBJ513" s="2" t="s">
        <v>943</v>
      </c>
      <c r="SBK513" s="2" t="s">
        <v>943</v>
      </c>
      <c r="SBL513" s="2" t="s">
        <v>943</v>
      </c>
      <c r="SBM513" s="2" t="s">
        <v>943</v>
      </c>
      <c r="SBN513" s="2" t="s">
        <v>943</v>
      </c>
      <c r="SBO513" s="2" t="s">
        <v>943</v>
      </c>
      <c r="SBP513" s="2" t="s">
        <v>943</v>
      </c>
      <c r="SBQ513" s="2" t="s">
        <v>943</v>
      </c>
      <c r="SBR513" s="2" t="s">
        <v>943</v>
      </c>
      <c r="SBS513" s="2" t="s">
        <v>943</v>
      </c>
      <c r="SBT513" s="2" t="s">
        <v>943</v>
      </c>
      <c r="SBU513" s="2" t="s">
        <v>943</v>
      </c>
      <c r="SBV513" s="2" t="s">
        <v>943</v>
      </c>
      <c r="SBW513" s="2" t="s">
        <v>943</v>
      </c>
      <c r="SBX513" s="2" t="s">
        <v>943</v>
      </c>
      <c r="SBY513" s="2" t="s">
        <v>943</v>
      </c>
      <c r="SBZ513" s="2" t="s">
        <v>943</v>
      </c>
      <c r="SCA513" s="2" t="s">
        <v>943</v>
      </c>
      <c r="SCB513" s="2" t="s">
        <v>943</v>
      </c>
      <c r="SCC513" s="2" t="s">
        <v>943</v>
      </c>
      <c r="SCD513" s="2" t="s">
        <v>943</v>
      </c>
      <c r="SCE513" s="2" t="s">
        <v>943</v>
      </c>
      <c r="SCF513" s="2" t="s">
        <v>943</v>
      </c>
      <c r="SCG513" s="2" t="s">
        <v>943</v>
      </c>
      <c r="SCH513" s="2" t="s">
        <v>943</v>
      </c>
      <c r="SCI513" s="2" t="s">
        <v>943</v>
      </c>
      <c r="SCJ513" s="2" t="s">
        <v>943</v>
      </c>
      <c r="SCK513" s="2" t="s">
        <v>943</v>
      </c>
      <c r="SCL513" s="2" t="s">
        <v>943</v>
      </c>
      <c r="SCM513" s="2" t="s">
        <v>943</v>
      </c>
      <c r="SCN513" s="2" t="s">
        <v>943</v>
      </c>
      <c r="SCO513" s="2" t="s">
        <v>943</v>
      </c>
      <c r="SCP513" s="2" t="s">
        <v>943</v>
      </c>
      <c r="SCQ513" s="2" t="s">
        <v>943</v>
      </c>
      <c r="SCR513" s="2" t="s">
        <v>943</v>
      </c>
      <c r="SCS513" s="2" t="s">
        <v>943</v>
      </c>
      <c r="SCT513" s="2" t="s">
        <v>943</v>
      </c>
      <c r="SCU513" s="2" t="s">
        <v>943</v>
      </c>
      <c r="SCV513" s="2" t="s">
        <v>943</v>
      </c>
      <c r="SCW513" s="2" t="s">
        <v>943</v>
      </c>
      <c r="SCX513" s="2" t="s">
        <v>943</v>
      </c>
      <c r="SCY513" s="2" t="s">
        <v>943</v>
      </c>
      <c r="SCZ513" s="2" t="s">
        <v>943</v>
      </c>
      <c r="SDA513" s="2" t="s">
        <v>943</v>
      </c>
      <c r="SDB513" s="2" t="s">
        <v>943</v>
      </c>
      <c r="SDC513" s="2" t="s">
        <v>943</v>
      </c>
      <c r="SDD513" s="2" t="s">
        <v>943</v>
      </c>
      <c r="SDE513" s="2" t="s">
        <v>943</v>
      </c>
      <c r="SDF513" s="2" t="s">
        <v>943</v>
      </c>
      <c r="SDG513" s="2" t="s">
        <v>943</v>
      </c>
      <c r="SDH513" s="2" t="s">
        <v>943</v>
      </c>
      <c r="SDI513" s="2" t="s">
        <v>943</v>
      </c>
      <c r="SDJ513" s="2" t="s">
        <v>943</v>
      </c>
      <c r="SDK513" s="2" t="s">
        <v>943</v>
      </c>
      <c r="SDL513" s="2" t="s">
        <v>943</v>
      </c>
      <c r="SDM513" s="2" t="s">
        <v>943</v>
      </c>
      <c r="SDN513" s="2" t="s">
        <v>943</v>
      </c>
      <c r="SDO513" s="2" t="s">
        <v>943</v>
      </c>
      <c r="SDP513" s="2" t="s">
        <v>943</v>
      </c>
      <c r="SDQ513" s="2" t="s">
        <v>943</v>
      </c>
      <c r="SDR513" s="2" t="s">
        <v>943</v>
      </c>
      <c r="SDS513" s="2" t="s">
        <v>943</v>
      </c>
      <c r="SDT513" s="2" t="s">
        <v>943</v>
      </c>
      <c r="SDU513" s="2" t="s">
        <v>943</v>
      </c>
      <c r="SDV513" s="2" t="s">
        <v>943</v>
      </c>
      <c r="SDW513" s="2" t="s">
        <v>943</v>
      </c>
      <c r="SDX513" s="2" t="s">
        <v>943</v>
      </c>
      <c r="SDY513" s="2" t="s">
        <v>943</v>
      </c>
      <c r="SDZ513" s="2" t="s">
        <v>943</v>
      </c>
      <c r="SEA513" s="2" t="s">
        <v>943</v>
      </c>
      <c r="SEB513" s="2" t="s">
        <v>943</v>
      </c>
      <c r="SEC513" s="2" t="s">
        <v>943</v>
      </c>
      <c r="SED513" s="2" t="s">
        <v>943</v>
      </c>
      <c r="SEE513" s="2" t="s">
        <v>943</v>
      </c>
      <c r="SEF513" s="2" t="s">
        <v>943</v>
      </c>
      <c r="SEG513" s="2" t="s">
        <v>943</v>
      </c>
      <c r="SEH513" s="2" t="s">
        <v>943</v>
      </c>
      <c r="SEI513" s="2" t="s">
        <v>943</v>
      </c>
      <c r="SEJ513" s="2" t="s">
        <v>943</v>
      </c>
      <c r="SEK513" s="2" t="s">
        <v>943</v>
      </c>
      <c r="SEL513" s="2" t="s">
        <v>943</v>
      </c>
      <c r="SEM513" s="2" t="s">
        <v>943</v>
      </c>
      <c r="SEN513" s="2" t="s">
        <v>943</v>
      </c>
      <c r="SEO513" s="2" t="s">
        <v>943</v>
      </c>
      <c r="SEP513" s="2" t="s">
        <v>943</v>
      </c>
      <c r="SEQ513" s="2" t="s">
        <v>943</v>
      </c>
      <c r="SER513" s="2" t="s">
        <v>943</v>
      </c>
      <c r="SES513" s="2" t="s">
        <v>943</v>
      </c>
      <c r="SET513" s="2" t="s">
        <v>943</v>
      </c>
      <c r="SEU513" s="2" t="s">
        <v>943</v>
      </c>
      <c r="SEV513" s="2" t="s">
        <v>943</v>
      </c>
      <c r="SEW513" s="2" t="s">
        <v>943</v>
      </c>
      <c r="SEX513" s="2" t="s">
        <v>943</v>
      </c>
      <c r="SEY513" s="2" t="s">
        <v>943</v>
      </c>
      <c r="SEZ513" s="2" t="s">
        <v>943</v>
      </c>
      <c r="SFA513" s="2" t="s">
        <v>943</v>
      </c>
      <c r="SFB513" s="2" t="s">
        <v>943</v>
      </c>
      <c r="SFC513" s="2" t="s">
        <v>943</v>
      </c>
      <c r="SFD513" s="2" t="s">
        <v>943</v>
      </c>
      <c r="SFE513" s="2" t="s">
        <v>943</v>
      </c>
      <c r="SFF513" s="2" t="s">
        <v>943</v>
      </c>
      <c r="SFG513" s="2" t="s">
        <v>943</v>
      </c>
      <c r="SFH513" s="2" t="s">
        <v>943</v>
      </c>
      <c r="SFI513" s="2" t="s">
        <v>943</v>
      </c>
      <c r="SFJ513" s="2" t="s">
        <v>943</v>
      </c>
      <c r="SFK513" s="2" t="s">
        <v>943</v>
      </c>
      <c r="SFL513" s="2" t="s">
        <v>943</v>
      </c>
      <c r="SFM513" s="2" t="s">
        <v>943</v>
      </c>
      <c r="SFN513" s="2" t="s">
        <v>943</v>
      </c>
      <c r="SFO513" s="2" t="s">
        <v>943</v>
      </c>
      <c r="SFP513" s="2" t="s">
        <v>943</v>
      </c>
      <c r="SFQ513" s="2" t="s">
        <v>943</v>
      </c>
      <c r="SFR513" s="2" t="s">
        <v>943</v>
      </c>
      <c r="SFS513" s="2" t="s">
        <v>943</v>
      </c>
      <c r="SFT513" s="2" t="s">
        <v>943</v>
      </c>
      <c r="SFU513" s="2" t="s">
        <v>943</v>
      </c>
      <c r="SFV513" s="2" t="s">
        <v>943</v>
      </c>
      <c r="SFW513" s="2" t="s">
        <v>943</v>
      </c>
      <c r="SFX513" s="2" t="s">
        <v>943</v>
      </c>
      <c r="SFY513" s="2" t="s">
        <v>943</v>
      </c>
      <c r="SFZ513" s="2" t="s">
        <v>943</v>
      </c>
      <c r="SGA513" s="2" t="s">
        <v>943</v>
      </c>
      <c r="SGB513" s="2" t="s">
        <v>943</v>
      </c>
      <c r="SGC513" s="2" t="s">
        <v>943</v>
      </c>
      <c r="SGD513" s="2" t="s">
        <v>943</v>
      </c>
      <c r="SGE513" s="2" t="s">
        <v>943</v>
      </c>
      <c r="SGF513" s="2" t="s">
        <v>943</v>
      </c>
      <c r="SGG513" s="2" t="s">
        <v>943</v>
      </c>
      <c r="SGH513" s="2" t="s">
        <v>943</v>
      </c>
      <c r="SGI513" s="2" t="s">
        <v>943</v>
      </c>
      <c r="SGJ513" s="2" t="s">
        <v>943</v>
      </c>
      <c r="SGK513" s="2" t="s">
        <v>943</v>
      </c>
      <c r="SGL513" s="2" t="s">
        <v>943</v>
      </c>
      <c r="SGM513" s="2" t="s">
        <v>943</v>
      </c>
      <c r="SGN513" s="2" t="s">
        <v>943</v>
      </c>
      <c r="SGO513" s="2" t="s">
        <v>943</v>
      </c>
      <c r="SGP513" s="2" t="s">
        <v>943</v>
      </c>
      <c r="SGQ513" s="2" t="s">
        <v>943</v>
      </c>
      <c r="SGR513" s="2" t="s">
        <v>943</v>
      </c>
      <c r="SGS513" s="2" t="s">
        <v>943</v>
      </c>
      <c r="SGT513" s="2" t="s">
        <v>943</v>
      </c>
      <c r="SGU513" s="2" t="s">
        <v>943</v>
      </c>
      <c r="SGV513" s="2" t="s">
        <v>943</v>
      </c>
      <c r="SGW513" s="2" t="s">
        <v>943</v>
      </c>
      <c r="SGX513" s="2" t="s">
        <v>943</v>
      </c>
      <c r="SGY513" s="2" t="s">
        <v>943</v>
      </c>
      <c r="SGZ513" s="2" t="s">
        <v>943</v>
      </c>
      <c r="SHA513" s="2" t="s">
        <v>943</v>
      </c>
      <c r="SHB513" s="2" t="s">
        <v>943</v>
      </c>
      <c r="SHC513" s="2" t="s">
        <v>943</v>
      </c>
      <c r="SHD513" s="2" t="s">
        <v>943</v>
      </c>
      <c r="SHE513" s="2" t="s">
        <v>943</v>
      </c>
      <c r="SHF513" s="2" t="s">
        <v>943</v>
      </c>
      <c r="SHG513" s="2" t="s">
        <v>943</v>
      </c>
      <c r="SHH513" s="2" t="s">
        <v>943</v>
      </c>
      <c r="SHI513" s="2" t="s">
        <v>943</v>
      </c>
      <c r="SHJ513" s="2" t="s">
        <v>943</v>
      </c>
      <c r="SHK513" s="2" t="s">
        <v>943</v>
      </c>
      <c r="SHL513" s="2" t="s">
        <v>943</v>
      </c>
      <c r="SHM513" s="2" t="s">
        <v>943</v>
      </c>
      <c r="SHN513" s="2" t="s">
        <v>943</v>
      </c>
      <c r="SHO513" s="2" t="s">
        <v>943</v>
      </c>
      <c r="SHP513" s="2" t="s">
        <v>943</v>
      </c>
      <c r="SHQ513" s="2" t="s">
        <v>943</v>
      </c>
      <c r="SHR513" s="2" t="s">
        <v>943</v>
      </c>
      <c r="SHS513" s="2" t="s">
        <v>943</v>
      </c>
      <c r="SHT513" s="2" t="s">
        <v>943</v>
      </c>
      <c r="SHU513" s="2" t="s">
        <v>943</v>
      </c>
      <c r="SHV513" s="2" t="s">
        <v>943</v>
      </c>
      <c r="SHW513" s="2" t="s">
        <v>943</v>
      </c>
      <c r="SHX513" s="2" t="s">
        <v>943</v>
      </c>
      <c r="SHY513" s="2" t="s">
        <v>943</v>
      </c>
      <c r="SHZ513" s="2" t="s">
        <v>943</v>
      </c>
      <c r="SIA513" s="2" t="s">
        <v>943</v>
      </c>
      <c r="SIB513" s="2" t="s">
        <v>943</v>
      </c>
      <c r="SIC513" s="2" t="s">
        <v>943</v>
      </c>
      <c r="SID513" s="2" t="s">
        <v>943</v>
      </c>
      <c r="SIE513" s="2" t="s">
        <v>943</v>
      </c>
      <c r="SIF513" s="2" t="s">
        <v>943</v>
      </c>
      <c r="SIG513" s="2" t="s">
        <v>943</v>
      </c>
      <c r="SIH513" s="2" t="s">
        <v>943</v>
      </c>
      <c r="SII513" s="2" t="s">
        <v>943</v>
      </c>
      <c r="SIJ513" s="2" t="s">
        <v>943</v>
      </c>
      <c r="SIK513" s="2" t="s">
        <v>943</v>
      </c>
      <c r="SIL513" s="2" t="s">
        <v>943</v>
      </c>
      <c r="SIM513" s="2" t="s">
        <v>943</v>
      </c>
      <c r="SIN513" s="2" t="s">
        <v>943</v>
      </c>
      <c r="SIO513" s="2" t="s">
        <v>943</v>
      </c>
      <c r="SIP513" s="2" t="s">
        <v>943</v>
      </c>
      <c r="SIQ513" s="2" t="s">
        <v>943</v>
      </c>
      <c r="SIR513" s="2" t="s">
        <v>943</v>
      </c>
      <c r="SIS513" s="2" t="s">
        <v>943</v>
      </c>
      <c r="SIT513" s="2" t="s">
        <v>943</v>
      </c>
      <c r="SIU513" s="2" t="s">
        <v>943</v>
      </c>
      <c r="SIV513" s="2" t="s">
        <v>943</v>
      </c>
      <c r="SIW513" s="2" t="s">
        <v>943</v>
      </c>
      <c r="SIX513" s="2" t="s">
        <v>943</v>
      </c>
      <c r="SIY513" s="2" t="s">
        <v>943</v>
      </c>
      <c r="SIZ513" s="2" t="s">
        <v>943</v>
      </c>
      <c r="SJA513" s="2" t="s">
        <v>943</v>
      </c>
      <c r="SJB513" s="2" t="s">
        <v>943</v>
      </c>
      <c r="SJC513" s="2" t="s">
        <v>943</v>
      </c>
      <c r="SJD513" s="2" t="s">
        <v>943</v>
      </c>
      <c r="SJE513" s="2" t="s">
        <v>943</v>
      </c>
      <c r="SJF513" s="2" t="s">
        <v>943</v>
      </c>
      <c r="SJG513" s="2" t="s">
        <v>943</v>
      </c>
      <c r="SJH513" s="2" t="s">
        <v>943</v>
      </c>
      <c r="SJI513" s="2" t="s">
        <v>943</v>
      </c>
      <c r="SJJ513" s="2" t="s">
        <v>943</v>
      </c>
      <c r="SJK513" s="2" t="s">
        <v>943</v>
      </c>
      <c r="SJL513" s="2" t="s">
        <v>943</v>
      </c>
      <c r="SJM513" s="2" t="s">
        <v>943</v>
      </c>
      <c r="SJN513" s="2" t="s">
        <v>943</v>
      </c>
      <c r="SJO513" s="2" t="s">
        <v>943</v>
      </c>
      <c r="SJP513" s="2" t="s">
        <v>943</v>
      </c>
      <c r="SJQ513" s="2" t="s">
        <v>943</v>
      </c>
      <c r="SJR513" s="2" t="s">
        <v>943</v>
      </c>
      <c r="SJS513" s="2" t="s">
        <v>943</v>
      </c>
      <c r="SJT513" s="2" t="s">
        <v>943</v>
      </c>
      <c r="SJU513" s="2" t="s">
        <v>943</v>
      </c>
      <c r="SJV513" s="2" t="s">
        <v>943</v>
      </c>
      <c r="SJW513" s="2" t="s">
        <v>943</v>
      </c>
      <c r="SJX513" s="2" t="s">
        <v>943</v>
      </c>
      <c r="SJY513" s="2" t="s">
        <v>943</v>
      </c>
      <c r="SJZ513" s="2" t="s">
        <v>943</v>
      </c>
      <c r="SKA513" s="2" t="s">
        <v>943</v>
      </c>
      <c r="SKB513" s="2" t="s">
        <v>943</v>
      </c>
      <c r="SKC513" s="2" t="s">
        <v>943</v>
      </c>
      <c r="SKD513" s="2" t="s">
        <v>943</v>
      </c>
      <c r="SKE513" s="2" t="s">
        <v>943</v>
      </c>
      <c r="SKF513" s="2" t="s">
        <v>943</v>
      </c>
      <c r="SKG513" s="2" t="s">
        <v>943</v>
      </c>
      <c r="SKH513" s="2" t="s">
        <v>943</v>
      </c>
      <c r="SKI513" s="2" t="s">
        <v>943</v>
      </c>
      <c r="SKJ513" s="2" t="s">
        <v>943</v>
      </c>
      <c r="SKK513" s="2" t="s">
        <v>943</v>
      </c>
      <c r="SKL513" s="2" t="s">
        <v>943</v>
      </c>
      <c r="SKM513" s="2" t="s">
        <v>943</v>
      </c>
      <c r="SKN513" s="2" t="s">
        <v>943</v>
      </c>
      <c r="SKO513" s="2" t="s">
        <v>943</v>
      </c>
      <c r="SKP513" s="2" t="s">
        <v>943</v>
      </c>
      <c r="SKQ513" s="2" t="s">
        <v>943</v>
      </c>
      <c r="SKR513" s="2" t="s">
        <v>943</v>
      </c>
      <c r="SKS513" s="2" t="s">
        <v>943</v>
      </c>
      <c r="SKT513" s="2" t="s">
        <v>943</v>
      </c>
      <c r="SKU513" s="2" t="s">
        <v>943</v>
      </c>
      <c r="SKV513" s="2" t="s">
        <v>943</v>
      </c>
      <c r="SKW513" s="2" t="s">
        <v>943</v>
      </c>
      <c r="SKX513" s="2" t="s">
        <v>943</v>
      </c>
      <c r="SKY513" s="2" t="s">
        <v>943</v>
      </c>
      <c r="SKZ513" s="2" t="s">
        <v>943</v>
      </c>
      <c r="SLA513" s="2" t="s">
        <v>943</v>
      </c>
      <c r="SLB513" s="2" t="s">
        <v>943</v>
      </c>
      <c r="SLC513" s="2" t="s">
        <v>943</v>
      </c>
      <c r="SLD513" s="2" t="s">
        <v>943</v>
      </c>
      <c r="SLE513" s="2" t="s">
        <v>943</v>
      </c>
      <c r="SLF513" s="2" t="s">
        <v>943</v>
      </c>
      <c r="SLG513" s="2" t="s">
        <v>943</v>
      </c>
      <c r="SLH513" s="2" t="s">
        <v>943</v>
      </c>
      <c r="SLI513" s="2" t="s">
        <v>943</v>
      </c>
      <c r="SLJ513" s="2" t="s">
        <v>943</v>
      </c>
      <c r="SLK513" s="2" t="s">
        <v>943</v>
      </c>
      <c r="SLL513" s="2" t="s">
        <v>943</v>
      </c>
      <c r="SLM513" s="2" t="s">
        <v>943</v>
      </c>
      <c r="SLN513" s="2" t="s">
        <v>943</v>
      </c>
      <c r="SLO513" s="2" t="s">
        <v>943</v>
      </c>
      <c r="SLP513" s="2" t="s">
        <v>943</v>
      </c>
      <c r="SLQ513" s="2" t="s">
        <v>943</v>
      </c>
      <c r="SLR513" s="2" t="s">
        <v>943</v>
      </c>
      <c r="SLS513" s="2" t="s">
        <v>943</v>
      </c>
      <c r="SLT513" s="2" t="s">
        <v>943</v>
      </c>
      <c r="SLU513" s="2" t="s">
        <v>943</v>
      </c>
      <c r="SLV513" s="2" t="s">
        <v>943</v>
      </c>
      <c r="SLW513" s="2" t="s">
        <v>943</v>
      </c>
      <c r="SLX513" s="2" t="s">
        <v>943</v>
      </c>
      <c r="SLY513" s="2" t="s">
        <v>943</v>
      </c>
      <c r="SLZ513" s="2" t="s">
        <v>943</v>
      </c>
      <c r="SMA513" s="2" t="s">
        <v>943</v>
      </c>
      <c r="SMB513" s="2" t="s">
        <v>943</v>
      </c>
      <c r="SMC513" s="2" t="s">
        <v>943</v>
      </c>
      <c r="SMD513" s="2" t="s">
        <v>943</v>
      </c>
      <c r="SME513" s="2" t="s">
        <v>943</v>
      </c>
      <c r="SMF513" s="2" t="s">
        <v>943</v>
      </c>
      <c r="SMG513" s="2" t="s">
        <v>943</v>
      </c>
      <c r="SMH513" s="2" t="s">
        <v>943</v>
      </c>
      <c r="SMI513" s="2" t="s">
        <v>943</v>
      </c>
      <c r="SMJ513" s="2" t="s">
        <v>943</v>
      </c>
      <c r="SMK513" s="2" t="s">
        <v>943</v>
      </c>
      <c r="SML513" s="2" t="s">
        <v>943</v>
      </c>
      <c r="SMM513" s="2" t="s">
        <v>943</v>
      </c>
      <c r="SMN513" s="2" t="s">
        <v>943</v>
      </c>
      <c r="SMO513" s="2" t="s">
        <v>943</v>
      </c>
      <c r="SMP513" s="2" t="s">
        <v>943</v>
      </c>
      <c r="SMQ513" s="2" t="s">
        <v>943</v>
      </c>
      <c r="SMR513" s="2" t="s">
        <v>943</v>
      </c>
      <c r="SMS513" s="2" t="s">
        <v>943</v>
      </c>
      <c r="SMT513" s="2" t="s">
        <v>943</v>
      </c>
      <c r="SMU513" s="2" t="s">
        <v>943</v>
      </c>
      <c r="SMV513" s="2" t="s">
        <v>943</v>
      </c>
      <c r="SMW513" s="2" t="s">
        <v>943</v>
      </c>
      <c r="SMX513" s="2" t="s">
        <v>943</v>
      </c>
      <c r="SMY513" s="2" t="s">
        <v>943</v>
      </c>
      <c r="SMZ513" s="2" t="s">
        <v>943</v>
      </c>
      <c r="SNA513" s="2" t="s">
        <v>943</v>
      </c>
      <c r="SNB513" s="2" t="s">
        <v>943</v>
      </c>
      <c r="SNC513" s="2" t="s">
        <v>943</v>
      </c>
      <c r="SND513" s="2" t="s">
        <v>943</v>
      </c>
      <c r="SNE513" s="2" t="s">
        <v>943</v>
      </c>
      <c r="SNF513" s="2" t="s">
        <v>943</v>
      </c>
      <c r="SNG513" s="2" t="s">
        <v>943</v>
      </c>
      <c r="SNH513" s="2" t="s">
        <v>943</v>
      </c>
      <c r="SNI513" s="2" t="s">
        <v>943</v>
      </c>
      <c r="SNJ513" s="2" t="s">
        <v>943</v>
      </c>
      <c r="SNK513" s="2" t="s">
        <v>943</v>
      </c>
      <c r="SNL513" s="2" t="s">
        <v>943</v>
      </c>
      <c r="SNM513" s="2" t="s">
        <v>943</v>
      </c>
      <c r="SNN513" s="2" t="s">
        <v>943</v>
      </c>
      <c r="SNO513" s="2" t="s">
        <v>943</v>
      </c>
      <c r="SNP513" s="2" t="s">
        <v>943</v>
      </c>
      <c r="SNQ513" s="2" t="s">
        <v>943</v>
      </c>
      <c r="SNR513" s="2" t="s">
        <v>943</v>
      </c>
      <c r="SNS513" s="2" t="s">
        <v>943</v>
      </c>
      <c r="SNT513" s="2" t="s">
        <v>943</v>
      </c>
      <c r="SNU513" s="2" t="s">
        <v>943</v>
      </c>
      <c r="SNV513" s="2" t="s">
        <v>943</v>
      </c>
      <c r="SNW513" s="2" t="s">
        <v>943</v>
      </c>
      <c r="SNX513" s="2" t="s">
        <v>943</v>
      </c>
      <c r="SNY513" s="2" t="s">
        <v>943</v>
      </c>
      <c r="SNZ513" s="2" t="s">
        <v>943</v>
      </c>
      <c r="SOA513" s="2" t="s">
        <v>943</v>
      </c>
      <c r="SOB513" s="2" t="s">
        <v>943</v>
      </c>
      <c r="SOC513" s="2" t="s">
        <v>943</v>
      </c>
      <c r="SOD513" s="2" t="s">
        <v>943</v>
      </c>
      <c r="SOE513" s="2" t="s">
        <v>943</v>
      </c>
      <c r="SOF513" s="2" t="s">
        <v>943</v>
      </c>
      <c r="SOG513" s="2" t="s">
        <v>943</v>
      </c>
      <c r="SOH513" s="2" t="s">
        <v>943</v>
      </c>
      <c r="SOI513" s="2" t="s">
        <v>943</v>
      </c>
      <c r="SOJ513" s="2" t="s">
        <v>943</v>
      </c>
      <c r="SOK513" s="2" t="s">
        <v>943</v>
      </c>
      <c r="SOL513" s="2" t="s">
        <v>943</v>
      </c>
      <c r="SOM513" s="2" t="s">
        <v>943</v>
      </c>
      <c r="SON513" s="2" t="s">
        <v>943</v>
      </c>
      <c r="SOO513" s="2" t="s">
        <v>943</v>
      </c>
      <c r="SOP513" s="2" t="s">
        <v>943</v>
      </c>
      <c r="SOQ513" s="2" t="s">
        <v>943</v>
      </c>
      <c r="SOR513" s="2" t="s">
        <v>943</v>
      </c>
      <c r="SOS513" s="2" t="s">
        <v>943</v>
      </c>
      <c r="SOT513" s="2" t="s">
        <v>943</v>
      </c>
      <c r="SOU513" s="2" t="s">
        <v>943</v>
      </c>
      <c r="SOV513" s="2" t="s">
        <v>943</v>
      </c>
      <c r="SOW513" s="2" t="s">
        <v>943</v>
      </c>
      <c r="SOX513" s="2" t="s">
        <v>943</v>
      </c>
      <c r="SOY513" s="2" t="s">
        <v>943</v>
      </c>
      <c r="SOZ513" s="2" t="s">
        <v>943</v>
      </c>
      <c r="SPA513" s="2" t="s">
        <v>943</v>
      </c>
      <c r="SPB513" s="2" t="s">
        <v>943</v>
      </c>
      <c r="SPC513" s="2" t="s">
        <v>943</v>
      </c>
      <c r="SPD513" s="2" t="s">
        <v>943</v>
      </c>
      <c r="SPE513" s="2" t="s">
        <v>943</v>
      </c>
      <c r="SPF513" s="2" t="s">
        <v>943</v>
      </c>
      <c r="SPG513" s="2" t="s">
        <v>943</v>
      </c>
      <c r="SPH513" s="2" t="s">
        <v>943</v>
      </c>
      <c r="SPI513" s="2" t="s">
        <v>943</v>
      </c>
      <c r="SPJ513" s="2" t="s">
        <v>943</v>
      </c>
      <c r="SPK513" s="2" t="s">
        <v>943</v>
      </c>
      <c r="SPL513" s="2" t="s">
        <v>943</v>
      </c>
      <c r="SPM513" s="2" t="s">
        <v>943</v>
      </c>
      <c r="SPN513" s="2" t="s">
        <v>943</v>
      </c>
      <c r="SPO513" s="2" t="s">
        <v>943</v>
      </c>
      <c r="SPP513" s="2" t="s">
        <v>943</v>
      </c>
      <c r="SPQ513" s="2" t="s">
        <v>943</v>
      </c>
      <c r="SPR513" s="2" t="s">
        <v>943</v>
      </c>
      <c r="SPS513" s="2" t="s">
        <v>943</v>
      </c>
      <c r="SPT513" s="2" t="s">
        <v>943</v>
      </c>
      <c r="SPU513" s="2" t="s">
        <v>943</v>
      </c>
      <c r="SPV513" s="2" t="s">
        <v>943</v>
      </c>
      <c r="SPW513" s="2" t="s">
        <v>943</v>
      </c>
      <c r="SPX513" s="2" t="s">
        <v>943</v>
      </c>
      <c r="SPY513" s="2" t="s">
        <v>943</v>
      </c>
      <c r="SPZ513" s="2" t="s">
        <v>943</v>
      </c>
      <c r="SQA513" s="2" t="s">
        <v>943</v>
      </c>
      <c r="SQB513" s="2" t="s">
        <v>943</v>
      </c>
      <c r="SQC513" s="2" t="s">
        <v>943</v>
      </c>
      <c r="SQD513" s="2" t="s">
        <v>943</v>
      </c>
      <c r="SQE513" s="2" t="s">
        <v>943</v>
      </c>
      <c r="SQF513" s="2" t="s">
        <v>943</v>
      </c>
      <c r="SQG513" s="2" t="s">
        <v>943</v>
      </c>
      <c r="SQH513" s="2" t="s">
        <v>943</v>
      </c>
      <c r="SQI513" s="2" t="s">
        <v>943</v>
      </c>
      <c r="SQJ513" s="2" t="s">
        <v>943</v>
      </c>
      <c r="SQK513" s="2" t="s">
        <v>943</v>
      </c>
      <c r="SQL513" s="2" t="s">
        <v>943</v>
      </c>
      <c r="SQM513" s="2" t="s">
        <v>943</v>
      </c>
      <c r="SQN513" s="2" t="s">
        <v>943</v>
      </c>
      <c r="SQO513" s="2" t="s">
        <v>943</v>
      </c>
      <c r="SQP513" s="2" t="s">
        <v>943</v>
      </c>
      <c r="SQQ513" s="2" t="s">
        <v>943</v>
      </c>
      <c r="SQR513" s="2" t="s">
        <v>943</v>
      </c>
      <c r="SQS513" s="2" t="s">
        <v>943</v>
      </c>
      <c r="SQT513" s="2" t="s">
        <v>943</v>
      </c>
      <c r="SQU513" s="2" t="s">
        <v>943</v>
      </c>
      <c r="SQV513" s="2" t="s">
        <v>943</v>
      </c>
      <c r="SQW513" s="2" t="s">
        <v>943</v>
      </c>
      <c r="SQX513" s="2" t="s">
        <v>943</v>
      </c>
      <c r="SQY513" s="2" t="s">
        <v>943</v>
      </c>
      <c r="SQZ513" s="2" t="s">
        <v>943</v>
      </c>
      <c r="SRA513" s="2" t="s">
        <v>943</v>
      </c>
      <c r="SRB513" s="2" t="s">
        <v>943</v>
      </c>
      <c r="SRC513" s="2" t="s">
        <v>943</v>
      </c>
      <c r="SRD513" s="2" t="s">
        <v>943</v>
      </c>
      <c r="SRE513" s="2" t="s">
        <v>943</v>
      </c>
      <c r="SRF513" s="2" t="s">
        <v>943</v>
      </c>
      <c r="SRG513" s="2" t="s">
        <v>943</v>
      </c>
      <c r="SRH513" s="2" t="s">
        <v>943</v>
      </c>
      <c r="SRI513" s="2" t="s">
        <v>943</v>
      </c>
      <c r="SRJ513" s="2" t="s">
        <v>943</v>
      </c>
      <c r="SRK513" s="2" t="s">
        <v>943</v>
      </c>
      <c r="SRL513" s="2" t="s">
        <v>943</v>
      </c>
      <c r="SRM513" s="2" t="s">
        <v>943</v>
      </c>
      <c r="SRN513" s="2" t="s">
        <v>943</v>
      </c>
      <c r="SRO513" s="2" t="s">
        <v>943</v>
      </c>
      <c r="SRP513" s="2" t="s">
        <v>943</v>
      </c>
      <c r="SRQ513" s="2" t="s">
        <v>943</v>
      </c>
      <c r="SRR513" s="2" t="s">
        <v>943</v>
      </c>
      <c r="SRS513" s="2" t="s">
        <v>943</v>
      </c>
      <c r="SRT513" s="2" t="s">
        <v>943</v>
      </c>
      <c r="SRU513" s="2" t="s">
        <v>943</v>
      </c>
      <c r="SRV513" s="2" t="s">
        <v>943</v>
      </c>
      <c r="SRW513" s="2" t="s">
        <v>943</v>
      </c>
      <c r="SRX513" s="2" t="s">
        <v>943</v>
      </c>
      <c r="SRY513" s="2" t="s">
        <v>943</v>
      </c>
      <c r="SRZ513" s="2" t="s">
        <v>943</v>
      </c>
      <c r="SSA513" s="2" t="s">
        <v>943</v>
      </c>
      <c r="SSB513" s="2" t="s">
        <v>943</v>
      </c>
      <c r="SSC513" s="2" t="s">
        <v>943</v>
      </c>
      <c r="SSD513" s="2" t="s">
        <v>943</v>
      </c>
      <c r="SSE513" s="2" t="s">
        <v>943</v>
      </c>
      <c r="SSF513" s="2" t="s">
        <v>943</v>
      </c>
      <c r="SSG513" s="2" t="s">
        <v>943</v>
      </c>
      <c r="SSH513" s="2" t="s">
        <v>943</v>
      </c>
      <c r="SSI513" s="2" t="s">
        <v>943</v>
      </c>
      <c r="SSJ513" s="2" t="s">
        <v>943</v>
      </c>
      <c r="SSK513" s="2" t="s">
        <v>943</v>
      </c>
      <c r="SSL513" s="2" t="s">
        <v>943</v>
      </c>
      <c r="SSM513" s="2" t="s">
        <v>943</v>
      </c>
      <c r="SSN513" s="2" t="s">
        <v>943</v>
      </c>
      <c r="SSO513" s="2" t="s">
        <v>943</v>
      </c>
      <c r="SSP513" s="2" t="s">
        <v>943</v>
      </c>
      <c r="SSQ513" s="2" t="s">
        <v>943</v>
      </c>
      <c r="SSR513" s="2" t="s">
        <v>943</v>
      </c>
      <c r="SSS513" s="2" t="s">
        <v>943</v>
      </c>
      <c r="SST513" s="2" t="s">
        <v>943</v>
      </c>
      <c r="SSU513" s="2" t="s">
        <v>943</v>
      </c>
      <c r="SSV513" s="2" t="s">
        <v>943</v>
      </c>
      <c r="SSW513" s="2" t="s">
        <v>943</v>
      </c>
      <c r="SSX513" s="2" t="s">
        <v>943</v>
      </c>
      <c r="SSY513" s="2" t="s">
        <v>943</v>
      </c>
      <c r="SSZ513" s="2" t="s">
        <v>943</v>
      </c>
      <c r="STA513" s="2" t="s">
        <v>943</v>
      </c>
      <c r="STB513" s="2" t="s">
        <v>943</v>
      </c>
      <c r="STC513" s="2" t="s">
        <v>943</v>
      </c>
      <c r="STD513" s="2" t="s">
        <v>943</v>
      </c>
      <c r="STE513" s="2" t="s">
        <v>943</v>
      </c>
      <c r="STF513" s="2" t="s">
        <v>943</v>
      </c>
      <c r="STG513" s="2" t="s">
        <v>943</v>
      </c>
      <c r="STH513" s="2" t="s">
        <v>943</v>
      </c>
      <c r="STI513" s="2" t="s">
        <v>943</v>
      </c>
      <c r="STJ513" s="2" t="s">
        <v>943</v>
      </c>
      <c r="STK513" s="2" t="s">
        <v>943</v>
      </c>
      <c r="STL513" s="2" t="s">
        <v>943</v>
      </c>
      <c r="STM513" s="2" t="s">
        <v>943</v>
      </c>
      <c r="STN513" s="2" t="s">
        <v>943</v>
      </c>
      <c r="STO513" s="2" t="s">
        <v>943</v>
      </c>
      <c r="STP513" s="2" t="s">
        <v>943</v>
      </c>
      <c r="STQ513" s="2" t="s">
        <v>943</v>
      </c>
      <c r="STR513" s="2" t="s">
        <v>943</v>
      </c>
      <c r="STS513" s="2" t="s">
        <v>943</v>
      </c>
      <c r="STT513" s="2" t="s">
        <v>943</v>
      </c>
      <c r="STU513" s="2" t="s">
        <v>943</v>
      </c>
      <c r="STV513" s="2" t="s">
        <v>943</v>
      </c>
      <c r="STW513" s="2" t="s">
        <v>943</v>
      </c>
      <c r="STX513" s="2" t="s">
        <v>943</v>
      </c>
      <c r="STY513" s="2" t="s">
        <v>943</v>
      </c>
      <c r="STZ513" s="2" t="s">
        <v>943</v>
      </c>
      <c r="SUA513" s="2" t="s">
        <v>943</v>
      </c>
      <c r="SUB513" s="2" t="s">
        <v>943</v>
      </c>
      <c r="SUC513" s="2" t="s">
        <v>943</v>
      </c>
      <c r="SUD513" s="2" t="s">
        <v>943</v>
      </c>
      <c r="SUE513" s="2" t="s">
        <v>943</v>
      </c>
      <c r="SUF513" s="2" t="s">
        <v>943</v>
      </c>
      <c r="SUG513" s="2" t="s">
        <v>943</v>
      </c>
      <c r="SUH513" s="2" t="s">
        <v>943</v>
      </c>
      <c r="SUI513" s="2" t="s">
        <v>943</v>
      </c>
      <c r="SUJ513" s="2" t="s">
        <v>943</v>
      </c>
      <c r="SUK513" s="2" t="s">
        <v>943</v>
      </c>
      <c r="SUL513" s="2" t="s">
        <v>943</v>
      </c>
      <c r="SUM513" s="2" t="s">
        <v>943</v>
      </c>
      <c r="SUN513" s="2" t="s">
        <v>943</v>
      </c>
      <c r="SUO513" s="2" t="s">
        <v>943</v>
      </c>
      <c r="SUP513" s="2" t="s">
        <v>943</v>
      </c>
      <c r="SUQ513" s="2" t="s">
        <v>943</v>
      </c>
      <c r="SUR513" s="2" t="s">
        <v>943</v>
      </c>
      <c r="SUS513" s="2" t="s">
        <v>943</v>
      </c>
      <c r="SUT513" s="2" t="s">
        <v>943</v>
      </c>
      <c r="SUU513" s="2" t="s">
        <v>943</v>
      </c>
      <c r="SUV513" s="2" t="s">
        <v>943</v>
      </c>
      <c r="SUW513" s="2" t="s">
        <v>943</v>
      </c>
      <c r="SUX513" s="2" t="s">
        <v>943</v>
      </c>
      <c r="SUY513" s="2" t="s">
        <v>943</v>
      </c>
      <c r="SUZ513" s="2" t="s">
        <v>943</v>
      </c>
      <c r="SVA513" s="2" t="s">
        <v>943</v>
      </c>
      <c r="SVB513" s="2" t="s">
        <v>943</v>
      </c>
      <c r="SVC513" s="2" t="s">
        <v>943</v>
      </c>
      <c r="SVD513" s="2" t="s">
        <v>943</v>
      </c>
      <c r="SVE513" s="2" t="s">
        <v>943</v>
      </c>
      <c r="SVF513" s="2" t="s">
        <v>943</v>
      </c>
      <c r="SVG513" s="2" t="s">
        <v>943</v>
      </c>
      <c r="SVH513" s="2" t="s">
        <v>943</v>
      </c>
      <c r="SVI513" s="2" t="s">
        <v>943</v>
      </c>
      <c r="SVJ513" s="2" t="s">
        <v>943</v>
      </c>
      <c r="SVK513" s="2" t="s">
        <v>943</v>
      </c>
      <c r="SVL513" s="2" t="s">
        <v>943</v>
      </c>
      <c r="SVM513" s="2" t="s">
        <v>943</v>
      </c>
      <c r="SVN513" s="2" t="s">
        <v>943</v>
      </c>
      <c r="SVO513" s="2" t="s">
        <v>943</v>
      </c>
      <c r="SVP513" s="2" t="s">
        <v>943</v>
      </c>
      <c r="SVQ513" s="2" t="s">
        <v>943</v>
      </c>
      <c r="SVR513" s="2" t="s">
        <v>943</v>
      </c>
      <c r="SVS513" s="2" t="s">
        <v>943</v>
      </c>
      <c r="SVT513" s="2" t="s">
        <v>943</v>
      </c>
      <c r="SVU513" s="2" t="s">
        <v>943</v>
      </c>
      <c r="SVV513" s="2" t="s">
        <v>943</v>
      </c>
      <c r="SVW513" s="2" t="s">
        <v>943</v>
      </c>
      <c r="SVX513" s="2" t="s">
        <v>943</v>
      </c>
      <c r="SVY513" s="2" t="s">
        <v>943</v>
      </c>
      <c r="SVZ513" s="2" t="s">
        <v>943</v>
      </c>
      <c r="SWA513" s="2" t="s">
        <v>943</v>
      </c>
      <c r="SWB513" s="2" t="s">
        <v>943</v>
      </c>
      <c r="SWC513" s="2" t="s">
        <v>943</v>
      </c>
      <c r="SWD513" s="2" t="s">
        <v>943</v>
      </c>
      <c r="SWE513" s="2" t="s">
        <v>943</v>
      </c>
      <c r="SWF513" s="2" t="s">
        <v>943</v>
      </c>
      <c r="SWG513" s="2" t="s">
        <v>943</v>
      </c>
      <c r="SWH513" s="2" t="s">
        <v>943</v>
      </c>
      <c r="SWI513" s="2" t="s">
        <v>943</v>
      </c>
      <c r="SWJ513" s="2" t="s">
        <v>943</v>
      </c>
      <c r="SWK513" s="2" t="s">
        <v>943</v>
      </c>
      <c r="SWL513" s="2" t="s">
        <v>943</v>
      </c>
      <c r="SWM513" s="2" t="s">
        <v>943</v>
      </c>
      <c r="SWN513" s="2" t="s">
        <v>943</v>
      </c>
      <c r="SWO513" s="2" t="s">
        <v>943</v>
      </c>
      <c r="SWP513" s="2" t="s">
        <v>943</v>
      </c>
      <c r="SWQ513" s="2" t="s">
        <v>943</v>
      </c>
      <c r="SWR513" s="2" t="s">
        <v>943</v>
      </c>
      <c r="SWS513" s="2" t="s">
        <v>943</v>
      </c>
      <c r="SWT513" s="2" t="s">
        <v>943</v>
      </c>
      <c r="SWU513" s="2" t="s">
        <v>943</v>
      </c>
      <c r="SWV513" s="2" t="s">
        <v>943</v>
      </c>
      <c r="SWW513" s="2" t="s">
        <v>943</v>
      </c>
      <c r="SWX513" s="2" t="s">
        <v>943</v>
      </c>
      <c r="SWY513" s="2" t="s">
        <v>943</v>
      </c>
      <c r="SWZ513" s="2" t="s">
        <v>943</v>
      </c>
      <c r="SXA513" s="2" t="s">
        <v>943</v>
      </c>
      <c r="SXB513" s="2" t="s">
        <v>943</v>
      </c>
      <c r="SXC513" s="2" t="s">
        <v>943</v>
      </c>
      <c r="SXD513" s="2" t="s">
        <v>943</v>
      </c>
      <c r="SXE513" s="2" t="s">
        <v>943</v>
      </c>
      <c r="SXF513" s="2" t="s">
        <v>943</v>
      </c>
      <c r="SXG513" s="2" t="s">
        <v>943</v>
      </c>
      <c r="SXH513" s="2" t="s">
        <v>943</v>
      </c>
      <c r="SXI513" s="2" t="s">
        <v>943</v>
      </c>
      <c r="SXJ513" s="2" t="s">
        <v>943</v>
      </c>
      <c r="SXK513" s="2" t="s">
        <v>943</v>
      </c>
      <c r="SXL513" s="2" t="s">
        <v>943</v>
      </c>
      <c r="SXM513" s="2" t="s">
        <v>943</v>
      </c>
      <c r="SXN513" s="2" t="s">
        <v>943</v>
      </c>
      <c r="SXO513" s="2" t="s">
        <v>943</v>
      </c>
      <c r="SXP513" s="2" t="s">
        <v>943</v>
      </c>
      <c r="SXQ513" s="2" t="s">
        <v>943</v>
      </c>
      <c r="SXR513" s="2" t="s">
        <v>943</v>
      </c>
      <c r="SXS513" s="2" t="s">
        <v>943</v>
      </c>
      <c r="SXT513" s="2" t="s">
        <v>943</v>
      </c>
      <c r="SXU513" s="2" t="s">
        <v>943</v>
      </c>
      <c r="SXV513" s="2" t="s">
        <v>943</v>
      </c>
      <c r="SXW513" s="2" t="s">
        <v>943</v>
      </c>
      <c r="SXX513" s="2" t="s">
        <v>943</v>
      </c>
      <c r="SXY513" s="2" t="s">
        <v>943</v>
      </c>
      <c r="SXZ513" s="2" t="s">
        <v>943</v>
      </c>
      <c r="SYA513" s="2" t="s">
        <v>943</v>
      </c>
      <c r="SYB513" s="2" t="s">
        <v>943</v>
      </c>
      <c r="SYC513" s="2" t="s">
        <v>943</v>
      </c>
      <c r="SYD513" s="2" t="s">
        <v>943</v>
      </c>
      <c r="SYE513" s="2" t="s">
        <v>943</v>
      </c>
      <c r="SYF513" s="2" t="s">
        <v>943</v>
      </c>
      <c r="SYG513" s="2" t="s">
        <v>943</v>
      </c>
      <c r="SYH513" s="2" t="s">
        <v>943</v>
      </c>
      <c r="SYI513" s="2" t="s">
        <v>943</v>
      </c>
      <c r="SYJ513" s="2" t="s">
        <v>943</v>
      </c>
      <c r="SYK513" s="2" t="s">
        <v>943</v>
      </c>
      <c r="SYL513" s="2" t="s">
        <v>943</v>
      </c>
      <c r="SYM513" s="2" t="s">
        <v>943</v>
      </c>
      <c r="SYN513" s="2" t="s">
        <v>943</v>
      </c>
      <c r="SYO513" s="2" t="s">
        <v>943</v>
      </c>
      <c r="SYP513" s="2" t="s">
        <v>943</v>
      </c>
      <c r="SYQ513" s="2" t="s">
        <v>943</v>
      </c>
      <c r="SYR513" s="2" t="s">
        <v>943</v>
      </c>
      <c r="SYS513" s="2" t="s">
        <v>943</v>
      </c>
      <c r="SYT513" s="2" t="s">
        <v>943</v>
      </c>
      <c r="SYU513" s="2" t="s">
        <v>943</v>
      </c>
      <c r="SYV513" s="2" t="s">
        <v>943</v>
      </c>
      <c r="SYW513" s="2" t="s">
        <v>943</v>
      </c>
      <c r="SYX513" s="2" t="s">
        <v>943</v>
      </c>
      <c r="SYY513" s="2" t="s">
        <v>943</v>
      </c>
      <c r="SYZ513" s="2" t="s">
        <v>943</v>
      </c>
      <c r="SZA513" s="2" t="s">
        <v>943</v>
      </c>
      <c r="SZB513" s="2" t="s">
        <v>943</v>
      </c>
      <c r="SZC513" s="2" t="s">
        <v>943</v>
      </c>
      <c r="SZD513" s="2" t="s">
        <v>943</v>
      </c>
      <c r="SZE513" s="2" t="s">
        <v>943</v>
      </c>
      <c r="SZF513" s="2" t="s">
        <v>943</v>
      </c>
      <c r="SZG513" s="2" t="s">
        <v>943</v>
      </c>
      <c r="SZH513" s="2" t="s">
        <v>943</v>
      </c>
      <c r="SZI513" s="2" t="s">
        <v>943</v>
      </c>
      <c r="SZJ513" s="2" t="s">
        <v>943</v>
      </c>
      <c r="SZK513" s="2" t="s">
        <v>943</v>
      </c>
      <c r="SZL513" s="2" t="s">
        <v>943</v>
      </c>
      <c r="SZM513" s="2" t="s">
        <v>943</v>
      </c>
      <c r="SZN513" s="2" t="s">
        <v>943</v>
      </c>
      <c r="SZO513" s="2" t="s">
        <v>943</v>
      </c>
      <c r="SZP513" s="2" t="s">
        <v>943</v>
      </c>
      <c r="SZQ513" s="2" t="s">
        <v>943</v>
      </c>
      <c r="SZR513" s="2" t="s">
        <v>943</v>
      </c>
      <c r="SZS513" s="2" t="s">
        <v>943</v>
      </c>
      <c r="SZT513" s="2" t="s">
        <v>943</v>
      </c>
      <c r="SZU513" s="2" t="s">
        <v>943</v>
      </c>
      <c r="SZV513" s="2" t="s">
        <v>943</v>
      </c>
      <c r="SZW513" s="2" t="s">
        <v>943</v>
      </c>
      <c r="SZX513" s="2" t="s">
        <v>943</v>
      </c>
      <c r="SZY513" s="2" t="s">
        <v>943</v>
      </c>
      <c r="SZZ513" s="2" t="s">
        <v>943</v>
      </c>
      <c r="TAA513" s="2" t="s">
        <v>943</v>
      </c>
      <c r="TAB513" s="2" t="s">
        <v>943</v>
      </c>
      <c r="TAC513" s="2" t="s">
        <v>943</v>
      </c>
      <c r="TAD513" s="2" t="s">
        <v>943</v>
      </c>
      <c r="TAE513" s="2" t="s">
        <v>943</v>
      </c>
      <c r="TAF513" s="2" t="s">
        <v>943</v>
      </c>
      <c r="TAG513" s="2" t="s">
        <v>943</v>
      </c>
      <c r="TAH513" s="2" t="s">
        <v>943</v>
      </c>
      <c r="TAI513" s="2" t="s">
        <v>943</v>
      </c>
      <c r="TAJ513" s="2" t="s">
        <v>943</v>
      </c>
      <c r="TAK513" s="2" t="s">
        <v>943</v>
      </c>
      <c r="TAL513" s="2" t="s">
        <v>943</v>
      </c>
      <c r="TAM513" s="2" t="s">
        <v>943</v>
      </c>
      <c r="TAN513" s="2" t="s">
        <v>943</v>
      </c>
      <c r="TAO513" s="2" t="s">
        <v>943</v>
      </c>
      <c r="TAP513" s="2" t="s">
        <v>943</v>
      </c>
      <c r="TAQ513" s="2" t="s">
        <v>943</v>
      </c>
      <c r="TAR513" s="2" t="s">
        <v>943</v>
      </c>
      <c r="TAS513" s="2" t="s">
        <v>943</v>
      </c>
      <c r="TAT513" s="2" t="s">
        <v>943</v>
      </c>
      <c r="TAU513" s="2" t="s">
        <v>943</v>
      </c>
      <c r="TAV513" s="2" t="s">
        <v>943</v>
      </c>
      <c r="TAW513" s="2" t="s">
        <v>943</v>
      </c>
      <c r="TAX513" s="2" t="s">
        <v>943</v>
      </c>
      <c r="TAY513" s="2" t="s">
        <v>943</v>
      </c>
      <c r="TAZ513" s="2" t="s">
        <v>943</v>
      </c>
      <c r="TBA513" s="2" t="s">
        <v>943</v>
      </c>
      <c r="TBB513" s="2" t="s">
        <v>943</v>
      </c>
      <c r="TBC513" s="2" t="s">
        <v>943</v>
      </c>
      <c r="TBD513" s="2" t="s">
        <v>943</v>
      </c>
      <c r="TBE513" s="2" t="s">
        <v>943</v>
      </c>
      <c r="TBF513" s="2" t="s">
        <v>943</v>
      </c>
      <c r="TBG513" s="2" t="s">
        <v>943</v>
      </c>
      <c r="TBH513" s="2" t="s">
        <v>943</v>
      </c>
      <c r="TBI513" s="2" t="s">
        <v>943</v>
      </c>
      <c r="TBJ513" s="2" t="s">
        <v>943</v>
      </c>
      <c r="TBK513" s="2" t="s">
        <v>943</v>
      </c>
      <c r="TBL513" s="2" t="s">
        <v>943</v>
      </c>
      <c r="TBM513" s="2" t="s">
        <v>943</v>
      </c>
      <c r="TBN513" s="2" t="s">
        <v>943</v>
      </c>
      <c r="TBO513" s="2" t="s">
        <v>943</v>
      </c>
      <c r="TBP513" s="2" t="s">
        <v>943</v>
      </c>
      <c r="TBQ513" s="2" t="s">
        <v>943</v>
      </c>
      <c r="TBR513" s="2" t="s">
        <v>943</v>
      </c>
      <c r="TBS513" s="2" t="s">
        <v>943</v>
      </c>
      <c r="TBT513" s="2" t="s">
        <v>943</v>
      </c>
      <c r="TBU513" s="2" t="s">
        <v>943</v>
      </c>
      <c r="TBV513" s="2" t="s">
        <v>943</v>
      </c>
      <c r="TBW513" s="2" t="s">
        <v>943</v>
      </c>
      <c r="TBX513" s="2" t="s">
        <v>943</v>
      </c>
      <c r="TBY513" s="2" t="s">
        <v>943</v>
      </c>
      <c r="TBZ513" s="2" t="s">
        <v>943</v>
      </c>
      <c r="TCA513" s="2" t="s">
        <v>943</v>
      </c>
      <c r="TCB513" s="2" t="s">
        <v>943</v>
      </c>
      <c r="TCC513" s="2" t="s">
        <v>943</v>
      </c>
      <c r="TCD513" s="2" t="s">
        <v>943</v>
      </c>
      <c r="TCE513" s="2" t="s">
        <v>943</v>
      </c>
      <c r="TCF513" s="2" t="s">
        <v>943</v>
      </c>
      <c r="TCG513" s="2" t="s">
        <v>943</v>
      </c>
      <c r="TCH513" s="2" t="s">
        <v>943</v>
      </c>
      <c r="TCI513" s="2" t="s">
        <v>943</v>
      </c>
      <c r="TCJ513" s="2" t="s">
        <v>943</v>
      </c>
      <c r="TCK513" s="2" t="s">
        <v>943</v>
      </c>
      <c r="TCL513" s="2" t="s">
        <v>943</v>
      </c>
      <c r="TCM513" s="2" t="s">
        <v>943</v>
      </c>
      <c r="TCN513" s="2" t="s">
        <v>943</v>
      </c>
      <c r="TCO513" s="2" t="s">
        <v>943</v>
      </c>
      <c r="TCP513" s="2" t="s">
        <v>943</v>
      </c>
      <c r="TCQ513" s="2" t="s">
        <v>943</v>
      </c>
      <c r="TCR513" s="2" t="s">
        <v>943</v>
      </c>
      <c r="TCS513" s="2" t="s">
        <v>943</v>
      </c>
      <c r="TCT513" s="2" t="s">
        <v>943</v>
      </c>
      <c r="TCU513" s="2" t="s">
        <v>943</v>
      </c>
      <c r="TCV513" s="2" t="s">
        <v>943</v>
      </c>
      <c r="TCW513" s="2" t="s">
        <v>943</v>
      </c>
      <c r="TCX513" s="2" t="s">
        <v>943</v>
      </c>
      <c r="TCY513" s="2" t="s">
        <v>943</v>
      </c>
      <c r="TCZ513" s="2" t="s">
        <v>943</v>
      </c>
      <c r="TDA513" s="2" t="s">
        <v>943</v>
      </c>
      <c r="TDB513" s="2" t="s">
        <v>943</v>
      </c>
      <c r="TDC513" s="2" t="s">
        <v>943</v>
      </c>
      <c r="TDD513" s="2" t="s">
        <v>943</v>
      </c>
      <c r="TDE513" s="2" t="s">
        <v>943</v>
      </c>
      <c r="TDF513" s="2" t="s">
        <v>943</v>
      </c>
      <c r="TDG513" s="2" t="s">
        <v>943</v>
      </c>
      <c r="TDH513" s="2" t="s">
        <v>943</v>
      </c>
      <c r="TDI513" s="2" t="s">
        <v>943</v>
      </c>
      <c r="TDJ513" s="2" t="s">
        <v>943</v>
      </c>
      <c r="TDK513" s="2" t="s">
        <v>943</v>
      </c>
      <c r="TDL513" s="2" t="s">
        <v>943</v>
      </c>
      <c r="TDM513" s="2" t="s">
        <v>943</v>
      </c>
      <c r="TDN513" s="2" t="s">
        <v>943</v>
      </c>
      <c r="TDO513" s="2" t="s">
        <v>943</v>
      </c>
      <c r="TDP513" s="2" t="s">
        <v>943</v>
      </c>
      <c r="TDQ513" s="2" t="s">
        <v>943</v>
      </c>
      <c r="TDR513" s="2" t="s">
        <v>943</v>
      </c>
      <c r="TDS513" s="2" t="s">
        <v>943</v>
      </c>
      <c r="TDT513" s="2" t="s">
        <v>943</v>
      </c>
      <c r="TDU513" s="2" t="s">
        <v>943</v>
      </c>
      <c r="TDV513" s="2" t="s">
        <v>943</v>
      </c>
      <c r="TDW513" s="2" t="s">
        <v>943</v>
      </c>
      <c r="TDX513" s="2" t="s">
        <v>943</v>
      </c>
      <c r="TDY513" s="2" t="s">
        <v>943</v>
      </c>
      <c r="TDZ513" s="2" t="s">
        <v>943</v>
      </c>
      <c r="TEA513" s="2" t="s">
        <v>943</v>
      </c>
      <c r="TEB513" s="2" t="s">
        <v>943</v>
      </c>
      <c r="TEC513" s="2" t="s">
        <v>943</v>
      </c>
      <c r="TED513" s="2" t="s">
        <v>943</v>
      </c>
      <c r="TEE513" s="2" t="s">
        <v>943</v>
      </c>
      <c r="TEF513" s="2" t="s">
        <v>943</v>
      </c>
      <c r="TEG513" s="2" t="s">
        <v>943</v>
      </c>
      <c r="TEH513" s="2" t="s">
        <v>943</v>
      </c>
      <c r="TEI513" s="2" t="s">
        <v>943</v>
      </c>
      <c r="TEJ513" s="2" t="s">
        <v>943</v>
      </c>
      <c r="TEK513" s="2" t="s">
        <v>943</v>
      </c>
      <c r="TEL513" s="2" t="s">
        <v>943</v>
      </c>
      <c r="TEM513" s="2" t="s">
        <v>943</v>
      </c>
      <c r="TEN513" s="2" t="s">
        <v>943</v>
      </c>
      <c r="TEO513" s="2" t="s">
        <v>943</v>
      </c>
      <c r="TEP513" s="2" t="s">
        <v>943</v>
      </c>
      <c r="TEQ513" s="2" t="s">
        <v>943</v>
      </c>
      <c r="TER513" s="2" t="s">
        <v>943</v>
      </c>
      <c r="TES513" s="2" t="s">
        <v>943</v>
      </c>
      <c r="TET513" s="2" t="s">
        <v>943</v>
      </c>
      <c r="TEU513" s="2" t="s">
        <v>943</v>
      </c>
      <c r="TEV513" s="2" t="s">
        <v>943</v>
      </c>
      <c r="TEW513" s="2" t="s">
        <v>943</v>
      </c>
      <c r="TEX513" s="2" t="s">
        <v>943</v>
      </c>
      <c r="TEY513" s="2" t="s">
        <v>943</v>
      </c>
      <c r="TEZ513" s="2" t="s">
        <v>943</v>
      </c>
      <c r="TFA513" s="2" t="s">
        <v>943</v>
      </c>
      <c r="TFB513" s="2" t="s">
        <v>943</v>
      </c>
      <c r="TFC513" s="2" t="s">
        <v>943</v>
      </c>
      <c r="TFD513" s="2" t="s">
        <v>943</v>
      </c>
      <c r="TFE513" s="2" t="s">
        <v>943</v>
      </c>
      <c r="TFF513" s="2" t="s">
        <v>943</v>
      </c>
      <c r="TFG513" s="2" t="s">
        <v>943</v>
      </c>
      <c r="TFH513" s="2" t="s">
        <v>943</v>
      </c>
      <c r="TFI513" s="2" t="s">
        <v>943</v>
      </c>
      <c r="TFJ513" s="2" t="s">
        <v>943</v>
      </c>
      <c r="TFK513" s="2" t="s">
        <v>943</v>
      </c>
      <c r="TFL513" s="2" t="s">
        <v>943</v>
      </c>
      <c r="TFM513" s="2" t="s">
        <v>943</v>
      </c>
      <c r="TFN513" s="2" t="s">
        <v>943</v>
      </c>
      <c r="TFO513" s="2" t="s">
        <v>943</v>
      </c>
      <c r="TFP513" s="2" t="s">
        <v>943</v>
      </c>
      <c r="TFQ513" s="2" t="s">
        <v>943</v>
      </c>
      <c r="TFR513" s="2" t="s">
        <v>943</v>
      </c>
      <c r="TFS513" s="2" t="s">
        <v>943</v>
      </c>
      <c r="TFT513" s="2" t="s">
        <v>943</v>
      </c>
      <c r="TFU513" s="2" t="s">
        <v>943</v>
      </c>
      <c r="TFV513" s="2" t="s">
        <v>943</v>
      </c>
      <c r="TFW513" s="2" t="s">
        <v>943</v>
      </c>
      <c r="TFX513" s="2" t="s">
        <v>943</v>
      </c>
      <c r="TFY513" s="2" t="s">
        <v>943</v>
      </c>
      <c r="TFZ513" s="2" t="s">
        <v>943</v>
      </c>
      <c r="TGA513" s="2" t="s">
        <v>943</v>
      </c>
      <c r="TGB513" s="2" t="s">
        <v>943</v>
      </c>
      <c r="TGC513" s="2" t="s">
        <v>943</v>
      </c>
      <c r="TGD513" s="2" t="s">
        <v>943</v>
      </c>
      <c r="TGE513" s="2" t="s">
        <v>943</v>
      </c>
      <c r="TGF513" s="2" t="s">
        <v>943</v>
      </c>
      <c r="TGG513" s="2" t="s">
        <v>943</v>
      </c>
      <c r="TGH513" s="2" t="s">
        <v>943</v>
      </c>
      <c r="TGI513" s="2" t="s">
        <v>943</v>
      </c>
      <c r="TGJ513" s="2" t="s">
        <v>943</v>
      </c>
      <c r="TGK513" s="2" t="s">
        <v>943</v>
      </c>
      <c r="TGL513" s="2" t="s">
        <v>943</v>
      </c>
      <c r="TGM513" s="2" t="s">
        <v>943</v>
      </c>
      <c r="TGN513" s="2" t="s">
        <v>943</v>
      </c>
      <c r="TGO513" s="2" t="s">
        <v>943</v>
      </c>
      <c r="TGP513" s="2" t="s">
        <v>943</v>
      </c>
      <c r="TGQ513" s="2" t="s">
        <v>943</v>
      </c>
      <c r="TGR513" s="2" t="s">
        <v>943</v>
      </c>
      <c r="TGS513" s="2" t="s">
        <v>943</v>
      </c>
      <c r="TGT513" s="2" t="s">
        <v>943</v>
      </c>
      <c r="TGU513" s="2" t="s">
        <v>943</v>
      </c>
      <c r="TGV513" s="2" t="s">
        <v>943</v>
      </c>
      <c r="TGW513" s="2" t="s">
        <v>943</v>
      </c>
      <c r="TGX513" s="2" t="s">
        <v>943</v>
      </c>
      <c r="TGY513" s="2" t="s">
        <v>943</v>
      </c>
      <c r="TGZ513" s="2" t="s">
        <v>943</v>
      </c>
      <c r="THA513" s="2" t="s">
        <v>943</v>
      </c>
      <c r="THB513" s="2" t="s">
        <v>943</v>
      </c>
      <c r="THC513" s="2" t="s">
        <v>943</v>
      </c>
      <c r="THD513" s="2" t="s">
        <v>943</v>
      </c>
      <c r="THE513" s="2" t="s">
        <v>943</v>
      </c>
      <c r="THF513" s="2" t="s">
        <v>943</v>
      </c>
      <c r="THG513" s="2" t="s">
        <v>943</v>
      </c>
      <c r="THH513" s="2" t="s">
        <v>943</v>
      </c>
      <c r="THI513" s="2" t="s">
        <v>943</v>
      </c>
      <c r="THJ513" s="2" t="s">
        <v>943</v>
      </c>
      <c r="THK513" s="2" t="s">
        <v>943</v>
      </c>
      <c r="THL513" s="2" t="s">
        <v>943</v>
      </c>
      <c r="THM513" s="2" t="s">
        <v>943</v>
      </c>
      <c r="THN513" s="2" t="s">
        <v>943</v>
      </c>
      <c r="THO513" s="2" t="s">
        <v>943</v>
      </c>
      <c r="THP513" s="2" t="s">
        <v>943</v>
      </c>
      <c r="THQ513" s="2" t="s">
        <v>943</v>
      </c>
      <c r="THR513" s="2" t="s">
        <v>943</v>
      </c>
      <c r="THS513" s="2" t="s">
        <v>943</v>
      </c>
      <c r="THT513" s="2" t="s">
        <v>943</v>
      </c>
      <c r="THU513" s="2" t="s">
        <v>943</v>
      </c>
      <c r="THV513" s="2" t="s">
        <v>943</v>
      </c>
      <c r="THW513" s="2" t="s">
        <v>943</v>
      </c>
      <c r="THX513" s="2" t="s">
        <v>943</v>
      </c>
      <c r="THY513" s="2" t="s">
        <v>943</v>
      </c>
      <c r="THZ513" s="2" t="s">
        <v>943</v>
      </c>
      <c r="TIA513" s="2" t="s">
        <v>943</v>
      </c>
      <c r="TIB513" s="2" t="s">
        <v>943</v>
      </c>
      <c r="TIC513" s="2" t="s">
        <v>943</v>
      </c>
      <c r="TID513" s="2" t="s">
        <v>943</v>
      </c>
      <c r="TIE513" s="2" t="s">
        <v>943</v>
      </c>
      <c r="TIF513" s="2" t="s">
        <v>943</v>
      </c>
      <c r="TIG513" s="2" t="s">
        <v>943</v>
      </c>
      <c r="TIH513" s="2" t="s">
        <v>943</v>
      </c>
      <c r="TII513" s="2" t="s">
        <v>943</v>
      </c>
      <c r="TIJ513" s="2" t="s">
        <v>943</v>
      </c>
      <c r="TIK513" s="2" t="s">
        <v>943</v>
      </c>
      <c r="TIL513" s="2" t="s">
        <v>943</v>
      </c>
      <c r="TIM513" s="2" t="s">
        <v>943</v>
      </c>
      <c r="TIN513" s="2" t="s">
        <v>943</v>
      </c>
      <c r="TIO513" s="2" t="s">
        <v>943</v>
      </c>
      <c r="TIP513" s="2" t="s">
        <v>943</v>
      </c>
      <c r="TIQ513" s="2" t="s">
        <v>943</v>
      </c>
      <c r="TIR513" s="2" t="s">
        <v>943</v>
      </c>
      <c r="TIS513" s="2" t="s">
        <v>943</v>
      </c>
      <c r="TIT513" s="2" t="s">
        <v>943</v>
      </c>
      <c r="TIU513" s="2" t="s">
        <v>943</v>
      </c>
      <c r="TIV513" s="2" t="s">
        <v>943</v>
      </c>
      <c r="TIW513" s="2" t="s">
        <v>943</v>
      </c>
      <c r="TIX513" s="2" t="s">
        <v>943</v>
      </c>
      <c r="TIY513" s="2" t="s">
        <v>943</v>
      </c>
      <c r="TIZ513" s="2" t="s">
        <v>943</v>
      </c>
      <c r="TJA513" s="2" t="s">
        <v>943</v>
      </c>
      <c r="TJB513" s="2" t="s">
        <v>943</v>
      </c>
      <c r="TJC513" s="2" t="s">
        <v>943</v>
      </c>
      <c r="TJD513" s="2" t="s">
        <v>943</v>
      </c>
      <c r="TJE513" s="2" t="s">
        <v>943</v>
      </c>
      <c r="TJF513" s="2" t="s">
        <v>943</v>
      </c>
      <c r="TJG513" s="2" t="s">
        <v>943</v>
      </c>
      <c r="TJH513" s="2" t="s">
        <v>943</v>
      </c>
      <c r="TJI513" s="2" t="s">
        <v>943</v>
      </c>
      <c r="TJJ513" s="2" t="s">
        <v>943</v>
      </c>
      <c r="TJK513" s="2" t="s">
        <v>943</v>
      </c>
      <c r="TJL513" s="2" t="s">
        <v>943</v>
      </c>
      <c r="TJM513" s="2" t="s">
        <v>943</v>
      </c>
      <c r="TJN513" s="2" t="s">
        <v>943</v>
      </c>
      <c r="TJO513" s="2" t="s">
        <v>943</v>
      </c>
      <c r="TJP513" s="2" t="s">
        <v>943</v>
      </c>
      <c r="TJQ513" s="2" t="s">
        <v>943</v>
      </c>
      <c r="TJR513" s="2" t="s">
        <v>943</v>
      </c>
      <c r="TJS513" s="2" t="s">
        <v>943</v>
      </c>
      <c r="TJT513" s="2" t="s">
        <v>943</v>
      </c>
      <c r="TJU513" s="2" t="s">
        <v>943</v>
      </c>
      <c r="TJV513" s="2" t="s">
        <v>943</v>
      </c>
      <c r="TJW513" s="2" t="s">
        <v>943</v>
      </c>
      <c r="TJX513" s="2" t="s">
        <v>943</v>
      </c>
      <c r="TJY513" s="2" t="s">
        <v>943</v>
      </c>
      <c r="TJZ513" s="2" t="s">
        <v>943</v>
      </c>
      <c r="TKA513" s="2" t="s">
        <v>943</v>
      </c>
      <c r="TKB513" s="2" t="s">
        <v>943</v>
      </c>
      <c r="TKC513" s="2" t="s">
        <v>943</v>
      </c>
      <c r="TKD513" s="2" t="s">
        <v>943</v>
      </c>
      <c r="TKE513" s="2" t="s">
        <v>943</v>
      </c>
      <c r="TKF513" s="2" t="s">
        <v>943</v>
      </c>
      <c r="TKG513" s="2" t="s">
        <v>943</v>
      </c>
      <c r="TKH513" s="2" t="s">
        <v>943</v>
      </c>
      <c r="TKI513" s="2" t="s">
        <v>943</v>
      </c>
      <c r="TKJ513" s="2" t="s">
        <v>943</v>
      </c>
      <c r="TKK513" s="2" t="s">
        <v>943</v>
      </c>
      <c r="TKL513" s="2" t="s">
        <v>943</v>
      </c>
      <c r="TKM513" s="2" t="s">
        <v>943</v>
      </c>
      <c r="TKN513" s="2" t="s">
        <v>943</v>
      </c>
      <c r="TKO513" s="2" t="s">
        <v>943</v>
      </c>
      <c r="TKP513" s="2" t="s">
        <v>943</v>
      </c>
      <c r="TKQ513" s="2" t="s">
        <v>943</v>
      </c>
      <c r="TKR513" s="2" t="s">
        <v>943</v>
      </c>
      <c r="TKS513" s="2" t="s">
        <v>943</v>
      </c>
      <c r="TKT513" s="2" t="s">
        <v>943</v>
      </c>
      <c r="TKU513" s="2" t="s">
        <v>943</v>
      </c>
      <c r="TKV513" s="2" t="s">
        <v>943</v>
      </c>
      <c r="TKW513" s="2" t="s">
        <v>943</v>
      </c>
      <c r="TKX513" s="2" t="s">
        <v>943</v>
      </c>
      <c r="TKY513" s="2" t="s">
        <v>943</v>
      </c>
      <c r="TKZ513" s="2" t="s">
        <v>943</v>
      </c>
      <c r="TLA513" s="2" t="s">
        <v>943</v>
      </c>
      <c r="TLB513" s="2" t="s">
        <v>943</v>
      </c>
      <c r="TLC513" s="2" t="s">
        <v>943</v>
      </c>
      <c r="TLD513" s="2" t="s">
        <v>943</v>
      </c>
      <c r="TLE513" s="2" t="s">
        <v>943</v>
      </c>
      <c r="TLF513" s="2" t="s">
        <v>943</v>
      </c>
      <c r="TLG513" s="2" t="s">
        <v>943</v>
      </c>
      <c r="TLH513" s="2" t="s">
        <v>943</v>
      </c>
      <c r="TLI513" s="2" t="s">
        <v>943</v>
      </c>
      <c r="TLJ513" s="2" t="s">
        <v>943</v>
      </c>
      <c r="TLK513" s="2" t="s">
        <v>943</v>
      </c>
      <c r="TLL513" s="2" t="s">
        <v>943</v>
      </c>
      <c r="TLM513" s="2" t="s">
        <v>943</v>
      </c>
      <c r="TLN513" s="2" t="s">
        <v>943</v>
      </c>
      <c r="TLO513" s="2" t="s">
        <v>943</v>
      </c>
      <c r="TLP513" s="2" t="s">
        <v>943</v>
      </c>
      <c r="TLQ513" s="2" t="s">
        <v>943</v>
      </c>
      <c r="TLR513" s="2" t="s">
        <v>943</v>
      </c>
      <c r="TLS513" s="2" t="s">
        <v>943</v>
      </c>
      <c r="TLT513" s="2" t="s">
        <v>943</v>
      </c>
      <c r="TLU513" s="2" t="s">
        <v>943</v>
      </c>
      <c r="TLV513" s="2" t="s">
        <v>943</v>
      </c>
      <c r="TLW513" s="2" t="s">
        <v>943</v>
      </c>
      <c r="TLX513" s="2" t="s">
        <v>943</v>
      </c>
      <c r="TLY513" s="2" t="s">
        <v>943</v>
      </c>
      <c r="TLZ513" s="2" t="s">
        <v>943</v>
      </c>
      <c r="TMA513" s="2" t="s">
        <v>943</v>
      </c>
      <c r="TMB513" s="2" t="s">
        <v>943</v>
      </c>
      <c r="TMC513" s="2" t="s">
        <v>943</v>
      </c>
      <c r="TMD513" s="2" t="s">
        <v>943</v>
      </c>
      <c r="TME513" s="2" t="s">
        <v>943</v>
      </c>
      <c r="TMF513" s="2" t="s">
        <v>943</v>
      </c>
      <c r="TMG513" s="2" t="s">
        <v>943</v>
      </c>
      <c r="TMH513" s="2" t="s">
        <v>943</v>
      </c>
      <c r="TMI513" s="2" t="s">
        <v>943</v>
      </c>
      <c r="TMJ513" s="2" t="s">
        <v>943</v>
      </c>
      <c r="TMK513" s="2" t="s">
        <v>943</v>
      </c>
      <c r="TML513" s="2" t="s">
        <v>943</v>
      </c>
      <c r="TMM513" s="2" t="s">
        <v>943</v>
      </c>
      <c r="TMN513" s="2" t="s">
        <v>943</v>
      </c>
      <c r="TMO513" s="2" t="s">
        <v>943</v>
      </c>
      <c r="TMP513" s="2" t="s">
        <v>943</v>
      </c>
      <c r="TMQ513" s="2" t="s">
        <v>943</v>
      </c>
      <c r="TMR513" s="2" t="s">
        <v>943</v>
      </c>
      <c r="TMS513" s="2" t="s">
        <v>943</v>
      </c>
      <c r="TMT513" s="2" t="s">
        <v>943</v>
      </c>
      <c r="TMU513" s="2" t="s">
        <v>943</v>
      </c>
      <c r="TMV513" s="2" t="s">
        <v>943</v>
      </c>
      <c r="TMW513" s="2" t="s">
        <v>943</v>
      </c>
      <c r="TMX513" s="2" t="s">
        <v>943</v>
      </c>
      <c r="TMY513" s="2" t="s">
        <v>943</v>
      </c>
      <c r="TMZ513" s="2" t="s">
        <v>943</v>
      </c>
      <c r="TNA513" s="2" t="s">
        <v>943</v>
      </c>
      <c r="TNB513" s="2" t="s">
        <v>943</v>
      </c>
      <c r="TNC513" s="2" t="s">
        <v>943</v>
      </c>
      <c r="TND513" s="2" t="s">
        <v>943</v>
      </c>
      <c r="TNE513" s="2" t="s">
        <v>943</v>
      </c>
      <c r="TNF513" s="2" t="s">
        <v>943</v>
      </c>
      <c r="TNG513" s="2" t="s">
        <v>943</v>
      </c>
      <c r="TNH513" s="2" t="s">
        <v>943</v>
      </c>
      <c r="TNI513" s="2" t="s">
        <v>943</v>
      </c>
      <c r="TNJ513" s="2" t="s">
        <v>943</v>
      </c>
      <c r="TNK513" s="2" t="s">
        <v>943</v>
      </c>
      <c r="TNL513" s="2" t="s">
        <v>943</v>
      </c>
      <c r="TNM513" s="2" t="s">
        <v>943</v>
      </c>
      <c r="TNN513" s="2" t="s">
        <v>943</v>
      </c>
      <c r="TNO513" s="2" t="s">
        <v>943</v>
      </c>
      <c r="TNP513" s="2" t="s">
        <v>943</v>
      </c>
      <c r="TNQ513" s="2" t="s">
        <v>943</v>
      </c>
      <c r="TNR513" s="2" t="s">
        <v>943</v>
      </c>
      <c r="TNS513" s="2" t="s">
        <v>943</v>
      </c>
      <c r="TNT513" s="2" t="s">
        <v>943</v>
      </c>
      <c r="TNU513" s="2" t="s">
        <v>943</v>
      </c>
      <c r="TNV513" s="2" t="s">
        <v>943</v>
      </c>
      <c r="TNW513" s="2" t="s">
        <v>943</v>
      </c>
      <c r="TNX513" s="2" t="s">
        <v>943</v>
      </c>
      <c r="TNY513" s="2" t="s">
        <v>943</v>
      </c>
      <c r="TNZ513" s="2" t="s">
        <v>943</v>
      </c>
      <c r="TOA513" s="2" t="s">
        <v>943</v>
      </c>
      <c r="TOB513" s="2" t="s">
        <v>943</v>
      </c>
      <c r="TOC513" s="2" t="s">
        <v>943</v>
      </c>
      <c r="TOD513" s="2" t="s">
        <v>943</v>
      </c>
      <c r="TOE513" s="2" t="s">
        <v>943</v>
      </c>
      <c r="TOF513" s="2" t="s">
        <v>943</v>
      </c>
      <c r="TOG513" s="2" t="s">
        <v>943</v>
      </c>
      <c r="TOH513" s="2" t="s">
        <v>943</v>
      </c>
      <c r="TOI513" s="2" t="s">
        <v>943</v>
      </c>
      <c r="TOJ513" s="2" t="s">
        <v>943</v>
      </c>
      <c r="TOK513" s="2" t="s">
        <v>943</v>
      </c>
      <c r="TOL513" s="2" t="s">
        <v>943</v>
      </c>
      <c r="TOM513" s="2" t="s">
        <v>943</v>
      </c>
      <c r="TON513" s="2" t="s">
        <v>943</v>
      </c>
      <c r="TOO513" s="2" t="s">
        <v>943</v>
      </c>
      <c r="TOP513" s="2" t="s">
        <v>943</v>
      </c>
      <c r="TOQ513" s="2" t="s">
        <v>943</v>
      </c>
      <c r="TOR513" s="2" t="s">
        <v>943</v>
      </c>
      <c r="TOS513" s="2" t="s">
        <v>943</v>
      </c>
      <c r="TOT513" s="2" t="s">
        <v>943</v>
      </c>
      <c r="TOU513" s="2" t="s">
        <v>943</v>
      </c>
      <c r="TOV513" s="2" t="s">
        <v>943</v>
      </c>
      <c r="TOW513" s="2" t="s">
        <v>943</v>
      </c>
      <c r="TOX513" s="2" t="s">
        <v>943</v>
      </c>
      <c r="TOY513" s="2" t="s">
        <v>943</v>
      </c>
      <c r="TOZ513" s="2" t="s">
        <v>943</v>
      </c>
      <c r="TPA513" s="2" t="s">
        <v>943</v>
      </c>
      <c r="TPB513" s="2" t="s">
        <v>943</v>
      </c>
      <c r="TPC513" s="2" t="s">
        <v>943</v>
      </c>
      <c r="TPD513" s="2" t="s">
        <v>943</v>
      </c>
      <c r="TPE513" s="2" t="s">
        <v>943</v>
      </c>
      <c r="TPF513" s="2" t="s">
        <v>943</v>
      </c>
      <c r="TPG513" s="2" t="s">
        <v>943</v>
      </c>
      <c r="TPH513" s="2" t="s">
        <v>943</v>
      </c>
      <c r="TPI513" s="2" t="s">
        <v>943</v>
      </c>
      <c r="TPJ513" s="2" t="s">
        <v>943</v>
      </c>
      <c r="TPK513" s="2" t="s">
        <v>943</v>
      </c>
      <c r="TPL513" s="2" t="s">
        <v>943</v>
      </c>
      <c r="TPM513" s="2" t="s">
        <v>943</v>
      </c>
      <c r="TPN513" s="2" t="s">
        <v>943</v>
      </c>
      <c r="TPO513" s="2" t="s">
        <v>943</v>
      </c>
      <c r="TPP513" s="2" t="s">
        <v>943</v>
      </c>
      <c r="TPQ513" s="2" t="s">
        <v>943</v>
      </c>
      <c r="TPR513" s="2" t="s">
        <v>943</v>
      </c>
      <c r="TPS513" s="2" t="s">
        <v>943</v>
      </c>
      <c r="TPT513" s="2" t="s">
        <v>943</v>
      </c>
      <c r="TPU513" s="2" t="s">
        <v>943</v>
      </c>
      <c r="TPV513" s="2" t="s">
        <v>943</v>
      </c>
      <c r="TPW513" s="2" t="s">
        <v>943</v>
      </c>
      <c r="TPX513" s="2" t="s">
        <v>943</v>
      </c>
      <c r="TPY513" s="2" t="s">
        <v>943</v>
      </c>
      <c r="TPZ513" s="2" t="s">
        <v>943</v>
      </c>
      <c r="TQA513" s="2" t="s">
        <v>943</v>
      </c>
      <c r="TQB513" s="2" t="s">
        <v>943</v>
      </c>
      <c r="TQC513" s="2" t="s">
        <v>943</v>
      </c>
      <c r="TQD513" s="2" t="s">
        <v>943</v>
      </c>
      <c r="TQE513" s="2" t="s">
        <v>943</v>
      </c>
      <c r="TQF513" s="2" t="s">
        <v>943</v>
      </c>
      <c r="TQG513" s="2" t="s">
        <v>943</v>
      </c>
      <c r="TQH513" s="2" t="s">
        <v>943</v>
      </c>
      <c r="TQI513" s="2" t="s">
        <v>943</v>
      </c>
      <c r="TQJ513" s="2" t="s">
        <v>943</v>
      </c>
      <c r="TQK513" s="2" t="s">
        <v>943</v>
      </c>
      <c r="TQL513" s="2" t="s">
        <v>943</v>
      </c>
      <c r="TQM513" s="2" t="s">
        <v>943</v>
      </c>
      <c r="TQN513" s="2" t="s">
        <v>943</v>
      </c>
      <c r="TQO513" s="2" t="s">
        <v>943</v>
      </c>
      <c r="TQP513" s="2" t="s">
        <v>943</v>
      </c>
      <c r="TQQ513" s="2" t="s">
        <v>943</v>
      </c>
      <c r="TQR513" s="2" t="s">
        <v>943</v>
      </c>
      <c r="TQS513" s="2" t="s">
        <v>943</v>
      </c>
      <c r="TQT513" s="2" t="s">
        <v>943</v>
      </c>
      <c r="TQU513" s="2" t="s">
        <v>943</v>
      </c>
      <c r="TQV513" s="2" t="s">
        <v>943</v>
      </c>
      <c r="TQW513" s="2" t="s">
        <v>943</v>
      </c>
      <c r="TQX513" s="2" t="s">
        <v>943</v>
      </c>
      <c r="TQY513" s="2" t="s">
        <v>943</v>
      </c>
      <c r="TQZ513" s="2" t="s">
        <v>943</v>
      </c>
      <c r="TRA513" s="2" t="s">
        <v>943</v>
      </c>
      <c r="TRB513" s="2" t="s">
        <v>943</v>
      </c>
      <c r="TRC513" s="2" t="s">
        <v>943</v>
      </c>
      <c r="TRD513" s="2" t="s">
        <v>943</v>
      </c>
      <c r="TRE513" s="2" t="s">
        <v>943</v>
      </c>
      <c r="TRF513" s="2" t="s">
        <v>943</v>
      </c>
      <c r="TRG513" s="2" t="s">
        <v>943</v>
      </c>
      <c r="TRH513" s="2" t="s">
        <v>943</v>
      </c>
      <c r="TRI513" s="2" t="s">
        <v>943</v>
      </c>
      <c r="TRJ513" s="2" t="s">
        <v>943</v>
      </c>
      <c r="TRK513" s="2" t="s">
        <v>943</v>
      </c>
      <c r="TRL513" s="2" t="s">
        <v>943</v>
      </c>
      <c r="TRM513" s="2" t="s">
        <v>943</v>
      </c>
      <c r="TRN513" s="2" t="s">
        <v>943</v>
      </c>
      <c r="TRO513" s="2" t="s">
        <v>943</v>
      </c>
      <c r="TRP513" s="2" t="s">
        <v>943</v>
      </c>
      <c r="TRQ513" s="2" t="s">
        <v>943</v>
      </c>
      <c r="TRR513" s="2" t="s">
        <v>943</v>
      </c>
      <c r="TRS513" s="2" t="s">
        <v>943</v>
      </c>
      <c r="TRT513" s="2" t="s">
        <v>943</v>
      </c>
      <c r="TRU513" s="2" t="s">
        <v>943</v>
      </c>
      <c r="TRV513" s="2" t="s">
        <v>943</v>
      </c>
      <c r="TRW513" s="2" t="s">
        <v>943</v>
      </c>
      <c r="TRX513" s="2" t="s">
        <v>943</v>
      </c>
      <c r="TRY513" s="2" t="s">
        <v>943</v>
      </c>
      <c r="TRZ513" s="2" t="s">
        <v>943</v>
      </c>
      <c r="TSA513" s="2" t="s">
        <v>943</v>
      </c>
      <c r="TSB513" s="2" t="s">
        <v>943</v>
      </c>
      <c r="TSC513" s="2" t="s">
        <v>943</v>
      </c>
      <c r="TSD513" s="2" t="s">
        <v>943</v>
      </c>
      <c r="TSE513" s="2" t="s">
        <v>943</v>
      </c>
      <c r="TSF513" s="2" t="s">
        <v>943</v>
      </c>
      <c r="TSG513" s="2" t="s">
        <v>943</v>
      </c>
      <c r="TSH513" s="2" t="s">
        <v>943</v>
      </c>
      <c r="TSI513" s="2" t="s">
        <v>943</v>
      </c>
      <c r="TSJ513" s="2" t="s">
        <v>943</v>
      </c>
      <c r="TSK513" s="2" t="s">
        <v>943</v>
      </c>
      <c r="TSL513" s="2" t="s">
        <v>943</v>
      </c>
      <c r="TSM513" s="2" t="s">
        <v>943</v>
      </c>
      <c r="TSN513" s="2" t="s">
        <v>943</v>
      </c>
      <c r="TSO513" s="2" t="s">
        <v>943</v>
      </c>
      <c r="TSP513" s="2" t="s">
        <v>943</v>
      </c>
      <c r="TSQ513" s="2" t="s">
        <v>943</v>
      </c>
      <c r="TSR513" s="2" t="s">
        <v>943</v>
      </c>
      <c r="TSS513" s="2" t="s">
        <v>943</v>
      </c>
      <c r="TST513" s="2" t="s">
        <v>943</v>
      </c>
      <c r="TSU513" s="2" t="s">
        <v>943</v>
      </c>
      <c r="TSV513" s="2" t="s">
        <v>943</v>
      </c>
      <c r="TSW513" s="2" t="s">
        <v>943</v>
      </c>
      <c r="TSX513" s="2" t="s">
        <v>943</v>
      </c>
      <c r="TSY513" s="2" t="s">
        <v>943</v>
      </c>
      <c r="TSZ513" s="2" t="s">
        <v>943</v>
      </c>
      <c r="TTA513" s="2" t="s">
        <v>943</v>
      </c>
      <c r="TTB513" s="2" t="s">
        <v>943</v>
      </c>
      <c r="TTC513" s="2" t="s">
        <v>943</v>
      </c>
      <c r="TTD513" s="2" t="s">
        <v>943</v>
      </c>
      <c r="TTE513" s="2" t="s">
        <v>943</v>
      </c>
      <c r="TTF513" s="2" t="s">
        <v>943</v>
      </c>
      <c r="TTG513" s="2" t="s">
        <v>943</v>
      </c>
      <c r="TTH513" s="2" t="s">
        <v>943</v>
      </c>
      <c r="TTI513" s="2" t="s">
        <v>943</v>
      </c>
      <c r="TTJ513" s="2" t="s">
        <v>943</v>
      </c>
      <c r="TTK513" s="2" t="s">
        <v>943</v>
      </c>
      <c r="TTL513" s="2" t="s">
        <v>943</v>
      </c>
      <c r="TTM513" s="2" t="s">
        <v>943</v>
      </c>
      <c r="TTN513" s="2" t="s">
        <v>943</v>
      </c>
      <c r="TTO513" s="2" t="s">
        <v>943</v>
      </c>
      <c r="TTP513" s="2" t="s">
        <v>943</v>
      </c>
      <c r="TTQ513" s="2" t="s">
        <v>943</v>
      </c>
      <c r="TTR513" s="2" t="s">
        <v>943</v>
      </c>
      <c r="TTS513" s="2" t="s">
        <v>943</v>
      </c>
      <c r="TTT513" s="2" t="s">
        <v>943</v>
      </c>
      <c r="TTU513" s="2" t="s">
        <v>943</v>
      </c>
      <c r="TTV513" s="2" t="s">
        <v>943</v>
      </c>
      <c r="TTW513" s="2" t="s">
        <v>943</v>
      </c>
      <c r="TTX513" s="2" t="s">
        <v>943</v>
      </c>
      <c r="TTY513" s="2" t="s">
        <v>943</v>
      </c>
      <c r="TTZ513" s="2" t="s">
        <v>943</v>
      </c>
      <c r="TUA513" s="2" t="s">
        <v>943</v>
      </c>
      <c r="TUB513" s="2" t="s">
        <v>943</v>
      </c>
      <c r="TUC513" s="2" t="s">
        <v>943</v>
      </c>
      <c r="TUD513" s="2" t="s">
        <v>943</v>
      </c>
      <c r="TUE513" s="2" t="s">
        <v>943</v>
      </c>
      <c r="TUF513" s="2" t="s">
        <v>943</v>
      </c>
      <c r="TUG513" s="2" t="s">
        <v>943</v>
      </c>
      <c r="TUH513" s="2" t="s">
        <v>943</v>
      </c>
      <c r="TUI513" s="2" t="s">
        <v>943</v>
      </c>
      <c r="TUJ513" s="2" t="s">
        <v>943</v>
      </c>
      <c r="TUK513" s="2" t="s">
        <v>943</v>
      </c>
      <c r="TUL513" s="2" t="s">
        <v>943</v>
      </c>
      <c r="TUM513" s="2" t="s">
        <v>943</v>
      </c>
      <c r="TUN513" s="2" t="s">
        <v>943</v>
      </c>
      <c r="TUO513" s="2" t="s">
        <v>943</v>
      </c>
      <c r="TUP513" s="2" t="s">
        <v>943</v>
      </c>
      <c r="TUQ513" s="2" t="s">
        <v>943</v>
      </c>
      <c r="TUR513" s="2" t="s">
        <v>943</v>
      </c>
      <c r="TUS513" s="2" t="s">
        <v>943</v>
      </c>
      <c r="TUT513" s="2" t="s">
        <v>943</v>
      </c>
      <c r="TUU513" s="2" t="s">
        <v>943</v>
      </c>
      <c r="TUV513" s="2" t="s">
        <v>943</v>
      </c>
      <c r="TUW513" s="2" t="s">
        <v>943</v>
      </c>
      <c r="TUX513" s="2" t="s">
        <v>943</v>
      </c>
      <c r="TUY513" s="2" t="s">
        <v>943</v>
      </c>
      <c r="TUZ513" s="2" t="s">
        <v>943</v>
      </c>
      <c r="TVA513" s="2" t="s">
        <v>943</v>
      </c>
      <c r="TVB513" s="2" t="s">
        <v>943</v>
      </c>
      <c r="TVC513" s="2" t="s">
        <v>943</v>
      </c>
      <c r="TVD513" s="2" t="s">
        <v>943</v>
      </c>
      <c r="TVE513" s="2" t="s">
        <v>943</v>
      </c>
      <c r="TVF513" s="2" t="s">
        <v>943</v>
      </c>
      <c r="TVG513" s="2" t="s">
        <v>943</v>
      </c>
      <c r="TVH513" s="2" t="s">
        <v>943</v>
      </c>
      <c r="TVI513" s="2" t="s">
        <v>943</v>
      </c>
      <c r="TVJ513" s="2" t="s">
        <v>943</v>
      </c>
      <c r="TVK513" s="2" t="s">
        <v>943</v>
      </c>
      <c r="TVL513" s="2" t="s">
        <v>943</v>
      </c>
      <c r="TVM513" s="2" t="s">
        <v>943</v>
      </c>
      <c r="TVN513" s="2" t="s">
        <v>943</v>
      </c>
      <c r="TVO513" s="2" t="s">
        <v>943</v>
      </c>
      <c r="TVP513" s="2" t="s">
        <v>943</v>
      </c>
      <c r="TVQ513" s="2" t="s">
        <v>943</v>
      </c>
      <c r="TVR513" s="2" t="s">
        <v>943</v>
      </c>
      <c r="TVS513" s="2" t="s">
        <v>943</v>
      </c>
      <c r="TVT513" s="2" t="s">
        <v>943</v>
      </c>
      <c r="TVU513" s="2" t="s">
        <v>943</v>
      </c>
      <c r="TVV513" s="2" t="s">
        <v>943</v>
      </c>
      <c r="TVW513" s="2" t="s">
        <v>943</v>
      </c>
      <c r="TVX513" s="2" t="s">
        <v>943</v>
      </c>
      <c r="TVY513" s="2" t="s">
        <v>943</v>
      </c>
      <c r="TVZ513" s="2" t="s">
        <v>943</v>
      </c>
      <c r="TWA513" s="2" t="s">
        <v>943</v>
      </c>
      <c r="TWB513" s="2" t="s">
        <v>943</v>
      </c>
      <c r="TWC513" s="2" t="s">
        <v>943</v>
      </c>
      <c r="TWD513" s="2" t="s">
        <v>943</v>
      </c>
      <c r="TWE513" s="2" t="s">
        <v>943</v>
      </c>
      <c r="TWF513" s="2" t="s">
        <v>943</v>
      </c>
      <c r="TWG513" s="2" t="s">
        <v>943</v>
      </c>
      <c r="TWH513" s="2" t="s">
        <v>943</v>
      </c>
      <c r="TWI513" s="2" t="s">
        <v>943</v>
      </c>
      <c r="TWJ513" s="2" t="s">
        <v>943</v>
      </c>
      <c r="TWK513" s="2" t="s">
        <v>943</v>
      </c>
      <c r="TWL513" s="2" t="s">
        <v>943</v>
      </c>
      <c r="TWM513" s="2" t="s">
        <v>943</v>
      </c>
      <c r="TWN513" s="2" t="s">
        <v>943</v>
      </c>
      <c r="TWO513" s="2" t="s">
        <v>943</v>
      </c>
      <c r="TWP513" s="2" t="s">
        <v>943</v>
      </c>
      <c r="TWQ513" s="2" t="s">
        <v>943</v>
      </c>
      <c r="TWR513" s="2" t="s">
        <v>943</v>
      </c>
      <c r="TWS513" s="2" t="s">
        <v>943</v>
      </c>
      <c r="TWT513" s="2" t="s">
        <v>943</v>
      </c>
      <c r="TWU513" s="2" t="s">
        <v>943</v>
      </c>
      <c r="TWV513" s="2" t="s">
        <v>943</v>
      </c>
      <c r="TWW513" s="2" t="s">
        <v>943</v>
      </c>
      <c r="TWX513" s="2" t="s">
        <v>943</v>
      </c>
      <c r="TWY513" s="2" t="s">
        <v>943</v>
      </c>
      <c r="TWZ513" s="2" t="s">
        <v>943</v>
      </c>
      <c r="TXA513" s="2" t="s">
        <v>943</v>
      </c>
      <c r="TXB513" s="2" t="s">
        <v>943</v>
      </c>
      <c r="TXC513" s="2" t="s">
        <v>943</v>
      </c>
      <c r="TXD513" s="2" t="s">
        <v>943</v>
      </c>
      <c r="TXE513" s="2" t="s">
        <v>943</v>
      </c>
      <c r="TXF513" s="2" t="s">
        <v>943</v>
      </c>
      <c r="TXG513" s="2" t="s">
        <v>943</v>
      </c>
      <c r="TXH513" s="2" t="s">
        <v>943</v>
      </c>
      <c r="TXI513" s="2" t="s">
        <v>943</v>
      </c>
      <c r="TXJ513" s="2" t="s">
        <v>943</v>
      </c>
      <c r="TXK513" s="2" t="s">
        <v>943</v>
      </c>
      <c r="TXL513" s="2" t="s">
        <v>943</v>
      </c>
      <c r="TXM513" s="2" t="s">
        <v>943</v>
      </c>
      <c r="TXN513" s="2" t="s">
        <v>943</v>
      </c>
      <c r="TXO513" s="2" t="s">
        <v>943</v>
      </c>
      <c r="TXP513" s="2" t="s">
        <v>943</v>
      </c>
      <c r="TXQ513" s="2" t="s">
        <v>943</v>
      </c>
      <c r="TXR513" s="2" t="s">
        <v>943</v>
      </c>
      <c r="TXS513" s="2" t="s">
        <v>943</v>
      </c>
      <c r="TXT513" s="2" t="s">
        <v>943</v>
      </c>
      <c r="TXU513" s="2" t="s">
        <v>943</v>
      </c>
      <c r="TXV513" s="2" t="s">
        <v>943</v>
      </c>
      <c r="TXW513" s="2" t="s">
        <v>943</v>
      </c>
      <c r="TXX513" s="2" t="s">
        <v>943</v>
      </c>
      <c r="TXY513" s="2" t="s">
        <v>943</v>
      </c>
      <c r="TXZ513" s="2" t="s">
        <v>943</v>
      </c>
      <c r="TYA513" s="2" t="s">
        <v>943</v>
      </c>
      <c r="TYB513" s="2" t="s">
        <v>943</v>
      </c>
      <c r="TYC513" s="2" t="s">
        <v>943</v>
      </c>
      <c r="TYD513" s="2" t="s">
        <v>943</v>
      </c>
      <c r="TYE513" s="2" t="s">
        <v>943</v>
      </c>
      <c r="TYF513" s="2" t="s">
        <v>943</v>
      </c>
      <c r="TYG513" s="2" t="s">
        <v>943</v>
      </c>
      <c r="TYH513" s="2" t="s">
        <v>943</v>
      </c>
      <c r="TYI513" s="2" t="s">
        <v>943</v>
      </c>
      <c r="TYJ513" s="2" t="s">
        <v>943</v>
      </c>
      <c r="TYK513" s="2" t="s">
        <v>943</v>
      </c>
      <c r="TYL513" s="2" t="s">
        <v>943</v>
      </c>
      <c r="TYM513" s="2" t="s">
        <v>943</v>
      </c>
      <c r="TYN513" s="2" t="s">
        <v>943</v>
      </c>
      <c r="TYO513" s="2" t="s">
        <v>943</v>
      </c>
      <c r="TYP513" s="2" t="s">
        <v>943</v>
      </c>
      <c r="TYQ513" s="2" t="s">
        <v>943</v>
      </c>
      <c r="TYR513" s="2" t="s">
        <v>943</v>
      </c>
      <c r="TYS513" s="2" t="s">
        <v>943</v>
      </c>
      <c r="TYT513" s="2" t="s">
        <v>943</v>
      </c>
      <c r="TYU513" s="2" t="s">
        <v>943</v>
      </c>
      <c r="TYV513" s="2" t="s">
        <v>943</v>
      </c>
      <c r="TYW513" s="2" t="s">
        <v>943</v>
      </c>
      <c r="TYX513" s="2" t="s">
        <v>943</v>
      </c>
      <c r="TYY513" s="2" t="s">
        <v>943</v>
      </c>
      <c r="TYZ513" s="2" t="s">
        <v>943</v>
      </c>
      <c r="TZA513" s="2" t="s">
        <v>943</v>
      </c>
      <c r="TZB513" s="2" t="s">
        <v>943</v>
      </c>
      <c r="TZC513" s="2" t="s">
        <v>943</v>
      </c>
      <c r="TZD513" s="2" t="s">
        <v>943</v>
      </c>
      <c r="TZE513" s="2" t="s">
        <v>943</v>
      </c>
      <c r="TZF513" s="2" t="s">
        <v>943</v>
      </c>
      <c r="TZG513" s="2" t="s">
        <v>943</v>
      </c>
      <c r="TZH513" s="2" t="s">
        <v>943</v>
      </c>
      <c r="TZI513" s="2" t="s">
        <v>943</v>
      </c>
      <c r="TZJ513" s="2" t="s">
        <v>943</v>
      </c>
      <c r="TZK513" s="2" t="s">
        <v>943</v>
      </c>
      <c r="TZL513" s="2" t="s">
        <v>943</v>
      </c>
      <c r="TZM513" s="2" t="s">
        <v>943</v>
      </c>
      <c r="TZN513" s="2" t="s">
        <v>943</v>
      </c>
      <c r="TZO513" s="2" t="s">
        <v>943</v>
      </c>
      <c r="TZP513" s="2" t="s">
        <v>943</v>
      </c>
      <c r="TZQ513" s="2" t="s">
        <v>943</v>
      </c>
      <c r="TZR513" s="2" t="s">
        <v>943</v>
      </c>
      <c r="TZS513" s="2" t="s">
        <v>943</v>
      </c>
      <c r="TZT513" s="2" t="s">
        <v>943</v>
      </c>
      <c r="TZU513" s="2" t="s">
        <v>943</v>
      </c>
      <c r="TZV513" s="2" t="s">
        <v>943</v>
      </c>
      <c r="TZW513" s="2" t="s">
        <v>943</v>
      </c>
      <c r="TZX513" s="2" t="s">
        <v>943</v>
      </c>
      <c r="TZY513" s="2" t="s">
        <v>943</v>
      </c>
      <c r="TZZ513" s="2" t="s">
        <v>943</v>
      </c>
      <c r="UAA513" s="2" t="s">
        <v>943</v>
      </c>
      <c r="UAB513" s="2" t="s">
        <v>943</v>
      </c>
      <c r="UAC513" s="2" t="s">
        <v>943</v>
      </c>
      <c r="UAD513" s="2" t="s">
        <v>943</v>
      </c>
      <c r="UAE513" s="2" t="s">
        <v>943</v>
      </c>
      <c r="UAF513" s="2" t="s">
        <v>943</v>
      </c>
      <c r="UAG513" s="2" t="s">
        <v>943</v>
      </c>
      <c r="UAH513" s="2" t="s">
        <v>943</v>
      </c>
      <c r="UAI513" s="2" t="s">
        <v>943</v>
      </c>
      <c r="UAJ513" s="2" t="s">
        <v>943</v>
      </c>
      <c r="UAK513" s="2" t="s">
        <v>943</v>
      </c>
      <c r="UAL513" s="2" t="s">
        <v>943</v>
      </c>
      <c r="UAM513" s="2" t="s">
        <v>943</v>
      </c>
      <c r="UAN513" s="2" t="s">
        <v>943</v>
      </c>
      <c r="UAO513" s="2" t="s">
        <v>943</v>
      </c>
      <c r="UAP513" s="2" t="s">
        <v>943</v>
      </c>
      <c r="UAQ513" s="2" t="s">
        <v>943</v>
      </c>
      <c r="UAR513" s="2" t="s">
        <v>943</v>
      </c>
      <c r="UAS513" s="2" t="s">
        <v>943</v>
      </c>
      <c r="UAT513" s="2" t="s">
        <v>943</v>
      </c>
      <c r="UAU513" s="2" t="s">
        <v>943</v>
      </c>
      <c r="UAV513" s="2" t="s">
        <v>943</v>
      </c>
      <c r="UAW513" s="2" t="s">
        <v>943</v>
      </c>
      <c r="UAX513" s="2" t="s">
        <v>943</v>
      </c>
      <c r="UAY513" s="2" t="s">
        <v>943</v>
      </c>
      <c r="UAZ513" s="2" t="s">
        <v>943</v>
      </c>
      <c r="UBA513" s="2" t="s">
        <v>943</v>
      </c>
      <c r="UBB513" s="2" t="s">
        <v>943</v>
      </c>
      <c r="UBC513" s="2" t="s">
        <v>943</v>
      </c>
      <c r="UBD513" s="2" t="s">
        <v>943</v>
      </c>
      <c r="UBE513" s="2" t="s">
        <v>943</v>
      </c>
      <c r="UBF513" s="2" t="s">
        <v>943</v>
      </c>
      <c r="UBG513" s="2" t="s">
        <v>943</v>
      </c>
      <c r="UBH513" s="2" t="s">
        <v>943</v>
      </c>
      <c r="UBI513" s="2" t="s">
        <v>943</v>
      </c>
      <c r="UBJ513" s="2" t="s">
        <v>943</v>
      </c>
      <c r="UBK513" s="2" t="s">
        <v>943</v>
      </c>
      <c r="UBL513" s="2" t="s">
        <v>943</v>
      </c>
      <c r="UBM513" s="2" t="s">
        <v>943</v>
      </c>
      <c r="UBN513" s="2" t="s">
        <v>943</v>
      </c>
      <c r="UBO513" s="2" t="s">
        <v>943</v>
      </c>
      <c r="UBP513" s="2" t="s">
        <v>943</v>
      </c>
      <c r="UBQ513" s="2" t="s">
        <v>943</v>
      </c>
      <c r="UBR513" s="2" t="s">
        <v>943</v>
      </c>
      <c r="UBS513" s="2" t="s">
        <v>943</v>
      </c>
      <c r="UBT513" s="2" t="s">
        <v>943</v>
      </c>
      <c r="UBU513" s="2" t="s">
        <v>943</v>
      </c>
      <c r="UBV513" s="2" t="s">
        <v>943</v>
      </c>
      <c r="UBW513" s="2" t="s">
        <v>943</v>
      </c>
      <c r="UBX513" s="2" t="s">
        <v>943</v>
      </c>
      <c r="UBY513" s="2" t="s">
        <v>943</v>
      </c>
      <c r="UBZ513" s="2" t="s">
        <v>943</v>
      </c>
      <c r="UCA513" s="2" t="s">
        <v>943</v>
      </c>
      <c r="UCB513" s="2" t="s">
        <v>943</v>
      </c>
      <c r="UCC513" s="2" t="s">
        <v>943</v>
      </c>
      <c r="UCD513" s="2" t="s">
        <v>943</v>
      </c>
      <c r="UCE513" s="2" t="s">
        <v>943</v>
      </c>
      <c r="UCF513" s="2" t="s">
        <v>943</v>
      </c>
      <c r="UCG513" s="2" t="s">
        <v>943</v>
      </c>
      <c r="UCH513" s="2" t="s">
        <v>943</v>
      </c>
      <c r="UCI513" s="2" t="s">
        <v>943</v>
      </c>
      <c r="UCJ513" s="2" t="s">
        <v>943</v>
      </c>
      <c r="UCK513" s="2" t="s">
        <v>943</v>
      </c>
      <c r="UCL513" s="2" t="s">
        <v>943</v>
      </c>
      <c r="UCM513" s="2" t="s">
        <v>943</v>
      </c>
      <c r="UCN513" s="2" t="s">
        <v>943</v>
      </c>
      <c r="UCO513" s="2" t="s">
        <v>943</v>
      </c>
      <c r="UCP513" s="2" t="s">
        <v>943</v>
      </c>
      <c r="UCQ513" s="2" t="s">
        <v>943</v>
      </c>
      <c r="UCR513" s="2" t="s">
        <v>943</v>
      </c>
      <c r="UCS513" s="2" t="s">
        <v>943</v>
      </c>
      <c r="UCT513" s="2" t="s">
        <v>943</v>
      </c>
      <c r="UCU513" s="2" t="s">
        <v>943</v>
      </c>
      <c r="UCV513" s="2" t="s">
        <v>943</v>
      </c>
      <c r="UCW513" s="2" t="s">
        <v>943</v>
      </c>
      <c r="UCX513" s="2" t="s">
        <v>943</v>
      </c>
      <c r="UCY513" s="2" t="s">
        <v>943</v>
      </c>
      <c r="UCZ513" s="2" t="s">
        <v>943</v>
      </c>
      <c r="UDA513" s="2" t="s">
        <v>943</v>
      </c>
      <c r="UDB513" s="2" t="s">
        <v>943</v>
      </c>
      <c r="UDC513" s="2" t="s">
        <v>943</v>
      </c>
      <c r="UDD513" s="2" t="s">
        <v>943</v>
      </c>
      <c r="UDE513" s="2" t="s">
        <v>943</v>
      </c>
      <c r="UDF513" s="2" t="s">
        <v>943</v>
      </c>
      <c r="UDG513" s="2" t="s">
        <v>943</v>
      </c>
      <c r="UDH513" s="2" t="s">
        <v>943</v>
      </c>
      <c r="UDI513" s="2" t="s">
        <v>943</v>
      </c>
      <c r="UDJ513" s="2" t="s">
        <v>943</v>
      </c>
      <c r="UDK513" s="2" t="s">
        <v>943</v>
      </c>
      <c r="UDL513" s="2" t="s">
        <v>943</v>
      </c>
      <c r="UDM513" s="2" t="s">
        <v>943</v>
      </c>
      <c r="UDN513" s="2" t="s">
        <v>943</v>
      </c>
      <c r="UDO513" s="2" t="s">
        <v>943</v>
      </c>
      <c r="UDP513" s="2" t="s">
        <v>943</v>
      </c>
      <c r="UDQ513" s="2" t="s">
        <v>943</v>
      </c>
      <c r="UDR513" s="2" t="s">
        <v>943</v>
      </c>
      <c r="UDS513" s="2" t="s">
        <v>943</v>
      </c>
      <c r="UDT513" s="2" t="s">
        <v>943</v>
      </c>
      <c r="UDU513" s="2" t="s">
        <v>943</v>
      </c>
      <c r="UDV513" s="2" t="s">
        <v>943</v>
      </c>
      <c r="UDW513" s="2" t="s">
        <v>943</v>
      </c>
      <c r="UDX513" s="2" t="s">
        <v>943</v>
      </c>
      <c r="UDY513" s="2" t="s">
        <v>943</v>
      </c>
      <c r="UDZ513" s="2" t="s">
        <v>943</v>
      </c>
      <c r="UEA513" s="2" t="s">
        <v>943</v>
      </c>
      <c r="UEB513" s="2" t="s">
        <v>943</v>
      </c>
      <c r="UEC513" s="2" t="s">
        <v>943</v>
      </c>
      <c r="UED513" s="2" t="s">
        <v>943</v>
      </c>
      <c r="UEE513" s="2" t="s">
        <v>943</v>
      </c>
      <c r="UEF513" s="2" t="s">
        <v>943</v>
      </c>
      <c r="UEG513" s="2" t="s">
        <v>943</v>
      </c>
      <c r="UEH513" s="2" t="s">
        <v>943</v>
      </c>
      <c r="UEI513" s="2" t="s">
        <v>943</v>
      </c>
      <c r="UEJ513" s="2" t="s">
        <v>943</v>
      </c>
      <c r="UEK513" s="2" t="s">
        <v>943</v>
      </c>
      <c r="UEL513" s="2" t="s">
        <v>943</v>
      </c>
      <c r="UEM513" s="2" t="s">
        <v>943</v>
      </c>
      <c r="UEN513" s="2" t="s">
        <v>943</v>
      </c>
      <c r="UEO513" s="2" t="s">
        <v>943</v>
      </c>
      <c r="UEP513" s="2" t="s">
        <v>943</v>
      </c>
      <c r="UEQ513" s="2" t="s">
        <v>943</v>
      </c>
      <c r="UER513" s="2" t="s">
        <v>943</v>
      </c>
      <c r="UES513" s="2" t="s">
        <v>943</v>
      </c>
      <c r="UET513" s="2" t="s">
        <v>943</v>
      </c>
      <c r="UEU513" s="2" t="s">
        <v>943</v>
      </c>
      <c r="UEV513" s="2" t="s">
        <v>943</v>
      </c>
      <c r="UEW513" s="2" t="s">
        <v>943</v>
      </c>
      <c r="UEX513" s="2" t="s">
        <v>943</v>
      </c>
      <c r="UEY513" s="2" t="s">
        <v>943</v>
      </c>
      <c r="UEZ513" s="2" t="s">
        <v>943</v>
      </c>
      <c r="UFA513" s="2" t="s">
        <v>943</v>
      </c>
      <c r="UFB513" s="2" t="s">
        <v>943</v>
      </c>
      <c r="UFC513" s="2" t="s">
        <v>943</v>
      </c>
      <c r="UFD513" s="2" t="s">
        <v>943</v>
      </c>
      <c r="UFE513" s="2" t="s">
        <v>943</v>
      </c>
      <c r="UFF513" s="2" t="s">
        <v>943</v>
      </c>
      <c r="UFG513" s="2" t="s">
        <v>943</v>
      </c>
      <c r="UFH513" s="2" t="s">
        <v>943</v>
      </c>
      <c r="UFI513" s="2" t="s">
        <v>943</v>
      </c>
      <c r="UFJ513" s="2" t="s">
        <v>943</v>
      </c>
      <c r="UFK513" s="2" t="s">
        <v>943</v>
      </c>
      <c r="UFL513" s="2" t="s">
        <v>943</v>
      </c>
      <c r="UFM513" s="2" t="s">
        <v>943</v>
      </c>
      <c r="UFN513" s="2" t="s">
        <v>943</v>
      </c>
      <c r="UFO513" s="2" t="s">
        <v>943</v>
      </c>
      <c r="UFP513" s="2" t="s">
        <v>943</v>
      </c>
      <c r="UFQ513" s="2" t="s">
        <v>943</v>
      </c>
      <c r="UFR513" s="2" t="s">
        <v>943</v>
      </c>
      <c r="UFS513" s="2" t="s">
        <v>943</v>
      </c>
      <c r="UFT513" s="2" t="s">
        <v>943</v>
      </c>
      <c r="UFU513" s="2" t="s">
        <v>943</v>
      </c>
      <c r="UFV513" s="2" t="s">
        <v>943</v>
      </c>
      <c r="UFW513" s="2" t="s">
        <v>943</v>
      </c>
      <c r="UFX513" s="2" t="s">
        <v>943</v>
      </c>
      <c r="UFY513" s="2" t="s">
        <v>943</v>
      </c>
      <c r="UFZ513" s="2" t="s">
        <v>943</v>
      </c>
      <c r="UGA513" s="2" t="s">
        <v>943</v>
      </c>
      <c r="UGB513" s="2" t="s">
        <v>943</v>
      </c>
      <c r="UGC513" s="2" t="s">
        <v>943</v>
      </c>
      <c r="UGD513" s="2" t="s">
        <v>943</v>
      </c>
      <c r="UGE513" s="2" t="s">
        <v>943</v>
      </c>
      <c r="UGF513" s="2" t="s">
        <v>943</v>
      </c>
      <c r="UGG513" s="2" t="s">
        <v>943</v>
      </c>
      <c r="UGH513" s="2" t="s">
        <v>943</v>
      </c>
      <c r="UGI513" s="2" t="s">
        <v>943</v>
      </c>
      <c r="UGJ513" s="2" t="s">
        <v>943</v>
      </c>
      <c r="UGK513" s="2" t="s">
        <v>943</v>
      </c>
      <c r="UGL513" s="2" t="s">
        <v>943</v>
      </c>
      <c r="UGM513" s="2" t="s">
        <v>943</v>
      </c>
      <c r="UGN513" s="2" t="s">
        <v>943</v>
      </c>
      <c r="UGO513" s="2" t="s">
        <v>943</v>
      </c>
      <c r="UGP513" s="2" t="s">
        <v>943</v>
      </c>
      <c r="UGQ513" s="2" t="s">
        <v>943</v>
      </c>
      <c r="UGR513" s="2" t="s">
        <v>943</v>
      </c>
      <c r="UGS513" s="2" t="s">
        <v>943</v>
      </c>
      <c r="UGT513" s="2" t="s">
        <v>943</v>
      </c>
      <c r="UGU513" s="2" t="s">
        <v>943</v>
      </c>
      <c r="UGV513" s="2" t="s">
        <v>943</v>
      </c>
      <c r="UGW513" s="2" t="s">
        <v>943</v>
      </c>
      <c r="UGX513" s="2" t="s">
        <v>943</v>
      </c>
      <c r="UGY513" s="2" t="s">
        <v>943</v>
      </c>
      <c r="UGZ513" s="2" t="s">
        <v>943</v>
      </c>
      <c r="UHA513" s="2" t="s">
        <v>943</v>
      </c>
      <c r="UHB513" s="2" t="s">
        <v>943</v>
      </c>
      <c r="UHC513" s="2" t="s">
        <v>943</v>
      </c>
      <c r="UHD513" s="2" t="s">
        <v>943</v>
      </c>
      <c r="UHE513" s="2" t="s">
        <v>943</v>
      </c>
      <c r="UHF513" s="2" t="s">
        <v>943</v>
      </c>
      <c r="UHG513" s="2" t="s">
        <v>943</v>
      </c>
      <c r="UHH513" s="2" t="s">
        <v>943</v>
      </c>
      <c r="UHI513" s="2" t="s">
        <v>943</v>
      </c>
      <c r="UHJ513" s="2" t="s">
        <v>943</v>
      </c>
      <c r="UHK513" s="2" t="s">
        <v>943</v>
      </c>
      <c r="UHL513" s="2" t="s">
        <v>943</v>
      </c>
      <c r="UHM513" s="2" t="s">
        <v>943</v>
      </c>
      <c r="UHN513" s="2" t="s">
        <v>943</v>
      </c>
      <c r="UHO513" s="2" t="s">
        <v>943</v>
      </c>
      <c r="UHP513" s="2" t="s">
        <v>943</v>
      </c>
      <c r="UHQ513" s="2" t="s">
        <v>943</v>
      </c>
      <c r="UHR513" s="2" t="s">
        <v>943</v>
      </c>
      <c r="UHS513" s="2" t="s">
        <v>943</v>
      </c>
      <c r="UHT513" s="2" t="s">
        <v>943</v>
      </c>
      <c r="UHU513" s="2" t="s">
        <v>943</v>
      </c>
      <c r="UHV513" s="2" t="s">
        <v>943</v>
      </c>
      <c r="UHW513" s="2" t="s">
        <v>943</v>
      </c>
      <c r="UHX513" s="2" t="s">
        <v>943</v>
      </c>
      <c r="UHY513" s="2" t="s">
        <v>943</v>
      </c>
      <c r="UHZ513" s="2" t="s">
        <v>943</v>
      </c>
      <c r="UIA513" s="2" t="s">
        <v>943</v>
      </c>
      <c r="UIB513" s="2" t="s">
        <v>943</v>
      </c>
      <c r="UIC513" s="2" t="s">
        <v>943</v>
      </c>
      <c r="UID513" s="2" t="s">
        <v>943</v>
      </c>
      <c r="UIE513" s="2" t="s">
        <v>943</v>
      </c>
      <c r="UIF513" s="2" t="s">
        <v>943</v>
      </c>
      <c r="UIG513" s="2" t="s">
        <v>943</v>
      </c>
      <c r="UIH513" s="2" t="s">
        <v>943</v>
      </c>
      <c r="UII513" s="2" t="s">
        <v>943</v>
      </c>
      <c r="UIJ513" s="2" t="s">
        <v>943</v>
      </c>
      <c r="UIK513" s="2" t="s">
        <v>943</v>
      </c>
      <c r="UIL513" s="2" t="s">
        <v>943</v>
      </c>
      <c r="UIM513" s="2" t="s">
        <v>943</v>
      </c>
      <c r="UIN513" s="2" t="s">
        <v>943</v>
      </c>
      <c r="UIO513" s="2" t="s">
        <v>943</v>
      </c>
      <c r="UIP513" s="2" t="s">
        <v>943</v>
      </c>
      <c r="UIQ513" s="2" t="s">
        <v>943</v>
      </c>
      <c r="UIR513" s="2" t="s">
        <v>943</v>
      </c>
      <c r="UIS513" s="2" t="s">
        <v>943</v>
      </c>
      <c r="UIT513" s="2" t="s">
        <v>943</v>
      </c>
      <c r="UIU513" s="2" t="s">
        <v>943</v>
      </c>
      <c r="UIV513" s="2" t="s">
        <v>943</v>
      </c>
      <c r="UIW513" s="2" t="s">
        <v>943</v>
      </c>
      <c r="UIX513" s="2" t="s">
        <v>943</v>
      </c>
      <c r="UIY513" s="2" t="s">
        <v>943</v>
      </c>
      <c r="UIZ513" s="2" t="s">
        <v>943</v>
      </c>
      <c r="UJA513" s="2" t="s">
        <v>943</v>
      </c>
      <c r="UJB513" s="2" t="s">
        <v>943</v>
      </c>
      <c r="UJC513" s="2" t="s">
        <v>943</v>
      </c>
      <c r="UJD513" s="2" t="s">
        <v>943</v>
      </c>
      <c r="UJE513" s="2" t="s">
        <v>943</v>
      </c>
      <c r="UJF513" s="2" t="s">
        <v>943</v>
      </c>
      <c r="UJG513" s="2" t="s">
        <v>943</v>
      </c>
      <c r="UJH513" s="2" t="s">
        <v>943</v>
      </c>
      <c r="UJI513" s="2" t="s">
        <v>943</v>
      </c>
      <c r="UJJ513" s="2" t="s">
        <v>943</v>
      </c>
      <c r="UJK513" s="2" t="s">
        <v>943</v>
      </c>
      <c r="UJL513" s="2" t="s">
        <v>943</v>
      </c>
      <c r="UJM513" s="2" t="s">
        <v>943</v>
      </c>
      <c r="UJN513" s="2" t="s">
        <v>943</v>
      </c>
      <c r="UJO513" s="2" t="s">
        <v>943</v>
      </c>
      <c r="UJP513" s="2" t="s">
        <v>943</v>
      </c>
      <c r="UJQ513" s="2" t="s">
        <v>943</v>
      </c>
      <c r="UJR513" s="2" t="s">
        <v>943</v>
      </c>
      <c r="UJS513" s="2" t="s">
        <v>943</v>
      </c>
      <c r="UJT513" s="2" t="s">
        <v>943</v>
      </c>
      <c r="UJU513" s="2" t="s">
        <v>943</v>
      </c>
      <c r="UJV513" s="2" t="s">
        <v>943</v>
      </c>
      <c r="UJW513" s="2" t="s">
        <v>943</v>
      </c>
      <c r="UJX513" s="2" t="s">
        <v>943</v>
      </c>
      <c r="UJY513" s="2" t="s">
        <v>943</v>
      </c>
      <c r="UJZ513" s="2" t="s">
        <v>943</v>
      </c>
      <c r="UKA513" s="2" t="s">
        <v>943</v>
      </c>
      <c r="UKB513" s="2" t="s">
        <v>943</v>
      </c>
      <c r="UKC513" s="2" t="s">
        <v>943</v>
      </c>
      <c r="UKD513" s="2" t="s">
        <v>943</v>
      </c>
      <c r="UKE513" s="2" t="s">
        <v>943</v>
      </c>
      <c r="UKF513" s="2" t="s">
        <v>943</v>
      </c>
      <c r="UKG513" s="2" t="s">
        <v>943</v>
      </c>
      <c r="UKH513" s="2" t="s">
        <v>943</v>
      </c>
      <c r="UKI513" s="2" t="s">
        <v>943</v>
      </c>
      <c r="UKJ513" s="2" t="s">
        <v>943</v>
      </c>
      <c r="UKK513" s="2" t="s">
        <v>943</v>
      </c>
      <c r="UKL513" s="2" t="s">
        <v>943</v>
      </c>
      <c r="UKM513" s="2" t="s">
        <v>943</v>
      </c>
      <c r="UKN513" s="2" t="s">
        <v>943</v>
      </c>
      <c r="UKO513" s="2" t="s">
        <v>943</v>
      </c>
      <c r="UKP513" s="2" t="s">
        <v>943</v>
      </c>
      <c r="UKQ513" s="2" t="s">
        <v>943</v>
      </c>
      <c r="UKR513" s="2" t="s">
        <v>943</v>
      </c>
      <c r="UKS513" s="2" t="s">
        <v>943</v>
      </c>
      <c r="UKT513" s="2" t="s">
        <v>943</v>
      </c>
      <c r="UKU513" s="2" t="s">
        <v>943</v>
      </c>
      <c r="UKV513" s="2" t="s">
        <v>943</v>
      </c>
      <c r="UKW513" s="2" t="s">
        <v>943</v>
      </c>
      <c r="UKX513" s="2" t="s">
        <v>943</v>
      </c>
      <c r="UKY513" s="2" t="s">
        <v>943</v>
      </c>
      <c r="UKZ513" s="2" t="s">
        <v>943</v>
      </c>
      <c r="ULA513" s="2" t="s">
        <v>943</v>
      </c>
      <c r="ULB513" s="2" t="s">
        <v>943</v>
      </c>
      <c r="ULC513" s="2" t="s">
        <v>943</v>
      </c>
      <c r="ULD513" s="2" t="s">
        <v>943</v>
      </c>
      <c r="ULE513" s="2" t="s">
        <v>943</v>
      </c>
      <c r="ULF513" s="2" t="s">
        <v>943</v>
      </c>
      <c r="ULG513" s="2" t="s">
        <v>943</v>
      </c>
      <c r="ULH513" s="2" t="s">
        <v>943</v>
      </c>
      <c r="ULI513" s="2" t="s">
        <v>943</v>
      </c>
      <c r="ULJ513" s="2" t="s">
        <v>943</v>
      </c>
      <c r="ULK513" s="2" t="s">
        <v>943</v>
      </c>
      <c r="ULL513" s="2" t="s">
        <v>943</v>
      </c>
      <c r="ULM513" s="2" t="s">
        <v>943</v>
      </c>
      <c r="ULN513" s="2" t="s">
        <v>943</v>
      </c>
      <c r="ULO513" s="2" t="s">
        <v>943</v>
      </c>
      <c r="ULP513" s="2" t="s">
        <v>943</v>
      </c>
      <c r="ULQ513" s="2" t="s">
        <v>943</v>
      </c>
      <c r="ULR513" s="2" t="s">
        <v>943</v>
      </c>
      <c r="ULS513" s="2" t="s">
        <v>943</v>
      </c>
      <c r="ULT513" s="2" t="s">
        <v>943</v>
      </c>
      <c r="ULU513" s="2" t="s">
        <v>943</v>
      </c>
      <c r="ULV513" s="2" t="s">
        <v>943</v>
      </c>
      <c r="ULW513" s="2" t="s">
        <v>943</v>
      </c>
      <c r="ULX513" s="2" t="s">
        <v>943</v>
      </c>
      <c r="ULY513" s="2" t="s">
        <v>943</v>
      </c>
      <c r="ULZ513" s="2" t="s">
        <v>943</v>
      </c>
      <c r="UMA513" s="2" t="s">
        <v>943</v>
      </c>
      <c r="UMB513" s="2" t="s">
        <v>943</v>
      </c>
      <c r="UMC513" s="2" t="s">
        <v>943</v>
      </c>
      <c r="UMD513" s="2" t="s">
        <v>943</v>
      </c>
      <c r="UME513" s="2" t="s">
        <v>943</v>
      </c>
      <c r="UMF513" s="2" t="s">
        <v>943</v>
      </c>
      <c r="UMG513" s="2" t="s">
        <v>943</v>
      </c>
      <c r="UMH513" s="2" t="s">
        <v>943</v>
      </c>
      <c r="UMI513" s="2" t="s">
        <v>943</v>
      </c>
      <c r="UMJ513" s="2" t="s">
        <v>943</v>
      </c>
      <c r="UMK513" s="2" t="s">
        <v>943</v>
      </c>
      <c r="UML513" s="2" t="s">
        <v>943</v>
      </c>
      <c r="UMM513" s="2" t="s">
        <v>943</v>
      </c>
      <c r="UMN513" s="2" t="s">
        <v>943</v>
      </c>
      <c r="UMO513" s="2" t="s">
        <v>943</v>
      </c>
      <c r="UMP513" s="2" t="s">
        <v>943</v>
      </c>
      <c r="UMQ513" s="2" t="s">
        <v>943</v>
      </c>
      <c r="UMR513" s="2" t="s">
        <v>943</v>
      </c>
      <c r="UMS513" s="2" t="s">
        <v>943</v>
      </c>
      <c r="UMT513" s="2" t="s">
        <v>943</v>
      </c>
      <c r="UMU513" s="2" t="s">
        <v>943</v>
      </c>
      <c r="UMV513" s="2" t="s">
        <v>943</v>
      </c>
      <c r="UMW513" s="2" t="s">
        <v>943</v>
      </c>
      <c r="UMX513" s="2" t="s">
        <v>943</v>
      </c>
      <c r="UMY513" s="2" t="s">
        <v>943</v>
      </c>
      <c r="UMZ513" s="2" t="s">
        <v>943</v>
      </c>
      <c r="UNA513" s="2" t="s">
        <v>943</v>
      </c>
      <c r="UNB513" s="2" t="s">
        <v>943</v>
      </c>
      <c r="UNC513" s="2" t="s">
        <v>943</v>
      </c>
      <c r="UND513" s="2" t="s">
        <v>943</v>
      </c>
      <c r="UNE513" s="2" t="s">
        <v>943</v>
      </c>
      <c r="UNF513" s="2" t="s">
        <v>943</v>
      </c>
      <c r="UNG513" s="2" t="s">
        <v>943</v>
      </c>
      <c r="UNH513" s="2" t="s">
        <v>943</v>
      </c>
      <c r="UNI513" s="2" t="s">
        <v>943</v>
      </c>
      <c r="UNJ513" s="2" t="s">
        <v>943</v>
      </c>
      <c r="UNK513" s="2" t="s">
        <v>943</v>
      </c>
      <c r="UNL513" s="2" t="s">
        <v>943</v>
      </c>
      <c r="UNM513" s="2" t="s">
        <v>943</v>
      </c>
      <c r="UNN513" s="2" t="s">
        <v>943</v>
      </c>
      <c r="UNO513" s="2" t="s">
        <v>943</v>
      </c>
      <c r="UNP513" s="2" t="s">
        <v>943</v>
      </c>
      <c r="UNQ513" s="2" t="s">
        <v>943</v>
      </c>
      <c r="UNR513" s="2" t="s">
        <v>943</v>
      </c>
      <c r="UNS513" s="2" t="s">
        <v>943</v>
      </c>
      <c r="UNT513" s="2" t="s">
        <v>943</v>
      </c>
      <c r="UNU513" s="2" t="s">
        <v>943</v>
      </c>
      <c r="UNV513" s="2" t="s">
        <v>943</v>
      </c>
      <c r="UNW513" s="2" t="s">
        <v>943</v>
      </c>
      <c r="UNX513" s="2" t="s">
        <v>943</v>
      </c>
      <c r="UNY513" s="2" t="s">
        <v>943</v>
      </c>
      <c r="UNZ513" s="2" t="s">
        <v>943</v>
      </c>
      <c r="UOA513" s="2" t="s">
        <v>943</v>
      </c>
      <c r="UOB513" s="2" t="s">
        <v>943</v>
      </c>
      <c r="UOC513" s="2" t="s">
        <v>943</v>
      </c>
      <c r="UOD513" s="2" t="s">
        <v>943</v>
      </c>
      <c r="UOE513" s="2" t="s">
        <v>943</v>
      </c>
      <c r="UOF513" s="2" t="s">
        <v>943</v>
      </c>
      <c r="UOG513" s="2" t="s">
        <v>943</v>
      </c>
      <c r="UOH513" s="2" t="s">
        <v>943</v>
      </c>
      <c r="UOI513" s="2" t="s">
        <v>943</v>
      </c>
      <c r="UOJ513" s="2" t="s">
        <v>943</v>
      </c>
      <c r="UOK513" s="2" t="s">
        <v>943</v>
      </c>
      <c r="UOL513" s="2" t="s">
        <v>943</v>
      </c>
      <c r="UOM513" s="2" t="s">
        <v>943</v>
      </c>
      <c r="UON513" s="2" t="s">
        <v>943</v>
      </c>
      <c r="UOO513" s="2" t="s">
        <v>943</v>
      </c>
      <c r="UOP513" s="2" t="s">
        <v>943</v>
      </c>
      <c r="UOQ513" s="2" t="s">
        <v>943</v>
      </c>
      <c r="UOR513" s="2" t="s">
        <v>943</v>
      </c>
      <c r="UOS513" s="2" t="s">
        <v>943</v>
      </c>
      <c r="UOT513" s="2" t="s">
        <v>943</v>
      </c>
      <c r="UOU513" s="2" t="s">
        <v>943</v>
      </c>
      <c r="UOV513" s="2" t="s">
        <v>943</v>
      </c>
      <c r="UOW513" s="2" t="s">
        <v>943</v>
      </c>
      <c r="UOX513" s="2" t="s">
        <v>943</v>
      </c>
      <c r="UOY513" s="2" t="s">
        <v>943</v>
      </c>
      <c r="UOZ513" s="2" t="s">
        <v>943</v>
      </c>
      <c r="UPA513" s="2" t="s">
        <v>943</v>
      </c>
      <c r="UPB513" s="2" t="s">
        <v>943</v>
      </c>
      <c r="UPC513" s="2" t="s">
        <v>943</v>
      </c>
      <c r="UPD513" s="2" t="s">
        <v>943</v>
      </c>
      <c r="UPE513" s="2" t="s">
        <v>943</v>
      </c>
      <c r="UPF513" s="2" t="s">
        <v>943</v>
      </c>
      <c r="UPG513" s="2" t="s">
        <v>943</v>
      </c>
      <c r="UPH513" s="2" t="s">
        <v>943</v>
      </c>
      <c r="UPI513" s="2" t="s">
        <v>943</v>
      </c>
      <c r="UPJ513" s="2" t="s">
        <v>943</v>
      </c>
      <c r="UPK513" s="2" t="s">
        <v>943</v>
      </c>
      <c r="UPL513" s="2" t="s">
        <v>943</v>
      </c>
      <c r="UPM513" s="2" t="s">
        <v>943</v>
      </c>
      <c r="UPN513" s="2" t="s">
        <v>943</v>
      </c>
      <c r="UPO513" s="2" t="s">
        <v>943</v>
      </c>
      <c r="UPP513" s="2" t="s">
        <v>943</v>
      </c>
      <c r="UPQ513" s="2" t="s">
        <v>943</v>
      </c>
      <c r="UPR513" s="2" t="s">
        <v>943</v>
      </c>
      <c r="UPS513" s="2" t="s">
        <v>943</v>
      </c>
      <c r="UPT513" s="2" t="s">
        <v>943</v>
      </c>
      <c r="UPU513" s="2" t="s">
        <v>943</v>
      </c>
      <c r="UPV513" s="2" t="s">
        <v>943</v>
      </c>
      <c r="UPW513" s="2" t="s">
        <v>943</v>
      </c>
      <c r="UPX513" s="2" t="s">
        <v>943</v>
      </c>
      <c r="UPY513" s="2" t="s">
        <v>943</v>
      </c>
      <c r="UPZ513" s="2" t="s">
        <v>943</v>
      </c>
      <c r="UQA513" s="2" t="s">
        <v>943</v>
      </c>
      <c r="UQB513" s="2" t="s">
        <v>943</v>
      </c>
      <c r="UQC513" s="2" t="s">
        <v>943</v>
      </c>
      <c r="UQD513" s="2" t="s">
        <v>943</v>
      </c>
      <c r="UQE513" s="2" t="s">
        <v>943</v>
      </c>
      <c r="UQF513" s="2" t="s">
        <v>943</v>
      </c>
      <c r="UQG513" s="2" t="s">
        <v>943</v>
      </c>
      <c r="UQH513" s="2" t="s">
        <v>943</v>
      </c>
      <c r="UQI513" s="2" t="s">
        <v>943</v>
      </c>
      <c r="UQJ513" s="2" t="s">
        <v>943</v>
      </c>
      <c r="UQK513" s="2" t="s">
        <v>943</v>
      </c>
      <c r="UQL513" s="2" t="s">
        <v>943</v>
      </c>
      <c r="UQM513" s="2" t="s">
        <v>943</v>
      </c>
      <c r="UQN513" s="2" t="s">
        <v>943</v>
      </c>
      <c r="UQO513" s="2" t="s">
        <v>943</v>
      </c>
      <c r="UQP513" s="2" t="s">
        <v>943</v>
      </c>
      <c r="UQQ513" s="2" t="s">
        <v>943</v>
      </c>
      <c r="UQR513" s="2" t="s">
        <v>943</v>
      </c>
      <c r="UQS513" s="2" t="s">
        <v>943</v>
      </c>
      <c r="UQT513" s="2" t="s">
        <v>943</v>
      </c>
      <c r="UQU513" s="2" t="s">
        <v>943</v>
      </c>
      <c r="UQV513" s="2" t="s">
        <v>943</v>
      </c>
      <c r="UQW513" s="2" t="s">
        <v>943</v>
      </c>
      <c r="UQX513" s="2" t="s">
        <v>943</v>
      </c>
      <c r="UQY513" s="2" t="s">
        <v>943</v>
      </c>
      <c r="UQZ513" s="2" t="s">
        <v>943</v>
      </c>
      <c r="URA513" s="2" t="s">
        <v>943</v>
      </c>
      <c r="URB513" s="2" t="s">
        <v>943</v>
      </c>
      <c r="URC513" s="2" t="s">
        <v>943</v>
      </c>
      <c r="URD513" s="2" t="s">
        <v>943</v>
      </c>
      <c r="URE513" s="2" t="s">
        <v>943</v>
      </c>
      <c r="URF513" s="2" t="s">
        <v>943</v>
      </c>
      <c r="URG513" s="2" t="s">
        <v>943</v>
      </c>
      <c r="URH513" s="2" t="s">
        <v>943</v>
      </c>
      <c r="URI513" s="2" t="s">
        <v>943</v>
      </c>
      <c r="URJ513" s="2" t="s">
        <v>943</v>
      </c>
      <c r="URK513" s="2" t="s">
        <v>943</v>
      </c>
      <c r="URL513" s="2" t="s">
        <v>943</v>
      </c>
      <c r="URM513" s="2" t="s">
        <v>943</v>
      </c>
      <c r="URN513" s="2" t="s">
        <v>943</v>
      </c>
      <c r="URO513" s="2" t="s">
        <v>943</v>
      </c>
      <c r="URP513" s="2" t="s">
        <v>943</v>
      </c>
      <c r="URQ513" s="2" t="s">
        <v>943</v>
      </c>
      <c r="URR513" s="2" t="s">
        <v>943</v>
      </c>
      <c r="URS513" s="2" t="s">
        <v>943</v>
      </c>
      <c r="URT513" s="2" t="s">
        <v>943</v>
      </c>
      <c r="URU513" s="2" t="s">
        <v>943</v>
      </c>
      <c r="URV513" s="2" t="s">
        <v>943</v>
      </c>
      <c r="URW513" s="2" t="s">
        <v>943</v>
      </c>
      <c r="URX513" s="2" t="s">
        <v>943</v>
      </c>
      <c r="URY513" s="2" t="s">
        <v>943</v>
      </c>
      <c r="URZ513" s="2" t="s">
        <v>943</v>
      </c>
      <c r="USA513" s="2" t="s">
        <v>943</v>
      </c>
      <c r="USB513" s="2" t="s">
        <v>943</v>
      </c>
      <c r="USC513" s="2" t="s">
        <v>943</v>
      </c>
      <c r="USD513" s="2" t="s">
        <v>943</v>
      </c>
      <c r="USE513" s="2" t="s">
        <v>943</v>
      </c>
      <c r="USF513" s="2" t="s">
        <v>943</v>
      </c>
      <c r="USG513" s="2" t="s">
        <v>943</v>
      </c>
      <c r="USH513" s="2" t="s">
        <v>943</v>
      </c>
      <c r="USI513" s="2" t="s">
        <v>943</v>
      </c>
      <c r="USJ513" s="2" t="s">
        <v>943</v>
      </c>
      <c r="USK513" s="2" t="s">
        <v>943</v>
      </c>
      <c r="USL513" s="2" t="s">
        <v>943</v>
      </c>
      <c r="USM513" s="2" t="s">
        <v>943</v>
      </c>
      <c r="USN513" s="2" t="s">
        <v>943</v>
      </c>
      <c r="USO513" s="2" t="s">
        <v>943</v>
      </c>
      <c r="USP513" s="2" t="s">
        <v>943</v>
      </c>
      <c r="USQ513" s="2" t="s">
        <v>943</v>
      </c>
      <c r="USR513" s="2" t="s">
        <v>943</v>
      </c>
      <c r="USS513" s="2" t="s">
        <v>943</v>
      </c>
      <c r="UST513" s="2" t="s">
        <v>943</v>
      </c>
      <c r="USU513" s="2" t="s">
        <v>943</v>
      </c>
      <c r="USV513" s="2" t="s">
        <v>943</v>
      </c>
      <c r="USW513" s="2" t="s">
        <v>943</v>
      </c>
      <c r="USX513" s="2" t="s">
        <v>943</v>
      </c>
      <c r="USY513" s="2" t="s">
        <v>943</v>
      </c>
      <c r="USZ513" s="2" t="s">
        <v>943</v>
      </c>
      <c r="UTA513" s="2" t="s">
        <v>943</v>
      </c>
      <c r="UTB513" s="2" t="s">
        <v>943</v>
      </c>
      <c r="UTC513" s="2" t="s">
        <v>943</v>
      </c>
      <c r="UTD513" s="2" t="s">
        <v>943</v>
      </c>
      <c r="UTE513" s="2" t="s">
        <v>943</v>
      </c>
      <c r="UTF513" s="2" t="s">
        <v>943</v>
      </c>
      <c r="UTG513" s="2" t="s">
        <v>943</v>
      </c>
      <c r="UTH513" s="2" t="s">
        <v>943</v>
      </c>
      <c r="UTI513" s="2" t="s">
        <v>943</v>
      </c>
      <c r="UTJ513" s="2" t="s">
        <v>943</v>
      </c>
      <c r="UTK513" s="2" t="s">
        <v>943</v>
      </c>
      <c r="UTL513" s="2" t="s">
        <v>943</v>
      </c>
      <c r="UTM513" s="2" t="s">
        <v>943</v>
      </c>
      <c r="UTN513" s="2" t="s">
        <v>943</v>
      </c>
      <c r="UTO513" s="2" t="s">
        <v>943</v>
      </c>
      <c r="UTP513" s="2" t="s">
        <v>943</v>
      </c>
      <c r="UTQ513" s="2" t="s">
        <v>943</v>
      </c>
      <c r="UTR513" s="2" t="s">
        <v>943</v>
      </c>
      <c r="UTS513" s="2" t="s">
        <v>943</v>
      </c>
      <c r="UTT513" s="2" t="s">
        <v>943</v>
      </c>
      <c r="UTU513" s="2" t="s">
        <v>943</v>
      </c>
      <c r="UTV513" s="2" t="s">
        <v>943</v>
      </c>
      <c r="UTW513" s="2" t="s">
        <v>943</v>
      </c>
      <c r="UTX513" s="2" t="s">
        <v>943</v>
      </c>
      <c r="UTY513" s="2" t="s">
        <v>943</v>
      </c>
      <c r="UTZ513" s="2" t="s">
        <v>943</v>
      </c>
      <c r="UUA513" s="2" t="s">
        <v>943</v>
      </c>
      <c r="UUB513" s="2" t="s">
        <v>943</v>
      </c>
      <c r="UUC513" s="2" t="s">
        <v>943</v>
      </c>
      <c r="UUD513" s="2" t="s">
        <v>943</v>
      </c>
      <c r="UUE513" s="2" t="s">
        <v>943</v>
      </c>
      <c r="UUF513" s="2" t="s">
        <v>943</v>
      </c>
      <c r="UUG513" s="2" t="s">
        <v>943</v>
      </c>
      <c r="UUH513" s="2" t="s">
        <v>943</v>
      </c>
      <c r="UUI513" s="2" t="s">
        <v>943</v>
      </c>
      <c r="UUJ513" s="2" t="s">
        <v>943</v>
      </c>
      <c r="UUK513" s="2" t="s">
        <v>943</v>
      </c>
      <c r="UUL513" s="2" t="s">
        <v>943</v>
      </c>
      <c r="UUM513" s="2" t="s">
        <v>943</v>
      </c>
      <c r="UUN513" s="2" t="s">
        <v>943</v>
      </c>
      <c r="UUO513" s="2" t="s">
        <v>943</v>
      </c>
      <c r="UUP513" s="2" t="s">
        <v>943</v>
      </c>
      <c r="UUQ513" s="2" t="s">
        <v>943</v>
      </c>
      <c r="UUR513" s="2" t="s">
        <v>943</v>
      </c>
      <c r="UUS513" s="2" t="s">
        <v>943</v>
      </c>
      <c r="UUT513" s="2" t="s">
        <v>943</v>
      </c>
      <c r="UUU513" s="2" t="s">
        <v>943</v>
      </c>
      <c r="UUV513" s="2" t="s">
        <v>943</v>
      </c>
      <c r="UUW513" s="2" t="s">
        <v>943</v>
      </c>
      <c r="UUX513" s="2" t="s">
        <v>943</v>
      </c>
      <c r="UUY513" s="2" t="s">
        <v>943</v>
      </c>
      <c r="UUZ513" s="2" t="s">
        <v>943</v>
      </c>
      <c r="UVA513" s="2" t="s">
        <v>943</v>
      </c>
      <c r="UVB513" s="2" t="s">
        <v>943</v>
      </c>
      <c r="UVC513" s="2" t="s">
        <v>943</v>
      </c>
      <c r="UVD513" s="2" t="s">
        <v>943</v>
      </c>
      <c r="UVE513" s="2" t="s">
        <v>943</v>
      </c>
      <c r="UVF513" s="2" t="s">
        <v>943</v>
      </c>
      <c r="UVG513" s="2" t="s">
        <v>943</v>
      </c>
      <c r="UVH513" s="2" t="s">
        <v>943</v>
      </c>
      <c r="UVI513" s="2" t="s">
        <v>943</v>
      </c>
      <c r="UVJ513" s="2" t="s">
        <v>943</v>
      </c>
      <c r="UVK513" s="2" t="s">
        <v>943</v>
      </c>
      <c r="UVL513" s="2" t="s">
        <v>943</v>
      </c>
      <c r="UVM513" s="2" t="s">
        <v>943</v>
      </c>
      <c r="UVN513" s="2" t="s">
        <v>943</v>
      </c>
      <c r="UVO513" s="2" t="s">
        <v>943</v>
      </c>
      <c r="UVP513" s="2" t="s">
        <v>943</v>
      </c>
      <c r="UVQ513" s="2" t="s">
        <v>943</v>
      </c>
      <c r="UVR513" s="2" t="s">
        <v>943</v>
      </c>
      <c r="UVS513" s="2" t="s">
        <v>943</v>
      </c>
      <c r="UVT513" s="2" t="s">
        <v>943</v>
      </c>
      <c r="UVU513" s="2" t="s">
        <v>943</v>
      </c>
      <c r="UVV513" s="2" t="s">
        <v>943</v>
      </c>
      <c r="UVW513" s="2" t="s">
        <v>943</v>
      </c>
      <c r="UVX513" s="2" t="s">
        <v>943</v>
      </c>
      <c r="UVY513" s="2" t="s">
        <v>943</v>
      </c>
      <c r="UVZ513" s="2" t="s">
        <v>943</v>
      </c>
      <c r="UWA513" s="2" t="s">
        <v>943</v>
      </c>
      <c r="UWB513" s="2" t="s">
        <v>943</v>
      </c>
      <c r="UWC513" s="2" t="s">
        <v>943</v>
      </c>
      <c r="UWD513" s="2" t="s">
        <v>943</v>
      </c>
      <c r="UWE513" s="2" t="s">
        <v>943</v>
      </c>
      <c r="UWF513" s="2" t="s">
        <v>943</v>
      </c>
      <c r="UWG513" s="2" t="s">
        <v>943</v>
      </c>
      <c r="UWH513" s="2" t="s">
        <v>943</v>
      </c>
      <c r="UWI513" s="2" t="s">
        <v>943</v>
      </c>
      <c r="UWJ513" s="2" t="s">
        <v>943</v>
      </c>
      <c r="UWK513" s="2" t="s">
        <v>943</v>
      </c>
      <c r="UWL513" s="2" t="s">
        <v>943</v>
      </c>
      <c r="UWM513" s="2" t="s">
        <v>943</v>
      </c>
      <c r="UWN513" s="2" t="s">
        <v>943</v>
      </c>
      <c r="UWO513" s="2" t="s">
        <v>943</v>
      </c>
      <c r="UWP513" s="2" t="s">
        <v>943</v>
      </c>
      <c r="UWQ513" s="2" t="s">
        <v>943</v>
      </c>
      <c r="UWR513" s="2" t="s">
        <v>943</v>
      </c>
      <c r="UWS513" s="2" t="s">
        <v>943</v>
      </c>
      <c r="UWT513" s="2" t="s">
        <v>943</v>
      </c>
      <c r="UWU513" s="2" t="s">
        <v>943</v>
      </c>
      <c r="UWV513" s="2" t="s">
        <v>943</v>
      </c>
      <c r="UWW513" s="2" t="s">
        <v>943</v>
      </c>
      <c r="UWX513" s="2" t="s">
        <v>943</v>
      </c>
      <c r="UWY513" s="2" t="s">
        <v>943</v>
      </c>
      <c r="UWZ513" s="2" t="s">
        <v>943</v>
      </c>
      <c r="UXA513" s="2" t="s">
        <v>943</v>
      </c>
      <c r="UXB513" s="2" t="s">
        <v>943</v>
      </c>
      <c r="UXC513" s="2" t="s">
        <v>943</v>
      </c>
      <c r="UXD513" s="2" t="s">
        <v>943</v>
      </c>
      <c r="UXE513" s="2" t="s">
        <v>943</v>
      </c>
      <c r="UXF513" s="2" t="s">
        <v>943</v>
      </c>
      <c r="UXG513" s="2" t="s">
        <v>943</v>
      </c>
      <c r="UXH513" s="2" t="s">
        <v>943</v>
      </c>
      <c r="UXI513" s="2" t="s">
        <v>943</v>
      </c>
      <c r="UXJ513" s="2" t="s">
        <v>943</v>
      </c>
      <c r="UXK513" s="2" t="s">
        <v>943</v>
      </c>
      <c r="UXL513" s="2" t="s">
        <v>943</v>
      </c>
      <c r="UXM513" s="2" t="s">
        <v>943</v>
      </c>
      <c r="UXN513" s="2" t="s">
        <v>943</v>
      </c>
      <c r="UXO513" s="2" t="s">
        <v>943</v>
      </c>
      <c r="UXP513" s="2" t="s">
        <v>943</v>
      </c>
      <c r="UXQ513" s="2" t="s">
        <v>943</v>
      </c>
      <c r="UXR513" s="2" t="s">
        <v>943</v>
      </c>
      <c r="UXS513" s="2" t="s">
        <v>943</v>
      </c>
      <c r="UXT513" s="2" t="s">
        <v>943</v>
      </c>
      <c r="UXU513" s="2" t="s">
        <v>943</v>
      </c>
      <c r="UXV513" s="2" t="s">
        <v>943</v>
      </c>
      <c r="UXW513" s="2" t="s">
        <v>943</v>
      </c>
      <c r="UXX513" s="2" t="s">
        <v>943</v>
      </c>
      <c r="UXY513" s="2" t="s">
        <v>943</v>
      </c>
      <c r="UXZ513" s="2" t="s">
        <v>943</v>
      </c>
      <c r="UYA513" s="2" t="s">
        <v>943</v>
      </c>
      <c r="UYB513" s="2" t="s">
        <v>943</v>
      </c>
      <c r="UYC513" s="2" t="s">
        <v>943</v>
      </c>
      <c r="UYD513" s="2" t="s">
        <v>943</v>
      </c>
      <c r="UYE513" s="2" t="s">
        <v>943</v>
      </c>
      <c r="UYF513" s="2" t="s">
        <v>943</v>
      </c>
      <c r="UYG513" s="2" t="s">
        <v>943</v>
      </c>
      <c r="UYH513" s="2" t="s">
        <v>943</v>
      </c>
      <c r="UYI513" s="2" t="s">
        <v>943</v>
      </c>
      <c r="UYJ513" s="2" t="s">
        <v>943</v>
      </c>
      <c r="UYK513" s="2" t="s">
        <v>943</v>
      </c>
      <c r="UYL513" s="2" t="s">
        <v>943</v>
      </c>
      <c r="UYM513" s="2" t="s">
        <v>943</v>
      </c>
      <c r="UYN513" s="2" t="s">
        <v>943</v>
      </c>
      <c r="UYO513" s="2" t="s">
        <v>943</v>
      </c>
      <c r="UYP513" s="2" t="s">
        <v>943</v>
      </c>
      <c r="UYQ513" s="2" t="s">
        <v>943</v>
      </c>
      <c r="UYR513" s="2" t="s">
        <v>943</v>
      </c>
      <c r="UYS513" s="2" t="s">
        <v>943</v>
      </c>
      <c r="UYT513" s="2" t="s">
        <v>943</v>
      </c>
      <c r="UYU513" s="2" t="s">
        <v>943</v>
      </c>
      <c r="UYV513" s="2" t="s">
        <v>943</v>
      </c>
      <c r="UYW513" s="2" t="s">
        <v>943</v>
      </c>
      <c r="UYX513" s="2" t="s">
        <v>943</v>
      </c>
      <c r="UYY513" s="2" t="s">
        <v>943</v>
      </c>
      <c r="UYZ513" s="2" t="s">
        <v>943</v>
      </c>
      <c r="UZA513" s="2" t="s">
        <v>943</v>
      </c>
      <c r="UZB513" s="2" t="s">
        <v>943</v>
      </c>
      <c r="UZC513" s="2" t="s">
        <v>943</v>
      </c>
      <c r="UZD513" s="2" t="s">
        <v>943</v>
      </c>
      <c r="UZE513" s="2" t="s">
        <v>943</v>
      </c>
      <c r="UZF513" s="2" t="s">
        <v>943</v>
      </c>
      <c r="UZG513" s="2" t="s">
        <v>943</v>
      </c>
      <c r="UZH513" s="2" t="s">
        <v>943</v>
      </c>
      <c r="UZI513" s="2" t="s">
        <v>943</v>
      </c>
      <c r="UZJ513" s="2" t="s">
        <v>943</v>
      </c>
      <c r="UZK513" s="2" t="s">
        <v>943</v>
      </c>
      <c r="UZL513" s="2" t="s">
        <v>943</v>
      </c>
      <c r="UZM513" s="2" t="s">
        <v>943</v>
      </c>
      <c r="UZN513" s="2" t="s">
        <v>943</v>
      </c>
      <c r="UZO513" s="2" t="s">
        <v>943</v>
      </c>
      <c r="UZP513" s="2" t="s">
        <v>943</v>
      </c>
      <c r="UZQ513" s="2" t="s">
        <v>943</v>
      </c>
      <c r="UZR513" s="2" t="s">
        <v>943</v>
      </c>
      <c r="UZS513" s="2" t="s">
        <v>943</v>
      </c>
      <c r="UZT513" s="2" t="s">
        <v>943</v>
      </c>
      <c r="UZU513" s="2" t="s">
        <v>943</v>
      </c>
      <c r="UZV513" s="2" t="s">
        <v>943</v>
      </c>
      <c r="UZW513" s="2" t="s">
        <v>943</v>
      </c>
      <c r="UZX513" s="2" t="s">
        <v>943</v>
      </c>
      <c r="UZY513" s="2" t="s">
        <v>943</v>
      </c>
      <c r="UZZ513" s="2" t="s">
        <v>943</v>
      </c>
      <c r="VAA513" s="2" t="s">
        <v>943</v>
      </c>
      <c r="VAB513" s="2" t="s">
        <v>943</v>
      </c>
      <c r="VAC513" s="2" t="s">
        <v>943</v>
      </c>
      <c r="VAD513" s="2" t="s">
        <v>943</v>
      </c>
      <c r="VAE513" s="2" t="s">
        <v>943</v>
      </c>
      <c r="VAF513" s="2" t="s">
        <v>943</v>
      </c>
      <c r="VAG513" s="2" t="s">
        <v>943</v>
      </c>
      <c r="VAH513" s="2" t="s">
        <v>943</v>
      </c>
      <c r="VAI513" s="2" t="s">
        <v>943</v>
      </c>
      <c r="VAJ513" s="2" t="s">
        <v>943</v>
      </c>
      <c r="VAK513" s="2" t="s">
        <v>943</v>
      </c>
      <c r="VAL513" s="2" t="s">
        <v>943</v>
      </c>
      <c r="VAM513" s="2" t="s">
        <v>943</v>
      </c>
      <c r="VAN513" s="2" t="s">
        <v>943</v>
      </c>
      <c r="VAO513" s="2" t="s">
        <v>943</v>
      </c>
      <c r="VAP513" s="2" t="s">
        <v>943</v>
      </c>
      <c r="VAQ513" s="2" t="s">
        <v>943</v>
      </c>
      <c r="VAR513" s="2" t="s">
        <v>943</v>
      </c>
      <c r="VAS513" s="2" t="s">
        <v>943</v>
      </c>
      <c r="VAT513" s="2" t="s">
        <v>943</v>
      </c>
      <c r="VAU513" s="2" t="s">
        <v>943</v>
      </c>
      <c r="VAV513" s="2" t="s">
        <v>943</v>
      </c>
      <c r="VAW513" s="2" t="s">
        <v>943</v>
      </c>
      <c r="VAX513" s="2" t="s">
        <v>943</v>
      </c>
      <c r="VAY513" s="2" t="s">
        <v>943</v>
      </c>
      <c r="VAZ513" s="2" t="s">
        <v>943</v>
      </c>
      <c r="VBA513" s="2" t="s">
        <v>943</v>
      </c>
      <c r="VBB513" s="2" t="s">
        <v>943</v>
      </c>
      <c r="VBC513" s="2" t="s">
        <v>943</v>
      </c>
      <c r="VBD513" s="2" t="s">
        <v>943</v>
      </c>
      <c r="VBE513" s="2" t="s">
        <v>943</v>
      </c>
      <c r="VBF513" s="2" t="s">
        <v>943</v>
      </c>
      <c r="VBG513" s="2" t="s">
        <v>943</v>
      </c>
      <c r="VBH513" s="2" t="s">
        <v>943</v>
      </c>
      <c r="VBI513" s="2" t="s">
        <v>943</v>
      </c>
      <c r="VBJ513" s="2" t="s">
        <v>943</v>
      </c>
      <c r="VBK513" s="2" t="s">
        <v>943</v>
      </c>
      <c r="VBL513" s="2" t="s">
        <v>943</v>
      </c>
      <c r="VBM513" s="2" t="s">
        <v>943</v>
      </c>
      <c r="VBN513" s="2" t="s">
        <v>943</v>
      </c>
      <c r="VBO513" s="2" t="s">
        <v>943</v>
      </c>
      <c r="VBP513" s="2" t="s">
        <v>943</v>
      </c>
      <c r="VBQ513" s="2" t="s">
        <v>943</v>
      </c>
      <c r="VBR513" s="2" t="s">
        <v>943</v>
      </c>
      <c r="VBS513" s="2" t="s">
        <v>943</v>
      </c>
      <c r="VBT513" s="2" t="s">
        <v>943</v>
      </c>
      <c r="VBU513" s="2" t="s">
        <v>943</v>
      </c>
      <c r="VBV513" s="2" t="s">
        <v>943</v>
      </c>
      <c r="VBW513" s="2" t="s">
        <v>943</v>
      </c>
      <c r="VBX513" s="2" t="s">
        <v>943</v>
      </c>
      <c r="VBY513" s="2" t="s">
        <v>943</v>
      </c>
      <c r="VBZ513" s="2" t="s">
        <v>943</v>
      </c>
      <c r="VCA513" s="2" t="s">
        <v>943</v>
      </c>
      <c r="VCB513" s="2" t="s">
        <v>943</v>
      </c>
      <c r="VCC513" s="2" t="s">
        <v>943</v>
      </c>
      <c r="VCD513" s="2" t="s">
        <v>943</v>
      </c>
      <c r="VCE513" s="2" t="s">
        <v>943</v>
      </c>
      <c r="VCF513" s="2" t="s">
        <v>943</v>
      </c>
      <c r="VCG513" s="2" t="s">
        <v>943</v>
      </c>
      <c r="VCH513" s="2" t="s">
        <v>943</v>
      </c>
      <c r="VCI513" s="2" t="s">
        <v>943</v>
      </c>
      <c r="VCJ513" s="2" t="s">
        <v>943</v>
      </c>
      <c r="VCK513" s="2" t="s">
        <v>943</v>
      </c>
      <c r="VCL513" s="2" t="s">
        <v>943</v>
      </c>
      <c r="VCM513" s="2" t="s">
        <v>943</v>
      </c>
      <c r="VCN513" s="2" t="s">
        <v>943</v>
      </c>
      <c r="VCO513" s="2" t="s">
        <v>943</v>
      </c>
      <c r="VCP513" s="2" t="s">
        <v>943</v>
      </c>
      <c r="VCQ513" s="2" t="s">
        <v>943</v>
      </c>
      <c r="VCR513" s="2" t="s">
        <v>943</v>
      </c>
      <c r="VCS513" s="2" t="s">
        <v>943</v>
      </c>
      <c r="VCT513" s="2" t="s">
        <v>943</v>
      </c>
      <c r="VCU513" s="2" t="s">
        <v>943</v>
      </c>
      <c r="VCV513" s="2" t="s">
        <v>943</v>
      </c>
      <c r="VCW513" s="2" t="s">
        <v>943</v>
      </c>
      <c r="VCX513" s="2" t="s">
        <v>943</v>
      </c>
      <c r="VCY513" s="2" t="s">
        <v>943</v>
      </c>
      <c r="VCZ513" s="2" t="s">
        <v>943</v>
      </c>
      <c r="VDA513" s="2" t="s">
        <v>943</v>
      </c>
      <c r="VDB513" s="2" t="s">
        <v>943</v>
      </c>
      <c r="VDC513" s="2" t="s">
        <v>943</v>
      </c>
      <c r="VDD513" s="2" t="s">
        <v>943</v>
      </c>
      <c r="VDE513" s="2" t="s">
        <v>943</v>
      </c>
      <c r="VDF513" s="2" t="s">
        <v>943</v>
      </c>
      <c r="VDG513" s="2" t="s">
        <v>943</v>
      </c>
      <c r="VDH513" s="2" t="s">
        <v>943</v>
      </c>
      <c r="VDI513" s="2" t="s">
        <v>943</v>
      </c>
      <c r="VDJ513" s="2" t="s">
        <v>943</v>
      </c>
      <c r="VDK513" s="2" t="s">
        <v>943</v>
      </c>
      <c r="VDL513" s="2" t="s">
        <v>943</v>
      </c>
      <c r="VDM513" s="2" t="s">
        <v>943</v>
      </c>
      <c r="VDN513" s="2" t="s">
        <v>943</v>
      </c>
      <c r="VDO513" s="2" t="s">
        <v>943</v>
      </c>
      <c r="VDP513" s="2" t="s">
        <v>943</v>
      </c>
      <c r="VDQ513" s="2" t="s">
        <v>943</v>
      </c>
      <c r="VDR513" s="2" t="s">
        <v>943</v>
      </c>
      <c r="VDS513" s="2" t="s">
        <v>943</v>
      </c>
      <c r="VDT513" s="2" t="s">
        <v>943</v>
      </c>
      <c r="VDU513" s="2" t="s">
        <v>943</v>
      </c>
      <c r="VDV513" s="2" t="s">
        <v>943</v>
      </c>
      <c r="VDW513" s="2" t="s">
        <v>943</v>
      </c>
      <c r="VDX513" s="2" t="s">
        <v>943</v>
      </c>
      <c r="VDY513" s="2" t="s">
        <v>943</v>
      </c>
      <c r="VDZ513" s="2" t="s">
        <v>943</v>
      </c>
      <c r="VEA513" s="2" t="s">
        <v>943</v>
      </c>
      <c r="VEB513" s="2" t="s">
        <v>943</v>
      </c>
      <c r="VEC513" s="2" t="s">
        <v>943</v>
      </c>
      <c r="VED513" s="2" t="s">
        <v>943</v>
      </c>
      <c r="VEE513" s="2" t="s">
        <v>943</v>
      </c>
      <c r="VEF513" s="2" t="s">
        <v>943</v>
      </c>
      <c r="VEG513" s="2" t="s">
        <v>943</v>
      </c>
      <c r="VEH513" s="2" t="s">
        <v>943</v>
      </c>
      <c r="VEI513" s="2" t="s">
        <v>943</v>
      </c>
      <c r="VEJ513" s="2" t="s">
        <v>943</v>
      </c>
      <c r="VEK513" s="2" t="s">
        <v>943</v>
      </c>
      <c r="VEL513" s="2" t="s">
        <v>943</v>
      </c>
      <c r="VEM513" s="2" t="s">
        <v>943</v>
      </c>
      <c r="VEN513" s="2" t="s">
        <v>943</v>
      </c>
      <c r="VEO513" s="2" t="s">
        <v>943</v>
      </c>
      <c r="VEP513" s="2" t="s">
        <v>943</v>
      </c>
      <c r="VEQ513" s="2" t="s">
        <v>943</v>
      </c>
      <c r="VER513" s="2" t="s">
        <v>943</v>
      </c>
      <c r="VES513" s="2" t="s">
        <v>943</v>
      </c>
      <c r="VET513" s="2" t="s">
        <v>943</v>
      </c>
      <c r="VEU513" s="2" t="s">
        <v>943</v>
      </c>
      <c r="VEV513" s="2" t="s">
        <v>943</v>
      </c>
      <c r="VEW513" s="2" t="s">
        <v>943</v>
      </c>
      <c r="VEX513" s="2" t="s">
        <v>943</v>
      </c>
      <c r="VEY513" s="2" t="s">
        <v>943</v>
      </c>
      <c r="VEZ513" s="2" t="s">
        <v>943</v>
      </c>
      <c r="VFA513" s="2" t="s">
        <v>943</v>
      </c>
      <c r="VFB513" s="2" t="s">
        <v>943</v>
      </c>
      <c r="VFC513" s="2" t="s">
        <v>943</v>
      </c>
      <c r="VFD513" s="2" t="s">
        <v>943</v>
      </c>
      <c r="VFE513" s="2" t="s">
        <v>943</v>
      </c>
      <c r="VFF513" s="2" t="s">
        <v>943</v>
      </c>
      <c r="VFG513" s="2" t="s">
        <v>943</v>
      </c>
      <c r="VFH513" s="2" t="s">
        <v>943</v>
      </c>
      <c r="VFI513" s="2" t="s">
        <v>943</v>
      </c>
      <c r="VFJ513" s="2" t="s">
        <v>943</v>
      </c>
      <c r="VFK513" s="2" t="s">
        <v>943</v>
      </c>
      <c r="VFL513" s="2" t="s">
        <v>943</v>
      </c>
      <c r="VFM513" s="2" t="s">
        <v>943</v>
      </c>
      <c r="VFN513" s="2" t="s">
        <v>943</v>
      </c>
      <c r="VFO513" s="2" t="s">
        <v>943</v>
      </c>
      <c r="VFP513" s="2" t="s">
        <v>943</v>
      </c>
      <c r="VFQ513" s="2" t="s">
        <v>943</v>
      </c>
      <c r="VFR513" s="2" t="s">
        <v>943</v>
      </c>
      <c r="VFS513" s="2" t="s">
        <v>943</v>
      </c>
      <c r="VFT513" s="2" t="s">
        <v>943</v>
      </c>
      <c r="VFU513" s="2" t="s">
        <v>943</v>
      </c>
      <c r="VFV513" s="2" t="s">
        <v>943</v>
      </c>
      <c r="VFW513" s="2" t="s">
        <v>943</v>
      </c>
      <c r="VFX513" s="2" t="s">
        <v>943</v>
      </c>
      <c r="VFY513" s="2" t="s">
        <v>943</v>
      </c>
      <c r="VFZ513" s="2" t="s">
        <v>943</v>
      </c>
      <c r="VGA513" s="2" t="s">
        <v>943</v>
      </c>
      <c r="VGB513" s="2" t="s">
        <v>943</v>
      </c>
      <c r="VGC513" s="2" t="s">
        <v>943</v>
      </c>
      <c r="VGD513" s="2" t="s">
        <v>943</v>
      </c>
      <c r="VGE513" s="2" t="s">
        <v>943</v>
      </c>
      <c r="VGF513" s="2" t="s">
        <v>943</v>
      </c>
      <c r="VGG513" s="2" t="s">
        <v>943</v>
      </c>
      <c r="VGH513" s="2" t="s">
        <v>943</v>
      </c>
      <c r="VGI513" s="2" t="s">
        <v>943</v>
      </c>
      <c r="VGJ513" s="2" t="s">
        <v>943</v>
      </c>
      <c r="VGK513" s="2" t="s">
        <v>943</v>
      </c>
      <c r="VGL513" s="2" t="s">
        <v>943</v>
      </c>
      <c r="VGM513" s="2" t="s">
        <v>943</v>
      </c>
      <c r="VGN513" s="2" t="s">
        <v>943</v>
      </c>
      <c r="VGO513" s="2" t="s">
        <v>943</v>
      </c>
      <c r="VGP513" s="2" t="s">
        <v>943</v>
      </c>
      <c r="VGQ513" s="2" t="s">
        <v>943</v>
      </c>
      <c r="VGR513" s="2" t="s">
        <v>943</v>
      </c>
      <c r="VGS513" s="2" t="s">
        <v>943</v>
      </c>
      <c r="VGT513" s="2" t="s">
        <v>943</v>
      </c>
      <c r="VGU513" s="2" t="s">
        <v>943</v>
      </c>
      <c r="VGV513" s="2" t="s">
        <v>943</v>
      </c>
      <c r="VGW513" s="2" t="s">
        <v>943</v>
      </c>
      <c r="VGX513" s="2" t="s">
        <v>943</v>
      </c>
      <c r="VGY513" s="2" t="s">
        <v>943</v>
      </c>
      <c r="VGZ513" s="2" t="s">
        <v>943</v>
      </c>
      <c r="VHA513" s="2" t="s">
        <v>943</v>
      </c>
      <c r="VHB513" s="2" t="s">
        <v>943</v>
      </c>
      <c r="VHC513" s="2" t="s">
        <v>943</v>
      </c>
      <c r="VHD513" s="2" t="s">
        <v>943</v>
      </c>
      <c r="VHE513" s="2" t="s">
        <v>943</v>
      </c>
      <c r="VHF513" s="2" t="s">
        <v>943</v>
      </c>
      <c r="VHG513" s="2" t="s">
        <v>943</v>
      </c>
      <c r="VHH513" s="2" t="s">
        <v>943</v>
      </c>
      <c r="VHI513" s="2" t="s">
        <v>943</v>
      </c>
      <c r="VHJ513" s="2" t="s">
        <v>943</v>
      </c>
      <c r="VHK513" s="2" t="s">
        <v>943</v>
      </c>
      <c r="VHL513" s="2" t="s">
        <v>943</v>
      </c>
      <c r="VHM513" s="2" t="s">
        <v>943</v>
      </c>
      <c r="VHN513" s="2" t="s">
        <v>943</v>
      </c>
      <c r="VHO513" s="2" t="s">
        <v>943</v>
      </c>
      <c r="VHP513" s="2" t="s">
        <v>943</v>
      </c>
      <c r="VHQ513" s="2" t="s">
        <v>943</v>
      </c>
      <c r="VHR513" s="2" t="s">
        <v>943</v>
      </c>
      <c r="VHS513" s="2" t="s">
        <v>943</v>
      </c>
      <c r="VHT513" s="2" t="s">
        <v>943</v>
      </c>
      <c r="VHU513" s="2" t="s">
        <v>943</v>
      </c>
      <c r="VHV513" s="2" t="s">
        <v>943</v>
      </c>
      <c r="VHW513" s="2" t="s">
        <v>943</v>
      </c>
      <c r="VHX513" s="2" t="s">
        <v>943</v>
      </c>
      <c r="VHY513" s="2" t="s">
        <v>943</v>
      </c>
      <c r="VHZ513" s="2" t="s">
        <v>943</v>
      </c>
      <c r="VIA513" s="2" t="s">
        <v>943</v>
      </c>
      <c r="VIB513" s="2" t="s">
        <v>943</v>
      </c>
      <c r="VIC513" s="2" t="s">
        <v>943</v>
      </c>
      <c r="VID513" s="2" t="s">
        <v>943</v>
      </c>
      <c r="VIE513" s="2" t="s">
        <v>943</v>
      </c>
      <c r="VIF513" s="2" t="s">
        <v>943</v>
      </c>
      <c r="VIG513" s="2" t="s">
        <v>943</v>
      </c>
      <c r="VIH513" s="2" t="s">
        <v>943</v>
      </c>
      <c r="VII513" s="2" t="s">
        <v>943</v>
      </c>
      <c r="VIJ513" s="2" t="s">
        <v>943</v>
      </c>
      <c r="VIK513" s="2" t="s">
        <v>943</v>
      </c>
      <c r="VIL513" s="2" t="s">
        <v>943</v>
      </c>
      <c r="VIM513" s="2" t="s">
        <v>943</v>
      </c>
      <c r="VIN513" s="2" t="s">
        <v>943</v>
      </c>
      <c r="VIO513" s="2" t="s">
        <v>943</v>
      </c>
      <c r="VIP513" s="2" t="s">
        <v>943</v>
      </c>
      <c r="VIQ513" s="2" t="s">
        <v>943</v>
      </c>
      <c r="VIR513" s="2" t="s">
        <v>943</v>
      </c>
      <c r="VIS513" s="2" t="s">
        <v>943</v>
      </c>
      <c r="VIT513" s="2" t="s">
        <v>943</v>
      </c>
      <c r="VIU513" s="2" t="s">
        <v>943</v>
      </c>
      <c r="VIV513" s="2" t="s">
        <v>943</v>
      </c>
      <c r="VIW513" s="2" t="s">
        <v>943</v>
      </c>
      <c r="VIX513" s="2" t="s">
        <v>943</v>
      </c>
      <c r="VIY513" s="2" t="s">
        <v>943</v>
      </c>
      <c r="VIZ513" s="2" t="s">
        <v>943</v>
      </c>
      <c r="VJA513" s="2" t="s">
        <v>943</v>
      </c>
      <c r="VJB513" s="2" t="s">
        <v>943</v>
      </c>
      <c r="VJC513" s="2" t="s">
        <v>943</v>
      </c>
      <c r="VJD513" s="2" t="s">
        <v>943</v>
      </c>
      <c r="VJE513" s="2" t="s">
        <v>943</v>
      </c>
      <c r="VJF513" s="2" t="s">
        <v>943</v>
      </c>
      <c r="VJG513" s="2" t="s">
        <v>943</v>
      </c>
      <c r="VJH513" s="2" t="s">
        <v>943</v>
      </c>
      <c r="VJI513" s="2" t="s">
        <v>943</v>
      </c>
      <c r="VJJ513" s="2" t="s">
        <v>943</v>
      </c>
      <c r="VJK513" s="2" t="s">
        <v>943</v>
      </c>
      <c r="VJL513" s="2" t="s">
        <v>943</v>
      </c>
      <c r="VJM513" s="2" t="s">
        <v>943</v>
      </c>
      <c r="VJN513" s="2" t="s">
        <v>943</v>
      </c>
      <c r="VJO513" s="2" t="s">
        <v>943</v>
      </c>
      <c r="VJP513" s="2" t="s">
        <v>943</v>
      </c>
      <c r="VJQ513" s="2" t="s">
        <v>943</v>
      </c>
      <c r="VJR513" s="2" t="s">
        <v>943</v>
      </c>
      <c r="VJS513" s="2" t="s">
        <v>943</v>
      </c>
      <c r="VJT513" s="2" t="s">
        <v>943</v>
      </c>
      <c r="VJU513" s="2" t="s">
        <v>943</v>
      </c>
      <c r="VJV513" s="2" t="s">
        <v>943</v>
      </c>
      <c r="VJW513" s="2" t="s">
        <v>943</v>
      </c>
      <c r="VJX513" s="2" t="s">
        <v>943</v>
      </c>
      <c r="VJY513" s="2" t="s">
        <v>943</v>
      </c>
      <c r="VJZ513" s="2" t="s">
        <v>943</v>
      </c>
      <c r="VKA513" s="2" t="s">
        <v>943</v>
      </c>
      <c r="VKB513" s="2" t="s">
        <v>943</v>
      </c>
      <c r="VKC513" s="2" t="s">
        <v>943</v>
      </c>
      <c r="VKD513" s="2" t="s">
        <v>943</v>
      </c>
      <c r="VKE513" s="2" t="s">
        <v>943</v>
      </c>
      <c r="VKF513" s="2" t="s">
        <v>943</v>
      </c>
      <c r="VKG513" s="2" t="s">
        <v>943</v>
      </c>
      <c r="VKH513" s="2" t="s">
        <v>943</v>
      </c>
      <c r="VKI513" s="2" t="s">
        <v>943</v>
      </c>
      <c r="VKJ513" s="2" t="s">
        <v>943</v>
      </c>
      <c r="VKK513" s="2" t="s">
        <v>943</v>
      </c>
      <c r="VKL513" s="2" t="s">
        <v>943</v>
      </c>
      <c r="VKM513" s="2" t="s">
        <v>943</v>
      </c>
      <c r="VKN513" s="2" t="s">
        <v>943</v>
      </c>
      <c r="VKO513" s="2" t="s">
        <v>943</v>
      </c>
      <c r="VKP513" s="2" t="s">
        <v>943</v>
      </c>
      <c r="VKQ513" s="2" t="s">
        <v>943</v>
      </c>
      <c r="VKR513" s="2" t="s">
        <v>943</v>
      </c>
      <c r="VKS513" s="2" t="s">
        <v>943</v>
      </c>
      <c r="VKT513" s="2" t="s">
        <v>943</v>
      </c>
      <c r="VKU513" s="2" t="s">
        <v>943</v>
      </c>
      <c r="VKV513" s="2" t="s">
        <v>943</v>
      </c>
      <c r="VKW513" s="2" t="s">
        <v>943</v>
      </c>
      <c r="VKX513" s="2" t="s">
        <v>943</v>
      </c>
      <c r="VKY513" s="2" t="s">
        <v>943</v>
      </c>
      <c r="VKZ513" s="2" t="s">
        <v>943</v>
      </c>
      <c r="VLA513" s="2" t="s">
        <v>943</v>
      </c>
      <c r="VLB513" s="2" t="s">
        <v>943</v>
      </c>
      <c r="VLC513" s="2" t="s">
        <v>943</v>
      </c>
      <c r="VLD513" s="2" t="s">
        <v>943</v>
      </c>
      <c r="VLE513" s="2" t="s">
        <v>943</v>
      </c>
      <c r="VLF513" s="2" t="s">
        <v>943</v>
      </c>
      <c r="VLG513" s="2" t="s">
        <v>943</v>
      </c>
      <c r="VLH513" s="2" t="s">
        <v>943</v>
      </c>
      <c r="VLI513" s="2" t="s">
        <v>943</v>
      </c>
      <c r="VLJ513" s="2" t="s">
        <v>943</v>
      </c>
      <c r="VLK513" s="2" t="s">
        <v>943</v>
      </c>
      <c r="VLL513" s="2" t="s">
        <v>943</v>
      </c>
      <c r="VLM513" s="2" t="s">
        <v>943</v>
      </c>
      <c r="VLN513" s="2" t="s">
        <v>943</v>
      </c>
      <c r="VLO513" s="2" t="s">
        <v>943</v>
      </c>
      <c r="VLP513" s="2" t="s">
        <v>943</v>
      </c>
      <c r="VLQ513" s="2" t="s">
        <v>943</v>
      </c>
      <c r="VLR513" s="2" t="s">
        <v>943</v>
      </c>
      <c r="VLS513" s="2" t="s">
        <v>943</v>
      </c>
      <c r="VLT513" s="2" t="s">
        <v>943</v>
      </c>
      <c r="VLU513" s="2" t="s">
        <v>943</v>
      </c>
      <c r="VLV513" s="2" t="s">
        <v>943</v>
      </c>
      <c r="VLW513" s="2" t="s">
        <v>943</v>
      </c>
      <c r="VLX513" s="2" t="s">
        <v>943</v>
      </c>
      <c r="VLY513" s="2" t="s">
        <v>943</v>
      </c>
      <c r="VLZ513" s="2" t="s">
        <v>943</v>
      </c>
      <c r="VMA513" s="2" t="s">
        <v>943</v>
      </c>
      <c r="VMB513" s="2" t="s">
        <v>943</v>
      </c>
      <c r="VMC513" s="2" t="s">
        <v>943</v>
      </c>
      <c r="VMD513" s="2" t="s">
        <v>943</v>
      </c>
      <c r="VME513" s="2" t="s">
        <v>943</v>
      </c>
      <c r="VMF513" s="2" t="s">
        <v>943</v>
      </c>
      <c r="VMG513" s="2" t="s">
        <v>943</v>
      </c>
      <c r="VMH513" s="2" t="s">
        <v>943</v>
      </c>
      <c r="VMI513" s="2" t="s">
        <v>943</v>
      </c>
      <c r="VMJ513" s="2" t="s">
        <v>943</v>
      </c>
      <c r="VMK513" s="2" t="s">
        <v>943</v>
      </c>
      <c r="VML513" s="2" t="s">
        <v>943</v>
      </c>
      <c r="VMM513" s="2" t="s">
        <v>943</v>
      </c>
      <c r="VMN513" s="2" t="s">
        <v>943</v>
      </c>
      <c r="VMO513" s="2" t="s">
        <v>943</v>
      </c>
      <c r="VMP513" s="2" t="s">
        <v>943</v>
      </c>
      <c r="VMQ513" s="2" t="s">
        <v>943</v>
      </c>
      <c r="VMR513" s="2" t="s">
        <v>943</v>
      </c>
      <c r="VMS513" s="2" t="s">
        <v>943</v>
      </c>
      <c r="VMT513" s="2" t="s">
        <v>943</v>
      </c>
      <c r="VMU513" s="2" t="s">
        <v>943</v>
      </c>
      <c r="VMV513" s="2" t="s">
        <v>943</v>
      </c>
      <c r="VMW513" s="2" t="s">
        <v>943</v>
      </c>
      <c r="VMX513" s="2" t="s">
        <v>943</v>
      </c>
      <c r="VMY513" s="2" t="s">
        <v>943</v>
      </c>
      <c r="VMZ513" s="2" t="s">
        <v>943</v>
      </c>
      <c r="VNA513" s="2" t="s">
        <v>943</v>
      </c>
      <c r="VNB513" s="2" t="s">
        <v>943</v>
      </c>
      <c r="VNC513" s="2" t="s">
        <v>943</v>
      </c>
      <c r="VND513" s="2" t="s">
        <v>943</v>
      </c>
      <c r="VNE513" s="2" t="s">
        <v>943</v>
      </c>
      <c r="VNF513" s="2" t="s">
        <v>943</v>
      </c>
      <c r="VNG513" s="2" t="s">
        <v>943</v>
      </c>
      <c r="VNH513" s="2" t="s">
        <v>943</v>
      </c>
      <c r="VNI513" s="2" t="s">
        <v>943</v>
      </c>
      <c r="VNJ513" s="2" t="s">
        <v>943</v>
      </c>
      <c r="VNK513" s="2" t="s">
        <v>943</v>
      </c>
      <c r="VNL513" s="2" t="s">
        <v>943</v>
      </c>
      <c r="VNM513" s="2" t="s">
        <v>943</v>
      </c>
      <c r="VNN513" s="2" t="s">
        <v>943</v>
      </c>
      <c r="VNO513" s="2" t="s">
        <v>943</v>
      </c>
      <c r="VNP513" s="2" t="s">
        <v>943</v>
      </c>
      <c r="VNQ513" s="2" t="s">
        <v>943</v>
      </c>
      <c r="VNR513" s="2" t="s">
        <v>943</v>
      </c>
      <c r="VNS513" s="2" t="s">
        <v>943</v>
      </c>
      <c r="VNT513" s="2" t="s">
        <v>943</v>
      </c>
      <c r="VNU513" s="2" t="s">
        <v>943</v>
      </c>
      <c r="VNV513" s="2" t="s">
        <v>943</v>
      </c>
      <c r="VNW513" s="2" t="s">
        <v>943</v>
      </c>
      <c r="VNX513" s="2" t="s">
        <v>943</v>
      </c>
      <c r="VNY513" s="2" t="s">
        <v>943</v>
      </c>
      <c r="VNZ513" s="2" t="s">
        <v>943</v>
      </c>
      <c r="VOA513" s="2" t="s">
        <v>943</v>
      </c>
      <c r="VOB513" s="2" t="s">
        <v>943</v>
      </c>
      <c r="VOC513" s="2" t="s">
        <v>943</v>
      </c>
      <c r="VOD513" s="2" t="s">
        <v>943</v>
      </c>
      <c r="VOE513" s="2" t="s">
        <v>943</v>
      </c>
      <c r="VOF513" s="2" t="s">
        <v>943</v>
      </c>
      <c r="VOG513" s="2" t="s">
        <v>943</v>
      </c>
      <c r="VOH513" s="2" t="s">
        <v>943</v>
      </c>
      <c r="VOI513" s="2" t="s">
        <v>943</v>
      </c>
      <c r="VOJ513" s="2" t="s">
        <v>943</v>
      </c>
      <c r="VOK513" s="2" t="s">
        <v>943</v>
      </c>
      <c r="VOL513" s="2" t="s">
        <v>943</v>
      </c>
      <c r="VOM513" s="2" t="s">
        <v>943</v>
      </c>
      <c r="VON513" s="2" t="s">
        <v>943</v>
      </c>
      <c r="VOO513" s="2" t="s">
        <v>943</v>
      </c>
      <c r="VOP513" s="2" t="s">
        <v>943</v>
      </c>
      <c r="VOQ513" s="2" t="s">
        <v>943</v>
      </c>
      <c r="VOR513" s="2" t="s">
        <v>943</v>
      </c>
      <c r="VOS513" s="2" t="s">
        <v>943</v>
      </c>
      <c r="VOT513" s="2" t="s">
        <v>943</v>
      </c>
      <c r="VOU513" s="2" t="s">
        <v>943</v>
      </c>
      <c r="VOV513" s="2" t="s">
        <v>943</v>
      </c>
      <c r="VOW513" s="2" t="s">
        <v>943</v>
      </c>
      <c r="VOX513" s="2" t="s">
        <v>943</v>
      </c>
      <c r="VOY513" s="2" t="s">
        <v>943</v>
      </c>
      <c r="VOZ513" s="2" t="s">
        <v>943</v>
      </c>
      <c r="VPA513" s="2" t="s">
        <v>943</v>
      </c>
      <c r="VPB513" s="2" t="s">
        <v>943</v>
      </c>
      <c r="VPC513" s="2" t="s">
        <v>943</v>
      </c>
      <c r="VPD513" s="2" t="s">
        <v>943</v>
      </c>
      <c r="VPE513" s="2" t="s">
        <v>943</v>
      </c>
      <c r="VPF513" s="2" t="s">
        <v>943</v>
      </c>
      <c r="VPG513" s="2" t="s">
        <v>943</v>
      </c>
      <c r="VPH513" s="2" t="s">
        <v>943</v>
      </c>
      <c r="VPI513" s="2" t="s">
        <v>943</v>
      </c>
      <c r="VPJ513" s="2" t="s">
        <v>943</v>
      </c>
      <c r="VPK513" s="2" t="s">
        <v>943</v>
      </c>
      <c r="VPL513" s="2" t="s">
        <v>943</v>
      </c>
      <c r="VPM513" s="2" t="s">
        <v>943</v>
      </c>
      <c r="VPN513" s="2" t="s">
        <v>943</v>
      </c>
      <c r="VPO513" s="2" t="s">
        <v>943</v>
      </c>
      <c r="VPP513" s="2" t="s">
        <v>943</v>
      </c>
      <c r="VPQ513" s="2" t="s">
        <v>943</v>
      </c>
      <c r="VPR513" s="2" t="s">
        <v>943</v>
      </c>
      <c r="VPS513" s="2" t="s">
        <v>943</v>
      </c>
      <c r="VPT513" s="2" t="s">
        <v>943</v>
      </c>
      <c r="VPU513" s="2" t="s">
        <v>943</v>
      </c>
      <c r="VPV513" s="2" t="s">
        <v>943</v>
      </c>
      <c r="VPW513" s="2" t="s">
        <v>943</v>
      </c>
      <c r="VPX513" s="2" t="s">
        <v>943</v>
      </c>
      <c r="VPY513" s="2" t="s">
        <v>943</v>
      </c>
      <c r="VPZ513" s="2" t="s">
        <v>943</v>
      </c>
      <c r="VQA513" s="2" t="s">
        <v>943</v>
      </c>
      <c r="VQB513" s="2" t="s">
        <v>943</v>
      </c>
      <c r="VQC513" s="2" t="s">
        <v>943</v>
      </c>
      <c r="VQD513" s="2" t="s">
        <v>943</v>
      </c>
      <c r="VQE513" s="2" t="s">
        <v>943</v>
      </c>
      <c r="VQF513" s="2" t="s">
        <v>943</v>
      </c>
      <c r="VQG513" s="2" t="s">
        <v>943</v>
      </c>
      <c r="VQH513" s="2" t="s">
        <v>943</v>
      </c>
      <c r="VQI513" s="2" t="s">
        <v>943</v>
      </c>
      <c r="VQJ513" s="2" t="s">
        <v>943</v>
      </c>
      <c r="VQK513" s="2" t="s">
        <v>943</v>
      </c>
      <c r="VQL513" s="2" t="s">
        <v>943</v>
      </c>
      <c r="VQM513" s="2" t="s">
        <v>943</v>
      </c>
      <c r="VQN513" s="2" t="s">
        <v>943</v>
      </c>
      <c r="VQO513" s="2" t="s">
        <v>943</v>
      </c>
      <c r="VQP513" s="2" t="s">
        <v>943</v>
      </c>
      <c r="VQQ513" s="2" t="s">
        <v>943</v>
      </c>
      <c r="VQR513" s="2" t="s">
        <v>943</v>
      </c>
      <c r="VQS513" s="2" t="s">
        <v>943</v>
      </c>
      <c r="VQT513" s="2" t="s">
        <v>943</v>
      </c>
      <c r="VQU513" s="2" t="s">
        <v>943</v>
      </c>
      <c r="VQV513" s="2" t="s">
        <v>943</v>
      </c>
      <c r="VQW513" s="2" t="s">
        <v>943</v>
      </c>
      <c r="VQX513" s="2" t="s">
        <v>943</v>
      </c>
      <c r="VQY513" s="2" t="s">
        <v>943</v>
      </c>
      <c r="VQZ513" s="2" t="s">
        <v>943</v>
      </c>
      <c r="VRA513" s="2" t="s">
        <v>943</v>
      </c>
      <c r="VRB513" s="2" t="s">
        <v>943</v>
      </c>
      <c r="VRC513" s="2" t="s">
        <v>943</v>
      </c>
      <c r="VRD513" s="2" t="s">
        <v>943</v>
      </c>
      <c r="VRE513" s="2" t="s">
        <v>943</v>
      </c>
      <c r="VRF513" s="2" t="s">
        <v>943</v>
      </c>
      <c r="VRG513" s="2" t="s">
        <v>943</v>
      </c>
      <c r="VRH513" s="2" t="s">
        <v>943</v>
      </c>
      <c r="VRI513" s="2" t="s">
        <v>943</v>
      </c>
      <c r="VRJ513" s="2" t="s">
        <v>943</v>
      </c>
      <c r="VRK513" s="2" t="s">
        <v>943</v>
      </c>
      <c r="VRL513" s="2" t="s">
        <v>943</v>
      </c>
      <c r="VRM513" s="2" t="s">
        <v>943</v>
      </c>
      <c r="VRN513" s="2" t="s">
        <v>943</v>
      </c>
      <c r="VRO513" s="2" t="s">
        <v>943</v>
      </c>
      <c r="VRP513" s="2" t="s">
        <v>943</v>
      </c>
      <c r="VRQ513" s="2" t="s">
        <v>943</v>
      </c>
      <c r="VRR513" s="2" t="s">
        <v>943</v>
      </c>
      <c r="VRS513" s="2" t="s">
        <v>943</v>
      </c>
      <c r="VRT513" s="2" t="s">
        <v>943</v>
      </c>
      <c r="VRU513" s="2" t="s">
        <v>943</v>
      </c>
      <c r="VRV513" s="2" t="s">
        <v>943</v>
      </c>
      <c r="VRW513" s="2" t="s">
        <v>943</v>
      </c>
      <c r="VRX513" s="2" t="s">
        <v>943</v>
      </c>
      <c r="VRY513" s="2" t="s">
        <v>943</v>
      </c>
      <c r="VRZ513" s="2" t="s">
        <v>943</v>
      </c>
      <c r="VSA513" s="2" t="s">
        <v>943</v>
      </c>
      <c r="VSB513" s="2" t="s">
        <v>943</v>
      </c>
      <c r="VSC513" s="2" t="s">
        <v>943</v>
      </c>
      <c r="VSD513" s="2" t="s">
        <v>943</v>
      </c>
      <c r="VSE513" s="2" t="s">
        <v>943</v>
      </c>
      <c r="VSF513" s="2" t="s">
        <v>943</v>
      </c>
      <c r="VSG513" s="2" t="s">
        <v>943</v>
      </c>
      <c r="VSH513" s="2" t="s">
        <v>943</v>
      </c>
      <c r="VSI513" s="2" t="s">
        <v>943</v>
      </c>
      <c r="VSJ513" s="2" t="s">
        <v>943</v>
      </c>
      <c r="VSK513" s="2" t="s">
        <v>943</v>
      </c>
      <c r="VSL513" s="2" t="s">
        <v>943</v>
      </c>
      <c r="VSM513" s="2" t="s">
        <v>943</v>
      </c>
      <c r="VSN513" s="2" t="s">
        <v>943</v>
      </c>
      <c r="VSO513" s="2" t="s">
        <v>943</v>
      </c>
      <c r="VSP513" s="2" t="s">
        <v>943</v>
      </c>
      <c r="VSQ513" s="2" t="s">
        <v>943</v>
      </c>
      <c r="VSR513" s="2" t="s">
        <v>943</v>
      </c>
      <c r="VSS513" s="2" t="s">
        <v>943</v>
      </c>
      <c r="VST513" s="2" t="s">
        <v>943</v>
      </c>
      <c r="VSU513" s="2" t="s">
        <v>943</v>
      </c>
      <c r="VSV513" s="2" t="s">
        <v>943</v>
      </c>
      <c r="VSW513" s="2" t="s">
        <v>943</v>
      </c>
      <c r="VSX513" s="2" t="s">
        <v>943</v>
      </c>
      <c r="VSY513" s="2" t="s">
        <v>943</v>
      </c>
      <c r="VSZ513" s="2" t="s">
        <v>943</v>
      </c>
      <c r="VTA513" s="2" t="s">
        <v>943</v>
      </c>
      <c r="VTB513" s="2" t="s">
        <v>943</v>
      </c>
      <c r="VTC513" s="2" t="s">
        <v>943</v>
      </c>
      <c r="VTD513" s="2" t="s">
        <v>943</v>
      </c>
      <c r="VTE513" s="2" t="s">
        <v>943</v>
      </c>
      <c r="VTF513" s="2" t="s">
        <v>943</v>
      </c>
      <c r="VTG513" s="2" t="s">
        <v>943</v>
      </c>
      <c r="VTH513" s="2" t="s">
        <v>943</v>
      </c>
      <c r="VTI513" s="2" t="s">
        <v>943</v>
      </c>
      <c r="VTJ513" s="2" t="s">
        <v>943</v>
      </c>
      <c r="VTK513" s="2" t="s">
        <v>943</v>
      </c>
      <c r="VTL513" s="2" t="s">
        <v>943</v>
      </c>
      <c r="VTM513" s="2" t="s">
        <v>943</v>
      </c>
      <c r="VTN513" s="2" t="s">
        <v>943</v>
      </c>
      <c r="VTO513" s="2" t="s">
        <v>943</v>
      </c>
      <c r="VTP513" s="2" t="s">
        <v>943</v>
      </c>
      <c r="VTQ513" s="2" t="s">
        <v>943</v>
      </c>
      <c r="VTR513" s="2" t="s">
        <v>943</v>
      </c>
      <c r="VTS513" s="2" t="s">
        <v>943</v>
      </c>
      <c r="VTT513" s="2" t="s">
        <v>943</v>
      </c>
      <c r="VTU513" s="2" t="s">
        <v>943</v>
      </c>
      <c r="VTV513" s="2" t="s">
        <v>943</v>
      </c>
      <c r="VTW513" s="2" t="s">
        <v>943</v>
      </c>
      <c r="VTX513" s="2" t="s">
        <v>943</v>
      </c>
      <c r="VTY513" s="2" t="s">
        <v>943</v>
      </c>
      <c r="VTZ513" s="2" t="s">
        <v>943</v>
      </c>
      <c r="VUA513" s="2" t="s">
        <v>943</v>
      </c>
      <c r="VUB513" s="2" t="s">
        <v>943</v>
      </c>
      <c r="VUC513" s="2" t="s">
        <v>943</v>
      </c>
      <c r="VUD513" s="2" t="s">
        <v>943</v>
      </c>
      <c r="VUE513" s="2" t="s">
        <v>943</v>
      </c>
      <c r="VUF513" s="2" t="s">
        <v>943</v>
      </c>
      <c r="VUG513" s="2" t="s">
        <v>943</v>
      </c>
      <c r="VUH513" s="2" t="s">
        <v>943</v>
      </c>
      <c r="VUI513" s="2" t="s">
        <v>943</v>
      </c>
      <c r="VUJ513" s="2" t="s">
        <v>943</v>
      </c>
      <c r="VUK513" s="2" t="s">
        <v>943</v>
      </c>
      <c r="VUL513" s="2" t="s">
        <v>943</v>
      </c>
      <c r="VUM513" s="2" t="s">
        <v>943</v>
      </c>
      <c r="VUN513" s="2" t="s">
        <v>943</v>
      </c>
      <c r="VUO513" s="2" t="s">
        <v>943</v>
      </c>
      <c r="VUP513" s="2" t="s">
        <v>943</v>
      </c>
      <c r="VUQ513" s="2" t="s">
        <v>943</v>
      </c>
      <c r="VUR513" s="2" t="s">
        <v>943</v>
      </c>
      <c r="VUS513" s="2" t="s">
        <v>943</v>
      </c>
      <c r="VUT513" s="2" t="s">
        <v>943</v>
      </c>
      <c r="VUU513" s="2" t="s">
        <v>943</v>
      </c>
      <c r="VUV513" s="2" t="s">
        <v>943</v>
      </c>
      <c r="VUW513" s="2" t="s">
        <v>943</v>
      </c>
      <c r="VUX513" s="2" t="s">
        <v>943</v>
      </c>
      <c r="VUY513" s="2" t="s">
        <v>943</v>
      </c>
      <c r="VUZ513" s="2" t="s">
        <v>943</v>
      </c>
      <c r="VVA513" s="2" t="s">
        <v>943</v>
      </c>
      <c r="VVB513" s="2" t="s">
        <v>943</v>
      </c>
      <c r="VVC513" s="2" t="s">
        <v>943</v>
      </c>
      <c r="VVD513" s="2" t="s">
        <v>943</v>
      </c>
      <c r="VVE513" s="2" t="s">
        <v>943</v>
      </c>
      <c r="VVF513" s="2" t="s">
        <v>943</v>
      </c>
      <c r="VVG513" s="2" t="s">
        <v>943</v>
      </c>
      <c r="VVH513" s="2" t="s">
        <v>943</v>
      </c>
      <c r="VVI513" s="2" t="s">
        <v>943</v>
      </c>
      <c r="VVJ513" s="2" t="s">
        <v>943</v>
      </c>
      <c r="VVK513" s="2" t="s">
        <v>943</v>
      </c>
      <c r="VVL513" s="2" t="s">
        <v>943</v>
      </c>
      <c r="VVM513" s="2" t="s">
        <v>943</v>
      </c>
      <c r="VVN513" s="2" t="s">
        <v>943</v>
      </c>
      <c r="VVO513" s="2" t="s">
        <v>943</v>
      </c>
      <c r="VVP513" s="2" t="s">
        <v>943</v>
      </c>
      <c r="VVQ513" s="2" t="s">
        <v>943</v>
      </c>
      <c r="VVR513" s="2" t="s">
        <v>943</v>
      </c>
      <c r="VVS513" s="2" t="s">
        <v>943</v>
      </c>
      <c r="VVT513" s="2" t="s">
        <v>943</v>
      </c>
      <c r="VVU513" s="2" t="s">
        <v>943</v>
      </c>
      <c r="VVV513" s="2" t="s">
        <v>943</v>
      </c>
      <c r="VVW513" s="2" t="s">
        <v>943</v>
      </c>
      <c r="VVX513" s="2" t="s">
        <v>943</v>
      </c>
      <c r="VVY513" s="2" t="s">
        <v>943</v>
      </c>
      <c r="VVZ513" s="2" t="s">
        <v>943</v>
      </c>
      <c r="VWA513" s="2" t="s">
        <v>943</v>
      </c>
      <c r="VWB513" s="2" t="s">
        <v>943</v>
      </c>
      <c r="VWC513" s="2" t="s">
        <v>943</v>
      </c>
      <c r="VWD513" s="2" t="s">
        <v>943</v>
      </c>
      <c r="VWE513" s="2" t="s">
        <v>943</v>
      </c>
      <c r="VWF513" s="2" t="s">
        <v>943</v>
      </c>
      <c r="VWG513" s="2" t="s">
        <v>943</v>
      </c>
      <c r="VWH513" s="2" t="s">
        <v>943</v>
      </c>
      <c r="VWI513" s="2" t="s">
        <v>943</v>
      </c>
      <c r="VWJ513" s="2" t="s">
        <v>943</v>
      </c>
      <c r="VWK513" s="2" t="s">
        <v>943</v>
      </c>
      <c r="VWL513" s="2" t="s">
        <v>943</v>
      </c>
      <c r="VWM513" s="2" t="s">
        <v>943</v>
      </c>
      <c r="VWN513" s="2" t="s">
        <v>943</v>
      </c>
      <c r="VWO513" s="2" t="s">
        <v>943</v>
      </c>
      <c r="VWP513" s="2" t="s">
        <v>943</v>
      </c>
      <c r="VWQ513" s="2" t="s">
        <v>943</v>
      </c>
      <c r="VWR513" s="2" t="s">
        <v>943</v>
      </c>
      <c r="VWS513" s="2" t="s">
        <v>943</v>
      </c>
      <c r="VWT513" s="2" t="s">
        <v>943</v>
      </c>
      <c r="VWU513" s="2" t="s">
        <v>943</v>
      </c>
      <c r="VWV513" s="2" t="s">
        <v>943</v>
      </c>
      <c r="VWW513" s="2" t="s">
        <v>943</v>
      </c>
      <c r="VWX513" s="2" t="s">
        <v>943</v>
      </c>
      <c r="VWY513" s="2" t="s">
        <v>943</v>
      </c>
      <c r="VWZ513" s="2" t="s">
        <v>943</v>
      </c>
      <c r="VXA513" s="2" t="s">
        <v>943</v>
      </c>
      <c r="VXB513" s="2" t="s">
        <v>943</v>
      </c>
      <c r="VXC513" s="2" t="s">
        <v>943</v>
      </c>
      <c r="VXD513" s="2" t="s">
        <v>943</v>
      </c>
      <c r="VXE513" s="2" t="s">
        <v>943</v>
      </c>
      <c r="VXF513" s="2" t="s">
        <v>943</v>
      </c>
      <c r="VXG513" s="2" t="s">
        <v>943</v>
      </c>
      <c r="VXH513" s="2" t="s">
        <v>943</v>
      </c>
      <c r="VXI513" s="2" t="s">
        <v>943</v>
      </c>
      <c r="VXJ513" s="2" t="s">
        <v>943</v>
      </c>
      <c r="VXK513" s="2" t="s">
        <v>943</v>
      </c>
      <c r="VXL513" s="2" t="s">
        <v>943</v>
      </c>
      <c r="VXM513" s="2" t="s">
        <v>943</v>
      </c>
      <c r="VXN513" s="2" t="s">
        <v>943</v>
      </c>
      <c r="VXO513" s="2" t="s">
        <v>943</v>
      </c>
      <c r="VXP513" s="2" t="s">
        <v>943</v>
      </c>
      <c r="VXQ513" s="2" t="s">
        <v>943</v>
      </c>
      <c r="VXR513" s="2" t="s">
        <v>943</v>
      </c>
      <c r="VXS513" s="2" t="s">
        <v>943</v>
      </c>
      <c r="VXT513" s="2" t="s">
        <v>943</v>
      </c>
      <c r="VXU513" s="2" t="s">
        <v>943</v>
      </c>
      <c r="VXV513" s="2" t="s">
        <v>943</v>
      </c>
      <c r="VXW513" s="2" t="s">
        <v>943</v>
      </c>
      <c r="VXX513" s="2" t="s">
        <v>943</v>
      </c>
      <c r="VXY513" s="2" t="s">
        <v>943</v>
      </c>
      <c r="VXZ513" s="2" t="s">
        <v>943</v>
      </c>
      <c r="VYA513" s="2" t="s">
        <v>943</v>
      </c>
      <c r="VYB513" s="2" t="s">
        <v>943</v>
      </c>
      <c r="VYC513" s="2" t="s">
        <v>943</v>
      </c>
      <c r="VYD513" s="2" t="s">
        <v>943</v>
      </c>
      <c r="VYE513" s="2" t="s">
        <v>943</v>
      </c>
      <c r="VYF513" s="2" t="s">
        <v>943</v>
      </c>
      <c r="VYG513" s="2" t="s">
        <v>943</v>
      </c>
      <c r="VYH513" s="2" t="s">
        <v>943</v>
      </c>
      <c r="VYI513" s="2" t="s">
        <v>943</v>
      </c>
      <c r="VYJ513" s="2" t="s">
        <v>943</v>
      </c>
      <c r="VYK513" s="2" t="s">
        <v>943</v>
      </c>
      <c r="VYL513" s="2" t="s">
        <v>943</v>
      </c>
      <c r="VYM513" s="2" t="s">
        <v>943</v>
      </c>
      <c r="VYN513" s="2" t="s">
        <v>943</v>
      </c>
      <c r="VYO513" s="2" t="s">
        <v>943</v>
      </c>
      <c r="VYP513" s="2" t="s">
        <v>943</v>
      </c>
      <c r="VYQ513" s="2" t="s">
        <v>943</v>
      </c>
      <c r="VYR513" s="2" t="s">
        <v>943</v>
      </c>
      <c r="VYS513" s="2" t="s">
        <v>943</v>
      </c>
      <c r="VYT513" s="2" t="s">
        <v>943</v>
      </c>
      <c r="VYU513" s="2" t="s">
        <v>943</v>
      </c>
      <c r="VYV513" s="2" t="s">
        <v>943</v>
      </c>
      <c r="VYW513" s="2" t="s">
        <v>943</v>
      </c>
      <c r="VYX513" s="2" t="s">
        <v>943</v>
      </c>
      <c r="VYY513" s="2" t="s">
        <v>943</v>
      </c>
      <c r="VYZ513" s="2" t="s">
        <v>943</v>
      </c>
      <c r="VZA513" s="2" t="s">
        <v>943</v>
      </c>
      <c r="VZB513" s="2" t="s">
        <v>943</v>
      </c>
      <c r="VZC513" s="2" t="s">
        <v>943</v>
      </c>
      <c r="VZD513" s="2" t="s">
        <v>943</v>
      </c>
      <c r="VZE513" s="2" t="s">
        <v>943</v>
      </c>
      <c r="VZF513" s="2" t="s">
        <v>943</v>
      </c>
      <c r="VZG513" s="2" t="s">
        <v>943</v>
      </c>
      <c r="VZH513" s="2" t="s">
        <v>943</v>
      </c>
      <c r="VZI513" s="2" t="s">
        <v>943</v>
      </c>
      <c r="VZJ513" s="2" t="s">
        <v>943</v>
      </c>
      <c r="VZK513" s="2" t="s">
        <v>943</v>
      </c>
      <c r="VZL513" s="2" t="s">
        <v>943</v>
      </c>
      <c r="VZM513" s="2" t="s">
        <v>943</v>
      </c>
      <c r="VZN513" s="2" t="s">
        <v>943</v>
      </c>
      <c r="VZO513" s="2" t="s">
        <v>943</v>
      </c>
      <c r="VZP513" s="2" t="s">
        <v>943</v>
      </c>
      <c r="VZQ513" s="2" t="s">
        <v>943</v>
      </c>
      <c r="VZR513" s="2" t="s">
        <v>943</v>
      </c>
      <c r="VZS513" s="2" t="s">
        <v>943</v>
      </c>
      <c r="VZT513" s="2" t="s">
        <v>943</v>
      </c>
      <c r="VZU513" s="2" t="s">
        <v>943</v>
      </c>
      <c r="VZV513" s="2" t="s">
        <v>943</v>
      </c>
      <c r="VZW513" s="2" t="s">
        <v>943</v>
      </c>
      <c r="VZX513" s="2" t="s">
        <v>943</v>
      </c>
      <c r="VZY513" s="2" t="s">
        <v>943</v>
      </c>
      <c r="VZZ513" s="2" t="s">
        <v>943</v>
      </c>
      <c r="WAA513" s="2" t="s">
        <v>943</v>
      </c>
      <c r="WAB513" s="2" t="s">
        <v>943</v>
      </c>
      <c r="WAC513" s="2" t="s">
        <v>943</v>
      </c>
      <c r="WAD513" s="2" t="s">
        <v>943</v>
      </c>
      <c r="WAE513" s="2" t="s">
        <v>943</v>
      </c>
      <c r="WAF513" s="2" t="s">
        <v>943</v>
      </c>
      <c r="WAG513" s="2" t="s">
        <v>943</v>
      </c>
      <c r="WAH513" s="2" t="s">
        <v>943</v>
      </c>
      <c r="WAI513" s="2" t="s">
        <v>943</v>
      </c>
      <c r="WAJ513" s="2" t="s">
        <v>943</v>
      </c>
      <c r="WAK513" s="2" t="s">
        <v>943</v>
      </c>
      <c r="WAL513" s="2" t="s">
        <v>943</v>
      </c>
      <c r="WAM513" s="2" t="s">
        <v>943</v>
      </c>
      <c r="WAN513" s="2" t="s">
        <v>943</v>
      </c>
      <c r="WAO513" s="2" t="s">
        <v>943</v>
      </c>
      <c r="WAP513" s="2" t="s">
        <v>943</v>
      </c>
      <c r="WAQ513" s="2" t="s">
        <v>943</v>
      </c>
      <c r="WAR513" s="2" t="s">
        <v>943</v>
      </c>
      <c r="WAS513" s="2" t="s">
        <v>943</v>
      </c>
      <c r="WAT513" s="2" t="s">
        <v>943</v>
      </c>
      <c r="WAU513" s="2" t="s">
        <v>943</v>
      </c>
      <c r="WAV513" s="2" t="s">
        <v>943</v>
      </c>
      <c r="WAW513" s="2" t="s">
        <v>943</v>
      </c>
      <c r="WAX513" s="2" t="s">
        <v>943</v>
      </c>
      <c r="WAY513" s="2" t="s">
        <v>943</v>
      </c>
      <c r="WAZ513" s="2" t="s">
        <v>943</v>
      </c>
      <c r="WBA513" s="2" t="s">
        <v>943</v>
      </c>
      <c r="WBB513" s="2" t="s">
        <v>943</v>
      </c>
      <c r="WBC513" s="2" t="s">
        <v>943</v>
      </c>
      <c r="WBD513" s="2" t="s">
        <v>943</v>
      </c>
      <c r="WBE513" s="2" t="s">
        <v>943</v>
      </c>
      <c r="WBF513" s="2" t="s">
        <v>943</v>
      </c>
      <c r="WBG513" s="2" t="s">
        <v>943</v>
      </c>
      <c r="WBH513" s="2" t="s">
        <v>943</v>
      </c>
      <c r="WBI513" s="2" t="s">
        <v>943</v>
      </c>
      <c r="WBJ513" s="2" t="s">
        <v>943</v>
      </c>
      <c r="WBK513" s="2" t="s">
        <v>943</v>
      </c>
      <c r="WBL513" s="2" t="s">
        <v>943</v>
      </c>
      <c r="WBM513" s="2" t="s">
        <v>943</v>
      </c>
      <c r="WBN513" s="2" t="s">
        <v>943</v>
      </c>
      <c r="WBO513" s="2" t="s">
        <v>943</v>
      </c>
      <c r="WBP513" s="2" t="s">
        <v>943</v>
      </c>
      <c r="WBQ513" s="2" t="s">
        <v>943</v>
      </c>
      <c r="WBR513" s="2" t="s">
        <v>943</v>
      </c>
      <c r="WBS513" s="2" t="s">
        <v>943</v>
      </c>
      <c r="WBT513" s="2" t="s">
        <v>943</v>
      </c>
      <c r="WBU513" s="2" t="s">
        <v>943</v>
      </c>
      <c r="WBV513" s="2" t="s">
        <v>943</v>
      </c>
      <c r="WBW513" s="2" t="s">
        <v>943</v>
      </c>
      <c r="WBX513" s="2" t="s">
        <v>943</v>
      </c>
      <c r="WBY513" s="2" t="s">
        <v>943</v>
      </c>
      <c r="WBZ513" s="2" t="s">
        <v>943</v>
      </c>
      <c r="WCA513" s="2" t="s">
        <v>943</v>
      </c>
      <c r="WCB513" s="2" t="s">
        <v>943</v>
      </c>
      <c r="WCC513" s="2" t="s">
        <v>943</v>
      </c>
      <c r="WCD513" s="2" t="s">
        <v>943</v>
      </c>
      <c r="WCE513" s="2" t="s">
        <v>943</v>
      </c>
      <c r="WCF513" s="2" t="s">
        <v>943</v>
      </c>
      <c r="WCG513" s="2" t="s">
        <v>943</v>
      </c>
      <c r="WCH513" s="2" t="s">
        <v>943</v>
      </c>
      <c r="WCI513" s="2" t="s">
        <v>943</v>
      </c>
      <c r="WCJ513" s="2" t="s">
        <v>943</v>
      </c>
      <c r="WCK513" s="2" t="s">
        <v>943</v>
      </c>
      <c r="WCL513" s="2" t="s">
        <v>943</v>
      </c>
      <c r="WCM513" s="2" t="s">
        <v>943</v>
      </c>
      <c r="WCN513" s="2" t="s">
        <v>943</v>
      </c>
      <c r="WCO513" s="2" t="s">
        <v>943</v>
      </c>
      <c r="WCP513" s="2" t="s">
        <v>943</v>
      </c>
      <c r="WCQ513" s="2" t="s">
        <v>943</v>
      </c>
      <c r="WCR513" s="2" t="s">
        <v>943</v>
      </c>
      <c r="WCS513" s="2" t="s">
        <v>943</v>
      </c>
      <c r="WCT513" s="2" t="s">
        <v>943</v>
      </c>
      <c r="WCU513" s="2" t="s">
        <v>943</v>
      </c>
      <c r="WCV513" s="2" t="s">
        <v>943</v>
      </c>
      <c r="WCW513" s="2" t="s">
        <v>943</v>
      </c>
      <c r="WCX513" s="2" t="s">
        <v>943</v>
      </c>
      <c r="WCY513" s="2" t="s">
        <v>943</v>
      </c>
      <c r="WCZ513" s="2" t="s">
        <v>943</v>
      </c>
      <c r="WDA513" s="2" t="s">
        <v>943</v>
      </c>
      <c r="WDB513" s="2" t="s">
        <v>943</v>
      </c>
      <c r="WDC513" s="2" t="s">
        <v>943</v>
      </c>
      <c r="WDD513" s="2" t="s">
        <v>943</v>
      </c>
      <c r="WDE513" s="2" t="s">
        <v>943</v>
      </c>
      <c r="WDF513" s="2" t="s">
        <v>943</v>
      </c>
      <c r="WDG513" s="2" t="s">
        <v>943</v>
      </c>
      <c r="WDH513" s="2" t="s">
        <v>943</v>
      </c>
      <c r="WDI513" s="2" t="s">
        <v>943</v>
      </c>
      <c r="WDJ513" s="2" t="s">
        <v>943</v>
      </c>
      <c r="WDK513" s="2" t="s">
        <v>943</v>
      </c>
      <c r="WDL513" s="2" t="s">
        <v>943</v>
      </c>
      <c r="WDM513" s="2" t="s">
        <v>943</v>
      </c>
      <c r="WDN513" s="2" t="s">
        <v>943</v>
      </c>
      <c r="WDO513" s="2" t="s">
        <v>943</v>
      </c>
      <c r="WDP513" s="2" t="s">
        <v>943</v>
      </c>
      <c r="WDQ513" s="2" t="s">
        <v>943</v>
      </c>
      <c r="WDR513" s="2" t="s">
        <v>943</v>
      </c>
      <c r="WDS513" s="2" t="s">
        <v>943</v>
      </c>
      <c r="WDT513" s="2" t="s">
        <v>943</v>
      </c>
      <c r="WDU513" s="2" t="s">
        <v>943</v>
      </c>
      <c r="WDV513" s="2" t="s">
        <v>943</v>
      </c>
      <c r="WDW513" s="2" t="s">
        <v>943</v>
      </c>
      <c r="WDX513" s="2" t="s">
        <v>943</v>
      </c>
      <c r="WDY513" s="2" t="s">
        <v>943</v>
      </c>
      <c r="WDZ513" s="2" t="s">
        <v>943</v>
      </c>
      <c r="WEA513" s="2" t="s">
        <v>943</v>
      </c>
      <c r="WEB513" s="2" t="s">
        <v>943</v>
      </c>
      <c r="WEC513" s="2" t="s">
        <v>943</v>
      </c>
      <c r="WED513" s="2" t="s">
        <v>943</v>
      </c>
      <c r="WEE513" s="2" t="s">
        <v>943</v>
      </c>
      <c r="WEF513" s="2" t="s">
        <v>943</v>
      </c>
      <c r="WEG513" s="2" t="s">
        <v>943</v>
      </c>
      <c r="WEH513" s="2" t="s">
        <v>943</v>
      </c>
      <c r="WEI513" s="2" t="s">
        <v>943</v>
      </c>
      <c r="WEJ513" s="2" t="s">
        <v>943</v>
      </c>
      <c r="WEK513" s="2" t="s">
        <v>943</v>
      </c>
      <c r="WEL513" s="2" t="s">
        <v>943</v>
      </c>
      <c r="WEM513" s="2" t="s">
        <v>943</v>
      </c>
      <c r="WEN513" s="2" t="s">
        <v>943</v>
      </c>
      <c r="WEO513" s="2" t="s">
        <v>943</v>
      </c>
      <c r="WEP513" s="2" t="s">
        <v>943</v>
      </c>
      <c r="WEQ513" s="2" t="s">
        <v>943</v>
      </c>
      <c r="WER513" s="2" t="s">
        <v>943</v>
      </c>
      <c r="WES513" s="2" t="s">
        <v>943</v>
      </c>
      <c r="WET513" s="2" t="s">
        <v>943</v>
      </c>
      <c r="WEU513" s="2" t="s">
        <v>943</v>
      </c>
      <c r="WEV513" s="2" t="s">
        <v>943</v>
      </c>
      <c r="WEW513" s="2" t="s">
        <v>943</v>
      </c>
      <c r="WEX513" s="2" t="s">
        <v>943</v>
      </c>
      <c r="WEY513" s="2" t="s">
        <v>943</v>
      </c>
      <c r="WEZ513" s="2" t="s">
        <v>943</v>
      </c>
      <c r="WFA513" s="2" t="s">
        <v>943</v>
      </c>
      <c r="WFB513" s="2" t="s">
        <v>943</v>
      </c>
      <c r="WFC513" s="2" t="s">
        <v>943</v>
      </c>
      <c r="WFD513" s="2" t="s">
        <v>943</v>
      </c>
      <c r="WFE513" s="2" t="s">
        <v>943</v>
      </c>
      <c r="WFF513" s="2" t="s">
        <v>943</v>
      </c>
      <c r="WFG513" s="2" t="s">
        <v>943</v>
      </c>
      <c r="WFH513" s="2" t="s">
        <v>943</v>
      </c>
      <c r="WFI513" s="2" t="s">
        <v>943</v>
      </c>
      <c r="WFJ513" s="2" t="s">
        <v>943</v>
      </c>
      <c r="WFK513" s="2" t="s">
        <v>943</v>
      </c>
      <c r="WFL513" s="2" t="s">
        <v>943</v>
      </c>
      <c r="WFM513" s="2" t="s">
        <v>943</v>
      </c>
      <c r="WFN513" s="2" t="s">
        <v>943</v>
      </c>
      <c r="WFO513" s="2" t="s">
        <v>943</v>
      </c>
      <c r="WFP513" s="2" t="s">
        <v>943</v>
      </c>
      <c r="WFQ513" s="2" t="s">
        <v>943</v>
      </c>
      <c r="WFR513" s="2" t="s">
        <v>943</v>
      </c>
      <c r="WFS513" s="2" t="s">
        <v>943</v>
      </c>
      <c r="WFT513" s="2" t="s">
        <v>943</v>
      </c>
      <c r="WFU513" s="2" t="s">
        <v>943</v>
      </c>
      <c r="WFV513" s="2" t="s">
        <v>943</v>
      </c>
      <c r="WFW513" s="2" t="s">
        <v>943</v>
      </c>
      <c r="WFX513" s="2" t="s">
        <v>943</v>
      </c>
      <c r="WFY513" s="2" t="s">
        <v>943</v>
      </c>
      <c r="WFZ513" s="2" t="s">
        <v>943</v>
      </c>
      <c r="WGA513" s="2" t="s">
        <v>943</v>
      </c>
      <c r="WGB513" s="2" t="s">
        <v>943</v>
      </c>
      <c r="WGC513" s="2" t="s">
        <v>943</v>
      </c>
      <c r="WGD513" s="2" t="s">
        <v>943</v>
      </c>
      <c r="WGE513" s="2" t="s">
        <v>943</v>
      </c>
      <c r="WGF513" s="2" t="s">
        <v>943</v>
      </c>
      <c r="WGG513" s="2" t="s">
        <v>943</v>
      </c>
      <c r="WGH513" s="2" t="s">
        <v>943</v>
      </c>
      <c r="WGI513" s="2" t="s">
        <v>943</v>
      </c>
      <c r="WGJ513" s="2" t="s">
        <v>943</v>
      </c>
      <c r="WGK513" s="2" t="s">
        <v>943</v>
      </c>
      <c r="WGL513" s="2" t="s">
        <v>943</v>
      </c>
      <c r="WGM513" s="2" t="s">
        <v>943</v>
      </c>
      <c r="WGN513" s="2" t="s">
        <v>943</v>
      </c>
      <c r="WGO513" s="2" t="s">
        <v>943</v>
      </c>
      <c r="WGP513" s="2" t="s">
        <v>943</v>
      </c>
      <c r="WGQ513" s="2" t="s">
        <v>943</v>
      </c>
      <c r="WGR513" s="2" t="s">
        <v>943</v>
      </c>
      <c r="WGS513" s="2" t="s">
        <v>943</v>
      </c>
      <c r="WGT513" s="2" t="s">
        <v>943</v>
      </c>
      <c r="WGU513" s="2" t="s">
        <v>943</v>
      </c>
      <c r="WGV513" s="2" t="s">
        <v>943</v>
      </c>
      <c r="WGW513" s="2" t="s">
        <v>943</v>
      </c>
      <c r="WGX513" s="2" t="s">
        <v>943</v>
      </c>
      <c r="WGY513" s="2" t="s">
        <v>943</v>
      </c>
      <c r="WGZ513" s="2" t="s">
        <v>943</v>
      </c>
      <c r="WHA513" s="2" t="s">
        <v>943</v>
      </c>
      <c r="WHB513" s="2" t="s">
        <v>943</v>
      </c>
      <c r="WHC513" s="2" t="s">
        <v>943</v>
      </c>
      <c r="WHD513" s="2" t="s">
        <v>943</v>
      </c>
      <c r="WHE513" s="2" t="s">
        <v>943</v>
      </c>
      <c r="WHF513" s="2" t="s">
        <v>943</v>
      </c>
      <c r="WHG513" s="2" t="s">
        <v>943</v>
      </c>
      <c r="WHH513" s="2" t="s">
        <v>943</v>
      </c>
      <c r="WHI513" s="2" t="s">
        <v>943</v>
      </c>
      <c r="WHJ513" s="2" t="s">
        <v>943</v>
      </c>
      <c r="WHK513" s="2" t="s">
        <v>943</v>
      </c>
      <c r="WHL513" s="2" t="s">
        <v>943</v>
      </c>
      <c r="WHM513" s="2" t="s">
        <v>943</v>
      </c>
      <c r="WHN513" s="2" t="s">
        <v>943</v>
      </c>
      <c r="WHO513" s="2" t="s">
        <v>943</v>
      </c>
      <c r="WHP513" s="2" t="s">
        <v>943</v>
      </c>
      <c r="WHQ513" s="2" t="s">
        <v>943</v>
      </c>
      <c r="WHR513" s="2" t="s">
        <v>943</v>
      </c>
      <c r="WHS513" s="2" t="s">
        <v>943</v>
      </c>
      <c r="WHT513" s="2" t="s">
        <v>943</v>
      </c>
      <c r="WHU513" s="2" t="s">
        <v>943</v>
      </c>
      <c r="WHV513" s="2" t="s">
        <v>943</v>
      </c>
      <c r="WHW513" s="2" t="s">
        <v>943</v>
      </c>
      <c r="WHX513" s="2" t="s">
        <v>943</v>
      </c>
      <c r="WHY513" s="2" t="s">
        <v>943</v>
      </c>
      <c r="WHZ513" s="2" t="s">
        <v>943</v>
      </c>
      <c r="WIA513" s="2" t="s">
        <v>943</v>
      </c>
      <c r="WIB513" s="2" t="s">
        <v>943</v>
      </c>
      <c r="WIC513" s="2" t="s">
        <v>943</v>
      </c>
      <c r="WID513" s="2" t="s">
        <v>943</v>
      </c>
      <c r="WIE513" s="2" t="s">
        <v>943</v>
      </c>
      <c r="WIF513" s="2" t="s">
        <v>943</v>
      </c>
      <c r="WIG513" s="2" t="s">
        <v>943</v>
      </c>
      <c r="WIH513" s="2" t="s">
        <v>943</v>
      </c>
      <c r="WII513" s="2" t="s">
        <v>943</v>
      </c>
      <c r="WIJ513" s="2" t="s">
        <v>943</v>
      </c>
      <c r="WIK513" s="2" t="s">
        <v>943</v>
      </c>
      <c r="WIL513" s="2" t="s">
        <v>943</v>
      </c>
      <c r="WIM513" s="2" t="s">
        <v>943</v>
      </c>
      <c r="WIN513" s="2" t="s">
        <v>943</v>
      </c>
      <c r="WIO513" s="2" t="s">
        <v>943</v>
      </c>
      <c r="WIP513" s="2" t="s">
        <v>943</v>
      </c>
      <c r="WIQ513" s="2" t="s">
        <v>943</v>
      </c>
      <c r="WIR513" s="2" t="s">
        <v>943</v>
      </c>
      <c r="WIS513" s="2" t="s">
        <v>943</v>
      </c>
      <c r="WIT513" s="2" t="s">
        <v>943</v>
      </c>
      <c r="WIU513" s="2" t="s">
        <v>943</v>
      </c>
      <c r="WIV513" s="2" t="s">
        <v>943</v>
      </c>
      <c r="WIW513" s="2" t="s">
        <v>943</v>
      </c>
      <c r="WIX513" s="2" t="s">
        <v>943</v>
      </c>
      <c r="WIY513" s="2" t="s">
        <v>943</v>
      </c>
      <c r="WIZ513" s="2" t="s">
        <v>943</v>
      </c>
      <c r="WJA513" s="2" t="s">
        <v>943</v>
      </c>
      <c r="WJB513" s="2" t="s">
        <v>943</v>
      </c>
      <c r="WJC513" s="2" t="s">
        <v>943</v>
      </c>
      <c r="WJD513" s="2" t="s">
        <v>943</v>
      </c>
      <c r="WJE513" s="2" t="s">
        <v>943</v>
      </c>
      <c r="WJF513" s="2" t="s">
        <v>943</v>
      </c>
      <c r="WJG513" s="2" t="s">
        <v>943</v>
      </c>
      <c r="WJH513" s="2" t="s">
        <v>943</v>
      </c>
      <c r="WJI513" s="2" t="s">
        <v>943</v>
      </c>
      <c r="WJJ513" s="2" t="s">
        <v>943</v>
      </c>
      <c r="WJK513" s="2" t="s">
        <v>943</v>
      </c>
      <c r="WJL513" s="2" t="s">
        <v>943</v>
      </c>
      <c r="WJM513" s="2" t="s">
        <v>943</v>
      </c>
      <c r="WJN513" s="2" t="s">
        <v>943</v>
      </c>
      <c r="WJO513" s="2" t="s">
        <v>943</v>
      </c>
      <c r="WJP513" s="2" t="s">
        <v>943</v>
      </c>
      <c r="WJQ513" s="2" t="s">
        <v>943</v>
      </c>
      <c r="WJR513" s="2" t="s">
        <v>943</v>
      </c>
      <c r="WJS513" s="2" t="s">
        <v>943</v>
      </c>
      <c r="WJT513" s="2" t="s">
        <v>943</v>
      </c>
      <c r="WJU513" s="2" t="s">
        <v>943</v>
      </c>
      <c r="WJV513" s="2" t="s">
        <v>943</v>
      </c>
      <c r="WJW513" s="2" t="s">
        <v>943</v>
      </c>
      <c r="WJX513" s="2" t="s">
        <v>943</v>
      </c>
      <c r="WJY513" s="2" t="s">
        <v>943</v>
      </c>
      <c r="WJZ513" s="2" t="s">
        <v>943</v>
      </c>
      <c r="WKA513" s="2" t="s">
        <v>943</v>
      </c>
      <c r="WKB513" s="2" t="s">
        <v>943</v>
      </c>
      <c r="WKC513" s="2" t="s">
        <v>943</v>
      </c>
      <c r="WKD513" s="2" t="s">
        <v>943</v>
      </c>
      <c r="WKE513" s="2" t="s">
        <v>943</v>
      </c>
      <c r="WKF513" s="2" t="s">
        <v>943</v>
      </c>
      <c r="WKG513" s="2" t="s">
        <v>943</v>
      </c>
      <c r="WKH513" s="2" t="s">
        <v>943</v>
      </c>
      <c r="WKI513" s="2" t="s">
        <v>943</v>
      </c>
      <c r="WKJ513" s="2" t="s">
        <v>943</v>
      </c>
      <c r="WKK513" s="2" t="s">
        <v>943</v>
      </c>
      <c r="WKL513" s="2" t="s">
        <v>943</v>
      </c>
      <c r="WKM513" s="2" t="s">
        <v>943</v>
      </c>
      <c r="WKN513" s="2" t="s">
        <v>943</v>
      </c>
      <c r="WKO513" s="2" t="s">
        <v>943</v>
      </c>
      <c r="WKP513" s="2" t="s">
        <v>943</v>
      </c>
      <c r="WKQ513" s="2" t="s">
        <v>943</v>
      </c>
      <c r="WKR513" s="2" t="s">
        <v>943</v>
      </c>
      <c r="WKS513" s="2" t="s">
        <v>943</v>
      </c>
      <c r="WKT513" s="2" t="s">
        <v>943</v>
      </c>
      <c r="WKU513" s="2" t="s">
        <v>943</v>
      </c>
      <c r="WKV513" s="2" t="s">
        <v>943</v>
      </c>
      <c r="WKW513" s="2" t="s">
        <v>943</v>
      </c>
      <c r="WKX513" s="2" t="s">
        <v>943</v>
      </c>
      <c r="WKY513" s="2" t="s">
        <v>943</v>
      </c>
      <c r="WKZ513" s="2" t="s">
        <v>943</v>
      </c>
      <c r="WLA513" s="2" t="s">
        <v>943</v>
      </c>
      <c r="WLB513" s="2" t="s">
        <v>943</v>
      </c>
      <c r="WLC513" s="2" t="s">
        <v>943</v>
      </c>
      <c r="WLD513" s="2" t="s">
        <v>943</v>
      </c>
      <c r="WLE513" s="2" t="s">
        <v>943</v>
      </c>
      <c r="WLF513" s="2" t="s">
        <v>943</v>
      </c>
      <c r="WLG513" s="2" t="s">
        <v>943</v>
      </c>
      <c r="WLH513" s="2" t="s">
        <v>943</v>
      </c>
      <c r="WLI513" s="2" t="s">
        <v>943</v>
      </c>
      <c r="WLJ513" s="2" t="s">
        <v>943</v>
      </c>
      <c r="WLK513" s="2" t="s">
        <v>943</v>
      </c>
      <c r="WLL513" s="2" t="s">
        <v>943</v>
      </c>
      <c r="WLM513" s="2" t="s">
        <v>943</v>
      </c>
      <c r="WLN513" s="2" t="s">
        <v>943</v>
      </c>
      <c r="WLO513" s="2" t="s">
        <v>943</v>
      </c>
      <c r="WLP513" s="2" t="s">
        <v>943</v>
      </c>
      <c r="WLQ513" s="2" t="s">
        <v>943</v>
      </c>
      <c r="WLR513" s="2" t="s">
        <v>943</v>
      </c>
      <c r="WLS513" s="2" t="s">
        <v>943</v>
      </c>
      <c r="WLT513" s="2" t="s">
        <v>943</v>
      </c>
      <c r="WLU513" s="2" t="s">
        <v>943</v>
      </c>
      <c r="WLV513" s="2" t="s">
        <v>943</v>
      </c>
      <c r="WLW513" s="2" t="s">
        <v>943</v>
      </c>
      <c r="WLX513" s="2" t="s">
        <v>943</v>
      </c>
      <c r="WLY513" s="2" t="s">
        <v>943</v>
      </c>
      <c r="WLZ513" s="2" t="s">
        <v>943</v>
      </c>
      <c r="WMA513" s="2" t="s">
        <v>943</v>
      </c>
      <c r="WMB513" s="2" t="s">
        <v>943</v>
      </c>
      <c r="WMC513" s="2" t="s">
        <v>943</v>
      </c>
      <c r="WMD513" s="2" t="s">
        <v>943</v>
      </c>
      <c r="WME513" s="2" t="s">
        <v>943</v>
      </c>
      <c r="WMF513" s="2" t="s">
        <v>943</v>
      </c>
      <c r="WMG513" s="2" t="s">
        <v>943</v>
      </c>
      <c r="WMH513" s="2" t="s">
        <v>943</v>
      </c>
      <c r="WMI513" s="2" t="s">
        <v>943</v>
      </c>
      <c r="WMJ513" s="2" t="s">
        <v>943</v>
      </c>
      <c r="WMK513" s="2" t="s">
        <v>943</v>
      </c>
      <c r="WML513" s="2" t="s">
        <v>943</v>
      </c>
      <c r="WMM513" s="2" t="s">
        <v>943</v>
      </c>
      <c r="WMN513" s="2" t="s">
        <v>943</v>
      </c>
      <c r="WMO513" s="2" t="s">
        <v>943</v>
      </c>
      <c r="WMP513" s="2" t="s">
        <v>943</v>
      </c>
      <c r="WMQ513" s="2" t="s">
        <v>943</v>
      </c>
      <c r="WMR513" s="2" t="s">
        <v>943</v>
      </c>
      <c r="WMS513" s="2" t="s">
        <v>943</v>
      </c>
      <c r="WMT513" s="2" t="s">
        <v>943</v>
      </c>
      <c r="WMU513" s="2" t="s">
        <v>943</v>
      </c>
      <c r="WMV513" s="2" t="s">
        <v>943</v>
      </c>
      <c r="WMW513" s="2" t="s">
        <v>943</v>
      </c>
      <c r="WMX513" s="2" t="s">
        <v>943</v>
      </c>
      <c r="WMY513" s="2" t="s">
        <v>943</v>
      </c>
      <c r="WMZ513" s="2" t="s">
        <v>943</v>
      </c>
      <c r="WNA513" s="2" t="s">
        <v>943</v>
      </c>
      <c r="WNB513" s="2" t="s">
        <v>943</v>
      </c>
      <c r="WNC513" s="2" t="s">
        <v>943</v>
      </c>
      <c r="WND513" s="2" t="s">
        <v>943</v>
      </c>
      <c r="WNE513" s="2" t="s">
        <v>943</v>
      </c>
      <c r="WNF513" s="2" t="s">
        <v>943</v>
      </c>
      <c r="WNG513" s="2" t="s">
        <v>943</v>
      </c>
      <c r="WNH513" s="2" t="s">
        <v>943</v>
      </c>
      <c r="WNI513" s="2" t="s">
        <v>943</v>
      </c>
      <c r="WNJ513" s="2" t="s">
        <v>943</v>
      </c>
      <c r="WNK513" s="2" t="s">
        <v>943</v>
      </c>
      <c r="WNL513" s="2" t="s">
        <v>943</v>
      </c>
      <c r="WNM513" s="2" t="s">
        <v>943</v>
      </c>
      <c r="WNN513" s="2" t="s">
        <v>943</v>
      </c>
      <c r="WNO513" s="2" t="s">
        <v>943</v>
      </c>
      <c r="WNP513" s="2" t="s">
        <v>943</v>
      </c>
      <c r="WNQ513" s="2" t="s">
        <v>943</v>
      </c>
      <c r="WNR513" s="2" t="s">
        <v>943</v>
      </c>
      <c r="WNS513" s="2" t="s">
        <v>943</v>
      </c>
      <c r="WNT513" s="2" t="s">
        <v>943</v>
      </c>
      <c r="WNU513" s="2" t="s">
        <v>943</v>
      </c>
      <c r="WNV513" s="2" t="s">
        <v>943</v>
      </c>
      <c r="WNW513" s="2" t="s">
        <v>943</v>
      </c>
      <c r="WNX513" s="2" t="s">
        <v>943</v>
      </c>
      <c r="WNY513" s="2" t="s">
        <v>943</v>
      </c>
      <c r="WNZ513" s="2" t="s">
        <v>943</v>
      </c>
      <c r="WOA513" s="2" t="s">
        <v>943</v>
      </c>
      <c r="WOB513" s="2" t="s">
        <v>943</v>
      </c>
      <c r="WOC513" s="2" t="s">
        <v>943</v>
      </c>
      <c r="WOD513" s="2" t="s">
        <v>943</v>
      </c>
      <c r="WOE513" s="2" t="s">
        <v>943</v>
      </c>
      <c r="WOF513" s="2" t="s">
        <v>943</v>
      </c>
      <c r="WOG513" s="2" t="s">
        <v>943</v>
      </c>
      <c r="WOH513" s="2" t="s">
        <v>943</v>
      </c>
      <c r="WOI513" s="2" t="s">
        <v>943</v>
      </c>
      <c r="WOJ513" s="2" t="s">
        <v>943</v>
      </c>
      <c r="WOK513" s="2" t="s">
        <v>943</v>
      </c>
      <c r="WOL513" s="2" t="s">
        <v>943</v>
      </c>
      <c r="WOM513" s="2" t="s">
        <v>943</v>
      </c>
      <c r="WON513" s="2" t="s">
        <v>943</v>
      </c>
      <c r="WOO513" s="2" t="s">
        <v>943</v>
      </c>
      <c r="WOP513" s="2" t="s">
        <v>943</v>
      </c>
      <c r="WOQ513" s="2" t="s">
        <v>943</v>
      </c>
      <c r="WOR513" s="2" t="s">
        <v>943</v>
      </c>
      <c r="WOS513" s="2" t="s">
        <v>943</v>
      </c>
      <c r="WOT513" s="2" t="s">
        <v>943</v>
      </c>
      <c r="WOU513" s="2" t="s">
        <v>943</v>
      </c>
      <c r="WOV513" s="2" t="s">
        <v>943</v>
      </c>
      <c r="WOW513" s="2" t="s">
        <v>943</v>
      </c>
      <c r="WOX513" s="2" t="s">
        <v>943</v>
      </c>
      <c r="WOY513" s="2" t="s">
        <v>943</v>
      </c>
      <c r="WOZ513" s="2" t="s">
        <v>943</v>
      </c>
      <c r="WPA513" s="2" t="s">
        <v>943</v>
      </c>
      <c r="WPB513" s="2" t="s">
        <v>943</v>
      </c>
      <c r="WPC513" s="2" t="s">
        <v>943</v>
      </c>
      <c r="WPD513" s="2" t="s">
        <v>943</v>
      </c>
      <c r="WPE513" s="2" t="s">
        <v>943</v>
      </c>
      <c r="WPF513" s="2" t="s">
        <v>943</v>
      </c>
      <c r="WPG513" s="2" t="s">
        <v>943</v>
      </c>
      <c r="WPH513" s="2" t="s">
        <v>943</v>
      </c>
      <c r="WPI513" s="2" t="s">
        <v>943</v>
      </c>
      <c r="WPJ513" s="2" t="s">
        <v>943</v>
      </c>
      <c r="WPK513" s="2" t="s">
        <v>943</v>
      </c>
      <c r="WPL513" s="2" t="s">
        <v>943</v>
      </c>
      <c r="WPM513" s="2" t="s">
        <v>943</v>
      </c>
      <c r="WPN513" s="2" t="s">
        <v>943</v>
      </c>
      <c r="WPO513" s="2" t="s">
        <v>943</v>
      </c>
      <c r="WPP513" s="2" t="s">
        <v>943</v>
      </c>
      <c r="WPQ513" s="2" t="s">
        <v>943</v>
      </c>
      <c r="WPR513" s="2" t="s">
        <v>943</v>
      </c>
      <c r="WPS513" s="2" t="s">
        <v>943</v>
      </c>
      <c r="WPT513" s="2" t="s">
        <v>943</v>
      </c>
      <c r="WPU513" s="2" t="s">
        <v>943</v>
      </c>
      <c r="WPV513" s="2" t="s">
        <v>943</v>
      </c>
      <c r="WPW513" s="2" t="s">
        <v>943</v>
      </c>
      <c r="WPX513" s="2" t="s">
        <v>943</v>
      </c>
      <c r="WPY513" s="2" t="s">
        <v>943</v>
      </c>
      <c r="WPZ513" s="2" t="s">
        <v>943</v>
      </c>
      <c r="WQA513" s="2" t="s">
        <v>943</v>
      </c>
      <c r="WQB513" s="2" t="s">
        <v>943</v>
      </c>
      <c r="WQC513" s="2" t="s">
        <v>943</v>
      </c>
      <c r="WQD513" s="2" t="s">
        <v>943</v>
      </c>
      <c r="WQE513" s="2" t="s">
        <v>943</v>
      </c>
      <c r="WQF513" s="2" t="s">
        <v>943</v>
      </c>
      <c r="WQG513" s="2" t="s">
        <v>943</v>
      </c>
      <c r="WQH513" s="2" t="s">
        <v>943</v>
      </c>
      <c r="WQI513" s="2" t="s">
        <v>943</v>
      </c>
      <c r="WQJ513" s="2" t="s">
        <v>943</v>
      </c>
      <c r="WQK513" s="2" t="s">
        <v>943</v>
      </c>
      <c r="WQL513" s="2" t="s">
        <v>943</v>
      </c>
      <c r="WQM513" s="2" t="s">
        <v>943</v>
      </c>
      <c r="WQN513" s="2" t="s">
        <v>943</v>
      </c>
      <c r="WQO513" s="2" t="s">
        <v>943</v>
      </c>
      <c r="WQP513" s="2" t="s">
        <v>943</v>
      </c>
      <c r="WQQ513" s="2" t="s">
        <v>943</v>
      </c>
      <c r="WQR513" s="2" t="s">
        <v>943</v>
      </c>
      <c r="WQS513" s="2" t="s">
        <v>943</v>
      </c>
      <c r="WQT513" s="2" t="s">
        <v>943</v>
      </c>
      <c r="WQU513" s="2" t="s">
        <v>943</v>
      </c>
      <c r="WQV513" s="2" t="s">
        <v>943</v>
      </c>
      <c r="WQW513" s="2" t="s">
        <v>943</v>
      </c>
      <c r="WQX513" s="2" t="s">
        <v>943</v>
      </c>
      <c r="WQY513" s="2" t="s">
        <v>943</v>
      </c>
      <c r="WQZ513" s="2" t="s">
        <v>943</v>
      </c>
      <c r="WRA513" s="2" t="s">
        <v>943</v>
      </c>
      <c r="WRB513" s="2" t="s">
        <v>943</v>
      </c>
      <c r="WRC513" s="2" t="s">
        <v>943</v>
      </c>
      <c r="WRD513" s="2" t="s">
        <v>943</v>
      </c>
      <c r="WRE513" s="2" t="s">
        <v>943</v>
      </c>
      <c r="WRF513" s="2" t="s">
        <v>943</v>
      </c>
      <c r="WRG513" s="2" t="s">
        <v>943</v>
      </c>
      <c r="WRH513" s="2" t="s">
        <v>943</v>
      </c>
      <c r="WRI513" s="2" t="s">
        <v>943</v>
      </c>
      <c r="WRJ513" s="2" t="s">
        <v>943</v>
      </c>
      <c r="WRK513" s="2" t="s">
        <v>943</v>
      </c>
      <c r="WRL513" s="2" t="s">
        <v>943</v>
      </c>
      <c r="WRM513" s="2" t="s">
        <v>943</v>
      </c>
      <c r="WRN513" s="2" t="s">
        <v>943</v>
      </c>
      <c r="WRO513" s="2" t="s">
        <v>943</v>
      </c>
      <c r="WRP513" s="2" t="s">
        <v>943</v>
      </c>
      <c r="WRQ513" s="2" t="s">
        <v>943</v>
      </c>
      <c r="WRR513" s="2" t="s">
        <v>943</v>
      </c>
      <c r="WRS513" s="2" t="s">
        <v>943</v>
      </c>
      <c r="WRT513" s="2" t="s">
        <v>943</v>
      </c>
      <c r="WRU513" s="2" t="s">
        <v>943</v>
      </c>
      <c r="WRV513" s="2" t="s">
        <v>943</v>
      </c>
      <c r="WRW513" s="2" t="s">
        <v>943</v>
      </c>
      <c r="WRX513" s="2" t="s">
        <v>943</v>
      </c>
      <c r="WRY513" s="2" t="s">
        <v>943</v>
      </c>
      <c r="WRZ513" s="2" t="s">
        <v>943</v>
      </c>
      <c r="WSA513" s="2" t="s">
        <v>943</v>
      </c>
      <c r="WSB513" s="2" t="s">
        <v>943</v>
      </c>
      <c r="WSC513" s="2" t="s">
        <v>943</v>
      </c>
      <c r="WSD513" s="2" t="s">
        <v>943</v>
      </c>
      <c r="WSE513" s="2" t="s">
        <v>943</v>
      </c>
      <c r="WSF513" s="2" t="s">
        <v>943</v>
      </c>
      <c r="WSG513" s="2" t="s">
        <v>943</v>
      </c>
      <c r="WSH513" s="2" t="s">
        <v>943</v>
      </c>
      <c r="WSI513" s="2" t="s">
        <v>943</v>
      </c>
      <c r="WSJ513" s="2" t="s">
        <v>943</v>
      </c>
      <c r="WSK513" s="2" t="s">
        <v>943</v>
      </c>
      <c r="WSL513" s="2" t="s">
        <v>943</v>
      </c>
      <c r="WSM513" s="2" t="s">
        <v>943</v>
      </c>
      <c r="WSN513" s="2" t="s">
        <v>943</v>
      </c>
      <c r="WSO513" s="2" t="s">
        <v>943</v>
      </c>
      <c r="WSP513" s="2" t="s">
        <v>943</v>
      </c>
      <c r="WSQ513" s="2" t="s">
        <v>943</v>
      </c>
      <c r="WSR513" s="2" t="s">
        <v>943</v>
      </c>
      <c r="WSS513" s="2" t="s">
        <v>943</v>
      </c>
      <c r="WST513" s="2" t="s">
        <v>943</v>
      </c>
      <c r="WSU513" s="2" t="s">
        <v>943</v>
      </c>
      <c r="WSV513" s="2" t="s">
        <v>943</v>
      </c>
      <c r="WSW513" s="2" t="s">
        <v>943</v>
      </c>
      <c r="WSX513" s="2" t="s">
        <v>943</v>
      </c>
      <c r="WSY513" s="2" t="s">
        <v>943</v>
      </c>
      <c r="WSZ513" s="2" t="s">
        <v>943</v>
      </c>
      <c r="WTA513" s="2" t="s">
        <v>943</v>
      </c>
      <c r="WTB513" s="2" t="s">
        <v>943</v>
      </c>
      <c r="WTC513" s="2" t="s">
        <v>943</v>
      </c>
      <c r="WTD513" s="2" t="s">
        <v>943</v>
      </c>
      <c r="WTE513" s="2" t="s">
        <v>943</v>
      </c>
      <c r="WTF513" s="2" t="s">
        <v>943</v>
      </c>
      <c r="WTG513" s="2" t="s">
        <v>943</v>
      </c>
      <c r="WTH513" s="2" t="s">
        <v>943</v>
      </c>
      <c r="WTI513" s="2" t="s">
        <v>943</v>
      </c>
      <c r="WTJ513" s="2" t="s">
        <v>943</v>
      </c>
      <c r="WTK513" s="2" t="s">
        <v>943</v>
      </c>
      <c r="WTL513" s="2" t="s">
        <v>943</v>
      </c>
      <c r="WTM513" s="2" t="s">
        <v>943</v>
      </c>
      <c r="WTN513" s="2" t="s">
        <v>943</v>
      </c>
      <c r="WTO513" s="2" t="s">
        <v>943</v>
      </c>
      <c r="WTP513" s="2" t="s">
        <v>943</v>
      </c>
      <c r="WTQ513" s="2" t="s">
        <v>943</v>
      </c>
      <c r="WTR513" s="2" t="s">
        <v>943</v>
      </c>
      <c r="WTS513" s="2" t="s">
        <v>943</v>
      </c>
      <c r="WTT513" s="2" t="s">
        <v>943</v>
      </c>
      <c r="WTU513" s="2" t="s">
        <v>943</v>
      </c>
      <c r="WTV513" s="2" t="s">
        <v>943</v>
      </c>
      <c r="WTW513" s="2" t="s">
        <v>943</v>
      </c>
      <c r="WTX513" s="2" t="s">
        <v>943</v>
      </c>
      <c r="WTY513" s="2" t="s">
        <v>943</v>
      </c>
      <c r="WTZ513" s="2" t="s">
        <v>943</v>
      </c>
      <c r="WUA513" s="2" t="s">
        <v>943</v>
      </c>
      <c r="WUB513" s="2" t="s">
        <v>943</v>
      </c>
      <c r="WUC513" s="2" t="s">
        <v>943</v>
      </c>
      <c r="WUD513" s="2" t="s">
        <v>943</v>
      </c>
      <c r="WUE513" s="2" t="s">
        <v>943</v>
      </c>
      <c r="WUF513" s="2" t="s">
        <v>943</v>
      </c>
      <c r="WUG513" s="2" t="s">
        <v>943</v>
      </c>
      <c r="WUH513" s="2" t="s">
        <v>943</v>
      </c>
      <c r="WUI513" s="2" t="s">
        <v>943</v>
      </c>
      <c r="WUJ513" s="2" t="s">
        <v>943</v>
      </c>
      <c r="WUK513" s="2" t="s">
        <v>943</v>
      </c>
      <c r="WUL513" s="2" t="s">
        <v>943</v>
      </c>
      <c r="WUM513" s="2" t="s">
        <v>943</v>
      </c>
      <c r="WUN513" s="2" t="s">
        <v>943</v>
      </c>
      <c r="WUO513" s="2" t="s">
        <v>943</v>
      </c>
      <c r="WUP513" s="2" t="s">
        <v>943</v>
      </c>
      <c r="WUQ513" s="2" t="s">
        <v>943</v>
      </c>
      <c r="WUR513" s="2" t="s">
        <v>943</v>
      </c>
      <c r="WUS513" s="2" t="s">
        <v>943</v>
      </c>
      <c r="WUT513" s="2" t="s">
        <v>943</v>
      </c>
      <c r="WUU513" s="2" t="s">
        <v>943</v>
      </c>
      <c r="WUV513" s="2" t="s">
        <v>943</v>
      </c>
      <c r="WUW513" s="2" t="s">
        <v>943</v>
      </c>
      <c r="WUX513" s="2" t="s">
        <v>943</v>
      </c>
      <c r="WUY513" s="2" t="s">
        <v>943</v>
      </c>
      <c r="WUZ513" s="2" t="s">
        <v>943</v>
      </c>
      <c r="WVA513" s="2" t="s">
        <v>943</v>
      </c>
      <c r="WVB513" s="2" t="s">
        <v>943</v>
      </c>
      <c r="WVC513" s="2" t="s">
        <v>943</v>
      </c>
      <c r="WVD513" s="2" t="s">
        <v>943</v>
      </c>
      <c r="WVE513" s="2" t="s">
        <v>943</v>
      </c>
      <c r="WVF513" s="2" t="s">
        <v>943</v>
      </c>
      <c r="WVG513" s="2" t="s">
        <v>943</v>
      </c>
      <c r="WVH513" s="2" t="s">
        <v>943</v>
      </c>
      <c r="WVI513" s="2" t="s">
        <v>943</v>
      </c>
      <c r="WVJ513" s="2" t="s">
        <v>943</v>
      </c>
      <c r="WVK513" s="2" t="s">
        <v>943</v>
      </c>
      <c r="WVL513" s="2" t="s">
        <v>943</v>
      </c>
      <c r="WVM513" s="2" t="s">
        <v>943</v>
      </c>
      <c r="WVN513" s="2" t="s">
        <v>943</v>
      </c>
      <c r="WVO513" s="2" t="s">
        <v>943</v>
      </c>
      <c r="WVP513" s="2" t="s">
        <v>943</v>
      </c>
      <c r="WVQ513" s="2" t="s">
        <v>943</v>
      </c>
      <c r="WVR513" s="2" t="s">
        <v>943</v>
      </c>
      <c r="WVS513" s="2" t="s">
        <v>943</v>
      </c>
      <c r="WVT513" s="2" t="s">
        <v>943</v>
      </c>
      <c r="WVU513" s="2" t="s">
        <v>943</v>
      </c>
      <c r="WVV513" s="2" t="s">
        <v>943</v>
      </c>
      <c r="WVW513" s="2" t="s">
        <v>943</v>
      </c>
      <c r="WVX513" s="2" t="s">
        <v>943</v>
      </c>
      <c r="WVY513" s="2" t="s">
        <v>943</v>
      </c>
      <c r="WVZ513" s="2" t="s">
        <v>943</v>
      </c>
      <c r="WWA513" s="2" t="s">
        <v>943</v>
      </c>
      <c r="WWB513" s="2" t="s">
        <v>943</v>
      </c>
      <c r="WWC513" s="2" t="s">
        <v>943</v>
      </c>
      <c r="WWD513" s="2" t="s">
        <v>943</v>
      </c>
      <c r="WWE513" s="2" t="s">
        <v>943</v>
      </c>
      <c r="WWF513" s="2" t="s">
        <v>943</v>
      </c>
      <c r="WWG513" s="2" t="s">
        <v>943</v>
      </c>
      <c r="WWH513" s="2" t="s">
        <v>943</v>
      </c>
      <c r="WWI513" s="2" t="s">
        <v>943</v>
      </c>
      <c r="WWJ513" s="2" t="s">
        <v>943</v>
      </c>
      <c r="WWK513" s="2" t="s">
        <v>943</v>
      </c>
      <c r="WWL513" s="2" t="s">
        <v>943</v>
      </c>
      <c r="WWM513" s="2" t="s">
        <v>943</v>
      </c>
      <c r="WWN513" s="2" t="s">
        <v>943</v>
      </c>
      <c r="WWO513" s="2" t="s">
        <v>943</v>
      </c>
      <c r="WWP513" s="2" t="s">
        <v>943</v>
      </c>
      <c r="WWQ513" s="2" t="s">
        <v>943</v>
      </c>
      <c r="WWR513" s="2" t="s">
        <v>943</v>
      </c>
      <c r="WWS513" s="2" t="s">
        <v>943</v>
      </c>
      <c r="WWT513" s="2" t="s">
        <v>943</v>
      </c>
      <c r="WWU513" s="2" t="s">
        <v>943</v>
      </c>
      <c r="WWV513" s="2" t="s">
        <v>943</v>
      </c>
      <c r="WWW513" s="2" t="s">
        <v>943</v>
      </c>
      <c r="WWX513" s="2" t="s">
        <v>943</v>
      </c>
      <c r="WWY513" s="2" t="s">
        <v>943</v>
      </c>
      <c r="WWZ513" s="2" t="s">
        <v>943</v>
      </c>
      <c r="WXA513" s="2" t="s">
        <v>943</v>
      </c>
      <c r="WXB513" s="2" t="s">
        <v>943</v>
      </c>
      <c r="WXC513" s="2" t="s">
        <v>943</v>
      </c>
      <c r="WXD513" s="2" t="s">
        <v>943</v>
      </c>
      <c r="WXE513" s="2" t="s">
        <v>943</v>
      </c>
      <c r="WXF513" s="2" t="s">
        <v>943</v>
      </c>
      <c r="WXG513" s="2" t="s">
        <v>943</v>
      </c>
      <c r="WXH513" s="2" t="s">
        <v>943</v>
      </c>
      <c r="WXI513" s="2" t="s">
        <v>943</v>
      </c>
      <c r="WXJ513" s="2" t="s">
        <v>943</v>
      </c>
      <c r="WXK513" s="2" t="s">
        <v>943</v>
      </c>
      <c r="WXL513" s="2" t="s">
        <v>943</v>
      </c>
      <c r="WXM513" s="2" t="s">
        <v>943</v>
      </c>
      <c r="WXN513" s="2" t="s">
        <v>943</v>
      </c>
      <c r="WXO513" s="2" t="s">
        <v>943</v>
      </c>
      <c r="WXP513" s="2" t="s">
        <v>943</v>
      </c>
      <c r="WXQ513" s="2" t="s">
        <v>943</v>
      </c>
      <c r="WXR513" s="2" t="s">
        <v>943</v>
      </c>
      <c r="WXS513" s="2" t="s">
        <v>943</v>
      </c>
      <c r="WXT513" s="2" t="s">
        <v>943</v>
      </c>
      <c r="WXU513" s="2" t="s">
        <v>943</v>
      </c>
      <c r="WXV513" s="2" t="s">
        <v>943</v>
      </c>
      <c r="WXW513" s="2" t="s">
        <v>943</v>
      </c>
      <c r="WXX513" s="2" t="s">
        <v>943</v>
      </c>
      <c r="WXY513" s="2" t="s">
        <v>943</v>
      </c>
      <c r="WXZ513" s="2" t="s">
        <v>943</v>
      </c>
      <c r="WYA513" s="2" t="s">
        <v>943</v>
      </c>
      <c r="WYB513" s="2" t="s">
        <v>943</v>
      </c>
      <c r="WYC513" s="2" t="s">
        <v>943</v>
      </c>
      <c r="WYD513" s="2" t="s">
        <v>943</v>
      </c>
      <c r="WYE513" s="2" t="s">
        <v>943</v>
      </c>
      <c r="WYF513" s="2" t="s">
        <v>943</v>
      </c>
      <c r="WYG513" s="2" t="s">
        <v>943</v>
      </c>
      <c r="WYH513" s="2" t="s">
        <v>943</v>
      </c>
      <c r="WYI513" s="2" t="s">
        <v>943</v>
      </c>
      <c r="WYJ513" s="2" t="s">
        <v>943</v>
      </c>
      <c r="WYK513" s="2" t="s">
        <v>943</v>
      </c>
      <c r="WYL513" s="2" t="s">
        <v>943</v>
      </c>
      <c r="WYM513" s="2" t="s">
        <v>943</v>
      </c>
      <c r="WYN513" s="2" t="s">
        <v>943</v>
      </c>
      <c r="WYO513" s="2" t="s">
        <v>943</v>
      </c>
      <c r="WYP513" s="2" t="s">
        <v>943</v>
      </c>
      <c r="WYQ513" s="2" t="s">
        <v>943</v>
      </c>
      <c r="WYR513" s="2" t="s">
        <v>943</v>
      </c>
      <c r="WYS513" s="2" t="s">
        <v>943</v>
      </c>
      <c r="WYT513" s="2" t="s">
        <v>943</v>
      </c>
      <c r="WYU513" s="2" t="s">
        <v>943</v>
      </c>
      <c r="WYV513" s="2" t="s">
        <v>943</v>
      </c>
      <c r="WYW513" s="2" t="s">
        <v>943</v>
      </c>
      <c r="WYX513" s="2" t="s">
        <v>943</v>
      </c>
      <c r="WYY513" s="2" t="s">
        <v>943</v>
      </c>
      <c r="WYZ513" s="2" t="s">
        <v>943</v>
      </c>
      <c r="WZA513" s="2" t="s">
        <v>943</v>
      </c>
      <c r="WZB513" s="2" t="s">
        <v>943</v>
      </c>
      <c r="WZC513" s="2" t="s">
        <v>943</v>
      </c>
      <c r="WZD513" s="2" t="s">
        <v>943</v>
      </c>
      <c r="WZE513" s="2" t="s">
        <v>943</v>
      </c>
      <c r="WZF513" s="2" t="s">
        <v>943</v>
      </c>
      <c r="WZG513" s="2" t="s">
        <v>943</v>
      </c>
      <c r="WZH513" s="2" t="s">
        <v>943</v>
      </c>
      <c r="WZI513" s="2" t="s">
        <v>943</v>
      </c>
      <c r="WZJ513" s="2" t="s">
        <v>943</v>
      </c>
      <c r="WZK513" s="2" t="s">
        <v>943</v>
      </c>
      <c r="WZL513" s="2" t="s">
        <v>943</v>
      </c>
      <c r="WZM513" s="2" t="s">
        <v>943</v>
      </c>
      <c r="WZN513" s="2" t="s">
        <v>943</v>
      </c>
      <c r="WZO513" s="2" t="s">
        <v>943</v>
      </c>
      <c r="WZP513" s="2" t="s">
        <v>943</v>
      </c>
      <c r="WZQ513" s="2" t="s">
        <v>943</v>
      </c>
      <c r="WZR513" s="2" t="s">
        <v>943</v>
      </c>
      <c r="WZS513" s="2" t="s">
        <v>943</v>
      </c>
      <c r="WZT513" s="2" t="s">
        <v>943</v>
      </c>
      <c r="WZU513" s="2" t="s">
        <v>943</v>
      </c>
      <c r="WZV513" s="2" t="s">
        <v>943</v>
      </c>
      <c r="WZW513" s="2" t="s">
        <v>943</v>
      </c>
      <c r="WZX513" s="2" t="s">
        <v>943</v>
      </c>
      <c r="WZY513" s="2" t="s">
        <v>943</v>
      </c>
      <c r="WZZ513" s="2" t="s">
        <v>943</v>
      </c>
      <c r="XAA513" s="2" t="s">
        <v>943</v>
      </c>
      <c r="XAB513" s="2" t="s">
        <v>943</v>
      </c>
      <c r="XAC513" s="2" t="s">
        <v>943</v>
      </c>
      <c r="XAD513" s="2" t="s">
        <v>943</v>
      </c>
      <c r="XAE513" s="2" t="s">
        <v>943</v>
      </c>
      <c r="XAF513" s="2" t="s">
        <v>943</v>
      </c>
      <c r="XAG513" s="2" t="s">
        <v>943</v>
      </c>
      <c r="XAH513" s="2" t="s">
        <v>943</v>
      </c>
      <c r="XAI513" s="2" t="s">
        <v>943</v>
      </c>
      <c r="XAJ513" s="2" t="s">
        <v>943</v>
      </c>
      <c r="XAK513" s="2" t="s">
        <v>943</v>
      </c>
      <c r="XAL513" s="2" t="s">
        <v>943</v>
      </c>
      <c r="XAM513" s="2" t="s">
        <v>943</v>
      </c>
      <c r="XAN513" s="2" t="s">
        <v>943</v>
      </c>
      <c r="XAO513" s="2" t="s">
        <v>943</v>
      </c>
      <c r="XAP513" s="2" t="s">
        <v>943</v>
      </c>
      <c r="XAQ513" s="2" t="s">
        <v>943</v>
      </c>
      <c r="XAR513" s="2" t="s">
        <v>943</v>
      </c>
      <c r="XAS513" s="2" t="s">
        <v>943</v>
      </c>
      <c r="XAT513" s="2" t="s">
        <v>943</v>
      </c>
      <c r="XAU513" s="2" t="s">
        <v>943</v>
      </c>
      <c r="XAV513" s="2" t="s">
        <v>943</v>
      </c>
      <c r="XAW513" s="2" t="s">
        <v>943</v>
      </c>
      <c r="XAX513" s="2" t="s">
        <v>943</v>
      </c>
      <c r="XAY513" s="2" t="s">
        <v>943</v>
      </c>
      <c r="XAZ513" s="2" t="s">
        <v>943</v>
      </c>
      <c r="XBA513" s="2" t="s">
        <v>943</v>
      </c>
      <c r="XBB513" s="2" t="s">
        <v>943</v>
      </c>
      <c r="XBC513" s="2" t="s">
        <v>943</v>
      </c>
      <c r="XBD513" s="2" t="s">
        <v>943</v>
      </c>
      <c r="XBE513" s="2" t="s">
        <v>943</v>
      </c>
      <c r="XBF513" s="2" t="s">
        <v>943</v>
      </c>
      <c r="XBG513" s="2" t="s">
        <v>943</v>
      </c>
      <c r="XBH513" s="2" t="s">
        <v>943</v>
      </c>
      <c r="XBI513" s="2" t="s">
        <v>943</v>
      </c>
      <c r="XBJ513" s="2" t="s">
        <v>943</v>
      </c>
      <c r="XBK513" s="2" t="s">
        <v>943</v>
      </c>
      <c r="XBL513" s="2" t="s">
        <v>943</v>
      </c>
      <c r="XBM513" s="2" t="s">
        <v>943</v>
      </c>
      <c r="XBN513" s="2" t="s">
        <v>943</v>
      </c>
      <c r="XBO513" s="2" t="s">
        <v>943</v>
      </c>
      <c r="XBP513" s="2" t="s">
        <v>943</v>
      </c>
      <c r="XBQ513" s="2" t="s">
        <v>943</v>
      </c>
      <c r="XBR513" s="2" t="s">
        <v>943</v>
      </c>
      <c r="XBS513" s="2" t="s">
        <v>943</v>
      </c>
      <c r="XBT513" s="2" t="s">
        <v>943</v>
      </c>
      <c r="XBU513" s="2" t="s">
        <v>943</v>
      </c>
      <c r="XBV513" s="2" t="s">
        <v>943</v>
      </c>
      <c r="XBW513" s="2" t="s">
        <v>943</v>
      </c>
      <c r="XBX513" s="2" t="s">
        <v>943</v>
      </c>
      <c r="XBY513" s="2" t="s">
        <v>943</v>
      </c>
      <c r="XBZ513" s="2" t="s">
        <v>943</v>
      </c>
      <c r="XCA513" s="2" t="s">
        <v>943</v>
      </c>
      <c r="XCB513" s="2" t="s">
        <v>943</v>
      </c>
      <c r="XCC513" s="2" t="s">
        <v>943</v>
      </c>
      <c r="XCD513" s="2" t="s">
        <v>943</v>
      </c>
      <c r="XCE513" s="2" t="s">
        <v>943</v>
      </c>
      <c r="XCF513" s="2" t="s">
        <v>943</v>
      </c>
      <c r="XCG513" s="2" t="s">
        <v>943</v>
      </c>
      <c r="XCH513" s="2" t="s">
        <v>943</v>
      </c>
      <c r="XCI513" s="2" t="s">
        <v>943</v>
      </c>
      <c r="XCJ513" s="2" t="s">
        <v>943</v>
      </c>
      <c r="XCK513" s="2" t="s">
        <v>943</v>
      </c>
      <c r="XCL513" s="2" t="s">
        <v>943</v>
      </c>
      <c r="XCM513" s="2" t="s">
        <v>943</v>
      </c>
      <c r="XCN513" s="2" t="s">
        <v>943</v>
      </c>
      <c r="XCO513" s="2" t="s">
        <v>943</v>
      </c>
      <c r="XCP513" s="2" t="s">
        <v>943</v>
      </c>
      <c r="XCQ513" s="2" t="s">
        <v>943</v>
      </c>
      <c r="XCR513" s="2" t="s">
        <v>943</v>
      </c>
      <c r="XCS513" s="2" t="s">
        <v>943</v>
      </c>
      <c r="XCT513" s="2" t="s">
        <v>943</v>
      </c>
      <c r="XCU513" s="2" t="s">
        <v>943</v>
      </c>
      <c r="XCV513" s="2" t="s">
        <v>943</v>
      </c>
      <c r="XCW513" s="2" t="s">
        <v>943</v>
      </c>
      <c r="XCX513" s="2" t="s">
        <v>943</v>
      </c>
      <c r="XCY513" s="2" t="s">
        <v>943</v>
      </c>
      <c r="XCZ513" s="2" t="s">
        <v>943</v>
      </c>
      <c r="XDA513" s="2" t="s">
        <v>943</v>
      </c>
      <c r="XDB513" s="2" t="s">
        <v>943</v>
      </c>
      <c r="XDC513" s="2" t="s">
        <v>943</v>
      </c>
      <c r="XDD513" s="2" t="s">
        <v>943</v>
      </c>
      <c r="XDE513" s="2" t="s">
        <v>943</v>
      </c>
      <c r="XDF513" s="2" t="s">
        <v>943</v>
      </c>
      <c r="XDG513" s="2" t="s">
        <v>943</v>
      </c>
      <c r="XDH513" s="2" t="s">
        <v>943</v>
      </c>
      <c r="XDI513" s="2" t="s">
        <v>943</v>
      </c>
      <c r="XDJ513" s="2" t="s">
        <v>943</v>
      </c>
      <c r="XDK513" s="2" t="s">
        <v>943</v>
      </c>
      <c r="XDL513" s="2" t="s">
        <v>943</v>
      </c>
      <c r="XDM513" s="2" t="s">
        <v>943</v>
      </c>
      <c r="XDN513" s="2" t="s">
        <v>943</v>
      </c>
      <c r="XDO513" s="2" t="s">
        <v>943</v>
      </c>
      <c r="XDP513" s="2" t="s">
        <v>943</v>
      </c>
      <c r="XDQ513" s="2" t="s">
        <v>943</v>
      </c>
      <c r="XDR513" s="2" t="s">
        <v>943</v>
      </c>
      <c r="XDS513" s="2" t="s">
        <v>943</v>
      </c>
      <c r="XDT513" s="2" t="s">
        <v>943</v>
      </c>
      <c r="XDU513" s="2" t="s">
        <v>943</v>
      </c>
      <c r="XDV513" s="2" t="s">
        <v>943</v>
      </c>
      <c r="XDW513" s="2" t="s">
        <v>943</v>
      </c>
      <c r="XDX513" s="2" t="s">
        <v>943</v>
      </c>
      <c r="XDY513" s="2" t="s">
        <v>943</v>
      </c>
      <c r="XDZ513" s="2" t="s">
        <v>943</v>
      </c>
      <c r="XEA513" s="2" t="s">
        <v>943</v>
      </c>
      <c r="XEB513" s="2" t="s">
        <v>943</v>
      </c>
      <c r="XEC513" s="2" t="s">
        <v>943</v>
      </c>
      <c r="XED513" s="2" t="s">
        <v>943</v>
      </c>
      <c r="XEE513" s="2" t="s">
        <v>943</v>
      </c>
      <c r="XEF513" s="2" t="s">
        <v>943</v>
      </c>
      <c r="XEG513" s="2" t="s">
        <v>943</v>
      </c>
      <c r="XEH513" s="2" t="s">
        <v>943</v>
      </c>
      <c r="XEI513" s="2" t="s">
        <v>943</v>
      </c>
      <c r="XEJ513" s="2" t="s">
        <v>943</v>
      </c>
      <c r="XEK513" s="2" t="s">
        <v>943</v>
      </c>
      <c r="XEL513" s="2" t="s">
        <v>943</v>
      </c>
      <c r="XEM513" s="2" t="s">
        <v>943</v>
      </c>
      <c r="XEN513" s="2" t="s">
        <v>943</v>
      </c>
      <c r="XEO513" s="2" t="s">
        <v>943</v>
      </c>
      <c r="XEP513" s="2" t="s">
        <v>943</v>
      </c>
      <c r="XEQ513" s="2" t="s">
        <v>943</v>
      </c>
      <c r="XER513" s="2" t="s">
        <v>943</v>
      </c>
      <c r="XES513" s="2" t="s">
        <v>943</v>
      </c>
      <c r="XET513" s="2" t="s">
        <v>943</v>
      </c>
      <c r="XEU513" s="2" t="s">
        <v>943</v>
      </c>
      <c r="XEV513" s="2" t="s">
        <v>943</v>
      </c>
      <c r="XEW513" s="2" t="s">
        <v>943</v>
      </c>
      <c r="XEX513" s="2" t="s">
        <v>943</v>
      </c>
      <c r="XEY513" s="2" t="s">
        <v>943</v>
      </c>
      <c r="XEZ513" s="2" t="s">
        <v>943</v>
      </c>
      <c r="XFA513" s="2" t="s">
        <v>943</v>
      </c>
      <c r="XFB513" s="2" t="s">
        <v>943</v>
      </c>
      <c r="XFC513" s="2" t="s">
        <v>943</v>
      </c>
      <c r="XFD513" s="2" t="s">
        <v>943</v>
      </c>
    </row>
    <row r="514" spans="1:16384" s="2" customFormat="1" ht="12.75" customHeight="1" x14ac:dyDescent="0.3">
      <c r="C514" s="91" t="s">
        <v>1190</v>
      </c>
      <c r="D514" s="14"/>
    </row>
    <row r="515" spans="1:16384" s="14" customFormat="1" ht="12.75" customHeight="1" x14ac:dyDescent="0.3">
      <c r="A515" s="12"/>
      <c r="B515" s="12"/>
      <c r="C515" s="615"/>
      <c r="D515" s="616"/>
      <c r="E515" s="12" t="s">
        <v>1219</v>
      </c>
      <c r="F515" s="12">
        <f ca="1">SUM(BP!K6:K254)</f>
        <v>12768287.781455519</v>
      </c>
      <c r="G515" s="12" t="s">
        <v>1213</v>
      </c>
      <c r="H515" s="12"/>
      <c r="I515" s="618"/>
      <c r="J515" s="619"/>
      <c r="K515" s="619"/>
      <c r="L515" s="619"/>
      <c r="M515" s="619"/>
      <c r="N515" s="619"/>
      <c r="O515" s="619"/>
      <c r="P515" s="619"/>
      <c r="Q515" s="619"/>
      <c r="R515" s="619"/>
      <c r="S515" s="619"/>
      <c r="T515" s="619"/>
      <c r="U515" s="619"/>
      <c r="V515" s="619"/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619"/>
      <c r="AL515" s="619"/>
      <c r="AM515" s="619"/>
      <c r="AN515" s="619"/>
      <c r="AO515" s="619"/>
      <c r="AP515" s="619"/>
      <c r="AQ515" s="619"/>
      <c r="AR515" s="619"/>
      <c r="AS515" s="619"/>
      <c r="AT515" s="619"/>
      <c r="AU515" s="619"/>
      <c r="AV515" s="619"/>
      <c r="AW515" s="619"/>
      <c r="AX515" s="619"/>
      <c r="AY515" s="619"/>
      <c r="AZ515" s="619"/>
      <c r="BA515" s="619"/>
      <c r="BB515" s="619"/>
      <c r="BC515" s="619"/>
      <c r="BD515" s="619"/>
      <c r="BE515" s="619"/>
      <c r="BF515" s="619"/>
      <c r="BG515" s="619"/>
      <c r="BH515" s="619"/>
      <c r="BI515" s="619"/>
      <c r="BJ515" s="619"/>
      <c r="BK515" s="619"/>
      <c r="BL515" s="619"/>
      <c r="BM515" s="619"/>
      <c r="BN515" s="619"/>
      <c r="BO515" s="619"/>
      <c r="BP515" s="619"/>
      <c r="BQ515" s="619"/>
      <c r="BR515" s="12"/>
    </row>
    <row r="516" spans="1:16384" s="14" customFormat="1" ht="12.75" customHeight="1" x14ac:dyDescent="0.3">
      <c r="A516" s="12"/>
      <c r="B516" s="12"/>
      <c r="C516" s="615"/>
      <c r="D516" s="616"/>
      <c r="E516" s="503" t="str">
        <f xml:space="preserve"> 'General Inputs'!E$60</f>
        <v>EIA Oil NFU ratio (U.S.-based)</v>
      </c>
      <c r="F516" s="554">
        <f xml:space="preserve"> 'General Inputs'!F$60</f>
        <v>0.12</v>
      </c>
      <c r="G516" s="503" t="str">
        <f xml:space="preserve"> 'General Inputs'!G$60</f>
        <v>%</v>
      </c>
      <c r="H516" s="12"/>
      <c r="I516" s="618"/>
      <c r="J516" s="619"/>
      <c r="K516" s="619"/>
      <c r="L516" s="619"/>
      <c r="M516" s="619"/>
      <c r="N516" s="619"/>
      <c r="O516" s="619"/>
      <c r="P516" s="619"/>
      <c r="Q516" s="619"/>
      <c r="R516" s="619"/>
      <c r="S516" s="619"/>
      <c r="T516" s="619"/>
      <c r="U516" s="619"/>
      <c r="V516" s="619"/>
      <c r="W516" s="619"/>
      <c r="X516" s="619"/>
      <c r="Y516" s="619"/>
      <c r="Z516" s="619"/>
      <c r="AA516" s="619"/>
      <c r="AB516" s="619"/>
      <c r="AC516" s="619"/>
      <c r="AD516" s="619"/>
      <c r="AE516" s="619"/>
      <c r="AF516" s="619"/>
      <c r="AG516" s="619"/>
      <c r="AH516" s="619"/>
      <c r="AI516" s="619"/>
      <c r="AJ516" s="619"/>
      <c r="AK516" s="619"/>
      <c r="AL516" s="619"/>
      <c r="AM516" s="619"/>
      <c r="AN516" s="619"/>
      <c r="AO516" s="619"/>
      <c r="AP516" s="619"/>
      <c r="AQ516" s="619"/>
      <c r="AR516" s="619"/>
      <c r="AS516" s="619"/>
      <c r="AT516" s="619"/>
      <c r="AU516" s="619"/>
      <c r="AV516" s="619"/>
      <c r="AW516" s="619"/>
      <c r="AX516" s="619"/>
      <c r="AY516" s="619"/>
      <c r="AZ516" s="619"/>
      <c r="BA516" s="619"/>
      <c r="BB516" s="619"/>
      <c r="BC516" s="619"/>
      <c r="BD516" s="619"/>
      <c r="BE516" s="619"/>
      <c r="BF516" s="619"/>
      <c r="BG516" s="619"/>
      <c r="BH516" s="619"/>
      <c r="BI516" s="619"/>
      <c r="BJ516" s="619"/>
      <c r="BK516" s="619"/>
      <c r="BL516" s="619"/>
      <c r="BM516" s="619"/>
      <c r="BN516" s="619"/>
      <c r="BO516" s="619"/>
      <c r="BP516" s="619"/>
      <c r="BQ516" s="619"/>
      <c r="BR516" s="12"/>
    </row>
    <row r="517" spans="1:16384" s="14" customFormat="1" ht="12.75" customHeight="1" x14ac:dyDescent="0.3">
      <c r="A517" s="12"/>
      <c r="B517" s="12"/>
      <c r="C517" s="615"/>
      <c r="D517" s="616"/>
      <c r="E517" s="12" t="s">
        <v>1220</v>
      </c>
      <c r="F517" s="12">
        <f ca="1">F515*(1/(1-F516))</f>
        <v>14509417.933472181</v>
      </c>
      <c r="G517" s="12" t="s">
        <v>1213</v>
      </c>
      <c r="H517" s="12"/>
      <c r="I517" s="618"/>
      <c r="J517" s="619"/>
      <c r="K517" s="619"/>
      <c r="L517" s="619"/>
      <c r="M517" s="619"/>
      <c r="N517" s="619"/>
      <c r="O517" s="619"/>
      <c r="P517" s="619"/>
      <c r="Q517" s="619"/>
      <c r="R517" s="619"/>
      <c r="S517" s="619"/>
      <c r="T517" s="619"/>
      <c r="U517" s="619"/>
      <c r="V517" s="619"/>
      <c r="W517" s="619"/>
      <c r="X517" s="619"/>
      <c r="Y517" s="619"/>
      <c r="Z517" s="619"/>
      <c r="AA517" s="619"/>
      <c r="AB517" s="619"/>
      <c r="AC517" s="619"/>
      <c r="AD517" s="619"/>
      <c r="AE517" s="619"/>
      <c r="AF517" s="619"/>
      <c r="AG517" s="619"/>
      <c r="AH517" s="619"/>
      <c r="AI517" s="619"/>
      <c r="AJ517" s="619"/>
      <c r="AK517" s="619"/>
      <c r="AL517" s="619"/>
      <c r="AM517" s="619"/>
      <c r="AN517" s="619"/>
      <c r="AO517" s="619"/>
      <c r="AP517" s="619"/>
      <c r="AQ517" s="619"/>
      <c r="AR517" s="619"/>
      <c r="AS517" s="619"/>
      <c r="AT517" s="619"/>
      <c r="AU517" s="619"/>
      <c r="AV517" s="619"/>
      <c r="AW517" s="619"/>
      <c r="AX517" s="619"/>
      <c r="AY517" s="619"/>
      <c r="AZ517" s="619"/>
      <c r="BA517" s="619"/>
      <c r="BB517" s="619"/>
      <c r="BC517" s="619"/>
      <c r="BD517" s="619"/>
      <c r="BE517" s="619"/>
      <c r="BF517" s="619"/>
      <c r="BG517" s="619"/>
      <c r="BH517" s="619"/>
      <c r="BI517" s="619"/>
      <c r="BJ517" s="619"/>
      <c r="BK517" s="619"/>
      <c r="BL517" s="619"/>
      <c r="BM517" s="619"/>
      <c r="BN517" s="619"/>
      <c r="BO517" s="619"/>
      <c r="BP517" s="619"/>
      <c r="BQ517" s="619"/>
      <c r="BR517" s="12"/>
    </row>
    <row r="518" spans="1:16384" s="14" customFormat="1" ht="12.75" customHeight="1" x14ac:dyDescent="0.3">
      <c r="A518" s="12"/>
      <c r="B518" s="12"/>
      <c r="C518" s="615"/>
      <c r="D518" s="616"/>
      <c r="E518" s="12"/>
      <c r="F518" s="12"/>
      <c r="G518" s="12"/>
      <c r="H518" s="12"/>
      <c r="I518" s="618"/>
      <c r="J518" s="619"/>
      <c r="K518" s="619"/>
      <c r="L518" s="619"/>
      <c r="M518" s="619"/>
      <c r="N518" s="619"/>
      <c r="O518" s="619"/>
      <c r="P518" s="619"/>
      <c r="Q518" s="619"/>
      <c r="R518" s="619"/>
      <c r="S518" s="619"/>
      <c r="T518" s="619"/>
      <c r="U518" s="619"/>
      <c r="V518" s="619"/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619"/>
      <c r="AL518" s="619"/>
      <c r="AM518" s="619"/>
      <c r="AN518" s="619"/>
      <c r="AO518" s="619"/>
      <c r="AP518" s="619"/>
      <c r="AQ518" s="619"/>
      <c r="AR518" s="619"/>
      <c r="AS518" s="619"/>
      <c r="AT518" s="619"/>
      <c r="AU518" s="619"/>
      <c r="AV518" s="619"/>
      <c r="AW518" s="619"/>
      <c r="AX518" s="619"/>
      <c r="AY518" s="619"/>
      <c r="AZ518" s="619"/>
      <c r="BA518" s="619"/>
      <c r="BB518" s="619"/>
      <c r="BC518" s="619"/>
      <c r="BD518" s="619"/>
      <c r="BE518" s="619"/>
      <c r="BF518" s="619"/>
      <c r="BG518" s="619"/>
      <c r="BH518" s="619"/>
      <c r="BI518" s="619"/>
      <c r="BJ518" s="619"/>
      <c r="BK518" s="619"/>
      <c r="BL518" s="619"/>
      <c r="BM518" s="619"/>
      <c r="BN518" s="619"/>
      <c r="BO518" s="619"/>
      <c r="BP518" s="619"/>
      <c r="BQ518" s="619"/>
      <c r="BR518" s="12"/>
    </row>
    <row r="519" spans="1:16384" s="14" customFormat="1" ht="12.75" customHeight="1" x14ac:dyDescent="0.3">
      <c r="A519" s="383"/>
      <c r="B519" s="383"/>
      <c r="C519" s="91" t="s">
        <v>1191</v>
      </c>
      <c r="D519" s="379"/>
      <c r="E519" s="383"/>
      <c r="F519" s="383"/>
      <c r="G519" s="383"/>
      <c r="H519" s="383"/>
      <c r="I519" s="516"/>
      <c r="J519" s="502"/>
      <c r="K519" s="502"/>
      <c r="L519" s="502"/>
      <c r="M519" s="502"/>
      <c r="N519" s="502"/>
      <c r="O519" s="502"/>
      <c r="P519" s="502"/>
      <c r="Q519" s="502"/>
      <c r="R519" s="502"/>
      <c r="S519" s="502"/>
      <c r="T519" s="502"/>
      <c r="U519" s="502"/>
      <c r="V519" s="502"/>
      <c r="W519" s="502"/>
      <c r="X519" s="502"/>
      <c r="Y519" s="502"/>
      <c r="Z519" s="502"/>
      <c r="AA519" s="502"/>
      <c r="AB519" s="502"/>
      <c r="AC519" s="502"/>
      <c r="AD519" s="502"/>
      <c r="AE519" s="502"/>
      <c r="AF519" s="502"/>
      <c r="AG519" s="502"/>
      <c r="AH519" s="502"/>
      <c r="AI519" s="502"/>
      <c r="AJ519" s="502"/>
      <c r="AK519" s="502"/>
      <c r="AL519" s="502"/>
      <c r="AM519" s="502"/>
      <c r="AN519" s="502"/>
      <c r="AO519" s="502"/>
      <c r="AP519" s="502"/>
      <c r="AQ519" s="502"/>
      <c r="AR519" s="502"/>
      <c r="AS519" s="502"/>
      <c r="AT519" s="502"/>
      <c r="AU519" s="502"/>
      <c r="AV519" s="502"/>
      <c r="AW519" s="502"/>
      <c r="AX519" s="502"/>
      <c r="AY519" s="502"/>
      <c r="AZ519" s="502"/>
      <c r="BA519" s="502"/>
      <c r="BB519" s="502"/>
      <c r="BC519" s="502"/>
      <c r="BD519" s="502"/>
      <c r="BE519" s="502"/>
      <c r="BF519" s="502"/>
      <c r="BG519" s="502"/>
      <c r="BH519" s="502"/>
      <c r="BI519" s="502"/>
      <c r="BJ519" s="502"/>
      <c r="BK519" s="502"/>
      <c r="BL519" s="502"/>
      <c r="BM519" s="502"/>
      <c r="BN519" s="502"/>
      <c r="BO519" s="502"/>
      <c r="BP519" s="502"/>
      <c r="BQ519" s="502"/>
      <c r="BR519" s="383"/>
    </row>
    <row r="520" spans="1:16384" s="14" customFormat="1" ht="12.75" customHeight="1" x14ac:dyDescent="0.3">
      <c r="A520" s="12"/>
      <c r="B520" s="12"/>
      <c r="C520" s="615"/>
      <c r="D520" s="616"/>
      <c r="E520" s="12" t="s">
        <v>1221</v>
      </c>
      <c r="F520" s="12">
        <f ca="1">SUM(BP!T6:T254)</f>
        <v>7609199.5038312003</v>
      </c>
      <c r="G520" s="12"/>
      <c r="H520" s="12"/>
      <c r="I520" s="618"/>
      <c r="J520" s="619"/>
      <c r="K520" s="619"/>
      <c r="L520" s="619"/>
      <c r="M520" s="619"/>
      <c r="N520" s="619"/>
      <c r="O520" s="619"/>
      <c r="P520" s="619"/>
      <c r="Q520" s="619"/>
      <c r="R520" s="619"/>
      <c r="S520" s="619"/>
      <c r="T520" s="619"/>
      <c r="U520" s="619"/>
      <c r="V520" s="619"/>
      <c r="W520" s="619"/>
      <c r="X520" s="619"/>
      <c r="Y520" s="619"/>
      <c r="Z520" s="619"/>
      <c r="AA520" s="619"/>
      <c r="AB520" s="619"/>
      <c r="AC520" s="619"/>
      <c r="AD520" s="619"/>
      <c r="AE520" s="619"/>
      <c r="AF520" s="619"/>
      <c r="AG520" s="619"/>
      <c r="AH520" s="619"/>
      <c r="AI520" s="619"/>
      <c r="AJ520" s="619"/>
      <c r="AK520" s="619"/>
      <c r="AL520" s="619"/>
      <c r="AM520" s="619"/>
      <c r="AN520" s="619"/>
      <c r="AO520" s="619"/>
      <c r="AP520" s="619"/>
      <c r="AQ520" s="619"/>
      <c r="AR520" s="619"/>
      <c r="AS520" s="619"/>
      <c r="AT520" s="619"/>
      <c r="AU520" s="619"/>
      <c r="AV520" s="619"/>
      <c r="AW520" s="619"/>
      <c r="AX520" s="619"/>
      <c r="AY520" s="619"/>
      <c r="AZ520" s="619"/>
      <c r="BA520" s="619"/>
      <c r="BB520" s="619"/>
      <c r="BC520" s="619"/>
      <c r="BD520" s="619"/>
      <c r="BE520" s="619"/>
      <c r="BF520" s="619"/>
      <c r="BG520" s="619"/>
      <c r="BH520" s="619"/>
      <c r="BI520" s="619"/>
      <c r="BJ520" s="619"/>
      <c r="BK520" s="619"/>
      <c r="BL520" s="619"/>
      <c r="BM520" s="619"/>
      <c r="BN520" s="619"/>
      <c r="BO520" s="619"/>
      <c r="BP520" s="619"/>
      <c r="BQ520" s="619"/>
      <c r="BR520" s="12"/>
    </row>
    <row r="521" spans="1:16384" s="14" customFormat="1" ht="12.75" customHeight="1" x14ac:dyDescent="0.3">
      <c r="A521" s="12"/>
      <c r="B521" s="12"/>
      <c r="C521" s="615"/>
      <c r="D521" s="616"/>
      <c r="E521" s="504" t="str">
        <f xml:space="preserve"> 'General Inputs'!E$61</f>
        <v>EIA Gas NFU ratio globally  (U.S.-based)</v>
      </c>
      <c r="F521" s="555">
        <f xml:space="preserve"> 'General Inputs'!F$61</f>
        <v>0.03</v>
      </c>
      <c r="G521" s="504" t="str">
        <f xml:space="preserve"> 'General Inputs'!G$61</f>
        <v>%</v>
      </c>
      <c r="H521" s="12"/>
      <c r="I521" s="618"/>
      <c r="J521" s="619"/>
      <c r="K521" s="619"/>
      <c r="L521" s="619"/>
      <c r="M521" s="619"/>
      <c r="N521" s="619"/>
      <c r="O521" s="619"/>
      <c r="P521" s="619"/>
      <c r="Q521" s="619"/>
      <c r="R521" s="619"/>
      <c r="S521" s="619"/>
      <c r="T521" s="619"/>
      <c r="U521" s="619"/>
      <c r="V521" s="619"/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/>
      <c r="AI521" s="619"/>
      <c r="AJ521" s="619"/>
      <c r="AK521" s="619"/>
      <c r="AL521" s="619"/>
      <c r="AM521" s="619"/>
      <c r="AN521" s="619"/>
      <c r="AO521" s="619"/>
      <c r="AP521" s="619"/>
      <c r="AQ521" s="619"/>
      <c r="AR521" s="619"/>
      <c r="AS521" s="619"/>
      <c r="AT521" s="619"/>
      <c r="AU521" s="619"/>
      <c r="AV521" s="619"/>
      <c r="AW521" s="619"/>
      <c r="AX521" s="619"/>
      <c r="AY521" s="619"/>
      <c r="AZ521" s="619"/>
      <c r="BA521" s="619"/>
      <c r="BB521" s="619"/>
      <c r="BC521" s="619"/>
      <c r="BD521" s="619"/>
      <c r="BE521" s="619"/>
      <c r="BF521" s="619"/>
      <c r="BG521" s="619"/>
      <c r="BH521" s="619"/>
      <c r="BI521" s="619"/>
      <c r="BJ521" s="619"/>
      <c r="BK521" s="619"/>
      <c r="BL521" s="619"/>
      <c r="BM521" s="619"/>
      <c r="BN521" s="619"/>
      <c r="BO521" s="619"/>
      <c r="BP521" s="619"/>
      <c r="BQ521" s="619"/>
      <c r="BR521" s="12"/>
    </row>
    <row r="522" spans="1:16384" s="14" customFormat="1" ht="12.75" customHeight="1" x14ac:dyDescent="0.3">
      <c r="A522" s="12"/>
      <c r="B522" s="12"/>
      <c r="C522" s="615"/>
      <c r="D522" s="616"/>
      <c r="E522" s="12" t="s">
        <v>1222</v>
      </c>
      <c r="F522" s="12">
        <f ca="1">F520*(1/(1-F521))</f>
        <v>7844535.5709600011</v>
      </c>
      <c r="G522" s="12" t="s">
        <v>1213</v>
      </c>
      <c r="H522" s="12"/>
      <c r="I522" s="618"/>
      <c r="J522" s="619"/>
      <c r="K522" s="619"/>
      <c r="L522" s="619"/>
      <c r="M522" s="619"/>
      <c r="N522" s="619"/>
      <c r="O522" s="619"/>
      <c r="P522" s="619"/>
      <c r="Q522" s="619"/>
      <c r="R522" s="619"/>
      <c r="S522" s="619"/>
      <c r="T522" s="619"/>
      <c r="U522" s="619"/>
      <c r="V522" s="619"/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619"/>
      <c r="AL522" s="619"/>
      <c r="AM522" s="619"/>
      <c r="AN522" s="619"/>
      <c r="AO522" s="619"/>
      <c r="AP522" s="619"/>
      <c r="AQ522" s="619"/>
      <c r="AR522" s="619"/>
      <c r="AS522" s="619"/>
      <c r="AT522" s="619"/>
      <c r="AU522" s="619"/>
      <c r="AV522" s="619"/>
      <c r="AW522" s="619"/>
      <c r="AX522" s="619"/>
      <c r="AY522" s="619"/>
      <c r="AZ522" s="619"/>
      <c r="BA522" s="619"/>
      <c r="BB522" s="619"/>
      <c r="BC522" s="619"/>
      <c r="BD522" s="619"/>
      <c r="BE522" s="619"/>
      <c r="BF522" s="619"/>
      <c r="BG522" s="619"/>
      <c r="BH522" s="619"/>
      <c r="BI522" s="619"/>
      <c r="BJ522" s="619"/>
      <c r="BK522" s="619"/>
      <c r="BL522" s="619"/>
      <c r="BM522" s="619"/>
      <c r="BN522" s="619"/>
      <c r="BO522" s="619"/>
      <c r="BP522" s="619"/>
      <c r="BQ522" s="619"/>
      <c r="BR522" s="12"/>
    </row>
    <row r="523" spans="1:16384" s="14" customFormat="1" ht="12.75" customHeight="1" x14ac:dyDescent="0.3">
      <c r="A523" s="12"/>
      <c r="B523" s="12"/>
      <c r="C523" s="615"/>
      <c r="D523" s="616"/>
      <c r="E523" s="12"/>
      <c r="F523" s="12"/>
      <c r="G523" s="12"/>
      <c r="H523" s="12"/>
      <c r="I523" s="618"/>
      <c r="J523" s="619"/>
      <c r="K523" s="619"/>
      <c r="L523" s="619"/>
      <c r="M523" s="619"/>
      <c r="N523" s="619"/>
      <c r="O523" s="619"/>
      <c r="P523" s="619"/>
      <c r="Q523" s="619"/>
      <c r="R523" s="619"/>
      <c r="S523" s="619"/>
      <c r="T523" s="619"/>
      <c r="U523" s="619"/>
      <c r="V523" s="619"/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619"/>
      <c r="AL523" s="619"/>
      <c r="AM523" s="619"/>
      <c r="AN523" s="619"/>
      <c r="AO523" s="619"/>
      <c r="AP523" s="619"/>
      <c r="AQ523" s="619"/>
      <c r="AR523" s="619"/>
      <c r="AS523" s="619"/>
      <c r="AT523" s="619"/>
      <c r="AU523" s="619"/>
      <c r="AV523" s="619"/>
      <c r="AW523" s="619"/>
      <c r="AX523" s="619"/>
      <c r="AY523" s="619"/>
      <c r="AZ523" s="619"/>
      <c r="BA523" s="619"/>
      <c r="BB523" s="619"/>
      <c r="BC523" s="619"/>
      <c r="BD523" s="619"/>
      <c r="BE523" s="619"/>
      <c r="BF523" s="619"/>
      <c r="BG523" s="619"/>
      <c r="BH523" s="619"/>
      <c r="BI523" s="619"/>
      <c r="BJ523" s="619"/>
      <c r="BK523" s="619"/>
      <c r="BL523" s="619"/>
      <c r="BM523" s="619"/>
      <c r="BN523" s="619"/>
      <c r="BO523" s="619"/>
      <c r="BP523" s="619"/>
      <c r="BQ523" s="619"/>
      <c r="BR523" s="12"/>
    </row>
    <row r="524" spans="1:16384" s="14" customFormat="1" ht="12.75" customHeight="1" x14ac:dyDescent="0.3">
      <c r="A524" s="383"/>
      <c r="B524" s="383"/>
      <c r="C524" s="91" t="s">
        <v>1224</v>
      </c>
      <c r="D524" s="379"/>
      <c r="E524" s="383"/>
      <c r="F524" s="383"/>
      <c r="G524" s="383"/>
      <c r="H524" s="383"/>
      <c r="I524" s="516"/>
      <c r="J524" s="502"/>
      <c r="K524" s="502"/>
      <c r="L524" s="502"/>
      <c r="M524" s="502"/>
      <c r="N524" s="502"/>
      <c r="O524" s="502"/>
      <c r="P524" s="502"/>
      <c r="Q524" s="502"/>
      <c r="R524" s="502"/>
      <c r="S524" s="502"/>
      <c r="T524" s="502"/>
      <c r="U524" s="502"/>
      <c r="V524" s="502"/>
      <c r="W524" s="502"/>
      <c r="X524" s="502"/>
      <c r="Y524" s="502"/>
      <c r="Z524" s="502"/>
      <c r="AA524" s="502"/>
      <c r="AB524" s="502"/>
      <c r="AC524" s="502"/>
      <c r="AD524" s="502"/>
      <c r="AE524" s="502"/>
      <c r="AF524" s="502"/>
      <c r="AG524" s="502"/>
      <c r="AH524" s="502"/>
      <c r="AI524" s="502"/>
      <c r="AJ524" s="502"/>
      <c r="AK524" s="502"/>
      <c r="AL524" s="502"/>
      <c r="AM524" s="502"/>
      <c r="AN524" s="502"/>
      <c r="AO524" s="502"/>
      <c r="AP524" s="502"/>
      <c r="AQ524" s="502"/>
      <c r="AR524" s="502"/>
      <c r="AS524" s="502"/>
      <c r="AT524" s="502"/>
      <c r="AU524" s="502"/>
      <c r="AV524" s="502"/>
      <c r="AW524" s="502"/>
      <c r="AX524" s="502"/>
      <c r="AY524" s="502"/>
      <c r="AZ524" s="502"/>
      <c r="BA524" s="502"/>
      <c r="BB524" s="502"/>
      <c r="BC524" s="502"/>
      <c r="BD524" s="502"/>
      <c r="BE524" s="502"/>
      <c r="BF524" s="502"/>
      <c r="BG524" s="502"/>
      <c r="BH524" s="502"/>
      <c r="BI524" s="502"/>
      <c r="BJ524" s="502"/>
      <c r="BK524" s="502"/>
      <c r="BL524" s="502"/>
      <c r="BM524" s="502"/>
      <c r="BN524" s="502"/>
      <c r="BO524" s="502"/>
      <c r="BP524" s="502"/>
      <c r="BQ524" s="502"/>
      <c r="BR524" s="383"/>
    </row>
    <row r="525" spans="1:16384" s="14" customFormat="1" ht="12.75" customHeight="1" x14ac:dyDescent="0.3">
      <c r="A525" s="12"/>
      <c r="B525" s="12"/>
      <c r="C525" s="91"/>
      <c r="D525" s="616"/>
      <c r="E525" s="617" t="str">
        <f>E517</f>
        <v>BP Oil Combustions Emissions pre-NFU</v>
      </c>
      <c r="F525" s="617">
        <f ca="1">F517</f>
        <v>14509417.933472181</v>
      </c>
      <c r="G525" s="617" t="str">
        <f xml:space="preserve"> G$627</f>
        <v>e3tons co2e</v>
      </c>
      <c r="H525" s="12"/>
      <c r="I525" s="618"/>
      <c r="J525" s="619"/>
      <c r="K525" s="619"/>
      <c r="L525" s="619"/>
      <c r="M525" s="619"/>
      <c r="N525" s="619"/>
      <c r="O525" s="619"/>
      <c r="P525" s="619"/>
      <c r="Q525" s="619"/>
      <c r="R525" s="619"/>
      <c r="S525" s="619"/>
      <c r="T525" s="619"/>
      <c r="U525" s="619"/>
      <c r="V525" s="619"/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619"/>
      <c r="AL525" s="619"/>
      <c r="AM525" s="619"/>
      <c r="AN525" s="619"/>
      <c r="AO525" s="619"/>
      <c r="AP525" s="619"/>
      <c r="AQ525" s="619"/>
      <c r="AR525" s="619"/>
      <c r="AS525" s="619"/>
      <c r="AT525" s="619"/>
      <c r="AU525" s="619"/>
      <c r="AV525" s="619"/>
      <c r="AW525" s="619"/>
      <c r="AX525" s="619"/>
      <c r="AY525" s="619"/>
      <c r="AZ525" s="619"/>
      <c r="BA525" s="619"/>
      <c r="BB525" s="619"/>
      <c r="BC525" s="619"/>
      <c r="BD525" s="619"/>
      <c r="BE525" s="619"/>
      <c r="BF525" s="619"/>
      <c r="BG525" s="619"/>
      <c r="BH525" s="619"/>
      <c r="BI525" s="619"/>
      <c r="BJ525" s="619"/>
      <c r="BK525" s="619"/>
      <c r="BL525" s="619"/>
      <c r="BM525" s="619"/>
      <c r="BN525" s="619"/>
      <c r="BO525" s="619"/>
      <c r="BP525" s="619"/>
      <c r="BQ525" s="619"/>
      <c r="BR525" s="12"/>
    </row>
    <row r="526" spans="1:16384" s="14" customFormat="1" ht="12.75" customHeight="1" x14ac:dyDescent="0.3">
      <c r="A526" s="12"/>
      <c r="B526" s="12"/>
      <c r="C526" s="91"/>
      <c r="D526" s="616"/>
      <c r="E526" s="617" t="str">
        <f>E522</f>
        <v>BP Gas Combustion Emissions pre-NFU</v>
      </c>
      <c r="F526" s="617">
        <f ca="1">F522</f>
        <v>7844535.5709600011</v>
      </c>
      <c r="G526" s="617" t="str">
        <f xml:space="preserve"> G$632</f>
        <v>e3tons co2e</v>
      </c>
      <c r="H526" s="12"/>
      <c r="I526" s="618"/>
      <c r="J526" s="619"/>
      <c r="K526" s="619"/>
      <c r="L526" s="619"/>
      <c r="M526" s="619"/>
      <c r="N526" s="619"/>
      <c r="O526" s="619"/>
      <c r="P526" s="619"/>
      <c r="Q526" s="619"/>
      <c r="R526" s="619"/>
      <c r="S526" s="619"/>
      <c r="T526" s="619"/>
      <c r="U526" s="619"/>
      <c r="V526" s="619"/>
      <c r="W526" s="619"/>
      <c r="X526" s="619"/>
      <c r="Y526" s="619"/>
      <c r="Z526" s="619"/>
      <c r="AA526" s="619"/>
      <c r="AB526" s="619"/>
      <c r="AC526" s="619"/>
      <c r="AD526" s="619"/>
      <c r="AE526" s="619"/>
      <c r="AF526" s="619"/>
      <c r="AG526" s="619"/>
      <c r="AH526" s="619"/>
      <c r="AI526" s="619"/>
      <c r="AJ526" s="619"/>
      <c r="AK526" s="619"/>
      <c r="AL526" s="619"/>
      <c r="AM526" s="619"/>
      <c r="AN526" s="619"/>
      <c r="AO526" s="619"/>
      <c r="AP526" s="619"/>
      <c r="AQ526" s="619"/>
      <c r="AR526" s="619"/>
      <c r="AS526" s="619"/>
      <c r="AT526" s="619"/>
      <c r="AU526" s="619"/>
      <c r="AV526" s="619"/>
      <c r="AW526" s="619"/>
      <c r="AX526" s="619"/>
      <c r="AY526" s="619"/>
      <c r="AZ526" s="619"/>
      <c r="BA526" s="619"/>
      <c r="BB526" s="619"/>
      <c r="BC526" s="619"/>
      <c r="BD526" s="619"/>
      <c r="BE526" s="619"/>
      <c r="BF526" s="619"/>
      <c r="BG526" s="619"/>
      <c r="BH526" s="619"/>
      <c r="BI526" s="619"/>
      <c r="BJ526" s="619"/>
      <c r="BK526" s="619"/>
      <c r="BL526" s="619"/>
      <c r="BM526" s="619"/>
      <c r="BN526" s="619"/>
      <c r="BO526" s="619"/>
      <c r="BP526" s="619"/>
      <c r="BQ526" s="619"/>
      <c r="BR526" s="12"/>
    </row>
    <row r="527" spans="1:16384" s="14" customFormat="1" ht="12.75" customHeight="1" x14ac:dyDescent="0.3">
      <c r="A527" s="12"/>
      <c r="B527" s="12"/>
      <c r="C527" s="615"/>
      <c r="D527" s="616"/>
      <c r="E527" s="12" t="s">
        <v>1223</v>
      </c>
      <c r="F527" s="12">
        <f ca="1">SUM(BP!AC6:AC254)</f>
        <v>16189365.065655926</v>
      </c>
      <c r="G527" s="12" t="s">
        <v>1213</v>
      </c>
      <c r="H527" s="12"/>
      <c r="I527" s="618"/>
      <c r="J527" s="619"/>
      <c r="K527" s="619"/>
      <c r="L527" s="619"/>
      <c r="M527" s="619"/>
      <c r="N527" s="619"/>
      <c r="O527" s="619"/>
      <c r="P527" s="619"/>
      <c r="Q527" s="619"/>
      <c r="R527" s="619"/>
      <c r="S527" s="619"/>
      <c r="T527" s="619"/>
      <c r="U527" s="619"/>
      <c r="V527" s="619"/>
      <c r="W527" s="619"/>
      <c r="X527" s="619"/>
      <c r="Y527" s="619"/>
      <c r="Z527" s="619"/>
      <c r="AA527" s="619"/>
      <c r="AB527" s="619"/>
      <c r="AC527" s="619"/>
      <c r="AD527" s="619"/>
      <c r="AE527" s="619"/>
      <c r="AF527" s="619"/>
      <c r="AG527" s="619"/>
      <c r="AH527" s="619"/>
      <c r="AI527" s="619"/>
      <c r="AJ527" s="619"/>
      <c r="AK527" s="619"/>
      <c r="AL527" s="619"/>
      <c r="AM527" s="619"/>
      <c r="AN527" s="619"/>
      <c r="AO527" s="619"/>
      <c r="AP527" s="619"/>
      <c r="AQ527" s="619"/>
      <c r="AR527" s="619"/>
      <c r="AS527" s="619"/>
      <c r="AT527" s="619"/>
      <c r="AU527" s="619"/>
      <c r="AV527" s="619"/>
      <c r="AW527" s="619"/>
      <c r="AX527" s="619"/>
      <c r="AY527" s="619"/>
      <c r="AZ527" s="619"/>
      <c r="BA527" s="619"/>
      <c r="BB527" s="619"/>
      <c r="BC527" s="619"/>
      <c r="BD527" s="619"/>
      <c r="BE527" s="619"/>
      <c r="BF527" s="619"/>
      <c r="BG527" s="619"/>
      <c r="BH527" s="619"/>
      <c r="BI527" s="619"/>
      <c r="BJ527" s="619"/>
      <c r="BK527" s="619"/>
      <c r="BL527" s="619"/>
      <c r="BM527" s="619"/>
      <c r="BN527" s="619"/>
      <c r="BO527" s="619"/>
      <c r="BP527" s="619"/>
      <c r="BQ527" s="619"/>
      <c r="BR527" s="12"/>
    </row>
    <row r="528" spans="1:16384" s="14" customFormat="1" ht="12.75" customHeight="1" x14ac:dyDescent="0.3">
      <c r="A528" s="12"/>
      <c r="B528" s="12"/>
      <c r="C528" s="91"/>
      <c r="D528" s="616"/>
      <c r="E528" s="12" t="str">
        <f>C524</f>
        <v>BP IPCC mid-points pre-NFU</v>
      </c>
      <c r="F528" s="12">
        <f ca="1">SUM(F525:F527)</f>
        <v>38543318.570088111</v>
      </c>
      <c r="G528" s="12" t="s">
        <v>1213</v>
      </c>
      <c r="H528" s="12"/>
      <c r="I528" s="618"/>
      <c r="J528" s="619"/>
      <c r="K528" s="619"/>
      <c r="L528" s="619"/>
      <c r="M528" s="619"/>
      <c r="N528" s="619"/>
      <c r="O528" s="619"/>
      <c r="P528" s="619"/>
      <c r="Q528" s="619"/>
      <c r="R528" s="619"/>
      <c r="S528" s="619"/>
      <c r="T528" s="619"/>
      <c r="U528" s="619"/>
      <c r="V528" s="619"/>
      <c r="W528" s="619"/>
      <c r="X528" s="619"/>
      <c r="Y528" s="619"/>
      <c r="Z528" s="619"/>
      <c r="AA528" s="619"/>
      <c r="AB528" s="619"/>
      <c r="AC528" s="619"/>
      <c r="AD528" s="619"/>
      <c r="AE528" s="619"/>
      <c r="AF528" s="619"/>
      <c r="AG528" s="619"/>
      <c r="AH528" s="619"/>
      <c r="AI528" s="619"/>
      <c r="AJ528" s="619"/>
      <c r="AK528" s="619"/>
      <c r="AL528" s="619"/>
      <c r="AM528" s="619"/>
      <c r="AN528" s="619"/>
      <c r="AO528" s="619"/>
      <c r="AP528" s="619"/>
      <c r="AQ528" s="619"/>
      <c r="AR528" s="619"/>
      <c r="AS528" s="619"/>
      <c r="AT528" s="619"/>
      <c r="AU528" s="619"/>
      <c r="AV528" s="619"/>
      <c r="AW528" s="619"/>
      <c r="AX528" s="619"/>
      <c r="AY528" s="619"/>
      <c r="AZ528" s="619"/>
      <c r="BA528" s="619"/>
      <c r="BB528" s="619"/>
      <c r="BC528" s="619"/>
      <c r="BD528" s="619"/>
      <c r="BE528" s="619"/>
      <c r="BF528" s="619"/>
      <c r="BG528" s="619"/>
      <c r="BH528" s="619"/>
      <c r="BI528" s="619"/>
      <c r="BJ528" s="619"/>
      <c r="BK528" s="619"/>
      <c r="BL528" s="619"/>
      <c r="BM528" s="619"/>
      <c r="BN528" s="619"/>
      <c r="BO528" s="619"/>
      <c r="BP528" s="619"/>
      <c r="BQ528" s="619"/>
      <c r="BR528" s="12"/>
    </row>
    <row r="529" spans="1:70" ht="12.75" customHeight="1" x14ac:dyDescent="0.3">
      <c r="I529" s="514"/>
    </row>
    <row r="530" spans="1:70" s="14" customFormat="1" ht="12.75" customHeight="1" x14ac:dyDescent="0.3">
      <c r="A530" s="12"/>
      <c r="B530" s="12"/>
      <c r="C530" s="615"/>
      <c r="D530" s="616"/>
      <c r="E530" s="620" t="str">
        <f>"1. " &amp; C524</f>
        <v>1. BP IPCC mid-points pre-NFU</v>
      </c>
      <c r="F530" s="12"/>
      <c r="G530" s="12" t="s">
        <v>1192</v>
      </c>
      <c r="H530" s="12"/>
      <c r="I530" s="618"/>
      <c r="J530" s="619"/>
      <c r="K530" s="619"/>
      <c r="L530" s="619"/>
      <c r="M530" s="619"/>
      <c r="N530" s="619"/>
      <c r="O530" s="619"/>
      <c r="P530" s="619"/>
      <c r="Q530" s="619"/>
      <c r="R530" s="619"/>
      <c r="S530" s="619"/>
      <c r="T530" s="619"/>
      <c r="U530" s="619"/>
      <c r="V530" s="619"/>
      <c r="W530" s="619"/>
      <c r="X530" s="619"/>
      <c r="Y530" s="619"/>
      <c r="Z530" s="619"/>
      <c r="AA530" s="619"/>
      <c r="AB530" s="619"/>
      <c r="AC530" s="619"/>
      <c r="AD530" s="619"/>
      <c r="AE530" s="619"/>
      <c r="AF530" s="619"/>
      <c r="AG530" s="619"/>
      <c r="AH530" s="619"/>
      <c r="AI530" s="619"/>
      <c r="AJ530" s="619"/>
      <c r="AK530" s="619"/>
      <c r="AL530" s="619"/>
      <c r="AM530" s="619"/>
      <c r="AN530" s="619"/>
      <c r="AO530" s="619"/>
      <c r="AP530" s="619"/>
      <c r="AQ530" s="619"/>
      <c r="AR530" s="619"/>
      <c r="AS530" s="619"/>
      <c r="AT530" s="619"/>
      <c r="AU530" s="619"/>
      <c r="AV530" s="619"/>
      <c r="AW530" s="619"/>
      <c r="AX530" s="619"/>
      <c r="AY530" s="619"/>
      <c r="AZ530" s="619"/>
      <c r="BA530" s="619"/>
      <c r="BB530" s="619"/>
      <c r="BC530" s="619"/>
      <c r="BD530" s="619"/>
      <c r="BE530" s="619"/>
      <c r="BF530" s="619"/>
      <c r="BG530" s="619"/>
      <c r="BH530" s="619"/>
      <c r="BI530" s="619"/>
      <c r="BJ530" s="619"/>
      <c r="BK530" s="619"/>
      <c r="BL530" s="619"/>
      <c r="BM530" s="619"/>
      <c r="BN530" s="619"/>
      <c r="BO530" s="619"/>
      <c r="BP530" s="619"/>
      <c r="BQ530" s="619"/>
      <c r="BR530" s="12"/>
    </row>
    <row r="531" spans="1:70" s="14" customFormat="1" ht="12.75" customHeight="1" x14ac:dyDescent="0.3">
      <c r="A531" s="12"/>
      <c r="B531" s="12"/>
      <c r="C531" s="615"/>
      <c r="D531" s="616"/>
      <c r="E531" s="12" t="str">
        <f>E530</f>
        <v>1. BP IPCC mid-points pre-NFU</v>
      </c>
      <c r="F531" s="12">
        <f ca="1">F528</f>
        <v>38543318.570088111</v>
      </c>
      <c r="G531" s="12" t="s">
        <v>1213</v>
      </c>
      <c r="H531" s="12"/>
      <c r="I531" s="618"/>
      <c r="J531" s="619"/>
      <c r="K531" s="619"/>
      <c r="L531" s="619"/>
      <c r="M531" s="619"/>
      <c r="N531" s="619"/>
      <c r="O531" s="619"/>
      <c r="P531" s="619"/>
      <c r="Q531" s="619"/>
      <c r="R531" s="619"/>
      <c r="S531" s="619"/>
      <c r="T531" s="619"/>
      <c r="U531" s="619"/>
      <c r="V531" s="619"/>
      <c r="W531" s="619"/>
      <c r="X531" s="619"/>
      <c r="Y531" s="619"/>
      <c r="Z531" s="619"/>
      <c r="AA531" s="619"/>
      <c r="AB531" s="619"/>
      <c r="AC531" s="619"/>
      <c r="AD531" s="619"/>
      <c r="AE531" s="619"/>
      <c r="AF531" s="619"/>
      <c r="AG531" s="619"/>
      <c r="AH531" s="619"/>
      <c r="AI531" s="619"/>
      <c r="AJ531" s="619"/>
      <c r="AK531" s="619"/>
      <c r="AL531" s="619"/>
      <c r="AM531" s="619"/>
      <c r="AN531" s="619"/>
      <c r="AO531" s="619"/>
      <c r="AP531" s="619"/>
      <c r="AQ531" s="619"/>
      <c r="AR531" s="619"/>
      <c r="AS531" s="619"/>
      <c r="AT531" s="619"/>
      <c r="AU531" s="619"/>
      <c r="AV531" s="619"/>
      <c r="AW531" s="619"/>
      <c r="AX531" s="619"/>
      <c r="AY531" s="619"/>
      <c r="AZ531" s="619"/>
      <c r="BA531" s="619"/>
      <c r="BB531" s="619"/>
      <c r="BC531" s="619"/>
      <c r="BD531" s="619"/>
      <c r="BE531" s="619"/>
      <c r="BF531" s="619"/>
      <c r="BG531" s="619"/>
      <c r="BH531" s="619"/>
      <c r="BI531" s="619"/>
      <c r="BJ531" s="619"/>
      <c r="BK531" s="619"/>
      <c r="BL531" s="619"/>
      <c r="BM531" s="619"/>
      <c r="BN531" s="619"/>
      <c r="BO531" s="619"/>
      <c r="BP531" s="619"/>
      <c r="BQ531" s="619"/>
      <c r="BR531" s="12"/>
    </row>
    <row r="532" spans="1:70" s="14" customFormat="1" ht="12.75" customHeight="1" x14ac:dyDescent="0.3">
      <c r="A532" s="12"/>
      <c r="B532" s="12"/>
      <c r="C532" s="615"/>
      <c r="D532" s="616"/>
      <c r="E532" s="12"/>
      <c r="F532" s="12"/>
      <c r="G532" s="12"/>
      <c r="H532" s="12"/>
      <c r="I532" s="618"/>
      <c r="J532" s="619"/>
      <c r="K532" s="619"/>
      <c r="L532" s="619"/>
      <c r="M532" s="619"/>
      <c r="N532" s="619"/>
      <c r="O532" s="619"/>
      <c r="P532" s="619"/>
      <c r="Q532" s="619"/>
      <c r="R532" s="619"/>
      <c r="S532" s="619"/>
      <c r="T532" s="619"/>
      <c r="U532" s="619"/>
      <c r="V532" s="619"/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619"/>
      <c r="AL532" s="619"/>
      <c r="AM532" s="619"/>
      <c r="AN532" s="619"/>
      <c r="AO532" s="619"/>
      <c r="AP532" s="619"/>
      <c r="AQ532" s="619"/>
      <c r="AR532" s="619"/>
      <c r="AS532" s="619"/>
      <c r="AT532" s="619"/>
      <c r="AU532" s="619"/>
      <c r="AV532" s="619"/>
      <c r="AW532" s="619"/>
      <c r="AX532" s="619"/>
      <c r="AY532" s="619"/>
      <c r="AZ532" s="619"/>
      <c r="BA532" s="619"/>
      <c r="BB532" s="619"/>
      <c r="BC532" s="619"/>
      <c r="BD532" s="619"/>
      <c r="BE532" s="619"/>
      <c r="BF532" s="619"/>
      <c r="BG532" s="619"/>
      <c r="BH532" s="619"/>
      <c r="BI532" s="619"/>
      <c r="BJ532" s="619"/>
      <c r="BK532" s="619"/>
      <c r="BL532" s="619"/>
      <c r="BM532" s="619"/>
      <c r="BN532" s="619"/>
      <c r="BO532" s="619"/>
      <c r="BP532" s="619"/>
      <c r="BQ532" s="619"/>
      <c r="BR532" s="12"/>
    </row>
    <row r="533" spans="1:70" s="14" customFormat="1" ht="12.75" customHeight="1" x14ac:dyDescent="0.3">
      <c r="A533" s="12"/>
      <c r="B533" s="12"/>
      <c r="C533" s="615"/>
      <c r="D533" s="616"/>
      <c r="E533" s="620" t="s">
        <v>1197</v>
      </c>
      <c r="F533" s="12"/>
      <c r="G533" s="12" t="s">
        <v>1192</v>
      </c>
      <c r="H533" s="12"/>
      <c r="I533" s="618"/>
      <c r="J533" s="619"/>
      <c r="K533" s="619"/>
      <c r="L533" s="619"/>
      <c r="M533" s="619"/>
      <c r="N533" s="619"/>
      <c r="O533" s="619"/>
      <c r="P533" s="619"/>
      <c r="Q533" s="619"/>
      <c r="R533" s="619"/>
      <c r="S533" s="619"/>
      <c r="T533" s="619"/>
      <c r="U533" s="619"/>
      <c r="V533" s="619"/>
      <c r="W533" s="619"/>
      <c r="X533" s="619"/>
      <c r="Y533" s="619"/>
      <c r="Z533" s="619"/>
      <c r="AA533" s="619"/>
      <c r="AB533" s="619"/>
      <c r="AC533" s="619"/>
      <c r="AD533" s="619"/>
      <c r="AE533" s="619"/>
      <c r="AF533" s="619"/>
      <c r="AG533" s="619"/>
      <c r="AH533" s="619"/>
      <c r="AI533" s="619"/>
      <c r="AJ533" s="619"/>
      <c r="AK533" s="619"/>
      <c r="AL533" s="619"/>
      <c r="AM533" s="619"/>
      <c r="AN533" s="619"/>
      <c r="AO533" s="619"/>
      <c r="AP533" s="619"/>
      <c r="AQ533" s="619"/>
      <c r="AR533" s="619"/>
      <c r="AS533" s="619"/>
      <c r="AT533" s="619"/>
      <c r="AU533" s="619"/>
      <c r="AV533" s="619"/>
      <c r="AW533" s="619"/>
      <c r="AX533" s="619"/>
      <c r="AY533" s="619"/>
      <c r="AZ533" s="619"/>
      <c r="BA533" s="619"/>
      <c r="BB533" s="619"/>
      <c r="BC533" s="619"/>
      <c r="BD533" s="619"/>
      <c r="BE533" s="619"/>
      <c r="BF533" s="619"/>
      <c r="BG533" s="619"/>
      <c r="BH533" s="619"/>
      <c r="BI533" s="619"/>
      <c r="BJ533" s="619"/>
      <c r="BK533" s="619"/>
      <c r="BL533" s="619"/>
      <c r="BM533" s="619"/>
      <c r="BN533" s="619"/>
      <c r="BO533" s="619"/>
      <c r="BP533" s="619"/>
      <c r="BQ533" s="619"/>
      <c r="BR533" s="12"/>
    </row>
    <row r="534" spans="1:70" s="14" customFormat="1" ht="12.75" customHeight="1" x14ac:dyDescent="0.3">
      <c r="A534" s="12"/>
      <c r="B534" s="12"/>
      <c r="C534" s="615"/>
      <c r="D534" s="616"/>
      <c r="E534" s="12" t="str">
        <f>E533</f>
        <v>2. Oil NFU</v>
      </c>
      <c r="F534" s="12">
        <f ca="1">-(F517-F515)</f>
        <v>-1741130.1520166621</v>
      </c>
      <c r="G534" s="12" t="s">
        <v>1213</v>
      </c>
      <c r="H534" s="12"/>
      <c r="I534" s="618"/>
      <c r="J534" s="619"/>
      <c r="K534" s="619"/>
      <c r="L534" s="619"/>
      <c r="M534" s="619"/>
      <c r="N534" s="619"/>
      <c r="O534" s="619"/>
      <c r="P534" s="619"/>
      <c r="Q534" s="619"/>
      <c r="R534" s="619"/>
      <c r="S534" s="619"/>
      <c r="T534" s="619"/>
      <c r="U534" s="619"/>
      <c r="V534" s="619"/>
      <c r="W534" s="619"/>
      <c r="X534" s="619"/>
      <c r="Y534" s="619"/>
      <c r="Z534" s="619"/>
      <c r="AA534" s="619"/>
      <c r="AB534" s="619"/>
      <c r="AC534" s="619"/>
      <c r="AD534" s="619"/>
      <c r="AE534" s="619"/>
      <c r="AF534" s="619"/>
      <c r="AG534" s="619"/>
      <c r="AH534" s="619"/>
      <c r="AI534" s="619"/>
      <c r="AJ534" s="619"/>
      <c r="AK534" s="619"/>
      <c r="AL534" s="619"/>
      <c r="AM534" s="619"/>
      <c r="AN534" s="619"/>
      <c r="AO534" s="619"/>
      <c r="AP534" s="619"/>
      <c r="AQ534" s="619"/>
      <c r="AR534" s="619"/>
      <c r="AS534" s="619"/>
      <c r="AT534" s="619"/>
      <c r="AU534" s="619"/>
      <c r="AV534" s="619"/>
      <c r="AW534" s="619"/>
      <c r="AX534" s="619"/>
      <c r="AY534" s="619"/>
      <c r="AZ534" s="619"/>
      <c r="BA534" s="619"/>
      <c r="BB534" s="619"/>
      <c r="BC534" s="619"/>
      <c r="BD534" s="619"/>
      <c r="BE534" s="619"/>
      <c r="BF534" s="619"/>
      <c r="BG534" s="619"/>
      <c r="BH534" s="619"/>
      <c r="BI534" s="619"/>
      <c r="BJ534" s="619"/>
      <c r="BK534" s="619"/>
      <c r="BL534" s="619"/>
      <c r="BM534" s="619"/>
      <c r="BN534" s="619"/>
      <c r="BO534" s="619"/>
      <c r="BP534" s="619"/>
      <c r="BQ534" s="619"/>
      <c r="BR534" s="12"/>
    </row>
    <row r="535" spans="1:70" s="14" customFormat="1" ht="12.75" customHeight="1" x14ac:dyDescent="0.3">
      <c r="A535" s="12"/>
      <c r="B535" s="12"/>
      <c r="C535" s="615"/>
      <c r="D535" s="616"/>
      <c r="E535" s="12"/>
      <c r="F535" s="12"/>
      <c r="G535" s="12"/>
      <c r="H535" s="12"/>
      <c r="I535" s="618"/>
      <c r="J535" s="619"/>
      <c r="K535" s="619"/>
      <c r="L535" s="619"/>
      <c r="M535" s="619"/>
      <c r="N535" s="619"/>
      <c r="O535" s="619"/>
      <c r="P535" s="619"/>
      <c r="Q535" s="619"/>
      <c r="R535" s="619"/>
      <c r="S535" s="619"/>
      <c r="T535" s="619"/>
      <c r="U535" s="619"/>
      <c r="V535" s="619"/>
      <c r="W535" s="619"/>
      <c r="X535" s="619"/>
      <c r="Y535" s="619"/>
      <c r="Z535" s="619"/>
      <c r="AA535" s="619"/>
      <c r="AB535" s="619"/>
      <c r="AC535" s="619"/>
      <c r="AD535" s="619"/>
      <c r="AE535" s="619"/>
      <c r="AF535" s="619"/>
      <c r="AG535" s="619"/>
      <c r="AH535" s="619"/>
      <c r="AI535" s="619"/>
      <c r="AJ535" s="619"/>
      <c r="AK535" s="619"/>
      <c r="AL535" s="619"/>
      <c r="AM535" s="619"/>
      <c r="AN535" s="619"/>
      <c r="AO535" s="619"/>
      <c r="AP535" s="619"/>
      <c r="AQ535" s="619"/>
      <c r="AR535" s="619"/>
      <c r="AS535" s="619"/>
      <c r="AT535" s="619"/>
      <c r="AU535" s="619"/>
      <c r="AV535" s="619"/>
      <c r="AW535" s="619"/>
      <c r="AX535" s="619"/>
      <c r="AY535" s="619"/>
      <c r="AZ535" s="619"/>
      <c r="BA535" s="619"/>
      <c r="BB535" s="619"/>
      <c r="BC535" s="619"/>
      <c r="BD535" s="619"/>
      <c r="BE535" s="619"/>
      <c r="BF535" s="619"/>
      <c r="BG535" s="619"/>
      <c r="BH535" s="619"/>
      <c r="BI535" s="619"/>
      <c r="BJ535" s="619"/>
      <c r="BK535" s="619"/>
      <c r="BL535" s="619"/>
      <c r="BM535" s="619"/>
      <c r="BN535" s="619"/>
      <c r="BO535" s="619"/>
      <c r="BP535" s="619"/>
      <c r="BQ535" s="619"/>
      <c r="BR535" s="12"/>
    </row>
    <row r="536" spans="1:70" s="14" customFormat="1" ht="12.75" customHeight="1" x14ac:dyDescent="0.3">
      <c r="A536" s="12"/>
      <c r="B536" s="12"/>
      <c r="C536" s="615"/>
      <c r="D536" s="616"/>
      <c r="E536" s="620" t="s">
        <v>1198</v>
      </c>
      <c r="F536" s="12"/>
      <c r="G536" s="12" t="s">
        <v>1192</v>
      </c>
      <c r="H536" s="12"/>
      <c r="I536" s="618"/>
      <c r="J536" s="619"/>
      <c r="K536" s="619"/>
      <c r="L536" s="619"/>
      <c r="M536" s="619"/>
      <c r="N536" s="619"/>
      <c r="O536" s="619"/>
      <c r="P536" s="619"/>
      <c r="Q536" s="619"/>
      <c r="R536" s="619"/>
      <c r="S536" s="619"/>
      <c r="T536" s="619"/>
      <c r="U536" s="619"/>
      <c r="V536" s="619"/>
      <c r="W536" s="619"/>
      <c r="X536" s="619"/>
      <c r="Y536" s="619"/>
      <c r="Z536" s="619"/>
      <c r="AA536" s="619"/>
      <c r="AB536" s="619"/>
      <c r="AC536" s="619"/>
      <c r="AD536" s="619"/>
      <c r="AE536" s="619"/>
      <c r="AF536" s="619"/>
      <c r="AG536" s="619"/>
      <c r="AH536" s="619"/>
      <c r="AI536" s="619"/>
      <c r="AJ536" s="619"/>
      <c r="AK536" s="619"/>
      <c r="AL536" s="619"/>
      <c r="AM536" s="619"/>
      <c r="AN536" s="619"/>
      <c r="AO536" s="619"/>
      <c r="AP536" s="619"/>
      <c r="AQ536" s="619"/>
      <c r="AR536" s="619"/>
      <c r="AS536" s="619"/>
      <c r="AT536" s="619"/>
      <c r="AU536" s="619"/>
      <c r="AV536" s="619"/>
      <c r="AW536" s="619"/>
      <c r="AX536" s="619"/>
      <c r="AY536" s="619"/>
      <c r="AZ536" s="619"/>
      <c r="BA536" s="619"/>
      <c r="BB536" s="619"/>
      <c r="BC536" s="619"/>
      <c r="BD536" s="619"/>
      <c r="BE536" s="619"/>
      <c r="BF536" s="619"/>
      <c r="BG536" s="619"/>
      <c r="BH536" s="619"/>
      <c r="BI536" s="619"/>
      <c r="BJ536" s="619"/>
      <c r="BK536" s="619"/>
      <c r="BL536" s="619"/>
      <c r="BM536" s="619"/>
      <c r="BN536" s="619"/>
      <c r="BO536" s="619"/>
      <c r="BP536" s="619"/>
      <c r="BQ536" s="619"/>
      <c r="BR536" s="12"/>
    </row>
    <row r="537" spans="1:70" s="14" customFormat="1" ht="12.75" customHeight="1" x14ac:dyDescent="0.3">
      <c r="A537" s="12"/>
      <c r="B537" s="12"/>
      <c r="C537" s="615"/>
      <c r="D537" s="616"/>
      <c r="E537" s="12" t="str">
        <f>E536</f>
        <v>3. Gas NFU</v>
      </c>
      <c r="F537" s="12">
        <f ca="1">-(F522-F520)</f>
        <v>-235336.06712880079</v>
      </c>
      <c r="G537" s="12" t="s">
        <v>1213</v>
      </c>
      <c r="H537" s="12"/>
      <c r="I537" s="618"/>
      <c r="J537" s="619"/>
      <c r="K537" s="619"/>
      <c r="L537" s="619"/>
      <c r="M537" s="619"/>
      <c r="N537" s="619"/>
      <c r="O537" s="619"/>
      <c r="P537" s="619"/>
      <c r="Q537" s="619"/>
      <c r="R537" s="619"/>
      <c r="S537" s="619"/>
      <c r="T537" s="619"/>
      <c r="U537" s="619"/>
      <c r="V537" s="619"/>
      <c r="W537" s="619"/>
      <c r="X537" s="619"/>
      <c r="Y537" s="619"/>
      <c r="Z537" s="619"/>
      <c r="AA537" s="619"/>
      <c r="AB537" s="619"/>
      <c r="AC537" s="619"/>
      <c r="AD537" s="619"/>
      <c r="AE537" s="619"/>
      <c r="AF537" s="619"/>
      <c r="AG537" s="619"/>
      <c r="AH537" s="619"/>
      <c r="AI537" s="619"/>
      <c r="AJ537" s="619"/>
      <c r="AK537" s="619"/>
      <c r="AL537" s="619"/>
      <c r="AM537" s="619"/>
      <c r="AN537" s="619"/>
      <c r="AO537" s="619"/>
      <c r="AP537" s="619"/>
      <c r="AQ537" s="619"/>
      <c r="AR537" s="619"/>
      <c r="AS537" s="619"/>
      <c r="AT537" s="619"/>
      <c r="AU537" s="619"/>
      <c r="AV537" s="619"/>
      <c r="AW537" s="619"/>
      <c r="AX537" s="619"/>
      <c r="AY537" s="619"/>
      <c r="AZ537" s="619"/>
      <c r="BA537" s="619"/>
      <c r="BB537" s="619"/>
      <c r="BC537" s="619"/>
      <c r="BD537" s="619"/>
      <c r="BE537" s="619"/>
      <c r="BF537" s="619"/>
      <c r="BG537" s="619"/>
      <c r="BH537" s="619"/>
      <c r="BI537" s="619"/>
      <c r="BJ537" s="619"/>
      <c r="BK537" s="619"/>
      <c r="BL537" s="619"/>
      <c r="BM537" s="619"/>
      <c r="BN537" s="619"/>
      <c r="BO537" s="619"/>
      <c r="BP537" s="619"/>
      <c r="BQ537" s="619"/>
      <c r="BR537" s="12"/>
    </row>
    <row r="538" spans="1:70" s="14" customFormat="1" ht="12.75" customHeight="1" x14ac:dyDescent="0.3">
      <c r="A538" s="383"/>
      <c r="B538" s="383"/>
      <c r="C538" s="501"/>
      <c r="D538" s="379"/>
      <c r="E538" s="383"/>
      <c r="F538" s="622"/>
      <c r="G538" s="383"/>
      <c r="AB538" s="502"/>
      <c r="AC538" s="502"/>
      <c r="AD538" s="502"/>
      <c r="AE538" s="502"/>
      <c r="AF538" s="502"/>
      <c r="AG538" s="502"/>
      <c r="AH538" s="502"/>
      <c r="AI538" s="502"/>
      <c r="AJ538" s="502"/>
      <c r="AK538" s="502"/>
      <c r="AL538" s="502"/>
      <c r="AM538" s="502"/>
      <c r="AN538" s="502"/>
      <c r="AO538" s="502"/>
      <c r="AP538" s="502"/>
      <c r="AQ538" s="502"/>
      <c r="AR538" s="502"/>
      <c r="AS538" s="502"/>
      <c r="AT538" s="502"/>
      <c r="AU538" s="502"/>
      <c r="AV538" s="502"/>
      <c r="AW538" s="502"/>
      <c r="AX538" s="502"/>
      <c r="AY538" s="502"/>
      <c r="AZ538" s="502"/>
      <c r="BA538" s="502"/>
      <c r="BB538" s="502"/>
      <c r="BC538" s="502"/>
      <c r="BD538" s="502"/>
      <c r="BE538" s="502"/>
      <c r="BF538" s="502"/>
      <c r="BG538" s="502"/>
      <c r="BH538" s="502"/>
      <c r="BI538" s="502"/>
      <c r="BJ538" s="502"/>
      <c r="BK538" s="502"/>
      <c r="BL538" s="502"/>
      <c r="BM538" s="502"/>
      <c r="BN538" s="502"/>
      <c r="BO538" s="502"/>
      <c r="BP538" s="502"/>
      <c r="BQ538" s="502"/>
      <c r="BR538" s="383"/>
    </row>
    <row r="539" spans="1:70" ht="12.75" customHeight="1" x14ac:dyDescent="0.3">
      <c r="E539" s="138" t="s">
        <v>1199</v>
      </c>
      <c r="G539" s="47" t="s">
        <v>1192</v>
      </c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</row>
    <row r="540" spans="1:70" ht="12.75" customHeight="1" x14ac:dyDescent="0.3">
      <c r="E540" s="12" t="str">
        <f>E539</f>
        <v>4. GRFF (IPCC mid-points)</v>
      </c>
      <c r="F540" s="47">
        <f ca="1">-(F528+F534+F537)</f>
        <v>-36566852.350942649</v>
      </c>
      <c r="G540" s="47" t="s">
        <v>1213</v>
      </c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</row>
    <row r="541" spans="1:70" ht="12.75" customHeight="1" x14ac:dyDescent="0.3"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</row>
    <row r="542" spans="1:70" ht="12.75" customHeight="1" x14ac:dyDescent="0.3">
      <c r="E542" s="138" t="s">
        <v>1200</v>
      </c>
      <c r="G542" s="47" t="s">
        <v>1192</v>
      </c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</row>
    <row r="543" spans="1:70" ht="12.75" customHeight="1" x14ac:dyDescent="0.3">
      <c r="E543" s="12" t="str">
        <f>E542</f>
        <v>5. Spacing Gap</v>
      </c>
      <c r="F543" s="47">
        <v>0</v>
      </c>
      <c r="G543" s="47" t="s">
        <v>1213</v>
      </c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</row>
    <row r="544" spans="1:70" ht="12.75" customHeight="1" x14ac:dyDescent="0.3">
      <c r="E544" s="12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</row>
    <row r="545" spans="1:70" ht="12.75" customHeight="1" x14ac:dyDescent="0.3">
      <c r="A545" s="2"/>
      <c r="B545" s="2"/>
      <c r="C545" s="91"/>
      <c r="D545" s="75"/>
      <c r="E545" s="138" t="s">
        <v>1201</v>
      </c>
      <c r="F545" s="75"/>
      <c r="G545" s="75" t="s">
        <v>1192</v>
      </c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418"/>
      <c r="AC545" s="418"/>
      <c r="AD545" s="418"/>
      <c r="AE545" s="418"/>
      <c r="AF545" s="418"/>
      <c r="AG545" s="418"/>
      <c r="AH545" s="418"/>
      <c r="AI545" s="418"/>
      <c r="AJ545" s="418"/>
      <c r="AK545" s="418"/>
      <c r="AL545" s="418"/>
      <c r="AM545" s="418"/>
      <c r="AN545" s="418"/>
      <c r="AO545" s="418"/>
      <c r="AP545" s="418"/>
      <c r="AQ545" s="418"/>
      <c r="AR545" s="418"/>
      <c r="AS545" s="418"/>
      <c r="AT545" s="418"/>
      <c r="AU545" s="418"/>
      <c r="AV545" s="418"/>
      <c r="AW545" s="418"/>
      <c r="AX545" s="418"/>
      <c r="AY545" s="418"/>
      <c r="AZ545" s="418"/>
      <c r="BA545" s="418"/>
      <c r="BB545" s="418"/>
      <c r="BC545" s="418"/>
      <c r="BD545" s="418"/>
      <c r="BE545" s="418"/>
      <c r="BF545" s="418"/>
      <c r="BG545" s="418"/>
      <c r="BH545" s="418"/>
      <c r="BI545" s="418"/>
      <c r="BJ545" s="418"/>
      <c r="BK545" s="418"/>
      <c r="BL545" s="418"/>
      <c r="BM545" s="418"/>
      <c r="BN545" s="418"/>
      <c r="BO545" s="418"/>
      <c r="BP545" s="418"/>
      <c r="BQ545" s="418"/>
      <c r="BR545" s="75"/>
    </row>
    <row r="546" spans="1:70" ht="12.75" customHeight="1" x14ac:dyDescent="0.3">
      <c r="A546" s="2"/>
      <c r="B546" s="2"/>
      <c r="C546" s="91"/>
      <c r="D546" s="75"/>
      <c r="E546" s="12" t="str">
        <f>E545</f>
        <v>6. GRFF (IPCC mid-points)</v>
      </c>
      <c r="F546" s="75">
        <f ca="1">-F540</f>
        <v>36566852.350942649</v>
      </c>
      <c r="G546" s="75" t="s">
        <v>1213</v>
      </c>
      <c r="H546" s="402"/>
      <c r="I546" s="422"/>
      <c r="J546" s="422"/>
      <c r="K546" s="422"/>
      <c r="L546" s="402"/>
      <c r="M546" s="422"/>
      <c r="N546" s="422"/>
      <c r="O546" s="422"/>
      <c r="P546" s="402"/>
      <c r="Q546" s="422"/>
      <c r="R546" s="422"/>
      <c r="S546" s="422"/>
      <c r="T546" s="402"/>
      <c r="U546" s="422"/>
      <c r="V546" s="422"/>
      <c r="W546" s="422"/>
      <c r="X546" s="402"/>
      <c r="Y546" s="422"/>
      <c r="Z546" s="422"/>
      <c r="AA546" s="422"/>
      <c r="AB546" s="418"/>
      <c r="AC546" s="418"/>
      <c r="AD546" s="418"/>
      <c r="AE546" s="418"/>
      <c r="AF546" s="418"/>
      <c r="AG546" s="418"/>
      <c r="AH546" s="418"/>
      <c r="AI546" s="418"/>
      <c r="AJ546" s="418"/>
      <c r="AK546" s="418"/>
      <c r="AL546" s="418"/>
      <c r="AM546" s="418"/>
      <c r="AN546" s="418"/>
      <c r="AO546" s="418"/>
      <c r="AP546" s="418"/>
      <c r="AQ546" s="418"/>
      <c r="AR546" s="418"/>
      <c r="AS546" s="418"/>
      <c r="AT546" s="418"/>
      <c r="AU546" s="418"/>
      <c r="AV546" s="418"/>
      <c r="AW546" s="418"/>
      <c r="AX546" s="418"/>
      <c r="AY546" s="418"/>
      <c r="AZ546" s="418"/>
      <c r="BA546" s="418"/>
      <c r="BB546" s="418"/>
      <c r="BC546" s="418"/>
      <c r="BD546" s="418"/>
      <c r="BE546" s="418"/>
      <c r="BF546" s="418"/>
      <c r="BG546" s="418"/>
      <c r="BH546" s="418"/>
      <c r="BI546" s="418"/>
      <c r="BJ546" s="418"/>
      <c r="BK546" s="418"/>
      <c r="BL546" s="418"/>
      <c r="BM546" s="418"/>
      <c r="BN546" s="418"/>
      <c r="BO546" s="418"/>
      <c r="BP546" s="418"/>
      <c r="BQ546" s="418"/>
      <c r="BR546" s="75"/>
    </row>
    <row r="547" spans="1:70" ht="12.75" customHeight="1" x14ac:dyDescent="0.3">
      <c r="A547" s="2"/>
      <c r="B547" s="2"/>
      <c r="C547" s="91"/>
      <c r="D547" s="75"/>
      <c r="E547" s="12"/>
      <c r="F547" s="75"/>
      <c r="G547" s="75"/>
      <c r="H547" s="402"/>
      <c r="I547" s="422"/>
      <c r="J547" s="422"/>
      <c r="K547" s="422"/>
      <c r="L547" s="402"/>
      <c r="M547" s="422"/>
      <c r="N547" s="422"/>
      <c r="O547" s="422"/>
      <c r="P547" s="402"/>
      <c r="Q547" s="422"/>
      <c r="R547" s="422"/>
      <c r="S547" s="422"/>
      <c r="T547" s="402"/>
      <c r="U547" s="422"/>
      <c r="V547" s="422"/>
      <c r="W547" s="422"/>
      <c r="X547" s="402"/>
      <c r="Y547" s="422"/>
      <c r="Z547" s="422"/>
      <c r="AA547" s="422"/>
      <c r="AB547" s="418"/>
      <c r="AC547" s="418"/>
      <c r="AD547" s="418"/>
      <c r="AE547" s="418"/>
      <c r="AF547" s="418"/>
      <c r="AG547" s="418"/>
      <c r="AH547" s="418"/>
      <c r="AI547" s="418"/>
      <c r="AJ547" s="418"/>
      <c r="AK547" s="418"/>
      <c r="AL547" s="418"/>
      <c r="AM547" s="418"/>
      <c r="AN547" s="418"/>
      <c r="AO547" s="418"/>
      <c r="AP547" s="418"/>
      <c r="AQ547" s="418"/>
      <c r="AR547" s="418"/>
      <c r="AS547" s="418"/>
      <c r="AT547" s="418"/>
      <c r="AU547" s="418"/>
      <c r="AV547" s="418"/>
      <c r="AW547" s="418"/>
      <c r="AX547" s="418"/>
      <c r="AY547" s="418"/>
      <c r="AZ547" s="418"/>
      <c r="BA547" s="418"/>
      <c r="BB547" s="418"/>
      <c r="BC547" s="418"/>
      <c r="BD547" s="418"/>
      <c r="BE547" s="418"/>
      <c r="BF547" s="418"/>
      <c r="BG547" s="418"/>
      <c r="BH547" s="418"/>
      <c r="BI547" s="418"/>
      <c r="BJ547" s="418"/>
      <c r="BK547" s="418"/>
      <c r="BL547" s="418"/>
      <c r="BM547" s="418"/>
      <c r="BN547" s="418"/>
      <c r="BO547" s="418"/>
      <c r="BP547" s="418"/>
      <c r="BQ547" s="418"/>
      <c r="BR547" s="75"/>
    </row>
    <row r="548" spans="1:70" ht="12.75" customHeight="1" x14ac:dyDescent="0.3">
      <c r="E548" s="310" t="str">
        <f xml:space="preserve"> E$527</f>
        <v xml:space="preserve">BP Coal Emissions </v>
      </c>
      <c r="F548" s="310">
        <f ca="1" xml:space="preserve"> F$527</f>
        <v>16189365.065655926</v>
      </c>
      <c r="G548" s="310" t="str">
        <f xml:space="preserve"> G$527</f>
        <v>e3tons co2e</v>
      </c>
      <c r="I548" s="514"/>
    </row>
    <row r="549" spans="1:70" ht="12.75" customHeight="1" x14ac:dyDescent="0.3">
      <c r="E549" s="310" t="str">
        <f xml:space="preserve"> E$285</f>
        <v>BP Production-Consumption Comparison</v>
      </c>
      <c r="F549" s="486">
        <f xml:space="preserve"> F$285</f>
        <v>6.1563270290016021E-2</v>
      </c>
      <c r="G549" s="310" t="str">
        <f xml:space="preserve"> G$285</f>
        <v>%</v>
      </c>
      <c r="I549" s="514"/>
    </row>
    <row r="550" spans="1:70" ht="12.75" customHeight="1" x14ac:dyDescent="0.3">
      <c r="E550" s="138" t="s">
        <v>1202</v>
      </c>
      <c r="F550" s="75"/>
      <c r="G550" s="75" t="s">
        <v>1192</v>
      </c>
      <c r="I550" s="514"/>
    </row>
    <row r="551" spans="1:70" ht="12.75" customHeight="1" x14ac:dyDescent="0.3">
      <c r="E551" s="47" t="str">
        <f>E550</f>
        <v>7. Coal Stock</v>
      </c>
      <c r="F551" s="47">
        <f ca="1">-(F548*F549)</f>
        <v>-996670.2573607188</v>
      </c>
      <c r="G551" s="310" t="str">
        <f xml:space="preserve"> G$527</f>
        <v>e3tons co2e</v>
      </c>
      <c r="I551" s="514"/>
    </row>
    <row r="552" spans="1:70" ht="12.75" customHeight="1" x14ac:dyDescent="0.3">
      <c r="I552" s="514"/>
    </row>
    <row r="553" spans="1:70" ht="12.75" customHeight="1" x14ac:dyDescent="0.3">
      <c r="E553" s="47" t="s">
        <v>1226</v>
      </c>
      <c r="F553" s="47">
        <f ca="1">F548+F551</f>
        <v>15192694.808295207</v>
      </c>
      <c r="G553" s="310" t="str">
        <f xml:space="preserve"> G$527</f>
        <v>e3tons co2e</v>
      </c>
      <c r="I553" s="514"/>
    </row>
    <row r="554" spans="1:70" ht="12.75" customHeight="1" x14ac:dyDescent="0.3">
      <c r="E554" s="310" t="str">
        <f xml:space="preserve"> E$340</f>
        <v>BP Coal Carbon Intensity Deficit</v>
      </c>
      <c r="F554" s="486">
        <f xml:space="preserve"> F$340</f>
        <v>0.14347276001421866</v>
      </c>
      <c r="G554" s="310" t="str">
        <f xml:space="preserve"> G$340</f>
        <v>%</v>
      </c>
      <c r="I554" s="514"/>
    </row>
    <row r="555" spans="1:70" ht="12.75" customHeight="1" x14ac:dyDescent="0.3">
      <c r="E555" s="138" t="s">
        <v>1225</v>
      </c>
      <c r="F555" s="486"/>
      <c r="G555" s="310" t="s">
        <v>1192</v>
      </c>
      <c r="I555" s="514"/>
    </row>
    <row r="556" spans="1:70" ht="12.75" customHeight="1" x14ac:dyDescent="0.3">
      <c r="E556" s="47" t="str">
        <f>E555</f>
        <v>8. BP CI Divergence</v>
      </c>
      <c r="F556" s="47">
        <f ca="1">F553*-F554</f>
        <v>-2179737.8561998042</v>
      </c>
      <c r="G556" s="310" t="str">
        <f xml:space="preserve"> G$527</f>
        <v>e3tons co2e</v>
      </c>
      <c r="I556" s="514"/>
    </row>
    <row r="557" spans="1:70" ht="12.75" customHeight="1" x14ac:dyDescent="0.3">
      <c r="I557" s="514"/>
    </row>
    <row r="558" spans="1:70" ht="12.75" customHeight="1" x14ac:dyDescent="0.3">
      <c r="I558" s="514"/>
    </row>
    <row r="559" spans="1:70" ht="12.75" customHeight="1" x14ac:dyDescent="0.3">
      <c r="E559" s="310" t="str">
        <f xml:space="preserve"> E$51</f>
        <v>BP Emissions Comparison Basis</v>
      </c>
      <c r="F559" s="310">
        <f xml:space="preserve"> F$51</f>
        <v>34169.000782080679</v>
      </c>
      <c r="G559" s="310" t="str">
        <f xml:space="preserve"> G$51</f>
        <v>e6tonsco2e</v>
      </c>
      <c r="I559" s="514"/>
    </row>
    <row r="560" spans="1:70" ht="12.75" customHeight="1" x14ac:dyDescent="0.3">
      <c r="E560" s="301" t="str">
        <f xml:space="preserve"> 'General Inputs'!E$68</f>
        <v>Thousands in a million</v>
      </c>
      <c r="F560" s="301">
        <f xml:space="preserve"> 'General Inputs'!F$68</f>
        <v>1000</v>
      </c>
      <c r="G560" s="301" t="str">
        <f xml:space="preserve"> 'General Inputs'!G$68</f>
        <v>ratio</v>
      </c>
      <c r="I560" s="514"/>
    </row>
    <row r="561" spans="5:9" ht="12.75" customHeight="1" x14ac:dyDescent="0.3">
      <c r="E561" s="47" t="str">
        <f>E559</f>
        <v>BP Emissions Comparison Basis</v>
      </c>
      <c r="F561" s="47">
        <f>F559*F560</f>
        <v>34169000.78208068</v>
      </c>
      <c r="G561" s="47" t="s">
        <v>1213</v>
      </c>
      <c r="I561" s="514"/>
    </row>
    <row r="562" spans="5:9" ht="12.75" customHeight="1" x14ac:dyDescent="0.3">
      <c r="I562" s="514"/>
    </row>
    <row r="563" spans="5:9" ht="12.75" customHeight="1" x14ac:dyDescent="0.3">
      <c r="E563" s="310" t="str">
        <f xml:space="preserve"> E$546</f>
        <v>6. GRFF (IPCC mid-points)</v>
      </c>
      <c r="F563" s="310">
        <f ca="1" xml:space="preserve"> F$546</f>
        <v>36566852.350942649</v>
      </c>
      <c r="G563" s="310" t="str">
        <f xml:space="preserve"> G$546</f>
        <v>e3tons co2e</v>
      </c>
      <c r="I563" s="514"/>
    </row>
    <row r="564" spans="5:9" ht="12.75" customHeight="1" x14ac:dyDescent="0.3">
      <c r="E564" s="310" t="str">
        <f xml:space="preserve"> E$551</f>
        <v>7. Coal Stock</v>
      </c>
      <c r="F564" s="310">
        <f ca="1" xml:space="preserve"> F$551</f>
        <v>-996670.2573607188</v>
      </c>
      <c r="G564" s="310" t="str">
        <f xml:space="preserve"> G$551</f>
        <v>e3tons co2e</v>
      </c>
      <c r="I564" s="514"/>
    </row>
    <row r="565" spans="5:9" ht="12.75" customHeight="1" x14ac:dyDescent="0.3">
      <c r="E565" s="310" t="str">
        <f xml:space="preserve"> E$556</f>
        <v>8. BP CI Divergence</v>
      </c>
      <c r="F565" s="310">
        <f ca="1" xml:space="preserve"> F$556</f>
        <v>-2179737.8561998042</v>
      </c>
      <c r="G565" s="310" t="str">
        <f xml:space="preserve"> G$556</f>
        <v>e3tons co2e</v>
      </c>
      <c r="I565" s="514"/>
    </row>
    <row r="566" spans="5:9" ht="12.75" customHeight="1" x14ac:dyDescent="0.3">
      <c r="E566" s="47" t="s">
        <v>1227</v>
      </c>
      <c r="F566" s="47">
        <f ca="1">SUM(F563:F565)</f>
        <v>33390444.237382125</v>
      </c>
      <c r="G566" s="47" t="s">
        <v>1213</v>
      </c>
      <c r="I566" s="514"/>
    </row>
    <row r="567" spans="5:9" ht="12.75" customHeight="1" x14ac:dyDescent="0.3">
      <c r="E567" s="310" t="str">
        <f xml:space="preserve"> E$561</f>
        <v>BP Emissions Comparison Basis</v>
      </c>
      <c r="F567" s="310">
        <f xml:space="preserve"> F$561</f>
        <v>34169000.78208068</v>
      </c>
      <c r="G567" s="310" t="str">
        <f xml:space="preserve"> G$561</f>
        <v>e3tons co2e</v>
      </c>
      <c r="I567" s="514"/>
    </row>
    <row r="568" spans="5:9" ht="12.75" customHeight="1" x14ac:dyDescent="0.3">
      <c r="E568" s="138" t="s">
        <v>1228</v>
      </c>
      <c r="F568" s="486"/>
      <c r="G568" s="310" t="s">
        <v>1192</v>
      </c>
      <c r="I568" s="514"/>
    </row>
    <row r="569" spans="5:9" ht="12.75" customHeight="1" x14ac:dyDescent="0.3">
      <c r="E569" s="47" t="str">
        <f>E568</f>
        <v>9. Unexplained</v>
      </c>
      <c r="F569" s="47">
        <f ca="1">F567-F566</f>
        <v>778556.54469855502</v>
      </c>
      <c r="G569" s="310" t="str">
        <f xml:space="preserve"> G$527</f>
        <v>e3tons co2e</v>
      </c>
      <c r="I569" s="514"/>
    </row>
    <row r="570" spans="5:9" ht="12.75" customHeight="1" x14ac:dyDescent="0.3">
      <c r="I570" s="514"/>
    </row>
    <row r="571" spans="5:9" ht="12.75" customHeight="1" x14ac:dyDescent="0.3">
      <c r="E571" s="505" t="s">
        <v>1229</v>
      </c>
      <c r="F571" s="425"/>
      <c r="G571" s="425" t="s">
        <v>1192</v>
      </c>
      <c r="I571" s="514"/>
    </row>
    <row r="572" spans="5:9" ht="12.75" customHeight="1" x14ac:dyDescent="0.3">
      <c r="E572" s="425" t="str">
        <f>E571</f>
        <v>10. EIA end emissions estimate</v>
      </c>
      <c r="F572" s="425">
        <f>-F$567</f>
        <v>-34169000.78208068</v>
      </c>
      <c r="G572" s="425" t="str">
        <f xml:space="preserve"> G$684</f>
        <v>e3tons co2e</v>
      </c>
      <c r="I572" s="514"/>
    </row>
    <row r="573" spans="5:9" ht="12.75" customHeight="1" x14ac:dyDescent="0.3">
      <c r="I573" s="514"/>
    </row>
    <row r="574" spans="5:9" ht="12.75" customHeight="1" x14ac:dyDescent="0.3">
      <c r="E574" s="310" t="str">
        <f xml:space="preserve"> E$531</f>
        <v>1. BP IPCC mid-points pre-NFU</v>
      </c>
      <c r="F574" s="310">
        <f ca="1" xml:space="preserve"> F$531</f>
        <v>38543318.570088111</v>
      </c>
      <c r="G574" s="310" t="str">
        <f xml:space="preserve"> G$531</f>
        <v>e3tons co2e</v>
      </c>
      <c r="I574" s="514"/>
    </row>
    <row r="575" spans="5:9" ht="12.75" customHeight="1" x14ac:dyDescent="0.3">
      <c r="E575" s="310" t="str">
        <f xml:space="preserve"> E$534</f>
        <v>2. Oil NFU</v>
      </c>
      <c r="F575" s="310">
        <f ca="1" xml:space="preserve"> F$534</f>
        <v>-1741130.1520166621</v>
      </c>
      <c r="G575" s="310" t="str">
        <f xml:space="preserve"> G$534</f>
        <v>e3tons co2e</v>
      </c>
      <c r="I575" s="514"/>
    </row>
    <row r="576" spans="5:9" ht="12.75" customHeight="1" x14ac:dyDescent="0.3">
      <c r="E576" s="310" t="str">
        <f xml:space="preserve"> E$537</f>
        <v>3. Gas NFU</v>
      </c>
      <c r="F576" s="310">
        <f ca="1" xml:space="preserve"> F$537</f>
        <v>-235336.06712880079</v>
      </c>
      <c r="G576" s="310" t="str">
        <f xml:space="preserve"> G$537</f>
        <v>e3tons co2e</v>
      </c>
      <c r="I576" s="514"/>
    </row>
    <row r="577" spans="5:9" ht="12.75" customHeight="1" x14ac:dyDescent="0.3">
      <c r="E577" s="310" t="str">
        <f xml:space="preserve"> E$540</f>
        <v>4. GRFF (IPCC mid-points)</v>
      </c>
      <c r="F577" s="310">
        <f ca="1" xml:space="preserve"> F$540</f>
        <v>-36566852.350942649</v>
      </c>
      <c r="G577" s="310" t="str">
        <f xml:space="preserve"> G$540</f>
        <v>e3tons co2e</v>
      </c>
      <c r="I577" s="514"/>
    </row>
    <row r="578" spans="5:9" ht="12.75" customHeight="1" x14ac:dyDescent="0.3">
      <c r="E578" s="310" t="str">
        <f xml:space="preserve"> E$543</f>
        <v>5. Spacing Gap</v>
      </c>
      <c r="F578" s="310">
        <f xml:space="preserve"> F$543</f>
        <v>0</v>
      </c>
      <c r="G578" s="310" t="str">
        <f xml:space="preserve"> G$543</f>
        <v>e3tons co2e</v>
      </c>
      <c r="I578" s="514"/>
    </row>
    <row r="579" spans="5:9" ht="12.75" customHeight="1" x14ac:dyDescent="0.3">
      <c r="E579" s="310" t="str">
        <f xml:space="preserve"> E$546</f>
        <v>6. GRFF (IPCC mid-points)</v>
      </c>
      <c r="F579" s="310">
        <f ca="1" xml:space="preserve"> F$546</f>
        <v>36566852.350942649</v>
      </c>
      <c r="G579" s="310" t="str">
        <f xml:space="preserve"> G$546</f>
        <v>e3tons co2e</v>
      </c>
      <c r="I579" s="514"/>
    </row>
    <row r="580" spans="5:9" ht="12.75" customHeight="1" x14ac:dyDescent="0.3">
      <c r="E580" s="310" t="str">
        <f xml:space="preserve"> E$551</f>
        <v>7. Coal Stock</v>
      </c>
      <c r="F580" s="310">
        <f ca="1" xml:space="preserve"> F$551</f>
        <v>-996670.2573607188</v>
      </c>
      <c r="G580" s="310" t="str">
        <f xml:space="preserve"> G$551</f>
        <v>e3tons co2e</v>
      </c>
      <c r="I580" s="514"/>
    </row>
    <row r="581" spans="5:9" ht="12.75" customHeight="1" x14ac:dyDescent="0.3">
      <c r="E581" s="310" t="str">
        <f xml:space="preserve"> E$556</f>
        <v>8. BP CI Divergence</v>
      </c>
      <c r="F581" s="310">
        <f ca="1" xml:space="preserve"> F$556</f>
        <v>-2179737.8561998042</v>
      </c>
      <c r="G581" s="310" t="str">
        <f xml:space="preserve"> G$556</f>
        <v>e3tons co2e</v>
      </c>
      <c r="I581" s="514"/>
    </row>
    <row r="582" spans="5:9" ht="12.75" customHeight="1" x14ac:dyDescent="0.3">
      <c r="E582" s="310" t="str">
        <f xml:space="preserve"> E$569</f>
        <v>9. Unexplained</v>
      </c>
      <c r="F582" s="310">
        <f ca="1" xml:space="preserve"> F$569</f>
        <v>778556.54469855502</v>
      </c>
      <c r="G582" s="310" t="str">
        <f xml:space="preserve"> G$569</f>
        <v>e3tons co2e</v>
      </c>
      <c r="I582" s="514"/>
    </row>
    <row r="583" spans="5:9" ht="12.75" customHeight="1" x14ac:dyDescent="0.3">
      <c r="E583" s="310" t="str">
        <f xml:space="preserve"> E$572</f>
        <v>10. EIA end emissions estimate</v>
      </c>
      <c r="F583" s="310">
        <f xml:space="preserve"> F$572</f>
        <v>-34169000.78208068</v>
      </c>
      <c r="G583" s="310" t="str">
        <f xml:space="preserve"> G$572</f>
        <v>e3tons co2e</v>
      </c>
      <c r="I583" s="514"/>
    </row>
    <row r="584" spans="5:9" ht="12.75" customHeight="1" x14ac:dyDescent="0.3">
      <c r="E584" s="310"/>
      <c r="F584" s="310"/>
      <c r="G584" s="310"/>
      <c r="I584" s="514"/>
    </row>
    <row r="585" spans="5:9" ht="12.75" customHeight="1" x14ac:dyDescent="0.3">
      <c r="E585" s="301" t="str">
        <f xml:space="preserve"> 'General Inputs'!E$68</f>
        <v>Thousands in a million</v>
      </c>
      <c r="F585" s="301">
        <f xml:space="preserve"> 'General Inputs'!F$68</f>
        <v>1000</v>
      </c>
      <c r="G585" s="301" t="str">
        <f xml:space="preserve"> 'General Inputs'!G$68</f>
        <v>ratio</v>
      </c>
      <c r="I585" s="514"/>
    </row>
    <row r="586" spans="5:9" ht="12.75" customHeight="1" x14ac:dyDescent="0.3">
      <c r="E586" s="310"/>
      <c r="F586" s="310"/>
      <c r="G586" s="310"/>
      <c r="I586" s="514"/>
    </row>
    <row r="587" spans="5:9" ht="12.75" customHeight="1" x14ac:dyDescent="0.3">
      <c r="E587" s="310" t="str">
        <f>E574</f>
        <v>1. BP IPCC mid-points pre-NFU</v>
      </c>
      <c r="F587" s="625">
        <f ca="1">F574/($F$585*$F$585)</f>
        <v>38.543318570088111</v>
      </c>
      <c r="G587" s="310" t="s">
        <v>1217</v>
      </c>
      <c r="I587" s="514"/>
    </row>
    <row r="588" spans="5:9" ht="12.75" customHeight="1" x14ac:dyDescent="0.3">
      <c r="E588" s="310" t="str">
        <f t="shared" ref="E588:E596" si="405">E575</f>
        <v>2. Oil NFU</v>
      </c>
      <c r="F588" s="625">
        <f t="shared" ref="F588:F596" ca="1" si="406">F575/($F$585*$F$585)</f>
        <v>-1.741130152016662</v>
      </c>
      <c r="G588" s="310" t="s">
        <v>1217</v>
      </c>
      <c r="I588" s="514"/>
    </row>
    <row r="589" spans="5:9" ht="12.75" customHeight="1" x14ac:dyDescent="0.3">
      <c r="E589" s="310" t="str">
        <f t="shared" si="405"/>
        <v>3. Gas NFU</v>
      </c>
      <c r="F589" s="625">
        <f t="shared" ca="1" si="406"/>
        <v>-0.23533606712880079</v>
      </c>
      <c r="G589" s="310" t="s">
        <v>1217</v>
      </c>
      <c r="I589" s="514"/>
    </row>
    <row r="590" spans="5:9" ht="12.75" customHeight="1" x14ac:dyDescent="0.3">
      <c r="E590" s="310" t="str">
        <f t="shared" si="405"/>
        <v>4. GRFF (IPCC mid-points)</v>
      </c>
      <c r="F590" s="625">
        <f t="shared" ca="1" si="406"/>
        <v>-36.566852350942646</v>
      </c>
      <c r="G590" s="310" t="s">
        <v>1217</v>
      </c>
      <c r="I590" s="514"/>
    </row>
    <row r="591" spans="5:9" ht="12.75" customHeight="1" x14ac:dyDescent="0.3">
      <c r="E591" s="310" t="str">
        <f t="shared" si="405"/>
        <v>5. Spacing Gap</v>
      </c>
      <c r="F591" s="625">
        <f t="shared" si="406"/>
        <v>0</v>
      </c>
      <c r="G591" s="310" t="s">
        <v>1217</v>
      </c>
      <c r="I591" s="514"/>
    </row>
    <row r="592" spans="5:9" ht="12.75" customHeight="1" x14ac:dyDescent="0.3">
      <c r="E592" s="310" t="str">
        <f t="shared" si="405"/>
        <v>6. GRFF (IPCC mid-points)</v>
      </c>
      <c r="F592" s="625">
        <f t="shared" ca="1" si="406"/>
        <v>36.566852350942646</v>
      </c>
      <c r="G592" s="310" t="s">
        <v>1217</v>
      </c>
      <c r="I592" s="514"/>
    </row>
    <row r="593" spans="1:16384" s="75" customFormat="1" ht="12.75" customHeight="1" x14ac:dyDescent="0.3">
      <c r="A593" s="13"/>
      <c r="B593" s="13"/>
      <c r="C593" s="90"/>
      <c r="D593" s="47"/>
      <c r="E593" s="310" t="str">
        <f t="shared" si="405"/>
        <v>7. Coal Stock</v>
      </c>
      <c r="F593" s="625">
        <f t="shared" ca="1" si="406"/>
        <v>-0.99667025736071879</v>
      </c>
      <c r="G593" s="310" t="s">
        <v>1217</v>
      </c>
      <c r="H593" s="47"/>
      <c r="I593" s="514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128"/>
      <c r="AR593" s="128"/>
      <c r="AS593" s="128"/>
      <c r="AT593" s="128"/>
      <c r="AU593" s="128"/>
      <c r="AV593" s="128"/>
      <c r="AW593" s="128"/>
      <c r="AX593" s="128"/>
      <c r="AY593" s="128"/>
      <c r="AZ593" s="128"/>
      <c r="BA593" s="128"/>
      <c r="BB593" s="128"/>
      <c r="BC593" s="128"/>
      <c r="BD593" s="128"/>
      <c r="BE593" s="128"/>
      <c r="BF593" s="128"/>
      <c r="BG593" s="128"/>
      <c r="BH593" s="128"/>
      <c r="BI593" s="128"/>
      <c r="BJ593" s="128"/>
      <c r="BK593" s="128"/>
      <c r="BL593" s="128"/>
      <c r="BM593" s="128"/>
      <c r="BN593" s="128"/>
      <c r="BO593" s="128"/>
      <c r="BP593" s="128"/>
      <c r="BQ593" s="128"/>
      <c r="BR593" s="47"/>
    </row>
    <row r="594" spans="1:16384" s="75" customFormat="1" ht="12.75" customHeight="1" x14ac:dyDescent="0.3">
      <c r="A594" s="13"/>
      <c r="B594" s="13"/>
      <c r="C594" s="90"/>
      <c r="D594" s="47"/>
      <c r="E594" s="310" t="str">
        <f t="shared" si="405"/>
        <v>8. BP CI Divergence</v>
      </c>
      <c r="F594" s="625">
        <f t="shared" ca="1" si="406"/>
        <v>-2.1797378561998042</v>
      </c>
      <c r="G594" s="310" t="s">
        <v>1217</v>
      </c>
      <c r="H594" s="47"/>
      <c r="I594" s="514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128"/>
      <c r="AR594" s="128"/>
      <c r="AS594" s="128"/>
      <c r="AT594" s="128"/>
      <c r="AU594" s="128"/>
      <c r="AV594" s="128"/>
      <c r="AW594" s="128"/>
      <c r="AX594" s="128"/>
      <c r="AY594" s="128"/>
      <c r="AZ594" s="128"/>
      <c r="BA594" s="128"/>
      <c r="BB594" s="128"/>
      <c r="BC594" s="128"/>
      <c r="BD594" s="128"/>
      <c r="BE594" s="128"/>
      <c r="BF594" s="128"/>
      <c r="BG594" s="128"/>
      <c r="BH594" s="128"/>
      <c r="BI594" s="128"/>
      <c r="BJ594" s="128"/>
      <c r="BK594" s="128"/>
      <c r="BL594" s="128"/>
      <c r="BM594" s="128"/>
      <c r="BN594" s="128"/>
      <c r="BO594" s="128"/>
      <c r="BP594" s="128"/>
      <c r="BQ594" s="128"/>
      <c r="BR594" s="47"/>
    </row>
    <row r="595" spans="1:16384" s="75" customFormat="1" ht="12.75" customHeight="1" x14ac:dyDescent="0.3">
      <c r="A595" s="13"/>
      <c r="B595" s="13"/>
      <c r="C595" s="90"/>
      <c r="D595" s="47"/>
      <c r="E595" s="310" t="str">
        <f t="shared" si="405"/>
        <v>9. Unexplained</v>
      </c>
      <c r="F595" s="625">
        <f t="shared" ca="1" si="406"/>
        <v>0.77855654469855506</v>
      </c>
      <c r="G595" s="310" t="s">
        <v>1217</v>
      </c>
      <c r="H595" s="47"/>
      <c r="I595" s="514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128"/>
      <c r="AR595" s="128"/>
      <c r="AS595" s="128"/>
      <c r="AT595" s="128"/>
      <c r="AU595" s="128"/>
      <c r="AV595" s="128"/>
      <c r="AW595" s="128"/>
      <c r="AX595" s="128"/>
      <c r="AY595" s="128"/>
      <c r="AZ595" s="128"/>
      <c r="BA595" s="128"/>
      <c r="BB595" s="128"/>
      <c r="BC595" s="128"/>
      <c r="BD595" s="128"/>
      <c r="BE595" s="128"/>
      <c r="BF595" s="128"/>
      <c r="BG595" s="128"/>
      <c r="BH595" s="128"/>
      <c r="BI595" s="128"/>
      <c r="BJ595" s="128"/>
      <c r="BK595" s="128"/>
      <c r="BL595" s="128"/>
      <c r="BM595" s="128"/>
      <c r="BN595" s="128"/>
      <c r="BO595" s="128"/>
      <c r="BP595" s="128"/>
      <c r="BQ595" s="128"/>
      <c r="BR595" s="47"/>
    </row>
    <row r="596" spans="1:16384" s="75" customFormat="1" ht="12.75" customHeight="1" x14ac:dyDescent="0.3">
      <c r="A596" s="13"/>
      <c r="B596" s="13"/>
      <c r="C596" s="90"/>
      <c r="D596" s="47"/>
      <c r="E596" s="310" t="str">
        <f t="shared" si="405"/>
        <v>10. EIA end emissions estimate</v>
      </c>
      <c r="F596" s="625">
        <f t="shared" si="406"/>
        <v>-34.16900078208068</v>
      </c>
      <c r="G596" s="310" t="s">
        <v>1217</v>
      </c>
      <c r="H596" s="47"/>
      <c r="I596" s="514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128"/>
      <c r="AR596" s="128"/>
      <c r="AS596" s="128"/>
      <c r="AT596" s="128"/>
      <c r="AU596" s="128"/>
      <c r="AV596" s="128"/>
      <c r="AW596" s="128"/>
      <c r="AX596" s="128"/>
      <c r="AY596" s="128"/>
      <c r="AZ596" s="128"/>
      <c r="BA596" s="128"/>
      <c r="BB596" s="128"/>
      <c r="BC596" s="128"/>
      <c r="BD596" s="128"/>
      <c r="BE596" s="128"/>
      <c r="BF596" s="128"/>
      <c r="BG596" s="128"/>
      <c r="BH596" s="128"/>
      <c r="BI596" s="128"/>
      <c r="BJ596" s="128"/>
      <c r="BK596" s="128"/>
      <c r="BL596" s="128"/>
      <c r="BM596" s="128"/>
      <c r="BN596" s="128"/>
      <c r="BO596" s="128"/>
      <c r="BP596" s="128"/>
      <c r="BQ596" s="128"/>
      <c r="BR596" s="47"/>
    </row>
    <row r="597" spans="1:16384" s="75" customFormat="1" ht="12.75" customHeight="1" x14ac:dyDescent="0.3">
      <c r="A597" s="13"/>
      <c r="B597" s="13"/>
      <c r="C597" s="90"/>
      <c r="D597" s="47"/>
      <c r="E597" s="310"/>
      <c r="F597" s="310"/>
      <c r="G597" s="310"/>
      <c r="H597" s="47"/>
      <c r="I597" s="514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128"/>
      <c r="AQ597" s="128"/>
      <c r="AR597" s="128"/>
      <c r="AS597" s="128"/>
      <c r="AT597" s="128"/>
      <c r="AU597" s="128"/>
      <c r="AV597" s="128"/>
      <c r="AW597" s="128"/>
      <c r="AX597" s="128"/>
      <c r="AY597" s="128"/>
      <c r="AZ597" s="128"/>
      <c r="BA597" s="128"/>
      <c r="BB597" s="128"/>
      <c r="BC597" s="128"/>
      <c r="BD597" s="128"/>
      <c r="BE597" s="128"/>
      <c r="BF597" s="128"/>
      <c r="BG597" s="128"/>
      <c r="BH597" s="128"/>
      <c r="BI597" s="128"/>
      <c r="BJ597" s="128"/>
      <c r="BK597" s="128"/>
      <c r="BL597" s="128"/>
      <c r="BM597" s="128"/>
      <c r="BN597" s="128"/>
      <c r="BO597" s="128"/>
      <c r="BP597" s="128"/>
      <c r="BQ597" s="128"/>
      <c r="BR597" s="47"/>
    </row>
    <row r="598" spans="1:16384" s="14" customFormat="1" ht="12.75" customHeight="1" x14ac:dyDescent="0.3">
      <c r="A598" s="409" t="s">
        <v>981</v>
      </c>
      <c r="B598" s="409"/>
      <c r="C598" s="410"/>
      <c r="D598" s="9"/>
      <c r="E598" s="409"/>
      <c r="F598" s="409"/>
      <c r="G598" s="409"/>
      <c r="H598" s="409"/>
      <c r="I598" s="515"/>
      <c r="J598" s="289"/>
      <c r="K598" s="289"/>
      <c r="L598" s="289"/>
      <c r="M598" s="289"/>
      <c r="N598" s="289"/>
      <c r="O598" s="289"/>
      <c r="P598" s="289"/>
      <c r="Q598" s="289"/>
      <c r="R598" s="289"/>
      <c r="S598" s="289"/>
      <c r="T598" s="289"/>
      <c r="U598" s="289"/>
      <c r="V598" s="289"/>
      <c r="W598" s="289"/>
      <c r="X598" s="289"/>
      <c r="Y598" s="289"/>
      <c r="Z598" s="289"/>
      <c r="AA598" s="289"/>
      <c r="AB598" s="289"/>
      <c r="AC598" s="289"/>
      <c r="AD598" s="289"/>
      <c r="AE598" s="289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9"/>
      <c r="AP598" s="289"/>
      <c r="AQ598" s="289"/>
      <c r="AR598" s="289"/>
      <c r="AS598" s="289"/>
      <c r="AT598" s="289"/>
      <c r="AU598" s="289"/>
      <c r="AV598" s="289"/>
      <c r="AW598" s="289"/>
      <c r="AX598" s="289"/>
      <c r="AY598" s="289"/>
      <c r="AZ598" s="289"/>
      <c r="BA598" s="289"/>
      <c r="BB598" s="289"/>
      <c r="BC598" s="289"/>
      <c r="BD598" s="289"/>
      <c r="BE598" s="289"/>
      <c r="BF598" s="289"/>
      <c r="BG598" s="289"/>
      <c r="BH598" s="289"/>
      <c r="BI598" s="289"/>
      <c r="BJ598" s="289"/>
      <c r="BK598" s="289"/>
      <c r="BL598" s="289"/>
      <c r="BM598" s="289"/>
      <c r="BN598" s="289"/>
      <c r="BO598" s="289"/>
      <c r="BP598" s="289"/>
      <c r="BQ598" s="289"/>
      <c r="BR598" s="409"/>
    </row>
    <row r="599" spans="1:16384" s="14" customFormat="1" ht="12.75" customHeight="1" x14ac:dyDescent="0.3">
      <c r="A599" s="383"/>
      <c r="B599" s="383"/>
      <c r="C599" s="501"/>
      <c r="D599" s="379"/>
      <c r="E599" s="383"/>
      <c r="F599" s="383"/>
      <c r="G599" s="383"/>
      <c r="H599" s="383"/>
      <c r="I599" s="516"/>
      <c r="J599" s="502"/>
      <c r="K599" s="502"/>
      <c r="L599" s="502"/>
      <c r="M599" s="502"/>
      <c r="N599" s="502"/>
      <c r="O599" s="502"/>
      <c r="P599" s="502"/>
      <c r="Q599" s="502"/>
      <c r="R599" s="502"/>
      <c r="S599" s="502"/>
      <c r="T599" s="502"/>
      <c r="U599" s="502"/>
      <c r="V599" s="502"/>
      <c r="W599" s="502"/>
      <c r="X599" s="502"/>
      <c r="Y599" s="502"/>
      <c r="Z599" s="502"/>
      <c r="AA599" s="502"/>
      <c r="AB599" s="502"/>
      <c r="AC599" s="502"/>
      <c r="AD599" s="502"/>
      <c r="AE599" s="502"/>
      <c r="AF599" s="502"/>
      <c r="AG599" s="502"/>
      <c r="AH599" s="502"/>
      <c r="AI599" s="502"/>
      <c r="AJ599" s="502"/>
      <c r="AK599" s="502"/>
      <c r="AL599" s="502"/>
      <c r="AM599" s="502"/>
      <c r="AN599" s="502"/>
      <c r="AO599" s="502"/>
      <c r="AP599" s="502"/>
      <c r="AQ599" s="502"/>
      <c r="AR599" s="502"/>
      <c r="AS599" s="502"/>
      <c r="AT599" s="502"/>
      <c r="AU599" s="502"/>
      <c r="AV599" s="502"/>
      <c r="AW599" s="502"/>
      <c r="AX599" s="502"/>
      <c r="AY599" s="502"/>
      <c r="AZ599" s="502"/>
      <c r="BA599" s="502"/>
      <c r="BB599" s="502"/>
      <c r="BC599" s="502"/>
      <c r="BD599" s="502"/>
      <c r="BE599" s="502"/>
      <c r="BF599" s="502"/>
      <c r="BG599" s="502"/>
      <c r="BH599" s="502"/>
      <c r="BI599" s="502"/>
      <c r="BJ599" s="502"/>
      <c r="BK599" s="502"/>
      <c r="BL599" s="502"/>
      <c r="BM599" s="502"/>
      <c r="BN599" s="502"/>
      <c r="BO599" s="502"/>
      <c r="BP599" s="502"/>
      <c r="BQ599" s="502"/>
      <c r="BR599" s="383"/>
    </row>
    <row r="600" spans="1:16384" s="2" customFormat="1" ht="12.75" customHeight="1" x14ac:dyDescent="0.3">
      <c r="A600" s="2" t="s">
        <v>943</v>
      </c>
      <c r="B600" s="2" t="s">
        <v>1180</v>
      </c>
      <c r="D600" s="14"/>
      <c r="BS600" s="2" t="s">
        <v>943</v>
      </c>
      <c r="BT600" s="2" t="s">
        <v>943</v>
      </c>
      <c r="BU600" s="2" t="s">
        <v>943</v>
      </c>
      <c r="BV600" s="2" t="s">
        <v>943</v>
      </c>
      <c r="BW600" s="2" t="s">
        <v>943</v>
      </c>
      <c r="BX600" s="2" t="s">
        <v>943</v>
      </c>
      <c r="BY600" s="2" t="s">
        <v>943</v>
      </c>
      <c r="BZ600" s="2" t="s">
        <v>943</v>
      </c>
      <c r="CA600" s="2" t="s">
        <v>943</v>
      </c>
      <c r="CB600" s="2" t="s">
        <v>943</v>
      </c>
      <c r="CC600" s="2" t="s">
        <v>943</v>
      </c>
      <c r="CD600" s="2" t="s">
        <v>943</v>
      </c>
      <c r="CE600" s="2" t="s">
        <v>943</v>
      </c>
      <c r="CF600" s="2" t="s">
        <v>943</v>
      </c>
      <c r="CG600" s="2" t="s">
        <v>943</v>
      </c>
      <c r="CH600" s="2" t="s">
        <v>943</v>
      </c>
      <c r="CI600" s="2" t="s">
        <v>943</v>
      </c>
      <c r="CJ600" s="2" t="s">
        <v>943</v>
      </c>
      <c r="CK600" s="2" t="s">
        <v>943</v>
      </c>
      <c r="CL600" s="2" t="s">
        <v>943</v>
      </c>
      <c r="CM600" s="2" t="s">
        <v>943</v>
      </c>
      <c r="CN600" s="2" t="s">
        <v>943</v>
      </c>
      <c r="CO600" s="2" t="s">
        <v>943</v>
      </c>
      <c r="CP600" s="2" t="s">
        <v>943</v>
      </c>
      <c r="CQ600" s="2" t="s">
        <v>943</v>
      </c>
      <c r="CR600" s="2" t="s">
        <v>943</v>
      </c>
      <c r="CS600" s="2" t="s">
        <v>943</v>
      </c>
      <c r="CT600" s="2" t="s">
        <v>943</v>
      </c>
      <c r="CU600" s="2" t="s">
        <v>943</v>
      </c>
      <c r="CV600" s="2" t="s">
        <v>943</v>
      </c>
      <c r="CW600" s="2" t="s">
        <v>943</v>
      </c>
      <c r="CX600" s="2" t="s">
        <v>943</v>
      </c>
      <c r="CY600" s="2" t="s">
        <v>943</v>
      </c>
      <c r="CZ600" s="2" t="s">
        <v>943</v>
      </c>
      <c r="DA600" s="2" t="s">
        <v>943</v>
      </c>
      <c r="DB600" s="2" t="s">
        <v>943</v>
      </c>
      <c r="DC600" s="2" t="s">
        <v>943</v>
      </c>
      <c r="DD600" s="2" t="s">
        <v>943</v>
      </c>
      <c r="DE600" s="2" t="s">
        <v>943</v>
      </c>
      <c r="DF600" s="2" t="s">
        <v>943</v>
      </c>
      <c r="DG600" s="2" t="s">
        <v>943</v>
      </c>
      <c r="DH600" s="2" t="s">
        <v>943</v>
      </c>
      <c r="DI600" s="2" t="s">
        <v>943</v>
      </c>
      <c r="DJ600" s="2" t="s">
        <v>943</v>
      </c>
      <c r="DK600" s="2" t="s">
        <v>943</v>
      </c>
      <c r="DL600" s="2" t="s">
        <v>943</v>
      </c>
      <c r="DM600" s="2" t="s">
        <v>943</v>
      </c>
      <c r="DN600" s="2" t="s">
        <v>943</v>
      </c>
      <c r="DO600" s="2" t="s">
        <v>943</v>
      </c>
      <c r="DP600" s="2" t="s">
        <v>943</v>
      </c>
      <c r="DQ600" s="2" t="s">
        <v>943</v>
      </c>
      <c r="DR600" s="2" t="s">
        <v>943</v>
      </c>
      <c r="DS600" s="2" t="s">
        <v>943</v>
      </c>
      <c r="DT600" s="2" t="s">
        <v>943</v>
      </c>
      <c r="DU600" s="2" t="s">
        <v>943</v>
      </c>
      <c r="DV600" s="2" t="s">
        <v>943</v>
      </c>
      <c r="DW600" s="2" t="s">
        <v>943</v>
      </c>
      <c r="DX600" s="2" t="s">
        <v>943</v>
      </c>
      <c r="DY600" s="2" t="s">
        <v>943</v>
      </c>
      <c r="DZ600" s="2" t="s">
        <v>943</v>
      </c>
      <c r="EA600" s="2" t="s">
        <v>943</v>
      </c>
      <c r="EB600" s="2" t="s">
        <v>943</v>
      </c>
      <c r="EC600" s="2" t="s">
        <v>943</v>
      </c>
      <c r="ED600" s="2" t="s">
        <v>943</v>
      </c>
      <c r="EE600" s="2" t="s">
        <v>943</v>
      </c>
      <c r="EF600" s="2" t="s">
        <v>943</v>
      </c>
      <c r="EG600" s="2" t="s">
        <v>943</v>
      </c>
      <c r="EH600" s="2" t="s">
        <v>943</v>
      </c>
      <c r="EI600" s="2" t="s">
        <v>943</v>
      </c>
      <c r="EJ600" s="2" t="s">
        <v>943</v>
      </c>
      <c r="EK600" s="2" t="s">
        <v>943</v>
      </c>
      <c r="EL600" s="2" t="s">
        <v>943</v>
      </c>
      <c r="EM600" s="2" t="s">
        <v>943</v>
      </c>
      <c r="EN600" s="2" t="s">
        <v>943</v>
      </c>
      <c r="EO600" s="2" t="s">
        <v>943</v>
      </c>
      <c r="EP600" s="2" t="s">
        <v>943</v>
      </c>
      <c r="EQ600" s="2" t="s">
        <v>943</v>
      </c>
      <c r="ER600" s="2" t="s">
        <v>943</v>
      </c>
      <c r="ES600" s="2" t="s">
        <v>943</v>
      </c>
      <c r="ET600" s="2" t="s">
        <v>943</v>
      </c>
      <c r="EU600" s="2" t="s">
        <v>943</v>
      </c>
      <c r="EV600" s="2" t="s">
        <v>943</v>
      </c>
      <c r="EW600" s="2" t="s">
        <v>943</v>
      </c>
      <c r="EX600" s="2" t="s">
        <v>943</v>
      </c>
      <c r="EY600" s="2" t="s">
        <v>943</v>
      </c>
      <c r="EZ600" s="2" t="s">
        <v>943</v>
      </c>
      <c r="FA600" s="2" t="s">
        <v>943</v>
      </c>
      <c r="FB600" s="2" t="s">
        <v>943</v>
      </c>
      <c r="FC600" s="2" t="s">
        <v>943</v>
      </c>
      <c r="FD600" s="2" t="s">
        <v>943</v>
      </c>
      <c r="FE600" s="2" t="s">
        <v>943</v>
      </c>
      <c r="FF600" s="2" t="s">
        <v>943</v>
      </c>
      <c r="FG600" s="2" t="s">
        <v>943</v>
      </c>
      <c r="FH600" s="2" t="s">
        <v>943</v>
      </c>
      <c r="FI600" s="2" t="s">
        <v>943</v>
      </c>
      <c r="FJ600" s="2" t="s">
        <v>943</v>
      </c>
      <c r="FK600" s="2" t="s">
        <v>943</v>
      </c>
      <c r="FL600" s="2" t="s">
        <v>943</v>
      </c>
      <c r="FM600" s="2" t="s">
        <v>943</v>
      </c>
      <c r="FN600" s="2" t="s">
        <v>943</v>
      </c>
      <c r="FO600" s="2" t="s">
        <v>943</v>
      </c>
      <c r="FP600" s="2" t="s">
        <v>943</v>
      </c>
      <c r="FQ600" s="2" t="s">
        <v>943</v>
      </c>
      <c r="FR600" s="2" t="s">
        <v>943</v>
      </c>
      <c r="FS600" s="2" t="s">
        <v>943</v>
      </c>
      <c r="FT600" s="2" t="s">
        <v>943</v>
      </c>
      <c r="FU600" s="2" t="s">
        <v>943</v>
      </c>
      <c r="FV600" s="2" t="s">
        <v>943</v>
      </c>
      <c r="FW600" s="2" t="s">
        <v>943</v>
      </c>
      <c r="FX600" s="2" t="s">
        <v>943</v>
      </c>
      <c r="FY600" s="2" t="s">
        <v>943</v>
      </c>
      <c r="FZ600" s="2" t="s">
        <v>943</v>
      </c>
      <c r="GA600" s="2" t="s">
        <v>943</v>
      </c>
      <c r="GB600" s="2" t="s">
        <v>943</v>
      </c>
      <c r="GC600" s="2" t="s">
        <v>943</v>
      </c>
      <c r="GD600" s="2" t="s">
        <v>943</v>
      </c>
      <c r="GE600" s="2" t="s">
        <v>943</v>
      </c>
      <c r="GF600" s="2" t="s">
        <v>943</v>
      </c>
      <c r="GG600" s="2" t="s">
        <v>943</v>
      </c>
      <c r="GH600" s="2" t="s">
        <v>943</v>
      </c>
      <c r="GI600" s="2" t="s">
        <v>943</v>
      </c>
      <c r="GJ600" s="2" t="s">
        <v>943</v>
      </c>
      <c r="GK600" s="2" t="s">
        <v>943</v>
      </c>
      <c r="GL600" s="2" t="s">
        <v>943</v>
      </c>
      <c r="GM600" s="2" t="s">
        <v>943</v>
      </c>
      <c r="GN600" s="2" t="s">
        <v>943</v>
      </c>
      <c r="GO600" s="2" t="s">
        <v>943</v>
      </c>
      <c r="GP600" s="2" t="s">
        <v>943</v>
      </c>
      <c r="GQ600" s="2" t="s">
        <v>943</v>
      </c>
      <c r="GR600" s="2" t="s">
        <v>943</v>
      </c>
      <c r="GS600" s="2" t="s">
        <v>943</v>
      </c>
      <c r="GT600" s="2" t="s">
        <v>943</v>
      </c>
      <c r="GU600" s="2" t="s">
        <v>943</v>
      </c>
      <c r="GV600" s="2" t="s">
        <v>943</v>
      </c>
      <c r="GW600" s="2" t="s">
        <v>943</v>
      </c>
      <c r="GX600" s="2" t="s">
        <v>943</v>
      </c>
      <c r="GY600" s="2" t="s">
        <v>943</v>
      </c>
      <c r="GZ600" s="2" t="s">
        <v>943</v>
      </c>
      <c r="HA600" s="2" t="s">
        <v>943</v>
      </c>
      <c r="HB600" s="2" t="s">
        <v>943</v>
      </c>
      <c r="HC600" s="2" t="s">
        <v>943</v>
      </c>
      <c r="HD600" s="2" t="s">
        <v>943</v>
      </c>
      <c r="HE600" s="2" t="s">
        <v>943</v>
      </c>
      <c r="HF600" s="2" t="s">
        <v>943</v>
      </c>
      <c r="HG600" s="2" t="s">
        <v>943</v>
      </c>
      <c r="HH600" s="2" t="s">
        <v>943</v>
      </c>
      <c r="HI600" s="2" t="s">
        <v>943</v>
      </c>
      <c r="HJ600" s="2" t="s">
        <v>943</v>
      </c>
      <c r="HK600" s="2" t="s">
        <v>943</v>
      </c>
      <c r="HL600" s="2" t="s">
        <v>943</v>
      </c>
      <c r="HM600" s="2" t="s">
        <v>943</v>
      </c>
      <c r="HN600" s="2" t="s">
        <v>943</v>
      </c>
      <c r="HO600" s="2" t="s">
        <v>943</v>
      </c>
      <c r="HP600" s="2" t="s">
        <v>943</v>
      </c>
      <c r="HQ600" s="2" t="s">
        <v>943</v>
      </c>
      <c r="HR600" s="2" t="s">
        <v>943</v>
      </c>
      <c r="HS600" s="2" t="s">
        <v>943</v>
      </c>
      <c r="HT600" s="2" t="s">
        <v>943</v>
      </c>
      <c r="HU600" s="2" t="s">
        <v>943</v>
      </c>
      <c r="HV600" s="2" t="s">
        <v>943</v>
      </c>
      <c r="HW600" s="2" t="s">
        <v>943</v>
      </c>
      <c r="HX600" s="2" t="s">
        <v>943</v>
      </c>
      <c r="HY600" s="2" t="s">
        <v>943</v>
      </c>
      <c r="HZ600" s="2" t="s">
        <v>943</v>
      </c>
      <c r="IA600" s="2" t="s">
        <v>943</v>
      </c>
      <c r="IB600" s="2" t="s">
        <v>943</v>
      </c>
      <c r="IC600" s="2" t="s">
        <v>943</v>
      </c>
      <c r="ID600" s="2" t="s">
        <v>943</v>
      </c>
      <c r="IE600" s="2" t="s">
        <v>943</v>
      </c>
      <c r="IF600" s="2" t="s">
        <v>943</v>
      </c>
      <c r="IG600" s="2" t="s">
        <v>943</v>
      </c>
      <c r="IH600" s="2" t="s">
        <v>943</v>
      </c>
      <c r="II600" s="2" t="s">
        <v>943</v>
      </c>
      <c r="IJ600" s="2" t="s">
        <v>943</v>
      </c>
      <c r="IK600" s="2" t="s">
        <v>943</v>
      </c>
      <c r="IL600" s="2" t="s">
        <v>943</v>
      </c>
      <c r="IM600" s="2" t="s">
        <v>943</v>
      </c>
      <c r="IN600" s="2" t="s">
        <v>943</v>
      </c>
      <c r="IO600" s="2" t="s">
        <v>943</v>
      </c>
      <c r="IP600" s="2" t="s">
        <v>943</v>
      </c>
      <c r="IQ600" s="2" t="s">
        <v>943</v>
      </c>
      <c r="IR600" s="2" t="s">
        <v>943</v>
      </c>
      <c r="IS600" s="2" t="s">
        <v>943</v>
      </c>
      <c r="IT600" s="2" t="s">
        <v>943</v>
      </c>
      <c r="IU600" s="2" t="s">
        <v>943</v>
      </c>
      <c r="IV600" s="2" t="s">
        <v>943</v>
      </c>
      <c r="IW600" s="2" t="s">
        <v>943</v>
      </c>
      <c r="IX600" s="2" t="s">
        <v>943</v>
      </c>
      <c r="IY600" s="2" t="s">
        <v>943</v>
      </c>
      <c r="IZ600" s="2" t="s">
        <v>943</v>
      </c>
      <c r="JA600" s="2" t="s">
        <v>943</v>
      </c>
      <c r="JB600" s="2" t="s">
        <v>943</v>
      </c>
      <c r="JC600" s="2" t="s">
        <v>943</v>
      </c>
      <c r="JD600" s="2" t="s">
        <v>943</v>
      </c>
      <c r="JE600" s="2" t="s">
        <v>943</v>
      </c>
      <c r="JF600" s="2" t="s">
        <v>943</v>
      </c>
      <c r="JG600" s="2" t="s">
        <v>943</v>
      </c>
      <c r="JH600" s="2" t="s">
        <v>943</v>
      </c>
      <c r="JI600" s="2" t="s">
        <v>943</v>
      </c>
      <c r="JJ600" s="2" t="s">
        <v>943</v>
      </c>
      <c r="JK600" s="2" t="s">
        <v>943</v>
      </c>
      <c r="JL600" s="2" t="s">
        <v>943</v>
      </c>
      <c r="JM600" s="2" t="s">
        <v>943</v>
      </c>
      <c r="JN600" s="2" t="s">
        <v>943</v>
      </c>
      <c r="JO600" s="2" t="s">
        <v>943</v>
      </c>
      <c r="JP600" s="2" t="s">
        <v>943</v>
      </c>
      <c r="JQ600" s="2" t="s">
        <v>943</v>
      </c>
      <c r="JR600" s="2" t="s">
        <v>943</v>
      </c>
      <c r="JS600" s="2" t="s">
        <v>943</v>
      </c>
      <c r="JT600" s="2" t="s">
        <v>943</v>
      </c>
      <c r="JU600" s="2" t="s">
        <v>943</v>
      </c>
      <c r="JV600" s="2" t="s">
        <v>943</v>
      </c>
      <c r="JW600" s="2" t="s">
        <v>943</v>
      </c>
      <c r="JX600" s="2" t="s">
        <v>943</v>
      </c>
      <c r="JY600" s="2" t="s">
        <v>943</v>
      </c>
      <c r="JZ600" s="2" t="s">
        <v>943</v>
      </c>
      <c r="KA600" s="2" t="s">
        <v>943</v>
      </c>
      <c r="KB600" s="2" t="s">
        <v>943</v>
      </c>
      <c r="KC600" s="2" t="s">
        <v>943</v>
      </c>
      <c r="KD600" s="2" t="s">
        <v>943</v>
      </c>
      <c r="KE600" s="2" t="s">
        <v>943</v>
      </c>
      <c r="KF600" s="2" t="s">
        <v>943</v>
      </c>
      <c r="KG600" s="2" t="s">
        <v>943</v>
      </c>
      <c r="KH600" s="2" t="s">
        <v>943</v>
      </c>
      <c r="KI600" s="2" t="s">
        <v>943</v>
      </c>
      <c r="KJ600" s="2" t="s">
        <v>943</v>
      </c>
      <c r="KK600" s="2" t="s">
        <v>943</v>
      </c>
      <c r="KL600" s="2" t="s">
        <v>943</v>
      </c>
      <c r="KM600" s="2" t="s">
        <v>943</v>
      </c>
      <c r="KN600" s="2" t="s">
        <v>943</v>
      </c>
      <c r="KO600" s="2" t="s">
        <v>943</v>
      </c>
      <c r="KP600" s="2" t="s">
        <v>943</v>
      </c>
      <c r="KQ600" s="2" t="s">
        <v>943</v>
      </c>
      <c r="KR600" s="2" t="s">
        <v>943</v>
      </c>
      <c r="KS600" s="2" t="s">
        <v>943</v>
      </c>
      <c r="KT600" s="2" t="s">
        <v>943</v>
      </c>
      <c r="KU600" s="2" t="s">
        <v>943</v>
      </c>
      <c r="KV600" s="2" t="s">
        <v>943</v>
      </c>
      <c r="KW600" s="2" t="s">
        <v>943</v>
      </c>
      <c r="KX600" s="2" t="s">
        <v>943</v>
      </c>
      <c r="KY600" s="2" t="s">
        <v>943</v>
      </c>
      <c r="KZ600" s="2" t="s">
        <v>943</v>
      </c>
      <c r="LA600" s="2" t="s">
        <v>943</v>
      </c>
      <c r="LB600" s="2" t="s">
        <v>943</v>
      </c>
      <c r="LC600" s="2" t="s">
        <v>943</v>
      </c>
      <c r="LD600" s="2" t="s">
        <v>943</v>
      </c>
      <c r="LE600" s="2" t="s">
        <v>943</v>
      </c>
      <c r="LF600" s="2" t="s">
        <v>943</v>
      </c>
      <c r="LG600" s="2" t="s">
        <v>943</v>
      </c>
      <c r="LH600" s="2" t="s">
        <v>943</v>
      </c>
      <c r="LI600" s="2" t="s">
        <v>943</v>
      </c>
      <c r="LJ600" s="2" t="s">
        <v>943</v>
      </c>
      <c r="LK600" s="2" t="s">
        <v>943</v>
      </c>
      <c r="LL600" s="2" t="s">
        <v>943</v>
      </c>
      <c r="LM600" s="2" t="s">
        <v>943</v>
      </c>
      <c r="LN600" s="2" t="s">
        <v>943</v>
      </c>
      <c r="LO600" s="2" t="s">
        <v>943</v>
      </c>
      <c r="LP600" s="2" t="s">
        <v>943</v>
      </c>
      <c r="LQ600" s="2" t="s">
        <v>943</v>
      </c>
      <c r="LR600" s="2" t="s">
        <v>943</v>
      </c>
      <c r="LS600" s="2" t="s">
        <v>943</v>
      </c>
      <c r="LT600" s="2" t="s">
        <v>943</v>
      </c>
      <c r="LU600" s="2" t="s">
        <v>943</v>
      </c>
      <c r="LV600" s="2" t="s">
        <v>943</v>
      </c>
      <c r="LW600" s="2" t="s">
        <v>943</v>
      </c>
      <c r="LX600" s="2" t="s">
        <v>943</v>
      </c>
      <c r="LY600" s="2" t="s">
        <v>943</v>
      </c>
      <c r="LZ600" s="2" t="s">
        <v>943</v>
      </c>
      <c r="MA600" s="2" t="s">
        <v>943</v>
      </c>
      <c r="MB600" s="2" t="s">
        <v>943</v>
      </c>
      <c r="MC600" s="2" t="s">
        <v>943</v>
      </c>
      <c r="MD600" s="2" t="s">
        <v>943</v>
      </c>
      <c r="ME600" s="2" t="s">
        <v>943</v>
      </c>
      <c r="MF600" s="2" t="s">
        <v>943</v>
      </c>
      <c r="MG600" s="2" t="s">
        <v>943</v>
      </c>
      <c r="MH600" s="2" t="s">
        <v>943</v>
      </c>
      <c r="MI600" s="2" t="s">
        <v>943</v>
      </c>
      <c r="MJ600" s="2" t="s">
        <v>943</v>
      </c>
      <c r="MK600" s="2" t="s">
        <v>943</v>
      </c>
      <c r="ML600" s="2" t="s">
        <v>943</v>
      </c>
      <c r="MM600" s="2" t="s">
        <v>943</v>
      </c>
      <c r="MN600" s="2" t="s">
        <v>943</v>
      </c>
      <c r="MO600" s="2" t="s">
        <v>943</v>
      </c>
      <c r="MP600" s="2" t="s">
        <v>943</v>
      </c>
      <c r="MQ600" s="2" t="s">
        <v>943</v>
      </c>
      <c r="MR600" s="2" t="s">
        <v>943</v>
      </c>
      <c r="MS600" s="2" t="s">
        <v>943</v>
      </c>
      <c r="MT600" s="2" t="s">
        <v>943</v>
      </c>
      <c r="MU600" s="2" t="s">
        <v>943</v>
      </c>
      <c r="MV600" s="2" t="s">
        <v>943</v>
      </c>
      <c r="MW600" s="2" t="s">
        <v>943</v>
      </c>
      <c r="MX600" s="2" t="s">
        <v>943</v>
      </c>
      <c r="MY600" s="2" t="s">
        <v>943</v>
      </c>
      <c r="MZ600" s="2" t="s">
        <v>943</v>
      </c>
      <c r="NA600" s="2" t="s">
        <v>943</v>
      </c>
      <c r="NB600" s="2" t="s">
        <v>943</v>
      </c>
      <c r="NC600" s="2" t="s">
        <v>943</v>
      </c>
      <c r="ND600" s="2" t="s">
        <v>943</v>
      </c>
      <c r="NE600" s="2" t="s">
        <v>943</v>
      </c>
      <c r="NF600" s="2" t="s">
        <v>943</v>
      </c>
      <c r="NG600" s="2" t="s">
        <v>943</v>
      </c>
      <c r="NH600" s="2" t="s">
        <v>943</v>
      </c>
      <c r="NI600" s="2" t="s">
        <v>943</v>
      </c>
      <c r="NJ600" s="2" t="s">
        <v>943</v>
      </c>
      <c r="NK600" s="2" t="s">
        <v>943</v>
      </c>
      <c r="NL600" s="2" t="s">
        <v>943</v>
      </c>
      <c r="NM600" s="2" t="s">
        <v>943</v>
      </c>
      <c r="NN600" s="2" t="s">
        <v>943</v>
      </c>
      <c r="NO600" s="2" t="s">
        <v>943</v>
      </c>
      <c r="NP600" s="2" t="s">
        <v>943</v>
      </c>
      <c r="NQ600" s="2" t="s">
        <v>943</v>
      </c>
      <c r="NR600" s="2" t="s">
        <v>943</v>
      </c>
      <c r="NS600" s="2" t="s">
        <v>943</v>
      </c>
      <c r="NT600" s="2" t="s">
        <v>943</v>
      </c>
      <c r="NU600" s="2" t="s">
        <v>943</v>
      </c>
      <c r="NV600" s="2" t="s">
        <v>943</v>
      </c>
      <c r="NW600" s="2" t="s">
        <v>943</v>
      </c>
      <c r="NX600" s="2" t="s">
        <v>943</v>
      </c>
      <c r="NY600" s="2" t="s">
        <v>943</v>
      </c>
      <c r="NZ600" s="2" t="s">
        <v>943</v>
      </c>
      <c r="OA600" s="2" t="s">
        <v>943</v>
      </c>
      <c r="OB600" s="2" t="s">
        <v>943</v>
      </c>
      <c r="OC600" s="2" t="s">
        <v>943</v>
      </c>
      <c r="OD600" s="2" t="s">
        <v>943</v>
      </c>
      <c r="OE600" s="2" t="s">
        <v>943</v>
      </c>
      <c r="OF600" s="2" t="s">
        <v>943</v>
      </c>
      <c r="OG600" s="2" t="s">
        <v>943</v>
      </c>
      <c r="OH600" s="2" t="s">
        <v>943</v>
      </c>
      <c r="OI600" s="2" t="s">
        <v>943</v>
      </c>
      <c r="OJ600" s="2" t="s">
        <v>943</v>
      </c>
      <c r="OK600" s="2" t="s">
        <v>943</v>
      </c>
      <c r="OL600" s="2" t="s">
        <v>943</v>
      </c>
      <c r="OM600" s="2" t="s">
        <v>943</v>
      </c>
      <c r="ON600" s="2" t="s">
        <v>943</v>
      </c>
      <c r="OO600" s="2" t="s">
        <v>943</v>
      </c>
      <c r="OP600" s="2" t="s">
        <v>943</v>
      </c>
      <c r="OQ600" s="2" t="s">
        <v>943</v>
      </c>
      <c r="OR600" s="2" t="s">
        <v>943</v>
      </c>
      <c r="OS600" s="2" t="s">
        <v>943</v>
      </c>
      <c r="OT600" s="2" t="s">
        <v>943</v>
      </c>
      <c r="OU600" s="2" t="s">
        <v>943</v>
      </c>
      <c r="OV600" s="2" t="s">
        <v>943</v>
      </c>
      <c r="OW600" s="2" t="s">
        <v>943</v>
      </c>
      <c r="OX600" s="2" t="s">
        <v>943</v>
      </c>
      <c r="OY600" s="2" t="s">
        <v>943</v>
      </c>
      <c r="OZ600" s="2" t="s">
        <v>943</v>
      </c>
      <c r="PA600" s="2" t="s">
        <v>943</v>
      </c>
      <c r="PB600" s="2" t="s">
        <v>943</v>
      </c>
      <c r="PC600" s="2" t="s">
        <v>943</v>
      </c>
      <c r="PD600" s="2" t="s">
        <v>943</v>
      </c>
      <c r="PE600" s="2" t="s">
        <v>943</v>
      </c>
      <c r="PF600" s="2" t="s">
        <v>943</v>
      </c>
      <c r="PG600" s="2" t="s">
        <v>943</v>
      </c>
      <c r="PH600" s="2" t="s">
        <v>943</v>
      </c>
      <c r="PI600" s="2" t="s">
        <v>943</v>
      </c>
      <c r="PJ600" s="2" t="s">
        <v>943</v>
      </c>
      <c r="PK600" s="2" t="s">
        <v>943</v>
      </c>
      <c r="PL600" s="2" t="s">
        <v>943</v>
      </c>
      <c r="PM600" s="2" t="s">
        <v>943</v>
      </c>
      <c r="PN600" s="2" t="s">
        <v>943</v>
      </c>
      <c r="PO600" s="2" t="s">
        <v>943</v>
      </c>
      <c r="PP600" s="2" t="s">
        <v>943</v>
      </c>
      <c r="PQ600" s="2" t="s">
        <v>943</v>
      </c>
      <c r="PR600" s="2" t="s">
        <v>943</v>
      </c>
      <c r="PS600" s="2" t="s">
        <v>943</v>
      </c>
      <c r="PT600" s="2" t="s">
        <v>943</v>
      </c>
      <c r="PU600" s="2" t="s">
        <v>943</v>
      </c>
      <c r="PV600" s="2" t="s">
        <v>943</v>
      </c>
      <c r="PW600" s="2" t="s">
        <v>943</v>
      </c>
      <c r="PX600" s="2" t="s">
        <v>943</v>
      </c>
      <c r="PY600" s="2" t="s">
        <v>943</v>
      </c>
      <c r="PZ600" s="2" t="s">
        <v>943</v>
      </c>
      <c r="QA600" s="2" t="s">
        <v>943</v>
      </c>
      <c r="QB600" s="2" t="s">
        <v>943</v>
      </c>
      <c r="QC600" s="2" t="s">
        <v>943</v>
      </c>
      <c r="QD600" s="2" t="s">
        <v>943</v>
      </c>
      <c r="QE600" s="2" t="s">
        <v>943</v>
      </c>
      <c r="QF600" s="2" t="s">
        <v>943</v>
      </c>
      <c r="QG600" s="2" t="s">
        <v>943</v>
      </c>
      <c r="QH600" s="2" t="s">
        <v>943</v>
      </c>
      <c r="QI600" s="2" t="s">
        <v>943</v>
      </c>
      <c r="QJ600" s="2" t="s">
        <v>943</v>
      </c>
      <c r="QK600" s="2" t="s">
        <v>943</v>
      </c>
      <c r="QL600" s="2" t="s">
        <v>943</v>
      </c>
      <c r="QM600" s="2" t="s">
        <v>943</v>
      </c>
      <c r="QN600" s="2" t="s">
        <v>943</v>
      </c>
      <c r="QO600" s="2" t="s">
        <v>943</v>
      </c>
      <c r="QP600" s="2" t="s">
        <v>943</v>
      </c>
      <c r="QQ600" s="2" t="s">
        <v>943</v>
      </c>
      <c r="QR600" s="2" t="s">
        <v>943</v>
      </c>
      <c r="QS600" s="2" t="s">
        <v>943</v>
      </c>
      <c r="QT600" s="2" t="s">
        <v>943</v>
      </c>
      <c r="QU600" s="2" t="s">
        <v>943</v>
      </c>
      <c r="QV600" s="2" t="s">
        <v>943</v>
      </c>
      <c r="QW600" s="2" t="s">
        <v>943</v>
      </c>
      <c r="QX600" s="2" t="s">
        <v>943</v>
      </c>
      <c r="QY600" s="2" t="s">
        <v>943</v>
      </c>
      <c r="QZ600" s="2" t="s">
        <v>943</v>
      </c>
      <c r="RA600" s="2" t="s">
        <v>943</v>
      </c>
      <c r="RB600" s="2" t="s">
        <v>943</v>
      </c>
      <c r="RC600" s="2" t="s">
        <v>943</v>
      </c>
      <c r="RD600" s="2" t="s">
        <v>943</v>
      </c>
      <c r="RE600" s="2" t="s">
        <v>943</v>
      </c>
      <c r="RF600" s="2" t="s">
        <v>943</v>
      </c>
      <c r="RG600" s="2" t="s">
        <v>943</v>
      </c>
      <c r="RH600" s="2" t="s">
        <v>943</v>
      </c>
      <c r="RI600" s="2" t="s">
        <v>943</v>
      </c>
      <c r="RJ600" s="2" t="s">
        <v>943</v>
      </c>
      <c r="RK600" s="2" t="s">
        <v>943</v>
      </c>
      <c r="RL600" s="2" t="s">
        <v>943</v>
      </c>
      <c r="RM600" s="2" t="s">
        <v>943</v>
      </c>
      <c r="RN600" s="2" t="s">
        <v>943</v>
      </c>
      <c r="RO600" s="2" t="s">
        <v>943</v>
      </c>
      <c r="RP600" s="2" t="s">
        <v>943</v>
      </c>
      <c r="RQ600" s="2" t="s">
        <v>943</v>
      </c>
      <c r="RR600" s="2" t="s">
        <v>943</v>
      </c>
      <c r="RS600" s="2" t="s">
        <v>943</v>
      </c>
      <c r="RT600" s="2" t="s">
        <v>943</v>
      </c>
      <c r="RU600" s="2" t="s">
        <v>943</v>
      </c>
      <c r="RV600" s="2" t="s">
        <v>943</v>
      </c>
      <c r="RW600" s="2" t="s">
        <v>943</v>
      </c>
      <c r="RX600" s="2" t="s">
        <v>943</v>
      </c>
      <c r="RY600" s="2" t="s">
        <v>943</v>
      </c>
      <c r="RZ600" s="2" t="s">
        <v>943</v>
      </c>
      <c r="SA600" s="2" t="s">
        <v>943</v>
      </c>
      <c r="SB600" s="2" t="s">
        <v>943</v>
      </c>
      <c r="SC600" s="2" t="s">
        <v>943</v>
      </c>
      <c r="SD600" s="2" t="s">
        <v>943</v>
      </c>
      <c r="SE600" s="2" t="s">
        <v>943</v>
      </c>
      <c r="SF600" s="2" t="s">
        <v>943</v>
      </c>
      <c r="SG600" s="2" t="s">
        <v>943</v>
      </c>
      <c r="SH600" s="2" t="s">
        <v>943</v>
      </c>
      <c r="SI600" s="2" t="s">
        <v>943</v>
      </c>
      <c r="SJ600" s="2" t="s">
        <v>943</v>
      </c>
      <c r="SK600" s="2" t="s">
        <v>943</v>
      </c>
      <c r="SL600" s="2" t="s">
        <v>943</v>
      </c>
      <c r="SM600" s="2" t="s">
        <v>943</v>
      </c>
      <c r="SN600" s="2" t="s">
        <v>943</v>
      </c>
      <c r="SO600" s="2" t="s">
        <v>943</v>
      </c>
      <c r="SP600" s="2" t="s">
        <v>943</v>
      </c>
      <c r="SQ600" s="2" t="s">
        <v>943</v>
      </c>
      <c r="SR600" s="2" t="s">
        <v>943</v>
      </c>
      <c r="SS600" s="2" t="s">
        <v>943</v>
      </c>
      <c r="ST600" s="2" t="s">
        <v>943</v>
      </c>
      <c r="SU600" s="2" t="s">
        <v>943</v>
      </c>
      <c r="SV600" s="2" t="s">
        <v>943</v>
      </c>
      <c r="SW600" s="2" t="s">
        <v>943</v>
      </c>
      <c r="SX600" s="2" t="s">
        <v>943</v>
      </c>
      <c r="SY600" s="2" t="s">
        <v>943</v>
      </c>
      <c r="SZ600" s="2" t="s">
        <v>943</v>
      </c>
      <c r="TA600" s="2" t="s">
        <v>943</v>
      </c>
      <c r="TB600" s="2" t="s">
        <v>943</v>
      </c>
      <c r="TC600" s="2" t="s">
        <v>943</v>
      </c>
      <c r="TD600" s="2" t="s">
        <v>943</v>
      </c>
      <c r="TE600" s="2" t="s">
        <v>943</v>
      </c>
      <c r="TF600" s="2" t="s">
        <v>943</v>
      </c>
      <c r="TG600" s="2" t="s">
        <v>943</v>
      </c>
      <c r="TH600" s="2" t="s">
        <v>943</v>
      </c>
      <c r="TI600" s="2" t="s">
        <v>943</v>
      </c>
      <c r="TJ600" s="2" t="s">
        <v>943</v>
      </c>
      <c r="TK600" s="2" t="s">
        <v>943</v>
      </c>
      <c r="TL600" s="2" t="s">
        <v>943</v>
      </c>
      <c r="TM600" s="2" t="s">
        <v>943</v>
      </c>
      <c r="TN600" s="2" t="s">
        <v>943</v>
      </c>
      <c r="TO600" s="2" t="s">
        <v>943</v>
      </c>
      <c r="TP600" s="2" t="s">
        <v>943</v>
      </c>
      <c r="TQ600" s="2" t="s">
        <v>943</v>
      </c>
      <c r="TR600" s="2" t="s">
        <v>943</v>
      </c>
      <c r="TS600" s="2" t="s">
        <v>943</v>
      </c>
      <c r="TT600" s="2" t="s">
        <v>943</v>
      </c>
      <c r="TU600" s="2" t="s">
        <v>943</v>
      </c>
      <c r="TV600" s="2" t="s">
        <v>943</v>
      </c>
      <c r="TW600" s="2" t="s">
        <v>943</v>
      </c>
      <c r="TX600" s="2" t="s">
        <v>943</v>
      </c>
      <c r="TY600" s="2" t="s">
        <v>943</v>
      </c>
      <c r="TZ600" s="2" t="s">
        <v>943</v>
      </c>
      <c r="UA600" s="2" t="s">
        <v>943</v>
      </c>
      <c r="UB600" s="2" t="s">
        <v>943</v>
      </c>
      <c r="UC600" s="2" t="s">
        <v>943</v>
      </c>
      <c r="UD600" s="2" t="s">
        <v>943</v>
      </c>
      <c r="UE600" s="2" t="s">
        <v>943</v>
      </c>
      <c r="UF600" s="2" t="s">
        <v>943</v>
      </c>
      <c r="UG600" s="2" t="s">
        <v>943</v>
      </c>
      <c r="UH600" s="2" t="s">
        <v>943</v>
      </c>
      <c r="UI600" s="2" t="s">
        <v>943</v>
      </c>
      <c r="UJ600" s="2" t="s">
        <v>943</v>
      </c>
      <c r="UK600" s="2" t="s">
        <v>943</v>
      </c>
      <c r="UL600" s="2" t="s">
        <v>943</v>
      </c>
      <c r="UM600" s="2" t="s">
        <v>943</v>
      </c>
      <c r="UN600" s="2" t="s">
        <v>943</v>
      </c>
      <c r="UO600" s="2" t="s">
        <v>943</v>
      </c>
      <c r="UP600" s="2" t="s">
        <v>943</v>
      </c>
      <c r="UQ600" s="2" t="s">
        <v>943</v>
      </c>
      <c r="UR600" s="2" t="s">
        <v>943</v>
      </c>
      <c r="US600" s="2" t="s">
        <v>943</v>
      </c>
      <c r="UT600" s="2" t="s">
        <v>943</v>
      </c>
      <c r="UU600" s="2" t="s">
        <v>943</v>
      </c>
      <c r="UV600" s="2" t="s">
        <v>943</v>
      </c>
      <c r="UW600" s="2" t="s">
        <v>943</v>
      </c>
      <c r="UX600" s="2" t="s">
        <v>943</v>
      </c>
      <c r="UY600" s="2" t="s">
        <v>943</v>
      </c>
      <c r="UZ600" s="2" t="s">
        <v>943</v>
      </c>
      <c r="VA600" s="2" t="s">
        <v>943</v>
      </c>
      <c r="VB600" s="2" t="s">
        <v>943</v>
      </c>
      <c r="VC600" s="2" t="s">
        <v>943</v>
      </c>
      <c r="VD600" s="2" t="s">
        <v>943</v>
      </c>
      <c r="VE600" s="2" t="s">
        <v>943</v>
      </c>
      <c r="VF600" s="2" t="s">
        <v>943</v>
      </c>
      <c r="VG600" s="2" t="s">
        <v>943</v>
      </c>
      <c r="VH600" s="2" t="s">
        <v>943</v>
      </c>
      <c r="VI600" s="2" t="s">
        <v>943</v>
      </c>
      <c r="VJ600" s="2" t="s">
        <v>943</v>
      </c>
      <c r="VK600" s="2" t="s">
        <v>943</v>
      </c>
      <c r="VL600" s="2" t="s">
        <v>943</v>
      </c>
      <c r="VM600" s="2" t="s">
        <v>943</v>
      </c>
      <c r="VN600" s="2" t="s">
        <v>943</v>
      </c>
      <c r="VO600" s="2" t="s">
        <v>943</v>
      </c>
      <c r="VP600" s="2" t="s">
        <v>943</v>
      </c>
      <c r="VQ600" s="2" t="s">
        <v>943</v>
      </c>
      <c r="VR600" s="2" t="s">
        <v>943</v>
      </c>
      <c r="VS600" s="2" t="s">
        <v>943</v>
      </c>
      <c r="VT600" s="2" t="s">
        <v>943</v>
      </c>
      <c r="VU600" s="2" t="s">
        <v>943</v>
      </c>
      <c r="VV600" s="2" t="s">
        <v>943</v>
      </c>
      <c r="VW600" s="2" t="s">
        <v>943</v>
      </c>
      <c r="VX600" s="2" t="s">
        <v>943</v>
      </c>
      <c r="VY600" s="2" t="s">
        <v>943</v>
      </c>
      <c r="VZ600" s="2" t="s">
        <v>943</v>
      </c>
      <c r="WA600" s="2" t="s">
        <v>943</v>
      </c>
      <c r="WB600" s="2" t="s">
        <v>943</v>
      </c>
      <c r="WC600" s="2" t="s">
        <v>943</v>
      </c>
      <c r="WD600" s="2" t="s">
        <v>943</v>
      </c>
      <c r="WE600" s="2" t="s">
        <v>943</v>
      </c>
      <c r="WF600" s="2" t="s">
        <v>943</v>
      </c>
      <c r="WG600" s="2" t="s">
        <v>943</v>
      </c>
      <c r="WH600" s="2" t="s">
        <v>943</v>
      </c>
      <c r="WI600" s="2" t="s">
        <v>943</v>
      </c>
      <c r="WJ600" s="2" t="s">
        <v>943</v>
      </c>
      <c r="WK600" s="2" t="s">
        <v>943</v>
      </c>
      <c r="WL600" s="2" t="s">
        <v>943</v>
      </c>
      <c r="WM600" s="2" t="s">
        <v>943</v>
      </c>
      <c r="WN600" s="2" t="s">
        <v>943</v>
      </c>
      <c r="WO600" s="2" t="s">
        <v>943</v>
      </c>
      <c r="WP600" s="2" t="s">
        <v>943</v>
      </c>
      <c r="WQ600" s="2" t="s">
        <v>943</v>
      </c>
      <c r="WR600" s="2" t="s">
        <v>943</v>
      </c>
      <c r="WS600" s="2" t="s">
        <v>943</v>
      </c>
      <c r="WT600" s="2" t="s">
        <v>943</v>
      </c>
      <c r="WU600" s="2" t="s">
        <v>943</v>
      </c>
      <c r="WV600" s="2" t="s">
        <v>943</v>
      </c>
      <c r="WW600" s="2" t="s">
        <v>943</v>
      </c>
      <c r="WX600" s="2" t="s">
        <v>943</v>
      </c>
      <c r="WY600" s="2" t="s">
        <v>943</v>
      </c>
      <c r="WZ600" s="2" t="s">
        <v>943</v>
      </c>
      <c r="XA600" s="2" t="s">
        <v>943</v>
      </c>
      <c r="XB600" s="2" t="s">
        <v>943</v>
      </c>
      <c r="XC600" s="2" t="s">
        <v>943</v>
      </c>
      <c r="XD600" s="2" t="s">
        <v>943</v>
      </c>
      <c r="XE600" s="2" t="s">
        <v>943</v>
      </c>
      <c r="XF600" s="2" t="s">
        <v>943</v>
      </c>
      <c r="XG600" s="2" t="s">
        <v>943</v>
      </c>
      <c r="XH600" s="2" t="s">
        <v>943</v>
      </c>
      <c r="XI600" s="2" t="s">
        <v>943</v>
      </c>
      <c r="XJ600" s="2" t="s">
        <v>943</v>
      </c>
      <c r="XK600" s="2" t="s">
        <v>943</v>
      </c>
      <c r="XL600" s="2" t="s">
        <v>943</v>
      </c>
      <c r="XM600" s="2" t="s">
        <v>943</v>
      </c>
      <c r="XN600" s="2" t="s">
        <v>943</v>
      </c>
      <c r="XO600" s="2" t="s">
        <v>943</v>
      </c>
      <c r="XP600" s="2" t="s">
        <v>943</v>
      </c>
      <c r="XQ600" s="2" t="s">
        <v>943</v>
      </c>
      <c r="XR600" s="2" t="s">
        <v>943</v>
      </c>
      <c r="XS600" s="2" t="s">
        <v>943</v>
      </c>
      <c r="XT600" s="2" t="s">
        <v>943</v>
      </c>
      <c r="XU600" s="2" t="s">
        <v>943</v>
      </c>
      <c r="XV600" s="2" t="s">
        <v>943</v>
      </c>
      <c r="XW600" s="2" t="s">
        <v>943</v>
      </c>
      <c r="XX600" s="2" t="s">
        <v>943</v>
      </c>
      <c r="XY600" s="2" t="s">
        <v>943</v>
      </c>
      <c r="XZ600" s="2" t="s">
        <v>943</v>
      </c>
      <c r="YA600" s="2" t="s">
        <v>943</v>
      </c>
      <c r="YB600" s="2" t="s">
        <v>943</v>
      </c>
      <c r="YC600" s="2" t="s">
        <v>943</v>
      </c>
      <c r="YD600" s="2" t="s">
        <v>943</v>
      </c>
      <c r="YE600" s="2" t="s">
        <v>943</v>
      </c>
      <c r="YF600" s="2" t="s">
        <v>943</v>
      </c>
      <c r="YG600" s="2" t="s">
        <v>943</v>
      </c>
      <c r="YH600" s="2" t="s">
        <v>943</v>
      </c>
      <c r="YI600" s="2" t="s">
        <v>943</v>
      </c>
      <c r="YJ600" s="2" t="s">
        <v>943</v>
      </c>
      <c r="YK600" s="2" t="s">
        <v>943</v>
      </c>
      <c r="YL600" s="2" t="s">
        <v>943</v>
      </c>
      <c r="YM600" s="2" t="s">
        <v>943</v>
      </c>
      <c r="YN600" s="2" t="s">
        <v>943</v>
      </c>
      <c r="YO600" s="2" t="s">
        <v>943</v>
      </c>
      <c r="YP600" s="2" t="s">
        <v>943</v>
      </c>
      <c r="YQ600" s="2" t="s">
        <v>943</v>
      </c>
      <c r="YR600" s="2" t="s">
        <v>943</v>
      </c>
      <c r="YS600" s="2" t="s">
        <v>943</v>
      </c>
      <c r="YT600" s="2" t="s">
        <v>943</v>
      </c>
      <c r="YU600" s="2" t="s">
        <v>943</v>
      </c>
      <c r="YV600" s="2" t="s">
        <v>943</v>
      </c>
      <c r="YW600" s="2" t="s">
        <v>943</v>
      </c>
      <c r="YX600" s="2" t="s">
        <v>943</v>
      </c>
      <c r="YY600" s="2" t="s">
        <v>943</v>
      </c>
      <c r="YZ600" s="2" t="s">
        <v>943</v>
      </c>
      <c r="ZA600" s="2" t="s">
        <v>943</v>
      </c>
      <c r="ZB600" s="2" t="s">
        <v>943</v>
      </c>
      <c r="ZC600" s="2" t="s">
        <v>943</v>
      </c>
      <c r="ZD600" s="2" t="s">
        <v>943</v>
      </c>
      <c r="ZE600" s="2" t="s">
        <v>943</v>
      </c>
      <c r="ZF600" s="2" t="s">
        <v>943</v>
      </c>
      <c r="ZG600" s="2" t="s">
        <v>943</v>
      </c>
      <c r="ZH600" s="2" t="s">
        <v>943</v>
      </c>
      <c r="ZI600" s="2" t="s">
        <v>943</v>
      </c>
      <c r="ZJ600" s="2" t="s">
        <v>943</v>
      </c>
      <c r="ZK600" s="2" t="s">
        <v>943</v>
      </c>
      <c r="ZL600" s="2" t="s">
        <v>943</v>
      </c>
      <c r="ZM600" s="2" t="s">
        <v>943</v>
      </c>
      <c r="ZN600" s="2" t="s">
        <v>943</v>
      </c>
      <c r="ZO600" s="2" t="s">
        <v>943</v>
      </c>
      <c r="ZP600" s="2" t="s">
        <v>943</v>
      </c>
      <c r="ZQ600" s="2" t="s">
        <v>943</v>
      </c>
      <c r="ZR600" s="2" t="s">
        <v>943</v>
      </c>
      <c r="ZS600" s="2" t="s">
        <v>943</v>
      </c>
      <c r="ZT600" s="2" t="s">
        <v>943</v>
      </c>
      <c r="ZU600" s="2" t="s">
        <v>943</v>
      </c>
      <c r="ZV600" s="2" t="s">
        <v>943</v>
      </c>
      <c r="ZW600" s="2" t="s">
        <v>943</v>
      </c>
      <c r="ZX600" s="2" t="s">
        <v>943</v>
      </c>
      <c r="ZY600" s="2" t="s">
        <v>943</v>
      </c>
      <c r="ZZ600" s="2" t="s">
        <v>943</v>
      </c>
      <c r="AAA600" s="2" t="s">
        <v>943</v>
      </c>
      <c r="AAB600" s="2" t="s">
        <v>943</v>
      </c>
      <c r="AAC600" s="2" t="s">
        <v>943</v>
      </c>
      <c r="AAD600" s="2" t="s">
        <v>943</v>
      </c>
      <c r="AAE600" s="2" t="s">
        <v>943</v>
      </c>
      <c r="AAF600" s="2" t="s">
        <v>943</v>
      </c>
      <c r="AAG600" s="2" t="s">
        <v>943</v>
      </c>
      <c r="AAH600" s="2" t="s">
        <v>943</v>
      </c>
      <c r="AAI600" s="2" t="s">
        <v>943</v>
      </c>
      <c r="AAJ600" s="2" t="s">
        <v>943</v>
      </c>
      <c r="AAK600" s="2" t="s">
        <v>943</v>
      </c>
      <c r="AAL600" s="2" t="s">
        <v>943</v>
      </c>
      <c r="AAM600" s="2" t="s">
        <v>943</v>
      </c>
      <c r="AAN600" s="2" t="s">
        <v>943</v>
      </c>
      <c r="AAO600" s="2" t="s">
        <v>943</v>
      </c>
      <c r="AAP600" s="2" t="s">
        <v>943</v>
      </c>
      <c r="AAQ600" s="2" t="s">
        <v>943</v>
      </c>
      <c r="AAR600" s="2" t="s">
        <v>943</v>
      </c>
      <c r="AAS600" s="2" t="s">
        <v>943</v>
      </c>
      <c r="AAT600" s="2" t="s">
        <v>943</v>
      </c>
      <c r="AAU600" s="2" t="s">
        <v>943</v>
      </c>
      <c r="AAV600" s="2" t="s">
        <v>943</v>
      </c>
      <c r="AAW600" s="2" t="s">
        <v>943</v>
      </c>
      <c r="AAX600" s="2" t="s">
        <v>943</v>
      </c>
      <c r="AAY600" s="2" t="s">
        <v>943</v>
      </c>
      <c r="AAZ600" s="2" t="s">
        <v>943</v>
      </c>
      <c r="ABA600" s="2" t="s">
        <v>943</v>
      </c>
      <c r="ABB600" s="2" t="s">
        <v>943</v>
      </c>
      <c r="ABC600" s="2" t="s">
        <v>943</v>
      </c>
      <c r="ABD600" s="2" t="s">
        <v>943</v>
      </c>
      <c r="ABE600" s="2" t="s">
        <v>943</v>
      </c>
      <c r="ABF600" s="2" t="s">
        <v>943</v>
      </c>
      <c r="ABG600" s="2" t="s">
        <v>943</v>
      </c>
      <c r="ABH600" s="2" t="s">
        <v>943</v>
      </c>
      <c r="ABI600" s="2" t="s">
        <v>943</v>
      </c>
      <c r="ABJ600" s="2" t="s">
        <v>943</v>
      </c>
      <c r="ABK600" s="2" t="s">
        <v>943</v>
      </c>
      <c r="ABL600" s="2" t="s">
        <v>943</v>
      </c>
      <c r="ABM600" s="2" t="s">
        <v>943</v>
      </c>
      <c r="ABN600" s="2" t="s">
        <v>943</v>
      </c>
      <c r="ABO600" s="2" t="s">
        <v>943</v>
      </c>
      <c r="ABP600" s="2" t="s">
        <v>943</v>
      </c>
      <c r="ABQ600" s="2" t="s">
        <v>943</v>
      </c>
      <c r="ABR600" s="2" t="s">
        <v>943</v>
      </c>
      <c r="ABS600" s="2" t="s">
        <v>943</v>
      </c>
      <c r="ABT600" s="2" t="s">
        <v>943</v>
      </c>
      <c r="ABU600" s="2" t="s">
        <v>943</v>
      </c>
      <c r="ABV600" s="2" t="s">
        <v>943</v>
      </c>
      <c r="ABW600" s="2" t="s">
        <v>943</v>
      </c>
      <c r="ABX600" s="2" t="s">
        <v>943</v>
      </c>
      <c r="ABY600" s="2" t="s">
        <v>943</v>
      </c>
      <c r="ABZ600" s="2" t="s">
        <v>943</v>
      </c>
      <c r="ACA600" s="2" t="s">
        <v>943</v>
      </c>
      <c r="ACB600" s="2" t="s">
        <v>943</v>
      </c>
      <c r="ACC600" s="2" t="s">
        <v>943</v>
      </c>
      <c r="ACD600" s="2" t="s">
        <v>943</v>
      </c>
      <c r="ACE600" s="2" t="s">
        <v>943</v>
      </c>
      <c r="ACF600" s="2" t="s">
        <v>943</v>
      </c>
      <c r="ACG600" s="2" t="s">
        <v>943</v>
      </c>
      <c r="ACH600" s="2" t="s">
        <v>943</v>
      </c>
      <c r="ACI600" s="2" t="s">
        <v>943</v>
      </c>
      <c r="ACJ600" s="2" t="s">
        <v>943</v>
      </c>
      <c r="ACK600" s="2" t="s">
        <v>943</v>
      </c>
      <c r="ACL600" s="2" t="s">
        <v>943</v>
      </c>
      <c r="ACM600" s="2" t="s">
        <v>943</v>
      </c>
      <c r="ACN600" s="2" t="s">
        <v>943</v>
      </c>
      <c r="ACO600" s="2" t="s">
        <v>943</v>
      </c>
      <c r="ACP600" s="2" t="s">
        <v>943</v>
      </c>
      <c r="ACQ600" s="2" t="s">
        <v>943</v>
      </c>
      <c r="ACR600" s="2" t="s">
        <v>943</v>
      </c>
      <c r="ACS600" s="2" t="s">
        <v>943</v>
      </c>
      <c r="ACT600" s="2" t="s">
        <v>943</v>
      </c>
      <c r="ACU600" s="2" t="s">
        <v>943</v>
      </c>
      <c r="ACV600" s="2" t="s">
        <v>943</v>
      </c>
      <c r="ACW600" s="2" t="s">
        <v>943</v>
      </c>
      <c r="ACX600" s="2" t="s">
        <v>943</v>
      </c>
      <c r="ACY600" s="2" t="s">
        <v>943</v>
      </c>
      <c r="ACZ600" s="2" t="s">
        <v>943</v>
      </c>
      <c r="ADA600" s="2" t="s">
        <v>943</v>
      </c>
      <c r="ADB600" s="2" t="s">
        <v>943</v>
      </c>
      <c r="ADC600" s="2" t="s">
        <v>943</v>
      </c>
      <c r="ADD600" s="2" t="s">
        <v>943</v>
      </c>
      <c r="ADE600" s="2" t="s">
        <v>943</v>
      </c>
      <c r="ADF600" s="2" t="s">
        <v>943</v>
      </c>
      <c r="ADG600" s="2" t="s">
        <v>943</v>
      </c>
      <c r="ADH600" s="2" t="s">
        <v>943</v>
      </c>
      <c r="ADI600" s="2" t="s">
        <v>943</v>
      </c>
      <c r="ADJ600" s="2" t="s">
        <v>943</v>
      </c>
      <c r="ADK600" s="2" t="s">
        <v>943</v>
      </c>
      <c r="ADL600" s="2" t="s">
        <v>943</v>
      </c>
      <c r="ADM600" s="2" t="s">
        <v>943</v>
      </c>
      <c r="ADN600" s="2" t="s">
        <v>943</v>
      </c>
      <c r="ADO600" s="2" t="s">
        <v>943</v>
      </c>
      <c r="ADP600" s="2" t="s">
        <v>943</v>
      </c>
      <c r="ADQ600" s="2" t="s">
        <v>943</v>
      </c>
      <c r="ADR600" s="2" t="s">
        <v>943</v>
      </c>
      <c r="ADS600" s="2" t="s">
        <v>943</v>
      </c>
      <c r="ADT600" s="2" t="s">
        <v>943</v>
      </c>
      <c r="ADU600" s="2" t="s">
        <v>943</v>
      </c>
      <c r="ADV600" s="2" t="s">
        <v>943</v>
      </c>
      <c r="ADW600" s="2" t="s">
        <v>943</v>
      </c>
      <c r="ADX600" s="2" t="s">
        <v>943</v>
      </c>
      <c r="ADY600" s="2" t="s">
        <v>943</v>
      </c>
      <c r="ADZ600" s="2" t="s">
        <v>943</v>
      </c>
      <c r="AEA600" s="2" t="s">
        <v>943</v>
      </c>
      <c r="AEB600" s="2" t="s">
        <v>943</v>
      </c>
      <c r="AEC600" s="2" t="s">
        <v>943</v>
      </c>
      <c r="AED600" s="2" t="s">
        <v>943</v>
      </c>
      <c r="AEE600" s="2" t="s">
        <v>943</v>
      </c>
      <c r="AEF600" s="2" t="s">
        <v>943</v>
      </c>
      <c r="AEG600" s="2" t="s">
        <v>943</v>
      </c>
      <c r="AEH600" s="2" t="s">
        <v>943</v>
      </c>
      <c r="AEI600" s="2" t="s">
        <v>943</v>
      </c>
      <c r="AEJ600" s="2" t="s">
        <v>943</v>
      </c>
      <c r="AEK600" s="2" t="s">
        <v>943</v>
      </c>
      <c r="AEL600" s="2" t="s">
        <v>943</v>
      </c>
      <c r="AEM600" s="2" t="s">
        <v>943</v>
      </c>
      <c r="AEN600" s="2" t="s">
        <v>943</v>
      </c>
      <c r="AEO600" s="2" t="s">
        <v>943</v>
      </c>
      <c r="AEP600" s="2" t="s">
        <v>943</v>
      </c>
      <c r="AEQ600" s="2" t="s">
        <v>943</v>
      </c>
      <c r="AER600" s="2" t="s">
        <v>943</v>
      </c>
      <c r="AES600" s="2" t="s">
        <v>943</v>
      </c>
      <c r="AET600" s="2" t="s">
        <v>943</v>
      </c>
      <c r="AEU600" s="2" t="s">
        <v>943</v>
      </c>
      <c r="AEV600" s="2" t="s">
        <v>943</v>
      </c>
      <c r="AEW600" s="2" t="s">
        <v>943</v>
      </c>
      <c r="AEX600" s="2" t="s">
        <v>943</v>
      </c>
      <c r="AEY600" s="2" t="s">
        <v>943</v>
      </c>
      <c r="AEZ600" s="2" t="s">
        <v>943</v>
      </c>
      <c r="AFA600" s="2" t="s">
        <v>943</v>
      </c>
      <c r="AFB600" s="2" t="s">
        <v>943</v>
      </c>
      <c r="AFC600" s="2" t="s">
        <v>943</v>
      </c>
      <c r="AFD600" s="2" t="s">
        <v>943</v>
      </c>
      <c r="AFE600" s="2" t="s">
        <v>943</v>
      </c>
      <c r="AFF600" s="2" t="s">
        <v>943</v>
      </c>
      <c r="AFG600" s="2" t="s">
        <v>943</v>
      </c>
      <c r="AFH600" s="2" t="s">
        <v>943</v>
      </c>
      <c r="AFI600" s="2" t="s">
        <v>943</v>
      </c>
      <c r="AFJ600" s="2" t="s">
        <v>943</v>
      </c>
      <c r="AFK600" s="2" t="s">
        <v>943</v>
      </c>
      <c r="AFL600" s="2" t="s">
        <v>943</v>
      </c>
      <c r="AFM600" s="2" t="s">
        <v>943</v>
      </c>
      <c r="AFN600" s="2" t="s">
        <v>943</v>
      </c>
      <c r="AFO600" s="2" t="s">
        <v>943</v>
      </c>
      <c r="AFP600" s="2" t="s">
        <v>943</v>
      </c>
      <c r="AFQ600" s="2" t="s">
        <v>943</v>
      </c>
      <c r="AFR600" s="2" t="s">
        <v>943</v>
      </c>
      <c r="AFS600" s="2" t="s">
        <v>943</v>
      </c>
      <c r="AFT600" s="2" t="s">
        <v>943</v>
      </c>
      <c r="AFU600" s="2" t="s">
        <v>943</v>
      </c>
      <c r="AFV600" s="2" t="s">
        <v>943</v>
      </c>
      <c r="AFW600" s="2" t="s">
        <v>943</v>
      </c>
      <c r="AFX600" s="2" t="s">
        <v>943</v>
      </c>
      <c r="AFY600" s="2" t="s">
        <v>943</v>
      </c>
      <c r="AFZ600" s="2" t="s">
        <v>943</v>
      </c>
      <c r="AGA600" s="2" t="s">
        <v>943</v>
      </c>
      <c r="AGB600" s="2" t="s">
        <v>943</v>
      </c>
      <c r="AGC600" s="2" t="s">
        <v>943</v>
      </c>
      <c r="AGD600" s="2" t="s">
        <v>943</v>
      </c>
      <c r="AGE600" s="2" t="s">
        <v>943</v>
      </c>
      <c r="AGF600" s="2" t="s">
        <v>943</v>
      </c>
      <c r="AGG600" s="2" t="s">
        <v>943</v>
      </c>
      <c r="AGH600" s="2" t="s">
        <v>943</v>
      </c>
      <c r="AGI600" s="2" t="s">
        <v>943</v>
      </c>
      <c r="AGJ600" s="2" t="s">
        <v>943</v>
      </c>
      <c r="AGK600" s="2" t="s">
        <v>943</v>
      </c>
      <c r="AGL600" s="2" t="s">
        <v>943</v>
      </c>
      <c r="AGM600" s="2" t="s">
        <v>943</v>
      </c>
      <c r="AGN600" s="2" t="s">
        <v>943</v>
      </c>
      <c r="AGO600" s="2" t="s">
        <v>943</v>
      </c>
      <c r="AGP600" s="2" t="s">
        <v>943</v>
      </c>
      <c r="AGQ600" s="2" t="s">
        <v>943</v>
      </c>
      <c r="AGR600" s="2" t="s">
        <v>943</v>
      </c>
      <c r="AGS600" s="2" t="s">
        <v>943</v>
      </c>
      <c r="AGT600" s="2" t="s">
        <v>943</v>
      </c>
      <c r="AGU600" s="2" t="s">
        <v>943</v>
      </c>
      <c r="AGV600" s="2" t="s">
        <v>943</v>
      </c>
      <c r="AGW600" s="2" t="s">
        <v>943</v>
      </c>
      <c r="AGX600" s="2" t="s">
        <v>943</v>
      </c>
      <c r="AGY600" s="2" t="s">
        <v>943</v>
      </c>
      <c r="AGZ600" s="2" t="s">
        <v>943</v>
      </c>
      <c r="AHA600" s="2" t="s">
        <v>943</v>
      </c>
      <c r="AHB600" s="2" t="s">
        <v>943</v>
      </c>
      <c r="AHC600" s="2" t="s">
        <v>943</v>
      </c>
      <c r="AHD600" s="2" t="s">
        <v>943</v>
      </c>
      <c r="AHE600" s="2" t="s">
        <v>943</v>
      </c>
      <c r="AHF600" s="2" t="s">
        <v>943</v>
      </c>
      <c r="AHG600" s="2" t="s">
        <v>943</v>
      </c>
      <c r="AHH600" s="2" t="s">
        <v>943</v>
      </c>
      <c r="AHI600" s="2" t="s">
        <v>943</v>
      </c>
      <c r="AHJ600" s="2" t="s">
        <v>943</v>
      </c>
      <c r="AHK600" s="2" t="s">
        <v>943</v>
      </c>
      <c r="AHL600" s="2" t="s">
        <v>943</v>
      </c>
      <c r="AHM600" s="2" t="s">
        <v>943</v>
      </c>
      <c r="AHN600" s="2" t="s">
        <v>943</v>
      </c>
      <c r="AHO600" s="2" t="s">
        <v>943</v>
      </c>
      <c r="AHP600" s="2" t="s">
        <v>943</v>
      </c>
      <c r="AHQ600" s="2" t="s">
        <v>943</v>
      </c>
      <c r="AHR600" s="2" t="s">
        <v>943</v>
      </c>
      <c r="AHS600" s="2" t="s">
        <v>943</v>
      </c>
      <c r="AHT600" s="2" t="s">
        <v>943</v>
      </c>
      <c r="AHU600" s="2" t="s">
        <v>943</v>
      </c>
      <c r="AHV600" s="2" t="s">
        <v>943</v>
      </c>
      <c r="AHW600" s="2" t="s">
        <v>943</v>
      </c>
      <c r="AHX600" s="2" t="s">
        <v>943</v>
      </c>
      <c r="AHY600" s="2" t="s">
        <v>943</v>
      </c>
      <c r="AHZ600" s="2" t="s">
        <v>943</v>
      </c>
      <c r="AIA600" s="2" t="s">
        <v>943</v>
      </c>
      <c r="AIB600" s="2" t="s">
        <v>943</v>
      </c>
      <c r="AIC600" s="2" t="s">
        <v>943</v>
      </c>
      <c r="AID600" s="2" t="s">
        <v>943</v>
      </c>
      <c r="AIE600" s="2" t="s">
        <v>943</v>
      </c>
      <c r="AIF600" s="2" t="s">
        <v>943</v>
      </c>
      <c r="AIG600" s="2" t="s">
        <v>943</v>
      </c>
      <c r="AIH600" s="2" t="s">
        <v>943</v>
      </c>
      <c r="AII600" s="2" t="s">
        <v>943</v>
      </c>
      <c r="AIJ600" s="2" t="s">
        <v>943</v>
      </c>
      <c r="AIK600" s="2" t="s">
        <v>943</v>
      </c>
      <c r="AIL600" s="2" t="s">
        <v>943</v>
      </c>
      <c r="AIM600" s="2" t="s">
        <v>943</v>
      </c>
      <c r="AIN600" s="2" t="s">
        <v>943</v>
      </c>
      <c r="AIO600" s="2" t="s">
        <v>943</v>
      </c>
      <c r="AIP600" s="2" t="s">
        <v>943</v>
      </c>
      <c r="AIQ600" s="2" t="s">
        <v>943</v>
      </c>
      <c r="AIR600" s="2" t="s">
        <v>943</v>
      </c>
      <c r="AIS600" s="2" t="s">
        <v>943</v>
      </c>
      <c r="AIT600" s="2" t="s">
        <v>943</v>
      </c>
      <c r="AIU600" s="2" t="s">
        <v>943</v>
      </c>
      <c r="AIV600" s="2" t="s">
        <v>943</v>
      </c>
      <c r="AIW600" s="2" t="s">
        <v>943</v>
      </c>
      <c r="AIX600" s="2" t="s">
        <v>943</v>
      </c>
      <c r="AIY600" s="2" t="s">
        <v>943</v>
      </c>
      <c r="AIZ600" s="2" t="s">
        <v>943</v>
      </c>
      <c r="AJA600" s="2" t="s">
        <v>943</v>
      </c>
      <c r="AJB600" s="2" t="s">
        <v>943</v>
      </c>
      <c r="AJC600" s="2" t="s">
        <v>943</v>
      </c>
      <c r="AJD600" s="2" t="s">
        <v>943</v>
      </c>
      <c r="AJE600" s="2" t="s">
        <v>943</v>
      </c>
      <c r="AJF600" s="2" t="s">
        <v>943</v>
      </c>
      <c r="AJG600" s="2" t="s">
        <v>943</v>
      </c>
      <c r="AJH600" s="2" t="s">
        <v>943</v>
      </c>
      <c r="AJI600" s="2" t="s">
        <v>943</v>
      </c>
      <c r="AJJ600" s="2" t="s">
        <v>943</v>
      </c>
      <c r="AJK600" s="2" t="s">
        <v>943</v>
      </c>
      <c r="AJL600" s="2" t="s">
        <v>943</v>
      </c>
      <c r="AJM600" s="2" t="s">
        <v>943</v>
      </c>
      <c r="AJN600" s="2" t="s">
        <v>943</v>
      </c>
      <c r="AJO600" s="2" t="s">
        <v>943</v>
      </c>
      <c r="AJP600" s="2" t="s">
        <v>943</v>
      </c>
      <c r="AJQ600" s="2" t="s">
        <v>943</v>
      </c>
      <c r="AJR600" s="2" t="s">
        <v>943</v>
      </c>
      <c r="AJS600" s="2" t="s">
        <v>943</v>
      </c>
      <c r="AJT600" s="2" t="s">
        <v>943</v>
      </c>
      <c r="AJU600" s="2" t="s">
        <v>943</v>
      </c>
      <c r="AJV600" s="2" t="s">
        <v>943</v>
      </c>
      <c r="AJW600" s="2" t="s">
        <v>943</v>
      </c>
      <c r="AJX600" s="2" t="s">
        <v>943</v>
      </c>
      <c r="AJY600" s="2" t="s">
        <v>943</v>
      </c>
      <c r="AJZ600" s="2" t="s">
        <v>943</v>
      </c>
      <c r="AKA600" s="2" t="s">
        <v>943</v>
      </c>
      <c r="AKB600" s="2" t="s">
        <v>943</v>
      </c>
      <c r="AKC600" s="2" t="s">
        <v>943</v>
      </c>
      <c r="AKD600" s="2" t="s">
        <v>943</v>
      </c>
      <c r="AKE600" s="2" t="s">
        <v>943</v>
      </c>
      <c r="AKF600" s="2" t="s">
        <v>943</v>
      </c>
      <c r="AKG600" s="2" t="s">
        <v>943</v>
      </c>
      <c r="AKH600" s="2" t="s">
        <v>943</v>
      </c>
      <c r="AKI600" s="2" t="s">
        <v>943</v>
      </c>
      <c r="AKJ600" s="2" t="s">
        <v>943</v>
      </c>
      <c r="AKK600" s="2" t="s">
        <v>943</v>
      </c>
      <c r="AKL600" s="2" t="s">
        <v>943</v>
      </c>
      <c r="AKM600" s="2" t="s">
        <v>943</v>
      </c>
      <c r="AKN600" s="2" t="s">
        <v>943</v>
      </c>
      <c r="AKO600" s="2" t="s">
        <v>943</v>
      </c>
      <c r="AKP600" s="2" t="s">
        <v>943</v>
      </c>
      <c r="AKQ600" s="2" t="s">
        <v>943</v>
      </c>
      <c r="AKR600" s="2" t="s">
        <v>943</v>
      </c>
      <c r="AKS600" s="2" t="s">
        <v>943</v>
      </c>
      <c r="AKT600" s="2" t="s">
        <v>943</v>
      </c>
      <c r="AKU600" s="2" t="s">
        <v>943</v>
      </c>
      <c r="AKV600" s="2" t="s">
        <v>943</v>
      </c>
      <c r="AKW600" s="2" t="s">
        <v>943</v>
      </c>
      <c r="AKX600" s="2" t="s">
        <v>943</v>
      </c>
      <c r="AKY600" s="2" t="s">
        <v>943</v>
      </c>
      <c r="AKZ600" s="2" t="s">
        <v>943</v>
      </c>
      <c r="ALA600" s="2" t="s">
        <v>943</v>
      </c>
      <c r="ALB600" s="2" t="s">
        <v>943</v>
      </c>
      <c r="ALC600" s="2" t="s">
        <v>943</v>
      </c>
      <c r="ALD600" s="2" t="s">
        <v>943</v>
      </c>
      <c r="ALE600" s="2" t="s">
        <v>943</v>
      </c>
      <c r="ALF600" s="2" t="s">
        <v>943</v>
      </c>
      <c r="ALG600" s="2" t="s">
        <v>943</v>
      </c>
      <c r="ALH600" s="2" t="s">
        <v>943</v>
      </c>
      <c r="ALI600" s="2" t="s">
        <v>943</v>
      </c>
      <c r="ALJ600" s="2" t="s">
        <v>943</v>
      </c>
      <c r="ALK600" s="2" t="s">
        <v>943</v>
      </c>
      <c r="ALL600" s="2" t="s">
        <v>943</v>
      </c>
      <c r="ALM600" s="2" t="s">
        <v>943</v>
      </c>
      <c r="ALN600" s="2" t="s">
        <v>943</v>
      </c>
      <c r="ALO600" s="2" t="s">
        <v>943</v>
      </c>
      <c r="ALP600" s="2" t="s">
        <v>943</v>
      </c>
      <c r="ALQ600" s="2" t="s">
        <v>943</v>
      </c>
      <c r="ALR600" s="2" t="s">
        <v>943</v>
      </c>
      <c r="ALS600" s="2" t="s">
        <v>943</v>
      </c>
      <c r="ALT600" s="2" t="s">
        <v>943</v>
      </c>
      <c r="ALU600" s="2" t="s">
        <v>943</v>
      </c>
      <c r="ALV600" s="2" t="s">
        <v>943</v>
      </c>
      <c r="ALW600" s="2" t="s">
        <v>943</v>
      </c>
      <c r="ALX600" s="2" t="s">
        <v>943</v>
      </c>
      <c r="ALY600" s="2" t="s">
        <v>943</v>
      </c>
      <c r="ALZ600" s="2" t="s">
        <v>943</v>
      </c>
      <c r="AMA600" s="2" t="s">
        <v>943</v>
      </c>
      <c r="AMB600" s="2" t="s">
        <v>943</v>
      </c>
      <c r="AMC600" s="2" t="s">
        <v>943</v>
      </c>
      <c r="AMD600" s="2" t="s">
        <v>943</v>
      </c>
      <c r="AME600" s="2" t="s">
        <v>943</v>
      </c>
      <c r="AMF600" s="2" t="s">
        <v>943</v>
      </c>
      <c r="AMG600" s="2" t="s">
        <v>943</v>
      </c>
      <c r="AMH600" s="2" t="s">
        <v>943</v>
      </c>
      <c r="AMI600" s="2" t="s">
        <v>943</v>
      </c>
      <c r="AMJ600" s="2" t="s">
        <v>943</v>
      </c>
      <c r="AMK600" s="2" t="s">
        <v>943</v>
      </c>
      <c r="AML600" s="2" t="s">
        <v>943</v>
      </c>
      <c r="AMM600" s="2" t="s">
        <v>943</v>
      </c>
      <c r="AMN600" s="2" t="s">
        <v>943</v>
      </c>
      <c r="AMO600" s="2" t="s">
        <v>943</v>
      </c>
      <c r="AMP600" s="2" t="s">
        <v>943</v>
      </c>
      <c r="AMQ600" s="2" t="s">
        <v>943</v>
      </c>
      <c r="AMR600" s="2" t="s">
        <v>943</v>
      </c>
      <c r="AMS600" s="2" t="s">
        <v>943</v>
      </c>
      <c r="AMT600" s="2" t="s">
        <v>943</v>
      </c>
      <c r="AMU600" s="2" t="s">
        <v>943</v>
      </c>
      <c r="AMV600" s="2" t="s">
        <v>943</v>
      </c>
      <c r="AMW600" s="2" t="s">
        <v>943</v>
      </c>
      <c r="AMX600" s="2" t="s">
        <v>943</v>
      </c>
      <c r="AMY600" s="2" t="s">
        <v>943</v>
      </c>
      <c r="AMZ600" s="2" t="s">
        <v>943</v>
      </c>
      <c r="ANA600" s="2" t="s">
        <v>943</v>
      </c>
      <c r="ANB600" s="2" t="s">
        <v>943</v>
      </c>
      <c r="ANC600" s="2" t="s">
        <v>943</v>
      </c>
      <c r="AND600" s="2" t="s">
        <v>943</v>
      </c>
      <c r="ANE600" s="2" t="s">
        <v>943</v>
      </c>
      <c r="ANF600" s="2" t="s">
        <v>943</v>
      </c>
      <c r="ANG600" s="2" t="s">
        <v>943</v>
      </c>
      <c r="ANH600" s="2" t="s">
        <v>943</v>
      </c>
      <c r="ANI600" s="2" t="s">
        <v>943</v>
      </c>
      <c r="ANJ600" s="2" t="s">
        <v>943</v>
      </c>
      <c r="ANK600" s="2" t="s">
        <v>943</v>
      </c>
      <c r="ANL600" s="2" t="s">
        <v>943</v>
      </c>
      <c r="ANM600" s="2" t="s">
        <v>943</v>
      </c>
      <c r="ANN600" s="2" t="s">
        <v>943</v>
      </c>
      <c r="ANO600" s="2" t="s">
        <v>943</v>
      </c>
      <c r="ANP600" s="2" t="s">
        <v>943</v>
      </c>
      <c r="ANQ600" s="2" t="s">
        <v>943</v>
      </c>
      <c r="ANR600" s="2" t="s">
        <v>943</v>
      </c>
      <c r="ANS600" s="2" t="s">
        <v>943</v>
      </c>
      <c r="ANT600" s="2" t="s">
        <v>943</v>
      </c>
      <c r="ANU600" s="2" t="s">
        <v>943</v>
      </c>
      <c r="ANV600" s="2" t="s">
        <v>943</v>
      </c>
      <c r="ANW600" s="2" t="s">
        <v>943</v>
      </c>
      <c r="ANX600" s="2" t="s">
        <v>943</v>
      </c>
      <c r="ANY600" s="2" t="s">
        <v>943</v>
      </c>
      <c r="ANZ600" s="2" t="s">
        <v>943</v>
      </c>
      <c r="AOA600" s="2" t="s">
        <v>943</v>
      </c>
      <c r="AOB600" s="2" t="s">
        <v>943</v>
      </c>
      <c r="AOC600" s="2" t="s">
        <v>943</v>
      </c>
      <c r="AOD600" s="2" t="s">
        <v>943</v>
      </c>
      <c r="AOE600" s="2" t="s">
        <v>943</v>
      </c>
      <c r="AOF600" s="2" t="s">
        <v>943</v>
      </c>
      <c r="AOG600" s="2" t="s">
        <v>943</v>
      </c>
      <c r="AOH600" s="2" t="s">
        <v>943</v>
      </c>
      <c r="AOI600" s="2" t="s">
        <v>943</v>
      </c>
      <c r="AOJ600" s="2" t="s">
        <v>943</v>
      </c>
      <c r="AOK600" s="2" t="s">
        <v>943</v>
      </c>
      <c r="AOL600" s="2" t="s">
        <v>943</v>
      </c>
      <c r="AOM600" s="2" t="s">
        <v>943</v>
      </c>
      <c r="AON600" s="2" t="s">
        <v>943</v>
      </c>
      <c r="AOO600" s="2" t="s">
        <v>943</v>
      </c>
      <c r="AOP600" s="2" t="s">
        <v>943</v>
      </c>
      <c r="AOQ600" s="2" t="s">
        <v>943</v>
      </c>
      <c r="AOR600" s="2" t="s">
        <v>943</v>
      </c>
      <c r="AOS600" s="2" t="s">
        <v>943</v>
      </c>
      <c r="AOT600" s="2" t="s">
        <v>943</v>
      </c>
      <c r="AOU600" s="2" t="s">
        <v>943</v>
      </c>
      <c r="AOV600" s="2" t="s">
        <v>943</v>
      </c>
      <c r="AOW600" s="2" t="s">
        <v>943</v>
      </c>
      <c r="AOX600" s="2" t="s">
        <v>943</v>
      </c>
      <c r="AOY600" s="2" t="s">
        <v>943</v>
      </c>
      <c r="AOZ600" s="2" t="s">
        <v>943</v>
      </c>
      <c r="APA600" s="2" t="s">
        <v>943</v>
      </c>
      <c r="APB600" s="2" t="s">
        <v>943</v>
      </c>
      <c r="APC600" s="2" t="s">
        <v>943</v>
      </c>
      <c r="APD600" s="2" t="s">
        <v>943</v>
      </c>
      <c r="APE600" s="2" t="s">
        <v>943</v>
      </c>
      <c r="APF600" s="2" t="s">
        <v>943</v>
      </c>
      <c r="APG600" s="2" t="s">
        <v>943</v>
      </c>
      <c r="APH600" s="2" t="s">
        <v>943</v>
      </c>
      <c r="API600" s="2" t="s">
        <v>943</v>
      </c>
      <c r="APJ600" s="2" t="s">
        <v>943</v>
      </c>
      <c r="APK600" s="2" t="s">
        <v>943</v>
      </c>
      <c r="APL600" s="2" t="s">
        <v>943</v>
      </c>
      <c r="APM600" s="2" t="s">
        <v>943</v>
      </c>
      <c r="APN600" s="2" t="s">
        <v>943</v>
      </c>
      <c r="APO600" s="2" t="s">
        <v>943</v>
      </c>
      <c r="APP600" s="2" t="s">
        <v>943</v>
      </c>
      <c r="APQ600" s="2" t="s">
        <v>943</v>
      </c>
      <c r="APR600" s="2" t="s">
        <v>943</v>
      </c>
      <c r="APS600" s="2" t="s">
        <v>943</v>
      </c>
      <c r="APT600" s="2" t="s">
        <v>943</v>
      </c>
      <c r="APU600" s="2" t="s">
        <v>943</v>
      </c>
      <c r="APV600" s="2" t="s">
        <v>943</v>
      </c>
      <c r="APW600" s="2" t="s">
        <v>943</v>
      </c>
      <c r="APX600" s="2" t="s">
        <v>943</v>
      </c>
      <c r="APY600" s="2" t="s">
        <v>943</v>
      </c>
      <c r="APZ600" s="2" t="s">
        <v>943</v>
      </c>
      <c r="AQA600" s="2" t="s">
        <v>943</v>
      </c>
      <c r="AQB600" s="2" t="s">
        <v>943</v>
      </c>
      <c r="AQC600" s="2" t="s">
        <v>943</v>
      </c>
      <c r="AQD600" s="2" t="s">
        <v>943</v>
      </c>
      <c r="AQE600" s="2" t="s">
        <v>943</v>
      </c>
      <c r="AQF600" s="2" t="s">
        <v>943</v>
      </c>
      <c r="AQG600" s="2" t="s">
        <v>943</v>
      </c>
      <c r="AQH600" s="2" t="s">
        <v>943</v>
      </c>
      <c r="AQI600" s="2" t="s">
        <v>943</v>
      </c>
      <c r="AQJ600" s="2" t="s">
        <v>943</v>
      </c>
      <c r="AQK600" s="2" t="s">
        <v>943</v>
      </c>
      <c r="AQL600" s="2" t="s">
        <v>943</v>
      </c>
      <c r="AQM600" s="2" t="s">
        <v>943</v>
      </c>
      <c r="AQN600" s="2" t="s">
        <v>943</v>
      </c>
      <c r="AQO600" s="2" t="s">
        <v>943</v>
      </c>
      <c r="AQP600" s="2" t="s">
        <v>943</v>
      </c>
      <c r="AQQ600" s="2" t="s">
        <v>943</v>
      </c>
      <c r="AQR600" s="2" t="s">
        <v>943</v>
      </c>
      <c r="AQS600" s="2" t="s">
        <v>943</v>
      </c>
      <c r="AQT600" s="2" t="s">
        <v>943</v>
      </c>
      <c r="AQU600" s="2" t="s">
        <v>943</v>
      </c>
      <c r="AQV600" s="2" t="s">
        <v>943</v>
      </c>
      <c r="AQW600" s="2" t="s">
        <v>943</v>
      </c>
      <c r="AQX600" s="2" t="s">
        <v>943</v>
      </c>
      <c r="AQY600" s="2" t="s">
        <v>943</v>
      </c>
      <c r="AQZ600" s="2" t="s">
        <v>943</v>
      </c>
      <c r="ARA600" s="2" t="s">
        <v>943</v>
      </c>
      <c r="ARB600" s="2" t="s">
        <v>943</v>
      </c>
      <c r="ARC600" s="2" t="s">
        <v>943</v>
      </c>
      <c r="ARD600" s="2" t="s">
        <v>943</v>
      </c>
      <c r="ARE600" s="2" t="s">
        <v>943</v>
      </c>
      <c r="ARF600" s="2" t="s">
        <v>943</v>
      </c>
      <c r="ARG600" s="2" t="s">
        <v>943</v>
      </c>
      <c r="ARH600" s="2" t="s">
        <v>943</v>
      </c>
      <c r="ARI600" s="2" t="s">
        <v>943</v>
      </c>
      <c r="ARJ600" s="2" t="s">
        <v>943</v>
      </c>
      <c r="ARK600" s="2" t="s">
        <v>943</v>
      </c>
      <c r="ARL600" s="2" t="s">
        <v>943</v>
      </c>
      <c r="ARM600" s="2" t="s">
        <v>943</v>
      </c>
      <c r="ARN600" s="2" t="s">
        <v>943</v>
      </c>
      <c r="ARO600" s="2" t="s">
        <v>943</v>
      </c>
      <c r="ARP600" s="2" t="s">
        <v>943</v>
      </c>
      <c r="ARQ600" s="2" t="s">
        <v>943</v>
      </c>
      <c r="ARR600" s="2" t="s">
        <v>943</v>
      </c>
      <c r="ARS600" s="2" t="s">
        <v>943</v>
      </c>
      <c r="ART600" s="2" t="s">
        <v>943</v>
      </c>
      <c r="ARU600" s="2" t="s">
        <v>943</v>
      </c>
      <c r="ARV600" s="2" t="s">
        <v>943</v>
      </c>
      <c r="ARW600" s="2" t="s">
        <v>943</v>
      </c>
      <c r="ARX600" s="2" t="s">
        <v>943</v>
      </c>
      <c r="ARY600" s="2" t="s">
        <v>943</v>
      </c>
      <c r="ARZ600" s="2" t="s">
        <v>943</v>
      </c>
      <c r="ASA600" s="2" t="s">
        <v>943</v>
      </c>
      <c r="ASB600" s="2" t="s">
        <v>943</v>
      </c>
      <c r="ASC600" s="2" t="s">
        <v>943</v>
      </c>
      <c r="ASD600" s="2" t="s">
        <v>943</v>
      </c>
      <c r="ASE600" s="2" t="s">
        <v>943</v>
      </c>
      <c r="ASF600" s="2" t="s">
        <v>943</v>
      </c>
      <c r="ASG600" s="2" t="s">
        <v>943</v>
      </c>
      <c r="ASH600" s="2" t="s">
        <v>943</v>
      </c>
      <c r="ASI600" s="2" t="s">
        <v>943</v>
      </c>
      <c r="ASJ600" s="2" t="s">
        <v>943</v>
      </c>
      <c r="ASK600" s="2" t="s">
        <v>943</v>
      </c>
      <c r="ASL600" s="2" t="s">
        <v>943</v>
      </c>
      <c r="ASM600" s="2" t="s">
        <v>943</v>
      </c>
      <c r="ASN600" s="2" t="s">
        <v>943</v>
      </c>
      <c r="ASO600" s="2" t="s">
        <v>943</v>
      </c>
      <c r="ASP600" s="2" t="s">
        <v>943</v>
      </c>
      <c r="ASQ600" s="2" t="s">
        <v>943</v>
      </c>
      <c r="ASR600" s="2" t="s">
        <v>943</v>
      </c>
      <c r="ASS600" s="2" t="s">
        <v>943</v>
      </c>
      <c r="AST600" s="2" t="s">
        <v>943</v>
      </c>
      <c r="ASU600" s="2" t="s">
        <v>943</v>
      </c>
      <c r="ASV600" s="2" t="s">
        <v>943</v>
      </c>
      <c r="ASW600" s="2" t="s">
        <v>943</v>
      </c>
      <c r="ASX600" s="2" t="s">
        <v>943</v>
      </c>
      <c r="ASY600" s="2" t="s">
        <v>943</v>
      </c>
      <c r="ASZ600" s="2" t="s">
        <v>943</v>
      </c>
      <c r="ATA600" s="2" t="s">
        <v>943</v>
      </c>
      <c r="ATB600" s="2" t="s">
        <v>943</v>
      </c>
      <c r="ATC600" s="2" t="s">
        <v>943</v>
      </c>
      <c r="ATD600" s="2" t="s">
        <v>943</v>
      </c>
      <c r="ATE600" s="2" t="s">
        <v>943</v>
      </c>
      <c r="ATF600" s="2" t="s">
        <v>943</v>
      </c>
      <c r="ATG600" s="2" t="s">
        <v>943</v>
      </c>
      <c r="ATH600" s="2" t="s">
        <v>943</v>
      </c>
      <c r="ATI600" s="2" t="s">
        <v>943</v>
      </c>
      <c r="ATJ600" s="2" t="s">
        <v>943</v>
      </c>
      <c r="ATK600" s="2" t="s">
        <v>943</v>
      </c>
      <c r="ATL600" s="2" t="s">
        <v>943</v>
      </c>
      <c r="ATM600" s="2" t="s">
        <v>943</v>
      </c>
      <c r="ATN600" s="2" t="s">
        <v>943</v>
      </c>
      <c r="ATO600" s="2" t="s">
        <v>943</v>
      </c>
      <c r="ATP600" s="2" t="s">
        <v>943</v>
      </c>
      <c r="ATQ600" s="2" t="s">
        <v>943</v>
      </c>
      <c r="ATR600" s="2" t="s">
        <v>943</v>
      </c>
      <c r="ATS600" s="2" t="s">
        <v>943</v>
      </c>
      <c r="ATT600" s="2" t="s">
        <v>943</v>
      </c>
      <c r="ATU600" s="2" t="s">
        <v>943</v>
      </c>
      <c r="ATV600" s="2" t="s">
        <v>943</v>
      </c>
      <c r="ATW600" s="2" t="s">
        <v>943</v>
      </c>
      <c r="ATX600" s="2" t="s">
        <v>943</v>
      </c>
      <c r="ATY600" s="2" t="s">
        <v>943</v>
      </c>
      <c r="ATZ600" s="2" t="s">
        <v>943</v>
      </c>
      <c r="AUA600" s="2" t="s">
        <v>943</v>
      </c>
      <c r="AUB600" s="2" t="s">
        <v>943</v>
      </c>
      <c r="AUC600" s="2" t="s">
        <v>943</v>
      </c>
      <c r="AUD600" s="2" t="s">
        <v>943</v>
      </c>
      <c r="AUE600" s="2" t="s">
        <v>943</v>
      </c>
      <c r="AUF600" s="2" t="s">
        <v>943</v>
      </c>
      <c r="AUG600" s="2" t="s">
        <v>943</v>
      </c>
      <c r="AUH600" s="2" t="s">
        <v>943</v>
      </c>
      <c r="AUI600" s="2" t="s">
        <v>943</v>
      </c>
      <c r="AUJ600" s="2" t="s">
        <v>943</v>
      </c>
      <c r="AUK600" s="2" t="s">
        <v>943</v>
      </c>
      <c r="AUL600" s="2" t="s">
        <v>943</v>
      </c>
      <c r="AUM600" s="2" t="s">
        <v>943</v>
      </c>
      <c r="AUN600" s="2" t="s">
        <v>943</v>
      </c>
      <c r="AUO600" s="2" t="s">
        <v>943</v>
      </c>
      <c r="AUP600" s="2" t="s">
        <v>943</v>
      </c>
      <c r="AUQ600" s="2" t="s">
        <v>943</v>
      </c>
      <c r="AUR600" s="2" t="s">
        <v>943</v>
      </c>
      <c r="AUS600" s="2" t="s">
        <v>943</v>
      </c>
      <c r="AUT600" s="2" t="s">
        <v>943</v>
      </c>
      <c r="AUU600" s="2" t="s">
        <v>943</v>
      </c>
      <c r="AUV600" s="2" t="s">
        <v>943</v>
      </c>
      <c r="AUW600" s="2" t="s">
        <v>943</v>
      </c>
      <c r="AUX600" s="2" t="s">
        <v>943</v>
      </c>
      <c r="AUY600" s="2" t="s">
        <v>943</v>
      </c>
      <c r="AUZ600" s="2" t="s">
        <v>943</v>
      </c>
      <c r="AVA600" s="2" t="s">
        <v>943</v>
      </c>
      <c r="AVB600" s="2" t="s">
        <v>943</v>
      </c>
      <c r="AVC600" s="2" t="s">
        <v>943</v>
      </c>
      <c r="AVD600" s="2" t="s">
        <v>943</v>
      </c>
      <c r="AVE600" s="2" t="s">
        <v>943</v>
      </c>
      <c r="AVF600" s="2" t="s">
        <v>943</v>
      </c>
      <c r="AVG600" s="2" t="s">
        <v>943</v>
      </c>
      <c r="AVH600" s="2" t="s">
        <v>943</v>
      </c>
      <c r="AVI600" s="2" t="s">
        <v>943</v>
      </c>
      <c r="AVJ600" s="2" t="s">
        <v>943</v>
      </c>
      <c r="AVK600" s="2" t="s">
        <v>943</v>
      </c>
      <c r="AVL600" s="2" t="s">
        <v>943</v>
      </c>
      <c r="AVM600" s="2" t="s">
        <v>943</v>
      </c>
      <c r="AVN600" s="2" t="s">
        <v>943</v>
      </c>
      <c r="AVO600" s="2" t="s">
        <v>943</v>
      </c>
      <c r="AVP600" s="2" t="s">
        <v>943</v>
      </c>
      <c r="AVQ600" s="2" t="s">
        <v>943</v>
      </c>
      <c r="AVR600" s="2" t="s">
        <v>943</v>
      </c>
      <c r="AVS600" s="2" t="s">
        <v>943</v>
      </c>
      <c r="AVT600" s="2" t="s">
        <v>943</v>
      </c>
      <c r="AVU600" s="2" t="s">
        <v>943</v>
      </c>
      <c r="AVV600" s="2" t="s">
        <v>943</v>
      </c>
      <c r="AVW600" s="2" t="s">
        <v>943</v>
      </c>
      <c r="AVX600" s="2" t="s">
        <v>943</v>
      </c>
      <c r="AVY600" s="2" t="s">
        <v>943</v>
      </c>
      <c r="AVZ600" s="2" t="s">
        <v>943</v>
      </c>
      <c r="AWA600" s="2" t="s">
        <v>943</v>
      </c>
      <c r="AWB600" s="2" t="s">
        <v>943</v>
      </c>
      <c r="AWC600" s="2" t="s">
        <v>943</v>
      </c>
      <c r="AWD600" s="2" t="s">
        <v>943</v>
      </c>
      <c r="AWE600" s="2" t="s">
        <v>943</v>
      </c>
      <c r="AWF600" s="2" t="s">
        <v>943</v>
      </c>
      <c r="AWG600" s="2" t="s">
        <v>943</v>
      </c>
      <c r="AWH600" s="2" t="s">
        <v>943</v>
      </c>
      <c r="AWI600" s="2" t="s">
        <v>943</v>
      </c>
      <c r="AWJ600" s="2" t="s">
        <v>943</v>
      </c>
      <c r="AWK600" s="2" t="s">
        <v>943</v>
      </c>
      <c r="AWL600" s="2" t="s">
        <v>943</v>
      </c>
      <c r="AWM600" s="2" t="s">
        <v>943</v>
      </c>
      <c r="AWN600" s="2" t="s">
        <v>943</v>
      </c>
      <c r="AWO600" s="2" t="s">
        <v>943</v>
      </c>
      <c r="AWP600" s="2" t="s">
        <v>943</v>
      </c>
      <c r="AWQ600" s="2" t="s">
        <v>943</v>
      </c>
      <c r="AWR600" s="2" t="s">
        <v>943</v>
      </c>
      <c r="AWS600" s="2" t="s">
        <v>943</v>
      </c>
      <c r="AWT600" s="2" t="s">
        <v>943</v>
      </c>
      <c r="AWU600" s="2" t="s">
        <v>943</v>
      </c>
      <c r="AWV600" s="2" t="s">
        <v>943</v>
      </c>
      <c r="AWW600" s="2" t="s">
        <v>943</v>
      </c>
      <c r="AWX600" s="2" t="s">
        <v>943</v>
      </c>
      <c r="AWY600" s="2" t="s">
        <v>943</v>
      </c>
      <c r="AWZ600" s="2" t="s">
        <v>943</v>
      </c>
      <c r="AXA600" s="2" t="s">
        <v>943</v>
      </c>
      <c r="AXB600" s="2" t="s">
        <v>943</v>
      </c>
      <c r="AXC600" s="2" t="s">
        <v>943</v>
      </c>
      <c r="AXD600" s="2" t="s">
        <v>943</v>
      </c>
      <c r="AXE600" s="2" t="s">
        <v>943</v>
      </c>
      <c r="AXF600" s="2" t="s">
        <v>943</v>
      </c>
      <c r="AXG600" s="2" t="s">
        <v>943</v>
      </c>
      <c r="AXH600" s="2" t="s">
        <v>943</v>
      </c>
      <c r="AXI600" s="2" t="s">
        <v>943</v>
      </c>
      <c r="AXJ600" s="2" t="s">
        <v>943</v>
      </c>
      <c r="AXK600" s="2" t="s">
        <v>943</v>
      </c>
      <c r="AXL600" s="2" t="s">
        <v>943</v>
      </c>
      <c r="AXM600" s="2" t="s">
        <v>943</v>
      </c>
      <c r="AXN600" s="2" t="s">
        <v>943</v>
      </c>
      <c r="AXO600" s="2" t="s">
        <v>943</v>
      </c>
      <c r="AXP600" s="2" t="s">
        <v>943</v>
      </c>
      <c r="AXQ600" s="2" t="s">
        <v>943</v>
      </c>
      <c r="AXR600" s="2" t="s">
        <v>943</v>
      </c>
      <c r="AXS600" s="2" t="s">
        <v>943</v>
      </c>
      <c r="AXT600" s="2" t="s">
        <v>943</v>
      </c>
      <c r="AXU600" s="2" t="s">
        <v>943</v>
      </c>
      <c r="AXV600" s="2" t="s">
        <v>943</v>
      </c>
      <c r="AXW600" s="2" t="s">
        <v>943</v>
      </c>
      <c r="AXX600" s="2" t="s">
        <v>943</v>
      </c>
      <c r="AXY600" s="2" t="s">
        <v>943</v>
      </c>
      <c r="AXZ600" s="2" t="s">
        <v>943</v>
      </c>
      <c r="AYA600" s="2" t="s">
        <v>943</v>
      </c>
      <c r="AYB600" s="2" t="s">
        <v>943</v>
      </c>
      <c r="AYC600" s="2" t="s">
        <v>943</v>
      </c>
      <c r="AYD600" s="2" t="s">
        <v>943</v>
      </c>
      <c r="AYE600" s="2" t="s">
        <v>943</v>
      </c>
      <c r="AYF600" s="2" t="s">
        <v>943</v>
      </c>
      <c r="AYG600" s="2" t="s">
        <v>943</v>
      </c>
      <c r="AYH600" s="2" t="s">
        <v>943</v>
      </c>
      <c r="AYI600" s="2" t="s">
        <v>943</v>
      </c>
      <c r="AYJ600" s="2" t="s">
        <v>943</v>
      </c>
      <c r="AYK600" s="2" t="s">
        <v>943</v>
      </c>
      <c r="AYL600" s="2" t="s">
        <v>943</v>
      </c>
      <c r="AYM600" s="2" t="s">
        <v>943</v>
      </c>
      <c r="AYN600" s="2" t="s">
        <v>943</v>
      </c>
      <c r="AYO600" s="2" t="s">
        <v>943</v>
      </c>
      <c r="AYP600" s="2" t="s">
        <v>943</v>
      </c>
      <c r="AYQ600" s="2" t="s">
        <v>943</v>
      </c>
      <c r="AYR600" s="2" t="s">
        <v>943</v>
      </c>
      <c r="AYS600" s="2" t="s">
        <v>943</v>
      </c>
      <c r="AYT600" s="2" t="s">
        <v>943</v>
      </c>
      <c r="AYU600" s="2" t="s">
        <v>943</v>
      </c>
      <c r="AYV600" s="2" t="s">
        <v>943</v>
      </c>
      <c r="AYW600" s="2" t="s">
        <v>943</v>
      </c>
      <c r="AYX600" s="2" t="s">
        <v>943</v>
      </c>
      <c r="AYY600" s="2" t="s">
        <v>943</v>
      </c>
      <c r="AYZ600" s="2" t="s">
        <v>943</v>
      </c>
      <c r="AZA600" s="2" t="s">
        <v>943</v>
      </c>
      <c r="AZB600" s="2" t="s">
        <v>943</v>
      </c>
      <c r="AZC600" s="2" t="s">
        <v>943</v>
      </c>
      <c r="AZD600" s="2" t="s">
        <v>943</v>
      </c>
      <c r="AZE600" s="2" t="s">
        <v>943</v>
      </c>
      <c r="AZF600" s="2" t="s">
        <v>943</v>
      </c>
      <c r="AZG600" s="2" t="s">
        <v>943</v>
      </c>
      <c r="AZH600" s="2" t="s">
        <v>943</v>
      </c>
      <c r="AZI600" s="2" t="s">
        <v>943</v>
      </c>
      <c r="AZJ600" s="2" t="s">
        <v>943</v>
      </c>
      <c r="AZK600" s="2" t="s">
        <v>943</v>
      </c>
      <c r="AZL600" s="2" t="s">
        <v>943</v>
      </c>
      <c r="AZM600" s="2" t="s">
        <v>943</v>
      </c>
      <c r="AZN600" s="2" t="s">
        <v>943</v>
      </c>
      <c r="AZO600" s="2" t="s">
        <v>943</v>
      </c>
      <c r="AZP600" s="2" t="s">
        <v>943</v>
      </c>
      <c r="AZQ600" s="2" t="s">
        <v>943</v>
      </c>
      <c r="AZR600" s="2" t="s">
        <v>943</v>
      </c>
      <c r="AZS600" s="2" t="s">
        <v>943</v>
      </c>
      <c r="AZT600" s="2" t="s">
        <v>943</v>
      </c>
      <c r="AZU600" s="2" t="s">
        <v>943</v>
      </c>
      <c r="AZV600" s="2" t="s">
        <v>943</v>
      </c>
      <c r="AZW600" s="2" t="s">
        <v>943</v>
      </c>
      <c r="AZX600" s="2" t="s">
        <v>943</v>
      </c>
      <c r="AZY600" s="2" t="s">
        <v>943</v>
      </c>
      <c r="AZZ600" s="2" t="s">
        <v>943</v>
      </c>
      <c r="BAA600" s="2" t="s">
        <v>943</v>
      </c>
      <c r="BAB600" s="2" t="s">
        <v>943</v>
      </c>
      <c r="BAC600" s="2" t="s">
        <v>943</v>
      </c>
      <c r="BAD600" s="2" t="s">
        <v>943</v>
      </c>
      <c r="BAE600" s="2" t="s">
        <v>943</v>
      </c>
      <c r="BAF600" s="2" t="s">
        <v>943</v>
      </c>
      <c r="BAG600" s="2" t="s">
        <v>943</v>
      </c>
      <c r="BAH600" s="2" t="s">
        <v>943</v>
      </c>
      <c r="BAI600" s="2" t="s">
        <v>943</v>
      </c>
      <c r="BAJ600" s="2" t="s">
        <v>943</v>
      </c>
      <c r="BAK600" s="2" t="s">
        <v>943</v>
      </c>
      <c r="BAL600" s="2" t="s">
        <v>943</v>
      </c>
      <c r="BAM600" s="2" t="s">
        <v>943</v>
      </c>
      <c r="BAN600" s="2" t="s">
        <v>943</v>
      </c>
      <c r="BAO600" s="2" t="s">
        <v>943</v>
      </c>
      <c r="BAP600" s="2" t="s">
        <v>943</v>
      </c>
      <c r="BAQ600" s="2" t="s">
        <v>943</v>
      </c>
      <c r="BAR600" s="2" t="s">
        <v>943</v>
      </c>
      <c r="BAS600" s="2" t="s">
        <v>943</v>
      </c>
      <c r="BAT600" s="2" t="s">
        <v>943</v>
      </c>
      <c r="BAU600" s="2" t="s">
        <v>943</v>
      </c>
      <c r="BAV600" s="2" t="s">
        <v>943</v>
      </c>
      <c r="BAW600" s="2" t="s">
        <v>943</v>
      </c>
      <c r="BAX600" s="2" t="s">
        <v>943</v>
      </c>
      <c r="BAY600" s="2" t="s">
        <v>943</v>
      </c>
      <c r="BAZ600" s="2" t="s">
        <v>943</v>
      </c>
      <c r="BBA600" s="2" t="s">
        <v>943</v>
      </c>
      <c r="BBB600" s="2" t="s">
        <v>943</v>
      </c>
      <c r="BBC600" s="2" t="s">
        <v>943</v>
      </c>
      <c r="BBD600" s="2" t="s">
        <v>943</v>
      </c>
      <c r="BBE600" s="2" t="s">
        <v>943</v>
      </c>
      <c r="BBF600" s="2" t="s">
        <v>943</v>
      </c>
      <c r="BBG600" s="2" t="s">
        <v>943</v>
      </c>
      <c r="BBH600" s="2" t="s">
        <v>943</v>
      </c>
      <c r="BBI600" s="2" t="s">
        <v>943</v>
      </c>
      <c r="BBJ600" s="2" t="s">
        <v>943</v>
      </c>
      <c r="BBK600" s="2" t="s">
        <v>943</v>
      </c>
      <c r="BBL600" s="2" t="s">
        <v>943</v>
      </c>
      <c r="BBM600" s="2" t="s">
        <v>943</v>
      </c>
      <c r="BBN600" s="2" t="s">
        <v>943</v>
      </c>
      <c r="BBO600" s="2" t="s">
        <v>943</v>
      </c>
      <c r="BBP600" s="2" t="s">
        <v>943</v>
      </c>
      <c r="BBQ600" s="2" t="s">
        <v>943</v>
      </c>
      <c r="BBR600" s="2" t="s">
        <v>943</v>
      </c>
      <c r="BBS600" s="2" t="s">
        <v>943</v>
      </c>
      <c r="BBT600" s="2" t="s">
        <v>943</v>
      </c>
      <c r="BBU600" s="2" t="s">
        <v>943</v>
      </c>
      <c r="BBV600" s="2" t="s">
        <v>943</v>
      </c>
      <c r="BBW600" s="2" t="s">
        <v>943</v>
      </c>
      <c r="BBX600" s="2" t="s">
        <v>943</v>
      </c>
      <c r="BBY600" s="2" t="s">
        <v>943</v>
      </c>
      <c r="BBZ600" s="2" t="s">
        <v>943</v>
      </c>
      <c r="BCA600" s="2" t="s">
        <v>943</v>
      </c>
      <c r="BCB600" s="2" t="s">
        <v>943</v>
      </c>
      <c r="BCC600" s="2" t="s">
        <v>943</v>
      </c>
      <c r="BCD600" s="2" t="s">
        <v>943</v>
      </c>
      <c r="BCE600" s="2" t="s">
        <v>943</v>
      </c>
      <c r="BCF600" s="2" t="s">
        <v>943</v>
      </c>
      <c r="BCG600" s="2" t="s">
        <v>943</v>
      </c>
      <c r="BCH600" s="2" t="s">
        <v>943</v>
      </c>
      <c r="BCI600" s="2" t="s">
        <v>943</v>
      </c>
      <c r="BCJ600" s="2" t="s">
        <v>943</v>
      </c>
      <c r="BCK600" s="2" t="s">
        <v>943</v>
      </c>
      <c r="BCL600" s="2" t="s">
        <v>943</v>
      </c>
      <c r="BCM600" s="2" t="s">
        <v>943</v>
      </c>
      <c r="BCN600" s="2" t="s">
        <v>943</v>
      </c>
      <c r="BCO600" s="2" t="s">
        <v>943</v>
      </c>
      <c r="BCP600" s="2" t="s">
        <v>943</v>
      </c>
      <c r="BCQ600" s="2" t="s">
        <v>943</v>
      </c>
      <c r="BCR600" s="2" t="s">
        <v>943</v>
      </c>
      <c r="BCS600" s="2" t="s">
        <v>943</v>
      </c>
      <c r="BCT600" s="2" t="s">
        <v>943</v>
      </c>
      <c r="BCU600" s="2" t="s">
        <v>943</v>
      </c>
      <c r="BCV600" s="2" t="s">
        <v>943</v>
      </c>
      <c r="BCW600" s="2" t="s">
        <v>943</v>
      </c>
      <c r="BCX600" s="2" t="s">
        <v>943</v>
      </c>
      <c r="BCY600" s="2" t="s">
        <v>943</v>
      </c>
      <c r="BCZ600" s="2" t="s">
        <v>943</v>
      </c>
      <c r="BDA600" s="2" t="s">
        <v>943</v>
      </c>
      <c r="BDB600" s="2" t="s">
        <v>943</v>
      </c>
      <c r="BDC600" s="2" t="s">
        <v>943</v>
      </c>
      <c r="BDD600" s="2" t="s">
        <v>943</v>
      </c>
      <c r="BDE600" s="2" t="s">
        <v>943</v>
      </c>
      <c r="BDF600" s="2" t="s">
        <v>943</v>
      </c>
      <c r="BDG600" s="2" t="s">
        <v>943</v>
      </c>
      <c r="BDH600" s="2" t="s">
        <v>943</v>
      </c>
      <c r="BDI600" s="2" t="s">
        <v>943</v>
      </c>
      <c r="BDJ600" s="2" t="s">
        <v>943</v>
      </c>
      <c r="BDK600" s="2" t="s">
        <v>943</v>
      </c>
      <c r="BDL600" s="2" t="s">
        <v>943</v>
      </c>
      <c r="BDM600" s="2" t="s">
        <v>943</v>
      </c>
      <c r="BDN600" s="2" t="s">
        <v>943</v>
      </c>
      <c r="BDO600" s="2" t="s">
        <v>943</v>
      </c>
      <c r="BDP600" s="2" t="s">
        <v>943</v>
      </c>
      <c r="BDQ600" s="2" t="s">
        <v>943</v>
      </c>
      <c r="BDR600" s="2" t="s">
        <v>943</v>
      </c>
      <c r="BDS600" s="2" t="s">
        <v>943</v>
      </c>
      <c r="BDT600" s="2" t="s">
        <v>943</v>
      </c>
      <c r="BDU600" s="2" t="s">
        <v>943</v>
      </c>
      <c r="BDV600" s="2" t="s">
        <v>943</v>
      </c>
      <c r="BDW600" s="2" t="s">
        <v>943</v>
      </c>
      <c r="BDX600" s="2" t="s">
        <v>943</v>
      </c>
      <c r="BDY600" s="2" t="s">
        <v>943</v>
      </c>
      <c r="BDZ600" s="2" t="s">
        <v>943</v>
      </c>
      <c r="BEA600" s="2" t="s">
        <v>943</v>
      </c>
      <c r="BEB600" s="2" t="s">
        <v>943</v>
      </c>
      <c r="BEC600" s="2" t="s">
        <v>943</v>
      </c>
      <c r="BED600" s="2" t="s">
        <v>943</v>
      </c>
      <c r="BEE600" s="2" t="s">
        <v>943</v>
      </c>
      <c r="BEF600" s="2" t="s">
        <v>943</v>
      </c>
      <c r="BEG600" s="2" t="s">
        <v>943</v>
      </c>
      <c r="BEH600" s="2" t="s">
        <v>943</v>
      </c>
      <c r="BEI600" s="2" t="s">
        <v>943</v>
      </c>
      <c r="BEJ600" s="2" t="s">
        <v>943</v>
      </c>
      <c r="BEK600" s="2" t="s">
        <v>943</v>
      </c>
      <c r="BEL600" s="2" t="s">
        <v>943</v>
      </c>
      <c r="BEM600" s="2" t="s">
        <v>943</v>
      </c>
      <c r="BEN600" s="2" t="s">
        <v>943</v>
      </c>
      <c r="BEO600" s="2" t="s">
        <v>943</v>
      </c>
      <c r="BEP600" s="2" t="s">
        <v>943</v>
      </c>
      <c r="BEQ600" s="2" t="s">
        <v>943</v>
      </c>
      <c r="BER600" s="2" t="s">
        <v>943</v>
      </c>
      <c r="BES600" s="2" t="s">
        <v>943</v>
      </c>
      <c r="BET600" s="2" t="s">
        <v>943</v>
      </c>
      <c r="BEU600" s="2" t="s">
        <v>943</v>
      </c>
      <c r="BEV600" s="2" t="s">
        <v>943</v>
      </c>
      <c r="BEW600" s="2" t="s">
        <v>943</v>
      </c>
      <c r="BEX600" s="2" t="s">
        <v>943</v>
      </c>
      <c r="BEY600" s="2" t="s">
        <v>943</v>
      </c>
      <c r="BEZ600" s="2" t="s">
        <v>943</v>
      </c>
      <c r="BFA600" s="2" t="s">
        <v>943</v>
      </c>
      <c r="BFB600" s="2" t="s">
        <v>943</v>
      </c>
      <c r="BFC600" s="2" t="s">
        <v>943</v>
      </c>
      <c r="BFD600" s="2" t="s">
        <v>943</v>
      </c>
      <c r="BFE600" s="2" t="s">
        <v>943</v>
      </c>
      <c r="BFF600" s="2" t="s">
        <v>943</v>
      </c>
      <c r="BFG600" s="2" t="s">
        <v>943</v>
      </c>
      <c r="BFH600" s="2" t="s">
        <v>943</v>
      </c>
      <c r="BFI600" s="2" t="s">
        <v>943</v>
      </c>
      <c r="BFJ600" s="2" t="s">
        <v>943</v>
      </c>
      <c r="BFK600" s="2" t="s">
        <v>943</v>
      </c>
      <c r="BFL600" s="2" t="s">
        <v>943</v>
      </c>
      <c r="BFM600" s="2" t="s">
        <v>943</v>
      </c>
      <c r="BFN600" s="2" t="s">
        <v>943</v>
      </c>
      <c r="BFO600" s="2" t="s">
        <v>943</v>
      </c>
      <c r="BFP600" s="2" t="s">
        <v>943</v>
      </c>
      <c r="BFQ600" s="2" t="s">
        <v>943</v>
      </c>
      <c r="BFR600" s="2" t="s">
        <v>943</v>
      </c>
      <c r="BFS600" s="2" t="s">
        <v>943</v>
      </c>
      <c r="BFT600" s="2" t="s">
        <v>943</v>
      </c>
      <c r="BFU600" s="2" t="s">
        <v>943</v>
      </c>
      <c r="BFV600" s="2" t="s">
        <v>943</v>
      </c>
      <c r="BFW600" s="2" t="s">
        <v>943</v>
      </c>
      <c r="BFX600" s="2" t="s">
        <v>943</v>
      </c>
      <c r="BFY600" s="2" t="s">
        <v>943</v>
      </c>
      <c r="BFZ600" s="2" t="s">
        <v>943</v>
      </c>
      <c r="BGA600" s="2" t="s">
        <v>943</v>
      </c>
      <c r="BGB600" s="2" t="s">
        <v>943</v>
      </c>
      <c r="BGC600" s="2" t="s">
        <v>943</v>
      </c>
      <c r="BGD600" s="2" t="s">
        <v>943</v>
      </c>
      <c r="BGE600" s="2" t="s">
        <v>943</v>
      </c>
      <c r="BGF600" s="2" t="s">
        <v>943</v>
      </c>
      <c r="BGG600" s="2" t="s">
        <v>943</v>
      </c>
      <c r="BGH600" s="2" t="s">
        <v>943</v>
      </c>
      <c r="BGI600" s="2" t="s">
        <v>943</v>
      </c>
      <c r="BGJ600" s="2" t="s">
        <v>943</v>
      </c>
      <c r="BGK600" s="2" t="s">
        <v>943</v>
      </c>
      <c r="BGL600" s="2" t="s">
        <v>943</v>
      </c>
      <c r="BGM600" s="2" t="s">
        <v>943</v>
      </c>
      <c r="BGN600" s="2" t="s">
        <v>943</v>
      </c>
      <c r="BGO600" s="2" t="s">
        <v>943</v>
      </c>
      <c r="BGP600" s="2" t="s">
        <v>943</v>
      </c>
      <c r="BGQ600" s="2" t="s">
        <v>943</v>
      </c>
      <c r="BGR600" s="2" t="s">
        <v>943</v>
      </c>
      <c r="BGS600" s="2" t="s">
        <v>943</v>
      </c>
      <c r="BGT600" s="2" t="s">
        <v>943</v>
      </c>
      <c r="BGU600" s="2" t="s">
        <v>943</v>
      </c>
      <c r="BGV600" s="2" t="s">
        <v>943</v>
      </c>
      <c r="BGW600" s="2" t="s">
        <v>943</v>
      </c>
      <c r="BGX600" s="2" t="s">
        <v>943</v>
      </c>
      <c r="BGY600" s="2" t="s">
        <v>943</v>
      </c>
      <c r="BGZ600" s="2" t="s">
        <v>943</v>
      </c>
      <c r="BHA600" s="2" t="s">
        <v>943</v>
      </c>
      <c r="BHB600" s="2" t="s">
        <v>943</v>
      </c>
      <c r="BHC600" s="2" t="s">
        <v>943</v>
      </c>
      <c r="BHD600" s="2" t="s">
        <v>943</v>
      </c>
      <c r="BHE600" s="2" t="s">
        <v>943</v>
      </c>
      <c r="BHF600" s="2" t="s">
        <v>943</v>
      </c>
      <c r="BHG600" s="2" t="s">
        <v>943</v>
      </c>
      <c r="BHH600" s="2" t="s">
        <v>943</v>
      </c>
      <c r="BHI600" s="2" t="s">
        <v>943</v>
      </c>
      <c r="BHJ600" s="2" t="s">
        <v>943</v>
      </c>
      <c r="BHK600" s="2" t="s">
        <v>943</v>
      </c>
      <c r="BHL600" s="2" t="s">
        <v>943</v>
      </c>
      <c r="BHM600" s="2" t="s">
        <v>943</v>
      </c>
      <c r="BHN600" s="2" t="s">
        <v>943</v>
      </c>
      <c r="BHO600" s="2" t="s">
        <v>943</v>
      </c>
      <c r="BHP600" s="2" t="s">
        <v>943</v>
      </c>
      <c r="BHQ600" s="2" t="s">
        <v>943</v>
      </c>
      <c r="BHR600" s="2" t="s">
        <v>943</v>
      </c>
      <c r="BHS600" s="2" t="s">
        <v>943</v>
      </c>
      <c r="BHT600" s="2" t="s">
        <v>943</v>
      </c>
      <c r="BHU600" s="2" t="s">
        <v>943</v>
      </c>
      <c r="BHV600" s="2" t="s">
        <v>943</v>
      </c>
      <c r="BHW600" s="2" t="s">
        <v>943</v>
      </c>
      <c r="BHX600" s="2" t="s">
        <v>943</v>
      </c>
      <c r="BHY600" s="2" t="s">
        <v>943</v>
      </c>
      <c r="BHZ600" s="2" t="s">
        <v>943</v>
      </c>
      <c r="BIA600" s="2" t="s">
        <v>943</v>
      </c>
      <c r="BIB600" s="2" t="s">
        <v>943</v>
      </c>
      <c r="BIC600" s="2" t="s">
        <v>943</v>
      </c>
      <c r="BID600" s="2" t="s">
        <v>943</v>
      </c>
      <c r="BIE600" s="2" t="s">
        <v>943</v>
      </c>
      <c r="BIF600" s="2" t="s">
        <v>943</v>
      </c>
      <c r="BIG600" s="2" t="s">
        <v>943</v>
      </c>
      <c r="BIH600" s="2" t="s">
        <v>943</v>
      </c>
      <c r="BII600" s="2" t="s">
        <v>943</v>
      </c>
      <c r="BIJ600" s="2" t="s">
        <v>943</v>
      </c>
      <c r="BIK600" s="2" t="s">
        <v>943</v>
      </c>
      <c r="BIL600" s="2" t="s">
        <v>943</v>
      </c>
      <c r="BIM600" s="2" t="s">
        <v>943</v>
      </c>
      <c r="BIN600" s="2" t="s">
        <v>943</v>
      </c>
      <c r="BIO600" s="2" t="s">
        <v>943</v>
      </c>
      <c r="BIP600" s="2" t="s">
        <v>943</v>
      </c>
      <c r="BIQ600" s="2" t="s">
        <v>943</v>
      </c>
      <c r="BIR600" s="2" t="s">
        <v>943</v>
      </c>
      <c r="BIS600" s="2" t="s">
        <v>943</v>
      </c>
      <c r="BIT600" s="2" t="s">
        <v>943</v>
      </c>
      <c r="BIU600" s="2" t="s">
        <v>943</v>
      </c>
      <c r="BIV600" s="2" t="s">
        <v>943</v>
      </c>
      <c r="BIW600" s="2" t="s">
        <v>943</v>
      </c>
      <c r="BIX600" s="2" t="s">
        <v>943</v>
      </c>
      <c r="BIY600" s="2" t="s">
        <v>943</v>
      </c>
      <c r="BIZ600" s="2" t="s">
        <v>943</v>
      </c>
      <c r="BJA600" s="2" t="s">
        <v>943</v>
      </c>
      <c r="BJB600" s="2" t="s">
        <v>943</v>
      </c>
      <c r="BJC600" s="2" t="s">
        <v>943</v>
      </c>
      <c r="BJD600" s="2" t="s">
        <v>943</v>
      </c>
      <c r="BJE600" s="2" t="s">
        <v>943</v>
      </c>
      <c r="BJF600" s="2" t="s">
        <v>943</v>
      </c>
      <c r="BJG600" s="2" t="s">
        <v>943</v>
      </c>
      <c r="BJH600" s="2" t="s">
        <v>943</v>
      </c>
      <c r="BJI600" s="2" t="s">
        <v>943</v>
      </c>
      <c r="BJJ600" s="2" t="s">
        <v>943</v>
      </c>
      <c r="BJK600" s="2" t="s">
        <v>943</v>
      </c>
      <c r="BJL600" s="2" t="s">
        <v>943</v>
      </c>
      <c r="BJM600" s="2" t="s">
        <v>943</v>
      </c>
      <c r="BJN600" s="2" t="s">
        <v>943</v>
      </c>
      <c r="BJO600" s="2" t="s">
        <v>943</v>
      </c>
      <c r="BJP600" s="2" t="s">
        <v>943</v>
      </c>
      <c r="BJQ600" s="2" t="s">
        <v>943</v>
      </c>
      <c r="BJR600" s="2" t="s">
        <v>943</v>
      </c>
      <c r="BJS600" s="2" t="s">
        <v>943</v>
      </c>
      <c r="BJT600" s="2" t="s">
        <v>943</v>
      </c>
      <c r="BJU600" s="2" t="s">
        <v>943</v>
      </c>
      <c r="BJV600" s="2" t="s">
        <v>943</v>
      </c>
      <c r="BJW600" s="2" t="s">
        <v>943</v>
      </c>
      <c r="BJX600" s="2" t="s">
        <v>943</v>
      </c>
      <c r="BJY600" s="2" t="s">
        <v>943</v>
      </c>
      <c r="BJZ600" s="2" t="s">
        <v>943</v>
      </c>
      <c r="BKA600" s="2" t="s">
        <v>943</v>
      </c>
      <c r="BKB600" s="2" t="s">
        <v>943</v>
      </c>
      <c r="BKC600" s="2" t="s">
        <v>943</v>
      </c>
      <c r="BKD600" s="2" t="s">
        <v>943</v>
      </c>
      <c r="BKE600" s="2" t="s">
        <v>943</v>
      </c>
      <c r="BKF600" s="2" t="s">
        <v>943</v>
      </c>
      <c r="BKG600" s="2" t="s">
        <v>943</v>
      </c>
      <c r="BKH600" s="2" t="s">
        <v>943</v>
      </c>
      <c r="BKI600" s="2" t="s">
        <v>943</v>
      </c>
      <c r="BKJ600" s="2" t="s">
        <v>943</v>
      </c>
      <c r="BKK600" s="2" t="s">
        <v>943</v>
      </c>
      <c r="BKL600" s="2" t="s">
        <v>943</v>
      </c>
      <c r="BKM600" s="2" t="s">
        <v>943</v>
      </c>
      <c r="BKN600" s="2" t="s">
        <v>943</v>
      </c>
      <c r="BKO600" s="2" t="s">
        <v>943</v>
      </c>
      <c r="BKP600" s="2" t="s">
        <v>943</v>
      </c>
      <c r="BKQ600" s="2" t="s">
        <v>943</v>
      </c>
      <c r="BKR600" s="2" t="s">
        <v>943</v>
      </c>
      <c r="BKS600" s="2" t="s">
        <v>943</v>
      </c>
      <c r="BKT600" s="2" t="s">
        <v>943</v>
      </c>
      <c r="BKU600" s="2" t="s">
        <v>943</v>
      </c>
      <c r="BKV600" s="2" t="s">
        <v>943</v>
      </c>
      <c r="BKW600" s="2" t="s">
        <v>943</v>
      </c>
      <c r="BKX600" s="2" t="s">
        <v>943</v>
      </c>
      <c r="BKY600" s="2" t="s">
        <v>943</v>
      </c>
      <c r="BKZ600" s="2" t="s">
        <v>943</v>
      </c>
      <c r="BLA600" s="2" t="s">
        <v>943</v>
      </c>
      <c r="BLB600" s="2" t="s">
        <v>943</v>
      </c>
      <c r="BLC600" s="2" t="s">
        <v>943</v>
      </c>
      <c r="BLD600" s="2" t="s">
        <v>943</v>
      </c>
      <c r="BLE600" s="2" t="s">
        <v>943</v>
      </c>
      <c r="BLF600" s="2" t="s">
        <v>943</v>
      </c>
      <c r="BLG600" s="2" t="s">
        <v>943</v>
      </c>
      <c r="BLH600" s="2" t="s">
        <v>943</v>
      </c>
      <c r="BLI600" s="2" t="s">
        <v>943</v>
      </c>
      <c r="BLJ600" s="2" t="s">
        <v>943</v>
      </c>
      <c r="BLK600" s="2" t="s">
        <v>943</v>
      </c>
      <c r="BLL600" s="2" t="s">
        <v>943</v>
      </c>
      <c r="BLM600" s="2" t="s">
        <v>943</v>
      </c>
      <c r="BLN600" s="2" t="s">
        <v>943</v>
      </c>
      <c r="BLO600" s="2" t="s">
        <v>943</v>
      </c>
      <c r="BLP600" s="2" t="s">
        <v>943</v>
      </c>
      <c r="BLQ600" s="2" t="s">
        <v>943</v>
      </c>
      <c r="BLR600" s="2" t="s">
        <v>943</v>
      </c>
      <c r="BLS600" s="2" t="s">
        <v>943</v>
      </c>
      <c r="BLT600" s="2" t="s">
        <v>943</v>
      </c>
      <c r="BLU600" s="2" t="s">
        <v>943</v>
      </c>
      <c r="BLV600" s="2" t="s">
        <v>943</v>
      </c>
      <c r="BLW600" s="2" t="s">
        <v>943</v>
      </c>
      <c r="BLX600" s="2" t="s">
        <v>943</v>
      </c>
      <c r="BLY600" s="2" t="s">
        <v>943</v>
      </c>
      <c r="BLZ600" s="2" t="s">
        <v>943</v>
      </c>
      <c r="BMA600" s="2" t="s">
        <v>943</v>
      </c>
      <c r="BMB600" s="2" t="s">
        <v>943</v>
      </c>
      <c r="BMC600" s="2" t="s">
        <v>943</v>
      </c>
      <c r="BMD600" s="2" t="s">
        <v>943</v>
      </c>
      <c r="BME600" s="2" t="s">
        <v>943</v>
      </c>
      <c r="BMF600" s="2" t="s">
        <v>943</v>
      </c>
      <c r="BMG600" s="2" t="s">
        <v>943</v>
      </c>
      <c r="BMH600" s="2" t="s">
        <v>943</v>
      </c>
      <c r="BMI600" s="2" t="s">
        <v>943</v>
      </c>
      <c r="BMJ600" s="2" t="s">
        <v>943</v>
      </c>
      <c r="BMK600" s="2" t="s">
        <v>943</v>
      </c>
      <c r="BML600" s="2" t="s">
        <v>943</v>
      </c>
      <c r="BMM600" s="2" t="s">
        <v>943</v>
      </c>
      <c r="BMN600" s="2" t="s">
        <v>943</v>
      </c>
      <c r="BMO600" s="2" t="s">
        <v>943</v>
      </c>
      <c r="BMP600" s="2" t="s">
        <v>943</v>
      </c>
      <c r="BMQ600" s="2" t="s">
        <v>943</v>
      </c>
      <c r="BMR600" s="2" t="s">
        <v>943</v>
      </c>
      <c r="BMS600" s="2" t="s">
        <v>943</v>
      </c>
      <c r="BMT600" s="2" t="s">
        <v>943</v>
      </c>
      <c r="BMU600" s="2" t="s">
        <v>943</v>
      </c>
      <c r="BMV600" s="2" t="s">
        <v>943</v>
      </c>
      <c r="BMW600" s="2" t="s">
        <v>943</v>
      </c>
      <c r="BMX600" s="2" t="s">
        <v>943</v>
      </c>
      <c r="BMY600" s="2" t="s">
        <v>943</v>
      </c>
      <c r="BMZ600" s="2" t="s">
        <v>943</v>
      </c>
      <c r="BNA600" s="2" t="s">
        <v>943</v>
      </c>
      <c r="BNB600" s="2" t="s">
        <v>943</v>
      </c>
      <c r="BNC600" s="2" t="s">
        <v>943</v>
      </c>
      <c r="BND600" s="2" t="s">
        <v>943</v>
      </c>
      <c r="BNE600" s="2" t="s">
        <v>943</v>
      </c>
      <c r="BNF600" s="2" t="s">
        <v>943</v>
      </c>
      <c r="BNG600" s="2" t="s">
        <v>943</v>
      </c>
      <c r="BNH600" s="2" t="s">
        <v>943</v>
      </c>
      <c r="BNI600" s="2" t="s">
        <v>943</v>
      </c>
      <c r="BNJ600" s="2" t="s">
        <v>943</v>
      </c>
      <c r="BNK600" s="2" t="s">
        <v>943</v>
      </c>
      <c r="BNL600" s="2" t="s">
        <v>943</v>
      </c>
      <c r="BNM600" s="2" t="s">
        <v>943</v>
      </c>
      <c r="BNN600" s="2" t="s">
        <v>943</v>
      </c>
      <c r="BNO600" s="2" t="s">
        <v>943</v>
      </c>
      <c r="BNP600" s="2" t="s">
        <v>943</v>
      </c>
      <c r="BNQ600" s="2" t="s">
        <v>943</v>
      </c>
      <c r="BNR600" s="2" t="s">
        <v>943</v>
      </c>
      <c r="BNS600" s="2" t="s">
        <v>943</v>
      </c>
      <c r="BNT600" s="2" t="s">
        <v>943</v>
      </c>
      <c r="BNU600" s="2" t="s">
        <v>943</v>
      </c>
      <c r="BNV600" s="2" t="s">
        <v>943</v>
      </c>
      <c r="BNW600" s="2" t="s">
        <v>943</v>
      </c>
      <c r="BNX600" s="2" t="s">
        <v>943</v>
      </c>
      <c r="BNY600" s="2" t="s">
        <v>943</v>
      </c>
      <c r="BNZ600" s="2" t="s">
        <v>943</v>
      </c>
      <c r="BOA600" s="2" t="s">
        <v>943</v>
      </c>
      <c r="BOB600" s="2" t="s">
        <v>943</v>
      </c>
      <c r="BOC600" s="2" t="s">
        <v>943</v>
      </c>
      <c r="BOD600" s="2" t="s">
        <v>943</v>
      </c>
      <c r="BOE600" s="2" t="s">
        <v>943</v>
      </c>
      <c r="BOF600" s="2" t="s">
        <v>943</v>
      </c>
      <c r="BOG600" s="2" t="s">
        <v>943</v>
      </c>
      <c r="BOH600" s="2" t="s">
        <v>943</v>
      </c>
      <c r="BOI600" s="2" t="s">
        <v>943</v>
      </c>
      <c r="BOJ600" s="2" t="s">
        <v>943</v>
      </c>
      <c r="BOK600" s="2" t="s">
        <v>943</v>
      </c>
      <c r="BOL600" s="2" t="s">
        <v>943</v>
      </c>
      <c r="BOM600" s="2" t="s">
        <v>943</v>
      </c>
      <c r="BON600" s="2" t="s">
        <v>943</v>
      </c>
      <c r="BOO600" s="2" t="s">
        <v>943</v>
      </c>
      <c r="BOP600" s="2" t="s">
        <v>943</v>
      </c>
      <c r="BOQ600" s="2" t="s">
        <v>943</v>
      </c>
      <c r="BOR600" s="2" t="s">
        <v>943</v>
      </c>
      <c r="BOS600" s="2" t="s">
        <v>943</v>
      </c>
      <c r="BOT600" s="2" t="s">
        <v>943</v>
      </c>
      <c r="BOU600" s="2" t="s">
        <v>943</v>
      </c>
      <c r="BOV600" s="2" t="s">
        <v>943</v>
      </c>
      <c r="BOW600" s="2" t="s">
        <v>943</v>
      </c>
      <c r="BOX600" s="2" t="s">
        <v>943</v>
      </c>
      <c r="BOY600" s="2" t="s">
        <v>943</v>
      </c>
      <c r="BOZ600" s="2" t="s">
        <v>943</v>
      </c>
      <c r="BPA600" s="2" t="s">
        <v>943</v>
      </c>
      <c r="BPB600" s="2" t="s">
        <v>943</v>
      </c>
      <c r="BPC600" s="2" t="s">
        <v>943</v>
      </c>
      <c r="BPD600" s="2" t="s">
        <v>943</v>
      </c>
      <c r="BPE600" s="2" t="s">
        <v>943</v>
      </c>
      <c r="BPF600" s="2" t="s">
        <v>943</v>
      </c>
      <c r="BPG600" s="2" t="s">
        <v>943</v>
      </c>
      <c r="BPH600" s="2" t="s">
        <v>943</v>
      </c>
      <c r="BPI600" s="2" t="s">
        <v>943</v>
      </c>
      <c r="BPJ600" s="2" t="s">
        <v>943</v>
      </c>
      <c r="BPK600" s="2" t="s">
        <v>943</v>
      </c>
      <c r="BPL600" s="2" t="s">
        <v>943</v>
      </c>
      <c r="BPM600" s="2" t="s">
        <v>943</v>
      </c>
      <c r="BPN600" s="2" t="s">
        <v>943</v>
      </c>
      <c r="BPO600" s="2" t="s">
        <v>943</v>
      </c>
      <c r="BPP600" s="2" t="s">
        <v>943</v>
      </c>
      <c r="BPQ600" s="2" t="s">
        <v>943</v>
      </c>
      <c r="BPR600" s="2" t="s">
        <v>943</v>
      </c>
      <c r="BPS600" s="2" t="s">
        <v>943</v>
      </c>
      <c r="BPT600" s="2" t="s">
        <v>943</v>
      </c>
      <c r="BPU600" s="2" t="s">
        <v>943</v>
      </c>
      <c r="BPV600" s="2" t="s">
        <v>943</v>
      </c>
      <c r="BPW600" s="2" t="s">
        <v>943</v>
      </c>
      <c r="BPX600" s="2" t="s">
        <v>943</v>
      </c>
      <c r="BPY600" s="2" t="s">
        <v>943</v>
      </c>
      <c r="BPZ600" s="2" t="s">
        <v>943</v>
      </c>
      <c r="BQA600" s="2" t="s">
        <v>943</v>
      </c>
      <c r="BQB600" s="2" t="s">
        <v>943</v>
      </c>
      <c r="BQC600" s="2" t="s">
        <v>943</v>
      </c>
      <c r="BQD600" s="2" t="s">
        <v>943</v>
      </c>
      <c r="BQE600" s="2" t="s">
        <v>943</v>
      </c>
      <c r="BQF600" s="2" t="s">
        <v>943</v>
      </c>
      <c r="BQG600" s="2" t="s">
        <v>943</v>
      </c>
      <c r="BQH600" s="2" t="s">
        <v>943</v>
      </c>
      <c r="BQI600" s="2" t="s">
        <v>943</v>
      </c>
      <c r="BQJ600" s="2" t="s">
        <v>943</v>
      </c>
      <c r="BQK600" s="2" t="s">
        <v>943</v>
      </c>
      <c r="BQL600" s="2" t="s">
        <v>943</v>
      </c>
      <c r="BQM600" s="2" t="s">
        <v>943</v>
      </c>
      <c r="BQN600" s="2" t="s">
        <v>943</v>
      </c>
      <c r="BQO600" s="2" t="s">
        <v>943</v>
      </c>
      <c r="BQP600" s="2" t="s">
        <v>943</v>
      </c>
      <c r="BQQ600" s="2" t="s">
        <v>943</v>
      </c>
      <c r="BQR600" s="2" t="s">
        <v>943</v>
      </c>
      <c r="BQS600" s="2" t="s">
        <v>943</v>
      </c>
      <c r="BQT600" s="2" t="s">
        <v>943</v>
      </c>
      <c r="BQU600" s="2" t="s">
        <v>943</v>
      </c>
      <c r="BQV600" s="2" t="s">
        <v>943</v>
      </c>
      <c r="BQW600" s="2" t="s">
        <v>943</v>
      </c>
      <c r="BQX600" s="2" t="s">
        <v>943</v>
      </c>
      <c r="BQY600" s="2" t="s">
        <v>943</v>
      </c>
      <c r="BQZ600" s="2" t="s">
        <v>943</v>
      </c>
      <c r="BRA600" s="2" t="s">
        <v>943</v>
      </c>
      <c r="BRB600" s="2" t="s">
        <v>943</v>
      </c>
      <c r="BRC600" s="2" t="s">
        <v>943</v>
      </c>
      <c r="BRD600" s="2" t="s">
        <v>943</v>
      </c>
      <c r="BRE600" s="2" t="s">
        <v>943</v>
      </c>
      <c r="BRF600" s="2" t="s">
        <v>943</v>
      </c>
      <c r="BRG600" s="2" t="s">
        <v>943</v>
      </c>
      <c r="BRH600" s="2" t="s">
        <v>943</v>
      </c>
      <c r="BRI600" s="2" t="s">
        <v>943</v>
      </c>
      <c r="BRJ600" s="2" t="s">
        <v>943</v>
      </c>
      <c r="BRK600" s="2" t="s">
        <v>943</v>
      </c>
      <c r="BRL600" s="2" t="s">
        <v>943</v>
      </c>
      <c r="BRM600" s="2" t="s">
        <v>943</v>
      </c>
      <c r="BRN600" s="2" t="s">
        <v>943</v>
      </c>
      <c r="BRO600" s="2" t="s">
        <v>943</v>
      </c>
      <c r="BRP600" s="2" t="s">
        <v>943</v>
      </c>
      <c r="BRQ600" s="2" t="s">
        <v>943</v>
      </c>
      <c r="BRR600" s="2" t="s">
        <v>943</v>
      </c>
      <c r="BRS600" s="2" t="s">
        <v>943</v>
      </c>
      <c r="BRT600" s="2" t="s">
        <v>943</v>
      </c>
      <c r="BRU600" s="2" t="s">
        <v>943</v>
      </c>
      <c r="BRV600" s="2" t="s">
        <v>943</v>
      </c>
      <c r="BRW600" s="2" t="s">
        <v>943</v>
      </c>
      <c r="BRX600" s="2" t="s">
        <v>943</v>
      </c>
      <c r="BRY600" s="2" t="s">
        <v>943</v>
      </c>
      <c r="BRZ600" s="2" t="s">
        <v>943</v>
      </c>
      <c r="BSA600" s="2" t="s">
        <v>943</v>
      </c>
      <c r="BSB600" s="2" t="s">
        <v>943</v>
      </c>
      <c r="BSC600" s="2" t="s">
        <v>943</v>
      </c>
      <c r="BSD600" s="2" t="s">
        <v>943</v>
      </c>
      <c r="BSE600" s="2" t="s">
        <v>943</v>
      </c>
      <c r="BSF600" s="2" t="s">
        <v>943</v>
      </c>
      <c r="BSG600" s="2" t="s">
        <v>943</v>
      </c>
      <c r="BSH600" s="2" t="s">
        <v>943</v>
      </c>
      <c r="BSI600" s="2" t="s">
        <v>943</v>
      </c>
      <c r="BSJ600" s="2" t="s">
        <v>943</v>
      </c>
      <c r="BSK600" s="2" t="s">
        <v>943</v>
      </c>
      <c r="BSL600" s="2" t="s">
        <v>943</v>
      </c>
      <c r="BSM600" s="2" t="s">
        <v>943</v>
      </c>
      <c r="BSN600" s="2" t="s">
        <v>943</v>
      </c>
      <c r="BSO600" s="2" t="s">
        <v>943</v>
      </c>
      <c r="BSP600" s="2" t="s">
        <v>943</v>
      </c>
      <c r="BSQ600" s="2" t="s">
        <v>943</v>
      </c>
      <c r="BSR600" s="2" t="s">
        <v>943</v>
      </c>
      <c r="BSS600" s="2" t="s">
        <v>943</v>
      </c>
      <c r="BST600" s="2" t="s">
        <v>943</v>
      </c>
      <c r="BSU600" s="2" t="s">
        <v>943</v>
      </c>
      <c r="BSV600" s="2" t="s">
        <v>943</v>
      </c>
      <c r="BSW600" s="2" t="s">
        <v>943</v>
      </c>
      <c r="BSX600" s="2" t="s">
        <v>943</v>
      </c>
      <c r="BSY600" s="2" t="s">
        <v>943</v>
      </c>
      <c r="BSZ600" s="2" t="s">
        <v>943</v>
      </c>
      <c r="BTA600" s="2" t="s">
        <v>943</v>
      </c>
      <c r="BTB600" s="2" t="s">
        <v>943</v>
      </c>
      <c r="BTC600" s="2" t="s">
        <v>943</v>
      </c>
      <c r="BTD600" s="2" t="s">
        <v>943</v>
      </c>
      <c r="BTE600" s="2" t="s">
        <v>943</v>
      </c>
      <c r="BTF600" s="2" t="s">
        <v>943</v>
      </c>
      <c r="BTG600" s="2" t="s">
        <v>943</v>
      </c>
      <c r="BTH600" s="2" t="s">
        <v>943</v>
      </c>
      <c r="BTI600" s="2" t="s">
        <v>943</v>
      </c>
      <c r="BTJ600" s="2" t="s">
        <v>943</v>
      </c>
      <c r="BTK600" s="2" t="s">
        <v>943</v>
      </c>
      <c r="BTL600" s="2" t="s">
        <v>943</v>
      </c>
      <c r="BTM600" s="2" t="s">
        <v>943</v>
      </c>
      <c r="BTN600" s="2" t="s">
        <v>943</v>
      </c>
      <c r="BTO600" s="2" t="s">
        <v>943</v>
      </c>
      <c r="BTP600" s="2" t="s">
        <v>943</v>
      </c>
      <c r="BTQ600" s="2" t="s">
        <v>943</v>
      </c>
      <c r="BTR600" s="2" t="s">
        <v>943</v>
      </c>
      <c r="BTS600" s="2" t="s">
        <v>943</v>
      </c>
      <c r="BTT600" s="2" t="s">
        <v>943</v>
      </c>
      <c r="BTU600" s="2" t="s">
        <v>943</v>
      </c>
      <c r="BTV600" s="2" t="s">
        <v>943</v>
      </c>
      <c r="BTW600" s="2" t="s">
        <v>943</v>
      </c>
      <c r="BTX600" s="2" t="s">
        <v>943</v>
      </c>
      <c r="BTY600" s="2" t="s">
        <v>943</v>
      </c>
      <c r="BTZ600" s="2" t="s">
        <v>943</v>
      </c>
      <c r="BUA600" s="2" t="s">
        <v>943</v>
      </c>
      <c r="BUB600" s="2" t="s">
        <v>943</v>
      </c>
      <c r="BUC600" s="2" t="s">
        <v>943</v>
      </c>
      <c r="BUD600" s="2" t="s">
        <v>943</v>
      </c>
      <c r="BUE600" s="2" t="s">
        <v>943</v>
      </c>
      <c r="BUF600" s="2" t="s">
        <v>943</v>
      </c>
      <c r="BUG600" s="2" t="s">
        <v>943</v>
      </c>
      <c r="BUH600" s="2" t="s">
        <v>943</v>
      </c>
      <c r="BUI600" s="2" t="s">
        <v>943</v>
      </c>
      <c r="BUJ600" s="2" t="s">
        <v>943</v>
      </c>
      <c r="BUK600" s="2" t="s">
        <v>943</v>
      </c>
      <c r="BUL600" s="2" t="s">
        <v>943</v>
      </c>
      <c r="BUM600" s="2" t="s">
        <v>943</v>
      </c>
      <c r="BUN600" s="2" t="s">
        <v>943</v>
      </c>
      <c r="BUO600" s="2" t="s">
        <v>943</v>
      </c>
      <c r="BUP600" s="2" t="s">
        <v>943</v>
      </c>
      <c r="BUQ600" s="2" t="s">
        <v>943</v>
      </c>
      <c r="BUR600" s="2" t="s">
        <v>943</v>
      </c>
      <c r="BUS600" s="2" t="s">
        <v>943</v>
      </c>
      <c r="BUT600" s="2" t="s">
        <v>943</v>
      </c>
      <c r="BUU600" s="2" t="s">
        <v>943</v>
      </c>
      <c r="BUV600" s="2" t="s">
        <v>943</v>
      </c>
      <c r="BUW600" s="2" t="s">
        <v>943</v>
      </c>
      <c r="BUX600" s="2" t="s">
        <v>943</v>
      </c>
      <c r="BUY600" s="2" t="s">
        <v>943</v>
      </c>
      <c r="BUZ600" s="2" t="s">
        <v>943</v>
      </c>
      <c r="BVA600" s="2" t="s">
        <v>943</v>
      </c>
      <c r="BVB600" s="2" t="s">
        <v>943</v>
      </c>
      <c r="BVC600" s="2" t="s">
        <v>943</v>
      </c>
      <c r="BVD600" s="2" t="s">
        <v>943</v>
      </c>
      <c r="BVE600" s="2" t="s">
        <v>943</v>
      </c>
      <c r="BVF600" s="2" t="s">
        <v>943</v>
      </c>
      <c r="BVG600" s="2" t="s">
        <v>943</v>
      </c>
      <c r="BVH600" s="2" t="s">
        <v>943</v>
      </c>
      <c r="BVI600" s="2" t="s">
        <v>943</v>
      </c>
      <c r="BVJ600" s="2" t="s">
        <v>943</v>
      </c>
      <c r="BVK600" s="2" t="s">
        <v>943</v>
      </c>
      <c r="BVL600" s="2" t="s">
        <v>943</v>
      </c>
      <c r="BVM600" s="2" t="s">
        <v>943</v>
      </c>
      <c r="BVN600" s="2" t="s">
        <v>943</v>
      </c>
      <c r="BVO600" s="2" t="s">
        <v>943</v>
      </c>
      <c r="BVP600" s="2" t="s">
        <v>943</v>
      </c>
      <c r="BVQ600" s="2" t="s">
        <v>943</v>
      </c>
      <c r="BVR600" s="2" t="s">
        <v>943</v>
      </c>
      <c r="BVS600" s="2" t="s">
        <v>943</v>
      </c>
      <c r="BVT600" s="2" t="s">
        <v>943</v>
      </c>
      <c r="BVU600" s="2" t="s">
        <v>943</v>
      </c>
      <c r="BVV600" s="2" t="s">
        <v>943</v>
      </c>
      <c r="BVW600" s="2" t="s">
        <v>943</v>
      </c>
      <c r="BVX600" s="2" t="s">
        <v>943</v>
      </c>
      <c r="BVY600" s="2" t="s">
        <v>943</v>
      </c>
      <c r="BVZ600" s="2" t="s">
        <v>943</v>
      </c>
      <c r="BWA600" s="2" t="s">
        <v>943</v>
      </c>
      <c r="BWB600" s="2" t="s">
        <v>943</v>
      </c>
      <c r="BWC600" s="2" t="s">
        <v>943</v>
      </c>
      <c r="BWD600" s="2" t="s">
        <v>943</v>
      </c>
      <c r="BWE600" s="2" t="s">
        <v>943</v>
      </c>
      <c r="BWF600" s="2" t="s">
        <v>943</v>
      </c>
      <c r="BWG600" s="2" t="s">
        <v>943</v>
      </c>
      <c r="BWH600" s="2" t="s">
        <v>943</v>
      </c>
      <c r="BWI600" s="2" t="s">
        <v>943</v>
      </c>
      <c r="BWJ600" s="2" t="s">
        <v>943</v>
      </c>
      <c r="BWK600" s="2" t="s">
        <v>943</v>
      </c>
      <c r="BWL600" s="2" t="s">
        <v>943</v>
      </c>
      <c r="BWM600" s="2" t="s">
        <v>943</v>
      </c>
      <c r="BWN600" s="2" t="s">
        <v>943</v>
      </c>
      <c r="BWO600" s="2" t="s">
        <v>943</v>
      </c>
      <c r="BWP600" s="2" t="s">
        <v>943</v>
      </c>
      <c r="BWQ600" s="2" t="s">
        <v>943</v>
      </c>
      <c r="BWR600" s="2" t="s">
        <v>943</v>
      </c>
      <c r="BWS600" s="2" t="s">
        <v>943</v>
      </c>
      <c r="BWT600" s="2" t="s">
        <v>943</v>
      </c>
      <c r="BWU600" s="2" t="s">
        <v>943</v>
      </c>
      <c r="BWV600" s="2" t="s">
        <v>943</v>
      </c>
      <c r="BWW600" s="2" t="s">
        <v>943</v>
      </c>
      <c r="BWX600" s="2" t="s">
        <v>943</v>
      </c>
      <c r="BWY600" s="2" t="s">
        <v>943</v>
      </c>
      <c r="BWZ600" s="2" t="s">
        <v>943</v>
      </c>
      <c r="BXA600" s="2" t="s">
        <v>943</v>
      </c>
      <c r="BXB600" s="2" t="s">
        <v>943</v>
      </c>
      <c r="BXC600" s="2" t="s">
        <v>943</v>
      </c>
      <c r="BXD600" s="2" t="s">
        <v>943</v>
      </c>
      <c r="BXE600" s="2" t="s">
        <v>943</v>
      </c>
      <c r="BXF600" s="2" t="s">
        <v>943</v>
      </c>
      <c r="BXG600" s="2" t="s">
        <v>943</v>
      </c>
      <c r="BXH600" s="2" t="s">
        <v>943</v>
      </c>
      <c r="BXI600" s="2" t="s">
        <v>943</v>
      </c>
      <c r="BXJ600" s="2" t="s">
        <v>943</v>
      </c>
      <c r="BXK600" s="2" t="s">
        <v>943</v>
      </c>
      <c r="BXL600" s="2" t="s">
        <v>943</v>
      </c>
      <c r="BXM600" s="2" t="s">
        <v>943</v>
      </c>
      <c r="BXN600" s="2" t="s">
        <v>943</v>
      </c>
      <c r="BXO600" s="2" t="s">
        <v>943</v>
      </c>
      <c r="BXP600" s="2" t="s">
        <v>943</v>
      </c>
      <c r="BXQ600" s="2" t="s">
        <v>943</v>
      </c>
      <c r="BXR600" s="2" t="s">
        <v>943</v>
      </c>
      <c r="BXS600" s="2" t="s">
        <v>943</v>
      </c>
      <c r="BXT600" s="2" t="s">
        <v>943</v>
      </c>
      <c r="BXU600" s="2" t="s">
        <v>943</v>
      </c>
      <c r="BXV600" s="2" t="s">
        <v>943</v>
      </c>
      <c r="BXW600" s="2" t="s">
        <v>943</v>
      </c>
      <c r="BXX600" s="2" t="s">
        <v>943</v>
      </c>
      <c r="BXY600" s="2" t="s">
        <v>943</v>
      </c>
      <c r="BXZ600" s="2" t="s">
        <v>943</v>
      </c>
      <c r="BYA600" s="2" t="s">
        <v>943</v>
      </c>
      <c r="BYB600" s="2" t="s">
        <v>943</v>
      </c>
      <c r="BYC600" s="2" t="s">
        <v>943</v>
      </c>
      <c r="BYD600" s="2" t="s">
        <v>943</v>
      </c>
      <c r="BYE600" s="2" t="s">
        <v>943</v>
      </c>
      <c r="BYF600" s="2" t="s">
        <v>943</v>
      </c>
      <c r="BYG600" s="2" t="s">
        <v>943</v>
      </c>
      <c r="BYH600" s="2" t="s">
        <v>943</v>
      </c>
      <c r="BYI600" s="2" t="s">
        <v>943</v>
      </c>
      <c r="BYJ600" s="2" t="s">
        <v>943</v>
      </c>
      <c r="BYK600" s="2" t="s">
        <v>943</v>
      </c>
      <c r="BYL600" s="2" t="s">
        <v>943</v>
      </c>
      <c r="BYM600" s="2" t="s">
        <v>943</v>
      </c>
      <c r="BYN600" s="2" t="s">
        <v>943</v>
      </c>
      <c r="BYO600" s="2" t="s">
        <v>943</v>
      </c>
      <c r="BYP600" s="2" t="s">
        <v>943</v>
      </c>
      <c r="BYQ600" s="2" t="s">
        <v>943</v>
      </c>
      <c r="BYR600" s="2" t="s">
        <v>943</v>
      </c>
      <c r="BYS600" s="2" t="s">
        <v>943</v>
      </c>
      <c r="BYT600" s="2" t="s">
        <v>943</v>
      </c>
      <c r="BYU600" s="2" t="s">
        <v>943</v>
      </c>
      <c r="BYV600" s="2" t="s">
        <v>943</v>
      </c>
      <c r="BYW600" s="2" t="s">
        <v>943</v>
      </c>
      <c r="BYX600" s="2" t="s">
        <v>943</v>
      </c>
      <c r="BYY600" s="2" t="s">
        <v>943</v>
      </c>
      <c r="BYZ600" s="2" t="s">
        <v>943</v>
      </c>
      <c r="BZA600" s="2" t="s">
        <v>943</v>
      </c>
      <c r="BZB600" s="2" t="s">
        <v>943</v>
      </c>
      <c r="BZC600" s="2" t="s">
        <v>943</v>
      </c>
      <c r="BZD600" s="2" t="s">
        <v>943</v>
      </c>
      <c r="BZE600" s="2" t="s">
        <v>943</v>
      </c>
      <c r="BZF600" s="2" t="s">
        <v>943</v>
      </c>
      <c r="BZG600" s="2" t="s">
        <v>943</v>
      </c>
      <c r="BZH600" s="2" t="s">
        <v>943</v>
      </c>
      <c r="BZI600" s="2" t="s">
        <v>943</v>
      </c>
      <c r="BZJ600" s="2" t="s">
        <v>943</v>
      </c>
      <c r="BZK600" s="2" t="s">
        <v>943</v>
      </c>
      <c r="BZL600" s="2" t="s">
        <v>943</v>
      </c>
      <c r="BZM600" s="2" t="s">
        <v>943</v>
      </c>
      <c r="BZN600" s="2" t="s">
        <v>943</v>
      </c>
      <c r="BZO600" s="2" t="s">
        <v>943</v>
      </c>
      <c r="BZP600" s="2" t="s">
        <v>943</v>
      </c>
      <c r="BZQ600" s="2" t="s">
        <v>943</v>
      </c>
      <c r="BZR600" s="2" t="s">
        <v>943</v>
      </c>
      <c r="BZS600" s="2" t="s">
        <v>943</v>
      </c>
      <c r="BZT600" s="2" t="s">
        <v>943</v>
      </c>
      <c r="BZU600" s="2" t="s">
        <v>943</v>
      </c>
      <c r="BZV600" s="2" t="s">
        <v>943</v>
      </c>
      <c r="BZW600" s="2" t="s">
        <v>943</v>
      </c>
      <c r="BZX600" s="2" t="s">
        <v>943</v>
      </c>
      <c r="BZY600" s="2" t="s">
        <v>943</v>
      </c>
      <c r="BZZ600" s="2" t="s">
        <v>943</v>
      </c>
      <c r="CAA600" s="2" t="s">
        <v>943</v>
      </c>
      <c r="CAB600" s="2" t="s">
        <v>943</v>
      </c>
      <c r="CAC600" s="2" t="s">
        <v>943</v>
      </c>
      <c r="CAD600" s="2" t="s">
        <v>943</v>
      </c>
      <c r="CAE600" s="2" t="s">
        <v>943</v>
      </c>
      <c r="CAF600" s="2" t="s">
        <v>943</v>
      </c>
      <c r="CAG600" s="2" t="s">
        <v>943</v>
      </c>
      <c r="CAH600" s="2" t="s">
        <v>943</v>
      </c>
      <c r="CAI600" s="2" t="s">
        <v>943</v>
      </c>
      <c r="CAJ600" s="2" t="s">
        <v>943</v>
      </c>
      <c r="CAK600" s="2" t="s">
        <v>943</v>
      </c>
      <c r="CAL600" s="2" t="s">
        <v>943</v>
      </c>
      <c r="CAM600" s="2" t="s">
        <v>943</v>
      </c>
      <c r="CAN600" s="2" t="s">
        <v>943</v>
      </c>
      <c r="CAO600" s="2" t="s">
        <v>943</v>
      </c>
      <c r="CAP600" s="2" t="s">
        <v>943</v>
      </c>
      <c r="CAQ600" s="2" t="s">
        <v>943</v>
      </c>
      <c r="CAR600" s="2" t="s">
        <v>943</v>
      </c>
      <c r="CAS600" s="2" t="s">
        <v>943</v>
      </c>
      <c r="CAT600" s="2" t="s">
        <v>943</v>
      </c>
      <c r="CAU600" s="2" t="s">
        <v>943</v>
      </c>
      <c r="CAV600" s="2" t="s">
        <v>943</v>
      </c>
      <c r="CAW600" s="2" t="s">
        <v>943</v>
      </c>
      <c r="CAX600" s="2" t="s">
        <v>943</v>
      </c>
      <c r="CAY600" s="2" t="s">
        <v>943</v>
      </c>
      <c r="CAZ600" s="2" t="s">
        <v>943</v>
      </c>
      <c r="CBA600" s="2" t="s">
        <v>943</v>
      </c>
      <c r="CBB600" s="2" t="s">
        <v>943</v>
      </c>
      <c r="CBC600" s="2" t="s">
        <v>943</v>
      </c>
      <c r="CBD600" s="2" t="s">
        <v>943</v>
      </c>
      <c r="CBE600" s="2" t="s">
        <v>943</v>
      </c>
      <c r="CBF600" s="2" t="s">
        <v>943</v>
      </c>
      <c r="CBG600" s="2" t="s">
        <v>943</v>
      </c>
      <c r="CBH600" s="2" t="s">
        <v>943</v>
      </c>
      <c r="CBI600" s="2" t="s">
        <v>943</v>
      </c>
      <c r="CBJ600" s="2" t="s">
        <v>943</v>
      </c>
      <c r="CBK600" s="2" t="s">
        <v>943</v>
      </c>
      <c r="CBL600" s="2" t="s">
        <v>943</v>
      </c>
      <c r="CBM600" s="2" t="s">
        <v>943</v>
      </c>
      <c r="CBN600" s="2" t="s">
        <v>943</v>
      </c>
      <c r="CBO600" s="2" t="s">
        <v>943</v>
      </c>
      <c r="CBP600" s="2" t="s">
        <v>943</v>
      </c>
      <c r="CBQ600" s="2" t="s">
        <v>943</v>
      </c>
      <c r="CBR600" s="2" t="s">
        <v>943</v>
      </c>
      <c r="CBS600" s="2" t="s">
        <v>943</v>
      </c>
      <c r="CBT600" s="2" t="s">
        <v>943</v>
      </c>
      <c r="CBU600" s="2" t="s">
        <v>943</v>
      </c>
      <c r="CBV600" s="2" t="s">
        <v>943</v>
      </c>
      <c r="CBW600" s="2" t="s">
        <v>943</v>
      </c>
      <c r="CBX600" s="2" t="s">
        <v>943</v>
      </c>
      <c r="CBY600" s="2" t="s">
        <v>943</v>
      </c>
      <c r="CBZ600" s="2" t="s">
        <v>943</v>
      </c>
      <c r="CCA600" s="2" t="s">
        <v>943</v>
      </c>
      <c r="CCB600" s="2" t="s">
        <v>943</v>
      </c>
      <c r="CCC600" s="2" t="s">
        <v>943</v>
      </c>
      <c r="CCD600" s="2" t="s">
        <v>943</v>
      </c>
      <c r="CCE600" s="2" t="s">
        <v>943</v>
      </c>
      <c r="CCF600" s="2" t="s">
        <v>943</v>
      </c>
      <c r="CCG600" s="2" t="s">
        <v>943</v>
      </c>
      <c r="CCH600" s="2" t="s">
        <v>943</v>
      </c>
      <c r="CCI600" s="2" t="s">
        <v>943</v>
      </c>
      <c r="CCJ600" s="2" t="s">
        <v>943</v>
      </c>
      <c r="CCK600" s="2" t="s">
        <v>943</v>
      </c>
      <c r="CCL600" s="2" t="s">
        <v>943</v>
      </c>
      <c r="CCM600" s="2" t="s">
        <v>943</v>
      </c>
      <c r="CCN600" s="2" t="s">
        <v>943</v>
      </c>
      <c r="CCO600" s="2" t="s">
        <v>943</v>
      </c>
      <c r="CCP600" s="2" t="s">
        <v>943</v>
      </c>
      <c r="CCQ600" s="2" t="s">
        <v>943</v>
      </c>
      <c r="CCR600" s="2" t="s">
        <v>943</v>
      </c>
      <c r="CCS600" s="2" t="s">
        <v>943</v>
      </c>
      <c r="CCT600" s="2" t="s">
        <v>943</v>
      </c>
      <c r="CCU600" s="2" t="s">
        <v>943</v>
      </c>
      <c r="CCV600" s="2" t="s">
        <v>943</v>
      </c>
      <c r="CCW600" s="2" t="s">
        <v>943</v>
      </c>
      <c r="CCX600" s="2" t="s">
        <v>943</v>
      </c>
      <c r="CCY600" s="2" t="s">
        <v>943</v>
      </c>
      <c r="CCZ600" s="2" t="s">
        <v>943</v>
      </c>
      <c r="CDA600" s="2" t="s">
        <v>943</v>
      </c>
      <c r="CDB600" s="2" t="s">
        <v>943</v>
      </c>
      <c r="CDC600" s="2" t="s">
        <v>943</v>
      </c>
      <c r="CDD600" s="2" t="s">
        <v>943</v>
      </c>
      <c r="CDE600" s="2" t="s">
        <v>943</v>
      </c>
      <c r="CDF600" s="2" t="s">
        <v>943</v>
      </c>
      <c r="CDG600" s="2" t="s">
        <v>943</v>
      </c>
      <c r="CDH600" s="2" t="s">
        <v>943</v>
      </c>
      <c r="CDI600" s="2" t="s">
        <v>943</v>
      </c>
      <c r="CDJ600" s="2" t="s">
        <v>943</v>
      </c>
      <c r="CDK600" s="2" t="s">
        <v>943</v>
      </c>
      <c r="CDL600" s="2" t="s">
        <v>943</v>
      </c>
      <c r="CDM600" s="2" t="s">
        <v>943</v>
      </c>
      <c r="CDN600" s="2" t="s">
        <v>943</v>
      </c>
      <c r="CDO600" s="2" t="s">
        <v>943</v>
      </c>
      <c r="CDP600" s="2" t="s">
        <v>943</v>
      </c>
      <c r="CDQ600" s="2" t="s">
        <v>943</v>
      </c>
      <c r="CDR600" s="2" t="s">
        <v>943</v>
      </c>
      <c r="CDS600" s="2" t="s">
        <v>943</v>
      </c>
      <c r="CDT600" s="2" t="s">
        <v>943</v>
      </c>
      <c r="CDU600" s="2" t="s">
        <v>943</v>
      </c>
      <c r="CDV600" s="2" t="s">
        <v>943</v>
      </c>
      <c r="CDW600" s="2" t="s">
        <v>943</v>
      </c>
      <c r="CDX600" s="2" t="s">
        <v>943</v>
      </c>
      <c r="CDY600" s="2" t="s">
        <v>943</v>
      </c>
      <c r="CDZ600" s="2" t="s">
        <v>943</v>
      </c>
      <c r="CEA600" s="2" t="s">
        <v>943</v>
      </c>
      <c r="CEB600" s="2" t="s">
        <v>943</v>
      </c>
      <c r="CEC600" s="2" t="s">
        <v>943</v>
      </c>
      <c r="CED600" s="2" t="s">
        <v>943</v>
      </c>
      <c r="CEE600" s="2" t="s">
        <v>943</v>
      </c>
      <c r="CEF600" s="2" t="s">
        <v>943</v>
      </c>
      <c r="CEG600" s="2" t="s">
        <v>943</v>
      </c>
      <c r="CEH600" s="2" t="s">
        <v>943</v>
      </c>
      <c r="CEI600" s="2" t="s">
        <v>943</v>
      </c>
      <c r="CEJ600" s="2" t="s">
        <v>943</v>
      </c>
      <c r="CEK600" s="2" t="s">
        <v>943</v>
      </c>
      <c r="CEL600" s="2" t="s">
        <v>943</v>
      </c>
      <c r="CEM600" s="2" t="s">
        <v>943</v>
      </c>
      <c r="CEN600" s="2" t="s">
        <v>943</v>
      </c>
      <c r="CEO600" s="2" t="s">
        <v>943</v>
      </c>
      <c r="CEP600" s="2" t="s">
        <v>943</v>
      </c>
      <c r="CEQ600" s="2" t="s">
        <v>943</v>
      </c>
      <c r="CER600" s="2" t="s">
        <v>943</v>
      </c>
      <c r="CES600" s="2" t="s">
        <v>943</v>
      </c>
      <c r="CET600" s="2" t="s">
        <v>943</v>
      </c>
      <c r="CEU600" s="2" t="s">
        <v>943</v>
      </c>
      <c r="CEV600" s="2" t="s">
        <v>943</v>
      </c>
      <c r="CEW600" s="2" t="s">
        <v>943</v>
      </c>
      <c r="CEX600" s="2" t="s">
        <v>943</v>
      </c>
      <c r="CEY600" s="2" t="s">
        <v>943</v>
      </c>
      <c r="CEZ600" s="2" t="s">
        <v>943</v>
      </c>
      <c r="CFA600" s="2" t="s">
        <v>943</v>
      </c>
      <c r="CFB600" s="2" t="s">
        <v>943</v>
      </c>
      <c r="CFC600" s="2" t="s">
        <v>943</v>
      </c>
      <c r="CFD600" s="2" t="s">
        <v>943</v>
      </c>
      <c r="CFE600" s="2" t="s">
        <v>943</v>
      </c>
      <c r="CFF600" s="2" t="s">
        <v>943</v>
      </c>
      <c r="CFG600" s="2" t="s">
        <v>943</v>
      </c>
      <c r="CFH600" s="2" t="s">
        <v>943</v>
      </c>
      <c r="CFI600" s="2" t="s">
        <v>943</v>
      </c>
      <c r="CFJ600" s="2" t="s">
        <v>943</v>
      </c>
      <c r="CFK600" s="2" t="s">
        <v>943</v>
      </c>
      <c r="CFL600" s="2" t="s">
        <v>943</v>
      </c>
      <c r="CFM600" s="2" t="s">
        <v>943</v>
      </c>
      <c r="CFN600" s="2" t="s">
        <v>943</v>
      </c>
      <c r="CFO600" s="2" t="s">
        <v>943</v>
      </c>
      <c r="CFP600" s="2" t="s">
        <v>943</v>
      </c>
      <c r="CFQ600" s="2" t="s">
        <v>943</v>
      </c>
      <c r="CFR600" s="2" t="s">
        <v>943</v>
      </c>
      <c r="CFS600" s="2" t="s">
        <v>943</v>
      </c>
      <c r="CFT600" s="2" t="s">
        <v>943</v>
      </c>
      <c r="CFU600" s="2" t="s">
        <v>943</v>
      </c>
      <c r="CFV600" s="2" t="s">
        <v>943</v>
      </c>
      <c r="CFW600" s="2" t="s">
        <v>943</v>
      </c>
      <c r="CFX600" s="2" t="s">
        <v>943</v>
      </c>
      <c r="CFY600" s="2" t="s">
        <v>943</v>
      </c>
      <c r="CFZ600" s="2" t="s">
        <v>943</v>
      </c>
      <c r="CGA600" s="2" t="s">
        <v>943</v>
      </c>
      <c r="CGB600" s="2" t="s">
        <v>943</v>
      </c>
      <c r="CGC600" s="2" t="s">
        <v>943</v>
      </c>
      <c r="CGD600" s="2" t="s">
        <v>943</v>
      </c>
      <c r="CGE600" s="2" t="s">
        <v>943</v>
      </c>
      <c r="CGF600" s="2" t="s">
        <v>943</v>
      </c>
      <c r="CGG600" s="2" t="s">
        <v>943</v>
      </c>
      <c r="CGH600" s="2" t="s">
        <v>943</v>
      </c>
      <c r="CGI600" s="2" t="s">
        <v>943</v>
      </c>
      <c r="CGJ600" s="2" t="s">
        <v>943</v>
      </c>
      <c r="CGK600" s="2" t="s">
        <v>943</v>
      </c>
      <c r="CGL600" s="2" t="s">
        <v>943</v>
      </c>
      <c r="CGM600" s="2" t="s">
        <v>943</v>
      </c>
      <c r="CGN600" s="2" t="s">
        <v>943</v>
      </c>
      <c r="CGO600" s="2" t="s">
        <v>943</v>
      </c>
      <c r="CGP600" s="2" t="s">
        <v>943</v>
      </c>
      <c r="CGQ600" s="2" t="s">
        <v>943</v>
      </c>
      <c r="CGR600" s="2" t="s">
        <v>943</v>
      </c>
      <c r="CGS600" s="2" t="s">
        <v>943</v>
      </c>
      <c r="CGT600" s="2" t="s">
        <v>943</v>
      </c>
      <c r="CGU600" s="2" t="s">
        <v>943</v>
      </c>
      <c r="CGV600" s="2" t="s">
        <v>943</v>
      </c>
      <c r="CGW600" s="2" t="s">
        <v>943</v>
      </c>
      <c r="CGX600" s="2" t="s">
        <v>943</v>
      </c>
      <c r="CGY600" s="2" t="s">
        <v>943</v>
      </c>
      <c r="CGZ600" s="2" t="s">
        <v>943</v>
      </c>
      <c r="CHA600" s="2" t="s">
        <v>943</v>
      </c>
      <c r="CHB600" s="2" t="s">
        <v>943</v>
      </c>
      <c r="CHC600" s="2" t="s">
        <v>943</v>
      </c>
      <c r="CHD600" s="2" t="s">
        <v>943</v>
      </c>
      <c r="CHE600" s="2" t="s">
        <v>943</v>
      </c>
      <c r="CHF600" s="2" t="s">
        <v>943</v>
      </c>
      <c r="CHG600" s="2" t="s">
        <v>943</v>
      </c>
      <c r="CHH600" s="2" t="s">
        <v>943</v>
      </c>
      <c r="CHI600" s="2" t="s">
        <v>943</v>
      </c>
      <c r="CHJ600" s="2" t="s">
        <v>943</v>
      </c>
      <c r="CHK600" s="2" t="s">
        <v>943</v>
      </c>
      <c r="CHL600" s="2" t="s">
        <v>943</v>
      </c>
      <c r="CHM600" s="2" t="s">
        <v>943</v>
      </c>
      <c r="CHN600" s="2" t="s">
        <v>943</v>
      </c>
      <c r="CHO600" s="2" t="s">
        <v>943</v>
      </c>
      <c r="CHP600" s="2" t="s">
        <v>943</v>
      </c>
      <c r="CHQ600" s="2" t="s">
        <v>943</v>
      </c>
      <c r="CHR600" s="2" t="s">
        <v>943</v>
      </c>
      <c r="CHS600" s="2" t="s">
        <v>943</v>
      </c>
      <c r="CHT600" s="2" t="s">
        <v>943</v>
      </c>
      <c r="CHU600" s="2" t="s">
        <v>943</v>
      </c>
      <c r="CHV600" s="2" t="s">
        <v>943</v>
      </c>
      <c r="CHW600" s="2" t="s">
        <v>943</v>
      </c>
      <c r="CHX600" s="2" t="s">
        <v>943</v>
      </c>
      <c r="CHY600" s="2" t="s">
        <v>943</v>
      </c>
      <c r="CHZ600" s="2" t="s">
        <v>943</v>
      </c>
      <c r="CIA600" s="2" t="s">
        <v>943</v>
      </c>
      <c r="CIB600" s="2" t="s">
        <v>943</v>
      </c>
      <c r="CIC600" s="2" t="s">
        <v>943</v>
      </c>
      <c r="CID600" s="2" t="s">
        <v>943</v>
      </c>
      <c r="CIE600" s="2" t="s">
        <v>943</v>
      </c>
      <c r="CIF600" s="2" t="s">
        <v>943</v>
      </c>
      <c r="CIG600" s="2" t="s">
        <v>943</v>
      </c>
      <c r="CIH600" s="2" t="s">
        <v>943</v>
      </c>
      <c r="CII600" s="2" t="s">
        <v>943</v>
      </c>
      <c r="CIJ600" s="2" t="s">
        <v>943</v>
      </c>
      <c r="CIK600" s="2" t="s">
        <v>943</v>
      </c>
      <c r="CIL600" s="2" t="s">
        <v>943</v>
      </c>
      <c r="CIM600" s="2" t="s">
        <v>943</v>
      </c>
      <c r="CIN600" s="2" t="s">
        <v>943</v>
      </c>
      <c r="CIO600" s="2" t="s">
        <v>943</v>
      </c>
      <c r="CIP600" s="2" t="s">
        <v>943</v>
      </c>
      <c r="CIQ600" s="2" t="s">
        <v>943</v>
      </c>
      <c r="CIR600" s="2" t="s">
        <v>943</v>
      </c>
      <c r="CIS600" s="2" t="s">
        <v>943</v>
      </c>
      <c r="CIT600" s="2" t="s">
        <v>943</v>
      </c>
      <c r="CIU600" s="2" t="s">
        <v>943</v>
      </c>
      <c r="CIV600" s="2" t="s">
        <v>943</v>
      </c>
      <c r="CIW600" s="2" t="s">
        <v>943</v>
      </c>
      <c r="CIX600" s="2" t="s">
        <v>943</v>
      </c>
      <c r="CIY600" s="2" t="s">
        <v>943</v>
      </c>
      <c r="CIZ600" s="2" t="s">
        <v>943</v>
      </c>
      <c r="CJA600" s="2" t="s">
        <v>943</v>
      </c>
      <c r="CJB600" s="2" t="s">
        <v>943</v>
      </c>
      <c r="CJC600" s="2" t="s">
        <v>943</v>
      </c>
      <c r="CJD600" s="2" t="s">
        <v>943</v>
      </c>
      <c r="CJE600" s="2" t="s">
        <v>943</v>
      </c>
      <c r="CJF600" s="2" t="s">
        <v>943</v>
      </c>
      <c r="CJG600" s="2" t="s">
        <v>943</v>
      </c>
      <c r="CJH600" s="2" t="s">
        <v>943</v>
      </c>
      <c r="CJI600" s="2" t="s">
        <v>943</v>
      </c>
      <c r="CJJ600" s="2" t="s">
        <v>943</v>
      </c>
      <c r="CJK600" s="2" t="s">
        <v>943</v>
      </c>
      <c r="CJL600" s="2" t="s">
        <v>943</v>
      </c>
      <c r="CJM600" s="2" t="s">
        <v>943</v>
      </c>
      <c r="CJN600" s="2" t="s">
        <v>943</v>
      </c>
      <c r="CJO600" s="2" t="s">
        <v>943</v>
      </c>
      <c r="CJP600" s="2" t="s">
        <v>943</v>
      </c>
      <c r="CJQ600" s="2" t="s">
        <v>943</v>
      </c>
      <c r="CJR600" s="2" t="s">
        <v>943</v>
      </c>
      <c r="CJS600" s="2" t="s">
        <v>943</v>
      </c>
      <c r="CJT600" s="2" t="s">
        <v>943</v>
      </c>
      <c r="CJU600" s="2" t="s">
        <v>943</v>
      </c>
      <c r="CJV600" s="2" t="s">
        <v>943</v>
      </c>
      <c r="CJW600" s="2" t="s">
        <v>943</v>
      </c>
      <c r="CJX600" s="2" t="s">
        <v>943</v>
      </c>
      <c r="CJY600" s="2" t="s">
        <v>943</v>
      </c>
      <c r="CJZ600" s="2" t="s">
        <v>943</v>
      </c>
      <c r="CKA600" s="2" t="s">
        <v>943</v>
      </c>
      <c r="CKB600" s="2" t="s">
        <v>943</v>
      </c>
      <c r="CKC600" s="2" t="s">
        <v>943</v>
      </c>
      <c r="CKD600" s="2" t="s">
        <v>943</v>
      </c>
      <c r="CKE600" s="2" t="s">
        <v>943</v>
      </c>
      <c r="CKF600" s="2" t="s">
        <v>943</v>
      </c>
      <c r="CKG600" s="2" t="s">
        <v>943</v>
      </c>
      <c r="CKH600" s="2" t="s">
        <v>943</v>
      </c>
      <c r="CKI600" s="2" t="s">
        <v>943</v>
      </c>
      <c r="CKJ600" s="2" t="s">
        <v>943</v>
      </c>
      <c r="CKK600" s="2" t="s">
        <v>943</v>
      </c>
      <c r="CKL600" s="2" t="s">
        <v>943</v>
      </c>
      <c r="CKM600" s="2" t="s">
        <v>943</v>
      </c>
      <c r="CKN600" s="2" t="s">
        <v>943</v>
      </c>
      <c r="CKO600" s="2" t="s">
        <v>943</v>
      </c>
      <c r="CKP600" s="2" t="s">
        <v>943</v>
      </c>
      <c r="CKQ600" s="2" t="s">
        <v>943</v>
      </c>
      <c r="CKR600" s="2" t="s">
        <v>943</v>
      </c>
      <c r="CKS600" s="2" t="s">
        <v>943</v>
      </c>
      <c r="CKT600" s="2" t="s">
        <v>943</v>
      </c>
      <c r="CKU600" s="2" t="s">
        <v>943</v>
      </c>
      <c r="CKV600" s="2" t="s">
        <v>943</v>
      </c>
      <c r="CKW600" s="2" t="s">
        <v>943</v>
      </c>
      <c r="CKX600" s="2" t="s">
        <v>943</v>
      </c>
      <c r="CKY600" s="2" t="s">
        <v>943</v>
      </c>
      <c r="CKZ600" s="2" t="s">
        <v>943</v>
      </c>
      <c r="CLA600" s="2" t="s">
        <v>943</v>
      </c>
      <c r="CLB600" s="2" t="s">
        <v>943</v>
      </c>
      <c r="CLC600" s="2" t="s">
        <v>943</v>
      </c>
      <c r="CLD600" s="2" t="s">
        <v>943</v>
      </c>
      <c r="CLE600" s="2" t="s">
        <v>943</v>
      </c>
      <c r="CLF600" s="2" t="s">
        <v>943</v>
      </c>
      <c r="CLG600" s="2" t="s">
        <v>943</v>
      </c>
      <c r="CLH600" s="2" t="s">
        <v>943</v>
      </c>
      <c r="CLI600" s="2" t="s">
        <v>943</v>
      </c>
      <c r="CLJ600" s="2" t="s">
        <v>943</v>
      </c>
      <c r="CLK600" s="2" t="s">
        <v>943</v>
      </c>
      <c r="CLL600" s="2" t="s">
        <v>943</v>
      </c>
      <c r="CLM600" s="2" t="s">
        <v>943</v>
      </c>
      <c r="CLN600" s="2" t="s">
        <v>943</v>
      </c>
      <c r="CLO600" s="2" t="s">
        <v>943</v>
      </c>
      <c r="CLP600" s="2" t="s">
        <v>943</v>
      </c>
      <c r="CLQ600" s="2" t="s">
        <v>943</v>
      </c>
      <c r="CLR600" s="2" t="s">
        <v>943</v>
      </c>
      <c r="CLS600" s="2" t="s">
        <v>943</v>
      </c>
      <c r="CLT600" s="2" t="s">
        <v>943</v>
      </c>
      <c r="CLU600" s="2" t="s">
        <v>943</v>
      </c>
      <c r="CLV600" s="2" t="s">
        <v>943</v>
      </c>
      <c r="CLW600" s="2" t="s">
        <v>943</v>
      </c>
      <c r="CLX600" s="2" t="s">
        <v>943</v>
      </c>
      <c r="CLY600" s="2" t="s">
        <v>943</v>
      </c>
      <c r="CLZ600" s="2" t="s">
        <v>943</v>
      </c>
      <c r="CMA600" s="2" t="s">
        <v>943</v>
      </c>
      <c r="CMB600" s="2" t="s">
        <v>943</v>
      </c>
      <c r="CMC600" s="2" t="s">
        <v>943</v>
      </c>
      <c r="CMD600" s="2" t="s">
        <v>943</v>
      </c>
      <c r="CME600" s="2" t="s">
        <v>943</v>
      </c>
      <c r="CMF600" s="2" t="s">
        <v>943</v>
      </c>
      <c r="CMG600" s="2" t="s">
        <v>943</v>
      </c>
      <c r="CMH600" s="2" t="s">
        <v>943</v>
      </c>
      <c r="CMI600" s="2" t="s">
        <v>943</v>
      </c>
      <c r="CMJ600" s="2" t="s">
        <v>943</v>
      </c>
      <c r="CMK600" s="2" t="s">
        <v>943</v>
      </c>
      <c r="CML600" s="2" t="s">
        <v>943</v>
      </c>
      <c r="CMM600" s="2" t="s">
        <v>943</v>
      </c>
      <c r="CMN600" s="2" t="s">
        <v>943</v>
      </c>
      <c r="CMO600" s="2" t="s">
        <v>943</v>
      </c>
      <c r="CMP600" s="2" t="s">
        <v>943</v>
      </c>
      <c r="CMQ600" s="2" t="s">
        <v>943</v>
      </c>
      <c r="CMR600" s="2" t="s">
        <v>943</v>
      </c>
      <c r="CMS600" s="2" t="s">
        <v>943</v>
      </c>
      <c r="CMT600" s="2" t="s">
        <v>943</v>
      </c>
      <c r="CMU600" s="2" t="s">
        <v>943</v>
      </c>
      <c r="CMV600" s="2" t="s">
        <v>943</v>
      </c>
      <c r="CMW600" s="2" t="s">
        <v>943</v>
      </c>
      <c r="CMX600" s="2" t="s">
        <v>943</v>
      </c>
      <c r="CMY600" s="2" t="s">
        <v>943</v>
      </c>
      <c r="CMZ600" s="2" t="s">
        <v>943</v>
      </c>
      <c r="CNA600" s="2" t="s">
        <v>943</v>
      </c>
      <c r="CNB600" s="2" t="s">
        <v>943</v>
      </c>
      <c r="CNC600" s="2" t="s">
        <v>943</v>
      </c>
      <c r="CND600" s="2" t="s">
        <v>943</v>
      </c>
      <c r="CNE600" s="2" t="s">
        <v>943</v>
      </c>
      <c r="CNF600" s="2" t="s">
        <v>943</v>
      </c>
      <c r="CNG600" s="2" t="s">
        <v>943</v>
      </c>
      <c r="CNH600" s="2" t="s">
        <v>943</v>
      </c>
      <c r="CNI600" s="2" t="s">
        <v>943</v>
      </c>
      <c r="CNJ600" s="2" t="s">
        <v>943</v>
      </c>
      <c r="CNK600" s="2" t="s">
        <v>943</v>
      </c>
      <c r="CNL600" s="2" t="s">
        <v>943</v>
      </c>
      <c r="CNM600" s="2" t="s">
        <v>943</v>
      </c>
      <c r="CNN600" s="2" t="s">
        <v>943</v>
      </c>
      <c r="CNO600" s="2" t="s">
        <v>943</v>
      </c>
      <c r="CNP600" s="2" t="s">
        <v>943</v>
      </c>
      <c r="CNQ600" s="2" t="s">
        <v>943</v>
      </c>
      <c r="CNR600" s="2" t="s">
        <v>943</v>
      </c>
      <c r="CNS600" s="2" t="s">
        <v>943</v>
      </c>
      <c r="CNT600" s="2" t="s">
        <v>943</v>
      </c>
      <c r="CNU600" s="2" t="s">
        <v>943</v>
      </c>
      <c r="CNV600" s="2" t="s">
        <v>943</v>
      </c>
      <c r="CNW600" s="2" t="s">
        <v>943</v>
      </c>
      <c r="CNX600" s="2" t="s">
        <v>943</v>
      </c>
      <c r="CNY600" s="2" t="s">
        <v>943</v>
      </c>
      <c r="CNZ600" s="2" t="s">
        <v>943</v>
      </c>
      <c r="COA600" s="2" t="s">
        <v>943</v>
      </c>
      <c r="COB600" s="2" t="s">
        <v>943</v>
      </c>
      <c r="COC600" s="2" t="s">
        <v>943</v>
      </c>
      <c r="COD600" s="2" t="s">
        <v>943</v>
      </c>
      <c r="COE600" s="2" t="s">
        <v>943</v>
      </c>
      <c r="COF600" s="2" t="s">
        <v>943</v>
      </c>
      <c r="COG600" s="2" t="s">
        <v>943</v>
      </c>
      <c r="COH600" s="2" t="s">
        <v>943</v>
      </c>
      <c r="COI600" s="2" t="s">
        <v>943</v>
      </c>
      <c r="COJ600" s="2" t="s">
        <v>943</v>
      </c>
      <c r="COK600" s="2" t="s">
        <v>943</v>
      </c>
      <c r="COL600" s="2" t="s">
        <v>943</v>
      </c>
      <c r="COM600" s="2" t="s">
        <v>943</v>
      </c>
      <c r="CON600" s="2" t="s">
        <v>943</v>
      </c>
      <c r="COO600" s="2" t="s">
        <v>943</v>
      </c>
      <c r="COP600" s="2" t="s">
        <v>943</v>
      </c>
      <c r="COQ600" s="2" t="s">
        <v>943</v>
      </c>
      <c r="COR600" s="2" t="s">
        <v>943</v>
      </c>
      <c r="COS600" s="2" t="s">
        <v>943</v>
      </c>
      <c r="COT600" s="2" t="s">
        <v>943</v>
      </c>
      <c r="COU600" s="2" t="s">
        <v>943</v>
      </c>
      <c r="COV600" s="2" t="s">
        <v>943</v>
      </c>
      <c r="COW600" s="2" t="s">
        <v>943</v>
      </c>
      <c r="COX600" s="2" t="s">
        <v>943</v>
      </c>
      <c r="COY600" s="2" t="s">
        <v>943</v>
      </c>
      <c r="COZ600" s="2" t="s">
        <v>943</v>
      </c>
      <c r="CPA600" s="2" t="s">
        <v>943</v>
      </c>
      <c r="CPB600" s="2" t="s">
        <v>943</v>
      </c>
      <c r="CPC600" s="2" t="s">
        <v>943</v>
      </c>
      <c r="CPD600" s="2" t="s">
        <v>943</v>
      </c>
      <c r="CPE600" s="2" t="s">
        <v>943</v>
      </c>
      <c r="CPF600" s="2" t="s">
        <v>943</v>
      </c>
      <c r="CPG600" s="2" t="s">
        <v>943</v>
      </c>
      <c r="CPH600" s="2" t="s">
        <v>943</v>
      </c>
      <c r="CPI600" s="2" t="s">
        <v>943</v>
      </c>
      <c r="CPJ600" s="2" t="s">
        <v>943</v>
      </c>
      <c r="CPK600" s="2" t="s">
        <v>943</v>
      </c>
      <c r="CPL600" s="2" t="s">
        <v>943</v>
      </c>
      <c r="CPM600" s="2" t="s">
        <v>943</v>
      </c>
      <c r="CPN600" s="2" t="s">
        <v>943</v>
      </c>
      <c r="CPO600" s="2" t="s">
        <v>943</v>
      </c>
      <c r="CPP600" s="2" t="s">
        <v>943</v>
      </c>
      <c r="CPQ600" s="2" t="s">
        <v>943</v>
      </c>
      <c r="CPR600" s="2" t="s">
        <v>943</v>
      </c>
      <c r="CPS600" s="2" t="s">
        <v>943</v>
      </c>
      <c r="CPT600" s="2" t="s">
        <v>943</v>
      </c>
      <c r="CPU600" s="2" t="s">
        <v>943</v>
      </c>
      <c r="CPV600" s="2" t="s">
        <v>943</v>
      </c>
      <c r="CPW600" s="2" t="s">
        <v>943</v>
      </c>
      <c r="CPX600" s="2" t="s">
        <v>943</v>
      </c>
      <c r="CPY600" s="2" t="s">
        <v>943</v>
      </c>
      <c r="CPZ600" s="2" t="s">
        <v>943</v>
      </c>
      <c r="CQA600" s="2" t="s">
        <v>943</v>
      </c>
      <c r="CQB600" s="2" t="s">
        <v>943</v>
      </c>
      <c r="CQC600" s="2" t="s">
        <v>943</v>
      </c>
      <c r="CQD600" s="2" t="s">
        <v>943</v>
      </c>
      <c r="CQE600" s="2" t="s">
        <v>943</v>
      </c>
      <c r="CQF600" s="2" t="s">
        <v>943</v>
      </c>
      <c r="CQG600" s="2" t="s">
        <v>943</v>
      </c>
      <c r="CQH600" s="2" t="s">
        <v>943</v>
      </c>
      <c r="CQI600" s="2" t="s">
        <v>943</v>
      </c>
      <c r="CQJ600" s="2" t="s">
        <v>943</v>
      </c>
      <c r="CQK600" s="2" t="s">
        <v>943</v>
      </c>
      <c r="CQL600" s="2" t="s">
        <v>943</v>
      </c>
      <c r="CQM600" s="2" t="s">
        <v>943</v>
      </c>
      <c r="CQN600" s="2" t="s">
        <v>943</v>
      </c>
      <c r="CQO600" s="2" t="s">
        <v>943</v>
      </c>
      <c r="CQP600" s="2" t="s">
        <v>943</v>
      </c>
      <c r="CQQ600" s="2" t="s">
        <v>943</v>
      </c>
      <c r="CQR600" s="2" t="s">
        <v>943</v>
      </c>
      <c r="CQS600" s="2" t="s">
        <v>943</v>
      </c>
      <c r="CQT600" s="2" t="s">
        <v>943</v>
      </c>
      <c r="CQU600" s="2" t="s">
        <v>943</v>
      </c>
      <c r="CQV600" s="2" t="s">
        <v>943</v>
      </c>
      <c r="CQW600" s="2" t="s">
        <v>943</v>
      </c>
      <c r="CQX600" s="2" t="s">
        <v>943</v>
      </c>
      <c r="CQY600" s="2" t="s">
        <v>943</v>
      </c>
      <c r="CQZ600" s="2" t="s">
        <v>943</v>
      </c>
      <c r="CRA600" s="2" t="s">
        <v>943</v>
      </c>
      <c r="CRB600" s="2" t="s">
        <v>943</v>
      </c>
      <c r="CRC600" s="2" t="s">
        <v>943</v>
      </c>
      <c r="CRD600" s="2" t="s">
        <v>943</v>
      </c>
      <c r="CRE600" s="2" t="s">
        <v>943</v>
      </c>
      <c r="CRF600" s="2" t="s">
        <v>943</v>
      </c>
      <c r="CRG600" s="2" t="s">
        <v>943</v>
      </c>
      <c r="CRH600" s="2" t="s">
        <v>943</v>
      </c>
      <c r="CRI600" s="2" t="s">
        <v>943</v>
      </c>
      <c r="CRJ600" s="2" t="s">
        <v>943</v>
      </c>
      <c r="CRK600" s="2" t="s">
        <v>943</v>
      </c>
      <c r="CRL600" s="2" t="s">
        <v>943</v>
      </c>
      <c r="CRM600" s="2" t="s">
        <v>943</v>
      </c>
      <c r="CRN600" s="2" t="s">
        <v>943</v>
      </c>
      <c r="CRO600" s="2" t="s">
        <v>943</v>
      </c>
      <c r="CRP600" s="2" t="s">
        <v>943</v>
      </c>
      <c r="CRQ600" s="2" t="s">
        <v>943</v>
      </c>
      <c r="CRR600" s="2" t="s">
        <v>943</v>
      </c>
      <c r="CRS600" s="2" t="s">
        <v>943</v>
      </c>
      <c r="CRT600" s="2" t="s">
        <v>943</v>
      </c>
      <c r="CRU600" s="2" t="s">
        <v>943</v>
      </c>
      <c r="CRV600" s="2" t="s">
        <v>943</v>
      </c>
      <c r="CRW600" s="2" t="s">
        <v>943</v>
      </c>
      <c r="CRX600" s="2" t="s">
        <v>943</v>
      </c>
      <c r="CRY600" s="2" t="s">
        <v>943</v>
      </c>
      <c r="CRZ600" s="2" t="s">
        <v>943</v>
      </c>
      <c r="CSA600" s="2" t="s">
        <v>943</v>
      </c>
      <c r="CSB600" s="2" t="s">
        <v>943</v>
      </c>
      <c r="CSC600" s="2" t="s">
        <v>943</v>
      </c>
      <c r="CSD600" s="2" t="s">
        <v>943</v>
      </c>
      <c r="CSE600" s="2" t="s">
        <v>943</v>
      </c>
      <c r="CSF600" s="2" t="s">
        <v>943</v>
      </c>
      <c r="CSG600" s="2" t="s">
        <v>943</v>
      </c>
      <c r="CSH600" s="2" t="s">
        <v>943</v>
      </c>
      <c r="CSI600" s="2" t="s">
        <v>943</v>
      </c>
      <c r="CSJ600" s="2" t="s">
        <v>943</v>
      </c>
      <c r="CSK600" s="2" t="s">
        <v>943</v>
      </c>
      <c r="CSL600" s="2" t="s">
        <v>943</v>
      </c>
      <c r="CSM600" s="2" t="s">
        <v>943</v>
      </c>
      <c r="CSN600" s="2" t="s">
        <v>943</v>
      </c>
      <c r="CSO600" s="2" t="s">
        <v>943</v>
      </c>
      <c r="CSP600" s="2" t="s">
        <v>943</v>
      </c>
      <c r="CSQ600" s="2" t="s">
        <v>943</v>
      </c>
      <c r="CSR600" s="2" t="s">
        <v>943</v>
      </c>
      <c r="CSS600" s="2" t="s">
        <v>943</v>
      </c>
      <c r="CST600" s="2" t="s">
        <v>943</v>
      </c>
      <c r="CSU600" s="2" t="s">
        <v>943</v>
      </c>
      <c r="CSV600" s="2" t="s">
        <v>943</v>
      </c>
      <c r="CSW600" s="2" t="s">
        <v>943</v>
      </c>
      <c r="CSX600" s="2" t="s">
        <v>943</v>
      </c>
      <c r="CSY600" s="2" t="s">
        <v>943</v>
      </c>
      <c r="CSZ600" s="2" t="s">
        <v>943</v>
      </c>
      <c r="CTA600" s="2" t="s">
        <v>943</v>
      </c>
      <c r="CTB600" s="2" t="s">
        <v>943</v>
      </c>
      <c r="CTC600" s="2" t="s">
        <v>943</v>
      </c>
      <c r="CTD600" s="2" t="s">
        <v>943</v>
      </c>
      <c r="CTE600" s="2" t="s">
        <v>943</v>
      </c>
      <c r="CTF600" s="2" t="s">
        <v>943</v>
      </c>
      <c r="CTG600" s="2" t="s">
        <v>943</v>
      </c>
      <c r="CTH600" s="2" t="s">
        <v>943</v>
      </c>
      <c r="CTI600" s="2" t="s">
        <v>943</v>
      </c>
      <c r="CTJ600" s="2" t="s">
        <v>943</v>
      </c>
      <c r="CTK600" s="2" t="s">
        <v>943</v>
      </c>
      <c r="CTL600" s="2" t="s">
        <v>943</v>
      </c>
      <c r="CTM600" s="2" t="s">
        <v>943</v>
      </c>
      <c r="CTN600" s="2" t="s">
        <v>943</v>
      </c>
      <c r="CTO600" s="2" t="s">
        <v>943</v>
      </c>
      <c r="CTP600" s="2" t="s">
        <v>943</v>
      </c>
      <c r="CTQ600" s="2" t="s">
        <v>943</v>
      </c>
      <c r="CTR600" s="2" t="s">
        <v>943</v>
      </c>
      <c r="CTS600" s="2" t="s">
        <v>943</v>
      </c>
      <c r="CTT600" s="2" t="s">
        <v>943</v>
      </c>
      <c r="CTU600" s="2" t="s">
        <v>943</v>
      </c>
      <c r="CTV600" s="2" t="s">
        <v>943</v>
      </c>
      <c r="CTW600" s="2" t="s">
        <v>943</v>
      </c>
      <c r="CTX600" s="2" t="s">
        <v>943</v>
      </c>
      <c r="CTY600" s="2" t="s">
        <v>943</v>
      </c>
      <c r="CTZ600" s="2" t="s">
        <v>943</v>
      </c>
      <c r="CUA600" s="2" t="s">
        <v>943</v>
      </c>
      <c r="CUB600" s="2" t="s">
        <v>943</v>
      </c>
      <c r="CUC600" s="2" t="s">
        <v>943</v>
      </c>
      <c r="CUD600" s="2" t="s">
        <v>943</v>
      </c>
      <c r="CUE600" s="2" t="s">
        <v>943</v>
      </c>
      <c r="CUF600" s="2" t="s">
        <v>943</v>
      </c>
      <c r="CUG600" s="2" t="s">
        <v>943</v>
      </c>
      <c r="CUH600" s="2" t="s">
        <v>943</v>
      </c>
      <c r="CUI600" s="2" t="s">
        <v>943</v>
      </c>
      <c r="CUJ600" s="2" t="s">
        <v>943</v>
      </c>
      <c r="CUK600" s="2" t="s">
        <v>943</v>
      </c>
      <c r="CUL600" s="2" t="s">
        <v>943</v>
      </c>
      <c r="CUM600" s="2" t="s">
        <v>943</v>
      </c>
      <c r="CUN600" s="2" t="s">
        <v>943</v>
      </c>
      <c r="CUO600" s="2" t="s">
        <v>943</v>
      </c>
      <c r="CUP600" s="2" t="s">
        <v>943</v>
      </c>
      <c r="CUQ600" s="2" t="s">
        <v>943</v>
      </c>
      <c r="CUR600" s="2" t="s">
        <v>943</v>
      </c>
      <c r="CUS600" s="2" t="s">
        <v>943</v>
      </c>
      <c r="CUT600" s="2" t="s">
        <v>943</v>
      </c>
      <c r="CUU600" s="2" t="s">
        <v>943</v>
      </c>
      <c r="CUV600" s="2" t="s">
        <v>943</v>
      </c>
      <c r="CUW600" s="2" t="s">
        <v>943</v>
      </c>
      <c r="CUX600" s="2" t="s">
        <v>943</v>
      </c>
      <c r="CUY600" s="2" t="s">
        <v>943</v>
      </c>
      <c r="CUZ600" s="2" t="s">
        <v>943</v>
      </c>
      <c r="CVA600" s="2" t="s">
        <v>943</v>
      </c>
      <c r="CVB600" s="2" t="s">
        <v>943</v>
      </c>
      <c r="CVC600" s="2" t="s">
        <v>943</v>
      </c>
      <c r="CVD600" s="2" t="s">
        <v>943</v>
      </c>
      <c r="CVE600" s="2" t="s">
        <v>943</v>
      </c>
      <c r="CVF600" s="2" t="s">
        <v>943</v>
      </c>
      <c r="CVG600" s="2" t="s">
        <v>943</v>
      </c>
      <c r="CVH600" s="2" t="s">
        <v>943</v>
      </c>
      <c r="CVI600" s="2" t="s">
        <v>943</v>
      </c>
      <c r="CVJ600" s="2" t="s">
        <v>943</v>
      </c>
      <c r="CVK600" s="2" t="s">
        <v>943</v>
      </c>
      <c r="CVL600" s="2" t="s">
        <v>943</v>
      </c>
      <c r="CVM600" s="2" t="s">
        <v>943</v>
      </c>
      <c r="CVN600" s="2" t="s">
        <v>943</v>
      </c>
      <c r="CVO600" s="2" t="s">
        <v>943</v>
      </c>
      <c r="CVP600" s="2" t="s">
        <v>943</v>
      </c>
      <c r="CVQ600" s="2" t="s">
        <v>943</v>
      </c>
      <c r="CVR600" s="2" t="s">
        <v>943</v>
      </c>
      <c r="CVS600" s="2" t="s">
        <v>943</v>
      </c>
      <c r="CVT600" s="2" t="s">
        <v>943</v>
      </c>
      <c r="CVU600" s="2" t="s">
        <v>943</v>
      </c>
      <c r="CVV600" s="2" t="s">
        <v>943</v>
      </c>
      <c r="CVW600" s="2" t="s">
        <v>943</v>
      </c>
      <c r="CVX600" s="2" t="s">
        <v>943</v>
      </c>
      <c r="CVY600" s="2" t="s">
        <v>943</v>
      </c>
      <c r="CVZ600" s="2" t="s">
        <v>943</v>
      </c>
      <c r="CWA600" s="2" t="s">
        <v>943</v>
      </c>
      <c r="CWB600" s="2" t="s">
        <v>943</v>
      </c>
      <c r="CWC600" s="2" t="s">
        <v>943</v>
      </c>
      <c r="CWD600" s="2" t="s">
        <v>943</v>
      </c>
      <c r="CWE600" s="2" t="s">
        <v>943</v>
      </c>
      <c r="CWF600" s="2" t="s">
        <v>943</v>
      </c>
      <c r="CWG600" s="2" t="s">
        <v>943</v>
      </c>
      <c r="CWH600" s="2" t="s">
        <v>943</v>
      </c>
      <c r="CWI600" s="2" t="s">
        <v>943</v>
      </c>
      <c r="CWJ600" s="2" t="s">
        <v>943</v>
      </c>
      <c r="CWK600" s="2" t="s">
        <v>943</v>
      </c>
      <c r="CWL600" s="2" t="s">
        <v>943</v>
      </c>
      <c r="CWM600" s="2" t="s">
        <v>943</v>
      </c>
      <c r="CWN600" s="2" t="s">
        <v>943</v>
      </c>
      <c r="CWO600" s="2" t="s">
        <v>943</v>
      </c>
      <c r="CWP600" s="2" t="s">
        <v>943</v>
      </c>
      <c r="CWQ600" s="2" t="s">
        <v>943</v>
      </c>
      <c r="CWR600" s="2" t="s">
        <v>943</v>
      </c>
      <c r="CWS600" s="2" t="s">
        <v>943</v>
      </c>
      <c r="CWT600" s="2" t="s">
        <v>943</v>
      </c>
      <c r="CWU600" s="2" t="s">
        <v>943</v>
      </c>
      <c r="CWV600" s="2" t="s">
        <v>943</v>
      </c>
      <c r="CWW600" s="2" t="s">
        <v>943</v>
      </c>
      <c r="CWX600" s="2" t="s">
        <v>943</v>
      </c>
      <c r="CWY600" s="2" t="s">
        <v>943</v>
      </c>
      <c r="CWZ600" s="2" t="s">
        <v>943</v>
      </c>
      <c r="CXA600" s="2" t="s">
        <v>943</v>
      </c>
      <c r="CXB600" s="2" t="s">
        <v>943</v>
      </c>
      <c r="CXC600" s="2" t="s">
        <v>943</v>
      </c>
      <c r="CXD600" s="2" t="s">
        <v>943</v>
      </c>
      <c r="CXE600" s="2" t="s">
        <v>943</v>
      </c>
      <c r="CXF600" s="2" t="s">
        <v>943</v>
      </c>
      <c r="CXG600" s="2" t="s">
        <v>943</v>
      </c>
      <c r="CXH600" s="2" t="s">
        <v>943</v>
      </c>
      <c r="CXI600" s="2" t="s">
        <v>943</v>
      </c>
      <c r="CXJ600" s="2" t="s">
        <v>943</v>
      </c>
      <c r="CXK600" s="2" t="s">
        <v>943</v>
      </c>
      <c r="CXL600" s="2" t="s">
        <v>943</v>
      </c>
      <c r="CXM600" s="2" t="s">
        <v>943</v>
      </c>
      <c r="CXN600" s="2" t="s">
        <v>943</v>
      </c>
      <c r="CXO600" s="2" t="s">
        <v>943</v>
      </c>
      <c r="CXP600" s="2" t="s">
        <v>943</v>
      </c>
      <c r="CXQ600" s="2" t="s">
        <v>943</v>
      </c>
      <c r="CXR600" s="2" t="s">
        <v>943</v>
      </c>
      <c r="CXS600" s="2" t="s">
        <v>943</v>
      </c>
      <c r="CXT600" s="2" t="s">
        <v>943</v>
      </c>
      <c r="CXU600" s="2" t="s">
        <v>943</v>
      </c>
      <c r="CXV600" s="2" t="s">
        <v>943</v>
      </c>
      <c r="CXW600" s="2" t="s">
        <v>943</v>
      </c>
      <c r="CXX600" s="2" t="s">
        <v>943</v>
      </c>
      <c r="CXY600" s="2" t="s">
        <v>943</v>
      </c>
      <c r="CXZ600" s="2" t="s">
        <v>943</v>
      </c>
      <c r="CYA600" s="2" t="s">
        <v>943</v>
      </c>
      <c r="CYB600" s="2" t="s">
        <v>943</v>
      </c>
      <c r="CYC600" s="2" t="s">
        <v>943</v>
      </c>
      <c r="CYD600" s="2" t="s">
        <v>943</v>
      </c>
      <c r="CYE600" s="2" t="s">
        <v>943</v>
      </c>
      <c r="CYF600" s="2" t="s">
        <v>943</v>
      </c>
      <c r="CYG600" s="2" t="s">
        <v>943</v>
      </c>
      <c r="CYH600" s="2" t="s">
        <v>943</v>
      </c>
      <c r="CYI600" s="2" t="s">
        <v>943</v>
      </c>
      <c r="CYJ600" s="2" t="s">
        <v>943</v>
      </c>
      <c r="CYK600" s="2" t="s">
        <v>943</v>
      </c>
      <c r="CYL600" s="2" t="s">
        <v>943</v>
      </c>
      <c r="CYM600" s="2" t="s">
        <v>943</v>
      </c>
      <c r="CYN600" s="2" t="s">
        <v>943</v>
      </c>
      <c r="CYO600" s="2" t="s">
        <v>943</v>
      </c>
      <c r="CYP600" s="2" t="s">
        <v>943</v>
      </c>
      <c r="CYQ600" s="2" t="s">
        <v>943</v>
      </c>
      <c r="CYR600" s="2" t="s">
        <v>943</v>
      </c>
      <c r="CYS600" s="2" t="s">
        <v>943</v>
      </c>
      <c r="CYT600" s="2" t="s">
        <v>943</v>
      </c>
      <c r="CYU600" s="2" t="s">
        <v>943</v>
      </c>
      <c r="CYV600" s="2" t="s">
        <v>943</v>
      </c>
      <c r="CYW600" s="2" t="s">
        <v>943</v>
      </c>
      <c r="CYX600" s="2" t="s">
        <v>943</v>
      </c>
      <c r="CYY600" s="2" t="s">
        <v>943</v>
      </c>
      <c r="CYZ600" s="2" t="s">
        <v>943</v>
      </c>
      <c r="CZA600" s="2" t="s">
        <v>943</v>
      </c>
      <c r="CZB600" s="2" t="s">
        <v>943</v>
      </c>
      <c r="CZC600" s="2" t="s">
        <v>943</v>
      </c>
      <c r="CZD600" s="2" t="s">
        <v>943</v>
      </c>
      <c r="CZE600" s="2" t="s">
        <v>943</v>
      </c>
      <c r="CZF600" s="2" t="s">
        <v>943</v>
      </c>
      <c r="CZG600" s="2" t="s">
        <v>943</v>
      </c>
      <c r="CZH600" s="2" t="s">
        <v>943</v>
      </c>
      <c r="CZI600" s="2" t="s">
        <v>943</v>
      </c>
      <c r="CZJ600" s="2" t="s">
        <v>943</v>
      </c>
      <c r="CZK600" s="2" t="s">
        <v>943</v>
      </c>
      <c r="CZL600" s="2" t="s">
        <v>943</v>
      </c>
      <c r="CZM600" s="2" t="s">
        <v>943</v>
      </c>
      <c r="CZN600" s="2" t="s">
        <v>943</v>
      </c>
      <c r="CZO600" s="2" t="s">
        <v>943</v>
      </c>
      <c r="CZP600" s="2" t="s">
        <v>943</v>
      </c>
      <c r="CZQ600" s="2" t="s">
        <v>943</v>
      </c>
      <c r="CZR600" s="2" t="s">
        <v>943</v>
      </c>
      <c r="CZS600" s="2" t="s">
        <v>943</v>
      </c>
      <c r="CZT600" s="2" t="s">
        <v>943</v>
      </c>
      <c r="CZU600" s="2" t="s">
        <v>943</v>
      </c>
      <c r="CZV600" s="2" t="s">
        <v>943</v>
      </c>
      <c r="CZW600" s="2" t="s">
        <v>943</v>
      </c>
      <c r="CZX600" s="2" t="s">
        <v>943</v>
      </c>
      <c r="CZY600" s="2" t="s">
        <v>943</v>
      </c>
      <c r="CZZ600" s="2" t="s">
        <v>943</v>
      </c>
      <c r="DAA600" s="2" t="s">
        <v>943</v>
      </c>
      <c r="DAB600" s="2" t="s">
        <v>943</v>
      </c>
      <c r="DAC600" s="2" t="s">
        <v>943</v>
      </c>
      <c r="DAD600" s="2" t="s">
        <v>943</v>
      </c>
      <c r="DAE600" s="2" t="s">
        <v>943</v>
      </c>
      <c r="DAF600" s="2" t="s">
        <v>943</v>
      </c>
      <c r="DAG600" s="2" t="s">
        <v>943</v>
      </c>
      <c r="DAH600" s="2" t="s">
        <v>943</v>
      </c>
      <c r="DAI600" s="2" t="s">
        <v>943</v>
      </c>
      <c r="DAJ600" s="2" t="s">
        <v>943</v>
      </c>
      <c r="DAK600" s="2" t="s">
        <v>943</v>
      </c>
      <c r="DAL600" s="2" t="s">
        <v>943</v>
      </c>
      <c r="DAM600" s="2" t="s">
        <v>943</v>
      </c>
      <c r="DAN600" s="2" t="s">
        <v>943</v>
      </c>
      <c r="DAO600" s="2" t="s">
        <v>943</v>
      </c>
      <c r="DAP600" s="2" t="s">
        <v>943</v>
      </c>
      <c r="DAQ600" s="2" t="s">
        <v>943</v>
      </c>
      <c r="DAR600" s="2" t="s">
        <v>943</v>
      </c>
      <c r="DAS600" s="2" t="s">
        <v>943</v>
      </c>
      <c r="DAT600" s="2" t="s">
        <v>943</v>
      </c>
      <c r="DAU600" s="2" t="s">
        <v>943</v>
      </c>
      <c r="DAV600" s="2" t="s">
        <v>943</v>
      </c>
      <c r="DAW600" s="2" t="s">
        <v>943</v>
      </c>
      <c r="DAX600" s="2" t="s">
        <v>943</v>
      </c>
      <c r="DAY600" s="2" t="s">
        <v>943</v>
      </c>
      <c r="DAZ600" s="2" t="s">
        <v>943</v>
      </c>
      <c r="DBA600" s="2" t="s">
        <v>943</v>
      </c>
      <c r="DBB600" s="2" t="s">
        <v>943</v>
      </c>
      <c r="DBC600" s="2" t="s">
        <v>943</v>
      </c>
      <c r="DBD600" s="2" t="s">
        <v>943</v>
      </c>
      <c r="DBE600" s="2" t="s">
        <v>943</v>
      </c>
      <c r="DBF600" s="2" t="s">
        <v>943</v>
      </c>
      <c r="DBG600" s="2" t="s">
        <v>943</v>
      </c>
      <c r="DBH600" s="2" t="s">
        <v>943</v>
      </c>
      <c r="DBI600" s="2" t="s">
        <v>943</v>
      </c>
      <c r="DBJ600" s="2" t="s">
        <v>943</v>
      </c>
      <c r="DBK600" s="2" t="s">
        <v>943</v>
      </c>
      <c r="DBL600" s="2" t="s">
        <v>943</v>
      </c>
      <c r="DBM600" s="2" t="s">
        <v>943</v>
      </c>
      <c r="DBN600" s="2" t="s">
        <v>943</v>
      </c>
      <c r="DBO600" s="2" t="s">
        <v>943</v>
      </c>
      <c r="DBP600" s="2" t="s">
        <v>943</v>
      </c>
      <c r="DBQ600" s="2" t="s">
        <v>943</v>
      </c>
      <c r="DBR600" s="2" t="s">
        <v>943</v>
      </c>
      <c r="DBS600" s="2" t="s">
        <v>943</v>
      </c>
      <c r="DBT600" s="2" t="s">
        <v>943</v>
      </c>
      <c r="DBU600" s="2" t="s">
        <v>943</v>
      </c>
      <c r="DBV600" s="2" t="s">
        <v>943</v>
      </c>
      <c r="DBW600" s="2" t="s">
        <v>943</v>
      </c>
      <c r="DBX600" s="2" t="s">
        <v>943</v>
      </c>
      <c r="DBY600" s="2" t="s">
        <v>943</v>
      </c>
      <c r="DBZ600" s="2" t="s">
        <v>943</v>
      </c>
      <c r="DCA600" s="2" t="s">
        <v>943</v>
      </c>
      <c r="DCB600" s="2" t="s">
        <v>943</v>
      </c>
      <c r="DCC600" s="2" t="s">
        <v>943</v>
      </c>
      <c r="DCD600" s="2" t="s">
        <v>943</v>
      </c>
      <c r="DCE600" s="2" t="s">
        <v>943</v>
      </c>
      <c r="DCF600" s="2" t="s">
        <v>943</v>
      </c>
      <c r="DCG600" s="2" t="s">
        <v>943</v>
      </c>
      <c r="DCH600" s="2" t="s">
        <v>943</v>
      </c>
      <c r="DCI600" s="2" t="s">
        <v>943</v>
      </c>
      <c r="DCJ600" s="2" t="s">
        <v>943</v>
      </c>
      <c r="DCK600" s="2" t="s">
        <v>943</v>
      </c>
      <c r="DCL600" s="2" t="s">
        <v>943</v>
      </c>
      <c r="DCM600" s="2" t="s">
        <v>943</v>
      </c>
      <c r="DCN600" s="2" t="s">
        <v>943</v>
      </c>
      <c r="DCO600" s="2" t="s">
        <v>943</v>
      </c>
      <c r="DCP600" s="2" t="s">
        <v>943</v>
      </c>
      <c r="DCQ600" s="2" t="s">
        <v>943</v>
      </c>
      <c r="DCR600" s="2" t="s">
        <v>943</v>
      </c>
      <c r="DCS600" s="2" t="s">
        <v>943</v>
      </c>
      <c r="DCT600" s="2" t="s">
        <v>943</v>
      </c>
      <c r="DCU600" s="2" t="s">
        <v>943</v>
      </c>
      <c r="DCV600" s="2" t="s">
        <v>943</v>
      </c>
      <c r="DCW600" s="2" t="s">
        <v>943</v>
      </c>
      <c r="DCX600" s="2" t="s">
        <v>943</v>
      </c>
      <c r="DCY600" s="2" t="s">
        <v>943</v>
      </c>
      <c r="DCZ600" s="2" t="s">
        <v>943</v>
      </c>
      <c r="DDA600" s="2" t="s">
        <v>943</v>
      </c>
      <c r="DDB600" s="2" t="s">
        <v>943</v>
      </c>
      <c r="DDC600" s="2" t="s">
        <v>943</v>
      </c>
      <c r="DDD600" s="2" t="s">
        <v>943</v>
      </c>
      <c r="DDE600" s="2" t="s">
        <v>943</v>
      </c>
      <c r="DDF600" s="2" t="s">
        <v>943</v>
      </c>
      <c r="DDG600" s="2" t="s">
        <v>943</v>
      </c>
      <c r="DDH600" s="2" t="s">
        <v>943</v>
      </c>
      <c r="DDI600" s="2" t="s">
        <v>943</v>
      </c>
      <c r="DDJ600" s="2" t="s">
        <v>943</v>
      </c>
      <c r="DDK600" s="2" t="s">
        <v>943</v>
      </c>
      <c r="DDL600" s="2" t="s">
        <v>943</v>
      </c>
      <c r="DDM600" s="2" t="s">
        <v>943</v>
      </c>
      <c r="DDN600" s="2" t="s">
        <v>943</v>
      </c>
      <c r="DDO600" s="2" t="s">
        <v>943</v>
      </c>
      <c r="DDP600" s="2" t="s">
        <v>943</v>
      </c>
      <c r="DDQ600" s="2" t="s">
        <v>943</v>
      </c>
      <c r="DDR600" s="2" t="s">
        <v>943</v>
      </c>
      <c r="DDS600" s="2" t="s">
        <v>943</v>
      </c>
      <c r="DDT600" s="2" t="s">
        <v>943</v>
      </c>
      <c r="DDU600" s="2" t="s">
        <v>943</v>
      </c>
      <c r="DDV600" s="2" t="s">
        <v>943</v>
      </c>
      <c r="DDW600" s="2" t="s">
        <v>943</v>
      </c>
      <c r="DDX600" s="2" t="s">
        <v>943</v>
      </c>
      <c r="DDY600" s="2" t="s">
        <v>943</v>
      </c>
      <c r="DDZ600" s="2" t="s">
        <v>943</v>
      </c>
      <c r="DEA600" s="2" t="s">
        <v>943</v>
      </c>
      <c r="DEB600" s="2" t="s">
        <v>943</v>
      </c>
      <c r="DEC600" s="2" t="s">
        <v>943</v>
      </c>
      <c r="DED600" s="2" t="s">
        <v>943</v>
      </c>
      <c r="DEE600" s="2" t="s">
        <v>943</v>
      </c>
      <c r="DEF600" s="2" t="s">
        <v>943</v>
      </c>
      <c r="DEG600" s="2" t="s">
        <v>943</v>
      </c>
      <c r="DEH600" s="2" t="s">
        <v>943</v>
      </c>
      <c r="DEI600" s="2" t="s">
        <v>943</v>
      </c>
      <c r="DEJ600" s="2" t="s">
        <v>943</v>
      </c>
      <c r="DEK600" s="2" t="s">
        <v>943</v>
      </c>
      <c r="DEL600" s="2" t="s">
        <v>943</v>
      </c>
      <c r="DEM600" s="2" t="s">
        <v>943</v>
      </c>
      <c r="DEN600" s="2" t="s">
        <v>943</v>
      </c>
      <c r="DEO600" s="2" t="s">
        <v>943</v>
      </c>
      <c r="DEP600" s="2" t="s">
        <v>943</v>
      </c>
      <c r="DEQ600" s="2" t="s">
        <v>943</v>
      </c>
      <c r="DER600" s="2" t="s">
        <v>943</v>
      </c>
      <c r="DES600" s="2" t="s">
        <v>943</v>
      </c>
      <c r="DET600" s="2" t="s">
        <v>943</v>
      </c>
      <c r="DEU600" s="2" t="s">
        <v>943</v>
      </c>
      <c r="DEV600" s="2" t="s">
        <v>943</v>
      </c>
      <c r="DEW600" s="2" t="s">
        <v>943</v>
      </c>
      <c r="DEX600" s="2" t="s">
        <v>943</v>
      </c>
      <c r="DEY600" s="2" t="s">
        <v>943</v>
      </c>
      <c r="DEZ600" s="2" t="s">
        <v>943</v>
      </c>
      <c r="DFA600" s="2" t="s">
        <v>943</v>
      </c>
      <c r="DFB600" s="2" t="s">
        <v>943</v>
      </c>
      <c r="DFC600" s="2" t="s">
        <v>943</v>
      </c>
      <c r="DFD600" s="2" t="s">
        <v>943</v>
      </c>
      <c r="DFE600" s="2" t="s">
        <v>943</v>
      </c>
      <c r="DFF600" s="2" t="s">
        <v>943</v>
      </c>
      <c r="DFG600" s="2" t="s">
        <v>943</v>
      </c>
      <c r="DFH600" s="2" t="s">
        <v>943</v>
      </c>
      <c r="DFI600" s="2" t="s">
        <v>943</v>
      </c>
      <c r="DFJ600" s="2" t="s">
        <v>943</v>
      </c>
      <c r="DFK600" s="2" t="s">
        <v>943</v>
      </c>
      <c r="DFL600" s="2" t="s">
        <v>943</v>
      </c>
      <c r="DFM600" s="2" t="s">
        <v>943</v>
      </c>
      <c r="DFN600" s="2" t="s">
        <v>943</v>
      </c>
      <c r="DFO600" s="2" t="s">
        <v>943</v>
      </c>
      <c r="DFP600" s="2" t="s">
        <v>943</v>
      </c>
      <c r="DFQ600" s="2" t="s">
        <v>943</v>
      </c>
      <c r="DFR600" s="2" t="s">
        <v>943</v>
      </c>
      <c r="DFS600" s="2" t="s">
        <v>943</v>
      </c>
      <c r="DFT600" s="2" t="s">
        <v>943</v>
      </c>
      <c r="DFU600" s="2" t="s">
        <v>943</v>
      </c>
      <c r="DFV600" s="2" t="s">
        <v>943</v>
      </c>
      <c r="DFW600" s="2" t="s">
        <v>943</v>
      </c>
      <c r="DFX600" s="2" t="s">
        <v>943</v>
      </c>
      <c r="DFY600" s="2" t="s">
        <v>943</v>
      </c>
      <c r="DFZ600" s="2" t="s">
        <v>943</v>
      </c>
      <c r="DGA600" s="2" t="s">
        <v>943</v>
      </c>
      <c r="DGB600" s="2" t="s">
        <v>943</v>
      </c>
      <c r="DGC600" s="2" t="s">
        <v>943</v>
      </c>
      <c r="DGD600" s="2" t="s">
        <v>943</v>
      </c>
      <c r="DGE600" s="2" t="s">
        <v>943</v>
      </c>
      <c r="DGF600" s="2" t="s">
        <v>943</v>
      </c>
      <c r="DGG600" s="2" t="s">
        <v>943</v>
      </c>
      <c r="DGH600" s="2" t="s">
        <v>943</v>
      </c>
      <c r="DGI600" s="2" t="s">
        <v>943</v>
      </c>
      <c r="DGJ600" s="2" t="s">
        <v>943</v>
      </c>
      <c r="DGK600" s="2" t="s">
        <v>943</v>
      </c>
      <c r="DGL600" s="2" t="s">
        <v>943</v>
      </c>
      <c r="DGM600" s="2" t="s">
        <v>943</v>
      </c>
      <c r="DGN600" s="2" t="s">
        <v>943</v>
      </c>
      <c r="DGO600" s="2" t="s">
        <v>943</v>
      </c>
      <c r="DGP600" s="2" t="s">
        <v>943</v>
      </c>
      <c r="DGQ600" s="2" t="s">
        <v>943</v>
      </c>
      <c r="DGR600" s="2" t="s">
        <v>943</v>
      </c>
      <c r="DGS600" s="2" t="s">
        <v>943</v>
      </c>
      <c r="DGT600" s="2" t="s">
        <v>943</v>
      </c>
      <c r="DGU600" s="2" t="s">
        <v>943</v>
      </c>
      <c r="DGV600" s="2" t="s">
        <v>943</v>
      </c>
      <c r="DGW600" s="2" t="s">
        <v>943</v>
      </c>
      <c r="DGX600" s="2" t="s">
        <v>943</v>
      </c>
      <c r="DGY600" s="2" t="s">
        <v>943</v>
      </c>
      <c r="DGZ600" s="2" t="s">
        <v>943</v>
      </c>
      <c r="DHA600" s="2" t="s">
        <v>943</v>
      </c>
      <c r="DHB600" s="2" t="s">
        <v>943</v>
      </c>
      <c r="DHC600" s="2" t="s">
        <v>943</v>
      </c>
      <c r="DHD600" s="2" t="s">
        <v>943</v>
      </c>
      <c r="DHE600" s="2" t="s">
        <v>943</v>
      </c>
      <c r="DHF600" s="2" t="s">
        <v>943</v>
      </c>
      <c r="DHG600" s="2" t="s">
        <v>943</v>
      </c>
      <c r="DHH600" s="2" t="s">
        <v>943</v>
      </c>
      <c r="DHI600" s="2" t="s">
        <v>943</v>
      </c>
      <c r="DHJ600" s="2" t="s">
        <v>943</v>
      </c>
      <c r="DHK600" s="2" t="s">
        <v>943</v>
      </c>
      <c r="DHL600" s="2" t="s">
        <v>943</v>
      </c>
      <c r="DHM600" s="2" t="s">
        <v>943</v>
      </c>
      <c r="DHN600" s="2" t="s">
        <v>943</v>
      </c>
      <c r="DHO600" s="2" t="s">
        <v>943</v>
      </c>
      <c r="DHP600" s="2" t="s">
        <v>943</v>
      </c>
      <c r="DHQ600" s="2" t="s">
        <v>943</v>
      </c>
      <c r="DHR600" s="2" t="s">
        <v>943</v>
      </c>
      <c r="DHS600" s="2" t="s">
        <v>943</v>
      </c>
      <c r="DHT600" s="2" t="s">
        <v>943</v>
      </c>
      <c r="DHU600" s="2" t="s">
        <v>943</v>
      </c>
      <c r="DHV600" s="2" t="s">
        <v>943</v>
      </c>
      <c r="DHW600" s="2" t="s">
        <v>943</v>
      </c>
      <c r="DHX600" s="2" t="s">
        <v>943</v>
      </c>
      <c r="DHY600" s="2" t="s">
        <v>943</v>
      </c>
      <c r="DHZ600" s="2" t="s">
        <v>943</v>
      </c>
      <c r="DIA600" s="2" t="s">
        <v>943</v>
      </c>
      <c r="DIB600" s="2" t="s">
        <v>943</v>
      </c>
      <c r="DIC600" s="2" t="s">
        <v>943</v>
      </c>
      <c r="DID600" s="2" t="s">
        <v>943</v>
      </c>
      <c r="DIE600" s="2" t="s">
        <v>943</v>
      </c>
      <c r="DIF600" s="2" t="s">
        <v>943</v>
      </c>
      <c r="DIG600" s="2" t="s">
        <v>943</v>
      </c>
      <c r="DIH600" s="2" t="s">
        <v>943</v>
      </c>
      <c r="DII600" s="2" t="s">
        <v>943</v>
      </c>
      <c r="DIJ600" s="2" t="s">
        <v>943</v>
      </c>
      <c r="DIK600" s="2" t="s">
        <v>943</v>
      </c>
      <c r="DIL600" s="2" t="s">
        <v>943</v>
      </c>
      <c r="DIM600" s="2" t="s">
        <v>943</v>
      </c>
      <c r="DIN600" s="2" t="s">
        <v>943</v>
      </c>
      <c r="DIO600" s="2" t="s">
        <v>943</v>
      </c>
      <c r="DIP600" s="2" t="s">
        <v>943</v>
      </c>
      <c r="DIQ600" s="2" t="s">
        <v>943</v>
      </c>
      <c r="DIR600" s="2" t="s">
        <v>943</v>
      </c>
      <c r="DIS600" s="2" t="s">
        <v>943</v>
      </c>
      <c r="DIT600" s="2" t="s">
        <v>943</v>
      </c>
      <c r="DIU600" s="2" t="s">
        <v>943</v>
      </c>
      <c r="DIV600" s="2" t="s">
        <v>943</v>
      </c>
      <c r="DIW600" s="2" t="s">
        <v>943</v>
      </c>
      <c r="DIX600" s="2" t="s">
        <v>943</v>
      </c>
      <c r="DIY600" s="2" t="s">
        <v>943</v>
      </c>
      <c r="DIZ600" s="2" t="s">
        <v>943</v>
      </c>
      <c r="DJA600" s="2" t="s">
        <v>943</v>
      </c>
      <c r="DJB600" s="2" t="s">
        <v>943</v>
      </c>
      <c r="DJC600" s="2" t="s">
        <v>943</v>
      </c>
      <c r="DJD600" s="2" t="s">
        <v>943</v>
      </c>
      <c r="DJE600" s="2" t="s">
        <v>943</v>
      </c>
      <c r="DJF600" s="2" t="s">
        <v>943</v>
      </c>
      <c r="DJG600" s="2" t="s">
        <v>943</v>
      </c>
      <c r="DJH600" s="2" t="s">
        <v>943</v>
      </c>
      <c r="DJI600" s="2" t="s">
        <v>943</v>
      </c>
      <c r="DJJ600" s="2" t="s">
        <v>943</v>
      </c>
      <c r="DJK600" s="2" t="s">
        <v>943</v>
      </c>
      <c r="DJL600" s="2" t="s">
        <v>943</v>
      </c>
      <c r="DJM600" s="2" t="s">
        <v>943</v>
      </c>
      <c r="DJN600" s="2" t="s">
        <v>943</v>
      </c>
      <c r="DJO600" s="2" t="s">
        <v>943</v>
      </c>
      <c r="DJP600" s="2" t="s">
        <v>943</v>
      </c>
      <c r="DJQ600" s="2" t="s">
        <v>943</v>
      </c>
      <c r="DJR600" s="2" t="s">
        <v>943</v>
      </c>
      <c r="DJS600" s="2" t="s">
        <v>943</v>
      </c>
      <c r="DJT600" s="2" t="s">
        <v>943</v>
      </c>
      <c r="DJU600" s="2" t="s">
        <v>943</v>
      </c>
      <c r="DJV600" s="2" t="s">
        <v>943</v>
      </c>
      <c r="DJW600" s="2" t="s">
        <v>943</v>
      </c>
      <c r="DJX600" s="2" t="s">
        <v>943</v>
      </c>
      <c r="DJY600" s="2" t="s">
        <v>943</v>
      </c>
      <c r="DJZ600" s="2" t="s">
        <v>943</v>
      </c>
      <c r="DKA600" s="2" t="s">
        <v>943</v>
      </c>
      <c r="DKB600" s="2" t="s">
        <v>943</v>
      </c>
      <c r="DKC600" s="2" t="s">
        <v>943</v>
      </c>
      <c r="DKD600" s="2" t="s">
        <v>943</v>
      </c>
      <c r="DKE600" s="2" t="s">
        <v>943</v>
      </c>
      <c r="DKF600" s="2" t="s">
        <v>943</v>
      </c>
      <c r="DKG600" s="2" t="s">
        <v>943</v>
      </c>
      <c r="DKH600" s="2" t="s">
        <v>943</v>
      </c>
      <c r="DKI600" s="2" t="s">
        <v>943</v>
      </c>
      <c r="DKJ600" s="2" t="s">
        <v>943</v>
      </c>
      <c r="DKK600" s="2" t="s">
        <v>943</v>
      </c>
      <c r="DKL600" s="2" t="s">
        <v>943</v>
      </c>
      <c r="DKM600" s="2" t="s">
        <v>943</v>
      </c>
      <c r="DKN600" s="2" t="s">
        <v>943</v>
      </c>
      <c r="DKO600" s="2" t="s">
        <v>943</v>
      </c>
      <c r="DKP600" s="2" t="s">
        <v>943</v>
      </c>
      <c r="DKQ600" s="2" t="s">
        <v>943</v>
      </c>
      <c r="DKR600" s="2" t="s">
        <v>943</v>
      </c>
      <c r="DKS600" s="2" t="s">
        <v>943</v>
      </c>
      <c r="DKT600" s="2" t="s">
        <v>943</v>
      </c>
      <c r="DKU600" s="2" t="s">
        <v>943</v>
      </c>
      <c r="DKV600" s="2" t="s">
        <v>943</v>
      </c>
      <c r="DKW600" s="2" t="s">
        <v>943</v>
      </c>
      <c r="DKX600" s="2" t="s">
        <v>943</v>
      </c>
      <c r="DKY600" s="2" t="s">
        <v>943</v>
      </c>
      <c r="DKZ600" s="2" t="s">
        <v>943</v>
      </c>
      <c r="DLA600" s="2" t="s">
        <v>943</v>
      </c>
      <c r="DLB600" s="2" t="s">
        <v>943</v>
      </c>
      <c r="DLC600" s="2" t="s">
        <v>943</v>
      </c>
      <c r="DLD600" s="2" t="s">
        <v>943</v>
      </c>
      <c r="DLE600" s="2" t="s">
        <v>943</v>
      </c>
      <c r="DLF600" s="2" t="s">
        <v>943</v>
      </c>
      <c r="DLG600" s="2" t="s">
        <v>943</v>
      </c>
      <c r="DLH600" s="2" t="s">
        <v>943</v>
      </c>
      <c r="DLI600" s="2" t="s">
        <v>943</v>
      </c>
      <c r="DLJ600" s="2" t="s">
        <v>943</v>
      </c>
      <c r="DLK600" s="2" t="s">
        <v>943</v>
      </c>
      <c r="DLL600" s="2" t="s">
        <v>943</v>
      </c>
      <c r="DLM600" s="2" t="s">
        <v>943</v>
      </c>
      <c r="DLN600" s="2" t="s">
        <v>943</v>
      </c>
      <c r="DLO600" s="2" t="s">
        <v>943</v>
      </c>
      <c r="DLP600" s="2" t="s">
        <v>943</v>
      </c>
      <c r="DLQ600" s="2" t="s">
        <v>943</v>
      </c>
      <c r="DLR600" s="2" t="s">
        <v>943</v>
      </c>
      <c r="DLS600" s="2" t="s">
        <v>943</v>
      </c>
      <c r="DLT600" s="2" t="s">
        <v>943</v>
      </c>
      <c r="DLU600" s="2" t="s">
        <v>943</v>
      </c>
      <c r="DLV600" s="2" t="s">
        <v>943</v>
      </c>
      <c r="DLW600" s="2" t="s">
        <v>943</v>
      </c>
      <c r="DLX600" s="2" t="s">
        <v>943</v>
      </c>
      <c r="DLY600" s="2" t="s">
        <v>943</v>
      </c>
      <c r="DLZ600" s="2" t="s">
        <v>943</v>
      </c>
      <c r="DMA600" s="2" t="s">
        <v>943</v>
      </c>
      <c r="DMB600" s="2" t="s">
        <v>943</v>
      </c>
      <c r="DMC600" s="2" t="s">
        <v>943</v>
      </c>
      <c r="DMD600" s="2" t="s">
        <v>943</v>
      </c>
      <c r="DME600" s="2" t="s">
        <v>943</v>
      </c>
      <c r="DMF600" s="2" t="s">
        <v>943</v>
      </c>
      <c r="DMG600" s="2" t="s">
        <v>943</v>
      </c>
      <c r="DMH600" s="2" t="s">
        <v>943</v>
      </c>
      <c r="DMI600" s="2" t="s">
        <v>943</v>
      </c>
      <c r="DMJ600" s="2" t="s">
        <v>943</v>
      </c>
      <c r="DMK600" s="2" t="s">
        <v>943</v>
      </c>
      <c r="DML600" s="2" t="s">
        <v>943</v>
      </c>
      <c r="DMM600" s="2" t="s">
        <v>943</v>
      </c>
      <c r="DMN600" s="2" t="s">
        <v>943</v>
      </c>
      <c r="DMO600" s="2" t="s">
        <v>943</v>
      </c>
      <c r="DMP600" s="2" t="s">
        <v>943</v>
      </c>
      <c r="DMQ600" s="2" t="s">
        <v>943</v>
      </c>
      <c r="DMR600" s="2" t="s">
        <v>943</v>
      </c>
      <c r="DMS600" s="2" t="s">
        <v>943</v>
      </c>
      <c r="DMT600" s="2" t="s">
        <v>943</v>
      </c>
      <c r="DMU600" s="2" t="s">
        <v>943</v>
      </c>
      <c r="DMV600" s="2" t="s">
        <v>943</v>
      </c>
      <c r="DMW600" s="2" t="s">
        <v>943</v>
      </c>
      <c r="DMX600" s="2" t="s">
        <v>943</v>
      </c>
      <c r="DMY600" s="2" t="s">
        <v>943</v>
      </c>
      <c r="DMZ600" s="2" t="s">
        <v>943</v>
      </c>
      <c r="DNA600" s="2" t="s">
        <v>943</v>
      </c>
      <c r="DNB600" s="2" t="s">
        <v>943</v>
      </c>
      <c r="DNC600" s="2" t="s">
        <v>943</v>
      </c>
      <c r="DND600" s="2" t="s">
        <v>943</v>
      </c>
      <c r="DNE600" s="2" t="s">
        <v>943</v>
      </c>
      <c r="DNF600" s="2" t="s">
        <v>943</v>
      </c>
      <c r="DNG600" s="2" t="s">
        <v>943</v>
      </c>
      <c r="DNH600" s="2" t="s">
        <v>943</v>
      </c>
      <c r="DNI600" s="2" t="s">
        <v>943</v>
      </c>
      <c r="DNJ600" s="2" t="s">
        <v>943</v>
      </c>
      <c r="DNK600" s="2" t="s">
        <v>943</v>
      </c>
      <c r="DNL600" s="2" t="s">
        <v>943</v>
      </c>
      <c r="DNM600" s="2" t="s">
        <v>943</v>
      </c>
      <c r="DNN600" s="2" t="s">
        <v>943</v>
      </c>
      <c r="DNO600" s="2" t="s">
        <v>943</v>
      </c>
      <c r="DNP600" s="2" t="s">
        <v>943</v>
      </c>
      <c r="DNQ600" s="2" t="s">
        <v>943</v>
      </c>
      <c r="DNR600" s="2" t="s">
        <v>943</v>
      </c>
      <c r="DNS600" s="2" t="s">
        <v>943</v>
      </c>
      <c r="DNT600" s="2" t="s">
        <v>943</v>
      </c>
      <c r="DNU600" s="2" t="s">
        <v>943</v>
      </c>
      <c r="DNV600" s="2" t="s">
        <v>943</v>
      </c>
      <c r="DNW600" s="2" t="s">
        <v>943</v>
      </c>
      <c r="DNX600" s="2" t="s">
        <v>943</v>
      </c>
      <c r="DNY600" s="2" t="s">
        <v>943</v>
      </c>
      <c r="DNZ600" s="2" t="s">
        <v>943</v>
      </c>
      <c r="DOA600" s="2" t="s">
        <v>943</v>
      </c>
      <c r="DOB600" s="2" t="s">
        <v>943</v>
      </c>
      <c r="DOC600" s="2" t="s">
        <v>943</v>
      </c>
      <c r="DOD600" s="2" t="s">
        <v>943</v>
      </c>
      <c r="DOE600" s="2" t="s">
        <v>943</v>
      </c>
      <c r="DOF600" s="2" t="s">
        <v>943</v>
      </c>
      <c r="DOG600" s="2" t="s">
        <v>943</v>
      </c>
      <c r="DOH600" s="2" t="s">
        <v>943</v>
      </c>
      <c r="DOI600" s="2" t="s">
        <v>943</v>
      </c>
      <c r="DOJ600" s="2" t="s">
        <v>943</v>
      </c>
      <c r="DOK600" s="2" t="s">
        <v>943</v>
      </c>
      <c r="DOL600" s="2" t="s">
        <v>943</v>
      </c>
      <c r="DOM600" s="2" t="s">
        <v>943</v>
      </c>
      <c r="DON600" s="2" t="s">
        <v>943</v>
      </c>
      <c r="DOO600" s="2" t="s">
        <v>943</v>
      </c>
      <c r="DOP600" s="2" t="s">
        <v>943</v>
      </c>
      <c r="DOQ600" s="2" t="s">
        <v>943</v>
      </c>
      <c r="DOR600" s="2" t="s">
        <v>943</v>
      </c>
      <c r="DOS600" s="2" t="s">
        <v>943</v>
      </c>
      <c r="DOT600" s="2" t="s">
        <v>943</v>
      </c>
      <c r="DOU600" s="2" t="s">
        <v>943</v>
      </c>
      <c r="DOV600" s="2" t="s">
        <v>943</v>
      </c>
      <c r="DOW600" s="2" t="s">
        <v>943</v>
      </c>
      <c r="DOX600" s="2" t="s">
        <v>943</v>
      </c>
      <c r="DOY600" s="2" t="s">
        <v>943</v>
      </c>
      <c r="DOZ600" s="2" t="s">
        <v>943</v>
      </c>
      <c r="DPA600" s="2" t="s">
        <v>943</v>
      </c>
      <c r="DPB600" s="2" t="s">
        <v>943</v>
      </c>
      <c r="DPC600" s="2" t="s">
        <v>943</v>
      </c>
      <c r="DPD600" s="2" t="s">
        <v>943</v>
      </c>
      <c r="DPE600" s="2" t="s">
        <v>943</v>
      </c>
      <c r="DPF600" s="2" t="s">
        <v>943</v>
      </c>
      <c r="DPG600" s="2" t="s">
        <v>943</v>
      </c>
      <c r="DPH600" s="2" t="s">
        <v>943</v>
      </c>
      <c r="DPI600" s="2" t="s">
        <v>943</v>
      </c>
      <c r="DPJ600" s="2" t="s">
        <v>943</v>
      </c>
      <c r="DPK600" s="2" t="s">
        <v>943</v>
      </c>
      <c r="DPL600" s="2" t="s">
        <v>943</v>
      </c>
      <c r="DPM600" s="2" t="s">
        <v>943</v>
      </c>
      <c r="DPN600" s="2" t="s">
        <v>943</v>
      </c>
      <c r="DPO600" s="2" t="s">
        <v>943</v>
      </c>
      <c r="DPP600" s="2" t="s">
        <v>943</v>
      </c>
      <c r="DPQ600" s="2" t="s">
        <v>943</v>
      </c>
      <c r="DPR600" s="2" t="s">
        <v>943</v>
      </c>
      <c r="DPS600" s="2" t="s">
        <v>943</v>
      </c>
      <c r="DPT600" s="2" t="s">
        <v>943</v>
      </c>
      <c r="DPU600" s="2" t="s">
        <v>943</v>
      </c>
      <c r="DPV600" s="2" t="s">
        <v>943</v>
      </c>
      <c r="DPW600" s="2" t="s">
        <v>943</v>
      </c>
      <c r="DPX600" s="2" t="s">
        <v>943</v>
      </c>
      <c r="DPY600" s="2" t="s">
        <v>943</v>
      </c>
      <c r="DPZ600" s="2" t="s">
        <v>943</v>
      </c>
      <c r="DQA600" s="2" t="s">
        <v>943</v>
      </c>
      <c r="DQB600" s="2" t="s">
        <v>943</v>
      </c>
      <c r="DQC600" s="2" t="s">
        <v>943</v>
      </c>
      <c r="DQD600" s="2" t="s">
        <v>943</v>
      </c>
      <c r="DQE600" s="2" t="s">
        <v>943</v>
      </c>
      <c r="DQF600" s="2" t="s">
        <v>943</v>
      </c>
      <c r="DQG600" s="2" t="s">
        <v>943</v>
      </c>
      <c r="DQH600" s="2" t="s">
        <v>943</v>
      </c>
      <c r="DQI600" s="2" t="s">
        <v>943</v>
      </c>
      <c r="DQJ600" s="2" t="s">
        <v>943</v>
      </c>
      <c r="DQK600" s="2" t="s">
        <v>943</v>
      </c>
      <c r="DQL600" s="2" t="s">
        <v>943</v>
      </c>
      <c r="DQM600" s="2" t="s">
        <v>943</v>
      </c>
      <c r="DQN600" s="2" t="s">
        <v>943</v>
      </c>
      <c r="DQO600" s="2" t="s">
        <v>943</v>
      </c>
      <c r="DQP600" s="2" t="s">
        <v>943</v>
      </c>
      <c r="DQQ600" s="2" t="s">
        <v>943</v>
      </c>
      <c r="DQR600" s="2" t="s">
        <v>943</v>
      </c>
      <c r="DQS600" s="2" t="s">
        <v>943</v>
      </c>
      <c r="DQT600" s="2" t="s">
        <v>943</v>
      </c>
      <c r="DQU600" s="2" t="s">
        <v>943</v>
      </c>
      <c r="DQV600" s="2" t="s">
        <v>943</v>
      </c>
      <c r="DQW600" s="2" t="s">
        <v>943</v>
      </c>
      <c r="DQX600" s="2" t="s">
        <v>943</v>
      </c>
      <c r="DQY600" s="2" t="s">
        <v>943</v>
      </c>
      <c r="DQZ600" s="2" t="s">
        <v>943</v>
      </c>
      <c r="DRA600" s="2" t="s">
        <v>943</v>
      </c>
      <c r="DRB600" s="2" t="s">
        <v>943</v>
      </c>
      <c r="DRC600" s="2" t="s">
        <v>943</v>
      </c>
      <c r="DRD600" s="2" t="s">
        <v>943</v>
      </c>
      <c r="DRE600" s="2" t="s">
        <v>943</v>
      </c>
      <c r="DRF600" s="2" t="s">
        <v>943</v>
      </c>
      <c r="DRG600" s="2" t="s">
        <v>943</v>
      </c>
      <c r="DRH600" s="2" t="s">
        <v>943</v>
      </c>
      <c r="DRI600" s="2" t="s">
        <v>943</v>
      </c>
      <c r="DRJ600" s="2" t="s">
        <v>943</v>
      </c>
      <c r="DRK600" s="2" t="s">
        <v>943</v>
      </c>
      <c r="DRL600" s="2" t="s">
        <v>943</v>
      </c>
      <c r="DRM600" s="2" t="s">
        <v>943</v>
      </c>
      <c r="DRN600" s="2" t="s">
        <v>943</v>
      </c>
      <c r="DRO600" s="2" t="s">
        <v>943</v>
      </c>
      <c r="DRP600" s="2" t="s">
        <v>943</v>
      </c>
      <c r="DRQ600" s="2" t="s">
        <v>943</v>
      </c>
      <c r="DRR600" s="2" t="s">
        <v>943</v>
      </c>
      <c r="DRS600" s="2" t="s">
        <v>943</v>
      </c>
      <c r="DRT600" s="2" t="s">
        <v>943</v>
      </c>
      <c r="DRU600" s="2" t="s">
        <v>943</v>
      </c>
      <c r="DRV600" s="2" t="s">
        <v>943</v>
      </c>
      <c r="DRW600" s="2" t="s">
        <v>943</v>
      </c>
      <c r="DRX600" s="2" t="s">
        <v>943</v>
      </c>
      <c r="DRY600" s="2" t="s">
        <v>943</v>
      </c>
      <c r="DRZ600" s="2" t="s">
        <v>943</v>
      </c>
      <c r="DSA600" s="2" t="s">
        <v>943</v>
      </c>
      <c r="DSB600" s="2" t="s">
        <v>943</v>
      </c>
      <c r="DSC600" s="2" t="s">
        <v>943</v>
      </c>
      <c r="DSD600" s="2" t="s">
        <v>943</v>
      </c>
      <c r="DSE600" s="2" t="s">
        <v>943</v>
      </c>
      <c r="DSF600" s="2" t="s">
        <v>943</v>
      </c>
      <c r="DSG600" s="2" t="s">
        <v>943</v>
      </c>
      <c r="DSH600" s="2" t="s">
        <v>943</v>
      </c>
      <c r="DSI600" s="2" t="s">
        <v>943</v>
      </c>
      <c r="DSJ600" s="2" t="s">
        <v>943</v>
      </c>
      <c r="DSK600" s="2" t="s">
        <v>943</v>
      </c>
      <c r="DSL600" s="2" t="s">
        <v>943</v>
      </c>
      <c r="DSM600" s="2" t="s">
        <v>943</v>
      </c>
      <c r="DSN600" s="2" t="s">
        <v>943</v>
      </c>
      <c r="DSO600" s="2" t="s">
        <v>943</v>
      </c>
      <c r="DSP600" s="2" t="s">
        <v>943</v>
      </c>
      <c r="DSQ600" s="2" t="s">
        <v>943</v>
      </c>
      <c r="DSR600" s="2" t="s">
        <v>943</v>
      </c>
      <c r="DSS600" s="2" t="s">
        <v>943</v>
      </c>
      <c r="DST600" s="2" t="s">
        <v>943</v>
      </c>
      <c r="DSU600" s="2" t="s">
        <v>943</v>
      </c>
      <c r="DSV600" s="2" t="s">
        <v>943</v>
      </c>
      <c r="DSW600" s="2" t="s">
        <v>943</v>
      </c>
      <c r="DSX600" s="2" t="s">
        <v>943</v>
      </c>
      <c r="DSY600" s="2" t="s">
        <v>943</v>
      </c>
      <c r="DSZ600" s="2" t="s">
        <v>943</v>
      </c>
      <c r="DTA600" s="2" t="s">
        <v>943</v>
      </c>
      <c r="DTB600" s="2" t="s">
        <v>943</v>
      </c>
      <c r="DTC600" s="2" t="s">
        <v>943</v>
      </c>
      <c r="DTD600" s="2" t="s">
        <v>943</v>
      </c>
      <c r="DTE600" s="2" t="s">
        <v>943</v>
      </c>
      <c r="DTF600" s="2" t="s">
        <v>943</v>
      </c>
      <c r="DTG600" s="2" t="s">
        <v>943</v>
      </c>
      <c r="DTH600" s="2" t="s">
        <v>943</v>
      </c>
      <c r="DTI600" s="2" t="s">
        <v>943</v>
      </c>
      <c r="DTJ600" s="2" t="s">
        <v>943</v>
      </c>
      <c r="DTK600" s="2" t="s">
        <v>943</v>
      </c>
      <c r="DTL600" s="2" t="s">
        <v>943</v>
      </c>
      <c r="DTM600" s="2" t="s">
        <v>943</v>
      </c>
      <c r="DTN600" s="2" t="s">
        <v>943</v>
      </c>
      <c r="DTO600" s="2" t="s">
        <v>943</v>
      </c>
      <c r="DTP600" s="2" t="s">
        <v>943</v>
      </c>
      <c r="DTQ600" s="2" t="s">
        <v>943</v>
      </c>
      <c r="DTR600" s="2" t="s">
        <v>943</v>
      </c>
      <c r="DTS600" s="2" t="s">
        <v>943</v>
      </c>
      <c r="DTT600" s="2" t="s">
        <v>943</v>
      </c>
      <c r="DTU600" s="2" t="s">
        <v>943</v>
      </c>
      <c r="DTV600" s="2" t="s">
        <v>943</v>
      </c>
      <c r="DTW600" s="2" t="s">
        <v>943</v>
      </c>
      <c r="DTX600" s="2" t="s">
        <v>943</v>
      </c>
      <c r="DTY600" s="2" t="s">
        <v>943</v>
      </c>
      <c r="DTZ600" s="2" t="s">
        <v>943</v>
      </c>
      <c r="DUA600" s="2" t="s">
        <v>943</v>
      </c>
      <c r="DUB600" s="2" t="s">
        <v>943</v>
      </c>
      <c r="DUC600" s="2" t="s">
        <v>943</v>
      </c>
      <c r="DUD600" s="2" t="s">
        <v>943</v>
      </c>
      <c r="DUE600" s="2" t="s">
        <v>943</v>
      </c>
      <c r="DUF600" s="2" t="s">
        <v>943</v>
      </c>
      <c r="DUG600" s="2" t="s">
        <v>943</v>
      </c>
      <c r="DUH600" s="2" t="s">
        <v>943</v>
      </c>
      <c r="DUI600" s="2" t="s">
        <v>943</v>
      </c>
      <c r="DUJ600" s="2" t="s">
        <v>943</v>
      </c>
      <c r="DUK600" s="2" t="s">
        <v>943</v>
      </c>
      <c r="DUL600" s="2" t="s">
        <v>943</v>
      </c>
      <c r="DUM600" s="2" t="s">
        <v>943</v>
      </c>
      <c r="DUN600" s="2" t="s">
        <v>943</v>
      </c>
      <c r="DUO600" s="2" t="s">
        <v>943</v>
      </c>
      <c r="DUP600" s="2" t="s">
        <v>943</v>
      </c>
      <c r="DUQ600" s="2" t="s">
        <v>943</v>
      </c>
      <c r="DUR600" s="2" t="s">
        <v>943</v>
      </c>
      <c r="DUS600" s="2" t="s">
        <v>943</v>
      </c>
      <c r="DUT600" s="2" t="s">
        <v>943</v>
      </c>
      <c r="DUU600" s="2" t="s">
        <v>943</v>
      </c>
      <c r="DUV600" s="2" t="s">
        <v>943</v>
      </c>
      <c r="DUW600" s="2" t="s">
        <v>943</v>
      </c>
      <c r="DUX600" s="2" t="s">
        <v>943</v>
      </c>
      <c r="DUY600" s="2" t="s">
        <v>943</v>
      </c>
      <c r="DUZ600" s="2" t="s">
        <v>943</v>
      </c>
      <c r="DVA600" s="2" t="s">
        <v>943</v>
      </c>
      <c r="DVB600" s="2" t="s">
        <v>943</v>
      </c>
      <c r="DVC600" s="2" t="s">
        <v>943</v>
      </c>
      <c r="DVD600" s="2" t="s">
        <v>943</v>
      </c>
      <c r="DVE600" s="2" t="s">
        <v>943</v>
      </c>
      <c r="DVF600" s="2" t="s">
        <v>943</v>
      </c>
      <c r="DVG600" s="2" t="s">
        <v>943</v>
      </c>
      <c r="DVH600" s="2" t="s">
        <v>943</v>
      </c>
      <c r="DVI600" s="2" t="s">
        <v>943</v>
      </c>
      <c r="DVJ600" s="2" t="s">
        <v>943</v>
      </c>
      <c r="DVK600" s="2" t="s">
        <v>943</v>
      </c>
      <c r="DVL600" s="2" t="s">
        <v>943</v>
      </c>
      <c r="DVM600" s="2" t="s">
        <v>943</v>
      </c>
      <c r="DVN600" s="2" t="s">
        <v>943</v>
      </c>
      <c r="DVO600" s="2" t="s">
        <v>943</v>
      </c>
      <c r="DVP600" s="2" t="s">
        <v>943</v>
      </c>
      <c r="DVQ600" s="2" t="s">
        <v>943</v>
      </c>
      <c r="DVR600" s="2" t="s">
        <v>943</v>
      </c>
      <c r="DVS600" s="2" t="s">
        <v>943</v>
      </c>
      <c r="DVT600" s="2" t="s">
        <v>943</v>
      </c>
      <c r="DVU600" s="2" t="s">
        <v>943</v>
      </c>
      <c r="DVV600" s="2" t="s">
        <v>943</v>
      </c>
      <c r="DVW600" s="2" t="s">
        <v>943</v>
      </c>
      <c r="DVX600" s="2" t="s">
        <v>943</v>
      </c>
      <c r="DVY600" s="2" t="s">
        <v>943</v>
      </c>
      <c r="DVZ600" s="2" t="s">
        <v>943</v>
      </c>
      <c r="DWA600" s="2" t="s">
        <v>943</v>
      </c>
      <c r="DWB600" s="2" t="s">
        <v>943</v>
      </c>
      <c r="DWC600" s="2" t="s">
        <v>943</v>
      </c>
      <c r="DWD600" s="2" t="s">
        <v>943</v>
      </c>
      <c r="DWE600" s="2" t="s">
        <v>943</v>
      </c>
      <c r="DWF600" s="2" t="s">
        <v>943</v>
      </c>
      <c r="DWG600" s="2" t="s">
        <v>943</v>
      </c>
      <c r="DWH600" s="2" t="s">
        <v>943</v>
      </c>
      <c r="DWI600" s="2" t="s">
        <v>943</v>
      </c>
      <c r="DWJ600" s="2" t="s">
        <v>943</v>
      </c>
      <c r="DWK600" s="2" t="s">
        <v>943</v>
      </c>
      <c r="DWL600" s="2" t="s">
        <v>943</v>
      </c>
      <c r="DWM600" s="2" t="s">
        <v>943</v>
      </c>
      <c r="DWN600" s="2" t="s">
        <v>943</v>
      </c>
      <c r="DWO600" s="2" t="s">
        <v>943</v>
      </c>
      <c r="DWP600" s="2" t="s">
        <v>943</v>
      </c>
      <c r="DWQ600" s="2" t="s">
        <v>943</v>
      </c>
      <c r="DWR600" s="2" t="s">
        <v>943</v>
      </c>
      <c r="DWS600" s="2" t="s">
        <v>943</v>
      </c>
      <c r="DWT600" s="2" t="s">
        <v>943</v>
      </c>
      <c r="DWU600" s="2" t="s">
        <v>943</v>
      </c>
      <c r="DWV600" s="2" t="s">
        <v>943</v>
      </c>
      <c r="DWW600" s="2" t="s">
        <v>943</v>
      </c>
      <c r="DWX600" s="2" t="s">
        <v>943</v>
      </c>
      <c r="DWY600" s="2" t="s">
        <v>943</v>
      </c>
      <c r="DWZ600" s="2" t="s">
        <v>943</v>
      </c>
      <c r="DXA600" s="2" t="s">
        <v>943</v>
      </c>
      <c r="DXB600" s="2" t="s">
        <v>943</v>
      </c>
      <c r="DXC600" s="2" t="s">
        <v>943</v>
      </c>
      <c r="DXD600" s="2" t="s">
        <v>943</v>
      </c>
      <c r="DXE600" s="2" t="s">
        <v>943</v>
      </c>
      <c r="DXF600" s="2" t="s">
        <v>943</v>
      </c>
      <c r="DXG600" s="2" t="s">
        <v>943</v>
      </c>
      <c r="DXH600" s="2" t="s">
        <v>943</v>
      </c>
      <c r="DXI600" s="2" t="s">
        <v>943</v>
      </c>
      <c r="DXJ600" s="2" t="s">
        <v>943</v>
      </c>
      <c r="DXK600" s="2" t="s">
        <v>943</v>
      </c>
      <c r="DXL600" s="2" t="s">
        <v>943</v>
      </c>
      <c r="DXM600" s="2" t="s">
        <v>943</v>
      </c>
      <c r="DXN600" s="2" t="s">
        <v>943</v>
      </c>
      <c r="DXO600" s="2" t="s">
        <v>943</v>
      </c>
      <c r="DXP600" s="2" t="s">
        <v>943</v>
      </c>
      <c r="DXQ600" s="2" t="s">
        <v>943</v>
      </c>
      <c r="DXR600" s="2" t="s">
        <v>943</v>
      </c>
      <c r="DXS600" s="2" t="s">
        <v>943</v>
      </c>
      <c r="DXT600" s="2" t="s">
        <v>943</v>
      </c>
      <c r="DXU600" s="2" t="s">
        <v>943</v>
      </c>
      <c r="DXV600" s="2" t="s">
        <v>943</v>
      </c>
      <c r="DXW600" s="2" t="s">
        <v>943</v>
      </c>
      <c r="DXX600" s="2" t="s">
        <v>943</v>
      </c>
      <c r="DXY600" s="2" t="s">
        <v>943</v>
      </c>
      <c r="DXZ600" s="2" t="s">
        <v>943</v>
      </c>
      <c r="DYA600" s="2" t="s">
        <v>943</v>
      </c>
      <c r="DYB600" s="2" t="s">
        <v>943</v>
      </c>
      <c r="DYC600" s="2" t="s">
        <v>943</v>
      </c>
      <c r="DYD600" s="2" t="s">
        <v>943</v>
      </c>
      <c r="DYE600" s="2" t="s">
        <v>943</v>
      </c>
      <c r="DYF600" s="2" t="s">
        <v>943</v>
      </c>
      <c r="DYG600" s="2" t="s">
        <v>943</v>
      </c>
      <c r="DYH600" s="2" t="s">
        <v>943</v>
      </c>
      <c r="DYI600" s="2" t="s">
        <v>943</v>
      </c>
      <c r="DYJ600" s="2" t="s">
        <v>943</v>
      </c>
      <c r="DYK600" s="2" t="s">
        <v>943</v>
      </c>
      <c r="DYL600" s="2" t="s">
        <v>943</v>
      </c>
      <c r="DYM600" s="2" t="s">
        <v>943</v>
      </c>
      <c r="DYN600" s="2" t="s">
        <v>943</v>
      </c>
      <c r="DYO600" s="2" t="s">
        <v>943</v>
      </c>
      <c r="DYP600" s="2" t="s">
        <v>943</v>
      </c>
      <c r="DYQ600" s="2" t="s">
        <v>943</v>
      </c>
      <c r="DYR600" s="2" t="s">
        <v>943</v>
      </c>
      <c r="DYS600" s="2" t="s">
        <v>943</v>
      </c>
      <c r="DYT600" s="2" t="s">
        <v>943</v>
      </c>
      <c r="DYU600" s="2" t="s">
        <v>943</v>
      </c>
      <c r="DYV600" s="2" t="s">
        <v>943</v>
      </c>
      <c r="DYW600" s="2" t="s">
        <v>943</v>
      </c>
      <c r="DYX600" s="2" t="s">
        <v>943</v>
      </c>
      <c r="DYY600" s="2" t="s">
        <v>943</v>
      </c>
      <c r="DYZ600" s="2" t="s">
        <v>943</v>
      </c>
      <c r="DZA600" s="2" t="s">
        <v>943</v>
      </c>
      <c r="DZB600" s="2" t="s">
        <v>943</v>
      </c>
      <c r="DZC600" s="2" t="s">
        <v>943</v>
      </c>
      <c r="DZD600" s="2" t="s">
        <v>943</v>
      </c>
      <c r="DZE600" s="2" t="s">
        <v>943</v>
      </c>
      <c r="DZF600" s="2" t="s">
        <v>943</v>
      </c>
      <c r="DZG600" s="2" t="s">
        <v>943</v>
      </c>
      <c r="DZH600" s="2" t="s">
        <v>943</v>
      </c>
      <c r="DZI600" s="2" t="s">
        <v>943</v>
      </c>
      <c r="DZJ600" s="2" t="s">
        <v>943</v>
      </c>
      <c r="DZK600" s="2" t="s">
        <v>943</v>
      </c>
      <c r="DZL600" s="2" t="s">
        <v>943</v>
      </c>
      <c r="DZM600" s="2" t="s">
        <v>943</v>
      </c>
      <c r="DZN600" s="2" t="s">
        <v>943</v>
      </c>
      <c r="DZO600" s="2" t="s">
        <v>943</v>
      </c>
      <c r="DZP600" s="2" t="s">
        <v>943</v>
      </c>
      <c r="DZQ600" s="2" t="s">
        <v>943</v>
      </c>
      <c r="DZR600" s="2" t="s">
        <v>943</v>
      </c>
      <c r="DZS600" s="2" t="s">
        <v>943</v>
      </c>
      <c r="DZT600" s="2" t="s">
        <v>943</v>
      </c>
      <c r="DZU600" s="2" t="s">
        <v>943</v>
      </c>
      <c r="DZV600" s="2" t="s">
        <v>943</v>
      </c>
      <c r="DZW600" s="2" t="s">
        <v>943</v>
      </c>
      <c r="DZX600" s="2" t="s">
        <v>943</v>
      </c>
      <c r="DZY600" s="2" t="s">
        <v>943</v>
      </c>
      <c r="DZZ600" s="2" t="s">
        <v>943</v>
      </c>
      <c r="EAA600" s="2" t="s">
        <v>943</v>
      </c>
      <c r="EAB600" s="2" t="s">
        <v>943</v>
      </c>
      <c r="EAC600" s="2" t="s">
        <v>943</v>
      </c>
      <c r="EAD600" s="2" t="s">
        <v>943</v>
      </c>
      <c r="EAE600" s="2" t="s">
        <v>943</v>
      </c>
      <c r="EAF600" s="2" t="s">
        <v>943</v>
      </c>
      <c r="EAG600" s="2" t="s">
        <v>943</v>
      </c>
      <c r="EAH600" s="2" t="s">
        <v>943</v>
      </c>
      <c r="EAI600" s="2" t="s">
        <v>943</v>
      </c>
      <c r="EAJ600" s="2" t="s">
        <v>943</v>
      </c>
      <c r="EAK600" s="2" t="s">
        <v>943</v>
      </c>
      <c r="EAL600" s="2" t="s">
        <v>943</v>
      </c>
      <c r="EAM600" s="2" t="s">
        <v>943</v>
      </c>
      <c r="EAN600" s="2" t="s">
        <v>943</v>
      </c>
      <c r="EAO600" s="2" t="s">
        <v>943</v>
      </c>
      <c r="EAP600" s="2" t="s">
        <v>943</v>
      </c>
      <c r="EAQ600" s="2" t="s">
        <v>943</v>
      </c>
      <c r="EAR600" s="2" t="s">
        <v>943</v>
      </c>
      <c r="EAS600" s="2" t="s">
        <v>943</v>
      </c>
      <c r="EAT600" s="2" t="s">
        <v>943</v>
      </c>
      <c r="EAU600" s="2" t="s">
        <v>943</v>
      </c>
      <c r="EAV600" s="2" t="s">
        <v>943</v>
      </c>
      <c r="EAW600" s="2" t="s">
        <v>943</v>
      </c>
      <c r="EAX600" s="2" t="s">
        <v>943</v>
      </c>
      <c r="EAY600" s="2" t="s">
        <v>943</v>
      </c>
      <c r="EAZ600" s="2" t="s">
        <v>943</v>
      </c>
      <c r="EBA600" s="2" t="s">
        <v>943</v>
      </c>
      <c r="EBB600" s="2" t="s">
        <v>943</v>
      </c>
      <c r="EBC600" s="2" t="s">
        <v>943</v>
      </c>
      <c r="EBD600" s="2" t="s">
        <v>943</v>
      </c>
      <c r="EBE600" s="2" t="s">
        <v>943</v>
      </c>
      <c r="EBF600" s="2" t="s">
        <v>943</v>
      </c>
      <c r="EBG600" s="2" t="s">
        <v>943</v>
      </c>
      <c r="EBH600" s="2" t="s">
        <v>943</v>
      </c>
      <c r="EBI600" s="2" t="s">
        <v>943</v>
      </c>
      <c r="EBJ600" s="2" t="s">
        <v>943</v>
      </c>
      <c r="EBK600" s="2" t="s">
        <v>943</v>
      </c>
      <c r="EBL600" s="2" t="s">
        <v>943</v>
      </c>
      <c r="EBM600" s="2" t="s">
        <v>943</v>
      </c>
      <c r="EBN600" s="2" t="s">
        <v>943</v>
      </c>
      <c r="EBO600" s="2" t="s">
        <v>943</v>
      </c>
      <c r="EBP600" s="2" t="s">
        <v>943</v>
      </c>
      <c r="EBQ600" s="2" t="s">
        <v>943</v>
      </c>
      <c r="EBR600" s="2" t="s">
        <v>943</v>
      </c>
      <c r="EBS600" s="2" t="s">
        <v>943</v>
      </c>
      <c r="EBT600" s="2" t="s">
        <v>943</v>
      </c>
      <c r="EBU600" s="2" t="s">
        <v>943</v>
      </c>
      <c r="EBV600" s="2" t="s">
        <v>943</v>
      </c>
      <c r="EBW600" s="2" t="s">
        <v>943</v>
      </c>
      <c r="EBX600" s="2" t="s">
        <v>943</v>
      </c>
      <c r="EBY600" s="2" t="s">
        <v>943</v>
      </c>
      <c r="EBZ600" s="2" t="s">
        <v>943</v>
      </c>
      <c r="ECA600" s="2" t="s">
        <v>943</v>
      </c>
      <c r="ECB600" s="2" t="s">
        <v>943</v>
      </c>
      <c r="ECC600" s="2" t="s">
        <v>943</v>
      </c>
      <c r="ECD600" s="2" t="s">
        <v>943</v>
      </c>
      <c r="ECE600" s="2" t="s">
        <v>943</v>
      </c>
      <c r="ECF600" s="2" t="s">
        <v>943</v>
      </c>
      <c r="ECG600" s="2" t="s">
        <v>943</v>
      </c>
      <c r="ECH600" s="2" t="s">
        <v>943</v>
      </c>
      <c r="ECI600" s="2" t="s">
        <v>943</v>
      </c>
      <c r="ECJ600" s="2" t="s">
        <v>943</v>
      </c>
      <c r="ECK600" s="2" t="s">
        <v>943</v>
      </c>
      <c r="ECL600" s="2" t="s">
        <v>943</v>
      </c>
      <c r="ECM600" s="2" t="s">
        <v>943</v>
      </c>
      <c r="ECN600" s="2" t="s">
        <v>943</v>
      </c>
      <c r="ECO600" s="2" t="s">
        <v>943</v>
      </c>
      <c r="ECP600" s="2" t="s">
        <v>943</v>
      </c>
      <c r="ECQ600" s="2" t="s">
        <v>943</v>
      </c>
      <c r="ECR600" s="2" t="s">
        <v>943</v>
      </c>
      <c r="ECS600" s="2" t="s">
        <v>943</v>
      </c>
      <c r="ECT600" s="2" t="s">
        <v>943</v>
      </c>
      <c r="ECU600" s="2" t="s">
        <v>943</v>
      </c>
      <c r="ECV600" s="2" t="s">
        <v>943</v>
      </c>
      <c r="ECW600" s="2" t="s">
        <v>943</v>
      </c>
      <c r="ECX600" s="2" t="s">
        <v>943</v>
      </c>
      <c r="ECY600" s="2" t="s">
        <v>943</v>
      </c>
      <c r="ECZ600" s="2" t="s">
        <v>943</v>
      </c>
      <c r="EDA600" s="2" t="s">
        <v>943</v>
      </c>
      <c r="EDB600" s="2" t="s">
        <v>943</v>
      </c>
      <c r="EDC600" s="2" t="s">
        <v>943</v>
      </c>
      <c r="EDD600" s="2" t="s">
        <v>943</v>
      </c>
      <c r="EDE600" s="2" t="s">
        <v>943</v>
      </c>
      <c r="EDF600" s="2" t="s">
        <v>943</v>
      </c>
      <c r="EDG600" s="2" t="s">
        <v>943</v>
      </c>
      <c r="EDH600" s="2" t="s">
        <v>943</v>
      </c>
      <c r="EDI600" s="2" t="s">
        <v>943</v>
      </c>
      <c r="EDJ600" s="2" t="s">
        <v>943</v>
      </c>
      <c r="EDK600" s="2" t="s">
        <v>943</v>
      </c>
      <c r="EDL600" s="2" t="s">
        <v>943</v>
      </c>
      <c r="EDM600" s="2" t="s">
        <v>943</v>
      </c>
      <c r="EDN600" s="2" t="s">
        <v>943</v>
      </c>
      <c r="EDO600" s="2" t="s">
        <v>943</v>
      </c>
      <c r="EDP600" s="2" t="s">
        <v>943</v>
      </c>
      <c r="EDQ600" s="2" t="s">
        <v>943</v>
      </c>
      <c r="EDR600" s="2" t="s">
        <v>943</v>
      </c>
      <c r="EDS600" s="2" t="s">
        <v>943</v>
      </c>
      <c r="EDT600" s="2" t="s">
        <v>943</v>
      </c>
      <c r="EDU600" s="2" t="s">
        <v>943</v>
      </c>
      <c r="EDV600" s="2" t="s">
        <v>943</v>
      </c>
      <c r="EDW600" s="2" t="s">
        <v>943</v>
      </c>
      <c r="EDX600" s="2" t="s">
        <v>943</v>
      </c>
      <c r="EDY600" s="2" t="s">
        <v>943</v>
      </c>
      <c r="EDZ600" s="2" t="s">
        <v>943</v>
      </c>
      <c r="EEA600" s="2" t="s">
        <v>943</v>
      </c>
      <c r="EEB600" s="2" t="s">
        <v>943</v>
      </c>
      <c r="EEC600" s="2" t="s">
        <v>943</v>
      </c>
      <c r="EED600" s="2" t="s">
        <v>943</v>
      </c>
      <c r="EEE600" s="2" t="s">
        <v>943</v>
      </c>
      <c r="EEF600" s="2" t="s">
        <v>943</v>
      </c>
      <c r="EEG600" s="2" t="s">
        <v>943</v>
      </c>
      <c r="EEH600" s="2" t="s">
        <v>943</v>
      </c>
      <c r="EEI600" s="2" t="s">
        <v>943</v>
      </c>
      <c r="EEJ600" s="2" t="s">
        <v>943</v>
      </c>
      <c r="EEK600" s="2" t="s">
        <v>943</v>
      </c>
      <c r="EEL600" s="2" t="s">
        <v>943</v>
      </c>
      <c r="EEM600" s="2" t="s">
        <v>943</v>
      </c>
      <c r="EEN600" s="2" t="s">
        <v>943</v>
      </c>
      <c r="EEO600" s="2" t="s">
        <v>943</v>
      </c>
      <c r="EEP600" s="2" t="s">
        <v>943</v>
      </c>
      <c r="EEQ600" s="2" t="s">
        <v>943</v>
      </c>
      <c r="EER600" s="2" t="s">
        <v>943</v>
      </c>
      <c r="EES600" s="2" t="s">
        <v>943</v>
      </c>
      <c r="EET600" s="2" t="s">
        <v>943</v>
      </c>
      <c r="EEU600" s="2" t="s">
        <v>943</v>
      </c>
      <c r="EEV600" s="2" t="s">
        <v>943</v>
      </c>
      <c r="EEW600" s="2" t="s">
        <v>943</v>
      </c>
      <c r="EEX600" s="2" t="s">
        <v>943</v>
      </c>
      <c r="EEY600" s="2" t="s">
        <v>943</v>
      </c>
      <c r="EEZ600" s="2" t="s">
        <v>943</v>
      </c>
      <c r="EFA600" s="2" t="s">
        <v>943</v>
      </c>
      <c r="EFB600" s="2" t="s">
        <v>943</v>
      </c>
      <c r="EFC600" s="2" t="s">
        <v>943</v>
      </c>
      <c r="EFD600" s="2" t="s">
        <v>943</v>
      </c>
      <c r="EFE600" s="2" t="s">
        <v>943</v>
      </c>
      <c r="EFF600" s="2" t="s">
        <v>943</v>
      </c>
      <c r="EFG600" s="2" t="s">
        <v>943</v>
      </c>
      <c r="EFH600" s="2" t="s">
        <v>943</v>
      </c>
      <c r="EFI600" s="2" t="s">
        <v>943</v>
      </c>
      <c r="EFJ600" s="2" t="s">
        <v>943</v>
      </c>
      <c r="EFK600" s="2" t="s">
        <v>943</v>
      </c>
      <c r="EFL600" s="2" t="s">
        <v>943</v>
      </c>
      <c r="EFM600" s="2" t="s">
        <v>943</v>
      </c>
      <c r="EFN600" s="2" t="s">
        <v>943</v>
      </c>
      <c r="EFO600" s="2" t="s">
        <v>943</v>
      </c>
      <c r="EFP600" s="2" t="s">
        <v>943</v>
      </c>
      <c r="EFQ600" s="2" t="s">
        <v>943</v>
      </c>
      <c r="EFR600" s="2" t="s">
        <v>943</v>
      </c>
      <c r="EFS600" s="2" t="s">
        <v>943</v>
      </c>
      <c r="EFT600" s="2" t="s">
        <v>943</v>
      </c>
      <c r="EFU600" s="2" t="s">
        <v>943</v>
      </c>
      <c r="EFV600" s="2" t="s">
        <v>943</v>
      </c>
      <c r="EFW600" s="2" t="s">
        <v>943</v>
      </c>
      <c r="EFX600" s="2" t="s">
        <v>943</v>
      </c>
      <c r="EFY600" s="2" t="s">
        <v>943</v>
      </c>
      <c r="EFZ600" s="2" t="s">
        <v>943</v>
      </c>
      <c r="EGA600" s="2" t="s">
        <v>943</v>
      </c>
      <c r="EGB600" s="2" t="s">
        <v>943</v>
      </c>
      <c r="EGC600" s="2" t="s">
        <v>943</v>
      </c>
      <c r="EGD600" s="2" t="s">
        <v>943</v>
      </c>
      <c r="EGE600" s="2" t="s">
        <v>943</v>
      </c>
      <c r="EGF600" s="2" t="s">
        <v>943</v>
      </c>
      <c r="EGG600" s="2" t="s">
        <v>943</v>
      </c>
      <c r="EGH600" s="2" t="s">
        <v>943</v>
      </c>
      <c r="EGI600" s="2" t="s">
        <v>943</v>
      </c>
      <c r="EGJ600" s="2" t="s">
        <v>943</v>
      </c>
      <c r="EGK600" s="2" t="s">
        <v>943</v>
      </c>
      <c r="EGL600" s="2" t="s">
        <v>943</v>
      </c>
      <c r="EGM600" s="2" t="s">
        <v>943</v>
      </c>
      <c r="EGN600" s="2" t="s">
        <v>943</v>
      </c>
      <c r="EGO600" s="2" t="s">
        <v>943</v>
      </c>
      <c r="EGP600" s="2" t="s">
        <v>943</v>
      </c>
      <c r="EGQ600" s="2" t="s">
        <v>943</v>
      </c>
      <c r="EGR600" s="2" t="s">
        <v>943</v>
      </c>
      <c r="EGS600" s="2" t="s">
        <v>943</v>
      </c>
      <c r="EGT600" s="2" t="s">
        <v>943</v>
      </c>
      <c r="EGU600" s="2" t="s">
        <v>943</v>
      </c>
      <c r="EGV600" s="2" t="s">
        <v>943</v>
      </c>
      <c r="EGW600" s="2" t="s">
        <v>943</v>
      </c>
      <c r="EGX600" s="2" t="s">
        <v>943</v>
      </c>
      <c r="EGY600" s="2" t="s">
        <v>943</v>
      </c>
      <c r="EGZ600" s="2" t="s">
        <v>943</v>
      </c>
      <c r="EHA600" s="2" t="s">
        <v>943</v>
      </c>
      <c r="EHB600" s="2" t="s">
        <v>943</v>
      </c>
      <c r="EHC600" s="2" t="s">
        <v>943</v>
      </c>
      <c r="EHD600" s="2" t="s">
        <v>943</v>
      </c>
      <c r="EHE600" s="2" t="s">
        <v>943</v>
      </c>
      <c r="EHF600" s="2" t="s">
        <v>943</v>
      </c>
      <c r="EHG600" s="2" t="s">
        <v>943</v>
      </c>
      <c r="EHH600" s="2" t="s">
        <v>943</v>
      </c>
      <c r="EHI600" s="2" t="s">
        <v>943</v>
      </c>
      <c r="EHJ600" s="2" t="s">
        <v>943</v>
      </c>
      <c r="EHK600" s="2" t="s">
        <v>943</v>
      </c>
      <c r="EHL600" s="2" t="s">
        <v>943</v>
      </c>
      <c r="EHM600" s="2" t="s">
        <v>943</v>
      </c>
      <c r="EHN600" s="2" t="s">
        <v>943</v>
      </c>
      <c r="EHO600" s="2" t="s">
        <v>943</v>
      </c>
      <c r="EHP600" s="2" t="s">
        <v>943</v>
      </c>
      <c r="EHQ600" s="2" t="s">
        <v>943</v>
      </c>
      <c r="EHR600" s="2" t="s">
        <v>943</v>
      </c>
      <c r="EHS600" s="2" t="s">
        <v>943</v>
      </c>
      <c r="EHT600" s="2" t="s">
        <v>943</v>
      </c>
      <c r="EHU600" s="2" t="s">
        <v>943</v>
      </c>
      <c r="EHV600" s="2" t="s">
        <v>943</v>
      </c>
      <c r="EHW600" s="2" t="s">
        <v>943</v>
      </c>
      <c r="EHX600" s="2" t="s">
        <v>943</v>
      </c>
      <c r="EHY600" s="2" t="s">
        <v>943</v>
      </c>
      <c r="EHZ600" s="2" t="s">
        <v>943</v>
      </c>
      <c r="EIA600" s="2" t="s">
        <v>943</v>
      </c>
      <c r="EIB600" s="2" t="s">
        <v>943</v>
      </c>
      <c r="EIC600" s="2" t="s">
        <v>943</v>
      </c>
      <c r="EID600" s="2" t="s">
        <v>943</v>
      </c>
      <c r="EIE600" s="2" t="s">
        <v>943</v>
      </c>
      <c r="EIF600" s="2" t="s">
        <v>943</v>
      </c>
      <c r="EIG600" s="2" t="s">
        <v>943</v>
      </c>
      <c r="EIH600" s="2" t="s">
        <v>943</v>
      </c>
      <c r="EII600" s="2" t="s">
        <v>943</v>
      </c>
      <c r="EIJ600" s="2" t="s">
        <v>943</v>
      </c>
      <c r="EIK600" s="2" t="s">
        <v>943</v>
      </c>
      <c r="EIL600" s="2" t="s">
        <v>943</v>
      </c>
      <c r="EIM600" s="2" t="s">
        <v>943</v>
      </c>
      <c r="EIN600" s="2" t="s">
        <v>943</v>
      </c>
      <c r="EIO600" s="2" t="s">
        <v>943</v>
      </c>
      <c r="EIP600" s="2" t="s">
        <v>943</v>
      </c>
      <c r="EIQ600" s="2" t="s">
        <v>943</v>
      </c>
      <c r="EIR600" s="2" t="s">
        <v>943</v>
      </c>
      <c r="EIS600" s="2" t="s">
        <v>943</v>
      </c>
      <c r="EIT600" s="2" t="s">
        <v>943</v>
      </c>
      <c r="EIU600" s="2" t="s">
        <v>943</v>
      </c>
      <c r="EIV600" s="2" t="s">
        <v>943</v>
      </c>
      <c r="EIW600" s="2" t="s">
        <v>943</v>
      </c>
      <c r="EIX600" s="2" t="s">
        <v>943</v>
      </c>
      <c r="EIY600" s="2" t="s">
        <v>943</v>
      </c>
      <c r="EIZ600" s="2" t="s">
        <v>943</v>
      </c>
      <c r="EJA600" s="2" t="s">
        <v>943</v>
      </c>
      <c r="EJB600" s="2" t="s">
        <v>943</v>
      </c>
      <c r="EJC600" s="2" t="s">
        <v>943</v>
      </c>
      <c r="EJD600" s="2" t="s">
        <v>943</v>
      </c>
      <c r="EJE600" s="2" t="s">
        <v>943</v>
      </c>
      <c r="EJF600" s="2" t="s">
        <v>943</v>
      </c>
      <c r="EJG600" s="2" t="s">
        <v>943</v>
      </c>
      <c r="EJH600" s="2" t="s">
        <v>943</v>
      </c>
      <c r="EJI600" s="2" t="s">
        <v>943</v>
      </c>
      <c r="EJJ600" s="2" t="s">
        <v>943</v>
      </c>
      <c r="EJK600" s="2" t="s">
        <v>943</v>
      </c>
      <c r="EJL600" s="2" t="s">
        <v>943</v>
      </c>
      <c r="EJM600" s="2" t="s">
        <v>943</v>
      </c>
      <c r="EJN600" s="2" t="s">
        <v>943</v>
      </c>
      <c r="EJO600" s="2" t="s">
        <v>943</v>
      </c>
      <c r="EJP600" s="2" t="s">
        <v>943</v>
      </c>
      <c r="EJQ600" s="2" t="s">
        <v>943</v>
      </c>
      <c r="EJR600" s="2" t="s">
        <v>943</v>
      </c>
      <c r="EJS600" s="2" t="s">
        <v>943</v>
      </c>
      <c r="EJT600" s="2" t="s">
        <v>943</v>
      </c>
      <c r="EJU600" s="2" t="s">
        <v>943</v>
      </c>
      <c r="EJV600" s="2" t="s">
        <v>943</v>
      </c>
      <c r="EJW600" s="2" t="s">
        <v>943</v>
      </c>
      <c r="EJX600" s="2" t="s">
        <v>943</v>
      </c>
      <c r="EJY600" s="2" t="s">
        <v>943</v>
      </c>
      <c r="EJZ600" s="2" t="s">
        <v>943</v>
      </c>
      <c r="EKA600" s="2" t="s">
        <v>943</v>
      </c>
      <c r="EKB600" s="2" t="s">
        <v>943</v>
      </c>
      <c r="EKC600" s="2" t="s">
        <v>943</v>
      </c>
      <c r="EKD600" s="2" t="s">
        <v>943</v>
      </c>
      <c r="EKE600" s="2" t="s">
        <v>943</v>
      </c>
      <c r="EKF600" s="2" t="s">
        <v>943</v>
      </c>
      <c r="EKG600" s="2" t="s">
        <v>943</v>
      </c>
      <c r="EKH600" s="2" t="s">
        <v>943</v>
      </c>
      <c r="EKI600" s="2" t="s">
        <v>943</v>
      </c>
      <c r="EKJ600" s="2" t="s">
        <v>943</v>
      </c>
      <c r="EKK600" s="2" t="s">
        <v>943</v>
      </c>
      <c r="EKL600" s="2" t="s">
        <v>943</v>
      </c>
      <c r="EKM600" s="2" t="s">
        <v>943</v>
      </c>
      <c r="EKN600" s="2" t="s">
        <v>943</v>
      </c>
      <c r="EKO600" s="2" t="s">
        <v>943</v>
      </c>
      <c r="EKP600" s="2" t="s">
        <v>943</v>
      </c>
      <c r="EKQ600" s="2" t="s">
        <v>943</v>
      </c>
      <c r="EKR600" s="2" t="s">
        <v>943</v>
      </c>
      <c r="EKS600" s="2" t="s">
        <v>943</v>
      </c>
      <c r="EKT600" s="2" t="s">
        <v>943</v>
      </c>
      <c r="EKU600" s="2" t="s">
        <v>943</v>
      </c>
      <c r="EKV600" s="2" t="s">
        <v>943</v>
      </c>
      <c r="EKW600" s="2" t="s">
        <v>943</v>
      </c>
      <c r="EKX600" s="2" t="s">
        <v>943</v>
      </c>
      <c r="EKY600" s="2" t="s">
        <v>943</v>
      </c>
      <c r="EKZ600" s="2" t="s">
        <v>943</v>
      </c>
      <c r="ELA600" s="2" t="s">
        <v>943</v>
      </c>
      <c r="ELB600" s="2" t="s">
        <v>943</v>
      </c>
      <c r="ELC600" s="2" t="s">
        <v>943</v>
      </c>
      <c r="ELD600" s="2" t="s">
        <v>943</v>
      </c>
      <c r="ELE600" s="2" t="s">
        <v>943</v>
      </c>
      <c r="ELF600" s="2" t="s">
        <v>943</v>
      </c>
      <c r="ELG600" s="2" t="s">
        <v>943</v>
      </c>
      <c r="ELH600" s="2" t="s">
        <v>943</v>
      </c>
      <c r="ELI600" s="2" t="s">
        <v>943</v>
      </c>
      <c r="ELJ600" s="2" t="s">
        <v>943</v>
      </c>
      <c r="ELK600" s="2" t="s">
        <v>943</v>
      </c>
      <c r="ELL600" s="2" t="s">
        <v>943</v>
      </c>
      <c r="ELM600" s="2" t="s">
        <v>943</v>
      </c>
      <c r="ELN600" s="2" t="s">
        <v>943</v>
      </c>
      <c r="ELO600" s="2" t="s">
        <v>943</v>
      </c>
      <c r="ELP600" s="2" t="s">
        <v>943</v>
      </c>
      <c r="ELQ600" s="2" t="s">
        <v>943</v>
      </c>
      <c r="ELR600" s="2" t="s">
        <v>943</v>
      </c>
      <c r="ELS600" s="2" t="s">
        <v>943</v>
      </c>
      <c r="ELT600" s="2" t="s">
        <v>943</v>
      </c>
      <c r="ELU600" s="2" t="s">
        <v>943</v>
      </c>
      <c r="ELV600" s="2" t="s">
        <v>943</v>
      </c>
      <c r="ELW600" s="2" t="s">
        <v>943</v>
      </c>
      <c r="ELX600" s="2" t="s">
        <v>943</v>
      </c>
      <c r="ELY600" s="2" t="s">
        <v>943</v>
      </c>
      <c r="ELZ600" s="2" t="s">
        <v>943</v>
      </c>
      <c r="EMA600" s="2" t="s">
        <v>943</v>
      </c>
      <c r="EMB600" s="2" t="s">
        <v>943</v>
      </c>
      <c r="EMC600" s="2" t="s">
        <v>943</v>
      </c>
      <c r="EMD600" s="2" t="s">
        <v>943</v>
      </c>
      <c r="EME600" s="2" t="s">
        <v>943</v>
      </c>
      <c r="EMF600" s="2" t="s">
        <v>943</v>
      </c>
      <c r="EMG600" s="2" t="s">
        <v>943</v>
      </c>
      <c r="EMH600" s="2" t="s">
        <v>943</v>
      </c>
      <c r="EMI600" s="2" t="s">
        <v>943</v>
      </c>
      <c r="EMJ600" s="2" t="s">
        <v>943</v>
      </c>
      <c r="EMK600" s="2" t="s">
        <v>943</v>
      </c>
      <c r="EML600" s="2" t="s">
        <v>943</v>
      </c>
      <c r="EMM600" s="2" t="s">
        <v>943</v>
      </c>
      <c r="EMN600" s="2" t="s">
        <v>943</v>
      </c>
      <c r="EMO600" s="2" t="s">
        <v>943</v>
      </c>
      <c r="EMP600" s="2" t="s">
        <v>943</v>
      </c>
      <c r="EMQ600" s="2" t="s">
        <v>943</v>
      </c>
      <c r="EMR600" s="2" t="s">
        <v>943</v>
      </c>
      <c r="EMS600" s="2" t="s">
        <v>943</v>
      </c>
      <c r="EMT600" s="2" t="s">
        <v>943</v>
      </c>
      <c r="EMU600" s="2" t="s">
        <v>943</v>
      </c>
      <c r="EMV600" s="2" t="s">
        <v>943</v>
      </c>
      <c r="EMW600" s="2" t="s">
        <v>943</v>
      </c>
      <c r="EMX600" s="2" t="s">
        <v>943</v>
      </c>
      <c r="EMY600" s="2" t="s">
        <v>943</v>
      </c>
      <c r="EMZ600" s="2" t="s">
        <v>943</v>
      </c>
      <c r="ENA600" s="2" t="s">
        <v>943</v>
      </c>
      <c r="ENB600" s="2" t="s">
        <v>943</v>
      </c>
      <c r="ENC600" s="2" t="s">
        <v>943</v>
      </c>
      <c r="END600" s="2" t="s">
        <v>943</v>
      </c>
      <c r="ENE600" s="2" t="s">
        <v>943</v>
      </c>
      <c r="ENF600" s="2" t="s">
        <v>943</v>
      </c>
      <c r="ENG600" s="2" t="s">
        <v>943</v>
      </c>
      <c r="ENH600" s="2" t="s">
        <v>943</v>
      </c>
      <c r="ENI600" s="2" t="s">
        <v>943</v>
      </c>
      <c r="ENJ600" s="2" t="s">
        <v>943</v>
      </c>
      <c r="ENK600" s="2" t="s">
        <v>943</v>
      </c>
      <c r="ENL600" s="2" t="s">
        <v>943</v>
      </c>
      <c r="ENM600" s="2" t="s">
        <v>943</v>
      </c>
      <c r="ENN600" s="2" t="s">
        <v>943</v>
      </c>
      <c r="ENO600" s="2" t="s">
        <v>943</v>
      </c>
      <c r="ENP600" s="2" t="s">
        <v>943</v>
      </c>
      <c r="ENQ600" s="2" t="s">
        <v>943</v>
      </c>
      <c r="ENR600" s="2" t="s">
        <v>943</v>
      </c>
      <c r="ENS600" s="2" t="s">
        <v>943</v>
      </c>
      <c r="ENT600" s="2" t="s">
        <v>943</v>
      </c>
      <c r="ENU600" s="2" t="s">
        <v>943</v>
      </c>
      <c r="ENV600" s="2" t="s">
        <v>943</v>
      </c>
      <c r="ENW600" s="2" t="s">
        <v>943</v>
      </c>
      <c r="ENX600" s="2" t="s">
        <v>943</v>
      </c>
      <c r="ENY600" s="2" t="s">
        <v>943</v>
      </c>
      <c r="ENZ600" s="2" t="s">
        <v>943</v>
      </c>
      <c r="EOA600" s="2" t="s">
        <v>943</v>
      </c>
      <c r="EOB600" s="2" t="s">
        <v>943</v>
      </c>
      <c r="EOC600" s="2" t="s">
        <v>943</v>
      </c>
      <c r="EOD600" s="2" t="s">
        <v>943</v>
      </c>
      <c r="EOE600" s="2" t="s">
        <v>943</v>
      </c>
      <c r="EOF600" s="2" t="s">
        <v>943</v>
      </c>
      <c r="EOG600" s="2" t="s">
        <v>943</v>
      </c>
      <c r="EOH600" s="2" t="s">
        <v>943</v>
      </c>
      <c r="EOI600" s="2" t="s">
        <v>943</v>
      </c>
      <c r="EOJ600" s="2" t="s">
        <v>943</v>
      </c>
      <c r="EOK600" s="2" t="s">
        <v>943</v>
      </c>
      <c r="EOL600" s="2" t="s">
        <v>943</v>
      </c>
      <c r="EOM600" s="2" t="s">
        <v>943</v>
      </c>
      <c r="EON600" s="2" t="s">
        <v>943</v>
      </c>
      <c r="EOO600" s="2" t="s">
        <v>943</v>
      </c>
      <c r="EOP600" s="2" t="s">
        <v>943</v>
      </c>
      <c r="EOQ600" s="2" t="s">
        <v>943</v>
      </c>
      <c r="EOR600" s="2" t="s">
        <v>943</v>
      </c>
      <c r="EOS600" s="2" t="s">
        <v>943</v>
      </c>
      <c r="EOT600" s="2" t="s">
        <v>943</v>
      </c>
      <c r="EOU600" s="2" t="s">
        <v>943</v>
      </c>
      <c r="EOV600" s="2" t="s">
        <v>943</v>
      </c>
      <c r="EOW600" s="2" t="s">
        <v>943</v>
      </c>
      <c r="EOX600" s="2" t="s">
        <v>943</v>
      </c>
      <c r="EOY600" s="2" t="s">
        <v>943</v>
      </c>
      <c r="EOZ600" s="2" t="s">
        <v>943</v>
      </c>
      <c r="EPA600" s="2" t="s">
        <v>943</v>
      </c>
      <c r="EPB600" s="2" t="s">
        <v>943</v>
      </c>
      <c r="EPC600" s="2" t="s">
        <v>943</v>
      </c>
      <c r="EPD600" s="2" t="s">
        <v>943</v>
      </c>
      <c r="EPE600" s="2" t="s">
        <v>943</v>
      </c>
      <c r="EPF600" s="2" t="s">
        <v>943</v>
      </c>
      <c r="EPG600" s="2" t="s">
        <v>943</v>
      </c>
      <c r="EPH600" s="2" t="s">
        <v>943</v>
      </c>
      <c r="EPI600" s="2" t="s">
        <v>943</v>
      </c>
      <c r="EPJ600" s="2" t="s">
        <v>943</v>
      </c>
      <c r="EPK600" s="2" t="s">
        <v>943</v>
      </c>
      <c r="EPL600" s="2" t="s">
        <v>943</v>
      </c>
      <c r="EPM600" s="2" t="s">
        <v>943</v>
      </c>
      <c r="EPN600" s="2" t="s">
        <v>943</v>
      </c>
      <c r="EPO600" s="2" t="s">
        <v>943</v>
      </c>
      <c r="EPP600" s="2" t="s">
        <v>943</v>
      </c>
      <c r="EPQ600" s="2" t="s">
        <v>943</v>
      </c>
      <c r="EPR600" s="2" t="s">
        <v>943</v>
      </c>
      <c r="EPS600" s="2" t="s">
        <v>943</v>
      </c>
      <c r="EPT600" s="2" t="s">
        <v>943</v>
      </c>
      <c r="EPU600" s="2" t="s">
        <v>943</v>
      </c>
      <c r="EPV600" s="2" t="s">
        <v>943</v>
      </c>
      <c r="EPW600" s="2" t="s">
        <v>943</v>
      </c>
      <c r="EPX600" s="2" t="s">
        <v>943</v>
      </c>
      <c r="EPY600" s="2" t="s">
        <v>943</v>
      </c>
      <c r="EPZ600" s="2" t="s">
        <v>943</v>
      </c>
      <c r="EQA600" s="2" t="s">
        <v>943</v>
      </c>
      <c r="EQB600" s="2" t="s">
        <v>943</v>
      </c>
      <c r="EQC600" s="2" t="s">
        <v>943</v>
      </c>
      <c r="EQD600" s="2" t="s">
        <v>943</v>
      </c>
      <c r="EQE600" s="2" t="s">
        <v>943</v>
      </c>
      <c r="EQF600" s="2" t="s">
        <v>943</v>
      </c>
      <c r="EQG600" s="2" t="s">
        <v>943</v>
      </c>
      <c r="EQH600" s="2" t="s">
        <v>943</v>
      </c>
      <c r="EQI600" s="2" t="s">
        <v>943</v>
      </c>
      <c r="EQJ600" s="2" t="s">
        <v>943</v>
      </c>
      <c r="EQK600" s="2" t="s">
        <v>943</v>
      </c>
      <c r="EQL600" s="2" t="s">
        <v>943</v>
      </c>
      <c r="EQM600" s="2" t="s">
        <v>943</v>
      </c>
      <c r="EQN600" s="2" t="s">
        <v>943</v>
      </c>
      <c r="EQO600" s="2" t="s">
        <v>943</v>
      </c>
      <c r="EQP600" s="2" t="s">
        <v>943</v>
      </c>
      <c r="EQQ600" s="2" t="s">
        <v>943</v>
      </c>
      <c r="EQR600" s="2" t="s">
        <v>943</v>
      </c>
      <c r="EQS600" s="2" t="s">
        <v>943</v>
      </c>
      <c r="EQT600" s="2" t="s">
        <v>943</v>
      </c>
      <c r="EQU600" s="2" t="s">
        <v>943</v>
      </c>
      <c r="EQV600" s="2" t="s">
        <v>943</v>
      </c>
      <c r="EQW600" s="2" t="s">
        <v>943</v>
      </c>
      <c r="EQX600" s="2" t="s">
        <v>943</v>
      </c>
      <c r="EQY600" s="2" t="s">
        <v>943</v>
      </c>
      <c r="EQZ600" s="2" t="s">
        <v>943</v>
      </c>
      <c r="ERA600" s="2" t="s">
        <v>943</v>
      </c>
      <c r="ERB600" s="2" t="s">
        <v>943</v>
      </c>
      <c r="ERC600" s="2" t="s">
        <v>943</v>
      </c>
      <c r="ERD600" s="2" t="s">
        <v>943</v>
      </c>
      <c r="ERE600" s="2" t="s">
        <v>943</v>
      </c>
      <c r="ERF600" s="2" t="s">
        <v>943</v>
      </c>
      <c r="ERG600" s="2" t="s">
        <v>943</v>
      </c>
      <c r="ERH600" s="2" t="s">
        <v>943</v>
      </c>
      <c r="ERI600" s="2" t="s">
        <v>943</v>
      </c>
      <c r="ERJ600" s="2" t="s">
        <v>943</v>
      </c>
      <c r="ERK600" s="2" t="s">
        <v>943</v>
      </c>
      <c r="ERL600" s="2" t="s">
        <v>943</v>
      </c>
      <c r="ERM600" s="2" t="s">
        <v>943</v>
      </c>
      <c r="ERN600" s="2" t="s">
        <v>943</v>
      </c>
      <c r="ERO600" s="2" t="s">
        <v>943</v>
      </c>
      <c r="ERP600" s="2" t="s">
        <v>943</v>
      </c>
      <c r="ERQ600" s="2" t="s">
        <v>943</v>
      </c>
      <c r="ERR600" s="2" t="s">
        <v>943</v>
      </c>
      <c r="ERS600" s="2" t="s">
        <v>943</v>
      </c>
      <c r="ERT600" s="2" t="s">
        <v>943</v>
      </c>
      <c r="ERU600" s="2" t="s">
        <v>943</v>
      </c>
      <c r="ERV600" s="2" t="s">
        <v>943</v>
      </c>
      <c r="ERW600" s="2" t="s">
        <v>943</v>
      </c>
      <c r="ERX600" s="2" t="s">
        <v>943</v>
      </c>
      <c r="ERY600" s="2" t="s">
        <v>943</v>
      </c>
      <c r="ERZ600" s="2" t="s">
        <v>943</v>
      </c>
      <c r="ESA600" s="2" t="s">
        <v>943</v>
      </c>
      <c r="ESB600" s="2" t="s">
        <v>943</v>
      </c>
      <c r="ESC600" s="2" t="s">
        <v>943</v>
      </c>
      <c r="ESD600" s="2" t="s">
        <v>943</v>
      </c>
      <c r="ESE600" s="2" t="s">
        <v>943</v>
      </c>
      <c r="ESF600" s="2" t="s">
        <v>943</v>
      </c>
      <c r="ESG600" s="2" t="s">
        <v>943</v>
      </c>
      <c r="ESH600" s="2" t="s">
        <v>943</v>
      </c>
      <c r="ESI600" s="2" t="s">
        <v>943</v>
      </c>
      <c r="ESJ600" s="2" t="s">
        <v>943</v>
      </c>
      <c r="ESK600" s="2" t="s">
        <v>943</v>
      </c>
      <c r="ESL600" s="2" t="s">
        <v>943</v>
      </c>
      <c r="ESM600" s="2" t="s">
        <v>943</v>
      </c>
      <c r="ESN600" s="2" t="s">
        <v>943</v>
      </c>
      <c r="ESO600" s="2" t="s">
        <v>943</v>
      </c>
      <c r="ESP600" s="2" t="s">
        <v>943</v>
      </c>
      <c r="ESQ600" s="2" t="s">
        <v>943</v>
      </c>
      <c r="ESR600" s="2" t="s">
        <v>943</v>
      </c>
      <c r="ESS600" s="2" t="s">
        <v>943</v>
      </c>
      <c r="EST600" s="2" t="s">
        <v>943</v>
      </c>
      <c r="ESU600" s="2" t="s">
        <v>943</v>
      </c>
      <c r="ESV600" s="2" t="s">
        <v>943</v>
      </c>
      <c r="ESW600" s="2" t="s">
        <v>943</v>
      </c>
      <c r="ESX600" s="2" t="s">
        <v>943</v>
      </c>
      <c r="ESY600" s="2" t="s">
        <v>943</v>
      </c>
      <c r="ESZ600" s="2" t="s">
        <v>943</v>
      </c>
      <c r="ETA600" s="2" t="s">
        <v>943</v>
      </c>
      <c r="ETB600" s="2" t="s">
        <v>943</v>
      </c>
      <c r="ETC600" s="2" t="s">
        <v>943</v>
      </c>
      <c r="ETD600" s="2" t="s">
        <v>943</v>
      </c>
      <c r="ETE600" s="2" t="s">
        <v>943</v>
      </c>
      <c r="ETF600" s="2" t="s">
        <v>943</v>
      </c>
      <c r="ETG600" s="2" t="s">
        <v>943</v>
      </c>
      <c r="ETH600" s="2" t="s">
        <v>943</v>
      </c>
      <c r="ETI600" s="2" t="s">
        <v>943</v>
      </c>
      <c r="ETJ600" s="2" t="s">
        <v>943</v>
      </c>
      <c r="ETK600" s="2" t="s">
        <v>943</v>
      </c>
      <c r="ETL600" s="2" t="s">
        <v>943</v>
      </c>
      <c r="ETM600" s="2" t="s">
        <v>943</v>
      </c>
      <c r="ETN600" s="2" t="s">
        <v>943</v>
      </c>
      <c r="ETO600" s="2" t="s">
        <v>943</v>
      </c>
      <c r="ETP600" s="2" t="s">
        <v>943</v>
      </c>
      <c r="ETQ600" s="2" t="s">
        <v>943</v>
      </c>
      <c r="ETR600" s="2" t="s">
        <v>943</v>
      </c>
      <c r="ETS600" s="2" t="s">
        <v>943</v>
      </c>
      <c r="ETT600" s="2" t="s">
        <v>943</v>
      </c>
      <c r="ETU600" s="2" t="s">
        <v>943</v>
      </c>
      <c r="ETV600" s="2" t="s">
        <v>943</v>
      </c>
      <c r="ETW600" s="2" t="s">
        <v>943</v>
      </c>
      <c r="ETX600" s="2" t="s">
        <v>943</v>
      </c>
      <c r="ETY600" s="2" t="s">
        <v>943</v>
      </c>
      <c r="ETZ600" s="2" t="s">
        <v>943</v>
      </c>
      <c r="EUA600" s="2" t="s">
        <v>943</v>
      </c>
      <c r="EUB600" s="2" t="s">
        <v>943</v>
      </c>
      <c r="EUC600" s="2" t="s">
        <v>943</v>
      </c>
      <c r="EUD600" s="2" t="s">
        <v>943</v>
      </c>
      <c r="EUE600" s="2" t="s">
        <v>943</v>
      </c>
      <c r="EUF600" s="2" t="s">
        <v>943</v>
      </c>
      <c r="EUG600" s="2" t="s">
        <v>943</v>
      </c>
      <c r="EUH600" s="2" t="s">
        <v>943</v>
      </c>
      <c r="EUI600" s="2" t="s">
        <v>943</v>
      </c>
      <c r="EUJ600" s="2" t="s">
        <v>943</v>
      </c>
      <c r="EUK600" s="2" t="s">
        <v>943</v>
      </c>
      <c r="EUL600" s="2" t="s">
        <v>943</v>
      </c>
      <c r="EUM600" s="2" t="s">
        <v>943</v>
      </c>
      <c r="EUN600" s="2" t="s">
        <v>943</v>
      </c>
      <c r="EUO600" s="2" t="s">
        <v>943</v>
      </c>
      <c r="EUP600" s="2" t="s">
        <v>943</v>
      </c>
      <c r="EUQ600" s="2" t="s">
        <v>943</v>
      </c>
      <c r="EUR600" s="2" t="s">
        <v>943</v>
      </c>
      <c r="EUS600" s="2" t="s">
        <v>943</v>
      </c>
      <c r="EUT600" s="2" t="s">
        <v>943</v>
      </c>
      <c r="EUU600" s="2" t="s">
        <v>943</v>
      </c>
      <c r="EUV600" s="2" t="s">
        <v>943</v>
      </c>
      <c r="EUW600" s="2" t="s">
        <v>943</v>
      </c>
      <c r="EUX600" s="2" t="s">
        <v>943</v>
      </c>
      <c r="EUY600" s="2" t="s">
        <v>943</v>
      </c>
      <c r="EUZ600" s="2" t="s">
        <v>943</v>
      </c>
      <c r="EVA600" s="2" t="s">
        <v>943</v>
      </c>
      <c r="EVB600" s="2" t="s">
        <v>943</v>
      </c>
      <c r="EVC600" s="2" t="s">
        <v>943</v>
      </c>
      <c r="EVD600" s="2" t="s">
        <v>943</v>
      </c>
      <c r="EVE600" s="2" t="s">
        <v>943</v>
      </c>
      <c r="EVF600" s="2" t="s">
        <v>943</v>
      </c>
      <c r="EVG600" s="2" t="s">
        <v>943</v>
      </c>
      <c r="EVH600" s="2" t="s">
        <v>943</v>
      </c>
      <c r="EVI600" s="2" t="s">
        <v>943</v>
      </c>
      <c r="EVJ600" s="2" t="s">
        <v>943</v>
      </c>
      <c r="EVK600" s="2" t="s">
        <v>943</v>
      </c>
      <c r="EVL600" s="2" t="s">
        <v>943</v>
      </c>
      <c r="EVM600" s="2" t="s">
        <v>943</v>
      </c>
      <c r="EVN600" s="2" t="s">
        <v>943</v>
      </c>
      <c r="EVO600" s="2" t="s">
        <v>943</v>
      </c>
      <c r="EVP600" s="2" t="s">
        <v>943</v>
      </c>
      <c r="EVQ600" s="2" t="s">
        <v>943</v>
      </c>
      <c r="EVR600" s="2" t="s">
        <v>943</v>
      </c>
      <c r="EVS600" s="2" t="s">
        <v>943</v>
      </c>
      <c r="EVT600" s="2" t="s">
        <v>943</v>
      </c>
      <c r="EVU600" s="2" t="s">
        <v>943</v>
      </c>
      <c r="EVV600" s="2" t="s">
        <v>943</v>
      </c>
      <c r="EVW600" s="2" t="s">
        <v>943</v>
      </c>
      <c r="EVX600" s="2" t="s">
        <v>943</v>
      </c>
      <c r="EVY600" s="2" t="s">
        <v>943</v>
      </c>
      <c r="EVZ600" s="2" t="s">
        <v>943</v>
      </c>
      <c r="EWA600" s="2" t="s">
        <v>943</v>
      </c>
      <c r="EWB600" s="2" t="s">
        <v>943</v>
      </c>
      <c r="EWC600" s="2" t="s">
        <v>943</v>
      </c>
      <c r="EWD600" s="2" t="s">
        <v>943</v>
      </c>
      <c r="EWE600" s="2" t="s">
        <v>943</v>
      </c>
      <c r="EWF600" s="2" t="s">
        <v>943</v>
      </c>
      <c r="EWG600" s="2" t="s">
        <v>943</v>
      </c>
      <c r="EWH600" s="2" t="s">
        <v>943</v>
      </c>
      <c r="EWI600" s="2" t="s">
        <v>943</v>
      </c>
      <c r="EWJ600" s="2" t="s">
        <v>943</v>
      </c>
      <c r="EWK600" s="2" t="s">
        <v>943</v>
      </c>
      <c r="EWL600" s="2" t="s">
        <v>943</v>
      </c>
      <c r="EWM600" s="2" t="s">
        <v>943</v>
      </c>
      <c r="EWN600" s="2" t="s">
        <v>943</v>
      </c>
      <c r="EWO600" s="2" t="s">
        <v>943</v>
      </c>
      <c r="EWP600" s="2" t="s">
        <v>943</v>
      </c>
      <c r="EWQ600" s="2" t="s">
        <v>943</v>
      </c>
      <c r="EWR600" s="2" t="s">
        <v>943</v>
      </c>
      <c r="EWS600" s="2" t="s">
        <v>943</v>
      </c>
      <c r="EWT600" s="2" t="s">
        <v>943</v>
      </c>
      <c r="EWU600" s="2" t="s">
        <v>943</v>
      </c>
      <c r="EWV600" s="2" t="s">
        <v>943</v>
      </c>
      <c r="EWW600" s="2" t="s">
        <v>943</v>
      </c>
      <c r="EWX600" s="2" t="s">
        <v>943</v>
      </c>
      <c r="EWY600" s="2" t="s">
        <v>943</v>
      </c>
      <c r="EWZ600" s="2" t="s">
        <v>943</v>
      </c>
      <c r="EXA600" s="2" t="s">
        <v>943</v>
      </c>
      <c r="EXB600" s="2" t="s">
        <v>943</v>
      </c>
      <c r="EXC600" s="2" t="s">
        <v>943</v>
      </c>
      <c r="EXD600" s="2" t="s">
        <v>943</v>
      </c>
      <c r="EXE600" s="2" t="s">
        <v>943</v>
      </c>
      <c r="EXF600" s="2" t="s">
        <v>943</v>
      </c>
      <c r="EXG600" s="2" t="s">
        <v>943</v>
      </c>
      <c r="EXH600" s="2" t="s">
        <v>943</v>
      </c>
      <c r="EXI600" s="2" t="s">
        <v>943</v>
      </c>
      <c r="EXJ600" s="2" t="s">
        <v>943</v>
      </c>
      <c r="EXK600" s="2" t="s">
        <v>943</v>
      </c>
      <c r="EXL600" s="2" t="s">
        <v>943</v>
      </c>
      <c r="EXM600" s="2" t="s">
        <v>943</v>
      </c>
      <c r="EXN600" s="2" t="s">
        <v>943</v>
      </c>
      <c r="EXO600" s="2" t="s">
        <v>943</v>
      </c>
      <c r="EXP600" s="2" t="s">
        <v>943</v>
      </c>
      <c r="EXQ600" s="2" t="s">
        <v>943</v>
      </c>
      <c r="EXR600" s="2" t="s">
        <v>943</v>
      </c>
      <c r="EXS600" s="2" t="s">
        <v>943</v>
      </c>
      <c r="EXT600" s="2" t="s">
        <v>943</v>
      </c>
      <c r="EXU600" s="2" t="s">
        <v>943</v>
      </c>
      <c r="EXV600" s="2" t="s">
        <v>943</v>
      </c>
      <c r="EXW600" s="2" t="s">
        <v>943</v>
      </c>
      <c r="EXX600" s="2" t="s">
        <v>943</v>
      </c>
      <c r="EXY600" s="2" t="s">
        <v>943</v>
      </c>
      <c r="EXZ600" s="2" t="s">
        <v>943</v>
      </c>
      <c r="EYA600" s="2" t="s">
        <v>943</v>
      </c>
      <c r="EYB600" s="2" t="s">
        <v>943</v>
      </c>
      <c r="EYC600" s="2" t="s">
        <v>943</v>
      </c>
      <c r="EYD600" s="2" t="s">
        <v>943</v>
      </c>
      <c r="EYE600" s="2" t="s">
        <v>943</v>
      </c>
      <c r="EYF600" s="2" t="s">
        <v>943</v>
      </c>
      <c r="EYG600" s="2" t="s">
        <v>943</v>
      </c>
      <c r="EYH600" s="2" t="s">
        <v>943</v>
      </c>
      <c r="EYI600" s="2" t="s">
        <v>943</v>
      </c>
      <c r="EYJ600" s="2" t="s">
        <v>943</v>
      </c>
      <c r="EYK600" s="2" t="s">
        <v>943</v>
      </c>
      <c r="EYL600" s="2" t="s">
        <v>943</v>
      </c>
      <c r="EYM600" s="2" t="s">
        <v>943</v>
      </c>
      <c r="EYN600" s="2" t="s">
        <v>943</v>
      </c>
      <c r="EYO600" s="2" t="s">
        <v>943</v>
      </c>
      <c r="EYP600" s="2" t="s">
        <v>943</v>
      </c>
      <c r="EYQ600" s="2" t="s">
        <v>943</v>
      </c>
      <c r="EYR600" s="2" t="s">
        <v>943</v>
      </c>
      <c r="EYS600" s="2" t="s">
        <v>943</v>
      </c>
      <c r="EYT600" s="2" t="s">
        <v>943</v>
      </c>
      <c r="EYU600" s="2" t="s">
        <v>943</v>
      </c>
      <c r="EYV600" s="2" t="s">
        <v>943</v>
      </c>
      <c r="EYW600" s="2" t="s">
        <v>943</v>
      </c>
      <c r="EYX600" s="2" t="s">
        <v>943</v>
      </c>
      <c r="EYY600" s="2" t="s">
        <v>943</v>
      </c>
      <c r="EYZ600" s="2" t="s">
        <v>943</v>
      </c>
      <c r="EZA600" s="2" t="s">
        <v>943</v>
      </c>
      <c r="EZB600" s="2" t="s">
        <v>943</v>
      </c>
      <c r="EZC600" s="2" t="s">
        <v>943</v>
      </c>
      <c r="EZD600" s="2" t="s">
        <v>943</v>
      </c>
      <c r="EZE600" s="2" t="s">
        <v>943</v>
      </c>
      <c r="EZF600" s="2" t="s">
        <v>943</v>
      </c>
      <c r="EZG600" s="2" t="s">
        <v>943</v>
      </c>
      <c r="EZH600" s="2" t="s">
        <v>943</v>
      </c>
      <c r="EZI600" s="2" t="s">
        <v>943</v>
      </c>
      <c r="EZJ600" s="2" t="s">
        <v>943</v>
      </c>
      <c r="EZK600" s="2" t="s">
        <v>943</v>
      </c>
      <c r="EZL600" s="2" t="s">
        <v>943</v>
      </c>
      <c r="EZM600" s="2" t="s">
        <v>943</v>
      </c>
      <c r="EZN600" s="2" t="s">
        <v>943</v>
      </c>
      <c r="EZO600" s="2" t="s">
        <v>943</v>
      </c>
      <c r="EZP600" s="2" t="s">
        <v>943</v>
      </c>
      <c r="EZQ600" s="2" t="s">
        <v>943</v>
      </c>
      <c r="EZR600" s="2" t="s">
        <v>943</v>
      </c>
      <c r="EZS600" s="2" t="s">
        <v>943</v>
      </c>
      <c r="EZT600" s="2" t="s">
        <v>943</v>
      </c>
      <c r="EZU600" s="2" t="s">
        <v>943</v>
      </c>
      <c r="EZV600" s="2" t="s">
        <v>943</v>
      </c>
      <c r="EZW600" s="2" t="s">
        <v>943</v>
      </c>
      <c r="EZX600" s="2" t="s">
        <v>943</v>
      </c>
      <c r="EZY600" s="2" t="s">
        <v>943</v>
      </c>
      <c r="EZZ600" s="2" t="s">
        <v>943</v>
      </c>
      <c r="FAA600" s="2" t="s">
        <v>943</v>
      </c>
      <c r="FAB600" s="2" t="s">
        <v>943</v>
      </c>
      <c r="FAC600" s="2" t="s">
        <v>943</v>
      </c>
      <c r="FAD600" s="2" t="s">
        <v>943</v>
      </c>
      <c r="FAE600" s="2" t="s">
        <v>943</v>
      </c>
      <c r="FAF600" s="2" t="s">
        <v>943</v>
      </c>
      <c r="FAG600" s="2" t="s">
        <v>943</v>
      </c>
      <c r="FAH600" s="2" t="s">
        <v>943</v>
      </c>
      <c r="FAI600" s="2" t="s">
        <v>943</v>
      </c>
      <c r="FAJ600" s="2" t="s">
        <v>943</v>
      </c>
      <c r="FAK600" s="2" t="s">
        <v>943</v>
      </c>
      <c r="FAL600" s="2" t="s">
        <v>943</v>
      </c>
      <c r="FAM600" s="2" t="s">
        <v>943</v>
      </c>
      <c r="FAN600" s="2" t="s">
        <v>943</v>
      </c>
      <c r="FAO600" s="2" t="s">
        <v>943</v>
      </c>
      <c r="FAP600" s="2" t="s">
        <v>943</v>
      </c>
      <c r="FAQ600" s="2" t="s">
        <v>943</v>
      </c>
      <c r="FAR600" s="2" t="s">
        <v>943</v>
      </c>
      <c r="FAS600" s="2" t="s">
        <v>943</v>
      </c>
      <c r="FAT600" s="2" t="s">
        <v>943</v>
      </c>
      <c r="FAU600" s="2" t="s">
        <v>943</v>
      </c>
      <c r="FAV600" s="2" t="s">
        <v>943</v>
      </c>
      <c r="FAW600" s="2" t="s">
        <v>943</v>
      </c>
      <c r="FAX600" s="2" t="s">
        <v>943</v>
      </c>
      <c r="FAY600" s="2" t="s">
        <v>943</v>
      </c>
      <c r="FAZ600" s="2" t="s">
        <v>943</v>
      </c>
      <c r="FBA600" s="2" t="s">
        <v>943</v>
      </c>
      <c r="FBB600" s="2" t="s">
        <v>943</v>
      </c>
      <c r="FBC600" s="2" t="s">
        <v>943</v>
      </c>
      <c r="FBD600" s="2" t="s">
        <v>943</v>
      </c>
      <c r="FBE600" s="2" t="s">
        <v>943</v>
      </c>
      <c r="FBF600" s="2" t="s">
        <v>943</v>
      </c>
      <c r="FBG600" s="2" t="s">
        <v>943</v>
      </c>
      <c r="FBH600" s="2" t="s">
        <v>943</v>
      </c>
      <c r="FBI600" s="2" t="s">
        <v>943</v>
      </c>
      <c r="FBJ600" s="2" t="s">
        <v>943</v>
      </c>
      <c r="FBK600" s="2" t="s">
        <v>943</v>
      </c>
      <c r="FBL600" s="2" t="s">
        <v>943</v>
      </c>
      <c r="FBM600" s="2" t="s">
        <v>943</v>
      </c>
      <c r="FBN600" s="2" t="s">
        <v>943</v>
      </c>
      <c r="FBO600" s="2" t="s">
        <v>943</v>
      </c>
      <c r="FBP600" s="2" t="s">
        <v>943</v>
      </c>
      <c r="FBQ600" s="2" t="s">
        <v>943</v>
      </c>
      <c r="FBR600" s="2" t="s">
        <v>943</v>
      </c>
      <c r="FBS600" s="2" t="s">
        <v>943</v>
      </c>
      <c r="FBT600" s="2" t="s">
        <v>943</v>
      </c>
      <c r="FBU600" s="2" t="s">
        <v>943</v>
      </c>
      <c r="FBV600" s="2" t="s">
        <v>943</v>
      </c>
      <c r="FBW600" s="2" t="s">
        <v>943</v>
      </c>
      <c r="FBX600" s="2" t="s">
        <v>943</v>
      </c>
      <c r="FBY600" s="2" t="s">
        <v>943</v>
      </c>
      <c r="FBZ600" s="2" t="s">
        <v>943</v>
      </c>
      <c r="FCA600" s="2" t="s">
        <v>943</v>
      </c>
      <c r="FCB600" s="2" t="s">
        <v>943</v>
      </c>
      <c r="FCC600" s="2" t="s">
        <v>943</v>
      </c>
      <c r="FCD600" s="2" t="s">
        <v>943</v>
      </c>
      <c r="FCE600" s="2" t="s">
        <v>943</v>
      </c>
      <c r="FCF600" s="2" t="s">
        <v>943</v>
      </c>
      <c r="FCG600" s="2" t="s">
        <v>943</v>
      </c>
      <c r="FCH600" s="2" t="s">
        <v>943</v>
      </c>
      <c r="FCI600" s="2" t="s">
        <v>943</v>
      </c>
      <c r="FCJ600" s="2" t="s">
        <v>943</v>
      </c>
      <c r="FCK600" s="2" t="s">
        <v>943</v>
      </c>
      <c r="FCL600" s="2" t="s">
        <v>943</v>
      </c>
      <c r="FCM600" s="2" t="s">
        <v>943</v>
      </c>
      <c r="FCN600" s="2" t="s">
        <v>943</v>
      </c>
      <c r="FCO600" s="2" t="s">
        <v>943</v>
      </c>
      <c r="FCP600" s="2" t="s">
        <v>943</v>
      </c>
      <c r="FCQ600" s="2" t="s">
        <v>943</v>
      </c>
      <c r="FCR600" s="2" t="s">
        <v>943</v>
      </c>
      <c r="FCS600" s="2" t="s">
        <v>943</v>
      </c>
      <c r="FCT600" s="2" t="s">
        <v>943</v>
      </c>
      <c r="FCU600" s="2" t="s">
        <v>943</v>
      </c>
      <c r="FCV600" s="2" t="s">
        <v>943</v>
      </c>
      <c r="FCW600" s="2" t="s">
        <v>943</v>
      </c>
      <c r="FCX600" s="2" t="s">
        <v>943</v>
      </c>
      <c r="FCY600" s="2" t="s">
        <v>943</v>
      </c>
      <c r="FCZ600" s="2" t="s">
        <v>943</v>
      </c>
      <c r="FDA600" s="2" t="s">
        <v>943</v>
      </c>
      <c r="FDB600" s="2" t="s">
        <v>943</v>
      </c>
      <c r="FDC600" s="2" t="s">
        <v>943</v>
      </c>
      <c r="FDD600" s="2" t="s">
        <v>943</v>
      </c>
      <c r="FDE600" s="2" t="s">
        <v>943</v>
      </c>
      <c r="FDF600" s="2" t="s">
        <v>943</v>
      </c>
      <c r="FDG600" s="2" t="s">
        <v>943</v>
      </c>
      <c r="FDH600" s="2" t="s">
        <v>943</v>
      </c>
      <c r="FDI600" s="2" t="s">
        <v>943</v>
      </c>
      <c r="FDJ600" s="2" t="s">
        <v>943</v>
      </c>
      <c r="FDK600" s="2" t="s">
        <v>943</v>
      </c>
      <c r="FDL600" s="2" t="s">
        <v>943</v>
      </c>
      <c r="FDM600" s="2" t="s">
        <v>943</v>
      </c>
      <c r="FDN600" s="2" t="s">
        <v>943</v>
      </c>
      <c r="FDO600" s="2" t="s">
        <v>943</v>
      </c>
      <c r="FDP600" s="2" t="s">
        <v>943</v>
      </c>
      <c r="FDQ600" s="2" t="s">
        <v>943</v>
      </c>
      <c r="FDR600" s="2" t="s">
        <v>943</v>
      </c>
      <c r="FDS600" s="2" t="s">
        <v>943</v>
      </c>
      <c r="FDT600" s="2" t="s">
        <v>943</v>
      </c>
      <c r="FDU600" s="2" t="s">
        <v>943</v>
      </c>
      <c r="FDV600" s="2" t="s">
        <v>943</v>
      </c>
      <c r="FDW600" s="2" t="s">
        <v>943</v>
      </c>
      <c r="FDX600" s="2" t="s">
        <v>943</v>
      </c>
      <c r="FDY600" s="2" t="s">
        <v>943</v>
      </c>
      <c r="FDZ600" s="2" t="s">
        <v>943</v>
      </c>
      <c r="FEA600" s="2" t="s">
        <v>943</v>
      </c>
      <c r="FEB600" s="2" t="s">
        <v>943</v>
      </c>
      <c r="FEC600" s="2" t="s">
        <v>943</v>
      </c>
      <c r="FED600" s="2" t="s">
        <v>943</v>
      </c>
      <c r="FEE600" s="2" t="s">
        <v>943</v>
      </c>
      <c r="FEF600" s="2" t="s">
        <v>943</v>
      </c>
      <c r="FEG600" s="2" t="s">
        <v>943</v>
      </c>
      <c r="FEH600" s="2" t="s">
        <v>943</v>
      </c>
      <c r="FEI600" s="2" t="s">
        <v>943</v>
      </c>
      <c r="FEJ600" s="2" t="s">
        <v>943</v>
      </c>
      <c r="FEK600" s="2" t="s">
        <v>943</v>
      </c>
      <c r="FEL600" s="2" t="s">
        <v>943</v>
      </c>
      <c r="FEM600" s="2" t="s">
        <v>943</v>
      </c>
      <c r="FEN600" s="2" t="s">
        <v>943</v>
      </c>
      <c r="FEO600" s="2" t="s">
        <v>943</v>
      </c>
      <c r="FEP600" s="2" t="s">
        <v>943</v>
      </c>
      <c r="FEQ600" s="2" t="s">
        <v>943</v>
      </c>
      <c r="FER600" s="2" t="s">
        <v>943</v>
      </c>
      <c r="FES600" s="2" t="s">
        <v>943</v>
      </c>
      <c r="FET600" s="2" t="s">
        <v>943</v>
      </c>
      <c r="FEU600" s="2" t="s">
        <v>943</v>
      </c>
      <c r="FEV600" s="2" t="s">
        <v>943</v>
      </c>
      <c r="FEW600" s="2" t="s">
        <v>943</v>
      </c>
      <c r="FEX600" s="2" t="s">
        <v>943</v>
      </c>
      <c r="FEY600" s="2" t="s">
        <v>943</v>
      </c>
      <c r="FEZ600" s="2" t="s">
        <v>943</v>
      </c>
      <c r="FFA600" s="2" t="s">
        <v>943</v>
      </c>
      <c r="FFB600" s="2" t="s">
        <v>943</v>
      </c>
      <c r="FFC600" s="2" t="s">
        <v>943</v>
      </c>
      <c r="FFD600" s="2" t="s">
        <v>943</v>
      </c>
      <c r="FFE600" s="2" t="s">
        <v>943</v>
      </c>
      <c r="FFF600" s="2" t="s">
        <v>943</v>
      </c>
      <c r="FFG600" s="2" t="s">
        <v>943</v>
      </c>
      <c r="FFH600" s="2" t="s">
        <v>943</v>
      </c>
      <c r="FFI600" s="2" t="s">
        <v>943</v>
      </c>
      <c r="FFJ600" s="2" t="s">
        <v>943</v>
      </c>
      <c r="FFK600" s="2" t="s">
        <v>943</v>
      </c>
      <c r="FFL600" s="2" t="s">
        <v>943</v>
      </c>
      <c r="FFM600" s="2" t="s">
        <v>943</v>
      </c>
      <c r="FFN600" s="2" t="s">
        <v>943</v>
      </c>
      <c r="FFO600" s="2" t="s">
        <v>943</v>
      </c>
      <c r="FFP600" s="2" t="s">
        <v>943</v>
      </c>
      <c r="FFQ600" s="2" t="s">
        <v>943</v>
      </c>
      <c r="FFR600" s="2" t="s">
        <v>943</v>
      </c>
      <c r="FFS600" s="2" t="s">
        <v>943</v>
      </c>
      <c r="FFT600" s="2" t="s">
        <v>943</v>
      </c>
      <c r="FFU600" s="2" t="s">
        <v>943</v>
      </c>
      <c r="FFV600" s="2" t="s">
        <v>943</v>
      </c>
      <c r="FFW600" s="2" t="s">
        <v>943</v>
      </c>
      <c r="FFX600" s="2" t="s">
        <v>943</v>
      </c>
      <c r="FFY600" s="2" t="s">
        <v>943</v>
      </c>
      <c r="FFZ600" s="2" t="s">
        <v>943</v>
      </c>
      <c r="FGA600" s="2" t="s">
        <v>943</v>
      </c>
      <c r="FGB600" s="2" t="s">
        <v>943</v>
      </c>
      <c r="FGC600" s="2" t="s">
        <v>943</v>
      </c>
      <c r="FGD600" s="2" t="s">
        <v>943</v>
      </c>
      <c r="FGE600" s="2" t="s">
        <v>943</v>
      </c>
      <c r="FGF600" s="2" t="s">
        <v>943</v>
      </c>
      <c r="FGG600" s="2" t="s">
        <v>943</v>
      </c>
      <c r="FGH600" s="2" t="s">
        <v>943</v>
      </c>
      <c r="FGI600" s="2" t="s">
        <v>943</v>
      </c>
      <c r="FGJ600" s="2" t="s">
        <v>943</v>
      </c>
      <c r="FGK600" s="2" t="s">
        <v>943</v>
      </c>
      <c r="FGL600" s="2" t="s">
        <v>943</v>
      </c>
      <c r="FGM600" s="2" t="s">
        <v>943</v>
      </c>
      <c r="FGN600" s="2" t="s">
        <v>943</v>
      </c>
      <c r="FGO600" s="2" t="s">
        <v>943</v>
      </c>
      <c r="FGP600" s="2" t="s">
        <v>943</v>
      </c>
      <c r="FGQ600" s="2" t="s">
        <v>943</v>
      </c>
      <c r="FGR600" s="2" t="s">
        <v>943</v>
      </c>
      <c r="FGS600" s="2" t="s">
        <v>943</v>
      </c>
      <c r="FGT600" s="2" t="s">
        <v>943</v>
      </c>
      <c r="FGU600" s="2" t="s">
        <v>943</v>
      </c>
      <c r="FGV600" s="2" t="s">
        <v>943</v>
      </c>
      <c r="FGW600" s="2" t="s">
        <v>943</v>
      </c>
      <c r="FGX600" s="2" t="s">
        <v>943</v>
      </c>
      <c r="FGY600" s="2" t="s">
        <v>943</v>
      </c>
      <c r="FGZ600" s="2" t="s">
        <v>943</v>
      </c>
      <c r="FHA600" s="2" t="s">
        <v>943</v>
      </c>
      <c r="FHB600" s="2" t="s">
        <v>943</v>
      </c>
      <c r="FHC600" s="2" t="s">
        <v>943</v>
      </c>
      <c r="FHD600" s="2" t="s">
        <v>943</v>
      </c>
      <c r="FHE600" s="2" t="s">
        <v>943</v>
      </c>
      <c r="FHF600" s="2" t="s">
        <v>943</v>
      </c>
      <c r="FHG600" s="2" t="s">
        <v>943</v>
      </c>
      <c r="FHH600" s="2" t="s">
        <v>943</v>
      </c>
      <c r="FHI600" s="2" t="s">
        <v>943</v>
      </c>
      <c r="FHJ600" s="2" t="s">
        <v>943</v>
      </c>
      <c r="FHK600" s="2" t="s">
        <v>943</v>
      </c>
      <c r="FHL600" s="2" t="s">
        <v>943</v>
      </c>
      <c r="FHM600" s="2" t="s">
        <v>943</v>
      </c>
      <c r="FHN600" s="2" t="s">
        <v>943</v>
      </c>
      <c r="FHO600" s="2" t="s">
        <v>943</v>
      </c>
      <c r="FHP600" s="2" t="s">
        <v>943</v>
      </c>
      <c r="FHQ600" s="2" t="s">
        <v>943</v>
      </c>
      <c r="FHR600" s="2" t="s">
        <v>943</v>
      </c>
      <c r="FHS600" s="2" t="s">
        <v>943</v>
      </c>
      <c r="FHT600" s="2" t="s">
        <v>943</v>
      </c>
      <c r="FHU600" s="2" t="s">
        <v>943</v>
      </c>
      <c r="FHV600" s="2" t="s">
        <v>943</v>
      </c>
      <c r="FHW600" s="2" t="s">
        <v>943</v>
      </c>
      <c r="FHX600" s="2" t="s">
        <v>943</v>
      </c>
      <c r="FHY600" s="2" t="s">
        <v>943</v>
      </c>
      <c r="FHZ600" s="2" t="s">
        <v>943</v>
      </c>
      <c r="FIA600" s="2" t="s">
        <v>943</v>
      </c>
      <c r="FIB600" s="2" t="s">
        <v>943</v>
      </c>
      <c r="FIC600" s="2" t="s">
        <v>943</v>
      </c>
      <c r="FID600" s="2" t="s">
        <v>943</v>
      </c>
      <c r="FIE600" s="2" t="s">
        <v>943</v>
      </c>
      <c r="FIF600" s="2" t="s">
        <v>943</v>
      </c>
      <c r="FIG600" s="2" t="s">
        <v>943</v>
      </c>
      <c r="FIH600" s="2" t="s">
        <v>943</v>
      </c>
      <c r="FII600" s="2" t="s">
        <v>943</v>
      </c>
      <c r="FIJ600" s="2" t="s">
        <v>943</v>
      </c>
      <c r="FIK600" s="2" t="s">
        <v>943</v>
      </c>
      <c r="FIL600" s="2" t="s">
        <v>943</v>
      </c>
      <c r="FIM600" s="2" t="s">
        <v>943</v>
      </c>
      <c r="FIN600" s="2" t="s">
        <v>943</v>
      </c>
      <c r="FIO600" s="2" t="s">
        <v>943</v>
      </c>
      <c r="FIP600" s="2" t="s">
        <v>943</v>
      </c>
      <c r="FIQ600" s="2" t="s">
        <v>943</v>
      </c>
      <c r="FIR600" s="2" t="s">
        <v>943</v>
      </c>
      <c r="FIS600" s="2" t="s">
        <v>943</v>
      </c>
      <c r="FIT600" s="2" t="s">
        <v>943</v>
      </c>
      <c r="FIU600" s="2" t="s">
        <v>943</v>
      </c>
      <c r="FIV600" s="2" t="s">
        <v>943</v>
      </c>
      <c r="FIW600" s="2" t="s">
        <v>943</v>
      </c>
      <c r="FIX600" s="2" t="s">
        <v>943</v>
      </c>
      <c r="FIY600" s="2" t="s">
        <v>943</v>
      </c>
      <c r="FIZ600" s="2" t="s">
        <v>943</v>
      </c>
      <c r="FJA600" s="2" t="s">
        <v>943</v>
      </c>
      <c r="FJB600" s="2" t="s">
        <v>943</v>
      </c>
      <c r="FJC600" s="2" t="s">
        <v>943</v>
      </c>
      <c r="FJD600" s="2" t="s">
        <v>943</v>
      </c>
      <c r="FJE600" s="2" t="s">
        <v>943</v>
      </c>
      <c r="FJF600" s="2" t="s">
        <v>943</v>
      </c>
      <c r="FJG600" s="2" t="s">
        <v>943</v>
      </c>
      <c r="FJH600" s="2" t="s">
        <v>943</v>
      </c>
      <c r="FJI600" s="2" t="s">
        <v>943</v>
      </c>
      <c r="FJJ600" s="2" t="s">
        <v>943</v>
      </c>
      <c r="FJK600" s="2" t="s">
        <v>943</v>
      </c>
      <c r="FJL600" s="2" t="s">
        <v>943</v>
      </c>
      <c r="FJM600" s="2" t="s">
        <v>943</v>
      </c>
      <c r="FJN600" s="2" t="s">
        <v>943</v>
      </c>
      <c r="FJO600" s="2" t="s">
        <v>943</v>
      </c>
      <c r="FJP600" s="2" t="s">
        <v>943</v>
      </c>
      <c r="FJQ600" s="2" t="s">
        <v>943</v>
      </c>
      <c r="FJR600" s="2" t="s">
        <v>943</v>
      </c>
      <c r="FJS600" s="2" t="s">
        <v>943</v>
      </c>
      <c r="FJT600" s="2" t="s">
        <v>943</v>
      </c>
      <c r="FJU600" s="2" t="s">
        <v>943</v>
      </c>
      <c r="FJV600" s="2" t="s">
        <v>943</v>
      </c>
      <c r="FJW600" s="2" t="s">
        <v>943</v>
      </c>
      <c r="FJX600" s="2" t="s">
        <v>943</v>
      </c>
      <c r="FJY600" s="2" t="s">
        <v>943</v>
      </c>
      <c r="FJZ600" s="2" t="s">
        <v>943</v>
      </c>
      <c r="FKA600" s="2" t="s">
        <v>943</v>
      </c>
      <c r="FKB600" s="2" t="s">
        <v>943</v>
      </c>
      <c r="FKC600" s="2" t="s">
        <v>943</v>
      </c>
      <c r="FKD600" s="2" t="s">
        <v>943</v>
      </c>
      <c r="FKE600" s="2" t="s">
        <v>943</v>
      </c>
      <c r="FKF600" s="2" t="s">
        <v>943</v>
      </c>
      <c r="FKG600" s="2" t="s">
        <v>943</v>
      </c>
      <c r="FKH600" s="2" t="s">
        <v>943</v>
      </c>
      <c r="FKI600" s="2" t="s">
        <v>943</v>
      </c>
      <c r="FKJ600" s="2" t="s">
        <v>943</v>
      </c>
      <c r="FKK600" s="2" t="s">
        <v>943</v>
      </c>
      <c r="FKL600" s="2" t="s">
        <v>943</v>
      </c>
      <c r="FKM600" s="2" t="s">
        <v>943</v>
      </c>
      <c r="FKN600" s="2" t="s">
        <v>943</v>
      </c>
      <c r="FKO600" s="2" t="s">
        <v>943</v>
      </c>
      <c r="FKP600" s="2" t="s">
        <v>943</v>
      </c>
      <c r="FKQ600" s="2" t="s">
        <v>943</v>
      </c>
      <c r="FKR600" s="2" t="s">
        <v>943</v>
      </c>
      <c r="FKS600" s="2" t="s">
        <v>943</v>
      </c>
      <c r="FKT600" s="2" t="s">
        <v>943</v>
      </c>
      <c r="FKU600" s="2" t="s">
        <v>943</v>
      </c>
      <c r="FKV600" s="2" t="s">
        <v>943</v>
      </c>
      <c r="FKW600" s="2" t="s">
        <v>943</v>
      </c>
      <c r="FKX600" s="2" t="s">
        <v>943</v>
      </c>
      <c r="FKY600" s="2" t="s">
        <v>943</v>
      </c>
      <c r="FKZ600" s="2" t="s">
        <v>943</v>
      </c>
      <c r="FLA600" s="2" t="s">
        <v>943</v>
      </c>
      <c r="FLB600" s="2" t="s">
        <v>943</v>
      </c>
      <c r="FLC600" s="2" t="s">
        <v>943</v>
      </c>
      <c r="FLD600" s="2" t="s">
        <v>943</v>
      </c>
      <c r="FLE600" s="2" t="s">
        <v>943</v>
      </c>
      <c r="FLF600" s="2" t="s">
        <v>943</v>
      </c>
      <c r="FLG600" s="2" t="s">
        <v>943</v>
      </c>
      <c r="FLH600" s="2" t="s">
        <v>943</v>
      </c>
      <c r="FLI600" s="2" t="s">
        <v>943</v>
      </c>
      <c r="FLJ600" s="2" t="s">
        <v>943</v>
      </c>
      <c r="FLK600" s="2" t="s">
        <v>943</v>
      </c>
      <c r="FLL600" s="2" t="s">
        <v>943</v>
      </c>
      <c r="FLM600" s="2" t="s">
        <v>943</v>
      </c>
      <c r="FLN600" s="2" t="s">
        <v>943</v>
      </c>
      <c r="FLO600" s="2" t="s">
        <v>943</v>
      </c>
      <c r="FLP600" s="2" t="s">
        <v>943</v>
      </c>
      <c r="FLQ600" s="2" t="s">
        <v>943</v>
      </c>
      <c r="FLR600" s="2" t="s">
        <v>943</v>
      </c>
      <c r="FLS600" s="2" t="s">
        <v>943</v>
      </c>
      <c r="FLT600" s="2" t="s">
        <v>943</v>
      </c>
      <c r="FLU600" s="2" t="s">
        <v>943</v>
      </c>
      <c r="FLV600" s="2" t="s">
        <v>943</v>
      </c>
      <c r="FLW600" s="2" t="s">
        <v>943</v>
      </c>
      <c r="FLX600" s="2" t="s">
        <v>943</v>
      </c>
      <c r="FLY600" s="2" t="s">
        <v>943</v>
      </c>
      <c r="FLZ600" s="2" t="s">
        <v>943</v>
      </c>
      <c r="FMA600" s="2" t="s">
        <v>943</v>
      </c>
      <c r="FMB600" s="2" t="s">
        <v>943</v>
      </c>
      <c r="FMC600" s="2" t="s">
        <v>943</v>
      </c>
      <c r="FMD600" s="2" t="s">
        <v>943</v>
      </c>
      <c r="FME600" s="2" t="s">
        <v>943</v>
      </c>
      <c r="FMF600" s="2" t="s">
        <v>943</v>
      </c>
      <c r="FMG600" s="2" t="s">
        <v>943</v>
      </c>
      <c r="FMH600" s="2" t="s">
        <v>943</v>
      </c>
      <c r="FMI600" s="2" t="s">
        <v>943</v>
      </c>
      <c r="FMJ600" s="2" t="s">
        <v>943</v>
      </c>
      <c r="FMK600" s="2" t="s">
        <v>943</v>
      </c>
      <c r="FML600" s="2" t="s">
        <v>943</v>
      </c>
      <c r="FMM600" s="2" t="s">
        <v>943</v>
      </c>
      <c r="FMN600" s="2" t="s">
        <v>943</v>
      </c>
      <c r="FMO600" s="2" t="s">
        <v>943</v>
      </c>
      <c r="FMP600" s="2" t="s">
        <v>943</v>
      </c>
      <c r="FMQ600" s="2" t="s">
        <v>943</v>
      </c>
      <c r="FMR600" s="2" t="s">
        <v>943</v>
      </c>
      <c r="FMS600" s="2" t="s">
        <v>943</v>
      </c>
      <c r="FMT600" s="2" t="s">
        <v>943</v>
      </c>
      <c r="FMU600" s="2" t="s">
        <v>943</v>
      </c>
      <c r="FMV600" s="2" t="s">
        <v>943</v>
      </c>
      <c r="FMW600" s="2" t="s">
        <v>943</v>
      </c>
      <c r="FMX600" s="2" t="s">
        <v>943</v>
      </c>
      <c r="FMY600" s="2" t="s">
        <v>943</v>
      </c>
      <c r="FMZ600" s="2" t="s">
        <v>943</v>
      </c>
      <c r="FNA600" s="2" t="s">
        <v>943</v>
      </c>
      <c r="FNB600" s="2" t="s">
        <v>943</v>
      </c>
      <c r="FNC600" s="2" t="s">
        <v>943</v>
      </c>
      <c r="FND600" s="2" t="s">
        <v>943</v>
      </c>
      <c r="FNE600" s="2" t="s">
        <v>943</v>
      </c>
      <c r="FNF600" s="2" t="s">
        <v>943</v>
      </c>
      <c r="FNG600" s="2" t="s">
        <v>943</v>
      </c>
      <c r="FNH600" s="2" t="s">
        <v>943</v>
      </c>
      <c r="FNI600" s="2" t="s">
        <v>943</v>
      </c>
      <c r="FNJ600" s="2" t="s">
        <v>943</v>
      </c>
      <c r="FNK600" s="2" t="s">
        <v>943</v>
      </c>
      <c r="FNL600" s="2" t="s">
        <v>943</v>
      </c>
      <c r="FNM600" s="2" t="s">
        <v>943</v>
      </c>
      <c r="FNN600" s="2" t="s">
        <v>943</v>
      </c>
      <c r="FNO600" s="2" t="s">
        <v>943</v>
      </c>
      <c r="FNP600" s="2" t="s">
        <v>943</v>
      </c>
      <c r="FNQ600" s="2" t="s">
        <v>943</v>
      </c>
      <c r="FNR600" s="2" t="s">
        <v>943</v>
      </c>
      <c r="FNS600" s="2" t="s">
        <v>943</v>
      </c>
      <c r="FNT600" s="2" t="s">
        <v>943</v>
      </c>
      <c r="FNU600" s="2" t="s">
        <v>943</v>
      </c>
      <c r="FNV600" s="2" t="s">
        <v>943</v>
      </c>
      <c r="FNW600" s="2" t="s">
        <v>943</v>
      </c>
      <c r="FNX600" s="2" t="s">
        <v>943</v>
      </c>
      <c r="FNY600" s="2" t="s">
        <v>943</v>
      </c>
      <c r="FNZ600" s="2" t="s">
        <v>943</v>
      </c>
      <c r="FOA600" s="2" t="s">
        <v>943</v>
      </c>
      <c r="FOB600" s="2" t="s">
        <v>943</v>
      </c>
      <c r="FOC600" s="2" t="s">
        <v>943</v>
      </c>
      <c r="FOD600" s="2" t="s">
        <v>943</v>
      </c>
      <c r="FOE600" s="2" t="s">
        <v>943</v>
      </c>
      <c r="FOF600" s="2" t="s">
        <v>943</v>
      </c>
      <c r="FOG600" s="2" t="s">
        <v>943</v>
      </c>
      <c r="FOH600" s="2" t="s">
        <v>943</v>
      </c>
      <c r="FOI600" s="2" t="s">
        <v>943</v>
      </c>
      <c r="FOJ600" s="2" t="s">
        <v>943</v>
      </c>
      <c r="FOK600" s="2" t="s">
        <v>943</v>
      </c>
      <c r="FOL600" s="2" t="s">
        <v>943</v>
      </c>
      <c r="FOM600" s="2" t="s">
        <v>943</v>
      </c>
      <c r="FON600" s="2" t="s">
        <v>943</v>
      </c>
      <c r="FOO600" s="2" t="s">
        <v>943</v>
      </c>
      <c r="FOP600" s="2" t="s">
        <v>943</v>
      </c>
      <c r="FOQ600" s="2" t="s">
        <v>943</v>
      </c>
      <c r="FOR600" s="2" t="s">
        <v>943</v>
      </c>
      <c r="FOS600" s="2" t="s">
        <v>943</v>
      </c>
      <c r="FOT600" s="2" t="s">
        <v>943</v>
      </c>
      <c r="FOU600" s="2" t="s">
        <v>943</v>
      </c>
      <c r="FOV600" s="2" t="s">
        <v>943</v>
      </c>
      <c r="FOW600" s="2" t="s">
        <v>943</v>
      </c>
      <c r="FOX600" s="2" t="s">
        <v>943</v>
      </c>
      <c r="FOY600" s="2" t="s">
        <v>943</v>
      </c>
      <c r="FOZ600" s="2" t="s">
        <v>943</v>
      </c>
      <c r="FPA600" s="2" t="s">
        <v>943</v>
      </c>
      <c r="FPB600" s="2" t="s">
        <v>943</v>
      </c>
      <c r="FPC600" s="2" t="s">
        <v>943</v>
      </c>
      <c r="FPD600" s="2" t="s">
        <v>943</v>
      </c>
      <c r="FPE600" s="2" t="s">
        <v>943</v>
      </c>
      <c r="FPF600" s="2" t="s">
        <v>943</v>
      </c>
      <c r="FPG600" s="2" t="s">
        <v>943</v>
      </c>
      <c r="FPH600" s="2" t="s">
        <v>943</v>
      </c>
      <c r="FPI600" s="2" t="s">
        <v>943</v>
      </c>
      <c r="FPJ600" s="2" t="s">
        <v>943</v>
      </c>
      <c r="FPK600" s="2" t="s">
        <v>943</v>
      </c>
      <c r="FPL600" s="2" t="s">
        <v>943</v>
      </c>
      <c r="FPM600" s="2" t="s">
        <v>943</v>
      </c>
      <c r="FPN600" s="2" t="s">
        <v>943</v>
      </c>
      <c r="FPO600" s="2" t="s">
        <v>943</v>
      </c>
      <c r="FPP600" s="2" t="s">
        <v>943</v>
      </c>
      <c r="FPQ600" s="2" t="s">
        <v>943</v>
      </c>
      <c r="FPR600" s="2" t="s">
        <v>943</v>
      </c>
      <c r="FPS600" s="2" t="s">
        <v>943</v>
      </c>
      <c r="FPT600" s="2" t="s">
        <v>943</v>
      </c>
      <c r="FPU600" s="2" t="s">
        <v>943</v>
      </c>
      <c r="FPV600" s="2" t="s">
        <v>943</v>
      </c>
      <c r="FPW600" s="2" t="s">
        <v>943</v>
      </c>
      <c r="FPX600" s="2" t="s">
        <v>943</v>
      </c>
      <c r="FPY600" s="2" t="s">
        <v>943</v>
      </c>
      <c r="FPZ600" s="2" t="s">
        <v>943</v>
      </c>
      <c r="FQA600" s="2" t="s">
        <v>943</v>
      </c>
      <c r="FQB600" s="2" t="s">
        <v>943</v>
      </c>
      <c r="FQC600" s="2" t="s">
        <v>943</v>
      </c>
      <c r="FQD600" s="2" t="s">
        <v>943</v>
      </c>
      <c r="FQE600" s="2" t="s">
        <v>943</v>
      </c>
      <c r="FQF600" s="2" t="s">
        <v>943</v>
      </c>
      <c r="FQG600" s="2" t="s">
        <v>943</v>
      </c>
      <c r="FQH600" s="2" t="s">
        <v>943</v>
      </c>
      <c r="FQI600" s="2" t="s">
        <v>943</v>
      </c>
      <c r="FQJ600" s="2" t="s">
        <v>943</v>
      </c>
      <c r="FQK600" s="2" t="s">
        <v>943</v>
      </c>
      <c r="FQL600" s="2" t="s">
        <v>943</v>
      </c>
      <c r="FQM600" s="2" t="s">
        <v>943</v>
      </c>
      <c r="FQN600" s="2" t="s">
        <v>943</v>
      </c>
      <c r="FQO600" s="2" t="s">
        <v>943</v>
      </c>
      <c r="FQP600" s="2" t="s">
        <v>943</v>
      </c>
      <c r="FQQ600" s="2" t="s">
        <v>943</v>
      </c>
      <c r="FQR600" s="2" t="s">
        <v>943</v>
      </c>
      <c r="FQS600" s="2" t="s">
        <v>943</v>
      </c>
      <c r="FQT600" s="2" t="s">
        <v>943</v>
      </c>
      <c r="FQU600" s="2" t="s">
        <v>943</v>
      </c>
      <c r="FQV600" s="2" t="s">
        <v>943</v>
      </c>
      <c r="FQW600" s="2" t="s">
        <v>943</v>
      </c>
      <c r="FQX600" s="2" t="s">
        <v>943</v>
      </c>
      <c r="FQY600" s="2" t="s">
        <v>943</v>
      </c>
      <c r="FQZ600" s="2" t="s">
        <v>943</v>
      </c>
      <c r="FRA600" s="2" t="s">
        <v>943</v>
      </c>
      <c r="FRB600" s="2" t="s">
        <v>943</v>
      </c>
      <c r="FRC600" s="2" t="s">
        <v>943</v>
      </c>
      <c r="FRD600" s="2" t="s">
        <v>943</v>
      </c>
      <c r="FRE600" s="2" t="s">
        <v>943</v>
      </c>
      <c r="FRF600" s="2" t="s">
        <v>943</v>
      </c>
      <c r="FRG600" s="2" t="s">
        <v>943</v>
      </c>
      <c r="FRH600" s="2" t="s">
        <v>943</v>
      </c>
      <c r="FRI600" s="2" t="s">
        <v>943</v>
      </c>
      <c r="FRJ600" s="2" t="s">
        <v>943</v>
      </c>
      <c r="FRK600" s="2" t="s">
        <v>943</v>
      </c>
      <c r="FRL600" s="2" t="s">
        <v>943</v>
      </c>
      <c r="FRM600" s="2" t="s">
        <v>943</v>
      </c>
      <c r="FRN600" s="2" t="s">
        <v>943</v>
      </c>
      <c r="FRO600" s="2" t="s">
        <v>943</v>
      </c>
      <c r="FRP600" s="2" t="s">
        <v>943</v>
      </c>
      <c r="FRQ600" s="2" t="s">
        <v>943</v>
      </c>
      <c r="FRR600" s="2" t="s">
        <v>943</v>
      </c>
      <c r="FRS600" s="2" t="s">
        <v>943</v>
      </c>
      <c r="FRT600" s="2" t="s">
        <v>943</v>
      </c>
      <c r="FRU600" s="2" t="s">
        <v>943</v>
      </c>
      <c r="FRV600" s="2" t="s">
        <v>943</v>
      </c>
      <c r="FRW600" s="2" t="s">
        <v>943</v>
      </c>
      <c r="FRX600" s="2" t="s">
        <v>943</v>
      </c>
      <c r="FRY600" s="2" t="s">
        <v>943</v>
      </c>
      <c r="FRZ600" s="2" t="s">
        <v>943</v>
      </c>
      <c r="FSA600" s="2" t="s">
        <v>943</v>
      </c>
      <c r="FSB600" s="2" t="s">
        <v>943</v>
      </c>
      <c r="FSC600" s="2" t="s">
        <v>943</v>
      </c>
      <c r="FSD600" s="2" t="s">
        <v>943</v>
      </c>
      <c r="FSE600" s="2" t="s">
        <v>943</v>
      </c>
      <c r="FSF600" s="2" t="s">
        <v>943</v>
      </c>
      <c r="FSG600" s="2" t="s">
        <v>943</v>
      </c>
      <c r="FSH600" s="2" t="s">
        <v>943</v>
      </c>
      <c r="FSI600" s="2" t="s">
        <v>943</v>
      </c>
      <c r="FSJ600" s="2" t="s">
        <v>943</v>
      </c>
      <c r="FSK600" s="2" t="s">
        <v>943</v>
      </c>
      <c r="FSL600" s="2" t="s">
        <v>943</v>
      </c>
      <c r="FSM600" s="2" t="s">
        <v>943</v>
      </c>
      <c r="FSN600" s="2" t="s">
        <v>943</v>
      </c>
      <c r="FSO600" s="2" t="s">
        <v>943</v>
      </c>
      <c r="FSP600" s="2" t="s">
        <v>943</v>
      </c>
      <c r="FSQ600" s="2" t="s">
        <v>943</v>
      </c>
      <c r="FSR600" s="2" t="s">
        <v>943</v>
      </c>
      <c r="FSS600" s="2" t="s">
        <v>943</v>
      </c>
      <c r="FST600" s="2" t="s">
        <v>943</v>
      </c>
      <c r="FSU600" s="2" t="s">
        <v>943</v>
      </c>
      <c r="FSV600" s="2" t="s">
        <v>943</v>
      </c>
      <c r="FSW600" s="2" t="s">
        <v>943</v>
      </c>
      <c r="FSX600" s="2" t="s">
        <v>943</v>
      </c>
      <c r="FSY600" s="2" t="s">
        <v>943</v>
      </c>
      <c r="FSZ600" s="2" t="s">
        <v>943</v>
      </c>
      <c r="FTA600" s="2" t="s">
        <v>943</v>
      </c>
      <c r="FTB600" s="2" t="s">
        <v>943</v>
      </c>
      <c r="FTC600" s="2" t="s">
        <v>943</v>
      </c>
      <c r="FTD600" s="2" t="s">
        <v>943</v>
      </c>
      <c r="FTE600" s="2" t="s">
        <v>943</v>
      </c>
      <c r="FTF600" s="2" t="s">
        <v>943</v>
      </c>
      <c r="FTG600" s="2" t="s">
        <v>943</v>
      </c>
      <c r="FTH600" s="2" t="s">
        <v>943</v>
      </c>
      <c r="FTI600" s="2" t="s">
        <v>943</v>
      </c>
      <c r="FTJ600" s="2" t="s">
        <v>943</v>
      </c>
      <c r="FTK600" s="2" t="s">
        <v>943</v>
      </c>
      <c r="FTL600" s="2" t="s">
        <v>943</v>
      </c>
      <c r="FTM600" s="2" t="s">
        <v>943</v>
      </c>
      <c r="FTN600" s="2" t="s">
        <v>943</v>
      </c>
      <c r="FTO600" s="2" t="s">
        <v>943</v>
      </c>
      <c r="FTP600" s="2" t="s">
        <v>943</v>
      </c>
      <c r="FTQ600" s="2" t="s">
        <v>943</v>
      </c>
      <c r="FTR600" s="2" t="s">
        <v>943</v>
      </c>
      <c r="FTS600" s="2" t="s">
        <v>943</v>
      </c>
      <c r="FTT600" s="2" t="s">
        <v>943</v>
      </c>
      <c r="FTU600" s="2" t="s">
        <v>943</v>
      </c>
      <c r="FTV600" s="2" t="s">
        <v>943</v>
      </c>
      <c r="FTW600" s="2" t="s">
        <v>943</v>
      </c>
      <c r="FTX600" s="2" t="s">
        <v>943</v>
      </c>
      <c r="FTY600" s="2" t="s">
        <v>943</v>
      </c>
      <c r="FTZ600" s="2" t="s">
        <v>943</v>
      </c>
      <c r="FUA600" s="2" t="s">
        <v>943</v>
      </c>
      <c r="FUB600" s="2" t="s">
        <v>943</v>
      </c>
      <c r="FUC600" s="2" t="s">
        <v>943</v>
      </c>
      <c r="FUD600" s="2" t="s">
        <v>943</v>
      </c>
      <c r="FUE600" s="2" t="s">
        <v>943</v>
      </c>
      <c r="FUF600" s="2" t="s">
        <v>943</v>
      </c>
      <c r="FUG600" s="2" t="s">
        <v>943</v>
      </c>
      <c r="FUH600" s="2" t="s">
        <v>943</v>
      </c>
      <c r="FUI600" s="2" t="s">
        <v>943</v>
      </c>
      <c r="FUJ600" s="2" t="s">
        <v>943</v>
      </c>
      <c r="FUK600" s="2" t="s">
        <v>943</v>
      </c>
      <c r="FUL600" s="2" t="s">
        <v>943</v>
      </c>
      <c r="FUM600" s="2" t="s">
        <v>943</v>
      </c>
      <c r="FUN600" s="2" t="s">
        <v>943</v>
      </c>
      <c r="FUO600" s="2" t="s">
        <v>943</v>
      </c>
      <c r="FUP600" s="2" t="s">
        <v>943</v>
      </c>
      <c r="FUQ600" s="2" t="s">
        <v>943</v>
      </c>
      <c r="FUR600" s="2" t="s">
        <v>943</v>
      </c>
      <c r="FUS600" s="2" t="s">
        <v>943</v>
      </c>
      <c r="FUT600" s="2" t="s">
        <v>943</v>
      </c>
      <c r="FUU600" s="2" t="s">
        <v>943</v>
      </c>
      <c r="FUV600" s="2" t="s">
        <v>943</v>
      </c>
      <c r="FUW600" s="2" t="s">
        <v>943</v>
      </c>
      <c r="FUX600" s="2" t="s">
        <v>943</v>
      </c>
      <c r="FUY600" s="2" t="s">
        <v>943</v>
      </c>
      <c r="FUZ600" s="2" t="s">
        <v>943</v>
      </c>
      <c r="FVA600" s="2" t="s">
        <v>943</v>
      </c>
      <c r="FVB600" s="2" t="s">
        <v>943</v>
      </c>
      <c r="FVC600" s="2" t="s">
        <v>943</v>
      </c>
      <c r="FVD600" s="2" t="s">
        <v>943</v>
      </c>
      <c r="FVE600" s="2" t="s">
        <v>943</v>
      </c>
      <c r="FVF600" s="2" t="s">
        <v>943</v>
      </c>
      <c r="FVG600" s="2" t="s">
        <v>943</v>
      </c>
      <c r="FVH600" s="2" t="s">
        <v>943</v>
      </c>
      <c r="FVI600" s="2" t="s">
        <v>943</v>
      </c>
      <c r="FVJ600" s="2" t="s">
        <v>943</v>
      </c>
      <c r="FVK600" s="2" t="s">
        <v>943</v>
      </c>
      <c r="FVL600" s="2" t="s">
        <v>943</v>
      </c>
      <c r="FVM600" s="2" t="s">
        <v>943</v>
      </c>
      <c r="FVN600" s="2" t="s">
        <v>943</v>
      </c>
      <c r="FVO600" s="2" t="s">
        <v>943</v>
      </c>
      <c r="FVP600" s="2" t="s">
        <v>943</v>
      </c>
      <c r="FVQ600" s="2" t="s">
        <v>943</v>
      </c>
      <c r="FVR600" s="2" t="s">
        <v>943</v>
      </c>
      <c r="FVS600" s="2" t="s">
        <v>943</v>
      </c>
      <c r="FVT600" s="2" t="s">
        <v>943</v>
      </c>
      <c r="FVU600" s="2" t="s">
        <v>943</v>
      </c>
      <c r="FVV600" s="2" t="s">
        <v>943</v>
      </c>
      <c r="FVW600" s="2" t="s">
        <v>943</v>
      </c>
      <c r="FVX600" s="2" t="s">
        <v>943</v>
      </c>
      <c r="FVY600" s="2" t="s">
        <v>943</v>
      </c>
      <c r="FVZ600" s="2" t="s">
        <v>943</v>
      </c>
      <c r="FWA600" s="2" t="s">
        <v>943</v>
      </c>
      <c r="FWB600" s="2" t="s">
        <v>943</v>
      </c>
      <c r="FWC600" s="2" t="s">
        <v>943</v>
      </c>
      <c r="FWD600" s="2" t="s">
        <v>943</v>
      </c>
      <c r="FWE600" s="2" t="s">
        <v>943</v>
      </c>
      <c r="FWF600" s="2" t="s">
        <v>943</v>
      </c>
      <c r="FWG600" s="2" t="s">
        <v>943</v>
      </c>
      <c r="FWH600" s="2" t="s">
        <v>943</v>
      </c>
      <c r="FWI600" s="2" t="s">
        <v>943</v>
      </c>
      <c r="FWJ600" s="2" t="s">
        <v>943</v>
      </c>
      <c r="FWK600" s="2" t="s">
        <v>943</v>
      </c>
      <c r="FWL600" s="2" t="s">
        <v>943</v>
      </c>
      <c r="FWM600" s="2" t="s">
        <v>943</v>
      </c>
      <c r="FWN600" s="2" t="s">
        <v>943</v>
      </c>
      <c r="FWO600" s="2" t="s">
        <v>943</v>
      </c>
      <c r="FWP600" s="2" t="s">
        <v>943</v>
      </c>
      <c r="FWQ600" s="2" t="s">
        <v>943</v>
      </c>
      <c r="FWR600" s="2" t="s">
        <v>943</v>
      </c>
      <c r="FWS600" s="2" t="s">
        <v>943</v>
      </c>
      <c r="FWT600" s="2" t="s">
        <v>943</v>
      </c>
      <c r="FWU600" s="2" t="s">
        <v>943</v>
      </c>
      <c r="FWV600" s="2" t="s">
        <v>943</v>
      </c>
      <c r="FWW600" s="2" t="s">
        <v>943</v>
      </c>
      <c r="FWX600" s="2" t="s">
        <v>943</v>
      </c>
      <c r="FWY600" s="2" t="s">
        <v>943</v>
      </c>
      <c r="FWZ600" s="2" t="s">
        <v>943</v>
      </c>
      <c r="FXA600" s="2" t="s">
        <v>943</v>
      </c>
      <c r="FXB600" s="2" t="s">
        <v>943</v>
      </c>
      <c r="FXC600" s="2" t="s">
        <v>943</v>
      </c>
      <c r="FXD600" s="2" t="s">
        <v>943</v>
      </c>
      <c r="FXE600" s="2" t="s">
        <v>943</v>
      </c>
      <c r="FXF600" s="2" t="s">
        <v>943</v>
      </c>
      <c r="FXG600" s="2" t="s">
        <v>943</v>
      </c>
      <c r="FXH600" s="2" t="s">
        <v>943</v>
      </c>
      <c r="FXI600" s="2" t="s">
        <v>943</v>
      </c>
      <c r="FXJ600" s="2" t="s">
        <v>943</v>
      </c>
      <c r="FXK600" s="2" t="s">
        <v>943</v>
      </c>
      <c r="FXL600" s="2" t="s">
        <v>943</v>
      </c>
      <c r="FXM600" s="2" t="s">
        <v>943</v>
      </c>
      <c r="FXN600" s="2" t="s">
        <v>943</v>
      </c>
      <c r="FXO600" s="2" t="s">
        <v>943</v>
      </c>
      <c r="FXP600" s="2" t="s">
        <v>943</v>
      </c>
      <c r="FXQ600" s="2" t="s">
        <v>943</v>
      </c>
      <c r="FXR600" s="2" t="s">
        <v>943</v>
      </c>
      <c r="FXS600" s="2" t="s">
        <v>943</v>
      </c>
      <c r="FXT600" s="2" t="s">
        <v>943</v>
      </c>
      <c r="FXU600" s="2" t="s">
        <v>943</v>
      </c>
      <c r="FXV600" s="2" t="s">
        <v>943</v>
      </c>
      <c r="FXW600" s="2" t="s">
        <v>943</v>
      </c>
      <c r="FXX600" s="2" t="s">
        <v>943</v>
      </c>
      <c r="FXY600" s="2" t="s">
        <v>943</v>
      </c>
      <c r="FXZ600" s="2" t="s">
        <v>943</v>
      </c>
      <c r="FYA600" s="2" t="s">
        <v>943</v>
      </c>
      <c r="FYB600" s="2" t="s">
        <v>943</v>
      </c>
      <c r="FYC600" s="2" t="s">
        <v>943</v>
      </c>
      <c r="FYD600" s="2" t="s">
        <v>943</v>
      </c>
      <c r="FYE600" s="2" t="s">
        <v>943</v>
      </c>
      <c r="FYF600" s="2" t="s">
        <v>943</v>
      </c>
      <c r="FYG600" s="2" t="s">
        <v>943</v>
      </c>
      <c r="FYH600" s="2" t="s">
        <v>943</v>
      </c>
      <c r="FYI600" s="2" t="s">
        <v>943</v>
      </c>
      <c r="FYJ600" s="2" t="s">
        <v>943</v>
      </c>
      <c r="FYK600" s="2" t="s">
        <v>943</v>
      </c>
      <c r="FYL600" s="2" t="s">
        <v>943</v>
      </c>
      <c r="FYM600" s="2" t="s">
        <v>943</v>
      </c>
      <c r="FYN600" s="2" t="s">
        <v>943</v>
      </c>
      <c r="FYO600" s="2" t="s">
        <v>943</v>
      </c>
      <c r="FYP600" s="2" t="s">
        <v>943</v>
      </c>
      <c r="FYQ600" s="2" t="s">
        <v>943</v>
      </c>
      <c r="FYR600" s="2" t="s">
        <v>943</v>
      </c>
      <c r="FYS600" s="2" t="s">
        <v>943</v>
      </c>
      <c r="FYT600" s="2" t="s">
        <v>943</v>
      </c>
      <c r="FYU600" s="2" t="s">
        <v>943</v>
      </c>
      <c r="FYV600" s="2" t="s">
        <v>943</v>
      </c>
      <c r="FYW600" s="2" t="s">
        <v>943</v>
      </c>
      <c r="FYX600" s="2" t="s">
        <v>943</v>
      </c>
      <c r="FYY600" s="2" t="s">
        <v>943</v>
      </c>
      <c r="FYZ600" s="2" t="s">
        <v>943</v>
      </c>
      <c r="FZA600" s="2" t="s">
        <v>943</v>
      </c>
      <c r="FZB600" s="2" t="s">
        <v>943</v>
      </c>
      <c r="FZC600" s="2" t="s">
        <v>943</v>
      </c>
      <c r="FZD600" s="2" t="s">
        <v>943</v>
      </c>
      <c r="FZE600" s="2" t="s">
        <v>943</v>
      </c>
      <c r="FZF600" s="2" t="s">
        <v>943</v>
      </c>
      <c r="FZG600" s="2" t="s">
        <v>943</v>
      </c>
      <c r="FZH600" s="2" t="s">
        <v>943</v>
      </c>
      <c r="FZI600" s="2" t="s">
        <v>943</v>
      </c>
      <c r="FZJ600" s="2" t="s">
        <v>943</v>
      </c>
      <c r="FZK600" s="2" t="s">
        <v>943</v>
      </c>
      <c r="FZL600" s="2" t="s">
        <v>943</v>
      </c>
      <c r="FZM600" s="2" t="s">
        <v>943</v>
      </c>
      <c r="FZN600" s="2" t="s">
        <v>943</v>
      </c>
      <c r="FZO600" s="2" t="s">
        <v>943</v>
      </c>
      <c r="FZP600" s="2" t="s">
        <v>943</v>
      </c>
      <c r="FZQ600" s="2" t="s">
        <v>943</v>
      </c>
      <c r="FZR600" s="2" t="s">
        <v>943</v>
      </c>
      <c r="FZS600" s="2" t="s">
        <v>943</v>
      </c>
      <c r="FZT600" s="2" t="s">
        <v>943</v>
      </c>
      <c r="FZU600" s="2" t="s">
        <v>943</v>
      </c>
      <c r="FZV600" s="2" t="s">
        <v>943</v>
      </c>
      <c r="FZW600" s="2" t="s">
        <v>943</v>
      </c>
      <c r="FZX600" s="2" t="s">
        <v>943</v>
      </c>
      <c r="FZY600" s="2" t="s">
        <v>943</v>
      </c>
      <c r="FZZ600" s="2" t="s">
        <v>943</v>
      </c>
      <c r="GAA600" s="2" t="s">
        <v>943</v>
      </c>
      <c r="GAB600" s="2" t="s">
        <v>943</v>
      </c>
      <c r="GAC600" s="2" t="s">
        <v>943</v>
      </c>
      <c r="GAD600" s="2" t="s">
        <v>943</v>
      </c>
      <c r="GAE600" s="2" t="s">
        <v>943</v>
      </c>
      <c r="GAF600" s="2" t="s">
        <v>943</v>
      </c>
      <c r="GAG600" s="2" t="s">
        <v>943</v>
      </c>
      <c r="GAH600" s="2" t="s">
        <v>943</v>
      </c>
      <c r="GAI600" s="2" t="s">
        <v>943</v>
      </c>
      <c r="GAJ600" s="2" t="s">
        <v>943</v>
      </c>
      <c r="GAK600" s="2" t="s">
        <v>943</v>
      </c>
      <c r="GAL600" s="2" t="s">
        <v>943</v>
      </c>
      <c r="GAM600" s="2" t="s">
        <v>943</v>
      </c>
      <c r="GAN600" s="2" t="s">
        <v>943</v>
      </c>
      <c r="GAO600" s="2" t="s">
        <v>943</v>
      </c>
      <c r="GAP600" s="2" t="s">
        <v>943</v>
      </c>
      <c r="GAQ600" s="2" t="s">
        <v>943</v>
      </c>
      <c r="GAR600" s="2" t="s">
        <v>943</v>
      </c>
      <c r="GAS600" s="2" t="s">
        <v>943</v>
      </c>
      <c r="GAT600" s="2" t="s">
        <v>943</v>
      </c>
      <c r="GAU600" s="2" t="s">
        <v>943</v>
      </c>
      <c r="GAV600" s="2" t="s">
        <v>943</v>
      </c>
      <c r="GAW600" s="2" t="s">
        <v>943</v>
      </c>
      <c r="GAX600" s="2" t="s">
        <v>943</v>
      </c>
      <c r="GAY600" s="2" t="s">
        <v>943</v>
      </c>
      <c r="GAZ600" s="2" t="s">
        <v>943</v>
      </c>
      <c r="GBA600" s="2" t="s">
        <v>943</v>
      </c>
      <c r="GBB600" s="2" t="s">
        <v>943</v>
      </c>
      <c r="GBC600" s="2" t="s">
        <v>943</v>
      </c>
      <c r="GBD600" s="2" t="s">
        <v>943</v>
      </c>
      <c r="GBE600" s="2" t="s">
        <v>943</v>
      </c>
      <c r="GBF600" s="2" t="s">
        <v>943</v>
      </c>
      <c r="GBG600" s="2" t="s">
        <v>943</v>
      </c>
      <c r="GBH600" s="2" t="s">
        <v>943</v>
      </c>
      <c r="GBI600" s="2" t="s">
        <v>943</v>
      </c>
      <c r="GBJ600" s="2" t="s">
        <v>943</v>
      </c>
      <c r="GBK600" s="2" t="s">
        <v>943</v>
      </c>
      <c r="GBL600" s="2" t="s">
        <v>943</v>
      </c>
      <c r="GBM600" s="2" t="s">
        <v>943</v>
      </c>
      <c r="GBN600" s="2" t="s">
        <v>943</v>
      </c>
      <c r="GBO600" s="2" t="s">
        <v>943</v>
      </c>
      <c r="GBP600" s="2" t="s">
        <v>943</v>
      </c>
      <c r="GBQ600" s="2" t="s">
        <v>943</v>
      </c>
      <c r="GBR600" s="2" t="s">
        <v>943</v>
      </c>
      <c r="GBS600" s="2" t="s">
        <v>943</v>
      </c>
      <c r="GBT600" s="2" t="s">
        <v>943</v>
      </c>
      <c r="GBU600" s="2" t="s">
        <v>943</v>
      </c>
      <c r="GBV600" s="2" t="s">
        <v>943</v>
      </c>
      <c r="GBW600" s="2" t="s">
        <v>943</v>
      </c>
      <c r="GBX600" s="2" t="s">
        <v>943</v>
      </c>
      <c r="GBY600" s="2" t="s">
        <v>943</v>
      </c>
      <c r="GBZ600" s="2" t="s">
        <v>943</v>
      </c>
      <c r="GCA600" s="2" t="s">
        <v>943</v>
      </c>
      <c r="GCB600" s="2" t="s">
        <v>943</v>
      </c>
      <c r="GCC600" s="2" t="s">
        <v>943</v>
      </c>
      <c r="GCD600" s="2" t="s">
        <v>943</v>
      </c>
      <c r="GCE600" s="2" t="s">
        <v>943</v>
      </c>
      <c r="GCF600" s="2" t="s">
        <v>943</v>
      </c>
      <c r="GCG600" s="2" t="s">
        <v>943</v>
      </c>
      <c r="GCH600" s="2" t="s">
        <v>943</v>
      </c>
      <c r="GCI600" s="2" t="s">
        <v>943</v>
      </c>
      <c r="GCJ600" s="2" t="s">
        <v>943</v>
      </c>
      <c r="GCK600" s="2" t="s">
        <v>943</v>
      </c>
      <c r="GCL600" s="2" t="s">
        <v>943</v>
      </c>
      <c r="GCM600" s="2" t="s">
        <v>943</v>
      </c>
      <c r="GCN600" s="2" t="s">
        <v>943</v>
      </c>
      <c r="GCO600" s="2" t="s">
        <v>943</v>
      </c>
      <c r="GCP600" s="2" t="s">
        <v>943</v>
      </c>
      <c r="GCQ600" s="2" t="s">
        <v>943</v>
      </c>
      <c r="GCR600" s="2" t="s">
        <v>943</v>
      </c>
      <c r="GCS600" s="2" t="s">
        <v>943</v>
      </c>
      <c r="GCT600" s="2" t="s">
        <v>943</v>
      </c>
      <c r="GCU600" s="2" t="s">
        <v>943</v>
      </c>
      <c r="GCV600" s="2" t="s">
        <v>943</v>
      </c>
      <c r="GCW600" s="2" t="s">
        <v>943</v>
      </c>
      <c r="GCX600" s="2" t="s">
        <v>943</v>
      </c>
      <c r="GCY600" s="2" t="s">
        <v>943</v>
      </c>
      <c r="GCZ600" s="2" t="s">
        <v>943</v>
      </c>
      <c r="GDA600" s="2" t="s">
        <v>943</v>
      </c>
      <c r="GDB600" s="2" t="s">
        <v>943</v>
      </c>
      <c r="GDC600" s="2" t="s">
        <v>943</v>
      </c>
      <c r="GDD600" s="2" t="s">
        <v>943</v>
      </c>
      <c r="GDE600" s="2" t="s">
        <v>943</v>
      </c>
      <c r="GDF600" s="2" t="s">
        <v>943</v>
      </c>
      <c r="GDG600" s="2" t="s">
        <v>943</v>
      </c>
      <c r="GDH600" s="2" t="s">
        <v>943</v>
      </c>
      <c r="GDI600" s="2" t="s">
        <v>943</v>
      </c>
      <c r="GDJ600" s="2" t="s">
        <v>943</v>
      </c>
      <c r="GDK600" s="2" t="s">
        <v>943</v>
      </c>
      <c r="GDL600" s="2" t="s">
        <v>943</v>
      </c>
      <c r="GDM600" s="2" t="s">
        <v>943</v>
      </c>
      <c r="GDN600" s="2" t="s">
        <v>943</v>
      </c>
      <c r="GDO600" s="2" t="s">
        <v>943</v>
      </c>
      <c r="GDP600" s="2" t="s">
        <v>943</v>
      </c>
      <c r="GDQ600" s="2" t="s">
        <v>943</v>
      </c>
      <c r="GDR600" s="2" t="s">
        <v>943</v>
      </c>
      <c r="GDS600" s="2" t="s">
        <v>943</v>
      </c>
      <c r="GDT600" s="2" t="s">
        <v>943</v>
      </c>
      <c r="GDU600" s="2" t="s">
        <v>943</v>
      </c>
      <c r="GDV600" s="2" t="s">
        <v>943</v>
      </c>
      <c r="GDW600" s="2" t="s">
        <v>943</v>
      </c>
      <c r="GDX600" s="2" t="s">
        <v>943</v>
      </c>
      <c r="GDY600" s="2" t="s">
        <v>943</v>
      </c>
      <c r="GDZ600" s="2" t="s">
        <v>943</v>
      </c>
      <c r="GEA600" s="2" t="s">
        <v>943</v>
      </c>
      <c r="GEB600" s="2" t="s">
        <v>943</v>
      </c>
      <c r="GEC600" s="2" t="s">
        <v>943</v>
      </c>
      <c r="GED600" s="2" t="s">
        <v>943</v>
      </c>
      <c r="GEE600" s="2" t="s">
        <v>943</v>
      </c>
      <c r="GEF600" s="2" t="s">
        <v>943</v>
      </c>
      <c r="GEG600" s="2" t="s">
        <v>943</v>
      </c>
      <c r="GEH600" s="2" t="s">
        <v>943</v>
      </c>
      <c r="GEI600" s="2" t="s">
        <v>943</v>
      </c>
      <c r="GEJ600" s="2" t="s">
        <v>943</v>
      </c>
      <c r="GEK600" s="2" t="s">
        <v>943</v>
      </c>
      <c r="GEL600" s="2" t="s">
        <v>943</v>
      </c>
      <c r="GEM600" s="2" t="s">
        <v>943</v>
      </c>
      <c r="GEN600" s="2" t="s">
        <v>943</v>
      </c>
      <c r="GEO600" s="2" t="s">
        <v>943</v>
      </c>
      <c r="GEP600" s="2" t="s">
        <v>943</v>
      </c>
      <c r="GEQ600" s="2" t="s">
        <v>943</v>
      </c>
      <c r="GER600" s="2" t="s">
        <v>943</v>
      </c>
      <c r="GES600" s="2" t="s">
        <v>943</v>
      </c>
      <c r="GET600" s="2" t="s">
        <v>943</v>
      </c>
      <c r="GEU600" s="2" t="s">
        <v>943</v>
      </c>
      <c r="GEV600" s="2" t="s">
        <v>943</v>
      </c>
      <c r="GEW600" s="2" t="s">
        <v>943</v>
      </c>
      <c r="GEX600" s="2" t="s">
        <v>943</v>
      </c>
      <c r="GEY600" s="2" t="s">
        <v>943</v>
      </c>
      <c r="GEZ600" s="2" t="s">
        <v>943</v>
      </c>
      <c r="GFA600" s="2" t="s">
        <v>943</v>
      </c>
      <c r="GFB600" s="2" t="s">
        <v>943</v>
      </c>
      <c r="GFC600" s="2" t="s">
        <v>943</v>
      </c>
      <c r="GFD600" s="2" t="s">
        <v>943</v>
      </c>
      <c r="GFE600" s="2" t="s">
        <v>943</v>
      </c>
      <c r="GFF600" s="2" t="s">
        <v>943</v>
      </c>
      <c r="GFG600" s="2" t="s">
        <v>943</v>
      </c>
      <c r="GFH600" s="2" t="s">
        <v>943</v>
      </c>
      <c r="GFI600" s="2" t="s">
        <v>943</v>
      </c>
      <c r="GFJ600" s="2" t="s">
        <v>943</v>
      </c>
      <c r="GFK600" s="2" t="s">
        <v>943</v>
      </c>
      <c r="GFL600" s="2" t="s">
        <v>943</v>
      </c>
      <c r="GFM600" s="2" t="s">
        <v>943</v>
      </c>
      <c r="GFN600" s="2" t="s">
        <v>943</v>
      </c>
      <c r="GFO600" s="2" t="s">
        <v>943</v>
      </c>
      <c r="GFP600" s="2" t="s">
        <v>943</v>
      </c>
      <c r="GFQ600" s="2" t="s">
        <v>943</v>
      </c>
      <c r="GFR600" s="2" t="s">
        <v>943</v>
      </c>
      <c r="GFS600" s="2" t="s">
        <v>943</v>
      </c>
      <c r="GFT600" s="2" t="s">
        <v>943</v>
      </c>
      <c r="GFU600" s="2" t="s">
        <v>943</v>
      </c>
      <c r="GFV600" s="2" t="s">
        <v>943</v>
      </c>
      <c r="GFW600" s="2" t="s">
        <v>943</v>
      </c>
      <c r="GFX600" s="2" t="s">
        <v>943</v>
      </c>
      <c r="GFY600" s="2" t="s">
        <v>943</v>
      </c>
      <c r="GFZ600" s="2" t="s">
        <v>943</v>
      </c>
      <c r="GGA600" s="2" t="s">
        <v>943</v>
      </c>
      <c r="GGB600" s="2" t="s">
        <v>943</v>
      </c>
      <c r="GGC600" s="2" t="s">
        <v>943</v>
      </c>
      <c r="GGD600" s="2" t="s">
        <v>943</v>
      </c>
      <c r="GGE600" s="2" t="s">
        <v>943</v>
      </c>
      <c r="GGF600" s="2" t="s">
        <v>943</v>
      </c>
      <c r="GGG600" s="2" t="s">
        <v>943</v>
      </c>
      <c r="GGH600" s="2" t="s">
        <v>943</v>
      </c>
      <c r="GGI600" s="2" t="s">
        <v>943</v>
      </c>
      <c r="GGJ600" s="2" t="s">
        <v>943</v>
      </c>
      <c r="GGK600" s="2" t="s">
        <v>943</v>
      </c>
      <c r="GGL600" s="2" t="s">
        <v>943</v>
      </c>
      <c r="GGM600" s="2" t="s">
        <v>943</v>
      </c>
      <c r="GGN600" s="2" t="s">
        <v>943</v>
      </c>
      <c r="GGO600" s="2" t="s">
        <v>943</v>
      </c>
      <c r="GGP600" s="2" t="s">
        <v>943</v>
      </c>
      <c r="GGQ600" s="2" t="s">
        <v>943</v>
      </c>
      <c r="GGR600" s="2" t="s">
        <v>943</v>
      </c>
      <c r="GGS600" s="2" t="s">
        <v>943</v>
      </c>
      <c r="GGT600" s="2" t="s">
        <v>943</v>
      </c>
      <c r="GGU600" s="2" t="s">
        <v>943</v>
      </c>
      <c r="GGV600" s="2" t="s">
        <v>943</v>
      </c>
      <c r="GGW600" s="2" t="s">
        <v>943</v>
      </c>
      <c r="GGX600" s="2" t="s">
        <v>943</v>
      </c>
      <c r="GGY600" s="2" t="s">
        <v>943</v>
      </c>
      <c r="GGZ600" s="2" t="s">
        <v>943</v>
      </c>
      <c r="GHA600" s="2" t="s">
        <v>943</v>
      </c>
      <c r="GHB600" s="2" t="s">
        <v>943</v>
      </c>
      <c r="GHC600" s="2" t="s">
        <v>943</v>
      </c>
      <c r="GHD600" s="2" t="s">
        <v>943</v>
      </c>
      <c r="GHE600" s="2" t="s">
        <v>943</v>
      </c>
      <c r="GHF600" s="2" t="s">
        <v>943</v>
      </c>
      <c r="GHG600" s="2" t="s">
        <v>943</v>
      </c>
      <c r="GHH600" s="2" t="s">
        <v>943</v>
      </c>
      <c r="GHI600" s="2" t="s">
        <v>943</v>
      </c>
      <c r="GHJ600" s="2" t="s">
        <v>943</v>
      </c>
      <c r="GHK600" s="2" t="s">
        <v>943</v>
      </c>
      <c r="GHL600" s="2" t="s">
        <v>943</v>
      </c>
      <c r="GHM600" s="2" t="s">
        <v>943</v>
      </c>
      <c r="GHN600" s="2" t="s">
        <v>943</v>
      </c>
      <c r="GHO600" s="2" t="s">
        <v>943</v>
      </c>
      <c r="GHP600" s="2" t="s">
        <v>943</v>
      </c>
      <c r="GHQ600" s="2" t="s">
        <v>943</v>
      </c>
      <c r="GHR600" s="2" t="s">
        <v>943</v>
      </c>
      <c r="GHS600" s="2" t="s">
        <v>943</v>
      </c>
      <c r="GHT600" s="2" t="s">
        <v>943</v>
      </c>
      <c r="GHU600" s="2" t="s">
        <v>943</v>
      </c>
      <c r="GHV600" s="2" t="s">
        <v>943</v>
      </c>
      <c r="GHW600" s="2" t="s">
        <v>943</v>
      </c>
      <c r="GHX600" s="2" t="s">
        <v>943</v>
      </c>
      <c r="GHY600" s="2" t="s">
        <v>943</v>
      </c>
      <c r="GHZ600" s="2" t="s">
        <v>943</v>
      </c>
      <c r="GIA600" s="2" t="s">
        <v>943</v>
      </c>
      <c r="GIB600" s="2" t="s">
        <v>943</v>
      </c>
      <c r="GIC600" s="2" t="s">
        <v>943</v>
      </c>
      <c r="GID600" s="2" t="s">
        <v>943</v>
      </c>
      <c r="GIE600" s="2" t="s">
        <v>943</v>
      </c>
      <c r="GIF600" s="2" t="s">
        <v>943</v>
      </c>
      <c r="GIG600" s="2" t="s">
        <v>943</v>
      </c>
      <c r="GIH600" s="2" t="s">
        <v>943</v>
      </c>
      <c r="GII600" s="2" t="s">
        <v>943</v>
      </c>
      <c r="GIJ600" s="2" t="s">
        <v>943</v>
      </c>
      <c r="GIK600" s="2" t="s">
        <v>943</v>
      </c>
      <c r="GIL600" s="2" t="s">
        <v>943</v>
      </c>
      <c r="GIM600" s="2" t="s">
        <v>943</v>
      </c>
      <c r="GIN600" s="2" t="s">
        <v>943</v>
      </c>
      <c r="GIO600" s="2" t="s">
        <v>943</v>
      </c>
      <c r="GIP600" s="2" t="s">
        <v>943</v>
      </c>
      <c r="GIQ600" s="2" t="s">
        <v>943</v>
      </c>
      <c r="GIR600" s="2" t="s">
        <v>943</v>
      </c>
      <c r="GIS600" s="2" t="s">
        <v>943</v>
      </c>
      <c r="GIT600" s="2" t="s">
        <v>943</v>
      </c>
      <c r="GIU600" s="2" t="s">
        <v>943</v>
      </c>
      <c r="GIV600" s="2" t="s">
        <v>943</v>
      </c>
      <c r="GIW600" s="2" t="s">
        <v>943</v>
      </c>
      <c r="GIX600" s="2" t="s">
        <v>943</v>
      </c>
      <c r="GIY600" s="2" t="s">
        <v>943</v>
      </c>
      <c r="GIZ600" s="2" t="s">
        <v>943</v>
      </c>
      <c r="GJA600" s="2" t="s">
        <v>943</v>
      </c>
      <c r="GJB600" s="2" t="s">
        <v>943</v>
      </c>
      <c r="GJC600" s="2" t="s">
        <v>943</v>
      </c>
      <c r="GJD600" s="2" t="s">
        <v>943</v>
      </c>
      <c r="GJE600" s="2" t="s">
        <v>943</v>
      </c>
      <c r="GJF600" s="2" t="s">
        <v>943</v>
      </c>
      <c r="GJG600" s="2" t="s">
        <v>943</v>
      </c>
      <c r="GJH600" s="2" t="s">
        <v>943</v>
      </c>
      <c r="GJI600" s="2" t="s">
        <v>943</v>
      </c>
      <c r="GJJ600" s="2" t="s">
        <v>943</v>
      </c>
      <c r="GJK600" s="2" t="s">
        <v>943</v>
      </c>
      <c r="GJL600" s="2" t="s">
        <v>943</v>
      </c>
      <c r="GJM600" s="2" t="s">
        <v>943</v>
      </c>
      <c r="GJN600" s="2" t="s">
        <v>943</v>
      </c>
      <c r="GJO600" s="2" t="s">
        <v>943</v>
      </c>
      <c r="GJP600" s="2" t="s">
        <v>943</v>
      </c>
      <c r="GJQ600" s="2" t="s">
        <v>943</v>
      </c>
      <c r="GJR600" s="2" t="s">
        <v>943</v>
      </c>
      <c r="GJS600" s="2" t="s">
        <v>943</v>
      </c>
      <c r="GJT600" s="2" t="s">
        <v>943</v>
      </c>
      <c r="GJU600" s="2" t="s">
        <v>943</v>
      </c>
      <c r="GJV600" s="2" t="s">
        <v>943</v>
      </c>
      <c r="GJW600" s="2" t="s">
        <v>943</v>
      </c>
      <c r="GJX600" s="2" t="s">
        <v>943</v>
      </c>
      <c r="GJY600" s="2" t="s">
        <v>943</v>
      </c>
      <c r="GJZ600" s="2" t="s">
        <v>943</v>
      </c>
      <c r="GKA600" s="2" t="s">
        <v>943</v>
      </c>
      <c r="GKB600" s="2" t="s">
        <v>943</v>
      </c>
      <c r="GKC600" s="2" t="s">
        <v>943</v>
      </c>
      <c r="GKD600" s="2" t="s">
        <v>943</v>
      </c>
      <c r="GKE600" s="2" t="s">
        <v>943</v>
      </c>
      <c r="GKF600" s="2" t="s">
        <v>943</v>
      </c>
      <c r="GKG600" s="2" t="s">
        <v>943</v>
      </c>
      <c r="GKH600" s="2" t="s">
        <v>943</v>
      </c>
      <c r="GKI600" s="2" t="s">
        <v>943</v>
      </c>
      <c r="GKJ600" s="2" t="s">
        <v>943</v>
      </c>
      <c r="GKK600" s="2" t="s">
        <v>943</v>
      </c>
      <c r="GKL600" s="2" t="s">
        <v>943</v>
      </c>
      <c r="GKM600" s="2" t="s">
        <v>943</v>
      </c>
      <c r="GKN600" s="2" t="s">
        <v>943</v>
      </c>
      <c r="GKO600" s="2" t="s">
        <v>943</v>
      </c>
      <c r="GKP600" s="2" t="s">
        <v>943</v>
      </c>
      <c r="GKQ600" s="2" t="s">
        <v>943</v>
      </c>
      <c r="GKR600" s="2" t="s">
        <v>943</v>
      </c>
      <c r="GKS600" s="2" t="s">
        <v>943</v>
      </c>
      <c r="GKT600" s="2" t="s">
        <v>943</v>
      </c>
      <c r="GKU600" s="2" t="s">
        <v>943</v>
      </c>
      <c r="GKV600" s="2" t="s">
        <v>943</v>
      </c>
      <c r="GKW600" s="2" t="s">
        <v>943</v>
      </c>
      <c r="GKX600" s="2" t="s">
        <v>943</v>
      </c>
      <c r="GKY600" s="2" t="s">
        <v>943</v>
      </c>
      <c r="GKZ600" s="2" t="s">
        <v>943</v>
      </c>
      <c r="GLA600" s="2" t="s">
        <v>943</v>
      </c>
      <c r="GLB600" s="2" t="s">
        <v>943</v>
      </c>
      <c r="GLC600" s="2" t="s">
        <v>943</v>
      </c>
      <c r="GLD600" s="2" t="s">
        <v>943</v>
      </c>
      <c r="GLE600" s="2" t="s">
        <v>943</v>
      </c>
      <c r="GLF600" s="2" t="s">
        <v>943</v>
      </c>
      <c r="GLG600" s="2" t="s">
        <v>943</v>
      </c>
      <c r="GLH600" s="2" t="s">
        <v>943</v>
      </c>
      <c r="GLI600" s="2" t="s">
        <v>943</v>
      </c>
      <c r="GLJ600" s="2" t="s">
        <v>943</v>
      </c>
      <c r="GLK600" s="2" t="s">
        <v>943</v>
      </c>
      <c r="GLL600" s="2" t="s">
        <v>943</v>
      </c>
      <c r="GLM600" s="2" t="s">
        <v>943</v>
      </c>
      <c r="GLN600" s="2" t="s">
        <v>943</v>
      </c>
      <c r="GLO600" s="2" t="s">
        <v>943</v>
      </c>
      <c r="GLP600" s="2" t="s">
        <v>943</v>
      </c>
      <c r="GLQ600" s="2" t="s">
        <v>943</v>
      </c>
      <c r="GLR600" s="2" t="s">
        <v>943</v>
      </c>
      <c r="GLS600" s="2" t="s">
        <v>943</v>
      </c>
      <c r="GLT600" s="2" t="s">
        <v>943</v>
      </c>
      <c r="GLU600" s="2" t="s">
        <v>943</v>
      </c>
      <c r="GLV600" s="2" t="s">
        <v>943</v>
      </c>
      <c r="GLW600" s="2" t="s">
        <v>943</v>
      </c>
      <c r="GLX600" s="2" t="s">
        <v>943</v>
      </c>
      <c r="GLY600" s="2" t="s">
        <v>943</v>
      </c>
      <c r="GLZ600" s="2" t="s">
        <v>943</v>
      </c>
      <c r="GMA600" s="2" t="s">
        <v>943</v>
      </c>
      <c r="GMB600" s="2" t="s">
        <v>943</v>
      </c>
      <c r="GMC600" s="2" t="s">
        <v>943</v>
      </c>
      <c r="GMD600" s="2" t="s">
        <v>943</v>
      </c>
      <c r="GME600" s="2" t="s">
        <v>943</v>
      </c>
      <c r="GMF600" s="2" t="s">
        <v>943</v>
      </c>
      <c r="GMG600" s="2" t="s">
        <v>943</v>
      </c>
      <c r="GMH600" s="2" t="s">
        <v>943</v>
      </c>
      <c r="GMI600" s="2" t="s">
        <v>943</v>
      </c>
      <c r="GMJ600" s="2" t="s">
        <v>943</v>
      </c>
      <c r="GMK600" s="2" t="s">
        <v>943</v>
      </c>
      <c r="GML600" s="2" t="s">
        <v>943</v>
      </c>
      <c r="GMM600" s="2" t="s">
        <v>943</v>
      </c>
      <c r="GMN600" s="2" t="s">
        <v>943</v>
      </c>
      <c r="GMO600" s="2" t="s">
        <v>943</v>
      </c>
      <c r="GMP600" s="2" t="s">
        <v>943</v>
      </c>
      <c r="GMQ600" s="2" t="s">
        <v>943</v>
      </c>
      <c r="GMR600" s="2" t="s">
        <v>943</v>
      </c>
      <c r="GMS600" s="2" t="s">
        <v>943</v>
      </c>
      <c r="GMT600" s="2" t="s">
        <v>943</v>
      </c>
      <c r="GMU600" s="2" t="s">
        <v>943</v>
      </c>
      <c r="GMV600" s="2" t="s">
        <v>943</v>
      </c>
      <c r="GMW600" s="2" t="s">
        <v>943</v>
      </c>
      <c r="GMX600" s="2" t="s">
        <v>943</v>
      </c>
      <c r="GMY600" s="2" t="s">
        <v>943</v>
      </c>
      <c r="GMZ600" s="2" t="s">
        <v>943</v>
      </c>
      <c r="GNA600" s="2" t="s">
        <v>943</v>
      </c>
      <c r="GNB600" s="2" t="s">
        <v>943</v>
      </c>
      <c r="GNC600" s="2" t="s">
        <v>943</v>
      </c>
      <c r="GND600" s="2" t="s">
        <v>943</v>
      </c>
      <c r="GNE600" s="2" t="s">
        <v>943</v>
      </c>
      <c r="GNF600" s="2" t="s">
        <v>943</v>
      </c>
      <c r="GNG600" s="2" t="s">
        <v>943</v>
      </c>
      <c r="GNH600" s="2" t="s">
        <v>943</v>
      </c>
      <c r="GNI600" s="2" t="s">
        <v>943</v>
      </c>
      <c r="GNJ600" s="2" t="s">
        <v>943</v>
      </c>
      <c r="GNK600" s="2" t="s">
        <v>943</v>
      </c>
      <c r="GNL600" s="2" t="s">
        <v>943</v>
      </c>
      <c r="GNM600" s="2" t="s">
        <v>943</v>
      </c>
      <c r="GNN600" s="2" t="s">
        <v>943</v>
      </c>
      <c r="GNO600" s="2" t="s">
        <v>943</v>
      </c>
      <c r="GNP600" s="2" t="s">
        <v>943</v>
      </c>
      <c r="GNQ600" s="2" t="s">
        <v>943</v>
      </c>
      <c r="GNR600" s="2" t="s">
        <v>943</v>
      </c>
      <c r="GNS600" s="2" t="s">
        <v>943</v>
      </c>
      <c r="GNT600" s="2" t="s">
        <v>943</v>
      </c>
      <c r="GNU600" s="2" t="s">
        <v>943</v>
      </c>
      <c r="GNV600" s="2" t="s">
        <v>943</v>
      </c>
      <c r="GNW600" s="2" t="s">
        <v>943</v>
      </c>
      <c r="GNX600" s="2" t="s">
        <v>943</v>
      </c>
      <c r="GNY600" s="2" t="s">
        <v>943</v>
      </c>
      <c r="GNZ600" s="2" t="s">
        <v>943</v>
      </c>
      <c r="GOA600" s="2" t="s">
        <v>943</v>
      </c>
      <c r="GOB600" s="2" t="s">
        <v>943</v>
      </c>
      <c r="GOC600" s="2" t="s">
        <v>943</v>
      </c>
      <c r="GOD600" s="2" t="s">
        <v>943</v>
      </c>
      <c r="GOE600" s="2" t="s">
        <v>943</v>
      </c>
      <c r="GOF600" s="2" t="s">
        <v>943</v>
      </c>
      <c r="GOG600" s="2" t="s">
        <v>943</v>
      </c>
      <c r="GOH600" s="2" t="s">
        <v>943</v>
      </c>
      <c r="GOI600" s="2" t="s">
        <v>943</v>
      </c>
      <c r="GOJ600" s="2" t="s">
        <v>943</v>
      </c>
      <c r="GOK600" s="2" t="s">
        <v>943</v>
      </c>
      <c r="GOL600" s="2" t="s">
        <v>943</v>
      </c>
      <c r="GOM600" s="2" t="s">
        <v>943</v>
      </c>
      <c r="GON600" s="2" t="s">
        <v>943</v>
      </c>
      <c r="GOO600" s="2" t="s">
        <v>943</v>
      </c>
      <c r="GOP600" s="2" t="s">
        <v>943</v>
      </c>
      <c r="GOQ600" s="2" t="s">
        <v>943</v>
      </c>
      <c r="GOR600" s="2" t="s">
        <v>943</v>
      </c>
      <c r="GOS600" s="2" t="s">
        <v>943</v>
      </c>
      <c r="GOT600" s="2" t="s">
        <v>943</v>
      </c>
      <c r="GOU600" s="2" t="s">
        <v>943</v>
      </c>
      <c r="GOV600" s="2" t="s">
        <v>943</v>
      </c>
      <c r="GOW600" s="2" t="s">
        <v>943</v>
      </c>
      <c r="GOX600" s="2" t="s">
        <v>943</v>
      </c>
      <c r="GOY600" s="2" t="s">
        <v>943</v>
      </c>
      <c r="GOZ600" s="2" t="s">
        <v>943</v>
      </c>
      <c r="GPA600" s="2" t="s">
        <v>943</v>
      </c>
      <c r="GPB600" s="2" t="s">
        <v>943</v>
      </c>
      <c r="GPC600" s="2" t="s">
        <v>943</v>
      </c>
      <c r="GPD600" s="2" t="s">
        <v>943</v>
      </c>
      <c r="GPE600" s="2" t="s">
        <v>943</v>
      </c>
      <c r="GPF600" s="2" t="s">
        <v>943</v>
      </c>
      <c r="GPG600" s="2" t="s">
        <v>943</v>
      </c>
      <c r="GPH600" s="2" t="s">
        <v>943</v>
      </c>
      <c r="GPI600" s="2" t="s">
        <v>943</v>
      </c>
      <c r="GPJ600" s="2" t="s">
        <v>943</v>
      </c>
      <c r="GPK600" s="2" t="s">
        <v>943</v>
      </c>
      <c r="GPL600" s="2" t="s">
        <v>943</v>
      </c>
      <c r="GPM600" s="2" t="s">
        <v>943</v>
      </c>
      <c r="GPN600" s="2" t="s">
        <v>943</v>
      </c>
      <c r="GPO600" s="2" t="s">
        <v>943</v>
      </c>
      <c r="GPP600" s="2" t="s">
        <v>943</v>
      </c>
      <c r="GPQ600" s="2" t="s">
        <v>943</v>
      </c>
      <c r="GPR600" s="2" t="s">
        <v>943</v>
      </c>
      <c r="GPS600" s="2" t="s">
        <v>943</v>
      </c>
      <c r="GPT600" s="2" t="s">
        <v>943</v>
      </c>
      <c r="GPU600" s="2" t="s">
        <v>943</v>
      </c>
      <c r="GPV600" s="2" t="s">
        <v>943</v>
      </c>
      <c r="GPW600" s="2" t="s">
        <v>943</v>
      </c>
      <c r="GPX600" s="2" t="s">
        <v>943</v>
      </c>
      <c r="GPY600" s="2" t="s">
        <v>943</v>
      </c>
      <c r="GPZ600" s="2" t="s">
        <v>943</v>
      </c>
      <c r="GQA600" s="2" t="s">
        <v>943</v>
      </c>
      <c r="GQB600" s="2" t="s">
        <v>943</v>
      </c>
      <c r="GQC600" s="2" t="s">
        <v>943</v>
      </c>
      <c r="GQD600" s="2" t="s">
        <v>943</v>
      </c>
      <c r="GQE600" s="2" t="s">
        <v>943</v>
      </c>
      <c r="GQF600" s="2" t="s">
        <v>943</v>
      </c>
      <c r="GQG600" s="2" t="s">
        <v>943</v>
      </c>
      <c r="GQH600" s="2" t="s">
        <v>943</v>
      </c>
      <c r="GQI600" s="2" t="s">
        <v>943</v>
      </c>
      <c r="GQJ600" s="2" t="s">
        <v>943</v>
      </c>
      <c r="GQK600" s="2" t="s">
        <v>943</v>
      </c>
      <c r="GQL600" s="2" t="s">
        <v>943</v>
      </c>
      <c r="GQM600" s="2" t="s">
        <v>943</v>
      </c>
      <c r="GQN600" s="2" t="s">
        <v>943</v>
      </c>
      <c r="GQO600" s="2" t="s">
        <v>943</v>
      </c>
      <c r="GQP600" s="2" t="s">
        <v>943</v>
      </c>
      <c r="GQQ600" s="2" t="s">
        <v>943</v>
      </c>
      <c r="GQR600" s="2" t="s">
        <v>943</v>
      </c>
      <c r="GQS600" s="2" t="s">
        <v>943</v>
      </c>
      <c r="GQT600" s="2" t="s">
        <v>943</v>
      </c>
      <c r="GQU600" s="2" t="s">
        <v>943</v>
      </c>
      <c r="GQV600" s="2" t="s">
        <v>943</v>
      </c>
      <c r="GQW600" s="2" t="s">
        <v>943</v>
      </c>
      <c r="GQX600" s="2" t="s">
        <v>943</v>
      </c>
      <c r="GQY600" s="2" t="s">
        <v>943</v>
      </c>
      <c r="GQZ600" s="2" t="s">
        <v>943</v>
      </c>
      <c r="GRA600" s="2" t="s">
        <v>943</v>
      </c>
      <c r="GRB600" s="2" t="s">
        <v>943</v>
      </c>
      <c r="GRC600" s="2" t="s">
        <v>943</v>
      </c>
      <c r="GRD600" s="2" t="s">
        <v>943</v>
      </c>
      <c r="GRE600" s="2" t="s">
        <v>943</v>
      </c>
      <c r="GRF600" s="2" t="s">
        <v>943</v>
      </c>
      <c r="GRG600" s="2" t="s">
        <v>943</v>
      </c>
      <c r="GRH600" s="2" t="s">
        <v>943</v>
      </c>
      <c r="GRI600" s="2" t="s">
        <v>943</v>
      </c>
      <c r="GRJ600" s="2" t="s">
        <v>943</v>
      </c>
      <c r="GRK600" s="2" t="s">
        <v>943</v>
      </c>
      <c r="GRL600" s="2" t="s">
        <v>943</v>
      </c>
      <c r="GRM600" s="2" t="s">
        <v>943</v>
      </c>
      <c r="GRN600" s="2" t="s">
        <v>943</v>
      </c>
      <c r="GRO600" s="2" t="s">
        <v>943</v>
      </c>
      <c r="GRP600" s="2" t="s">
        <v>943</v>
      </c>
      <c r="GRQ600" s="2" t="s">
        <v>943</v>
      </c>
      <c r="GRR600" s="2" t="s">
        <v>943</v>
      </c>
      <c r="GRS600" s="2" t="s">
        <v>943</v>
      </c>
      <c r="GRT600" s="2" t="s">
        <v>943</v>
      </c>
      <c r="GRU600" s="2" t="s">
        <v>943</v>
      </c>
      <c r="GRV600" s="2" t="s">
        <v>943</v>
      </c>
      <c r="GRW600" s="2" t="s">
        <v>943</v>
      </c>
      <c r="GRX600" s="2" t="s">
        <v>943</v>
      </c>
      <c r="GRY600" s="2" t="s">
        <v>943</v>
      </c>
      <c r="GRZ600" s="2" t="s">
        <v>943</v>
      </c>
      <c r="GSA600" s="2" t="s">
        <v>943</v>
      </c>
      <c r="GSB600" s="2" t="s">
        <v>943</v>
      </c>
      <c r="GSC600" s="2" t="s">
        <v>943</v>
      </c>
      <c r="GSD600" s="2" t="s">
        <v>943</v>
      </c>
      <c r="GSE600" s="2" t="s">
        <v>943</v>
      </c>
      <c r="GSF600" s="2" t="s">
        <v>943</v>
      </c>
      <c r="GSG600" s="2" t="s">
        <v>943</v>
      </c>
      <c r="GSH600" s="2" t="s">
        <v>943</v>
      </c>
      <c r="GSI600" s="2" t="s">
        <v>943</v>
      </c>
      <c r="GSJ600" s="2" t="s">
        <v>943</v>
      </c>
      <c r="GSK600" s="2" t="s">
        <v>943</v>
      </c>
      <c r="GSL600" s="2" t="s">
        <v>943</v>
      </c>
      <c r="GSM600" s="2" t="s">
        <v>943</v>
      </c>
      <c r="GSN600" s="2" t="s">
        <v>943</v>
      </c>
      <c r="GSO600" s="2" t="s">
        <v>943</v>
      </c>
      <c r="GSP600" s="2" t="s">
        <v>943</v>
      </c>
      <c r="GSQ600" s="2" t="s">
        <v>943</v>
      </c>
      <c r="GSR600" s="2" t="s">
        <v>943</v>
      </c>
      <c r="GSS600" s="2" t="s">
        <v>943</v>
      </c>
      <c r="GST600" s="2" t="s">
        <v>943</v>
      </c>
      <c r="GSU600" s="2" t="s">
        <v>943</v>
      </c>
      <c r="GSV600" s="2" t="s">
        <v>943</v>
      </c>
      <c r="GSW600" s="2" t="s">
        <v>943</v>
      </c>
      <c r="GSX600" s="2" t="s">
        <v>943</v>
      </c>
      <c r="GSY600" s="2" t="s">
        <v>943</v>
      </c>
      <c r="GSZ600" s="2" t="s">
        <v>943</v>
      </c>
      <c r="GTA600" s="2" t="s">
        <v>943</v>
      </c>
      <c r="GTB600" s="2" t="s">
        <v>943</v>
      </c>
      <c r="GTC600" s="2" t="s">
        <v>943</v>
      </c>
      <c r="GTD600" s="2" t="s">
        <v>943</v>
      </c>
      <c r="GTE600" s="2" t="s">
        <v>943</v>
      </c>
      <c r="GTF600" s="2" t="s">
        <v>943</v>
      </c>
      <c r="GTG600" s="2" t="s">
        <v>943</v>
      </c>
      <c r="GTH600" s="2" t="s">
        <v>943</v>
      </c>
      <c r="GTI600" s="2" t="s">
        <v>943</v>
      </c>
      <c r="GTJ600" s="2" t="s">
        <v>943</v>
      </c>
      <c r="GTK600" s="2" t="s">
        <v>943</v>
      </c>
      <c r="GTL600" s="2" t="s">
        <v>943</v>
      </c>
      <c r="GTM600" s="2" t="s">
        <v>943</v>
      </c>
      <c r="GTN600" s="2" t="s">
        <v>943</v>
      </c>
      <c r="GTO600" s="2" t="s">
        <v>943</v>
      </c>
      <c r="GTP600" s="2" t="s">
        <v>943</v>
      </c>
      <c r="GTQ600" s="2" t="s">
        <v>943</v>
      </c>
      <c r="GTR600" s="2" t="s">
        <v>943</v>
      </c>
      <c r="GTS600" s="2" t="s">
        <v>943</v>
      </c>
      <c r="GTT600" s="2" t="s">
        <v>943</v>
      </c>
      <c r="GTU600" s="2" t="s">
        <v>943</v>
      </c>
      <c r="GTV600" s="2" t="s">
        <v>943</v>
      </c>
      <c r="GTW600" s="2" t="s">
        <v>943</v>
      </c>
      <c r="GTX600" s="2" t="s">
        <v>943</v>
      </c>
      <c r="GTY600" s="2" t="s">
        <v>943</v>
      </c>
      <c r="GTZ600" s="2" t="s">
        <v>943</v>
      </c>
      <c r="GUA600" s="2" t="s">
        <v>943</v>
      </c>
      <c r="GUB600" s="2" t="s">
        <v>943</v>
      </c>
      <c r="GUC600" s="2" t="s">
        <v>943</v>
      </c>
      <c r="GUD600" s="2" t="s">
        <v>943</v>
      </c>
      <c r="GUE600" s="2" t="s">
        <v>943</v>
      </c>
      <c r="GUF600" s="2" t="s">
        <v>943</v>
      </c>
      <c r="GUG600" s="2" t="s">
        <v>943</v>
      </c>
      <c r="GUH600" s="2" t="s">
        <v>943</v>
      </c>
      <c r="GUI600" s="2" t="s">
        <v>943</v>
      </c>
      <c r="GUJ600" s="2" t="s">
        <v>943</v>
      </c>
      <c r="GUK600" s="2" t="s">
        <v>943</v>
      </c>
      <c r="GUL600" s="2" t="s">
        <v>943</v>
      </c>
      <c r="GUM600" s="2" t="s">
        <v>943</v>
      </c>
      <c r="GUN600" s="2" t="s">
        <v>943</v>
      </c>
      <c r="GUO600" s="2" t="s">
        <v>943</v>
      </c>
      <c r="GUP600" s="2" t="s">
        <v>943</v>
      </c>
      <c r="GUQ600" s="2" t="s">
        <v>943</v>
      </c>
      <c r="GUR600" s="2" t="s">
        <v>943</v>
      </c>
      <c r="GUS600" s="2" t="s">
        <v>943</v>
      </c>
      <c r="GUT600" s="2" t="s">
        <v>943</v>
      </c>
      <c r="GUU600" s="2" t="s">
        <v>943</v>
      </c>
      <c r="GUV600" s="2" t="s">
        <v>943</v>
      </c>
      <c r="GUW600" s="2" t="s">
        <v>943</v>
      </c>
      <c r="GUX600" s="2" t="s">
        <v>943</v>
      </c>
      <c r="GUY600" s="2" t="s">
        <v>943</v>
      </c>
      <c r="GUZ600" s="2" t="s">
        <v>943</v>
      </c>
      <c r="GVA600" s="2" t="s">
        <v>943</v>
      </c>
      <c r="GVB600" s="2" t="s">
        <v>943</v>
      </c>
      <c r="GVC600" s="2" t="s">
        <v>943</v>
      </c>
      <c r="GVD600" s="2" t="s">
        <v>943</v>
      </c>
      <c r="GVE600" s="2" t="s">
        <v>943</v>
      </c>
      <c r="GVF600" s="2" t="s">
        <v>943</v>
      </c>
      <c r="GVG600" s="2" t="s">
        <v>943</v>
      </c>
      <c r="GVH600" s="2" t="s">
        <v>943</v>
      </c>
      <c r="GVI600" s="2" t="s">
        <v>943</v>
      </c>
      <c r="GVJ600" s="2" t="s">
        <v>943</v>
      </c>
      <c r="GVK600" s="2" t="s">
        <v>943</v>
      </c>
      <c r="GVL600" s="2" t="s">
        <v>943</v>
      </c>
      <c r="GVM600" s="2" t="s">
        <v>943</v>
      </c>
      <c r="GVN600" s="2" t="s">
        <v>943</v>
      </c>
      <c r="GVO600" s="2" t="s">
        <v>943</v>
      </c>
      <c r="GVP600" s="2" t="s">
        <v>943</v>
      </c>
      <c r="GVQ600" s="2" t="s">
        <v>943</v>
      </c>
      <c r="GVR600" s="2" t="s">
        <v>943</v>
      </c>
      <c r="GVS600" s="2" t="s">
        <v>943</v>
      </c>
      <c r="GVT600" s="2" t="s">
        <v>943</v>
      </c>
      <c r="GVU600" s="2" t="s">
        <v>943</v>
      </c>
      <c r="GVV600" s="2" t="s">
        <v>943</v>
      </c>
      <c r="GVW600" s="2" t="s">
        <v>943</v>
      </c>
      <c r="GVX600" s="2" t="s">
        <v>943</v>
      </c>
      <c r="GVY600" s="2" t="s">
        <v>943</v>
      </c>
      <c r="GVZ600" s="2" t="s">
        <v>943</v>
      </c>
      <c r="GWA600" s="2" t="s">
        <v>943</v>
      </c>
      <c r="GWB600" s="2" t="s">
        <v>943</v>
      </c>
      <c r="GWC600" s="2" t="s">
        <v>943</v>
      </c>
      <c r="GWD600" s="2" t="s">
        <v>943</v>
      </c>
      <c r="GWE600" s="2" t="s">
        <v>943</v>
      </c>
      <c r="GWF600" s="2" t="s">
        <v>943</v>
      </c>
      <c r="GWG600" s="2" t="s">
        <v>943</v>
      </c>
      <c r="GWH600" s="2" t="s">
        <v>943</v>
      </c>
      <c r="GWI600" s="2" t="s">
        <v>943</v>
      </c>
      <c r="GWJ600" s="2" t="s">
        <v>943</v>
      </c>
      <c r="GWK600" s="2" t="s">
        <v>943</v>
      </c>
      <c r="GWL600" s="2" t="s">
        <v>943</v>
      </c>
      <c r="GWM600" s="2" t="s">
        <v>943</v>
      </c>
      <c r="GWN600" s="2" t="s">
        <v>943</v>
      </c>
      <c r="GWO600" s="2" t="s">
        <v>943</v>
      </c>
      <c r="GWP600" s="2" t="s">
        <v>943</v>
      </c>
      <c r="GWQ600" s="2" t="s">
        <v>943</v>
      </c>
      <c r="GWR600" s="2" t="s">
        <v>943</v>
      </c>
      <c r="GWS600" s="2" t="s">
        <v>943</v>
      </c>
      <c r="GWT600" s="2" t="s">
        <v>943</v>
      </c>
      <c r="GWU600" s="2" t="s">
        <v>943</v>
      </c>
      <c r="GWV600" s="2" t="s">
        <v>943</v>
      </c>
      <c r="GWW600" s="2" t="s">
        <v>943</v>
      </c>
      <c r="GWX600" s="2" t="s">
        <v>943</v>
      </c>
      <c r="GWY600" s="2" t="s">
        <v>943</v>
      </c>
      <c r="GWZ600" s="2" t="s">
        <v>943</v>
      </c>
      <c r="GXA600" s="2" t="s">
        <v>943</v>
      </c>
      <c r="GXB600" s="2" t="s">
        <v>943</v>
      </c>
      <c r="GXC600" s="2" t="s">
        <v>943</v>
      </c>
      <c r="GXD600" s="2" t="s">
        <v>943</v>
      </c>
      <c r="GXE600" s="2" t="s">
        <v>943</v>
      </c>
      <c r="GXF600" s="2" t="s">
        <v>943</v>
      </c>
      <c r="GXG600" s="2" t="s">
        <v>943</v>
      </c>
      <c r="GXH600" s="2" t="s">
        <v>943</v>
      </c>
      <c r="GXI600" s="2" t="s">
        <v>943</v>
      </c>
      <c r="GXJ600" s="2" t="s">
        <v>943</v>
      </c>
      <c r="GXK600" s="2" t="s">
        <v>943</v>
      </c>
      <c r="GXL600" s="2" t="s">
        <v>943</v>
      </c>
      <c r="GXM600" s="2" t="s">
        <v>943</v>
      </c>
      <c r="GXN600" s="2" t="s">
        <v>943</v>
      </c>
      <c r="GXO600" s="2" t="s">
        <v>943</v>
      </c>
      <c r="GXP600" s="2" t="s">
        <v>943</v>
      </c>
      <c r="GXQ600" s="2" t="s">
        <v>943</v>
      </c>
      <c r="GXR600" s="2" t="s">
        <v>943</v>
      </c>
      <c r="GXS600" s="2" t="s">
        <v>943</v>
      </c>
      <c r="GXT600" s="2" t="s">
        <v>943</v>
      </c>
      <c r="GXU600" s="2" t="s">
        <v>943</v>
      </c>
      <c r="GXV600" s="2" t="s">
        <v>943</v>
      </c>
      <c r="GXW600" s="2" t="s">
        <v>943</v>
      </c>
      <c r="GXX600" s="2" t="s">
        <v>943</v>
      </c>
      <c r="GXY600" s="2" t="s">
        <v>943</v>
      </c>
      <c r="GXZ600" s="2" t="s">
        <v>943</v>
      </c>
      <c r="GYA600" s="2" t="s">
        <v>943</v>
      </c>
      <c r="GYB600" s="2" t="s">
        <v>943</v>
      </c>
      <c r="GYC600" s="2" t="s">
        <v>943</v>
      </c>
      <c r="GYD600" s="2" t="s">
        <v>943</v>
      </c>
      <c r="GYE600" s="2" t="s">
        <v>943</v>
      </c>
      <c r="GYF600" s="2" t="s">
        <v>943</v>
      </c>
      <c r="GYG600" s="2" t="s">
        <v>943</v>
      </c>
      <c r="GYH600" s="2" t="s">
        <v>943</v>
      </c>
      <c r="GYI600" s="2" t="s">
        <v>943</v>
      </c>
      <c r="GYJ600" s="2" t="s">
        <v>943</v>
      </c>
      <c r="GYK600" s="2" t="s">
        <v>943</v>
      </c>
      <c r="GYL600" s="2" t="s">
        <v>943</v>
      </c>
      <c r="GYM600" s="2" t="s">
        <v>943</v>
      </c>
      <c r="GYN600" s="2" t="s">
        <v>943</v>
      </c>
      <c r="GYO600" s="2" t="s">
        <v>943</v>
      </c>
      <c r="GYP600" s="2" t="s">
        <v>943</v>
      </c>
      <c r="GYQ600" s="2" t="s">
        <v>943</v>
      </c>
      <c r="GYR600" s="2" t="s">
        <v>943</v>
      </c>
      <c r="GYS600" s="2" t="s">
        <v>943</v>
      </c>
      <c r="GYT600" s="2" t="s">
        <v>943</v>
      </c>
      <c r="GYU600" s="2" t="s">
        <v>943</v>
      </c>
      <c r="GYV600" s="2" t="s">
        <v>943</v>
      </c>
      <c r="GYW600" s="2" t="s">
        <v>943</v>
      </c>
      <c r="GYX600" s="2" t="s">
        <v>943</v>
      </c>
      <c r="GYY600" s="2" t="s">
        <v>943</v>
      </c>
      <c r="GYZ600" s="2" t="s">
        <v>943</v>
      </c>
      <c r="GZA600" s="2" t="s">
        <v>943</v>
      </c>
      <c r="GZB600" s="2" t="s">
        <v>943</v>
      </c>
      <c r="GZC600" s="2" t="s">
        <v>943</v>
      </c>
      <c r="GZD600" s="2" t="s">
        <v>943</v>
      </c>
      <c r="GZE600" s="2" t="s">
        <v>943</v>
      </c>
      <c r="GZF600" s="2" t="s">
        <v>943</v>
      </c>
      <c r="GZG600" s="2" t="s">
        <v>943</v>
      </c>
      <c r="GZH600" s="2" t="s">
        <v>943</v>
      </c>
      <c r="GZI600" s="2" t="s">
        <v>943</v>
      </c>
      <c r="GZJ600" s="2" t="s">
        <v>943</v>
      </c>
      <c r="GZK600" s="2" t="s">
        <v>943</v>
      </c>
      <c r="GZL600" s="2" t="s">
        <v>943</v>
      </c>
      <c r="GZM600" s="2" t="s">
        <v>943</v>
      </c>
      <c r="GZN600" s="2" t="s">
        <v>943</v>
      </c>
      <c r="GZO600" s="2" t="s">
        <v>943</v>
      </c>
      <c r="GZP600" s="2" t="s">
        <v>943</v>
      </c>
      <c r="GZQ600" s="2" t="s">
        <v>943</v>
      </c>
      <c r="GZR600" s="2" t="s">
        <v>943</v>
      </c>
      <c r="GZS600" s="2" t="s">
        <v>943</v>
      </c>
      <c r="GZT600" s="2" t="s">
        <v>943</v>
      </c>
      <c r="GZU600" s="2" t="s">
        <v>943</v>
      </c>
      <c r="GZV600" s="2" t="s">
        <v>943</v>
      </c>
      <c r="GZW600" s="2" t="s">
        <v>943</v>
      </c>
      <c r="GZX600" s="2" t="s">
        <v>943</v>
      </c>
      <c r="GZY600" s="2" t="s">
        <v>943</v>
      </c>
      <c r="GZZ600" s="2" t="s">
        <v>943</v>
      </c>
      <c r="HAA600" s="2" t="s">
        <v>943</v>
      </c>
      <c r="HAB600" s="2" t="s">
        <v>943</v>
      </c>
      <c r="HAC600" s="2" t="s">
        <v>943</v>
      </c>
      <c r="HAD600" s="2" t="s">
        <v>943</v>
      </c>
      <c r="HAE600" s="2" t="s">
        <v>943</v>
      </c>
      <c r="HAF600" s="2" t="s">
        <v>943</v>
      </c>
      <c r="HAG600" s="2" t="s">
        <v>943</v>
      </c>
      <c r="HAH600" s="2" t="s">
        <v>943</v>
      </c>
      <c r="HAI600" s="2" t="s">
        <v>943</v>
      </c>
      <c r="HAJ600" s="2" t="s">
        <v>943</v>
      </c>
      <c r="HAK600" s="2" t="s">
        <v>943</v>
      </c>
      <c r="HAL600" s="2" t="s">
        <v>943</v>
      </c>
      <c r="HAM600" s="2" t="s">
        <v>943</v>
      </c>
      <c r="HAN600" s="2" t="s">
        <v>943</v>
      </c>
      <c r="HAO600" s="2" t="s">
        <v>943</v>
      </c>
      <c r="HAP600" s="2" t="s">
        <v>943</v>
      </c>
      <c r="HAQ600" s="2" t="s">
        <v>943</v>
      </c>
      <c r="HAR600" s="2" t="s">
        <v>943</v>
      </c>
      <c r="HAS600" s="2" t="s">
        <v>943</v>
      </c>
      <c r="HAT600" s="2" t="s">
        <v>943</v>
      </c>
      <c r="HAU600" s="2" t="s">
        <v>943</v>
      </c>
      <c r="HAV600" s="2" t="s">
        <v>943</v>
      </c>
      <c r="HAW600" s="2" t="s">
        <v>943</v>
      </c>
      <c r="HAX600" s="2" t="s">
        <v>943</v>
      </c>
      <c r="HAY600" s="2" t="s">
        <v>943</v>
      </c>
      <c r="HAZ600" s="2" t="s">
        <v>943</v>
      </c>
      <c r="HBA600" s="2" t="s">
        <v>943</v>
      </c>
      <c r="HBB600" s="2" t="s">
        <v>943</v>
      </c>
      <c r="HBC600" s="2" t="s">
        <v>943</v>
      </c>
      <c r="HBD600" s="2" t="s">
        <v>943</v>
      </c>
      <c r="HBE600" s="2" t="s">
        <v>943</v>
      </c>
      <c r="HBF600" s="2" t="s">
        <v>943</v>
      </c>
      <c r="HBG600" s="2" t="s">
        <v>943</v>
      </c>
      <c r="HBH600" s="2" t="s">
        <v>943</v>
      </c>
      <c r="HBI600" s="2" t="s">
        <v>943</v>
      </c>
      <c r="HBJ600" s="2" t="s">
        <v>943</v>
      </c>
      <c r="HBK600" s="2" t="s">
        <v>943</v>
      </c>
      <c r="HBL600" s="2" t="s">
        <v>943</v>
      </c>
      <c r="HBM600" s="2" t="s">
        <v>943</v>
      </c>
      <c r="HBN600" s="2" t="s">
        <v>943</v>
      </c>
      <c r="HBO600" s="2" t="s">
        <v>943</v>
      </c>
      <c r="HBP600" s="2" t="s">
        <v>943</v>
      </c>
      <c r="HBQ600" s="2" t="s">
        <v>943</v>
      </c>
      <c r="HBR600" s="2" t="s">
        <v>943</v>
      </c>
      <c r="HBS600" s="2" t="s">
        <v>943</v>
      </c>
      <c r="HBT600" s="2" t="s">
        <v>943</v>
      </c>
      <c r="HBU600" s="2" t="s">
        <v>943</v>
      </c>
      <c r="HBV600" s="2" t="s">
        <v>943</v>
      </c>
      <c r="HBW600" s="2" t="s">
        <v>943</v>
      </c>
      <c r="HBX600" s="2" t="s">
        <v>943</v>
      </c>
      <c r="HBY600" s="2" t="s">
        <v>943</v>
      </c>
      <c r="HBZ600" s="2" t="s">
        <v>943</v>
      </c>
      <c r="HCA600" s="2" t="s">
        <v>943</v>
      </c>
      <c r="HCB600" s="2" t="s">
        <v>943</v>
      </c>
      <c r="HCC600" s="2" t="s">
        <v>943</v>
      </c>
      <c r="HCD600" s="2" t="s">
        <v>943</v>
      </c>
      <c r="HCE600" s="2" t="s">
        <v>943</v>
      </c>
      <c r="HCF600" s="2" t="s">
        <v>943</v>
      </c>
      <c r="HCG600" s="2" t="s">
        <v>943</v>
      </c>
      <c r="HCH600" s="2" t="s">
        <v>943</v>
      </c>
      <c r="HCI600" s="2" t="s">
        <v>943</v>
      </c>
      <c r="HCJ600" s="2" t="s">
        <v>943</v>
      </c>
      <c r="HCK600" s="2" t="s">
        <v>943</v>
      </c>
      <c r="HCL600" s="2" t="s">
        <v>943</v>
      </c>
      <c r="HCM600" s="2" t="s">
        <v>943</v>
      </c>
      <c r="HCN600" s="2" t="s">
        <v>943</v>
      </c>
      <c r="HCO600" s="2" t="s">
        <v>943</v>
      </c>
      <c r="HCP600" s="2" t="s">
        <v>943</v>
      </c>
      <c r="HCQ600" s="2" t="s">
        <v>943</v>
      </c>
      <c r="HCR600" s="2" t="s">
        <v>943</v>
      </c>
      <c r="HCS600" s="2" t="s">
        <v>943</v>
      </c>
      <c r="HCT600" s="2" t="s">
        <v>943</v>
      </c>
      <c r="HCU600" s="2" t="s">
        <v>943</v>
      </c>
      <c r="HCV600" s="2" t="s">
        <v>943</v>
      </c>
      <c r="HCW600" s="2" t="s">
        <v>943</v>
      </c>
      <c r="HCX600" s="2" t="s">
        <v>943</v>
      </c>
      <c r="HCY600" s="2" t="s">
        <v>943</v>
      </c>
      <c r="HCZ600" s="2" t="s">
        <v>943</v>
      </c>
      <c r="HDA600" s="2" t="s">
        <v>943</v>
      </c>
      <c r="HDB600" s="2" t="s">
        <v>943</v>
      </c>
      <c r="HDC600" s="2" t="s">
        <v>943</v>
      </c>
      <c r="HDD600" s="2" t="s">
        <v>943</v>
      </c>
      <c r="HDE600" s="2" t="s">
        <v>943</v>
      </c>
      <c r="HDF600" s="2" t="s">
        <v>943</v>
      </c>
      <c r="HDG600" s="2" t="s">
        <v>943</v>
      </c>
      <c r="HDH600" s="2" t="s">
        <v>943</v>
      </c>
      <c r="HDI600" s="2" t="s">
        <v>943</v>
      </c>
      <c r="HDJ600" s="2" t="s">
        <v>943</v>
      </c>
      <c r="HDK600" s="2" t="s">
        <v>943</v>
      </c>
      <c r="HDL600" s="2" t="s">
        <v>943</v>
      </c>
      <c r="HDM600" s="2" t="s">
        <v>943</v>
      </c>
      <c r="HDN600" s="2" t="s">
        <v>943</v>
      </c>
      <c r="HDO600" s="2" t="s">
        <v>943</v>
      </c>
      <c r="HDP600" s="2" t="s">
        <v>943</v>
      </c>
      <c r="HDQ600" s="2" t="s">
        <v>943</v>
      </c>
      <c r="HDR600" s="2" t="s">
        <v>943</v>
      </c>
      <c r="HDS600" s="2" t="s">
        <v>943</v>
      </c>
      <c r="HDT600" s="2" t="s">
        <v>943</v>
      </c>
      <c r="HDU600" s="2" t="s">
        <v>943</v>
      </c>
      <c r="HDV600" s="2" t="s">
        <v>943</v>
      </c>
      <c r="HDW600" s="2" t="s">
        <v>943</v>
      </c>
      <c r="HDX600" s="2" t="s">
        <v>943</v>
      </c>
      <c r="HDY600" s="2" t="s">
        <v>943</v>
      </c>
      <c r="HDZ600" s="2" t="s">
        <v>943</v>
      </c>
      <c r="HEA600" s="2" t="s">
        <v>943</v>
      </c>
      <c r="HEB600" s="2" t="s">
        <v>943</v>
      </c>
      <c r="HEC600" s="2" t="s">
        <v>943</v>
      </c>
      <c r="HED600" s="2" t="s">
        <v>943</v>
      </c>
      <c r="HEE600" s="2" t="s">
        <v>943</v>
      </c>
      <c r="HEF600" s="2" t="s">
        <v>943</v>
      </c>
      <c r="HEG600" s="2" t="s">
        <v>943</v>
      </c>
      <c r="HEH600" s="2" t="s">
        <v>943</v>
      </c>
      <c r="HEI600" s="2" t="s">
        <v>943</v>
      </c>
      <c r="HEJ600" s="2" t="s">
        <v>943</v>
      </c>
      <c r="HEK600" s="2" t="s">
        <v>943</v>
      </c>
      <c r="HEL600" s="2" t="s">
        <v>943</v>
      </c>
      <c r="HEM600" s="2" t="s">
        <v>943</v>
      </c>
      <c r="HEN600" s="2" t="s">
        <v>943</v>
      </c>
      <c r="HEO600" s="2" t="s">
        <v>943</v>
      </c>
      <c r="HEP600" s="2" t="s">
        <v>943</v>
      </c>
      <c r="HEQ600" s="2" t="s">
        <v>943</v>
      </c>
      <c r="HER600" s="2" t="s">
        <v>943</v>
      </c>
      <c r="HES600" s="2" t="s">
        <v>943</v>
      </c>
      <c r="HET600" s="2" t="s">
        <v>943</v>
      </c>
      <c r="HEU600" s="2" t="s">
        <v>943</v>
      </c>
      <c r="HEV600" s="2" t="s">
        <v>943</v>
      </c>
      <c r="HEW600" s="2" t="s">
        <v>943</v>
      </c>
      <c r="HEX600" s="2" t="s">
        <v>943</v>
      </c>
      <c r="HEY600" s="2" t="s">
        <v>943</v>
      </c>
      <c r="HEZ600" s="2" t="s">
        <v>943</v>
      </c>
      <c r="HFA600" s="2" t="s">
        <v>943</v>
      </c>
      <c r="HFB600" s="2" t="s">
        <v>943</v>
      </c>
      <c r="HFC600" s="2" t="s">
        <v>943</v>
      </c>
      <c r="HFD600" s="2" t="s">
        <v>943</v>
      </c>
      <c r="HFE600" s="2" t="s">
        <v>943</v>
      </c>
      <c r="HFF600" s="2" t="s">
        <v>943</v>
      </c>
      <c r="HFG600" s="2" t="s">
        <v>943</v>
      </c>
      <c r="HFH600" s="2" t="s">
        <v>943</v>
      </c>
      <c r="HFI600" s="2" t="s">
        <v>943</v>
      </c>
      <c r="HFJ600" s="2" t="s">
        <v>943</v>
      </c>
      <c r="HFK600" s="2" t="s">
        <v>943</v>
      </c>
      <c r="HFL600" s="2" t="s">
        <v>943</v>
      </c>
      <c r="HFM600" s="2" t="s">
        <v>943</v>
      </c>
      <c r="HFN600" s="2" t="s">
        <v>943</v>
      </c>
      <c r="HFO600" s="2" t="s">
        <v>943</v>
      </c>
      <c r="HFP600" s="2" t="s">
        <v>943</v>
      </c>
      <c r="HFQ600" s="2" t="s">
        <v>943</v>
      </c>
      <c r="HFR600" s="2" t="s">
        <v>943</v>
      </c>
      <c r="HFS600" s="2" t="s">
        <v>943</v>
      </c>
      <c r="HFT600" s="2" t="s">
        <v>943</v>
      </c>
      <c r="HFU600" s="2" t="s">
        <v>943</v>
      </c>
      <c r="HFV600" s="2" t="s">
        <v>943</v>
      </c>
      <c r="HFW600" s="2" t="s">
        <v>943</v>
      </c>
      <c r="HFX600" s="2" t="s">
        <v>943</v>
      </c>
      <c r="HFY600" s="2" t="s">
        <v>943</v>
      </c>
      <c r="HFZ600" s="2" t="s">
        <v>943</v>
      </c>
      <c r="HGA600" s="2" t="s">
        <v>943</v>
      </c>
      <c r="HGB600" s="2" t="s">
        <v>943</v>
      </c>
      <c r="HGC600" s="2" t="s">
        <v>943</v>
      </c>
      <c r="HGD600" s="2" t="s">
        <v>943</v>
      </c>
      <c r="HGE600" s="2" t="s">
        <v>943</v>
      </c>
      <c r="HGF600" s="2" t="s">
        <v>943</v>
      </c>
      <c r="HGG600" s="2" t="s">
        <v>943</v>
      </c>
      <c r="HGH600" s="2" t="s">
        <v>943</v>
      </c>
      <c r="HGI600" s="2" t="s">
        <v>943</v>
      </c>
      <c r="HGJ600" s="2" t="s">
        <v>943</v>
      </c>
      <c r="HGK600" s="2" t="s">
        <v>943</v>
      </c>
      <c r="HGL600" s="2" t="s">
        <v>943</v>
      </c>
      <c r="HGM600" s="2" t="s">
        <v>943</v>
      </c>
      <c r="HGN600" s="2" t="s">
        <v>943</v>
      </c>
      <c r="HGO600" s="2" t="s">
        <v>943</v>
      </c>
      <c r="HGP600" s="2" t="s">
        <v>943</v>
      </c>
      <c r="HGQ600" s="2" t="s">
        <v>943</v>
      </c>
      <c r="HGR600" s="2" t="s">
        <v>943</v>
      </c>
      <c r="HGS600" s="2" t="s">
        <v>943</v>
      </c>
      <c r="HGT600" s="2" t="s">
        <v>943</v>
      </c>
      <c r="HGU600" s="2" t="s">
        <v>943</v>
      </c>
      <c r="HGV600" s="2" t="s">
        <v>943</v>
      </c>
      <c r="HGW600" s="2" t="s">
        <v>943</v>
      </c>
      <c r="HGX600" s="2" t="s">
        <v>943</v>
      </c>
      <c r="HGY600" s="2" t="s">
        <v>943</v>
      </c>
      <c r="HGZ600" s="2" t="s">
        <v>943</v>
      </c>
      <c r="HHA600" s="2" t="s">
        <v>943</v>
      </c>
      <c r="HHB600" s="2" t="s">
        <v>943</v>
      </c>
      <c r="HHC600" s="2" t="s">
        <v>943</v>
      </c>
      <c r="HHD600" s="2" t="s">
        <v>943</v>
      </c>
      <c r="HHE600" s="2" t="s">
        <v>943</v>
      </c>
      <c r="HHF600" s="2" t="s">
        <v>943</v>
      </c>
      <c r="HHG600" s="2" t="s">
        <v>943</v>
      </c>
      <c r="HHH600" s="2" t="s">
        <v>943</v>
      </c>
      <c r="HHI600" s="2" t="s">
        <v>943</v>
      </c>
      <c r="HHJ600" s="2" t="s">
        <v>943</v>
      </c>
      <c r="HHK600" s="2" t="s">
        <v>943</v>
      </c>
      <c r="HHL600" s="2" t="s">
        <v>943</v>
      </c>
      <c r="HHM600" s="2" t="s">
        <v>943</v>
      </c>
      <c r="HHN600" s="2" t="s">
        <v>943</v>
      </c>
      <c r="HHO600" s="2" t="s">
        <v>943</v>
      </c>
      <c r="HHP600" s="2" t="s">
        <v>943</v>
      </c>
      <c r="HHQ600" s="2" t="s">
        <v>943</v>
      </c>
      <c r="HHR600" s="2" t="s">
        <v>943</v>
      </c>
      <c r="HHS600" s="2" t="s">
        <v>943</v>
      </c>
      <c r="HHT600" s="2" t="s">
        <v>943</v>
      </c>
      <c r="HHU600" s="2" t="s">
        <v>943</v>
      </c>
      <c r="HHV600" s="2" t="s">
        <v>943</v>
      </c>
      <c r="HHW600" s="2" t="s">
        <v>943</v>
      </c>
      <c r="HHX600" s="2" t="s">
        <v>943</v>
      </c>
      <c r="HHY600" s="2" t="s">
        <v>943</v>
      </c>
      <c r="HHZ600" s="2" t="s">
        <v>943</v>
      </c>
      <c r="HIA600" s="2" t="s">
        <v>943</v>
      </c>
      <c r="HIB600" s="2" t="s">
        <v>943</v>
      </c>
      <c r="HIC600" s="2" t="s">
        <v>943</v>
      </c>
      <c r="HID600" s="2" t="s">
        <v>943</v>
      </c>
      <c r="HIE600" s="2" t="s">
        <v>943</v>
      </c>
      <c r="HIF600" s="2" t="s">
        <v>943</v>
      </c>
      <c r="HIG600" s="2" t="s">
        <v>943</v>
      </c>
      <c r="HIH600" s="2" t="s">
        <v>943</v>
      </c>
      <c r="HII600" s="2" t="s">
        <v>943</v>
      </c>
      <c r="HIJ600" s="2" t="s">
        <v>943</v>
      </c>
      <c r="HIK600" s="2" t="s">
        <v>943</v>
      </c>
      <c r="HIL600" s="2" t="s">
        <v>943</v>
      </c>
      <c r="HIM600" s="2" t="s">
        <v>943</v>
      </c>
      <c r="HIN600" s="2" t="s">
        <v>943</v>
      </c>
      <c r="HIO600" s="2" t="s">
        <v>943</v>
      </c>
      <c r="HIP600" s="2" t="s">
        <v>943</v>
      </c>
      <c r="HIQ600" s="2" t="s">
        <v>943</v>
      </c>
      <c r="HIR600" s="2" t="s">
        <v>943</v>
      </c>
      <c r="HIS600" s="2" t="s">
        <v>943</v>
      </c>
      <c r="HIT600" s="2" t="s">
        <v>943</v>
      </c>
      <c r="HIU600" s="2" t="s">
        <v>943</v>
      </c>
      <c r="HIV600" s="2" t="s">
        <v>943</v>
      </c>
      <c r="HIW600" s="2" t="s">
        <v>943</v>
      </c>
      <c r="HIX600" s="2" t="s">
        <v>943</v>
      </c>
      <c r="HIY600" s="2" t="s">
        <v>943</v>
      </c>
      <c r="HIZ600" s="2" t="s">
        <v>943</v>
      </c>
      <c r="HJA600" s="2" t="s">
        <v>943</v>
      </c>
      <c r="HJB600" s="2" t="s">
        <v>943</v>
      </c>
      <c r="HJC600" s="2" t="s">
        <v>943</v>
      </c>
      <c r="HJD600" s="2" t="s">
        <v>943</v>
      </c>
      <c r="HJE600" s="2" t="s">
        <v>943</v>
      </c>
      <c r="HJF600" s="2" t="s">
        <v>943</v>
      </c>
      <c r="HJG600" s="2" t="s">
        <v>943</v>
      </c>
      <c r="HJH600" s="2" t="s">
        <v>943</v>
      </c>
      <c r="HJI600" s="2" t="s">
        <v>943</v>
      </c>
      <c r="HJJ600" s="2" t="s">
        <v>943</v>
      </c>
      <c r="HJK600" s="2" t="s">
        <v>943</v>
      </c>
      <c r="HJL600" s="2" t="s">
        <v>943</v>
      </c>
      <c r="HJM600" s="2" t="s">
        <v>943</v>
      </c>
      <c r="HJN600" s="2" t="s">
        <v>943</v>
      </c>
      <c r="HJO600" s="2" t="s">
        <v>943</v>
      </c>
      <c r="HJP600" s="2" t="s">
        <v>943</v>
      </c>
      <c r="HJQ600" s="2" t="s">
        <v>943</v>
      </c>
      <c r="HJR600" s="2" t="s">
        <v>943</v>
      </c>
      <c r="HJS600" s="2" t="s">
        <v>943</v>
      </c>
      <c r="HJT600" s="2" t="s">
        <v>943</v>
      </c>
      <c r="HJU600" s="2" t="s">
        <v>943</v>
      </c>
      <c r="HJV600" s="2" t="s">
        <v>943</v>
      </c>
      <c r="HJW600" s="2" t="s">
        <v>943</v>
      </c>
      <c r="HJX600" s="2" t="s">
        <v>943</v>
      </c>
      <c r="HJY600" s="2" t="s">
        <v>943</v>
      </c>
      <c r="HJZ600" s="2" t="s">
        <v>943</v>
      </c>
      <c r="HKA600" s="2" t="s">
        <v>943</v>
      </c>
      <c r="HKB600" s="2" t="s">
        <v>943</v>
      </c>
      <c r="HKC600" s="2" t="s">
        <v>943</v>
      </c>
      <c r="HKD600" s="2" t="s">
        <v>943</v>
      </c>
      <c r="HKE600" s="2" t="s">
        <v>943</v>
      </c>
      <c r="HKF600" s="2" t="s">
        <v>943</v>
      </c>
      <c r="HKG600" s="2" t="s">
        <v>943</v>
      </c>
      <c r="HKH600" s="2" t="s">
        <v>943</v>
      </c>
      <c r="HKI600" s="2" t="s">
        <v>943</v>
      </c>
      <c r="HKJ600" s="2" t="s">
        <v>943</v>
      </c>
      <c r="HKK600" s="2" t="s">
        <v>943</v>
      </c>
      <c r="HKL600" s="2" t="s">
        <v>943</v>
      </c>
      <c r="HKM600" s="2" t="s">
        <v>943</v>
      </c>
      <c r="HKN600" s="2" t="s">
        <v>943</v>
      </c>
      <c r="HKO600" s="2" t="s">
        <v>943</v>
      </c>
      <c r="HKP600" s="2" t="s">
        <v>943</v>
      </c>
      <c r="HKQ600" s="2" t="s">
        <v>943</v>
      </c>
      <c r="HKR600" s="2" t="s">
        <v>943</v>
      </c>
      <c r="HKS600" s="2" t="s">
        <v>943</v>
      </c>
      <c r="HKT600" s="2" t="s">
        <v>943</v>
      </c>
      <c r="HKU600" s="2" t="s">
        <v>943</v>
      </c>
      <c r="HKV600" s="2" t="s">
        <v>943</v>
      </c>
      <c r="HKW600" s="2" t="s">
        <v>943</v>
      </c>
      <c r="HKX600" s="2" t="s">
        <v>943</v>
      </c>
      <c r="HKY600" s="2" t="s">
        <v>943</v>
      </c>
      <c r="HKZ600" s="2" t="s">
        <v>943</v>
      </c>
      <c r="HLA600" s="2" t="s">
        <v>943</v>
      </c>
      <c r="HLB600" s="2" t="s">
        <v>943</v>
      </c>
      <c r="HLC600" s="2" t="s">
        <v>943</v>
      </c>
      <c r="HLD600" s="2" t="s">
        <v>943</v>
      </c>
      <c r="HLE600" s="2" t="s">
        <v>943</v>
      </c>
      <c r="HLF600" s="2" t="s">
        <v>943</v>
      </c>
      <c r="HLG600" s="2" t="s">
        <v>943</v>
      </c>
      <c r="HLH600" s="2" t="s">
        <v>943</v>
      </c>
      <c r="HLI600" s="2" t="s">
        <v>943</v>
      </c>
      <c r="HLJ600" s="2" t="s">
        <v>943</v>
      </c>
      <c r="HLK600" s="2" t="s">
        <v>943</v>
      </c>
      <c r="HLL600" s="2" t="s">
        <v>943</v>
      </c>
      <c r="HLM600" s="2" t="s">
        <v>943</v>
      </c>
      <c r="HLN600" s="2" t="s">
        <v>943</v>
      </c>
      <c r="HLO600" s="2" t="s">
        <v>943</v>
      </c>
      <c r="HLP600" s="2" t="s">
        <v>943</v>
      </c>
      <c r="HLQ600" s="2" t="s">
        <v>943</v>
      </c>
      <c r="HLR600" s="2" t="s">
        <v>943</v>
      </c>
      <c r="HLS600" s="2" t="s">
        <v>943</v>
      </c>
      <c r="HLT600" s="2" t="s">
        <v>943</v>
      </c>
      <c r="HLU600" s="2" t="s">
        <v>943</v>
      </c>
      <c r="HLV600" s="2" t="s">
        <v>943</v>
      </c>
      <c r="HLW600" s="2" t="s">
        <v>943</v>
      </c>
      <c r="HLX600" s="2" t="s">
        <v>943</v>
      </c>
      <c r="HLY600" s="2" t="s">
        <v>943</v>
      </c>
      <c r="HLZ600" s="2" t="s">
        <v>943</v>
      </c>
      <c r="HMA600" s="2" t="s">
        <v>943</v>
      </c>
      <c r="HMB600" s="2" t="s">
        <v>943</v>
      </c>
      <c r="HMC600" s="2" t="s">
        <v>943</v>
      </c>
      <c r="HMD600" s="2" t="s">
        <v>943</v>
      </c>
      <c r="HME600" s="2" t="s">
        <v>943</v>
      </c>
      <c r="HMF600" s="2" t="s">
        <v>943</v>
      </c>
      <c r="HMG600" s="2" t="s">
        <v>943</v>
      </c>
      <c r="HMH600" s="2" t="s">
        <v>943</v>
      </c>
      <c r="HMI600" s="2" t="s">
        <v>943</v>
      </c>
      <c r="HMJ600" s="2" t="s">
        <v>943</v>
      </c>
      <c r="HMK600" s="2" t="s">
        <v>943</v>
      </c>
      <c r="HML600" s="2" t="s">
        <v>943</v>
      </c>
      <c r="HMM600" s="2" t="s">
        <v>943</v>
      </c>
      <c r="HMN600" s="2" t="s">
        <v>943</v>
      </c>
      <c r="HMO600" s="2" t="s">
        <v>943</v>
      </c>
      <c r="HMP600" s="2" t="s">
        <v>943</v>
      </c>
      <c r="HMQ600" s="2" t="s">
        <v>943</v>
      </c>
      <c r="HMR600" s="2" t="s">
        <v>943</v>
      </c>
      <c r="HMS600" s="2" t="s">
        <v>943</v>
      </c>
      <c r="HMT600" s="2" t="s">
        <v>943</v>
      </c>
      <c r="HMU600" s="2" t="s">
        <v>943</v>
      </c>
      <c r="HMV600" s="2" t="s">
        <v>943</v>
      </c>
      <c r="HMW600" s="2" t="s">
        <v>943</v>
      </c>
      <c r="HMX600" s="2" t="s">
        <v>943</v>
      </c>
      <c r="HMY600" s="2" t="s">
        <v>943</v>
      </c>
      <c r="HMZ600" s="2" t="s">
        <v>943</v>
      </c>
      <c r="HNA600" s="2" t="s">
        <v>943</v>
      </c>
      <c r="HNB600" s="2" t="s">
        <v>943</v>
      </c>
      <c r="HNC600" s="2" t="s">
        <v>943</v>
      </c>
      <c r="HND600" s="2" t="s">
        <v>943</v>
      </c>
      <c r="HNE600" s="2" t="s">
        <v>943</v>
      </c>
      <c r="HNF600" s="2" t="s">
        <v>943</v>
      </c>
      <c r="HNG600" s="2" t="s">
        <v>943</v>
      </c>
      <c r="HNH600" s="2" t="s">
        <v>943</v>
      </c>
      <c r="HNI600" s="2" t="s">
        <v>943</v>
      </c>
      <c r="HNJ600" s="2" t="s">
        <v>943</v>
      </c>
      <c r="HNK600" s="2" t="s">
        <v>943</v>
      </c>
      <c r="HNL600" s="2" t="s">
        <v>943</v>
      </c>
      <c r="HNM600" s="2" t="s">
        <v>943</v>
      </c>
      <c r="HNN600" s="2" t="s">
        <v>943</v>
      </c>
      <c r="HNO600" s="2" t="s">
        <v>943</v>
      </c>
      <c r="HNP600" s="2" t="s">
        <v>943</v>
      </c>
      <c r="HNQ600" s="2" t="s">
        <v>943</v>
      </c>
      <c r="HNR600" s="2" t="s">
        <v>943</v>
      </c>
      <c r="HNS600" s="2" t="s">
        <v>943</v>
      </c>
      <c r="HNT600" s="2" t="s">
        <v>943</v>
      </c>
      <c r="HNU600" s="2" t="s">
        <v>943</v>
      </c>
      <c r="HNV600" s="2" t="s">
        <v>943</v>
      </c>
      <c r="HNW600" s="2" t="s">
        <v>943</v>
      </c>
      <c r="HNX600" s="2" t="s">
        <v>943</v>
      </c>
      <c r="HNY600" s="2" t="s">
        <v>943</v>
      </c>
      <c r="HNZ600" s="2" t="s">
        <v>943</v>
      </c>
      <c r="HOA600" s="2" t="s">
        <v>943</v>
      </c>
      <c r="HOB600" s="2" t="s">
        <v>943</v>
      </c>
      <c r="HOC600" s="2" t="s">
        <v>943</v>
      </c>
      <c r="HOD600" s="2" t="s">
        <v>943</v>
      </c>
      <c r="HOE600" s="2" t="s">
        <v>943</v>
      </c>
      <c r="HOF600" s="2" t="s">
        <v>943</v>
      </c>
      <c r="HOG600" s="2" t="s">
        <v>943</v>
      </c>
      <c r="HOH600" s="2" t="s">
        <v>943</v>
      </c>
      <c r="HOI600" s="2" t="s">
        <v>943</v>
      </c>
      <c r="HOJ600" s="2" t="s">
        <v>943</v>
      </c>
      <c r="HOK600" s="2" t="s">
        <v>943</v>
      </c>
      <c r="HOL600" s="2" t="s">
        <v>943</v>
      </c>
      <c r="HOM600" s="2" t="s">
        <v>943</v>
      </c>
      <c r="HON600" s="2" t="s">
        <v>943</v>
      </c>
      <c r="HOO600" s="2" t="s">
        <v>943</v>
      </c>
      <c r="HOP600" s="2" t="s">
        <v>943</v>
      </c>
      <c r="HOQ600" s="2" t="s">
        <v>943</v>
      </c>
      <c r="HOR600" s="2" t="s">
        <v>943</v>
      </c>
      <c r="HOS600" s="2" t="s">
        <v>943</v>
      </c>
      <c r="HOT600" s="2" t="s">
        <v>943</v>
      </c>
      <c r="HOU600" s="2" t="s">
        <v>943</v>
      </c>
      <c r="HOV600" s="2" t="s">
        <v>943</v>
      </c>
      <c r="HOW600" s="2" t="s">
        <v>943</v>
      </c>
      <c r="HOX600" s="2" t="s">
        <v>943</v>
      </c>
      <c r="HOY600" s="2" t="s">
        <v>943</v>
      </c>
      <c r="HOZ600" s="2" t="s">
        <v>943</v>
      </c>
      <c r="HPA600" s="2" t="s">
        <v>943</v>
      </c>
      <c r="HPB600" s="2" t="s">
        <v>943</v>
      </c>
      <c r="HPC600" s="2" t="s">
        <v>943</v>
      </c>
      <c r="HPD600" s="2" t="s">
        <v>943</v>
      </c>
      <c r="HPE600" s="2" t="s">
        <v>943</v>
      </c>
      <c r="HPF600" s="2" t="s">
        <v>943</v>
      </c>
      <c r="HPG600" s="2" t="s">
        <v>943</v>
      </c>
      <c r="HPH600" s="2" t="s">
        <v>943</v>
      </c>
      <c r="HPI600" s="2" t="s">
        <v>943</v>
      </c>
      <c r="HPJ600" s="2" t="s">
        <v>943</v>
      </c>
      <c r="HPK600" s="2" t="s">
        <v>943</v>
      </c>
      <c r="HPL600" s="2" t="s">
        <v>943</v>
      </c>
      <c r="HPM600" s="2" t="s">
        <v>943</v>
      </c>
      <c r="HPN600" s="2" t="s">
        <v>943</v>
      </c>
      <c r="HPO600" s="2" t="s">
        <v>943</v>
      </c>
      <c r="HPP600" s="2" t="s">
        <v>943</v>
      </c>
      <c r="HPQ600" s="2" t="s">
        <v>943</v>
      </c>
      <c r="HPR600" s="2" t="s">
        <v>943</v>
      </c>
      <c r="HPS600" s="2" t="s">
        <v>943</v>
      </c>
      <c r="HPT600" s="2" t="s">
        <v>943</v>
      </c>
      <c r="HPU600" s="2" t="s">
        <v>943</v>
      </c>
      <c r="HPV600" s="2" t="s">
        <v>943</v>
      </c>
      <c r="HPW600" s="2" t="s">
        <v>943</v>
      </c>
      <c r="HPX600" s="2" t="s">
        <v>943</v>
      </c>
      <c r="HPY600" s="2" t="s">
        <v>943</v>
      </c>
      <c r="HPZ600" s="2" t="s">
        <v>943</v>
      </c>
      <c r="HQA600" s="2" t="s">
        <v>943</v>
      </c>
      <c r="HQB600" s="2" t="s">
        <v>943</v>
      </c>
      <c r="HQC600" s="2" t="s">
        <v>943</v>
      </c>
      <c r="HQD600" s="2" t="s">
        <v>943</v>
      </c>
      <c r="HQE600" s="2" t="s">
        <v>943</v>
      </c>
      <c r="HQF600" s="2" t="s">
        <v>943</v>
      </c>
      <c r="HQG600" s="2" t="s">
        <v>943</v>
      </c>
      <c r="HQH600" s="2" t="s">
        <v>943</v>
      </c>
      <c r="HQI600" s="2" t="s">
        <v>943</v>
      </c>
      <c r="HQJ600" s="2" t="s">
        <v>943</v>
      </c>
      <c r="HQK600" s="2" t="s">
        <v>943</v>
      </c>
      <c r="HQL600" s="2" t="s">
        <v>943</v>
      </c>
      <c r="HQM600" s="2" t="s">
        <v>943</v>
      </c>
      <c r="HQN600" s="2" t="s">
        <v>943</v>
      </c>
      <c r="HQO600" s="2" t="s">
        <v>943</v>
      </c>
      <c r="HQP600" s="2" t="s">
        <v>943</v>
      </c>
      <c r="HQQ600" s="2" t="s">
        <v>943</v>
      </c>
      <c r="HQR600" s="2" t="s">
        <v>943</v>
      </c>
      <c r="HQS600" s="2" t="s">
        <v>943</v>
      </c>
      <c r="HQT600" s="2" t="s">
        <v>943</v>
      </c>
      <c r="HQU600" s="2" t="s">
        <v>943</v>
      </c>
      <c r="HQV600" s="2" t="s">
        <v>943</v>
      </c>
      <c r="HQW600" s="2" t="s">
        <v>943</v>
      </c>
      <c r="HQX600" s="2" t="s">
        <v>943</v>
      </c>
      <c r="HQY600" s="2" t="s">
        <v>943</v>
      </c>
      <c r="HQZ600" s="2" t="s">
        <v>943</v>
      </c>
      <c r="HRA600" s="2" t="s">
        <v>943</v>
      </c>
      <c r="HRB600" s="2" t="s">
        <v>943</v>
      </c>
      <c r="HRC600" s="2" t="s">
        <v>943</v>
      </c>
      <c r="HRD600" s="2" t="s">
        <v>943</v>
      </c>
      <c r="HRE600" s="2" t="s">
        <v>943</v>
      </c>
      <c r="HRF600" s="2" t="s">
        <v>943</v>
      </c>
      <c r="HRG600" s="2" t="s">
        <v>943</v>
      </c>
      <c r="HRH600" s="2" t="s">
        <v>943</v>
      </c>
      <c r="HRI600" s="2" t="s">
        <v>943</v>
      </c>
      <c r="HRJ600" s="2" t="s">
        <v>943</v>
      </c>
      <c r="HRK600" s="2" t="s">
        <v>943</v>
      </c>
      <c r="HRL600" s="2" t="s">
        <v>943</v>
      </c>
      <c r="HRM600" s="2" t="s">
        <v>943</v>
      </c>
      <c r="HRN600" s="2" t="s">
        <v>943</v>
      </c>
      <c r="HRO600" s="2" t="s">
        <v>943</v>
      </c>
      <c r="HRP600" s="2" t="s">
        <v>943</v>
      </c>
      <c r="HRQ600" s="2" t="s">
        <v>943</v>
      </c>
      <c r="HRR600" s="2" t="s">
        <v>943</v>
      </c>
      <c r="HRS600" s="2" t="s">
        <v>943</v>
      </c>
      <c r="HRT600" s="2" t="s">
        <v>943</v>
      </c>
      <c r="HRU600" s="2" t="s">
        <v>943</v>
      </c>
      <c r="HRV600" s="2" t="s">
        <v>943</v>
      </c>
      <c r="HRW600" s="2" t="s">
        <v>943</v>
      </c>
      <c r="HRX600" s="2" t="s">
        <v>943</v>
      </c>
      <c r="HRY600" s="2" t="s">
        <v>943</v>
      </c>
      <c r="HRZ600" s="2" t="s">
        <v>943</v>
      </c>
      <c r="HSA600" s="2" t="s">
        <v>943</v>
      </c>
      <c r="HSB600" s="2" t="s">
        <v>943</v>
      </c>
      <c r="HSC600" s="2" t="s">
        <v>943</v>
      </c>
      <c r="HSD600" s="2" t="s">
        <v>943</v>
      </c>
      <c r="HSE600" s="2" t="s">
        <v>943</v>
      </c>
      <c r="HSF600" s="2" t="s">
        <v>943</v>
      </c>
      <c r="HSG600" s="2" t="s">
        <v>943</v>
      </c>
      <c r="HSH600" s="2" t="s">
        <v>943</v>
      </c>
      <c r="HSI600" s="2" t="s">
        <v>943</v>
      </c>
      <c r="HSJ600" s="2" t="s">
        <v>943</v>
      </c>
      <c r="HSK600" s="2" t="s">
        <v>943</v>
      </c>
      <c r="HSL600" s="2" t="s">
        <v>943</v>
      </c>
      <c r="HSM600" s="2" t="s">
        <v>943</v>
      </c>
      <c r="HSN600" s="2" t="s">
        <v>943</v>
      </c>
      <c r="HSO600" s="2" t="s">
        <v>943</v>
      </c>
      <c r="HSP600" s="2" t="s">
        <v>943</v>
      </c>
      <c r="HSQ600" s="2" t="s">
        <v>943</v>
      </c>
      <c r="HSR600" s="2" t="s">
        <v>943</v>
      </c>
      <c r="HSS600" s="2" t="s">
        <v>943</v>
      </c>
      <c r="HST600" s="2" t="s">
        <v>943</v>
      </c>
      <c r="HSU600" s="2" t="s">
        <v>943</v>
      </c>
      <c r="HSV600" s="2" t="s">
        <v>943</v>
      </c>
      <c r="HSW600" s="2" t="s">
        <v>943</v>
      </c>
      <c r="HSX600" s="2" t="s">
        <v>943</v>
      </c>
      <c r="HSY600" s="2" t="s">
        <v>943</v>
      </c>
      <c r="HSZ600" s="2" t="s">
        <v>943</v>
      </c>
      <c r="HTA600" s="2" t="s">
        <v>943</v>
      </c>
      <c r="HTB600" s="2" t="s">
        <v>943</v>
      </c>
      <c r="HTC600" s="2" t="s">
        <v>943</v>
      </c>
      <c r="HTD600" s="2" t="s">
        <v>943</v>
      </c>
      <c r="HTE600" s="2" t="s">
        <v>943</v>
      </c>
      <c r="HTF600" s="2" t="s">
        <v>943</v>
      </c>
      <c r="HTG600" s="2" t="s">
        <v>943</v>
      </c>
      <c r="HTH600" s="2" t="s">
        <v>943</v>
      </c>
      <c r="HTI600" s="2" t="s">
        <v>943</v>
      </c>
      <c r="HTJ600" s="2" t="s">
        <v>943</v>
      </c>
      <c r="HTK600" s="2" t="s">
        <v>943</v>
      </c>
      <c r="HTL600" s="2" t="s">
        <v>943</v>
      </c>
      <c r="HTM600" s="2" t="s">
        <v>943</v>
      </c>
      <c r="HTN600" s="2" t="s">
        <v>943</v>
      </c>
      <c r="HTO600" s="2" t="s">
        <v>943</v>
      </c>
      <c r="HTP600" s="2" t="s">
        <v>943</v>
      </c>
      <c r="HTQ600" s="2" t="s">
        <v>943</v>
      </c>
      <c r="HTR600" s="2" t="s">
        <v>943</v>
      </c>
      <c r="HTS600" s="2" t="s">
        <v>943</v>
      </c>
      <c r="HTT600" s="2" t="s">
        <v>943</v>
      </c>
      <c r="HTU600" s="2" t="s">
        <v>943</v>
      </c>
      <c r="HTV600" s="2" t="s">
        <v>943</v>
      </c>
      <c r="HTW600" s="2" t="s">
        <v>943</v>
      </c>
      <c r="HTX600" s="2" t="s">
        <v>943</v>
      </c>
      <c r="HTY600" s="2" t="s">
        <v>943</v>
      </c>
      <c r="HTZ600" s="2" t="s">
        <v>943</v>
      </c>
      <c r="HUA600" s="2" t="s">
        <v>943</v>
      </c>
      <c r="HUB600" s="2" t="s">
        <v>943</v>
      </c>
      <c r="HUC600" s="2" t="s">
        <v>943</v>
      </c>
      <c r="HUD600" s="2" t="s">
        <v>943</v>
      </c>
      <c r="HUE600" s="2" t="s">
        <v>943</v>
      </c>
      <c r="HUF600" s="2" t="s">
        <v>943</v>
      </c>
      <c r="HUG600" s="2" t="s">
        <v>943</v>
      </c>
      <c r="HUH600" s="2" t="s">
        <v>943</v>
      </c>
      <c r="HUI600" s="2" t="s">
        <v>943</v>
      </c>
      <c r="HUJ600" s="2" t="s">
        <v>943</v>
      </c>
      <c r="HUK600" s="2" t="s">
        <v>943</v>
      </c>
      <c r="HUL600" s="2" t="s">
        <v>943</v>
      </c>
      <c r="HUM600" s="2" t="s">
        <v>943</v>
      </c>
      <c r="HUN600" s="2" t="s">
        <v>943</v>
      </c>
      <c r="HUO600" s="2" t="s">
        <v>943</v>
      </c>
      <c r="HUP600" s="2" t="s">
        <v>943</v>
      </c>
      <c r="HUQ600" s="2" t="s">
        <v>943</v>
      </c>
      <c r="HUR600" s="2" t="s">
        <v>943</v>
      </c>
      <c r="HUS600" s="2" t="s">
        <v>943</v>
      </c>
      <c r="HUT600" s="2" t="s">
        <v>943</v>
      </c>
      <c r="HUU600" s="2" t="s">
        <v>943</v>
      </c>
      <c r="HUV600" s="2" t="s">
        <v>943</v>
      </c>
      <c r="HUW600" s="2" t="s">
        <v>943</v>
      </c>
      <c r="HUX600" s="2" t="s">
        <v>943</v>
      </c>
      <c r="HUY600" s="2" t="s">
        <v>943</v>
      </c>
      <c r="HUZ600" s="2" t="s">
        <v>943</v>
      </c>
      <c r="HVA600" s="2" t="s">
        <v>943</v>
      </c>
      <c r="HVB600" s="2" t="s">
        <v>943</v>
      </c>
      <c r="HVC600" s="2" t="s">
        <v>943</v>
      </c>
      <c r="HVD600" s="2" t="s">
        <v>943</v>
      </c>
      <c r="HVE600" s="2" t="s">
        <v>943</v>
      </c>
      <c r="HVF600" s="2" t="s">
        <v>943</v>
      </c>
      <c r="HVG600" s="2" t="s">
        <v>943</v>
      </c>
      <c r="HVH600" s="2" t="s">
        <v>943</v>
      </c>
      <c r="HVI600" s="2" t="s">
        <v>943</v>
      </c>
      <c r="HVJ600" s="2" t="s">
        <v>943</v>
      </c>
      <c r="HVK600" s="2" t="s">
        <v>943</v>
      </c>
      <c r="HVL600" s="2" t="s">
        <v>943</v>
      </c>
      <c r="HVM600" s="2" t="s">
        <v>943</v>
      </c>
      <c r="HVN600" s="2" t="s">
        <v>943</v>
      </c>
      <c r="HVO600" s="2" t="s">
        <v>943</v>
      </c>
      <c r="HVP600" s="2" t="s">
        <v>943</v>
      </c>
      <c r="HVQ600" s="2" t="s">
        <v>943</v>
      </c>
      <c r="HVR600" s="2" t="s">
        <v>943</v>
      </c>
      <c r="HVS600" s="2" t="s">
        <v>943</v>
      </c>
      <c r="HVT600" s="2" t="s">
        <v>943</v>
      </c>
      <c r="HVU600" s="2" t="s">
        <v>943</v>
      </c>
      <c r="HVV600" s="2" t="s">
        <v>943</v>
      </c>
      <c r="HVW600" s="2" t="s">
        <v>943</v>
      </c>
      <c r="HVX600" s="2" t="s">
        <v>943</v>
      </c>
      <c r="HVY600" s="2" t="s">
        <v>943</v>
      </c>
      <c r="HVZ600" s="2" t="s">
        <v>943</v>
      </c>
      <c r="HWA600" s="2" t="s">
        <v>943</v>
      </c>
      <c r="HWB600" s="2" t="s">
        <v>943</v>
      </c>
      <c r="HWC600" s="2" t="s">
        <v>943</v>
      </c>
      <c r="HWD600" s="2" t="s">
        <v>943</v>
      </c>
      <c r="HWE600" s="2" t="s">
        <v>943</v>
      </c>
      <c r="HWF600" s="2" t="s">
        <v>943</v>
      </c>
      <c r="HWG600" s="2" t="s">
        <v>943</v>
      </c>
      <c r="HWH600" s="2" t="s">
        <v>943</v>
      </c>
      <c r="HWI600" s="2" t="s">
        <v>943</v>
      </c>
      <c r="HWJ600" s="2" t="s">
        <v>943</v>
      </c>
      <c r="HWK600" s="2" t="s">
        <v>943</v>
      </c>
      <c r="HWL600" s="2" t="s">
        <v>943</v>
      </c>
      <c r="HWM600" s="2" t="s">
        <v>943</v>
      </c>
      <c r="HWN600" s="2" t="s">
        <v>943</v>
      </c>
      <c r="HWO600" s="2" t="s">
        <v>943</v>
      </c>
      <c r="HWP600" s="2" t="s">
        <v>943</v>
      </c>
      <c r="HWQ600" s="2" t="s">
        <v>943</v>
      </c>
      <c r="HWR600" s="2" t="s">
        <v>943</v>
      </c>
      <c r="HWS600" s="2" t="s">
        <v>943</v>
      </c>
      <c r="HWT600" s="2" t="s">
        <v>943</v>
      </c>
      <c r="HWU600" s="2" t="s">
        <v>943</v>
      </c>
      <c r="HWV600" s="2" t="s">
        <v>943</v>
      </c>
      <c r="HWW600" s="2" t="s">
        <v>943</v>
      </c>
      <c r="HWX600" s="2" t="s">
        <v>943</v>
      </c>
      <c r="HWY600" s="2" t="s">
        <v>943</v>
      </c>
      <c r="HWZ600" s="2" t="s">
        <v>943</v>
      </c>
      <c r="HXA600" s="2" t="s">
        <v>943</v>
      </c>
      <c r="HXB600" s="2" t="s">
        <v>943</v>
      </c>
      <c r="HXC600" s="2" t="s">
        <v>943</v>
      </c>
      <c r="HXD600" s="2" t="s">
        <v>943</v>
      </c>
      <c r="HXE600" s="2" t="s">
        <v>943</v>
      </c>
      <c r="HXF600" s="2" t="s">
        <v>943</v>
      </c>
      <c r="HXG600" s="2" t="s">
        <v>943</v>
      </c>
      <c r="HXH600" s="2" t="s">
        <v>943</v>
      </c>
      <c r="HXI600" s="2" t="s">
        <v>943</v>
      </c>
      <c r="HXJ600" s="2" t="s">
        <v>943</v>
      </c>
      <c r="HXK600" s="2" t="s">
        <v>943</v>
      </c>
      <c r="HXL600" s="2" t="s">
        <v>943</v>
      </c>
      <c r="HXM600" s="2" t="s">
        <v>943</v>
      </c>
      <c r="HXN600" s="2" t="s">
        <v>943</v>
      </c>
      <c r="HXO600" s="2" t="s">
        <v>943</v>
      </c>
      <c r="HXP600" s="2" t="s">
        <v>943</v>
      </c>
      <c r="HXQ600" s="2" t="s">
        <v>943</v>
      </c>
      <c r="HXR600" s="2" t="s">
        <v>943</v>
      </c>
      <c r="HXS600" s="2" t="s">
        <v>943</v>
      </c>
      <c r="HXT600" s="2" t="s">
        <v>943</v>
      </c>
      <c r="HXU600" s="2" t="s">
        <v>943</v>
      </c>
      <c r="HXV600" s="2" t="s">
        <v>943</v>
      </c>
      <c r="HXW600" s="2" t="s">
        <v>943</v>
      </c>
      <c r="HXX600" s="2" t="s">
        <v>943</v>
      </c>
      <c r="HXY600" s="2" t="s">
        <v>943</v>
      </c>
      <c r="HXZ600" s="2" t="s">
        <v>943</v>
      </c>
      <c r="HYA600" s="2" t="s">
        <v>943</v>
      </c>
      <c r="HYB600" s="2" t="s">
        <v>943</v>
      </c>
      <c r="HYC600" s="2" t="s">
        <v>943</v>
      </c>
      <c r="HYD600" s="2" t="s">
        <v>943</v>
      </c>
      <c r="HYE600" s="2" t="s">
        <v>943</v>
      </c>
      <c r="HYF600" s="2" t="s">
        <v>943</v>
      </c>
      <c r="HYG600" s="2" t="s">
        <v>943</v>
      </c>
      <c r="HYH600" s="2" t="s">
        <v>943</v>
      </c>
      <c r="HYI600" s="2" t="s">
        <v>943</v>
      </c>
      <c r="HYJ600" s="2" t="s">
        <v>943</v>
      </c>
      <c r="HYK600" s="2" t="s">
        <v>943</v>
      </c>
      <c r="HYL600" s="2" t="s">
        <v>943</v>
      </c>
      <c r="HYM600" s="2" t="s">
        <v>943</v>
      </c>
      <c r="HYN600" s="2" t="s">
        <v>943</v>
      </c>
      <c r="HYO600" s="2" t="s">
        <v>943</v>
      </c>
      <c r="HYP600" s="2" t="s">
        <v>943</v>
      </c>
      <c r="HYQ600" s="2" t="s">
        <v>943</v>
      </c>
      <c r="HYR600" s="2" t="s">
        <v>943</v>
      </c>
      <c r="HYS600" s="2" t="s">
        <v>943</v>
      </c>
      <c r="HYT600" s="2" t="s">
        <v>943</v>
      </c>
      <c r="HYU600" s="2" t="s">
        <v>943</v>
      </c>
      <c r="HYV600" s="2" t="s">
        <v>943</v>
      </c>
      <c r="HYW600" s="2" t="s">
        <v>943</v>
      </c>
      <c r="HYX600" s="2" t="s">
        <v>943</v>
      </c>
      <c r="HYY600" s="2" t="s">
        <v>943</v>
      </c>
      <c r="HYZ600" s="2" t="s">
        <v>943</v>
      </c>
      <c r="HZA600" s="2" t="s">
        <v>943</v>
      </c>
      <c r="HZB600" s="2" t="s">
        <v>943</v>
      </c>
      <c r="HZC600" s="2" t="s">
        <v>943</v>
      </c>
      <c r="HZD600" s="2" t="s">
        <v>943</v>
      </c>
      <c r="HZE600" s="2" t="s">
        <v>943</v>
      </c>
      <c r="HZF600" s="2" t="s">
        <v>943</v>
      </c>
      <c r="HZG600" s="2" t="s">
        <v>943</v>
      </c>
      <c r="HZH600" s="2" t="s">
        <v>943</v>
      </c>
      <c r="HZI600" s="2" t="s">
        <v>943</v>
      </c>
      <c r="HZJ600" s="2" t="s">
        <v>943</v>
      </c>
      <c r="HZK600" s="2" t="s">
        <v>943</v>
      </c>
      <c r="HZL600" s="2" t="s">
        <v>943</v>
      </c>
      <c r="HZM600" s="2" t="s">
        <v>943</v>
      </c>
      <c r="HZN600" s="2" t="s">
        <v>943</v>
      </c>
      <c r="HZO600" s="2" t="s">
        <v>943</v>
      </c>
      <c r="HZP600" s="2" t="s">
        <v>943</v>
      </c>
      <c r="HZQ600" s="2" t="s">
        <v>943</v>
      </c>
      <c r="HZR600" s="2" t="s">
        <v>943</v>
      </c>
      <c r="HZS600" s="2" t="s">
        <v>943</v>
      </c>
      <c r="HZT600" s="2" t="s">
        <v>943</v>
      </c>
      <c r="HZU600" s="2" t="s">
        <v>943</v>
      </c>
      <c r="HZV600" s="2" t="s">
        <v>943</v>
      </c>
      <c r="HZW600" s="2" t="s">
        <v>943</v>
      </c>
      <c r="HZX600" s="2" t="s">
        <v>943</v>
      </c>
      <c r="HZY600" s="2" t="s">
        <v>943</v>
      </c>
      <c r="HZZ600" s="2" t="s">
        <v>943</v>
      </c>
      <c r="IAA600" s="2" t="s">
        <v>943</v>
      </c>
      <c r="IAB600" s="2" t="s">
        <v>943</v>
      </c>
      <c r="IAC600" s="2" t="s">
        <v>943</v>
      </c>
      <c r="IAD600" s="2" t="s">
        <v>943</v>
      </c>
      <c r="IAE600" s="2" t="s">
        <v>943</v>
      </c>
      <c r="IAF600" s="2" t="s">
        <v>943</v>
      </c>
      <c r="IAG600" s="2" t="s">
        <v>943</v>
      </c>
      <c r="IAH600" s="2" t="s">
        <v>943</v>
      </c>
      <c r="IAI600" s="2" t="s">
        <v>943</v>
      </c>
      <c r="IAJ600" s="2" t="s">
        <v>943</v>
      </c>
      <c r="IAK600" s="2" t="s">
        <v>943</v>
      </c>
      <c r="IAL600" s="2" t="s">
        <v>943</v>
      </c>
      <c r="IAM600" s="2" t="s">
        <v>943</v>
      </c>
      <c r="IAN600" s="2" t="s">
        <v>943</v>
      </c>
      <c r="IAO600" s="2" t="s">
        <v>943</v>
      </c>
      <c r="IAP600" s="2" t="s">
        <v>943</v>
      </c>
      <c r="IAQ600" s="2" t="s">
        <v>943</v>
      </c>
      <c r="IAR600" s="2" t="s">
        <v>943</v>
      </c>
      <c r="IAS600" s="2" t="s">
        <v>943</v>
      </c>
      <c r="IAT600" s="2" t="s">
        <v>943</v>
      </c>
      <c r="IAU600" s="2" t="s">
        <v>943</v>
      </c>
      <c r="IAV600" s="2" t="s">
        <v>943</v>
      </c>
      <c r="IAW600" s="2" t="s">
        <v>943</v>
      </c>
      <c r="IAX600" s="2" t="s">
        <v>943</v>
      </c>
      <c r="IAY600" s="2" t="s">
        <v>943</v>
      </c>
      <c r="IAZ600" s="2" t="s">
        <v>943</v>
      </c>
      <c r="IBA600" s="2" t="s">
        <v>943</v>
      </c>
      <c r="IBB600" s="2" t="s">
        <v>943</v>
      </c>
      <c r="IBC600" s="2" t="s">
        <v>943</v>
      </c>
      <c r="IBD600" s="2" t="s">
        <v>943</v>
      </c>
      <c r="IBE600" s="2" t="s">
        <v>943</v>
      </c>
      <c r="IBF600" s="2" t="s">
        <v>943</v>
      </c>
      <c r="IBG600" s="2" t="s">
        <v>943</v>
      </c>
      <c r="IBH600" s="2" t="s">
        <v>943</v>
      </c>
      <c r="IBI600" s="2" t="s">
        <v>943</v>
      </c>
      <c r="IBJ600" s="2" t="s">
        <v>943</v>
      </c>
      <c r="IBK600" s="2" t="s">
        <v>943</v>
      </c>
      <c r="IBL600" s="2" t="s">
        <v>943</v>
      </c>
      <c r="IBM600" s="2" t="s">
        <v>943</v>
      </c>
      <c r="IBN600" s="2" t="s">
        <v>943</v>
      </c>
      <c r="IBO600" s="2" t="s">
        <v>943</v>
      </c>
      <c r="IBP600" s="2" t="s">
        <v>943</v>
      </c>
      <c r="IBQ600" s="2" t="s">
        <v>943</v>
      </c>
      <c r="IBR600" s="2" t="s">
        <v>943</v>
      </c>
      <c r="IBS600" s="2" t="s">
        <v>943</v>
      </c>
      <c r="IBT600" s="2" t="s">
        <v>943</v>
      </c>
      <c r="IBU600" s="2" t="s">
        <v>943</v>
      </c>
      <c r="IBV600" s="2" t="s">
        <v>943</v>
      </c>
      <c r="IBW600" s="2" t="s">
        <v>943</v>
      </c>
      <c r="IBX600" s="2" t="s">
        <v>943</v>
      </c>
      <c r="IBY600" s="2" t="s">
        <v>943</v>
      </c>
      <c r="IBZ600" s="2" t="s">
        <v>943</v>
      </c>
      <c r="ICA600" s="2" t="s">
        <v>943</v>
      </c>
      <c r="ICB600" s="2" t="s">
        <v>943</v>
      </c>
      <c r="ICC600" s="2" t="s">
        <v>943</v>
      </c>
      <c r="ICD600" s="2" t="s">
        <v>943</v>
      </c>
      <c r="ICE600" s="2" t="s">
        <v>943</v>
      </c>
      <c r="ICF600" s="2" t="s">
        <v>943</v>
      </c>
      <c r="ICG600" s="2" t="s">
        <v>943</v>
      </c>
      <c r="ICH600" s="2" t="s">
        <v>943</v>
      </c>
      <c r="ICI600" s="2" t="s">
        <v>943</v>
      </c>
      <c r="ICJ600" s="2" t="s">
        <v>943</v>
      </c>
      <c r="ICK600" s="2" t="s">
        <v>943</v>
      </c>
      <c r="ICL600" s="2" t="s">
        <v>943</v>
      </c>
      <c r="ICM600" s="2" t="s">
        <v>943</v>
      </c>
      <c r="ICN600" s="2" t="s">
        <v>943</v>
      </c>
      <c r="ICO600" s="2" t="s">
        <v>943</v>
      </c>
      <c r="ICP600" s="2" t="s">
        <v>943</v>
      </c>
      <c r="ICQ600" s="2" t="s">
        <v>943</v>
      </c>
      <c r="ICR600" s="2" t="s">
        <v>943</v>
      </c>
      <c r="ICS600" s="2" t="s">
        <v>943</v>
      </c>
      <c r="ICT600" s="2" t="s">
        <v>943</v>
      </c>
      <c r="ICU600" s="2" t="s">
        <v>943</v>
      </c>
      <c r="ICV600" s="2" t="s">
        <v>943</v>
      </c>
      <c r="ICW600" s="2" t="s">
        <v>943</v>
      </c>
      <c r="ICX600" s="2" t="s">
        <v>943</v>
      </c>
      <c r="ICY600" s="2" t="s">
        <v>943</v>
      </c>
      <c r="ICZ600" s="2" t="s">
        <v>943</v>
      </c>
      <c r="IDA600" s="2" t="s">
        <v>943</v>
      </c>
      <c r="IDB600" s="2" t="s">
        <v>943</v>
      </c>
      <c r="IDC600" s="2" t="s">
        <v>943</v>
      </c>
      <c r="IDD600" s="2" t="s">
        <v>943</v>
      </c>
      <c r="IDE600" s="2" t="s">
        <v>943</v>
      </c>
      <c r="IDF600" s="2" t="s">
        <v>943</v>
      </c>
      <c r="IDG600" s="2" t="s">
        <v>943</v>
      </c>
      <c r="IDH600" s="2" t="s">
        <v>943</v>
      </c>
      <c r="IDI600" s="2" t="s">
        <v>943</v>
      </c>
      <c r="IDJ600" s="2" t="s">
        <v>943</v>
      </c>
      <c r="IDK600" s="2" t="s">
        <v>943</v>
      </c>
      <c r="IDL600" s="2" t="s">
        <v>943</v>
      </c>
      <c r="IDM600" s="2" t="s">
        <v>943</v>
      </c>
      <c r="IDN600" s="2" t="s">
        <v>943</v>
      </c>
      <c r="IDO600" s="2" t="s">
        <v>943</v>
      </c>
      <c r="IDP600" s="2" t="s">
        <v>943</v>
      </c>
      <c r="IDQ600" s="2" t="s">
        <v>943</v>
      </c>
      <c r="IDR600" s="2" t="s">
        <v>943</v>
      </c>
      <c r="IDS600" s="2" t="s">
        <v>943</v>
      </c>
      <c r="IDT600" s="2" t="s">
        <v>943</v>
      </c>
      <c r="IDU600" s="2" t="s">
        <v>943</v>
      </c>
      <c r="IDV600" s="2" t="s">
        <v>943</v>
      </c>
      <c r="IDW600" s="2" t="s">
        <v>943</v>
      </c>
      <c r="IDX600" s="2" t="s">
        <v>943</v>
      </c>
      <c r="IDY600" s="2" t="s">
        <v>943</v>
      </c>
      <c r="IDZ600" s="2" t="s">
        <v>943</v>
      </c>
      <c r="IEA600" s="2" t="s">
        <v>943</v>
      </c>
      <c r="IEB600" s="2" t="s">
        <v>943</v>
      </c>
      <c r="IEC600" s="2" t="s">
        <v>943</v>
      </c>
      <c r="IED600" s="2" t="s">
        <v>943</v>
      </c>
      <c r="IEE600" s="2" t="s">
        <v>943</v>
      </c>
      <c r="IEF600" s="2" t="s">
        <v>943</v>
      </c>
      <c r="IEG600" s="2" t="s">
        <v>943</v>
      </c>
      <c r="IEH600" s="2" t="s">
        <v>943</v>
      </c>
      <c r="IEI600" s="2" t="s">
        <v>943</v>
      </c>
      <c r="IEJ600" s="2" t="s">
        <v>943</v>
      </c>
      <c r="IEK600" s="2" t="s">
        <v>943</v>
      </c>
      <c r="IEL600" s="2" t="s">
        <v>943</v>
      </c>
      <c r="IEM600" s="2" t="s">
        <v>943</v>
      </c>
      <c r="IEN600" s="2" t="s">
        <v>943</v>
      </c>
      <c r="IEO600" s="2" t="s">
        <v>943</v>
      </c>
      <c r="IEP600" s="2" t="s">
        <v>943</v>
      </c>
      <c r="IEQ600" s="2" t="s">
        <v>943</v>
      </c>
      <c r="IER600" s="2" t="s">
        <v>943</v>
      </c>
      <c r="IES600" s="2" t="s">
        <v>943</v>
      </c>
      <c r="IET600" s="2" t="s">
        <v>943</v>
      </c>
      <c r="IEU600" s="2" t="s">
        <v>943</v>
      </c>
      <c r="IEV600" s="2" t="s">
        <v>943</v>
      </c>
      <c r="IEW600" s="2" t="s">
        <v>943</v>
      </c>
      <c r="IEX600" s="2" t="s">
        <v>943</v>
      </c>
      <c r="IEY600" s="2" t="s">
        <v>943</v>
      </c>
      <c r="IEZ600" s="2" t="s">
        <v>943</v>
      </c>
      <c r="IFA600" s="2" t="s">
        <v>943</v>
      </c>
      <c r="IFB600" s="2" t="s">
        <v>943</v>
      </c>
      <c r="IFC600" s="2" t="s">
        <v>943</v>
      </c>
      <c r="IFD600" s="2" t="s">
        <v>943</v>
      </c>
      <c r="IFE600" s="2" t="s">
        <v>943</v>
      </c>
      <c r="IFF600" s="2" t="s">
        <v>943</v>
      </c>
      <c r="IFG600" s="2" t="s">
        <v>943</v>
      </c>
      <c r="IFH600" s="2" t="s">
        <v>943</v>
      </c>
      <c r="IFI600" s="2" t="s">
        <v>943</v>
      </c>
      <c r="IFJ600" s="2" t="s">
        <v>943</v>
      </c>
      <c r="IFK600" s="2" t="s">
        <v>943</v>
      </c>
      <c r="IFL600" s="2" t="s">
        <v>943</v>
      </c>
      <c r="IFM600" s="2" t="s">
        <v>943</v>
      </c>
      <c r="IFN600" s="2" t="s">
        <v>943</v>
      </c>
      <c r="IFO600" s="2" t="s">
        <v>943</v>
      </c>
      <c r="IFP600" s="2" t="s">
        <v>943</v>
      </c>
      <c r="IFQ600" s="2" t="s">
        <v>943</v>
      </c>
      <c r="IFR600" s="2" t="s">
        <v>943</v>
      </c>
      <c r="IFS600" s="2" t="s">
        <v>943</v>
      </c>
      <c r="IFT600" s="2" t="s">
        <v>943</v>
      </c>
      <c r="IFU600" s="2" t="s">
        <v>943</v>
      </c>
      <c r="IFV600" s="2" t="s">
        <v>943</v>
      </c>
      <c r="IFW600" s="2" t="s">
        <v>943</v>
      </c>
      <c r="IFX600" s="2" t="s">
        <v>943</v>
      </c>
      <c r="IFY600" s="2" t="s">
        <v>943</v>
      </c>
      <c r="IFZ600" s="2" t="s">
        <v>943</v>
      </c>
      <c r="IGA600" s="2" t="s">
        <v>943</v>
      </c>
      <c r="IGB600" s="2" t="s">
        <v>943</v>
      </c>
      <c r="IGC600" s="2" t="s">
        <v>943</v>
      </c>
      <c r="IGD600" s="2" t="s">
        <v>943</v>
      </c>
      <c r="IGE600" s="2" t="s">
        <v>943</v>
      </c>
      <c r="IGF600" s="2" t="s">
        <v>943</v>
      </c>
      <c r="IGG600" s="2" t="s">
        <v>943</v>
      </c>
      <c r="IGH600" s="2" t="s">
        <v>943</v>
      </c>
      <c r="IGI600" s="2" t="s">
        <v>943</v>
      </c>
      <c r="IGJ600" s="2" t="s">
        <v>943</v>
      </c>
      <c r="IGK600" s="2" t="s">
        <v>943</v>
      </c>
      <c r="IGL600" s="2" t="s">
        <v>943</v>
      </c>
      <c r="IGM600" s="2" t="s">
        <v>943</v>
      </c>
      <c r="IGN600" s="2" t="s">
        <v>943</v>
      </c>
      <c r="IGO600" s="2" t="s">
        <v>943</v>
      </c>
      <c r="IGP600" s="2" t="s">
        <v>943</v>
      </c>
      <c r="IGQ600" s="2" t="s">
        <v>943</v>
      </c>
      <c r="IGR600" s="2" t="s">
        <v>943</v>
      </c>
      <c r="IGS600" s="2" t="s">
        <v>943</v>
      </c>
      <c r="IGT600" s="2" t="s">
        <v>943</v>
      </c>
      <c r="IGU600" s="2" t="s">
        <v>943</v>
      </c>
      <c r="IGV600" s="2" t="s">
        <v>943</v>
      </c>
      <c r="IGW600" s="2" t="s">
        <v>943</v>
      </c>
      <c r="IGX600" s="2" t="s">
        <v>943</v>
      </c>
      <c r="IGY600" s="2" t="s">
        <v>943</v>
      </c>
      <c r="IGZ600" s="2" t="s">
        <v>943</v>
      </c>
      <c r="IHA600" s="2" t="s">
        <v>943</v>
      </c>
      <c r="IHB600" s="2" t="s">
        <v>943</v>
      </c>
      <c r="IHC600" s="2" t="s">
        <v>943</v>
      </c>
      <c r="IHD600" s="2" t="s">
        <v>943</v>
      </c>
      <c r="IHE600" s="2" t="s">
        <v>943</v>
      </c>
      <c r="IHF600" s="2" t="s">
        <v>943</v>
      </c>
      <c r="IHG600" s="2" t="s">
        <v>943</v>
      </c>
      <c r="IHH600" s="2" t="s">
        <v>943</v>
      </c>
      <c r="IHI600" s="2" t="s">
        <v>943</v>
      </c>
      <c r="IHJ600" s="2" t="s">
        <v>943</v>
      </c>
      <c r="IHK600" s="2" t="s">
        <v>943</v>
      </c>
      <c r="IHL600" s="2" t="s">
        <v>943</v>
      </c>
      <c r="IHM600" s="2" t="s">
        <v>943</v>
      </c>
      <c r="IHN600" s="2" t="s">
        <v>943</v>
      </c>
      <c r="IHO600" s="2" t="s">
        <v>943</v>
      </c>
      <c r="IHP600" s="2" t="s">
        <v>943</v>
      </c>
      <c r="IHQ600" s="2" t="s">
        <v>943</v>
      </c>
      <c r="IHR600" s="2" t="s">
        <v>943</v>
      </c>
      <c r="IHS600" s="2" t="s">
        <v>943</v>
      </c>
      <c r="IHT600" s="2" t="s">
        <v>943</v>
      </c>
      <c r="IHU600" s="2" t="s">
        <v>943</v>
      </c>
      <c r="IHV600" s="2" t="s">
        <v>943</v>
      </c>
      <c r="IHW600" s="2" t="s">
        <v>943</v>
      </c>
      <c r="IHX600" s="2" t="s">
        <v>943</v>
      </c>
      <c r="IHY600" s="2" t="s">
        <v>943</v>
      </c>
      <c r="IHZ600" s="2" t="s">
        <v>943</v>
      </c>
      <c r="IIA600" s="2" t="s">
        <v>943</v>
      </c>
      <c r="IIB600" s="2" t="s">
        <v>943</v>
      </c>
      <c r="IIC600" s="2" t="s">
        <v>943</v>
      </c>
      <c r="IID600" s="2" t="s">
        <v>943</v>
      </c>
      <c r="IIE600" s="2" t="s">
        <v>943</v>
      </c>
      <c r="IIF600" s="2" t="s">
        <v>943</v>
      </c>
      <c r="IIG600" s="2" t="s">
        <v>943</v>
      </c>
      <c r="IIH600" s="2" t="s">
        <v>943</v>
      </c>
      <c r="III600" s="2" t="s">
        <v>943</v>
      </c>
      <c r="IIJ600" s="2" t="s">
        <v>943</v>
      </c>
      <c r="IIK600" s="2" t="s">
        <v>943</v>
      </c>
      <c r="IIL600" s="2" t="s">
        <v>943</v>
      </c>
      <c r="IIM600" s="2" t="s">
        <v>943</v>
      </c>
      <c r="IIN600" s="2" t="s">
        <v>943</v>
      </c>
      <c r="IIO600" s="2" t="s">
        <v>943</v>
      </c>
      <c r="IIP600" s="2" t="s">
        <v>943</v>
      </c>
      <c r="IIQ600" s="2" t="s">
        <v>943</v>
      </c>
      <c r="IIR600" s="2" t="s">
        <v>943</v>
      </c>
      <c r="IIS600" s="2" t="s">
        <v>943</v>
      </c>
      <c r="IIT600" s="2" t="s">
        <v>943</v>
      </c>
      <c r="IIU600" s="2" t="s">
        <v>943</v>
      </c>
      <c r="IIV600" s="2" t="s">
        <v>943</v>
      </c>
      <c r="IIW600" s="2" t="s">
        <v>943</v>
      </c>
      <c r="IIX600" s="2" t="s">
        <v>943</v>
      </c>
      <c r="IIY600" s="2" t="s">
        <v>943</v>
      </c>
      <c r="IIZ600" s="2" t="s">
        <v>943</v>
      </c>
      <c r="IJA600" s="2" t="s">
        <v>943</v>
      </c>
      <c r="IJB600" s="2" t="s">
        <v>943</v>
      </c>
      <c r="IJC600" s="2" t="s">
        <v>943</v>
      </c>
      <c r="IJD600" s="2" t="s">
        <v>943</v>
      </c>
      <c r="IJE600" s="2" t="s">
        <v>943</v>
      </c>
      <c r="IJF600" s="2" t="s">
        <v>943</v>
      </c>
      <c r="IJG600" s="2" t="s">
        <v>943</v>
      </c>
      <c r="IJH600" s="2" t="s">
        <v>943</v>
      </c>
      <c r="IJI600" s="2" t="s">
        <v>943</v>
      </c>
      <c r="IJJ600" s="2" t="s">
        <v>943</v>
      </c>
      <c r="IJK600" s="2" t="s">
        <v>943</v>
      </c>
      <c r="IJL600" s="2" t="s">
        <v>943</v>
      </c>
      <c r="IJM600" s="2" t="s">
        <v>943</v>
      </c>
      <c r="IJN600" s="2" t="s">
        <v>943</v>
      </c>
      <c r="IJO600" s="2" t="s">
        <v>943</v>
      </c>
      <c r="IJP600" s="2" t="s">
        <v>943</v>
      </c>
      <c r="IJQ600" s="2" t="s">
        <v>943</v>
      </c>
      <c r="IJR600" s="2" t="s">
        <v>943</v>
      </c>
      <c r="IJS600" s="2" t="s">
        <v>943</v>
      </c>
      <c r="IJT600" s="2" t="s">
        <v>943</v>
      </c>
      <c r="IJU600" s="2" t="s">
        <v>943</v>
      </c>
      <c r="IJV600" s="2" t="s">
        <v>943</v>
      </c>
      <c r="IJW600" s="2" t="s">
        <v>943</v>
      </c>
      <c r="IJX600" s="2" t="s">
        <v>943</v>
      </c>
      <c r="IJY600" s="2" t="s">
        <v>943</v>
      </c>
      <c r="IJZ600" s="2" t="s">
        <v>943</v>
      </c>
      <c r="IKA600" s="2" t="s">
        <v>943</v>
      </c>
      <c r="IKB600" s="2" t="s">
        <v>943</v>
      </c>
      <c r="IKC600" s="2" t="s">
        <v>943</v>
      </c>
      <c r="IKD600" s="2" t="s">
        <v>943</v>
      </c>
      <c r="IKE600" s="2" t="s">
        <v>943</v>
      </c>
      <c r="IKF600" s="2" t="s">
        <v>943</v>
      </c>
      <c r="IKG600" s="2" t="s">
        <v>943</v>
      </c>
      <c r="IKH600" s="2" t="s">
        <v>943</v>
      </c>
      <c r="IKI600" s="2" t="s">
        <v>943</v>
      </c>
      <c r="IKJ600" s="2" t="s">
        <v>943</v>
      </c>
      <c r="IKK600" s="2" t="s">
        <v>943</v>
      </c>
      <c r="IKL600" s="2" t="s">
        <v>943</v>
      </c>
      <c r="IKM600" s="2" t="s">
        <v>943</v>
      </c>
      <c r="IKN600" s="2" t="s">
        <v>943</v>
      </c>
      <c r="IKO600" s="2" t="s">
        <v>943</v>
      </c>
      <c r="IKP600" s="2" t="s">
        <v>943</v>
      </c>
      <c r="IKQ600" s="2" t="s">
        <v>943</v>
      </c>
      <c r="IKR600" s="2" t="s">
        <v>943</v>
      </c>
      <c r="IKS600" s="2" t="s">
        <v>943</v>
      </c>
      <c r="IKT600" s="2" t="s">
        <v>943</v>
      </c>
      <c r="IKU600" s="2" t="s">
        <v>943</v>
      </c>
      <c r="IKV600" s="2" t="s">
        <v>943</v>
      </c>
      <c r="IKW600" s="2" t="s">
        <v>943</v>
      </c>
      <c r="IKX600" s="2" t="s">
        <v>943</v>
      </c>
      <c r="IKY600" s="2" t="s">
        <v>943</v>
      </c>
      <c r="IKZ600" s="2" t="s">
        <v>943</v>
      </c>
      <c r="ILA600" s="2" t="s">
        <v>943</v>
      </c>
      <c r="ILB600" s="2" t="s">
        <v>943</v>
      </c>
      <c r="ILC600" s="2" t="s">
        <v>943</v>
      </c>
      <c r="ILD600" s="2" t="s">
        <v>943</v>
      </c>
      <c r="ILE600" s="2" t="s">
        <v>943</v>
      </c>
      <c r="ILF600" s="2" t="s">
        <v>943</v>
      </c>
      <c r="ILG600" s="2" t="s">
        <v>943</v>
      </c>
      <c r="ILH600" s="2" t="s">
        <v>943</v>
      </c>
      <c r="ILI600" s="2" t="s">
        <v>943</v>
      </c>
      <c r="ILJ600" s="2" t="s">
        <v>943</v>
      </c>
      <c r="ILK600" s="2" t="s">
        <v>943</v>
      </c>
      <c r="ILL600" s="2" t="s">
        <v>943</v>
      </c>
      <c r="ILM600" s="2" t="s">
        <v>943</v>
      </c>
      <c r="ILN600" s="2" t="s">
        <v>943</v>
      </c>
      <c r="ILO600" s="2" t="s">
        <v>943</v>
      </c>
      <c r="ILP600" s="2" t="s">
        <v>943</v>
      </c>
      <c r="ILQ600" s="2" t="s">
        <v>943</v>
      </c>
      <c r="ILR600" s="2" t="s">
        <v>943</v>
      </c>
      <c r="ILS600" s="2" t="s">
        <v>943</v>
      </c>
      <c r="ILT600" s="2" t="s">
        <v>943</v>
      </c>
      <c r="ILU600" s="2" t="s">
        <v>943</v>
      </c>
      <c r="ILV600" s="2" t="s">
        <v>943</v>
      </c>
      <c r="ILW600" s="2" t="s">
        <v>943</v>
      </c>
      <c r="ILX600" s="2" t="s">
        <v>943</v>
      </c>
      <c r="ILY600" s="2" t="s">
        <v>943</v>
      </c>
      <c r="ILZ600" s="2" t="s">
        <v>943</v>
      </c>
      <c r="IMA600" s="2" t="s">
        <v>943</v>
      </c>
      <c r="IMB600" s="2" t="s">
        <v>943</v>
      </c>
      <c r="IMC600" s="2" t="s">
        <v>943</v>
      </c>
      <c r="IMD600" s="2" t="s">
        <v>943</v>
      </c>
      <c r="IME600" s="2" t="s">
        <v>943</v>
      </c>
      <c r="IMF600" s="2" t="s">
        <v>943</v>
      </c>
      <c r="IMG600" s="2" t="s">
        <v>943</v>
      </c>
      <c r="IMH600" s="2" t="s">
        <v>943</v>
      </c>
      <c r="IMI600" s="2" t="s">
        <v>943</v>
      </c>
      <c r="IMJ600" s="2" t="s">
        <v>943</v>
      </c>
      <c r="IMK600" s="2" t="s">
        <v>943</v>
      </c>
      <c r="IML600" s="2" t="s">
        <v>943</v>
      </c>
      <c r="IMM600" s="2" t="s">
        <v>943</v>
      </c>
      <c r="IMN600" s="2" t="s">
        <v>943</v>
      </c>
      <c r="IMO600" s="2" t="s">
        <v>943</v>
      </c>
      <c r="IMP600" s="2" t="s">
        <v>943</v>
      </c>
      <c r="IMQ600" s="2" t="s">
        <v>943</v>
      </c>
      <c r="IMR600" s="2" t="s">
        <v>943</v>
      </c>
      <c r="IMS600" s="2" t="s">
        <v>943</v>
      </c>
      <c r="IMT600" s="2" t="s">
        <v>943</v>
      </c>
      <c r="IMU600" s="2" t="s">
        <v>943</v>
      </c>
      <c r="IMV600" s="2" t="s">
        <v>943</v>
      </c>
      <c r="IMW600" s="2" t="s">
        <v>943</v>
      </c>
      <c r="IMX600" s="2" t="s">
        <v>943</v>
      </c>
      <c r="IMY600" s="2" t="s">
        <v>943</v>
      </c>
      <c r="IMZ600" s="2" t="s">
        <v>943</v>
      </c>
      <c r="INA600" s="2" t="s">
        <v>943</v>
      </c>
      <c r="INB600" s="2" t="s">
        <v>943</v>
      </c>
      <c r="INC600" s="2" t="s">
        <v>943</v>
      </c>
      <c r="IND600" s="2" t="s">
        <v>943</v>
      </c>
      <c r="INE600" s="2" t="s">
        <v>943</v>
      </c>
      <c r="INF600" s="2" t="s">
        <v>943</v>
      </c>
      <c r="ING600" s="2" t="s">
        <v>943</v>
      </c>
      <c r="INH600" s="2" t="s">
        <v>943</v>
      </c>
      <c r="INI600" s="2" t="s">
        <v>943</v>
      </c>
      <c r="INJ600" s="2" t="s">
        <v>943</v>
      </c>
      <c r="INK600" s="2" t="s">
        <v>943</v>
      </c>
      <c r="INL600" s="2" t="s">
        <v>943</v>
      </c>
      <c r="INM600" s="2" t="s">
        <v>943</v>
      </c>
      <c r="INN600" s="2" t="s">
        <v>943</v>
      </c>
      <c r="INO600" s="2" t="s">
        <v>943</v>
      </c>
      <c r="INP600" s="2" t="s">
        <v>943</v>
      </c>
      <c r="INQ600" s="2" t="s">
        <v>943</v>
      </c>
      <c r="INR600" s="2" t="s">
        <v>943</v>
      </c>
      <c r="INS600" s="2" t="s">
        <v>943</v>
      </c>
      <c r="INT600" s="2" t="s">
        <v>943</v>
      </c>
      <c r="INU600" s="2" t="s">
        <v>943</v>
      </c>
      <c r="INV600" s="2" t="s">
        <v>943</v>
      </c>
      <c r="INW600" s="2" t="s">
        <v>943</v>
      </c>
      <c r="INX600" s="2" t="s">
        <v>943</v>
      </c>
      <c r="INY600" s="2" t="s">
        <v>943</v>
      </c>
      <c r="INZ600" s="2" t="s">
        <v>943</v>
      </c>
      <c r="IOA600" s="2" t="s">
        <v>943</v>
      </c>
      <c r="IOB600" s="2" t="s">
        <v>943</v>
      </c>
      <c r="IOC600" s="2" t="s">
        <v>943</v>
      </c>
      <c r="IOD600" s="2" t="s">
        <v>943</v>
      </c>
      <c r="IOE600" s="2" t="s">
        <v>943</v>
      </c>
      <c r="IOF600" s="2" t="s">
        <v>943</v>
      </c>
      <c r="IOG600" s="2" t="s">
        <v>943</v>
      </c>
      <c r="IOH600" s="2" t="s">
        <v>943</v>
      </c>
      <c r="IOI600" s="2" t="s">
        <v>943</v>
      </c>
      <c r="IOJ600" s="2" t="s">
        <v>943</v>
      </c>
      <c r="IOK600" s="2" t="s">
        <v>943</v>
      </c>
      <c r="IOL600" s="2" t="s">
        <v>943</v>
      </c>
      <c r="IOM600" s="2" t="s">
        <v>943</v>
      </c>
      <c r="ION600" s="2" t="s">
        <v>943</v>
      </c>
      <c r="IOO600" s="2" t="s">
        <v>943</v>
      </c>
      <c r="IOP600" s="2" t="s">
        <v>943</v>
      </c>
      <c r="IOQ600" s="2" t="s">
        <v>943</v>
      </c>
      <c r="IOR600" s="2" t="s">
        <v>943</v>
      </c>
      <c r="IOS600" s="2" t="s">
        <v>943</v>
      </c>
      <c r="IOT600" s="2" t="s">
        <v>943</v>
      </c>
      <c r="IOU600" s="2" t="s">
        <v>943</v>
      </c>
      <c r="IOV600" s="2" t="s">
        <v>943</v>
      </c>
      <c r="IOW600" s="2" t="s">
        <v>943</v>
      </c>
      <c r="IOX600" s="2" t="s">
        <v>943</v>
      </c>
      <c r="IOY600" s="2" t="s">
        <v>943</v>
      </c>
      <c r="IOZ600" s="2" t="s">
        <v>943</v>
      </c>
      <c r="IPA600" s="2" t="s">
        <v>943</v>
      </c>
      <c r="IPB600" s="2" t="s">
        <v>943</v>
      </c>
      <c r="IPC600" s="2" t="s">
        <v>943</v>
      </c>
      <c r="IPD600" s="2" t="s">
        <v>943</v>
      </c>
      <c r="IPE600" s="2" t="s">
        <v>943</v>
      </c>
      <c r="IPF600" s="2" t="s">
        <v>943</v>
      </c>
      <c r="IPG600" s="2" t="s">
        <v>943</v>
      </c>
      <c r="IPH600" s="2" t="s">
        <v>943</v>
      </c>
      <c r="IPI600" s="2" t="s">
        <v>943</v>
      </c>
      <c r="IPJ600" s="2" t="s">
        <v>943</v>
      </c>
      <c r="IPK600" s="2" t="s">
        <v>943</v>
      </c>
      <c r="IPL600" s="2" t="s">
        <v>943</v>
      </c>
      <c r="IPM600" s="2" t="s">
        <v>943</v>
      </c>
      <c r="IPN600" s="2" t="s">
        <v>943</v>
      </c>
      <c r="IPO600" s="2" t="s">
        <v>943</v>
      </c>
      <c r="IPP600" s="2" t="s">
        <v>943</v>
      </c>
      <c r="IPQ600" s="2" t="s">
        <v>943</v>
      </c>
      <c r="IPR600" s="2" t="s">
        <v>943</v>
      </c>
      <c r="IPS600" s="2" t="s">
        <v>943</v>
      </c>
      <c r="IPT600" s="2" t="s">
        <v>943</v>
      </c>
      <c r="IPU600" s="2" t="s">
        <v>943</v>
      </c>
      <c r="IPV600" s="2" t="s">
        <v>943</v>
      </c>
      <c r="IPW600" s="2" t="s">
        <v>943</v>
      </c>
      <c r="IPX600" s="2" t="s">
        <v>943</v>
      </c>
      <c r="IPY600" s="2" t="s">
        <v>943</v>
      </c>
      <c r="IPZ600" s="2" t="s">
        <v>943</v>
      </c>
      <c r="IQA600" s="2" t="s">
        <v>943</v>
      </c>
      <c r="IQB600" s="2" t="s">
        <v>943</v>
      </c>
      <c r="IQC600" s="2" t="s">
        <v>943</v>
      </c>
      <c r="IQD600" s="2" t="s">
        <v>943</v>
      </c>
      <c r="IQE600" s="2" t="s">
        <v>943</v>
      </c>
      <c r="IQF600" s="2" t="s">
        <v>943</v>
      </c>
      <c r="IQG600" s="2" t="s">
        <v>943</v>
      </c>
      <c r="IQH600" s="2" t="s">
        <v>943</v>
      </c>
      <c r="IQI600" s="2" t="s">
        <v>943</v>
      </c>
      <c r="IQJ600" s="2" t="s">
        <v>943</v>
      </c>
      <c r="IQK600" s="2" t="s">
        <v>943</v>
      </c>
      <c r="IQL600" s="2" t="s">
        <v>943</v>
      </c>
      <c r="IQM600" s="2" t="s">
        <v>943</v>
      </c>
      <c r="IQN600" s="2" t="s">
        <v>943</v>
      </c>
      <c r="IQO600" s="2" t="s">
        <v>943</v>
      </c>
      <c r="IQP600" s="2" t="s">
        <v>943</v>
      </c>
      <c r="IQQ600" s="2" t="s">
        <v>943</v>
      </c>
      <c r="IQR600" s="2" t="s">
        <v>943</v>
      </c>
      <c r="IQS600" s="2" t="s">
        <v>943</v>
      </c>
      <c r="IQT600" s="2" t="s">
        <v>943</v>
      </c>
      <c r="IQU600" s="2" t="s">
        <v>943</v>
      </c>
      <c r="IQV600" s="2" t="s">
        <v>943</v>
      </c>
      <c r="IQW600" s="2" t="s">
        <v>943</v>
      </c>
      <c r="IQX600" s="2" t="s">
        <v>943</v>
      </c>
      <c r="IQY600" s="2" t="s">
        <v>943</v>
      </c>
      <c r="IQZ600" s="2" t="s">
        <v>943</v>
      </c>
      <c r="IRA600" s="2" t="s">
        <v>943</v>
      </c>
      <c r="IRB600" s="2" t="s">
        <v>943</v>
      </c>
      <c r="IRC600" s="2" t="s">
        <v>943</v>
      </c>
      <c r="IRD600" s="2" t="s">
        <v>943</v>
      </c>
      <c r="IRE600" s="2" t="s">
        <v>943</v>
      </c>
      <c r="IRF600" s="2" t="s">
        <v>943</v>
      </c>
      <c r="IRG600" s="2" t="s">
        <v>943</v>
      </c>
      <c r="IRH600" s="2" t="s">
        <v>943</v>
      </c>
      <c r="IRI600" s="2" t="s">
        <v>943</v>
      </c>
      <c r="IRJ600" s="2" t="s">
        <v>943</v>
      </c>
      <c r="IRK600" s="2" t="s">
        <v>943</v>
      </c>
      <c r="IRL600" s="2" t="s">
        <v>943</v>
      </c>
      <c r="IRM600" s="2" t="s">
        <v>943</v>
      </c>
      <c r="IRN600" s="2" t="s">
        <v>943</v>
      </c>
      <c r="IRO600" s="2" t="s">
        <v>943</v>
      </c>
      <c r="IRP600" s="2" t="s">
        <v>943</v>
      </c>
      <c r="IRQ600" s="2" t="s">
        <v>943</v>
      </c>
      <c r="IRR600" s="2" t="s">
        <v>943</v>
      </c>
      <c r="IRS600" s="2" t="s">
        <v>943</v>
      </c>
      <c r="IRT600" s="2" t="s">
        <v>943</v>
      </c>
      <c r="IRU600" s="2" t="s">
        <v>943</v>
      </c>
      <c r="IRV600" s="2" t="s">
        <v>943</v>
      </c>
      <c r="IRW600" s="2" t="s">
        <v>943</v>
      </c>
      <c r="IRX600" s="2" t="s">
        <v>943</v>
      </c>
      <c r="IRY600" s="2" t="s">
        <v>943</v>
      </c>
      <c r="IRZ600" s="2" t="s">
        <v>943</v>
      </c>
      <c r="ISA600" s="2" t="s">
        <v>943</v>
      </c>
      <c r="ISB600" s="2" t="s">
        <v>943</v>
      </c>
      <c r="ISC600" s="2" t="s">
        <v>943</v>
      </c>
      <c r="ISD600" s="2" t="s">
        <v>943</v>
      </c>
      <c r="ISE600" s="2" t="s">
        <v>943</v>
      </c>
      <c r="ISF600" s="2" t="s">
        <v>943</v>
      </c>
      <c r="ISG600" s="2" t="s">
        <v>943</v>
      </c>
      <c r="ISH600" s="2" t="s">
        <v>943</v>
      </c>
      <c r="ISI600" s="2" t="s">
        <v>943</v>
      </c>
      <c r="ISJ600" s="2" t="s">
        <v>943</v>
      </c>
      <c r="ISK600" s="2" t="s">
        <v>943</v>
      </c>
      <c r="ISL600" s="2" t="s">
        <v>943</v>
      </c>
      <c r="ISM600" s="2" t="s">
        <v>943</v>
      </c>
      <c r="ISN600" s="2" t="s">
        <v>943</v>
      </c>
      <c r="ISO600" s="2" t="s">
        <v>943</v>
      </c>
      <c r="ISP600" s="2" t="s">
        <v>943</v>
      </c>
      <c r="ISQ600" s="2" t="s">
        <v>943</v>
      </c>
      <c r="ISR600" s="2" t="s">
        <v>943</v>
      </c>
      <c r="ISS600" s="2" t="s">
        <v>943</v>
      </c>
      <c r="IST600" s="2" t="s">
        <v>943</v>
      </c>
      <c r="ISU600" s="2" t="s">
        <v>943</v>
      </c>
      <c r="ISV600" s="2" t="s">
        <v>943</v>
      </c>
      <c r="ISW600" s="2" t="s">
        <v>943</v>
      </c>
      <c r="ISX600" s="2" t="s">
        <v>943</v>
      </c>
      <c r="ISY600" s="2" t="s">
        <v>943</v>
      </c>
      <c r="ISZ600" s="2" t="s">
        <v>943</v>
      </c>
      <c r="ITA600" s="2" t="s">
        <v>943</v>
      </c>
      <c r="ITB600" s="2" t="s">
        <v>943</v>
      </c>
      <c r="ITC600" s="2" t="s">
        <v>943</v>
      </c>
      <c r="ITD600" s="2" t="s">
        <v>943</v>
      </c>
      <c r="ITE600" s="2" t="s">
        <v>943</v>
      </c>
      <c r="ITF600" s="2" t="s">
        <v>943</v>
      </c>
      <c r="ITG600" s="2" t="s">
        <v>943</v>
      </c>
      <c r="ITH600" s="2" t="s">
        <v>943</v>
      </c>
      <c r="ITI600" s="2" t="s">
        <v>943</v>
      </c>
      <c r="ITJ600" s="2" t="s">
        <v>943</v>
      </c>
      <c r="ITK600" s="2" t="s">
        <v>943</v>
      </c>
      <c r="ITL600" s="2" t="s">
        <v>943</v>
      </c>
      <c r="ITM600" s="2" t="s">
        <v>943</v>
      </c>
      <c r="ITN600" s="2" t="s">
        <v>943</v>
      </c>
      <c r="ITO600" s="2" t="s">
        <v>943</v>
      </c>
      <c r="ITP600" s="2" t="s">
        <v>943</v>
      </c>
      <c r="ITQ600" s="2" t="s">
        <v>943</v>
      </c>
      <c r="ITR600" s="2" t="s">
        <v>943</v>
      </c>
      <c r="ITS600" s="2" t="s">
        <v>943</v>
      </c>
      <c r="ITT600" s="2" t="s">
        <v>943</v>
      </c>
      <c r="ITU600" s="2" t="s">
        <v>943</v>
      </c>
      <c r="ITV600" s="2" t="s">
        <v>943</v>
      </c>
      <c r="ITW600" s="2" t="s">
        <v>943</v>
      </c>
      <c r="ITX600" s="2" t="s">
        <v>943</v>
      </c>
      <c r="ITY600" s="2" t="s">
        <v>943</v>
      </c>
      <c r="ITZ600" s="2" t="s">
        <v>943</v>
      </c>
      <c r="IUA600" s="2" t="s">
        <v>943</v>
      </c>
      <c r="IUB600" s="2" t="s">
        <v>943</v>
      </c>
      <c r="IUC600" s="2" t="s">
        <v>943</v>
      </c>
      <c r="IUD600" s="2" t="s">
        <v>943</v>
      </c>
      <c r="IUE600" s="2" t="s">
        <v>943</v>
      </c>
      <c r="IUF600" s="2" t="s">
        <v>943</v>
      </c>
      <c r="IUG600" s="2" t="s">
        <v>943</v>
      </c>
      <c r="IUH600" s="2" t="s">
        <v>943</v>
      </c>
      <c r="IUI600" s="2" t="s">
        <v>943</v>
      </c>
      <c r="IUJ600" s="2" t="s">
        <v>943</v>
      </c>
      <c r="IUK600" s="2" t="s">
        <v>943</v>
      </c>
      <c r="IUL600" s="2" t="s">
        <v>943</v>
      </c>
      <c r="IUM600" s="2" t="s">
        <v>943</v>
      </c>
      <c r="IUN600" s="2" t="s">
        <v>943</v>
      </c>
      <c r="IUO600" s="2" t="s">
        <v>943</v>
      </c>
      <c r="IUP600" s="2" t="s">
        <v>943</v>
      </c>
      <c r="IUQ600" s="2" t="s">
        <v>943</v>
      </c>
      <c r="IUR600" s="2" t="s">
        <v>943</v>
      </c>
      <c r="IUS600" s="2" t="s">
        <v>943</v>
      </c>
      <c r="IUT600" s="2" t="s">
        <v>943</v>
      </c>
      <c r="IUU600" s="2" t="s">
        <v>943</v>
      </c>
      <c r="IUV600" s="2" t="s">
        <v>943</v>
      </c>
      <c r="IUW600" s="2" t="s">
        <v>943</v>
      </c>
      <c r="IUX600" s="2" t="s">
        <v>943</v>
      </c>
      <c r="IUY600" s="2" t="s">
        <v>943</v>
      </c>
      <c r="IUZ600" s="2" t="s">
        <v>943</v>
      </c>
      <c r="IVA600" s="2" t="s">
        <v>943</v>
      </c>
      <c r="IVB600" s="2" t="s">
        <v>943</v>
      </c>
      <c r="IVC600" s="2" t="s">
        <v>943</v>
      </c>
      <c r="IVD600" s="2" t="s">
        <v>943</v>
      </c>
      <c r="IVE600" s="2" t="s">
        <v>943</v>
      </c>
      <c r="IVF600" s="2" t="s">
        <v>943</v>
      </c>
      <c r="IVG600" s="2" t="s">
        <v>943</v>
      </c>
      <c r="IVH600" s="2" t="s">
        <v>943</v>
      </c>
      <c r="IVI600" s="2" t="s">
        <v>943</v>
      </c>
      <c r="IVJ600" s="2" t="s">
        <v>943</v>
      </c>
      <c r="IVK600" s="2" t="s">
        <v>943</v>
      </c>
      <c r="IVL600" s="2" t="s">
        <v>943</v>
      </c>
      <c r="IVM600" s="2" t="s">
        <v>943</v>
      </c>
      <c r="IVN600" s="2" t="s">
        <v>943</v>
      </c>
      <c r="IVO600" s="2" t="s">
        <v>943</v>
      </c>
      <c r="IVP600" s="2" t="s">
        <v>943</v>
      </c>
      <c r="IVQ600" s="2" t="s">
        <v>943</v>
      </c>
      <c r="IVR600" s="2" t="s">
        <v>943</v>
      </c>
      <c r="IVS600" s="2" t="s">
        <v>943</v>
      </c>
      <c r="IVT600" s="2" t="s">
        <v>943</v>
      </c>
      <c r="IVU600" s="2" t="s">
        <v>943</v>
      </c>
      <c r="IVV600" s="2" t="s">
        <v>943</v>
      </c>
      <c r="IVW600" s="2" t="s">
        <v>943</v>
      </c>
      <c r="IVX600" s="2" t="s">
        <v>943</v>
      </c>
      <c r="IVY600" s="2" t="s">
        <v>943</v>
      </c>
      <c r="IVZ600" s="2" t="s">
        <v>943</v>
      </c>
      <c r="IWA600" s="2" t="s">
        <v>943</v>
      </c>
      <c r="IWB600" s="2" t="s">
        <v>943</v>
      </c>
      <c r="IWC600" s="2" t="s">
        <v>943</v>
      </c>
      <c r="IWD600" s="2" t="s">
        <v>943</v>
      </c>
      <c r="IWE600" s="2" t="s">
        <v>943</v>
      </c>
      <c r="IWF600" s="2" t="s">
        <v>943</v>
      </c>
      <c r="IWG600" s="2" t="s">
        <v>943</v>
      </c>
      <c r="IWH600" s="2" t="s">
        <v>943</v>
      </c>
      <c r="IWI600" s="2" t="s">
        <v>943</v>
      </c>
      <c r="IWJ600" s="2" t="s">
        <v>943</v>
      </c>
      <c r="IWK600" s="2" t="s">
        <v>943</v>
      </c>
      <c r="IWL600" s="2" t="s">
        <v>943</v>
      </c>
      <c r="IWM600" s="2" t="s">
        <v>943</v>
      </c>
      <c r="IWN600" s="2" t="s">
        <v>943</v>
      </c>
      <c r="IWO600" s="2" t="s">
        <v>943</v>
      </c>
      <c r="IWP600" s="2" t="s">
        <v>943</v>
      </c>
      <c r="IWQ600" s="2" t="s">
        <v>943</v>
      </c>
      <c r="IWR600" s="2" t="s">
        <v>943</v>
      </c>
      <c r="IWS600" s="2" t="s">
        <v>943</v>
      </c>
      <c r="IWT600" s="2" t="s">
        <v>943</v>
      </c>
      <c r="IWU600" s="2" t="s">
        <v>943</v>
      </c>
      <c r="IWV600" s="2" t="s">
        <v>943</v>
      </c>
      <c r="IWW600" s="2" t="s">
        <v>943</v>
      </c>
      <c r="IWX600" s="2" t="s">
        <v>943</v>
      </c>
      <c r="IWY600" s="2" t="s">
        <v>943</v>
      </c>
      <c r="IWZ600" s="2" t="s">
        <v>943</v>
      </c>
      <c r="IXA600" s="2" t="s">
        <v>943</v>
      </c>
      <c r="IXB600" s="2" t="s">
        <v>943</v>
      </c>
      <c r="IXC600" s="2" t="s">
        <v>943</v>
      </c>
      <c r="IXD600" s="2" t="s">
        <v>943</v>
      </c>
      <c r="IXE600" s="2" t="s">
        <v>943</v>
      </c>
      <c r="IXF600" s="2" t="s">
        <v>943</v>
      </c>
      <c r="IXG600" s="2" t="s">
        <v>943</v>
      </c>
      <c r="IXH600" s="2" t="s">
        <v>943</v>
      </c>
      <c r="IXI600" s="2" t="s">
        <v>943</v>
      </c>
      <c r="IXJ600" s="2" t="s">
        <v>943</v>
      </c>
      <c r="IXK600" s="2" t="s">
        <v>943</v>
      </c>
      <c r="IXL600" s="2" t="s">
        <v>943</v>
      </c>
      <c r="IXM600" s="2" t="s">
        <v>943</v>
      </c>
      <c r="IXN600" s="2" t="s">
        <v>943</v>
      </c>
      <c r="IXO600" s="2" t="s">
        <v>943</v>
      </c>
      <c r="IXP600" s="2" t="s">
        <v>943</v>
      </c>
      <c r="IXQ600" s="2" t="s">
        <v>943</v>
      </c>
      <c r="IXR600" s="2" t="s">
        <v>943</v>
      </c>
      <c r="IXS600" s="2" t="s">
        <v>943</v>
      </c>
      <c r="IXT600" s="2" t="s">
        <v>943</v>
      </c>
      <c r="IXU600" s="2" t="s">
        <v>943</v>
      </c>
      <c r="IXV600" s="2" t="s">
        <v>943</v>
      </c>
      <c r="IXW600" s="2" t="s">
        <v>943</v>
      </c>
      <c r="IXX600" s="2" t="s">
        <v>943</v>
      </c>
      <c r="IXY600" s="2" t="s">
        <v>943</v>
      </c>
      <c r="IXZ600" s="2" t="s">
        <v>943</v>
      </c>
      <c r="IYA600" s="2" t="s">
        <v>943</v>
      </c>
      <c r="IYB600" s="2" t="s">
        <v>943</v>
      </c>
      <c r="IYC600" s="2" t="s">
        <v>943</v>
      </c>
      <c r="IYD600" s="2" t="s">
        <v>943</v>
      </c>
      <c r="IYE600" s="2" t="s">
        <v>943</v>
      </c>
      <c r="IYF600" s="2" t="s">
        <v>943</v>
      </c>
      <c r="IYG600" s="2" t="s">
        <v>943</v>
      </c>
      <c r="IYH600" s="2" t="s">
        <v>943</v>
      </c>
      <c r="IYI600" s="2" t="s">
        <v>943</v>
      </c>
      <c r="IYJ600" s="2" t="s">
        <v>943</v>
      </c>
      <c r="IYK600" s="2" t="s">
        <v>943</v>
      </c>
      <c r="IYL600" s="2" t="s">
        <v>943</v>
      </c>
      <c r="IYM600" s="2" t="s">
        <v>943</v>
      </c>
      <c r="IYN600" s="2" t="s">
        <v>943</v>
      </c>
      <c r="IYO600" s="2" t="s">
        <v>943</v>
      </c>
      <c r="IYP600" s="2" t="s">
        <v>943</v>
      </c>
      <c r="IYQ600" s="2" t="s">
        <v>943</v>
      </c>
      <c r="IYR600" s="2" t="s">
        <v>943</v>
      </c>
      <c r="IYS600" s="2" t="s">
        <v>943</v>
      </c>
      <c r="IYT600" s="2" t="s">
        <v>943</v>
      </c>
      <c r="IYU600" s="2" t="s">
        <v>943</v>
      </c>
      <c r="IYV600" s="2" t="s">
        <v>943</v>
      </c>
      <c r="IYW600" s="2" t="s">
        <v>943</v>
      </c>
      <c r="IYX600" s="2" t="s">
        <v>943</v>
      </c>
      <c r="IYY600" s="2" t="s">
        <v>943</v>
      </c>
      <c r="IYZ600" s="2" t="s">
        <v>943</v>
      </c>
      <c r="IZA600" s="2" t="s">
        <v>943</v>
      </c>
      <c r="IZB600" s="2" t="s">
        <v>943</v>
      </c>
      <c r="IZC600" s="2" t="s">
        <v>943</v>
      </c>
      <c r="IZD600" s="2" t="s">
        <v>943</v>
      </c>
      <c r="IZE600" s="2" t="s">
        <v>943</v>
      </c>
      <c r="IZF600" s="2" t="s">
        <v>943</v>
      </c>
      <c r="IZG600" s="2" t="s">
        <v>943</v>
      </c>
      <c r="IZH600" s="2" t="s">
        <v>943</v>
      </c>
      <c r="IZI600" s="2" t="s">
        <v>943</v>
      </c>
      <c r="IZJ600" s="2" t="s">
        <v>943</v>
      </c>
      <c r="IZK600" s="2" t="s">
        <v>943</v>
      </c>
      <c r="IZL600" s="2" t="s">
        <v>943</v>
      </c>
      <c r="IZM600" s="2" t="s">
        <v>943</v>
      </c>
      <c r="IZN600" s="2" t="s">
        <v>943</v>
      </c>
      <c r="IZO600" s="2" t="s">
        <v>943</v>
      </c>
      <c r="IZP600" s="2" t="s">
        <v>943</v>
      </c>
      <c r="IZQ600" s="2" t="s">
        <v>943</v>
      </c>
      <c r="IZR600" s="2" t="s">
        <v>943</v>
      </c>
      <c r="IZS600" s="2" t="s">
        <v>943</v>
      </c>
      <c r="IZT600" s="2" t="s">
        <v>943</v>
      </c>
      <c r="IZU600" s="2" t="s">
        <v>943</v>
      </c>
      <c r="IZV600" s="2" t="s">
        <v>943</v>
      </c>
      <c r="IZW600" s="2" t="s">
        <v>943</v>
      </c>
      <c r="IZX600" s="2" t="s">
        <v>943</v>
      </c>
      <c r="IZY600" s="2" t="s">
        <v>943</v>
      </c>
      <c r="IZZ600" s="2" t="s">
        <v>943</v>
      </c>
      <c r="JAA600" s="2" t="s">
        <v>943</v>
      </c>
      <c r="JAB600" s="2" t="s">
        <v>943</v>
      </c>
      <c r="JAC600" s="2" t="s">
        <v>943</v>
      </c>
      <c r="JAD600" s="2" t="s">
        <v>943</v>
      </c>
      <c r="JAE600" s="2" t="s">
        <v>943</v>
      </c>
      <c r="JAF600" s="2" t="s">
        <v>943</v>
      </c>
      <c r="JAG600" s="2" t="s">
        <v>943</v>
      </c>
      <c r="JAH600" s="2" t="s">
        <v>943</v>
      </c>
      <c r="JAI600" s="2" t="s">
        <v>943</v>
      </c>
      <c r="JAJ600" s="2" t="s">
        <v>943</v>
      </c>
      <c r="JAK600" s="2" t="s">
        <v>943</v>
      </c>
      <c r="JAL600" s="2" t="s">
        <v>943</v>
      </c>
      <c r="JAM600" s="2" t="s">
        <v>943</v>
      </c>
      <c r="JAN600" s="2" t="s">
        <v>943</v>
      </c>
      <c r="JAO600" s="2" t="s">
        <v>943</v>
      </c>
      <c r="JAP600" s="2" t="s">
        <v>943</v>
      </c>
      <c r="JAQ600" s="2" t="s">
        <v>943</v>
      </c>
      <c r="JAR600" s="2" t="s">
        <v>943</v>
      </c>
      <c r="JAS600" s="2" t="s">
        <v>943</v>
      </c>
      <c r="JAT600" s="2" t="s">
        <v>943</v>
      </c>
      <c r="JAU600" s="2" t="s">
        <v>943</v>
      </c>
      <c r="JAV600" s="2" t="s">
        <v>943</v>
      </c>
      <c r="JAW600" s="2" t="s">
        <v>943</v>
      </c>
      <c r="JAX600" s="2" t="s">
        <v>943</v>
      </c>
      <c r="JAY600" s="2" t="s">
        <v>943</v>
      </c>
      <c r="JAZ600" s="2" t="s">
        <v>943</v>
      </c>
      <c r="JBA600" s="2" t="s">
        <v>943</v>
      </c>
      <c r="JBB600" s="2" t="s">
        <v>943</v>
      </c>
      <c r="JBC600" s="2" t="s">
        <v>943</v>
      </c>
      <c r="JBD600" s="2" t="s">
        <v>943</v>
      </c>
      <c r="JBE600" s="2" t="s">
        <v>943</v>
      </c>
      <c r="JBF600" s="2" t="s">
        <v>943</v>
      </c>
      <c r="JBG600" s="2" t="s">
        <v>943</v>
      </c>
      <c r="JBH600" s="2" t="s">
        <v>943</v>
      </c>
      <c r="JBI600" s="2" t="s">
        <v>943</v>
      </c>
      <c r="JBJ600" s="2" t="s">
        <v>943</v>
      </c>
      <c r="JBK600" s="2" t="s">
        <v>943</v>
      </c>
      <c r="JBL600" s="2" t="s">
        <v>943</v>
      </c>
      <c r="JBM600" s="2" t="s">
        <v>943</v>
      </c>
      <c r="JBN600" s="2" t="s">
        <v>943</v>
      </c>
      <c r="JBO600" s="2" t="s">
        <v>943</v>
      </c>
      <c r="JBP600" s="2" t="s">
        <v>943</v>
      </c>
      <c r="JBQ600" s="2" t="s">
        <v>943</v>
      </c>
      <c r="JBR600" s="2" t="s">
        <v>943</v>
      </c>
      <c r="JBS600" s="2" t="s">
        <v>943</v>
      </c>
      <c r="JBT600" s="2" t="s">
        <v>943</v>
      </c>
      <c r="JBU600" s="2" t="s">
        <v>943</v>
      </c>
      <c r="JBV600" s="2" t="s">
        <v>943</v>
      </c>
      <c r="JBW600" s="2" t="s">
        <v>943</v>
      </c>
      <c r="JBX600" s="2" t="s">
        <v>943</v>
      </c>
      <c r="JBY600" s="2" t="s">
        <v>943</v>
      </c>
      <c r="JBZ600" s="2" t="s">
        <v>943</v>
      </c>
      <c r="JCA600" s="2" t="s">
        <v>943</v>
      </c>
      <c r="JCB600" s="2" t="s">
        <v>943</v>
      </c>
      <c r="JCC600" s="2" t="s">
        <v>943</v>
      </c>
      <c r="JCD600" s="2" t="s">
        <v>943</v>
      </c>
      <c r="JCE600" s="2" t="s">
        <v>943</v>
      </c>
      <c r="JCF600" s="2" t="s">
        <v>943</v>
      </c>
      <c r="JCG600" s="2" t="s">
        <v>943</v>
      </c>
      <c r="JCH600" s="2" t="s">
        <v>943</v>
      </c>
      <c r="JCI600" s="2" t="s">
        <v>943</v>
      </c>
      <c r="JCJ600" s="2" t="s">
        <v>943</v>
      </c>
      <c r="JCK600" s="2" t="s">
        <v>943</v>
      </c>
      <c r="JCL600" s="2" t="s">
        <v>943</v>
      </c>
      <c r="JCM600" s="2" t="s">
        <v>943</v>
      </c>
      <c r="JCN600" s="2" t="s">
        <v>943</v>
      </c>
      <c r="JCO600" s="2" t="s">
        <v>943</v>
      </c>
      <c r="JCP600" s="2" t="s">
        <v>943</v>
      </c>
      <c r="JCQ600" s="2" t="s">
        <v>943</v>
      </c>
      <c r="JCR600" s="2" t="s">
        <v>943</v>
      </c>
      <c r="JCS600" s="2" t="s">
        <v>943</v>
      </c>
      <c r="JCT600" s="2" t="s">
        <v>943</v>
      </c>
      <c r="JCU600" s="2" t="s">
        <v>943</v>
      </c>
      <c r="JCV600" s="2" t="s">
        <v>943</v>
      </c>
      <c r="JCW600" s="2" t="s">
        <v>943</v>
      </c>
      <c r="JCX600" s="2" t="s">
        <v>943</v>
      </c>
      <c r="JCY600" s="2" t="s">
        <v>943</v>
      </c>
      <c r="JCZ600" s="2" t="s">
        <v>943</v>
      </c>
      <c r="JDA600" s="2" t="s">
        <v>943</v>
      </c>
      <c r="JDB600" s="2" t="s">
        <v>943</v>
      </c>
      <c r="JDC600" s="2" t="s">
        <v>943</v>
      </c>
      <c r="JDD600" s="2" t="s">
        <v>943</v>
      </c>
      <c r="JDE600" s="2" t="s">
        <v>943</v>
      </c>
      <c r="JDF600" s="2" t="s">
        <v>943</v>
      </c>
      <c r="JDG600" s="2" t="s">
        <v>943</v>
      </c>
      <c r="JDH600" s="2" t="s">
        <v>943</v>
      </c>
      <c r="JDI600" s="2" t="s">
        <v>943</v>
      </c>
      <c r="JDJ600" s="2" t="s">
        <v>943</v>
      </c>
      <c r="JDK600" s="2" t="s">
        <v>943</v>
      </c>
      <c r="JDL600" s="2" t="s">
        <v>943</v>
      </c>
      <c r="JDM600" s="2" t="s">
        <v>943</v>
      </c>
      <c r="JDN600" s="2" t="s">
        <v>943</v>
      </c>
      <c r="JDO600" s="2" t="s">
        <v>943</v>
      </c>
      <c r="JDP600" s="2" t="s">
        <v>943</v>
      </c>
      <c r="JDQ600" s="2" t="s">
        <v>943</v>
      </c>
      <c r="JDR600" s="2" t="s">
        <v>943</v>
      </c>
      <c r="JDS600" s="2" t="s">
        <v>943</v>
      </c>
      <c r="JDT600" s="2" t="s">
        <v>943</v>
      </c>
      <c r="JDU600" s="2" t="s">
        <v>943</v>
      </c>
      <c r="JDV600" s="2" t="s">
        <v>943</v>
      </c>
      <c r="JDW600" s="2" t="s">
        <v>943</v>
      </c>
      <c r="JDX600" s="2" t="s">
        <v>943</v>
      </c>
      <c r="JDY600" s="2" t="s">
        <v>943</v>
      </c>
      <c r="JDZ600" s="2" t="s">
        <v>943</v>
      </c>
      <c r="JEA600" s="2" t="s">
        <v>943</v>
      </c>
      <c r="JEB600" s="2" t="s">
        <v>943</v>
      </c>
      <c r="JEC600" s="2" t="s">
        <v>943</v>
      </c>
      <c r="JED600" s="2" t="s">
        <v>943</v>
      </c>
      <c r="JEE600" s="2" t="s">
        <v>943</v>
      </c>
      <c r="JEF600" s="2" t="s">
        <v>943</v>
      </c>
      <c r="JEG600" s="2" t="s">
        <v>943</v>
      </c>
      <c r="JEH600" s="2" t="s">
        <v>943</v>
      </c>
      <c r="JEI600" s="2" t="s">
        <v>943</v>
      </c>
      <c r="JEJ600" s="2" t="s">
        <v>943</v>
      </c>
      <c r="JEK600" s="2" t="s">
        <v>943</v>
      </c>
      <c r="JEL600" s="2" t="s">
        <v>943</v>
      </c>
      <c r="JEM600" s="2" t="s">
        <v>943</v>
      </c>
      <c r="JEN600" s="2" t="s">
        <v>943</v>
      </c>
      <c r="JEO600" s="2" t="s">
        <v>943</v>
      </c>
      <c r="JEP600" s="2" t="s">
        <v>943</v>
      </c>
      <c r="JEQ600" s="2" t="s">
        <v>943</v>
      </c>
      <c r="JER600" s="2" t="s">
        <v>943</v>
      </c>
      <c r="JES600" s="2" t="s">
        <v>943</v>
      </c>
      <c r="JET600" s="2" t="s">
        <v>943</v>
      </c>
      <c r="JEU600" s="2" t="s">
        <v>943</v>
      </c>
      <c r="JEV600" s="2" t="s">
        <v>943</v>
      </c>
      <c r="JEW600" s="2" t="s">
        <v>943</v>
      </c>
      <c r="JEX600" s="2" t="s">
        <v>943</v>
      </c>
      <c r="JEY600" s="2" t="s">
        <v>943</v>
      </c>
      <c r="JEZ600" s="2" t="s">
        <v>943</v>
      </c>
      <c r="JFA600" s="2" t="s">
        <v>943</v>
      </c>
      <c r="JFB600" s="2" t="s">
        <v>943</v>
      </c>
      <c r="JFC600" s="2" t="s">
        <v>943</v>
      </c>
      <c r="JFD600" s="2" t="s">
        <v>943</v>
      </c>
      <c r="JFE600" s="2" t="s">
        <v>943</v>
      </c>
      <c r="JFF600" s="2" t="s">
        <v>943</v>
      </c>
      <c r="JFG600" s="2" t="s">
        <v>943</v>
      </c>
      <c r="JFH600" s="2" t="s">
        <v>943</v>
      </c>
      <c r="JFI600" s="2" t="s">
        <v>943</v>
      </c>
      <c r="JFJ600" s="2" t="s">
        <v>943</v>
      </c>
      <c r="JFK600" s="2" t="s">
        <v>943</v>
      </c>
      <c r="JFL600" s="2" t="s">
        <v>943</v>
      </c>
      <c r="JFM600" s="2" t="s">
        <v>943</v>
      </c>
      <c r="JFN600" s="2" t="s">
        <v>943</v>
      </c>
      <c r="JFO600" s="2" t="s">
        <v>943</v>
      </c>
      <c r="JFP600" s="2" t="s">
        <v>943</v>
      </c>
      <c r="JFQ600" s="2" t="s">
        <v>943</v>
      </c>
      <c r="JFR600" s="2" t="s">
        <v>943</v>
      </c>
      <c r="JFS600" s="2" t="s">
        <v>943</v>
      </c>
      <c r="JFT600" s="2" t="s">
        <v>943</v>
      </c>
      <c r="JFU600" s="2" t="s">
        <v>943</v>
      </c>
      <c r="JFV600" s="2" t="s">
        <v>943</v>
      </c>
      <c r="JFW600" s="2" t="s">
        <v>943</v>
      </c>
      <c r="JFX600" s="2" t="s">
        <v>943</v>
      </c>
      <c r="JFY600" s="2" t="s">
        <v>943</v>
      </c>
      <c r="JFZ600" s="2" t="s">
        <v>943</v>
      </c>
      <c r="JGA600" s="2" t="s">
        <v>943</v>
      </c>
      <c r="JGB600" s="2" t="s">
        <v>943</v>
      </c>
      <c r="JGC600" s="2" t="s">
        <v>943</v>
      </c>
      <c r="JGD600" s="2" t="s">
        <v>943</v>
      </c>
      <c r="JGE600" s="2" t="s">
        <v>943</v>
      </c>
      <c r="JGF600" s="2" t="s">
        <v>943</v>
      </c>
      <c r="JGG600" s="2" t="s">
        <v>943</v>
      </c>
      <c r="JGH600" s="2" t="s">
        <v>943</v>
      </c>
      <c r="JGI600" s="2" t="s">
        <v>943</v>
      </c>
      <c r="JGJ600" s="2" t="s">
        <v>943</v>
      </c>
      <c r="JGK600" s="2" t="s">
        <v>943</v>
      </c>
      <c r="JGL600" s="2" t="s">
        <v>943</v>
      </c>
      <c r="JGM600" s="2" t="s">
        <v>943</v>
      </c>
      <c r="JGN600" s="2" t="s">
        <v>943</v>
      </c>
      <c r="JGO600" s="2" t="s">
        <v>943</v>
      </c>
      <c r="JGP600" s="2" t="s">
        <v>943</v>
      </c>
      <c r="JGQ600" s="2" t="s">
        <v>943</v>
      </c>
      <c r="JGR600" s="2" t="s">
        <v>943</v>
      </c>
      <c r="JGS600" s="2" t="s">
        <v>943</v>
      </c>
      <c r="JGT600" s="2" t="s">
        <v>943</v>
      </c>
      <c r="JGU600" s="2" t="s">
        <v>943</v>
      </c>
      <c r="JGV600" s="2" t="s">
        <v>943</v>
      </c>
      <c r="JGW600" s="2" t="s">
        <v>943</v>
      </c>
      <c r="JGX600" s="2" t="s">
        <v>943</v>
      </c>
      <c r="JGY600" s="2" t="s">
        <v>943</v>
      </c>
      <c r="JGZ600" s="2" t="s">
        <v>943</v>
      </c>
      <c r="JHA600" s="2" t="s">
        <v>943</v>
      </c>
      <c r="JHB600" s="2" t="s">
        <v>943</v>
      </c>
      <c r="JHC600" s="2" t="s">
        <v>943</v>
      </c>
      <c r="JHD600" s="2" t="s">
        <v>943</v>
      </c>
      <c r="JHE600" s="2" t="s">
        <v>943</v>
      </c>
      <c r="JHF600" s="2" t="s">
        <v>943</v>
      </c>
      <c r="JHG600" s="2" t="s">
        <v>943</v>
      </c>
      <c r="JHH600" s="2" t="s">
        <v>943</v>
      </c>
      <c r="JHI600" s="2" t="s">
        <v>943</v>
      </c>
      <c r="JHJ600" s="2" t="s">
        <v>943</v>
      </c>
      <c r="JHK600" s="2" t="s">
        <v>943</v>
      </c>
      <c r="JHL600" s="2" t="s">
        <v>943</v>
      </c>
      <c r="JHM600" s="2" t="s">
        <v>943</v>
      </c>
      <c r="JHN600" s="2" t="s">
        <v>943</v>
      </c>
      <c r="JHO600" s="2" t="s">
        <v>943</v>
      </c>
      <c r="JHP600" s="2" t="s">
        <v>943</v>
      </c>
      <c r="JHQ600" s="2" t="s">
        <v>943</v>
      </c>
      <c r="JHR600" s="2" t="s">
        <v>943</v>
      </c>
      <c r="JHS600" s="2" t="s">
        <v>943</v>
      </c>
      <c r="JHT600" s="2" t="s">
        <v>943</v>
      </c>
      <c r="JHU600" s="2" t="s">
        <v>943</v>
      </c>
      <c r="JHV600" s="2" t="s">
        <v>943</v>
      </c>
      <c r="JHW600" s="2" t="s">
        <v>943</v>
      </c>
      <c r="JHX600" s="2" t="s">
        <v>943</v>
      </c>
      <c r="JHY600" s="2" t="s">
        <v>943</v>
      </c>
      <c r="JHZ600" s="2" t="s">
        <v>943</v>
      </c>
      <c r="JIA600" s="2" t="s">
        <v>943</v>
      </c>
      <c r="JIB600" s="2" t="s">
        <v>943</v>
      </c>
      <c r="JIC600" s="2" t="s">
        <v>943</v>
      </c>
      <c r="JID600" s="2" t="s">
        <v>943</v>
      </c>
      <c r="JIE600" s="2" t="s">
        <v>943</v>
      </c>
      <c r="JIF600" s="2" t="s">
        <v>943</v>
      </c>
      <c r="JIG600" s="2" t="s">
        <v>943</v>
      </c>
      <c r="JIH600" s="2" t="s">
        <v>943</v>
      </c>
      <c r="JII600" s="2" t="s">
        <v>943</v>
      </c>
      <c r="JIJ600" s="2" t="s">
        <v>943</v>
      </c>
      <c r="JIK600" s="2" t="s">
        <v>943</v>
      </c>
      <c r="JIL600" s="2" t="s">
        <v>943</v>
      </c>
      <c r="JIM600" s="2" t="s">
        <v>943</v>
      </c>
      <c r="JIN600" s="2" t="s">
        <v>943</v>
      </c>
      <c r="JIO600" s="2" t="s">
        <v>943</v>
      </c>
      <c r="JIP600" s="2" t="s">
        <v>943</v>
      </c>
      <c r="JIQ600" s="2" t="s">
        <v>943</v>
      </c>
      <c r="JIR600" s="2" t="s">
        <v>943</v>
      </c>
      <c r="JIS600" s="2" t="s">
        <v>943</v>
      </c>
      <c r="JIT600" s="2" t="s">
        <v>943</v>
      </c>
      <c r="JIU600" s="2" t="s">
        <v>943</v>
      </c>
      <c r="JIV600" s="2" t="s">
        <v>943</v>
      </c>
      <c r="JIW600" s="2" t="s">
        <v>943</v>
      </c>
      <c r="JIX600" s="2" t="s">
        <v>943</v>
      </c>
      <c r="JIY600" s="2" t="s">
        <v>943</v>
      </c>
      <c r="JIZ600" s="2" t="s">
        <v>943</v>
      </c>
      <c r="JJA600" s="2" t="s">
        <v>943</v>
      </c>
      <c r="JJB600" s="2" t="s">
        <v>943</v>
      </c>
      <c r="JJC600" s="2" t="s">
        <v>943</v>
      </c>
      <c r="JJD600" s="2" t="s">
        <v>943</v>
      </c>
      <c r="JJE600" s="2" t="s">
        <v>943</v>
      </c>
      <c r="JJF600" s="2" t="s">
        <v>943</v>
      </c>
      <c r="JJG600" s="2" t="s">
        <v>943</v>
      </c>
      <c r="JJH600" s="2" t="s">
        <v>943</v>
      </c>
      <c r="JJI600" s="2" t="s">
        <v>943</v>
      </c>
      <c r="JJJ600" s="2" t="s">
        <v>943</v>
      </c>
      <c r="JJK600" s="2" t="s">
        <v>943</v>
      </c>
      <c r="JJL600" s="2" t="s">
        <v>943</v>
      </c>
      <c r="JJM600" s="2" t="s">
        <v>943</v>
      </c>
      <c r="JJN600" s="2" t="s">
        <v>943</v>
      </c>
      <c r="JJO600" s="2" t="s">
        <v>943</v>
      </c>
      <c r="JJP600" s="2" t="s">
        <v>943</v>
      </c>
      <c r="JJQ600" s="2" t="s">
        <v>943</v>
      </c>
      <c r="JJR600" s="2" t="s">
        <v>943</v>
      </c>
      <c r="JJS600" s="2" t="s">
        <v>943</v>
      </c>
      <c r="JJT600" s="2" t="s">
        <v>943</v>
      </c>
      <c r="JJU600" s="2" t="s">
        <v>943</v>
      </c>
      <c r="JJV600" s="2" t="s">
        <v>943</v>
      </c>
      <c r="JJW600" s="2" t="s">
        <v>943</v>
      </c>
      <c r="JJX600" s="2" t="s">
        <v>943</v>
      </c>
      <c r="JJY600" s="2" t="s">
        <v>943</v>
      </c>
      <c r="JJZ600" s="2" t="s">
        <v>943</v>
      </c>
      <c r="JKA600" s="2" t="s">
        <v>943</v>
      </c>
      <c r="JKB600" s="2" t="s">
        <v>943</v>
      </c>
      <c r="JKC600" s="2" t="s">
        <v>943</v>
      </c>
      <c r="JKD600" s="2" t="s">
        <v>943</v>
      </c>
      <c r="JKE600" s="2" t="s">
        <v>943</v>
      </c>
      <c r="JKF600" s="2" t="s">
        <v>943</v>
      </c>
      <c r="JKG600" s="2" t="s">
        <v>943</v>
      </c>
      <c r="JKH600" s="2" t="s">
        <v>943</v>
      </c>
      <c r="JKI600" s="2" t="s">
        <v>943</v>
      </c>
      <c r="JKJ600" s="2" t="s">
        <v>943</v>
      </c>
      <c r="JKK600" s="2" t="s">
        <v>943</v>
      </c>
      <c r="JKL600" s="2" t="s">
        <v>943</v>
      </c>
      <c r="JKM600" s="2" t="s">
        <v>943</v>
      </c>
      <c r="JKN600" s="2" t="s">
        <v>943</v>
      </c>
      <c r="JKO600" s="2" t="s">
        <v>943</v>
      </c>
      <c r="JKP600" s="2" t="s">
        <v>943</v>
      </c>
      <c r="JKQ600" s="2" t="s">
        <v>943</v>
      </c>
      <c r="JKR600" s="2" t="s">
        <v>943</v>
      </c>
      <c r="JKS600" s="2" t="s">
        <v>943</v>
      </c>
      <c r="JKT600" s="2" t="s">
        <v>943</v>
      </c>
      <c r="JKU600" s="2" t="s">
        <v>943</v>
      </c>
      <c r="JKV600" s="2" t="s">
        <v>943</v>
      </c>
      <c r="JKW600" s="2" t="s">
        <v>943</v>
      </c>
      <c r="JKX600" s="2" t="s">
        <v>943</v>
      </c>
      <c r="JKY600" s="2" t="s">
        <v>943</v>
      </c>
      <c r="JKZ600" s="2" t="s">
        <v>943</v>
      </c>
      <c r="JLA600" s="2" t="s">
        <v>943</v>
      </c>
      <c r="JLB600" s="2" t="s">
        <v>943</v>
      </c>
      <c r="JLC600" s="2" t="s">
        <v>943</v>
      </c>
      <c r="JLD600" s="2" t="s">
        <v>943</v>
      </c>
      <c r="JLE600" s="2" t="s">
        <v>943</v>
      </c>
      <c r="JLF600" s="2" t="s">
        <v>943</v>
      </c>
      <c r="JLG600" s="2" t="s">
        <v>943</v>
      </c>
      <c r="JLH600" s="2" t="s">
        <v>943</v>
      </c>
      <c r="JLI600" s="2" t="s">
        <v>943</v>
      </c>
      <c r="JLJ600" s="2" t="s">
        <v>943</v>
      </c>
      <c r="JLK600" s="2" t="s">
        <v>943</v>
      </c>
      <c r="JLL600" s="2" t="s">
        <v>943</v>
      </c>
      <c r="JLM600" s="2" t="s">
        <v>943</v>
      </c>
      <c r="JLN600" s="2" t="s">
        <v>943</v>
      </c>
      <c r="JLO600" s="2" t="s">
        <v>943</v>
      </c>
      <c r="JLP600" s="2" t="s">
        <v>943</v>
      </c>
      <c r="JLQ600" s="2" t="s">
        <v>943</v>
      </c>
      <c r="JLR600" s="2" t="s">
        <v>943</v>
      </c>
      <c r="JLS600" s="2" t="s">
        <v>943</v>
      </c>
      <c r="JLT600" s="2" t="s">
        <v>943</v>
      </c>
      <c r="JLU600" s="2" t="s">
        <v>943</v>
      </c>
      <c r="JLV600" s="2" t="s">
        <v>943</v>
      </c>
      <c r="JLW600" s="2" t="s">
        <v>943</v>
      </c>
      <c r="JLX600" s="2" t="s">
        <v>943</v>
      </c>
      <c r="JLY600" s="2" t="s">
        <v>943</v>
      </c>
      <c r="JLZ600" s="2" t="s">
        <v>943</v>
      </c>
      <c r="JMA600" s="2" t="s">
        <v>943</v>
      </c>
      <c r="JMB600" s="2" t="s">
        <v>943</v>
      </c>
      <c r="JMC600" s="2" t="s">
        <v>943</v>
      </c>
      <c r="JMD600" s="2" t="s">
        <v>943</v>
      </c>
      <c r="JME600" s="2" t="s">
        <v>943</v>
      </c>
      <c r="JMF600" s="2" t="s">
        <v>943</v>
      </c>
      <c r="JMG600" s="2" t="s">
        <v>943</v>
      </c>
      <c r="JMH600" s="2" t="s">
        <v>943</v>
      </c>
      <c r="JMI600" s="2" t="s">
        <v>943</v>
      </c>
      <c r="JMJ600" s="2" t="s">
        <v>943</v>
      </c>
      <c r="JMK600" s="2" t="s">
        <v>943</v>
      </c>
      <c r="JML600" s="2" t="s">
        <v>943</v>
      </c>
      <c r="JMM600" s="2" t="s">
        <v>943</v>
      </c>
      <c r="JMN600" s="2" t="s">
        <v>943</v>
      </c>
      <c r="JMO600" s="2" t="s">
        <v>943</v>
      </c>
      <c r="JMP600" s="2" t="s">
        <v>943</v>
      </c>
      <c r="JMQ600" s="2" t="s">
        <v>943</v>
      </c>
      <c r="JMR600" s="2" t="s">
        <v>943</v>
      </c>
      <c r="JMS600" s="2" t="s">
        <v>943</v>
      </c>
      <c r="JMT600" s="2" t="s">
        <v>943</v>
      </c>
      <c r="JMU600" s="2" t="s">
        <v>943</v>
      </c>
      <c r="JMV600" s="2" t="s">
        <v>943</v>
      </c>
      <c r="JMW600" s="2" t="s">
        <v>943</v>
      </c>
      <c r="JMX600" s="2" t="s">
        <v>943</v>
      </c>
      <c r="JMY600" s="2" t="s">
        <v>943</v>
      </c>
      <c r="JMZ600" s="2" t="s">
        <v>943</v>
      </c>
      <c r="JNA600" s="2" t="s">
        <v>943</v>
      </c>
      <c r="JNB600" s="2" t="s">
        <v>943</v>
      </c>
      <c r="JNC600" s="2" t="s">
        <v>943</v>
      </c>
      <c r="JND600" s="2" t="s">
        <v>943</v>
      </c>
      <c r="JNE600" s="2" t="s">
        <v>943</v>
      </c>
      <c r="JNF600" s="2" t="s">
        <v>943</v>
      </c>
      <c r="JNG600" s="2" t="s">
        <v>943</v>
      </c>
      <c r="JNH600" s="2" t="s">
        <v>943</v>
      </c>
      <c r="JNI600" s="2" t="s">
        <v>943</v>
      </c>
      <c r="JNJ600" s="2" t="s">
        <v>943</v>
      </c>
      <c r="JNK600" s="2" t="s">
        <v>943</v>
      </c>
      <c r="JNL600" s="2" t="s">
        <v>943</v>
      </c>
      <c r="JNM600" s="2" t="s">
        <v>943</v>
      </c>
      <c r="JNN600" s="2" t="s">
        <v>943</v>
      </c>
      <c r="JNO600" s="2" t="s">
        <v>943</v>
      </c>
      <c r="JNP600" s="2" t="s">
        <v>943</v>
      </c>
      <c r="JNQ600" s="2" t="s">
        <v>943</v>
      </c>
      <c r="JNR600" s="2" t="s">
        <v>943</v>
      </c>
      <c r="JNS600" s="2" t="s">
        <v>943</v>
      </c>
      <c r="JNT600" s="2" t="s">
        <v>943</v>
      </c>
      <c r="JNU600" s="2" t="s">
        <v>943</v>
      </c>
      <c r="JNV600" s="2" t="s">
        <v>943</v>
      </c>
      <c r="JNW600" s="2" t="s">
        <v>943</v>
      </c>
      <c r="JNX600" s="2" t="s">
        <v>943</v>
      </c>
      <c r="JNY600" s="2" t="s">
        <v>943</v>
      </c>
      <c r="JNZ600" s="2" t="s">
        <v>943</v>
      </c>
      <c r="JOA600" s="2" t="s">
        <v>943</v>
      </c>
      <c r="JOB600" s="2" t="s">
        <v>943</v>
      </c>
      <c r="JOC600" s="2" t="s">
        <v>943</v>
      </c>
      <c r="JOD600" s="2" t="s">
        <v>943</v>
      </c>
      <c r="JOE600" s="2" t="s">
        <v>943</v>
      </c>
      <c r="JOF600" s="2" t="s">
        <v>943</v>
      </c>
      <c r="JOG600" s="2" t="s">
        <v>943</v>
      </c>
      <c r="JOH600" s="2" t="s">
        <v>943</v>
      </c>
      <c r="JOI600" s="2" t="s">
        <v>943</v>
      </c>
      <c r="JOJ600" s="2" t="s">
        <v>943</v>
      </c>
      <c r="JOK600" s="2" t="s">
        <v>943</v>
      </c>
      <c r="JOL600" s="2" t="s">
        <v>943</v>
      </c>
      <c r="JOM600" s="2" t="s">
        <v>943</v>
      </c>
      <c r="JON600" s="2" t="s">
        <v>943</v>
      </c>
      <c r="JOO600" s="2" t="s">
        <v>943</v>
      </c>
      <c r="JOP600" s="2" t="s">
        <v>943</v>
      </c>
      <c r="JOQ600" s="2" t="s">
        <v>943</v>
      </c>
      <c r="JOR600" s="2" t="s">
        <v>943</v>
      </c>
      <c r="JOS600" s="2" t="s">
        <v>943</v>
      </c>
      <c r="JOT600" s="2" t="s">
        <v>943</v>
      </c>
      <c r="JOU600" s="2" t="s">
        <v>943</v>
      </c>
      <c r="JOV600" s="2" t="s">
        <v>943</v>
      </c>
      <c r="JOW600" s="2" t="s">
        <v>943</v>
      </c>
      <c r="JOX600" s="2" t="s">
        <v>943</v>
      </c>
      <c r="JOY600" s="2" t="s">
        <v>943</v>
      </c>
      <c r="JOZ600" s="2" t="s">
        <v>943</v>
      </c>
      <c r="JPA600" s="2" t="s">
        <v>943</v>
      </c>
      <c r="JPB600" s="2" t="s">
        <v>943</v>
      </c>
      <c r="JPC600" s="2" t="s">
        <v>943</v>
      </c>
      <c r="JPD600" s="2" t="s">
        <v>943</v>
      </c>
      <c r="JPE600" s="2" t="s">
        <v>943</v>
      </c>
      <c r="JPF600" s="2" t="s">
        <v>943</v>
      </c>
      <c r="JPG600" s="2" t="s">
        <v>943</v>
      </c>
      <c r="JPH600" s="2" t="s">
        <v>943</v>
      </c>
      <c r="JPI600" s="2" t="s">
        <v>943</v>
      </c>
      <c r="JPJ600" s="2" t="s">
        <v>943</v>
      </c>
      <c r="JPK600" s="2" t="s">
        <v>943</v>
      </c>
      <c r="JPL600" s="2" t="s">
        <v>943</v>
      </c>
      <c r="JPM600" s="2" t="s">
        <v>943</v>
      </c>
      <c r="JPN600" s="2" t="s">
        <v>943</v>
      </c>
      <c r="JPO600" s="2" t="s">
        <v>943</v>
      </c>
      <c r="JPP600" s="2" t="s">
        <v>943</v>
      </c>
      <c r="JPQ600" s="2" t="s">
        <v>943</v>
      </c>
      <c r="JPR600" s="2" t="s">
        <v>943</v>
      </c>
      <c r="JPS600" s="2" t="s">
        <v>943</v>
      </c>
      <c r="JPT600" s="2" t="s">
        <v>943</v>
      </c>
      <c r="JPU600" s="2" t="s">
        <v>943</v>
      </c>
      <c r="JPV600" s="2" t="s">
        <v>943</v>
      </c>
      <c r="JPW600" s="2" t="s">
        <v>943</v>
      </c>
      <c r="JPX600" s="2" t="s">
        <v>943</v>
      </c>
      <c r="JPY600" s="2" t="s">
        <v>943</v>
      </c>
      <c r="JPZ600" s="2" t="s">
        <v>943</v>
      </c>
      <c r="JQA600" s="2" t="s">
        <v>943</v>
      </c>
      <c r="JQB600" s="2" t="s">
        <v>943</v>
      </c>
      <c r="JQC600" s="2" t="s">
        <v>943</v>
      </c>
      <c r="JQD600" s="2" t="s">
        <v>943</v>
      </c>
      <c r="JQE600" s="2" t="s">
        <v>943</v>
      </c>
      <c r="JQF600" s="2" t="s">
        <v>943</v>
      </c>
      <c r="JQG600" s="2" t="s">
        <v>943</v>
      </c>
      <c r="JQH600" s="2" t="s">
        <v>943</v>
      </c>
      <c r="JQI600" s="2" t="s">
        <v>943</v>
      </c>
      <c r="JQJ600" s="2" t="s">
        <v>943</v>
      </c>
      <c r="JQK600" s="2" t="s">
        <v>943</v>
      </c>
      <c r="JQL600" s="2" t="s">
        <v>943</v>
      </c>
      <c r="JQM600" s="2" t="s">
        <v>943</v>
      </c>
      <c r="JQN600" s="2" t="s">
        <v>943</v>
      </c>
      <c r="JQO600" s="2" t="s">
        <v>943</v>
      </c>
      <c r="JQP600" s="2" t="s">
        <v>943</v>
      </c>
      <c r="JQQ600" s="2" t="s">
        <v>943</v>
      </c>
      <c r="JQR600" s="2" t="s">
        <v>943</v>
      </c>
      <c r="JQS600" s="2" t="s">
        <v>943</v>
      </c>
      <c r="JQT600" s="2" t="s">
        <v>943</v>
      </c>
      <c r="JQU600" s="2" t="s">
        <v>943</v>
      </c>
      <c r="JQV600" s="2" t="s">
        <v>943</v>
      </c>
      <c r="JQW600" s="2" t="s">
        <v>943</v>
      </c>
      <c r="JQX600" s="2" t="s">
        <v>943</v>
      </c>
      <c r="JQY600" s="2" t="s">
        <v>943</v>
      </c>
      <c r="JQZ600" s="2" t="s">
        <v>943</v>
      </c>
      <c r="JRA600" s="2" t="s">
        <v>943</v>
      </c>
      <c r="JRB600" s="2" t="s">
        <v>943</v>
      </c>
      <c r="JRC600" s="2" t="s">
        <v>943</v>
      </c>
      <c r="JRD600" s="2" t="s">
        <v>943</v>
      </c>
      <c r="JRE600" s="2" t="s">
        <v>943</v>
      </c>
      <c r="JRF600" s="2" t="s">
        <v>943</v>
      </c>
      <c r="JRG600" s="2" t="s">
        <v>943</v>
      </c>
      <c r="JRH600" s="2" t="s">
        <v>943</v>
      </c>
      <c r="JRI600" s="2" t="s">
        <v>943</v>
      </c>
      <c r="JRJ600" s="2" t="s">
        <v>943</v>
      </c>
      <c r="JRK600" s="2" t="s">
        <v>943</v>
      </c>
      <c r="JRL600" s="2" t="s">
        <v>943</v>
      </c>
      <c r="JRM600" s="2" t="s">
        <v>943</v>
      </c>
      <c r="JRN600" s="2" t="s">
        <v>943</v>
      </c>
      <c r="JRO600" s="2" t="s">
        <v>943</v>
      </c>
      <c r="JRP600" s="2" t="s">
        <v>943</v>
      </c>
      <c r="JRQ600" s="2" t="s">
        <v>943</v>
      </c>
      <c r="JRR600" s="2" t="s">
        <v>943</v>
      </c>
      <c r="JRS600" s="2" t="s">
        <v>943</v>
      </c>
      <c r="JRT600" s="2" t="s">
        <v>943</v>
      </c>
      <c r="JRU600" s="2" t="s">
        <v>943</v>
      </c>
      <c r="JRV600" s="2" t="s">
        <v>943</v>
      </c>
      <c r="JRW600" s="2" t="s">
        <v>943</v>
      </c>
      <c r="JRX600" s="2" t="s">
        <v>943</v>
      </c>
      <c r="JRY600" s="2" t="s">
        <v>943</v>
      </c>
      <c r="JRZ600" s="2" t="s">
        <v>943</v>
      </c>
      <c r="JSA600" s="2" t="s">
        <v>943</v>
      </c>
      <c r="JSB600" s="2" t="s">
        <v>943</v>
      </c>
      <c r="JSC600" s="2" t="s">
        <v>943</v>
      </c>
      <c r="JSD600" s="2" t="s">
        <v>943</v>
      </c>
      <c r="JSE600" s="2" t="s">
        <v>943</v>
      </c>
      <c r="JSF600" s="2" t="s">
        <v>943</v>
      </c>
      <c r="JSG600" s="2" t="s">
        <v>943</v>
      </c>
      <c r="JSH600" s="2" t="s">
        <v>943</v>
      </c>
      <c r="JSI600" s="2" t="s">
        <v>943</v>
      </c>
      <c r="JSJ600" s="2" t="s">
        <v>943</v>
      </c>
      <c r="JSK600" s="2" t="s">
        <v>943</v>
      </c>
      <c r="JSL600" s="2" t="s">
        <v>943</v>
      </c>
      <c r="JSM600" s="2" t="s">
        <v>943</v>
      </c>
      <c r="JSN600" s="2" t="s">
        <v>943</v>
      </c>
      <c r="JSO600" s="2" t="s">
        <v>943</v>
      </c>
      <c r="JSP600" s="2" t="s">
        <v>943</v>
      </c>
      <c r="JSQ600" s="2" t="s">
        <v>943</v>
      </c>
      <c r="JSR600" s="2" t="s">
        <v>943</v>
      </c>
      <c r="JSS600" s="2" t="s">
        <v>943</v>
      </c>
      <c r="JST600" s="2" t="s">
        <v>943</v>
      </c>
      <c r="JSU600" s="2" t="s">
        <v>943</v>
      </c>
      <c r="JSV600" s="2" t="s">
        <v>943</v>
      </c>
      <c r="JSW600" s="2" t="s">
        <v>943</v>
      </c>
      <c r="JSX600" s="2" t="s">
        <v>943</v>
      </c>
      <c r="JSY600" s="2" t="s">
        <v>943</v>
      </c>
      <c r="JSZ600" s="2" t="s">
        <v>943</v>
      </c>
      <c r="JTA600" s="2" t="s">
        <v>943</v>
      </c>
      <c r="JTB600" s="2" t="s">
        <v>943</v>
      </c>
      <c r="JTC600" s="2" t="s">
        <v>943</v>
      </c>
      <c r="JTD600" s="2" t="s">
        <v>943</v>
      </c>
      <c r="JTE600" s="2" t="s">
        <v>943</v>
      </c>
      <c r="JTF600" s="2" t="s">
        <v>943</v>
      </c>
      <c r="JTG600" s="2" t="s">
        <v>943</v>
      </c>
      <c r="JTH600" s="2" t="s">
        <v>943</v>
      </c>
      <c r="JTI600" s="2" t="s">
        <v>943</v>
      </c>
      <c r="JTJ600" s="2" t="s">
        <v>943</v>
      </c>
      <c r="JTK600" s="2" t="s">
        <v>943</v>
      </c>
      <c r="JTL600" s="2" t="s">
        <v>943</v>
      </c>
      <c r="JTM600" s="2" t="s">
        <v>943</v>
      </c>
      <c r="JTN600" s="2" t="s">
        <v>943</v>
      </c>
      <c r="JTO600" s="2" t="s">
        <v>943</v>
      </c>
      <c r="JTP600" s="2" t="s">
        <v>943</v>
      </c>
      <c r="JTQ600" s="2" t="s">
        <v>943</v>
      </c>
      <c r="JTR600" s="2" t="s">
        <v>943</v>
      </c>
      <c r="JTS600" s="2" t="s">
        <v>943</v>
      </c>
      <c r="JTT600" s="2" t="s">
        <v>943</v>
      </c>
      <c r="JTU600" s="2" t="s">
        <v>943</v>
      </c>
      <c r="JTV600" s="2" t="s">
        <v>943</v>
      </c>
      <c r="JTW600" s="2" t="s">
        <v>943</v>
      </c>
      <c r="JTX600" s="2" t="s">
        <v>943</v>
      </c>
      <c r="JTY600" s="2" t="s">
        <v>943</v>
      </c>
      <c r="JTZ600" s="2" t="s">
        <v>943</v>
      </c>
      <c r="JUA600" s="2" t="s">
        <v>943</v>
      </c>
      <c r="JUB600" s="2" t="s">
        <v>943</v>
      </c>
      <c r="JUC600" s="2" t="s">
        <v>943</v>
      </c>
      <c r="JUD600" s="2" t="s">
        <v>943</v>
      </c>
      <c r="JUE600" s="2" t="s">
        <v>943</v>
      </c>
      <c r="JUF600" s="2" t="s">
        <v>943</v>
      </c>
      <c r="JUG600" s="2" t="s">
        <v>943</v>
      </c>
      <c r="JUH600" s="2" t="s">
        <v>943</v>
      </c>
      <c r="JUI600" s="2" t="s">
        <v>943</v>
      </c>
      <c r="JUJ600" s="2" t="s">
        <v>943</v>
      </c>
      <c r="JUK600" s="2" t="s">
        <v>943</v>
      </c>
      <c r="JUL600" s="2" t="s">
        <v>943</v>
      </c>
      <c r="JUM600" s="2" t="s">
        <v>943</v>
      </c>
      <c r="JUN600" s="2" t="s">
        <v>943</v>
      </c>
      <c r="JUO600" s="2" t="s">
        <v>943</v>
      </c>
      <c r="JUP600" s="2" t="s">
        <v>943</v>
      </c>
      <c r="JUQ600" s="2" t="s">
        <v>943</v>
      </c>
      <c r="JUR600" s="2" t="s">
        <v>943</v>
      </c>
      <c r="JUS600" s="2" t="s">
        <v>943</v>
      </c>
      <c r="JUT600" s="2" t="s">
        <v>943</v>
      </c>
      <c r="JUU600" s="2" t="s">
        <v>943</v>
      </c>
      <c r="JUV600" s="2" t="s">
        <v>943</v>
      </c>
      <c r="JUW600" s="2" t="s">
        <v>943</v>
      </c>
      <c r="JUX600" s="2" t="s">
        <v>943</v>
      </c>
      <c r="JUY600" s="2" t="s">
        <v>943</v>
      </c>
      <c r="JUZ600" s="2" t="s">
        <v>943</v>
      </c>
      <c r="JVA600" s="2" t="s">
        <v>943</v>
      </c>
      <c r="JVB600" s="2" t="s">
        <v>943</v>
      </c>
      <c r="JVC600" s="2" t="s">
        <v>943</v>
      </c>
      <c r="JVD600" s="2" t="s">
        <v>943</v>
      </c>
      <c r="JVE600" s="2" t="s">
        <v>943</v>
      </c>
      <c r="JVF600" s="2" t="s">
        <v>943</v>
      </c>
      <c r="JVG600" s="2" t="s">
        <v>943</v>
      </c>
      <c r="JVH600" s="2" t="s">
        <v>943</v>
      </c>
      <c r="JVI600" s="2" t="s">
        <v>943</v>
      </c>
      <c r="JVJ600" s="2" t="s">
        <v>943</v>
      </c>
      <c r="JVK600" s="2" t="s">
        <v>943</v>
      </c>
      <c r="JVL600" s="2" t="s">
        <v>943</v>
      </c>
      <c r="JVM600" s="2" t="s">
        <v>943</v>
      </c>
      <c r="JVN600" s="2" t="s">
        <v>943</v>
      </c>
      <c r="JVO600" s="2" t="s">
        <v>943</v>
      </c>
      <c r="JVP600" s="2" t="s">
        <v>943</v>
      </c>
      <c r="JVQ600" s="2" t="s">
        <v>943</v>
      </c>
      <c r="JVR600" s="2" t="s">
        <v>943</v>
      </c>
      <c r="JVS600" s="2" t="s">
        <v>943</v>
      </c>
      <c r="JVT600" s="2" t="s">
        <v>943</v>
      </c>
      <c r="JVU600" s="2" t="s">
        <v>943</v>
      </c>
      <c r="JVV600" s="2" t="s">
        <v>943</v>
      </c>
      <c r="JVW600" s="2" t="s">
        <v>943</v>
      </c>
      <c r="JVX600" s="2" t="s">
        <v>943</v>
      </c>
      <c r="JVY600" s="2" t="s">
        <v>943</v>
      </c>
      <c r="JVZ600" s="2" t="s">
        <v>943</v>
      </c>
      <c r="JWA600" s="2" t="s">
        <v>943</v>
      </c>
      <c r="JWB600" s="2" t="s">
        <v>943</v>
      </c>
      <c r="JWC600" s="2" t="s">
        <v>943</v>
      </c>
      <c r="JWD600" s="2" t="s">
        <v>943</v>
      </c>
      <c r="JWE600" s="2" t="s">
        <v>943</v>
      </c>
      <c r="JWF600" s="2" t="s">
        <v>943</v>
      </c>
      <c r="JWG600" s="2" t="s">
        <v>943</v>
      </c>
      <c r="JWH600" s="2" t="s">
        <v>943</v>
      </c>
      <c r="JWI600" s="2" t="s">
        <v>943</v>
      </c>
      <c r="JWJ600" s="2" t="s">
        <v>943</v>
      </c>
      <c r="JWK600" s="2" t="s">
        <v>943</v>
      </c>
      <c r="JWL600" s="2" t="s">
        <v>943</v>
      </c>
      <c r="JWM600" s="2" t="s">
        <v>943</v>
      </c>
      <c r="JWN600" s="2" t="s">
        <v>943</v>
      </c>
      <c r="JWO600" s="2" t="s">
        <v>943</v>
      </c>
      <c r="JWP600" s="2" t="s">
        <v>943</v>
      </c>
      <c r="JWQ600" s="2" t="s">
        <v>943</v>
      </c>
      <c r="JWR600" s="2" t="s">
        <v>943</v>
      </c>
      <c r="JWS600" s="2" t="s">
        <v>943</v>
      </c>
      <c r="JWT600" s="2" t="s">
        <v>943</v>
      </c>
      <c r="JWU600" s="2" t="s">
        <v>943</v>
      </c>
      <c r="JWV600" s="2" t="s">
        <v>943</v>
      </c>
      <c r="JWW600" s="2" t="s">
        <v>943</v>
      </c>
      <c r="JWX600" s="2" t="s">
        <v>943</v>
      </c>
      <c r="JWY600" s="2" t="s">
        <v>943</v>
      </c>
      <c r="JWZ600" s="2" t="s">
        <v>943</v>
      </c>
      <c r="JXA600" s="2" t="s">
        <v>943</v>
      </c>
      <c r="JXB600" s="2" t="s">
        <v>943</v>
      </c>
      <c r="JXC600" s="2" t="s">
        <v>943</v>
      </c>
      <c r="JXD600" s="2" t="s">
        <v>943</v>
      </c>
      <c r="JXE600" s="2" t="s">
        <v>943</v>
      </c>
      <c r="JXF600" s="2" t="s">
        <v>943</v>
      </c>
      <c r="JXG600" s="2" t="s">
        <v>943</v>
      </c>
      <c r="JXH600" s="2" t="s">
        <v>943</v>
      </c>
      <c r="JXI600" s="2" t="s">
        <v>943</v>
      </c>
      <c r="JXJ600" s="2" t="s">
        <v>943</v>
      </c>
      <c r="JXK600" s="2" t="s">
        <v>943</v>
      </c>
      <c r="JXL600" s="2" t="s">
        <v>943</v>
      </c>
      <c r="JXM600" s="2" t="s">
        <v>943</v>
      </c>
      <c r="JXN600" s="2" t="s">
        <v>943</v>
      </c>
      <c r="JXO600" s="2" t="s">
        <v>943</v>
      </c>
      <c r="JXP600" s="2" t="s">
        <v>943</v>
      </c>
      <c r="JXQ600" s="2" t="s">
        <v>943</v>
      </c>
      <c r="JXR600" s="2" t="s">
        <v>943</v>
      </c>
      <c r="JXS600" s="2" t="s">
        <v>943</v>
      </c>
      <c r="JXT600" s="2" t="s">
        <v>943</v>
      </c>
      <c r="JXU600" s="2" t="s">
        <v>943</v>
      </c>
      <c r="JXV600" s="2" t="s">
        <v>943</v>
      </c>
      <c r="JXW600" s="2" t="s">
        <v>943</v>
      </c>
      <c r="JXX600" s="2" t="s">
        <v>943</v>
      </c>
      <c r="JXY600" s="2" t="s">
        <v>943</v>
      </c>
      <c r="JXZ600" s="2" t="s">
        <v>943</v>
      </c>
      <c r="JYA600" s="2" t="s">
        <v>943</v>
      </c>
      <c r="JYB600" s="2" t="s">
        <v>943</v>
      </c>
      <c r="JYC600" s="2" t="s">
        <v>943</v>
      </c>
      <c r="JYD600" s="2" t="s">
        <v>943</v>
      </c>
      <c r="JYE600" s="2" t="s">
        <v>943</v>
      </c>
      <c r="JYF600" s="2" t="s">
        <v>943</v>
      </c>
      <c r="JYG600" s="2" t="s">
        <v>943</v>
      </c>
      <c r="JYH600" s="2" t="s">
        <v>943</v>
      </c>
      <c r="JYI600" s="2" t="s">
        <v>943</v>
      </c>
      <c r="JYJ600" s="2" t="s">
        <v>943</v>
      </c>
      <c r="JYK600" s="2" t="s">
        <v>943</v>
      </c>
      <c r="JYL600" s="2" t="s">
        <v>943</v>
      </c>
      <c r="JYM600" s="2" t="s">
        <v>943</v>
      </c>
      <c r="JYN600" s="2" t="s">
        <v>943</v>
      </c>
      <c r="JYO600" s="2" t="s">
        <v>943</v>
      </c>
      <c r="JYP600" s="2" t="s">
        <v>943</v>
      </c>
      <c r="JYQ600" s="2" t="s">
        <v>943</v>
      </c>
      <c r="JYR600" s="2" t="s">
        <v>943</v>
      </c>
      <c r="JYS600" s="2" t="s">
        <v>943</v>
      </c>
      <c r="JYT600" s="2" t="s">
        <v>943</v>
      </c>
      <c r="JYU600" s="2" t="s">
        <v>943</v>
      </c>
      <c r="JYV600" s="2" t="s">
        <v>943</v>
      </c>
      <c r="JYW600" s="2" t="s">
        <v>943</v>
      </c>
      <c r="JYX600" s="2" t="s">
        <v>943</v>
      </c>
      <c r="JYY600" s="2" t="s">
        <v>943</v>
      </c>
      <c r="JYZ600" s="2" t="s">
        <v>943</v>
      </c>
      <c r="JZA600" s="2" t="s">
        <v>943</v>
      </c>
      <c r="JZB600" s="2" t="s">
        <v>943</v>
      </c>
      <c r="JZC600" s="2" t="s">
        <v>943</v>
      </c>
      <c r="JZD600" s="2" t="s">
        <v>943</v>
      </c>
      <c r="JZE600" s="2" t="s">
        <v>943</v>
      </c>
      <c r="JZF600" s="2" t="s">
        <v>943</v>
      </c>
      <c r="JZG600" s="2" t="s">
        <v>943</v>
      </c>
      <c r="JZH600" s="2" t="s">
        <v>943</v>
      </c>
      <c r="JZI600" s="2" t="s">
        <v>943</v>
      </c>
      <c r="JZJ600" s="2" t="s">
        <v>943</v>
      </c>
      <c r="JZK600" s="2" t="s">
        <v>943</v>
      </c>
      <c r="JZL600" s="2" t="s">
        <v>943</v>
      </c>
      <c r="JZM600" s="2" t="s">
        <v>943</v>
      </c>
      <c r="JZN600" s="2" t="s">
        <v>943</v>
      </c>
      <c r="JZO600" s="2" t="s">
        <v>943</v>
      </c>
      <c r="JZP600" s="2" t="s">
        <v>943</v>
      </c>
      <c r="JZQ600" s="2" t="s">
        <v>943</v>
      </c>
      <c r="JZR600" s="2" t="s">
        <v>943</v>
      </c>
      <c r="JZS600" s="2" t="s">
        <v>943</v>
      </c>
      <c r="JZT600" s="2" t="s">
        <v>943</v>
      </c>
      <c r="JZU600" s="2" t="s">
        <v>943</v>
      </c>
      <c r="JZV600" s="2" t="s">
        <v>943</v>
      </c>
      <c r="JZW600" s="2" t="s">
        <v>943</v>
      </c>
      <c r="JZX600" s="2" t="s">
        <v>943</v>
      </c>
      <c r="JZY600" s="2" t="s">
        <v>943</v>
      </c>
      <c r="JZZ600" s="2" t="s">
        <v>943</v>
      </c>
      <c r="KAA600" s="2" t="s">
        <v>943</v>
      </c>
      <c r="KAB600" s="2" t="s">
        <v>943</v>
      </c>
      <c r="KAC600" s="2" t="s">
        <v>943</v>
      </c>
      <c r="KAD600" s="2" t="s">
        <v>943</v>
      </c>
      <c r="KAE600" s="2" t="s">
        <v>943</v>
      </c>
      <c r="KAF600" s="2" t="s">
        <v>943</v>
      </c>
      <c r="KAG600" s="2" t="s">
        <v>943</v>
      </c>
      <c r="KAH600" s="2" t="s">
        <v>943</v>
      </c>
      <c r="KAI600" s="2" t="s">
        <v>943</v>
      </c>
      <c r="KAJ600" s="2" t="s">
        <v>943</v>
      </c>
      <c r="KAK600" s="2" t="s">
        <v>943</v>
      </c>
      <c r="KAL600" s="2" t="s">
        <v>943</v>
      </c>
      <c r="KAM600" s="2" t="s">
        <v>943</v>
      </c>
      <c r="KAN600" s="2" t="s">
        <v>943</v>
      </c>
      <c r="KAO600" s="2" t="s">
        <v>943</v>
      </c>
      <c r="KAP600" s="2" t="s">
        <v>943</v>
      </c>
      <c r="KAQ600" s="2" t="s">
        <v>943</v>
      </c>
      <c r="KAR600" s="2" t="s">
        <v>943</v>
      </c>
      <c r="KAS600" s="2" t="s">
        <v>943</v>
      </c>
      <c r="KAT600" s="2" t="s">
        <v>943</v>
      </c>
      <c r="KAU600" s="2" t="s">
        <v>943</v>
      </c>
      <c r="KAV600" s="2" t="s">
        <v>943</v>
      </c>
      <c r="KAW600" s="2" t="s">
        <v>943</v>
      </c>
      <c r="KAX600" s="2" t="s">
        <v>943</v>
      </c>
      <c r="KAY600" s="2" t="s">
        <v>943</v>
      </c>
      <c r="KAZ600" s="2" t="s">
        <v>943</v>
      </c>
      <c r="KBA600" s="2" t="s">
        <v>943</v>
      </c>
      <c r="KBB600" s="2" t="s">
        <v>943</v>
      </c>
      <c r="KBC600" s="2" t="s">
        <v>943</v>
      </c>
      <c r="KBD600" s="2" t="s">
        <v>943</v>
      </c>
      <c r="KBE600" s="2" t="s">
        <v>943</v>
      </c>
      <c r="KBF600" s="2" t="s">
        <v>943</v>
      </c>
      <c r="KBG600" s="2" t="s">
        <v>943</v>
      </c>
      <c r="KBH600" s="2" t="s">
        <v>943</v>
      </c>
      <c r="KBI600" s="2" t="s">
        <v>943</v>
      </c>
      <c r="KBJ600" s="2" t="s">
        <v>943</v>
      </c>
      <c r="KBK600" s="2" t="s">
        <v>943</v>
      </c>
      <c r="KBL600" s="2" t="s">
        <v>943</v>
      </c>
      <c r="KBM600" s="2" t="s">
        <v>943</v>
      </c>
      <c r="KBN600" s="2" t="s">
        <v>943</v>
      </c>
      <c r="KBO600" s="2" t="s">
        <v>943</v>
      </c>
      <c r="KBP600" s="2" t="s">
        <v>943</v>
      </c>
      <c r="KBQ600" s="2" t="s">
        <v>943</v>
      </c>
      <c r="KBR600" s="2" t="s">
        <v>943</v>
      </c>
      <c r="KBS600" s="2" t="s">
        <v>943</v>
      </c>
      <c r="KBT600" s="2" t="s">
        <v>943</v>
      </c>
      <c r="KBU600" s="2" t="s">
        <v>943</v>
      </c>
      <c r="KBV600" s="2" t="s">
        <v>943</v>
      </c>
      <c r="KBW600" s="2" t="s">
        <v>943</v>
      </c>
      <c r="KBX600" s="2" t="s">
        <v>943</v>
      </c>
      <c r="KBY600" s="2" t="s">
        <v>943</v>
      </c>
      <c r="KBZ600" s="2" t="s">
        <v>943</v>
      </c>
      <c r="KCA600" s="2" t="s">
        <v>943</v>
      </c>
      <c r="KCB600" s="2" t="s">
        <v>943</v>
      </c>
      <c r="KCC600" s="2" t="s">
        <v>943</v>
      </c>
      <c r="KCD600" s="2" t="s">
        <v>943</v>
      </c>
      <c r="KCE600" s="2" t="s">
        <v>943</v>
      </c>
      <c r="KCF600" s="2" t="s">
        <v>943</v>
      </c>
      <c r="KCG600" s="2" t="s">
        <v>943</v>
      </c>
      <c r="KCH600" s="2" t="s">
        <v>943</v>
      </c>
      <c r="KCI600" s="2" t="s">
        <v>943</v>
      </c>
      <c r="KCJ600" s="2" t="s">
        <v>943</v>
      </c>
      <c r="KCK600" s="2" t="s">
        <v>943</v>
      </c>
      <c r="KCL600" s="2" t="s">
        <v>943</v>
      </c>
      <c r="KCM600" s="2" t="s">
        <v>943</v>
      </c>
      <c r="KCN600" s="2" t="s">
        <v>943</v>
      </c>
      <c r="KCO600" s="2" t="s">
        <v>943</v>
      </c>
      <c r="KCP600" s="2" t="s">
        <v>943</v>
      </c>
      <c r="KCQ600" s="2" t="s">
        <v>943</v>
      </c>
      <c r="KCR600" s="2" t="s">
        <v>943</v>
      </c>
      <c r="KCS600" s="2" t="s">
        <v>943</v>
      </c>
      <c r="KCT600" s="2" t="s">
        <v>943</v>
      </c>
      <c r="KCU600" s="2" t="s">
        <v>943</v>
      </c>
      <c r="KCV600" s="2" t="s">
        <v>943</v>
      </c>
      <c r="KCW600" s="2" t="s">
        <v>943</v>
      </c>
      <c r="KCX600" s="2" t="s">
        <v>943</v>
      </c>
      <c r="KCY600" s="2" t="s">
        <v>943</v>
      </c>
      <c r="KCZ600" s="2" t="s">
        <v>943</v>
      </c>
      <c r="KDA600" s="2" t="s">
        <v>943</v>
      </c>
      <c r="KDB600" s="2" t="s">
        <v>943</v>
      </c>
      <c r="KDC600" s="2" t="s">
        <v>943</v>
      </c>
      <c r="KDD600" s="2" t="s">
        <v>943</v>
      </c>
      <c r="KDE600" s="2" t="s">
        <v>943</v>
      </c>
      <c r="KDF600" s="2" t="s">
        <v>943</v>
      </c>
      <c r="KDG600" s="2" t="s">
        <v>943</v>
      </c>
      <c r="KDH600" s="2" t="s">
        <v>943</v>
      </c>
      <c r="KDI600" s="2" t="s">
        <v>943</v>
      </c>
      <c r="KDJ600" s="2" t="s">
        <v>943</v>
      </c>
      <c r="KDK600" s="2" t="s">
        <v>943</v>
      </c>
      <c r="KDL600" s="2" t="s">
        <v>943</v>
      </c>
      <c r="KDM600" s="2" t="s">
        <v>943</v>
      </c>
      <c r="KDN600" s="2" t="s">
        <v>943</v>
      </c>
      <c r="KDO600" s="2" t="s">
        <v>943</v>
      </c>
      <c r="KDP600" s="2" t="s">
        <v>943</v>
      </c>
      <c r="KDQ600" s="2" t="s">
        <v>943</v>
      </c>
      <c r="KDR600" s="2" t="s">
        <v>943</v>
      </c>
      <c r="KDS600" s="2" t="s">
        <v>943</v>
      </c>
      <c r="KDT600" s="2" t="s">
        <v>943</v>
      </c>
      <c r="KDU600" s="2" t="s">
        <v>943</v>
      </c>
      <c r="KDV600" s="2" t="s">
        <v>943</v>
      </c>
      <c r="KDW600" s="2" t="s">
        <v>943</v>
      </c>
      <c r="KDX600" s="2" t="s">
        <v>943</v>
      </c>
      <c r="KDY600" s="2" t="s">
        <v>943</v>
      </c>
      <c r="KDZ600" s="2" t="s">
        <v>943</v>
      </c>
      <c r="KEA600" s="2" t="s">
        <v>943</v>
      </c>
      <c r="KEB600" s="2" t="s">
        <v>943</v>
      </c>
      <c r="KEC600" s="2" t="s">
        <v>943</v>
      </c>
      <c r="KED600" s="2" t="s">
        <v>943</v>
      </c>
      <c r="KEE600" s="2" t="s">
        <v>943</v>
      </c>
      <c r="KEF600" s="2" t="s">
        <v>943</v>
      </c>
      <c r="KEG600" s="2" t="s">
        <v>943</v>
      </c>
      <c r="KEH600" s="2" t="s">
        <v>943</v>
      </c>
      <c r="KEI600" s="2" t="s">
        <v>943</v>
      </c>
      <c r="KEJ600" s="2" t="s">
        <v>943</v>
      </c>
      <c r="KEK600" s="2" t="s">
        <v>943</v>
      </c>
      <c r="KEL600" s="2" t="s">
        <v>943</v>
      </c>
      <c r="KEM600" s="2" t="s">
        <v>943</v>
      </c>
      <c r="KEN600" s="2" t="s">
        <v>943</v>
      </c>
      <c r="KEO600" s="2" t="s">
        <v>943</v>
      </c>
      <c r="KEP600" s="2" t="s">
        <v>943</v>
      </c>
      <c r="KEQ600" s="2" t="s">
        <v>943</v>
      </c>
      <c r="KER600" s="2" t="s">
        <v>943</v>
      </c>
      <c r="KES600" s="2" t="s">
        <v>943</v>
      </c>
      <c r="KET600" s="2" t="s">
        <v>943</v>
      </c>
      <c r="KEU600" s="2" t="s">
        <v>943</v>
      </c>
      <c r="KEV600" s="2" t="s">
        <v>943</v>
      </c>
      <c r="KEW600" s="2" t="s">
        <v>943</v>
      </c>
      <c r="KEX600" s="2" t="s">
        <v>943</v>
      </c>
      <c r="KEY600" s="2" t="s">
        <v>943</v>
      </c>
      <c r="KEZ600" s="2" t="s">
        <v>943</v>
      </c>
      <c r="KFA600" s="2" t="s">
        <v>943</v>
      </c>
      <c r="KFB600" s="2" t="s">
        <v>943</v>
      </c>
      <c r="KFC600" s="2" t="s">
        <v>943</v>
      </c>
      <c r="KFD600" s="2" t="s">
        <v>943</v>
      </c>
      <c r="KFE600" s="2" t="s">
        <v>943</v>
      </c>
      <c r="KFF600" s="2" t="s">
        <v>943</v>
      </c>
      <c r="KFG600" s="2" t="s">
        <v>943</v>
      </c>
      <c r="KFH600" s="2" t="s">
        <v>943</v>
      </c>
      <c r="KFI600" s="2" t="s">
        <v>943</v>
      </c>
      <c r="KFJ600" s="2" t="s">
        <v>943</v>
      </c>
      <c r="KFK600" s="2" t="s">
        <v>943</v>
      </c>
      <c r="KFL600" s="2" t="s">
        <v>943</v>
      </c>
      <c r="KFM600" s="2" t="s">
        <v>943</v>
      </c>
      <c r="KFN600" s="2" t="s">
        <v>943</v>
      </c>
      <c r="KFO600" s="2" t="s">
        <v>943</v>
      </c>
      <c r="KFP600" s="2" t="s">
        <v>943</v>
      </c>
      <c r="KFQ600" s="2" t="s">
        <v>943</v>
      </c>
      <c r="KFR600" s="2" t="s">
        <v>943</v>
      </c>
      <c r="KFS600" s="2" t="s">
        <v>943</v>
      </c>
      <c r="KFT600" s="2" t="s">
        <v>943</v>
      </c>
      <c r="KFU600" s="2" t="s">
        <v>943</v>
      </c>
      <c r="KFV600" s="2" t="s">
        <v>943</v>
      </c>
      <c r="KFW600" s="2" t="s">
        <v>943</v>
      </c>
      <c r="KFX600" s="2" t="s">
        <v>943</v>
      </c>
      <c r="KFY600" s="2" t="s">
        <v>943</v>
      </c>
      <c r="KFZ600" s="2" t="s">
        <v>943</v>
      </c>
      <c r="KGA600" s="2" t="s">
        <v>943</v>
      </c>
      <c r="KGB600" s="2" t="s">
        <v>943</v>
      </c>
      <c r="KGC600" s="2" t="s">
        <v>943</v>
      </c>
      <c r="KGD600" s="2" t="s">
        <v>943</v>
      </c>
      <c r="KGE600" s="2" t="s">
        <v>943</v>
      </c>
      <c r="KGF600" s="2" t="s">
        <v>943</v>
      </c>
      <c r="KGG600" s="2" t="s">
        <v>943</v>
      </c>
      <c r="KGH600" s="2" t="s">
        <v>943</v>
      </c>
      <c r="KGI600" s="2" t="s">
        <v>943</v>
      </c>
      <c r="KGJ600" s="2" t="s">
        <v>943</v>
      </c>
      <c r="KGK600" s="2" t="s">
        <v>943</v>
      </c>
      <c r="KGL600" s="2" t="s">
        <v>943</v>
      </c>
      <c r="KGM600" s="2" t="s">
        <v>943</v>
      </c>
      <c r="KGN600" s="2" t="s">
        <v>943</v>
      </c>
      <c r="KGO600" s="2" t="s">
        <v>943</v>
      </c>
      <c r="KGP600" s="2" t="s">
        <v>943</v>
      </c>
      <c r="KGQ600" s="2" t="s">
        <v>943</v>
      </c>
      <c r="KGR600" s="2" t="s">
        <v>943</v>
      </c>
      <c r="KGS600" s="2" t="s">
        <v>943</v>
      </c>
      <c r="KGT600" s="2" t="s">
        <v>943</v>
      </c>
      <c r="KGU600" s="2" t="s">
        <v>943</v>
      </c>
      <c r="KGV600" s="2" t="s">
        <v>943</v>
      </c>
      <c r="KGW600" s="2" t="s">
        <v>943</v>
      </c>
      <c r="KGX600" s="2" t="s">
        <v>943</v>
      </c>
      <c r="KGY600" s="2" t="s">
        <v>943</v>
      </c>
      <c r="KGZ600" s="2" t="s">
        <v>943</v>
      </c>
      <c r="KHA600" s="2" t="s">
        <v>943</v>
      </c>
      <c r="KHB600" s="2" t="s">
        <v>943</v>
      </c>
      <c r="KHC600" s="2" t="s">
        <v>943</v>
      </c>
      <c r="KHD600" s="2" t="s">
        <v>943</v>
      </c>
      <c r="KHE600" s="2" t="s">
        <v>943</v>
      </c>
      <c r="KHF600" s="2" t="s">
        <v>943</v>
      </c>
      <c r="KHG600" s="2" t="s">
        <v>943</v>
      </c>
      <c r="KHH600" s="2" t="s">
        <v>943</v>
      </c>
      <c r="KHI600" s="2" t="s">
        <v>943</v>
      </c>
      <c r="KHJ600" s="2" t="s">
        <v>943</v>
      </c>
      <c r="KHK600" s="2" t="s">
        <v>943</v>
      </c>
      <c r="KHL600" s="2" t="s">
        <v>943</v>
      </c>
      <c r="KHM600" s="2" t="s">
        <v>943</v>
      </c>
      <c r="KHN600" s="2" t="s">
        <v>943</v>
      </c>
      <c r="KHO600" s="2" t="s">
        <v>943</v>
      </c>
      <c r="KHP600" s="2" t="s">
        <v>943</v>
      </c>
      <c r="KHQ600" s="2" t="s">
        <v>943</v>
      </c>
      <c r="KHR600" s="2" t="s">
        <v>943</v>
      </c>
      <c r="KHS600" s="2" t="s">
        <v>943</v>
      </c>
      <c r="KHT600" s="2" t="s">
        <v>943</v>
      </c>
      <c r="KHU600" s="2" t="s">
        <v>943</v>
      </c>
      <c r="KHV600" s="2" t="s">
        <v>943</v>
      </c>
      <c r="KHW600" s="2" t="s">
        <v>943</v>
      </c>
      <c r="KHX600" s="2" t="s">
        <v>943</v>
      </c>
      <c r="KHY600" s="2" t="s">
        <v>943</v>
      </c>
      <c r="KHZ600" s="2" t="s">
        <v>943</v>
      </c>
      <c r="KIA600" s="2" t="s">
        <v>943</v>
      </c>
      <c r="KIB600" s="2" t="s">
        <v>943</v>
      </c>
      <c r="KIC600" s="2" t="s">
        <v>943</v>
      </c>
      <c r="KID600" s="2" t="s">
        <v>943</v>
      </c>
      <c r="KIE600" s="2" t="s">
        <v>943</v>
      </c>
      <c r="KIF600" s="2" t="s">
        <v>943</v>
      </c>
      <c r="KIG600" s="2" t="s">
        <v>943</v>
      </c>
      <c r="KIH600" s="2" t="s">
        <v>943</v>
      </c>
      <c r="KII600" s="2" t="s">
        <v>943</v>
      </c>
      <c r="KIJ600" s="2" t="s">
        <v>943</v>
      </c>
      <c r="KIK600" s="2" t="s">
        <v>943</v>
      </c>
      <c r="KIL600" s="2" t="s">
        <v>943</v>
      </c>
      <c r="KIM600" s="2" t="s">
        <v>943</v>
      </c>
      <c r="KIN600" s="2" t="s">
        <v>943</v>
      </c>
      <c r="KIO600" s="2" t="s">
        <v>943</v>
      </c>
      <c r="KIP600" s="2" t="s">
        <v>943</v>
      </c>
      <c r="KIQ600" s="2" t="s">
        <v>943</v>
      </c>
      <c r="KIR600" s="2" t="s">
        <v>943</v>
      </c>
      <c r="KIS600" s="2" t="s">
        <v>943</v>
      </c>
      <c r="KIT600" s="2" t="s">
        <v>943</v>
      </c>
      <c r="KIU600" s="2" t="s">
        <v>943</v>
      </c>
      <c r="KIV600" s="2" t="s">
        <v>943</v>
      </c>
      <c r="KIW600" s="2" t="s">
        <v>943</v>
      </c>
      <c r="KIX600" s="2" t="s">
        <v>943</v>
      </c>
      <c r="KIY600" s="2" t="s">
        <v>943</v>
      </c>
      <c r="KIZ600" s="2" t="s">
        <v>943</v>
      </c>
      <c r="KJA600" s="2" t="s">
        <v>943</v>
      </c>
      <c r="KJB600" s="2" t="s">
        <v>943</v>
      </c>
      <c r="KJC600" s="2" t="s">
        <v>943</v>
      </c>
      <c r="KJD600" s="2" t="s">
        <v>943</v>
      </c>
      <c r="KJE600" s="2" t="s">
        <v>943</v>
      </c>
      <c r="KJF600" s="2" t="s">
        <v>943</v>
      </c>
      <c r="KJG600" s="2" t="s">
        <v>943</v>
      </c>
      <c r="KJH600" s="2" t="s">
        <v>943</v>
      </c>
      <c r="KJI600" s="2" t="s">
        <v>943</v>
      </c>
      <c r="KJJ600" s="2" t="s">
        <v>943</v>
      </c>
      <c r="KJK600" s="2" t="s">
        <v>943</v>
      </c>
      <c r="KJL600" s="2" t="s">
        <v>943</v>
      </c>
      <c r="KJM600" s="2" t="s">
        <v>943</v>
      </c>
      <c r="KJN600" s="2" t="s">
        <v>943</v>
      </c>
      <c r="KJO600" s="2" t="s">
        <v>943</v>
      </c>
      <c r="KJP600" s="2" t="s">
        <v>943</v>
      </c>
      <c r="KJQ600" s="2" t="s">
        <v>943</v>
      </c>
      <c r="KJR600" s="2" t="s">
        <v>943</v>
      </c>
      <c r="KJS600" s="2" t="s">
        <v>943</v>
      </c>
      <c r="KJT600" s="2" t="s">
        <v>943</v>
      </c>
      <c r="KJU600" s="2" t="s">
        <v>943</v>
      </c>
      <c r="KJV600" s="2" t="s">
        <v>943</v>
      </c>
      <c r="KJW600" s="2" t="s">
        <v>943</v>
      </c>
      <c r="KJX600" s="2" t="s">
        <v>943</v>
      </c>
      <c r="KJY600" s="2" t="s">
        <v>943</v>
      </c>
      <c r="KJZ600" s="2" t="s">
        <v>943</v>
      </c>
      <c r="KKA600" s="2" t="s">
        <v>943</v>
      </c>
      <c r="KKB600" s="2" t="s">
        <v>943</v>
      </c>
      <c r="KKC600" s="2" t="s">
        <v>943</v>
      </c>
      <c r="KKD600" s="2" t="s">
        <v>943</v>
      </c>
      <c r="KKE600" s="2" t="s">
        <v>943</v>
      </c>
      <c r="KKF600" s="2" t="s">
        <v>943</v>
      </c>
      <c r="KKG600" s="2" t="s">
        <v>943</v>
      </c>
      <c r="KKH600" s="2" t="s">
        <v>943</v>
      </c>
      <c r="KKI600" s="2" t="s">
        <v>943</v>
      </c>
      <c r="KKJ600" s="2" t="s">
        <v>943</v>
      </c>
      <c r="KKK600" s="2" t="s">
        <v>943</v>
      </c>
      <c r="KKL600" s="2" t="s">
        <v>943</v>
      </c>
      <c r="KKM600" s="2" t="s">
        <v>943</v>
      </c>
      <c r="KKN600" s="2" t="s">
        <v>943</v>
      </c>
      <c r="KKO600" s="2" t="s">
        <v>943</v>
      </c>
      <c r="KKP600" s="2" t="s">
        <v>943</v>
      </c>
      <c r="KKQ600" s="2" t="s">
        <v>943</v>
      </c>
      <c r="KKR600" s="2" t="s">
        <v>943</v>
      </c>
      <c r="KKS600" s="2" t="s">
        <v>943</v>
      </c>
      <c r="KKT600" s="2" t="s">
        <v>943</v>
      </c>
      <c r="KKU600" s="2" t="s">
        <v>943</v>
      </c>
      <c r="KKV600" s="2" t="s">
        <v>943</v>
      </c>
      <c r="KKW600" s="2" t="s">
        <v>943</v>
      </c>
      <c r="KKX600" s="2" t="s">
        <v>943</v>
      </c>
      <c r="KKY600" s="2" t="s">
        <v>943</v>
      </c>
      <c r="KKZ600" s="2" t="s">
        <v>943</v>
      </c>
      <c r="KLA600" s="2" t="s">
        <v>943</v>
      </c>
      <c r="KLB600" s="2" t="s">
        <v>943</v>
      </c>
      <c r="KLC600" s="2" t="s">
        <v>943</v>
      </c>
      <c r="KLD600" s="2" t="s">
        <v>943</v>
      </c>
      <c r="KLE600" s="2" t="s">
        <v>943</v>
      </c>
      <c r="KLF600" s="2" t="s">
        <v>943</v>
      </c>
      <c r="KLG600" s="2" t="s">
        <v>943</v>
      </c>
      <c r="KLH600" s="2" t="s">
        <v>943</v>
      </c>
      <c r="KLI600" s="2" t="s">
        <v>943</v>
      </c>
      <c r="KLJ600" s="2" t="s">
        <v>943</v>
      </c>
      <c r="KLK600" s="2" t="s">
        <v>943</v>
      </c>
      <c r="KLL600" s="2" t="s">
        <v>943</v>
      </c>
      <c r="KLM600" s="2" t="s">
        <v>943</v>
      </c>
      <c r="KLN600" s="2" t="s">
        <v>943</v>
      </c>
      <c r="KLO600" s="2" t="s">
        <v>943</v>
      </c>
      <c r="KLP600" s="2" t="s">
        <v>943</v>
      </c>
      <c r="KLQ600" s="2" t="s">
        <v>943</v>
      </c>
      <c r="KLR600" s="2" t="s">
        <v>943</v>
      </c>
      <c r="KLS600" s="2" t="s">
        <v>943</v>
      </c>
      <c r="KLT600" s="2" t="s">
        <v>943</v>
      </c>
      <c r="KLU600" s="2" t="s">
        <v>943</v>
      </c>
      <c r="KLV600" s="2" t="s">
        <v>943</v>
      </c>
      <c r="KLW600" s="2" t="s">
        <v>943</v>
      </c>
      <c r="KLX600" s="2" t="s">
        <v>943</v>
      </c>
      <c r="KLY600" s="2" t="s">
        <v>943</v>
      </c>
      <c r="KLZ600" s="2" t="s">
        <v>943</v>
      </c>
      <c r="KMA600" s="2" t="s">
        <v>943</v>
      </c>
      <c r="KMB600" s="2" t="s">
        <v>943</v>
      </c>
      <c r="KMC600" s="2" t="s">
        <v>943</v>
      </c>
      <c r="KMD600" s="2" t="s">
        <v>943</v>
      </c>
      <c r="KME600" s="2" t="s">
        <v>943</v>
      </c>
      <c r="KMF600" s="2" t="s">
        <v>943</v>
      </c>
      <c r="KMG600" s="2" t="s">
        <v>943</v>
      </c>
      <c r="KMH600" s="2" t="s">
        <v>943</v>
      </c>
      <c r="KMI600" s="2" t="s">
        <v>943</v>
      </c>
      <c r="KMJ600" s="2" t="s">
        <v>943</v>
      </c>
      <c r="KMK600" s="2" t="s">
        <v>943</v>
      </c>
      <c r="KML600" s="2" t="s">
        <v>943</v>
      </c>
      <c r="KMM600" s="2" t="s">
        <v>943</v>
      </c>
      <c r="KMN600" s="2" t="s">
        <v>943</v>
      </c>
      <c r="KMO600" s="2" t="s">
        <v>943</v>
      </c>
      <c r="KMP600" s="2" t="s">
        <v>943</v>
      </c>
      <c r="KMQ600" s="2" t="s">
        <v>943</v>
      </c>
      <c r="KMR600" s="2" t="s">
        <v>943</v>
      </c>
      <c r="KMS600" s="2" t="s">
        <v>943</v>
      </c>
      <c r="KMT600" s="2" t="s">
        <v>943</v>
      </c>
      <c r="KMU600" s="2" t="s">
        <v>943</v>
      </c>
      <c r="KMV600" s="2" t="s">
        <v>943</v>
      </c>
      <c r="KMW600" s="2" t="s">
        <v>943</v>
      </c>
      <c r="KMX600" s="2" t="s">
        <v>943</v>
      </c>
      <c r="KMY600" s="2" t="s">
        <v>943</v>
      </c>
      <c r="KMZ600" s="2" t="s">
        <v>943</v>
      </c>
      <c r="KNA600" s="2" t="s">
        <v>943</v>
      </c>
      <c r="KNB600" s="2" t="s">
        <v>943</v>
      </c>
      <c r="KNC600" s="2" t="s">
        <v>943</v>
      </c>
      <c r="KND600" s="2" t="s">
        <v>943</v>
      </c>
      <c r="KNE600" s="2" t="s">
        <v>943</v>
      </c>
      <c r="KNF600" s="2" t="s">
        <v>943</v>
      </c>
      <c r="KNG600" s="2" t="s">
        <v>943</v>
      </c>
      <c r="KNH600" s="2" t="s">
        <v>943</v>
      </c>
      <c r="KNI600" s="2" t="s">
        <v>943</v>
      </c>
      <c r="KNJ600" s="2" t="s">
        <v>943</v>
      </c>
      <c r="KNK600" s="2" t="s">
        <v>943</v>
      </c>
      <c r="KNL600" s="2" t="s">
        <v>943</v>
      </c>
      <c r="KNM600" s="2" t="s">
        <v>943</v>
      </c>
      <c r="KNN600" s="2" t="s">
        <v>943</v>
      </c>
      <c r="KNO600" s="2" t="s">
        <v>943</v>
      </c>
      <c r="KNP600" s="2" t="s">
        <v>943</v>
      </c>
      <c r="KNQ600" s="2" t="s">
        <v>943</v>
      </c>
      <c r="KNR600" s="2" t="s">
        <v>943</v>
      </c>
      <c r="KNS600" s="2" t="s">
        <v>943</v>
      </c>
      <c r="KNT600" s="2" t="s">
        <v>943</v>
      </c>
      <c r="KNU600" s="2" t="s">
        <v>943</v>
      </c>
      <c r="KNV600" s="2" t="s">
        <v>943</v>
      </c>
      <c r="KNW600" s="2" t="s">
        <v>943</v>
      </c>
      <c r="KNX600" s="2" t="s">
        <v>943</v>
      </c>
      <c r="KNY600" s="2" t="s">
        <v>943</v>
      </c>
      <c r="KNZ600" s="2" t="s">
        <v>943</v>
      </c>
      <c r="KOA600" s="2" t="s">
        <v>943</v>
      </c>
      <c r="KOB600" s="2" t="s">
        <v>943</v>
      </c>
      <c r="KOC600" s="2" t="s">
        <v>943</v>
      </c>
      <c r="KOD600" s="2" t="s">
        <v>943</v>
      </c>
      <c r="KOE600" s="2" t="s">
        <v>943</v>
      </c>
      <c r="KOF600" s="2" t="s">
        <v>943</v>
      </c>
      <c r="KOG600" s="2" t="s">
        <v>943</v>
      </c>
      <c r="KOH600" s="2" t="s">
        <v>943</v>
      </c>
      <c r="KOI600" s="2" t="s">
        <v>943</v>
      </c>
      <c r="KOJ600" s="2" t="s">
        <v>943</v>
      </c>
      <c r="KOK600" s="2" t="s">
        <v>943</v>
      </c>
      <c r="KOL600" s="2" t="s">
        <v>943</v>
      </c>
      <c r="KOM600" s="2" t="s">
        <v>943</v>
      </c>
      <c r="KON600" s="2" t="s">
        <v>943</v>
      </c>
      <c r="KOO600" s="2" t="s">
        <v>943</v>
      </c>
      <c r="KOP600" s="2" t="s">
        <v>943</v>
      </c>
      <c r="KOQ600" s="2" t="s">
        <v>943</v>
      </c>
      <c r="KOR600" s="2" t="s">
        <v>943</v>
      </c>
      <c r="KOS600" s="2" t="s">
        <v>943</v>
      </c>
      <c r="KOT600" s="2" t="s">
        <v>943</v>
      </c>
      <c r="KOU600" s="2" t="s">
        <v>943</v>
      </c>
      <c r="KOV600" s="2" t="s">
        <v>943</v>
      </c>
      <c r="KOW600" s="2" t="s">
        <v>943</v>
      </c>
      <c r="KOX600" s="2" t="s">
        <v>943</v>
      </c>
      <c r="KOY600" s="2" t="s">
        <v>943</v>
      </c>
      <c r="KOZ600" s="2" t="s">
        <v>943</v>
      </c>
      <c r="KPA600" s="2" t="s">
        <v>943</v>
      </c>
      <c r="KPB600" s="2" t="s">
        <v>943</v>
      </c>
      <c r="KPC600" s="2" t="s">
        <v>943</v>
      </c>
      <c r="KPD600" s="2" t="s">
        <v>943</v>
      </c>
      <c r="KPE600" s="2" t="s">
        <v>943</v>
      </c>
      <c r="KPF600" s="2" t="s">
        <v>943</v>
      </c>
      <c r="KPG600" s="2" t="s">
        <v>943</v>
      </c>
      <c r="KPH600" s="2" t="s">
        <v>943</v>
      </c>
      <c r="KPI600" s="2" t="s">
        <v>943</v>
      </c>
      <c r="KPJ600" s="2" t="s">
        <v>943</v>
      </c>
      <c r="KPK600" s="2" t="s">
        <v>943</v>
      </c>
      <c r="KPL600" s="2" t="s">
        <v>943</v>
      </c>
      <c r="KPM600" s="2" t="s">
        <v>943</v>
      </c>
      <c r="KPN600" s="2" t="s">
        <v>943</v>
      </c>
      <c r="KPO600" s="2" t="s">
        <v>943</v>
      </c>
      <c r="KPP600" s="2" t="s">
        <v>943</v>
      </c>
      <c r="KPQ600" s="2" t="s">
        <v>943</v>
      </c>
      <c r="KPR600" s="2" t="s">
        <v>943</v>
      </c>
      <c r="KPS600" s="2" t="s">
        <v>943</v>
      </c>
      <c r="KPT600" s="2" t="s">
        <v>943</v>
      </c>
      <c r="KPU600" s="2" t="s">
        <v>943</v>
      </c>
      <c r="KPV600" s="2" t="s">
        <v>943</v>
      </c>
      <c r="KPW600" s="2" t="s">
        <v>943</v>
      </c>
      <c r="KPX600" s="2" t="s">
        <v>943</v>
      </c>
      <c r="KPY600" s="2" t="s">
        <v>943</v>
      </c>
      <c r="KPZ600" s="2" t="s">
        <v>943</v>
      </c>
      <c r="KQA600" s="2" t="s">
        <v>943</v>
      </c>
      <c r="KQB600" s="2" t="s">
        <v>943</v>
      </c>
      <c r="KQC600" s="2" t="s">
        <v>943</v>
      </c>
      <c r="KQD600" s="2" t="s">
        <v>943</v>
      </c>
      <c r="KQE600" s="2" t="s">
        <v>943</v>
      </c>
      <c r="KQF600" s="2" t="s">
        <v>943</v>
      </c>
      <c r="KQG600" s="2" t="s">
        <v>943</v>
      </c>
      <c r="KQH600" s="2" t="s">
        <v>943</v>
      </c>
      <c r="KQI600" s="2" t="s">
        <v>943</v>
      </c>
      <c r="KQJ600" s="2" t="s">
        <v>943</v>
      </c>
      <c r="KQK600" s="2" t="s">
        <v>943</v>
      </c>
      <c r="KQL600" s="2" t="s">
        <v>943</v>
      </c>
      <c r="KQM600" s="2" t="s">
        <v>943</v>
      </c>
      <c r="KQN600" s="2" t="s">
        <v>943</v>
      </c>
      <c r="KQO600" s="2" t="s">
        <v>943</v>
      </c>
      <c r="KQP600" s="2" t="s">
        <v>943</v>
      </c>
      <c r="KQQ600" s="2" t="s">
        <v>943</v>
      </c>
      <c r="KQR600" s="2" t="s">
        <v>943</v>
      </c>
      <c r="KQS600" s="2" t="s">
        <v>943</v>
      </c>
      <c r="KQT600" s="2" t="s">
        <v>943</v>
      </c>
      <c r="KQU600" s="2" t="s">
        <v>943</v>
      </c>
      <c r="KQV600" s="2" t="s">
        <v>943</v>
      </c>
      <c r="KQW600" s="2" t="s">
        <v>943</v>
      </c>
      <c r="KQX600" s="2" t="s">
        <v>943</v>
      </c>
      <c r="KQY600" s="2" t="s">
        <v>943</v>
      </c>
      <c r="KQZ600" s="2" t="s">
        <v>943</v>
      </c>
      <c r="KRA600" s="2" t="s">
        <v>943</v>
      </c>
      <c r="KRB600" s="2" t="s">
        <v>943</v>
      </c>
      <c r="KRC600" s="2" t="s">
        <v>943</v>
      </c>
      <c r="KRD600" s="2" t="s">
        <v>943</v>
      </c>
      <c r="KRE600" s="2" t="s">
        <v>943</v>
      </c>
      <c r="KRF600" s="2" t="s">
        <v>943</v>
      </c>
      <c r="KRG600" s="2" t="s">
        <v>943</v>
      </c>
      <c r="KRH600" s="2" t="s">
        <v>943</v>
      </c>
      <c r="KRI600" s="2" t="s">
        <v>943</v>
      </c>
      <c r="KRJ600" s="2" t="s">
        <v>943</v>
      </c>
      <c r="KRK600" s="2" t="s">
        <v>943</v>
      </c>
      <c r="KRL600" s="2" t="s">
        <v>943</v>
      </c>
      <c r="KRM600" s="2" t="s">
        <v>943</v>
      </c>
      <c r="KRN600" s="2" t="s">
        <v>943</v>
      </c>
      <c r="KRO600" s="2" t="s">
        <v>943</v>
      </c>
      <c r="KRP600" s="2" t="s">
        <v>943</v>
      </c>
      <c r="KRQ600" s="2" t="s">
        <v>943</v>
      </c>
      <c r="KRR600" s="2" t="s">
        <v>943</v>
      </c>
      <c r="KRS600" s="2" t="s">
        <v>943</v>
      </c>
      <c r="KRT600" s="2" t="s">
        <v>943</v>
      </c>
      <c r="KRU600" s="2" t="s">
        <v>943</v>
      </c>
      <c r="KRV600" s="2" t="s">
        <v>943</v>
      </c>
      <c r="KRW600" s="2" t="s">
        <v>943</v>
      </c>
      <c r="KRX600" s="2" t="s">
        <v>943</v>
      </c>
      <c r="KRY600" s="2" t="s">
        <v>943</v>
      </c>
      <c r="KRZ600" s="2" t="s">
        <v>943</v>
      </c>
      <c r="KSA600" s="2" t="s">
        <v>943</v>
      </c>
      <c r="KSB600" s="2" t="s">
        <v>943</v>
      </c>
      <c r="KSC600" s="2" t="s">
        <v>943</v>
      </c>
      <c r="KSD600" s="2" t="s">
        <v>943</v>
      </c>
      <c r="KSE600" s="2" t="s">
        <v>943</v>
      </c>
      <c r="KSF600" s="2" t="s">
        <v>943</v>
      </c>
      <c r="KSG600" s="2" t="s">
        <v>943</v>
      </c>
      <c r="KSH600" s="2" t="s">
        <v>943</v>
      </c>
      <c r="KSI600" s="2" t="s">
        <v>943</v>
      </c>
      <c r="KSJ600" s="2" t="s">
        <v>943</v>
      </c>
      <c r="KSK600" s="2" t="s">
        <v>943</v>
      </c>
      <c r="KSL600" s="2" t="s">
        <v>943</v>
      </c>
      <c r="KSM600" s="2" t="s">
        <v>943</v>
      </c>
      <c r="KSN600" s="2" t="s">
        <v>943</v>
      </c>
      <c r="KSO600" s="2" t="s">
        <v>943</v>
      </c>
      <c r="KSP600" s="2" t="s">
        <v>943</v>
      </c>
      <c r="KSQ600" s="2" t="s">
        <v>943</v>
      </c>
      <c r="KSR600" s="2" t="s">
        <v>943</v>
      </c>
      <c r="KSS600" s="2" t="s">
        <v>943</v>
      </c>
      <c r="KST600" s="2" t="s">
        <v>943</v>
      </c>
      <c r="KSU600" s="2" t="s">
        <v>943</v>
      </c>
      <c r="KSV600" s="2" t="s">
        <v>943</v>
      </c>
      <c r="KSW600" s="2" t="s">
        <v>943</v>
      </c>
      <c r="KSX600" s="2" t="s">
        <v>943</v>
      </c>
      <c r="KSY600" s="2" t="s">
        <v>943</v>
      </c>
      <c r="KSZ600" s="2" t="s">
        <v>943</v>
      </c>
      <c r="KTA600" s="2" t="s">
        <v>943</v>
      </c>
      <c r="KTB600" s="2" t="s">
        <v>943</v>
      </c>
      <c r="KTC600" s="2" t="s">
        <v>943</v>
      </c>
      <c r="KTD600" s="2" t="s">
        <v>943</v>
      </c>
      <c r="KTE600" s="2" t="s">
        <v>943</v>
      </c>
      <c r="KTF600" s="2" t="s">
        <v>943</v>
      </c>
      <c r="KTG600" s="2" t="s">
        <v>943</v>
      </c>
      <c r="KTH600" s="2" t="s">
        <v>943</v>
      </c>
      <c r="KTI600" s="2" t="s">
        <v>943</v>
      </c>
      <c r="KTJ600" s="2" t="s">
        <v>943</v>
      </c>
      <c r="KTK600" s="2" t="s">
        <v>943</v>
      </c>
      <c r="KTL600" s="2" t="s">
        <v>943</v>
      </c>
      <c r="KTM600" s="2" t="s">
        <v>943</v>
      </c>
      <c r="KTN600" s="2" t="s">
        <v>943</v>
      </c>
      <c r="KTO600" s="2" t="s">
        <v>943</v>
      </c>
      <c r="KTP600" s="2" t="s">
        <v>943</v>
      </c>
      <c r="KTQ600" s="2" t="s">
        <v>943</v>
      </c>
      <c r="KTR600" s="2" t="s">
        <v>943</v>
      </c>
      <c r="KTS600" s="2" t="s">
        <v>943</v>
      </c>
      <c r="KTT600" s="2" t="s">
        <v>943</v>
      </c>
      <c r="KTU600" s="2" t="s">
        <v>943</v>
      </c>
      <c r="KTV600" s="2" t="s">
        <v>943</v>
      </c>
      <c r="KTW600" s="2" t="s">
        <v>943</v>
      </c>
      <c r="KTX600" s="2" t="s">
        <v>943</v>
      </c>
      <c r="KTY600" s="2" t="s">
        <v>943</v>
      </c>
      <c r="KTZ600" s="2" t="s">
        <v>943</v>
      </c>
      <c r="KUA600" s="2" t="s">
        <v>943</v>
      </c>
      <c r="KUB600" s="2" t="s">
        <v>943</v>
      </c>
      <c r="KUC600" s="2" t="s">
        <v>943</v>
      </c>
      <c r="KUD600" s="2" t="s">
        <v>943</v>
      </c>
      <c r="KUE600" s="2" t="s">
        <v>943</v>
      </c>
      <c r="KUF600" s="2" t="s">
        <v>943</v>
      </c>
      <c r="KUG600" s="2" t="s">
        <v>943</v>
      </c>
      <c r="KUH600" s="2" t="s">
        <v>943</v>
      </c>
      <c r="KUI600" s="2" t="s">
        <v>943</v>
      </c>
      <c r="KUJ600" s="2" t="s">
        <v>943</v>
      </c>
      <c r="KUK600" s="2" t="s">
        <v>943</v>
      </c>
      <c r="KUL600" s="2" t="s">
        <v>943</v>
      </c>
      <c r="KUM600" s="2" t="s">
        <v>943</v>
      </c>
      <c r="KUN600" s="2" t="s">
        <v>943</v>
      </c>
      <c r="KUO600" s="2" t="s">
        <v>943</v>
      </c>
      <c r="KUP600" s="2" t="s">
        <v>943</v>
      </c>
      <c r="KUQ600" s="2" t="s">
        <v>943</v>
      </c>
      <c r="KUR600" s="2" t="s">
        <v>943</v>
      </c>
      <c r="KUS600" s="2" t="s">
        <v>943</v>
      </c>
      <c r="KUT600" s="2" t="s">
        <v>943</v>
      </c>
      <c r="KUU600" s="2" t="s">
        <v>943</v>
      </c>
      <c r="KUV600" s="2" t="s">
        <v>943</v>
      </c>
      <c r="KUW600" s="2" t="s">
        <v>943</v>
      </c>
      <c r="KUX600" s="2" t="s">
        <v>943</v>
      </c>
      <c r="KUY600" s="2" t="s">
        <v>943</v>
      </c>
      <c r="KUZ600" s="2" t="s">
        <v>943</v>
      </c>
      <c r="KVA600" s="2" t="s">
        <v>943</v>
      </c>
      <c r="KVB600" s="2" t="s">
        <v>943</v>
      </c>
      <c r="KVC600" s="2" t="s">
        <v>943</v>
      </c>
      <c r="KVD600" s="2" t="s">
        <v>943</v>
      </c>
      <c r="KVE600" s="2" t="s">
        <v>943</v>
      </c>
      <c r="KVF600" s="2" t="s">
        <v>943</v>
      </c>
      <c r="KVG600" s="2" t="s">
        <v>943</v>
      </c>
      <c r="KVH600" s="2" t="s">
        <v>943</v>
      </c>
      <c r="KVI600" s="2" t="s">
        <v>943</v>
      </c>
      <c r="KVJ600" s="2" t="s">
        <v>943</v>
      </c>
      <c r="KVK600" s="2" t="s">
        <v>943</v>
      </c>
      <c r="KVL600" s="2" t="s">
        <v>943</v>
      </c>
      <c r="KVM600" s="2" t="s">
        <v>943</v>
      </c>
      <c r="KVN600" s="2" t="s">
        <v>943</v>
      </c>
      <c r="KVO600" s="2" t="s">
        <v>943</v>
      </c>
      <c r="KVP600" s="2" t="s">
        <v>943</v>
      </c>
      <c r="KVQ600" s="2" t="s">
        <v>943</v>
      </c>
      <c r="KVR600" s="2" t="s">
        <v>943</v>
      </c>
      <c r="KVS600" s="2" t="s">
        <v>943</v>
      </c>
      <c r="KVT600" s="2" t="s">
        <v>943</v>
      </c>
      <c r="KVU600" s="2" t="s">
        <v>943</v>
      </c>
      <c r="KVV600" s="2" t="s">
        <v>943</v>
      </c>
      <c r="KVW600" s="2" t="s">
        <v>943</v>
      </c>
      <c r="KVX600" s="2" t="s">
        <v>943</v>
      </c>
      <c r="KVY600" s="2" t="s">
        <v>943</v>
      </c>
      <c r="KVZ600" s="2" t="s">
        <v>943</v>
      </c>
      <c r="KWA600" s="2" t="s">
        <v>943</v>
      </c>
      <c r="KWB600" s="2" t="s">
        <v>943</v>
      </c>
      <c r="KWC600" s="2" t="s">
        <v>943</v>
      </c>
      <c r="KWD600" s="2" t="s">
        <v>943</v>
      </c>
      <c r="KWE600" s="2" t="s">
        <v>943</v>
      </c>
      <c r="KWF600" s="2" t="s">
        <v>943</v>
      </c>
      <c r="KWG600" s="2" t="s">
        <v>943</v>
      </c>
      <c r="KWH600" s="2" t="s">
        <v>943</v>
      </c>
      <c r="KWI600" s="2" t="s">
        <v>943</v>
      </c>
      <c r="KWJ600" s="2" t="s">
        <v>943</v>
      </c>
      <c r="KWK600" s="2" t="s">
        <v>943</v>
      </c>
      <c r="KWL600" s="2" t="s">
        <v>943</v>
      </c>
      <c r="KWM600" s="2" t="s">
        <v>943</v>
      </c>
      <c r="KWN600" s="2" t="s">
        <v>943</v>
      </c>
      <c r="KWO600" s="2" t="s">
        <v>943</v>
      </c>
      <c r="KWP600" s="2" t="s">
        <v>943</v>
      </c>
      <c r="KWQ600" s="2" t="s">
        <v>943</v>
      </c>
      <c r="KWR600" s="2" t="s">
        <v>943</v>
      </c>
      <c r="KWS600" s="2" t="s">
        <v>943</v>
      </c>
      <c r="KWT600" s="2" t="s">
        <v>943</v>
      </c>
      <c r="KWU600" s="2" t="s">
        <v>943</v>
      </c>
      <c r="KWV600" s="2" t="s">
        <v>943</v>
      </c>
      <c r="KWW600" s="2" t="s">
        <v>943</v>
      </c>
      <c r="KWX600" s="2" t="s">
        <v>943</v>
      </c>
      <c r="KWY600" s="2" t="s">
        <v>943</v>
      </c>
      <c r="KWZ600" s="2" t="s">
        <v>943</v>
      </c>
      <c r="KXA600" s="2" t="s">
        <v>943</v>
      </c>
      <c r="KXB600" s="2" t="s">
        <v>943</v>
      </c>
      <c r="KXC600" s="2" t="s">
        <v>943</v>
      </c>
      <c r="KXD600" s="2" t="s">
        <v>943</v>
      </c>
      <c r="KXE600" s="2" t="s">
        <v>943</v>
      </c>
      <c r="KXF600" s="2" t="s">
        <v>943</v>
      </c>
      <c r="KXG600" s="2" t="s">
        <v>943</v>
      </c>
      <c r="KXH600" s="2" t="s">
        <v>943</v>
      </c>
      <c r="KXI600" s="2" t="s">
        <v>943</v>
      </c>
      <c r="KXJ600" s="2" t="s">
        <v>943</v>
      </c>
      <c r="KXK600" s="2" t="s">
        <v>943</v>
      </c>
      <c r="KXL600" s="2" t="s">
        <v>943</v>
      </c>
      <c r="KXM600" s="2" t="s">
        <v>943</v>
      </c>
      <c r="KXN600" s="2" t="s">
        <v>943</v>
      </c>
      <c r="KXO600" s="2" t="s">
        <v>943</v>
      </c>
      <c r="KXP600" s="2" t="s">
        <v>943</v>
      </c>
      <c r="KXQ600" s="2" t="s">
        <v>943</v>
      </c>
      <c r="KXR600" s="2" t="s">
        <v>943</v>
      </c>
      <c r="KXS600" s="2" t="s">
        <v>943</v>
      </c>
      <c r="KXT600" s="2" t="s">
        <v>943</v>
      </c>
      <c r="KXU600" s="2" t="s">
        <v>943</v>
      </c>
      <c r="KXV600" s="2" t="s">
        <v>943</v>
      </c>
      <c r="KXW600" s="2" t="s">
        <v>943</v>
      </c>
      <c r="KXX600" s="2" t="s">
        <v>943</v>
      </c>
      <c r="KXY600" s="2" t="s">
        <v>943</v>
      </c>
      <c r="KXZ600" s="2" t="s">
        <v>943</v>
      </c>
      <c r="KYA600" s="2" t="s">
        <v>943</v>
      </c>
      <c r="KYB600" s="2" t="s">
        <v>943</v>
      </c>
      <c r="KYC600" s="2" t="s">
        <v>943</v>
      </c>
      <c r="KYD600" s="2" t="s">
        <v>943</v>
      </c>
      <c r="KYE600" s="2" t="s">
        <v>943</v>
      </c>
      <c r="KYF600" s="2" t="s">
        <v>943</v>
      </c>
      <c r="KYG600" s="2" t="s">
        <v>943</v>
      </c>
      <c r="KYH600" s="2" t="s">
        <v>943</v>
      </c>
      <c r="KYI600" s="2" t="s">
        <v>943</v>
      </c>
      <c r="KYJ600" s="2" t="s">
        <v>943</v>
      </c>
      <c r="KYK600" s="2" t="s">
        <v>943</v>
      </c>
      <c r="KYL600" s="2" t="s">
        <v>943</v>
      </c>
      <c r="KYM600" s="2" t="s">
        <v>943</v>
      </c>
      <c r="KYN600" s="2" t="s">
        <v>943</v>
      </c>
      <c r="KYO600" s="2" t="s">
        <v>943</v>
      </c>
      <c r="KYP600" s="2" t="s">
        <v>943</v>
      </c>
      <c r="KYQ600" s="2" t="s">
        <v>943</v>
      </c>
      <c r="KYR600" s="2" t="s">
        <v>943</v>
      </c>
      <c r="KYS600" s="2" t="s">
        <v>943</v>
      </c>
      <c r="KYT600" s="2" t="s">
        <v>943</v>
      </c>
      <c r="KYU600" s="2" t="s">
        <v>943</v>
      </c>
      <c r="KYV600" s="2" t="s">
        <v>943</v>
      </c>
      <c r="KYW600" s="2" t="s">
        <v>943</v>
      </c>
      <c r="KYX600" s="2" t="s">
        <v>943</v>
      </c>
      <c r="KYY600" s="2" t="s">
        <v>943</v>
      </c>
      <c r="KYZ600" s="2" t="s">
        <v>943</v>
      </c>
      <c r="KZA600" s="2" t="s">
        <v>943</v>
      </c>
      <c r="KZB600" s="2" t="s">
        <v>943</v>
      </c>
      <c r="KZC600" s="2" t="s">
        <v>943</v>
      </c>
      <c r="KZD600" s="2" t="s">
        <v>943</v>
      </c>
      <c r="KZE600" s="2" t="s">
        <v>943</v>
      </c>
      <c r="KZF600" s="2" t="s">
        <v>943</v>
      </c>
      <c r="KZG600" s="2" t="s">
        <v>943</v>
      </c>
      <c r="KZH600" s="2" t="s">
        <v>943</v>
      </c>
      <c r="KZI600" s="2" t="s">
        <v>943</v>
      </c>
      <c r="KZJ600" s="2" t="s">
        <v>943</v>
      </c>
      <c r="KZK600" s="2" t="s">
        <v>943</v>
      </c>
      <c r="KZL600" s="2" t="s">
        <v>943</v>
      </c>
      <c r="KZM600" s="2" t="s">
        <v>943</v>
      </c>
      <c r="KZN600" s="2" t="s">
        <v>943</v>
      </c>
      <c r="KZO600" s="2" t="s">
        <v>943</v>
      </c>
      <c r="KZP600" s="2" t="s">
        <v>943</v>
      </c>
      <c r="KZQ600" s="2" t="s">
        <v>943</v>
      </c>
      <c r="KZR600" s="2" t="s">
        <v>943</v>
      </c>
      <c r="KZS600" s="2" t="s">
        <v>943</v>
      </c>
      <c r="KZT600" s="2" t="s">
        <v>943</v>
      </c>
      <c r="KZU600" s="2" t="s">
        <v>943</v>
      </c>
      <c r="KZV600" s="2" t="s">
        <v>943</v>
      </c>
      <c r="KZW600" s="2" t="s">
        <v>943</v>
      </c>
      <c r="KZX600" s="2" t="s">
        <v>943</v>
      </c>
      <c r="KZY600" s="2" t="s">
        <v>943</v>
      </c>
      <c r="KZZ600" s="2" t="s">
        <v>943</v>
      </c>
      <c r="LAA600" s="2" t="s">
        <v>943</v>
      </c>
      <c r="LAB600" s="2" t="s">
        <v>943</v>
      </c>
      <c r="LAC600" s="2" t="s">
        <v>943</v>
      </c>
      <c r="LAD600" s="2" t="s">
        <v>943</v>
      </c>
      <c r="LAE600" s="2" t="s">
        <v>943</v>
      </c>
      <c r="LAF600" s="2" t="s">
        <v>943</v>
      </c>
      <c r="LAG600" s="2" t="s">
        <v>943</v>
      </c>
      <c r="LAH600" s="2" t="s">
        <v>943</v>
      </c>
      <c r="LAI600" s="2" t="s">
        <v>943</v>
      </c>
      <c r="LAJ600" s="2" t="s">
        <v>943</v>
      </c>
      <c r="LAK600" s="2" t="s">
        <v>943</v>
      </c>
      <c r="LAL600" s="2" t="s">
        <v>943</v>
      </c>
      <c r="LAM600" s="2" t="s">
        <v>943</v>
      </c>
      <c r="LAN600" s="2" t="s">
        <v>943</v>
      </c>
      <c r="LAO600" s="2" t="s">
        <v>943</v>
      </c>
      <c r="LAP600" s="2" t="s">
        <v>943</v>
      </c>
      <c r="LAQ600" s="2" t="s">
        <v>943</v>
      </c>
      <c r="LAR600" s="2" t="s">
        <v>943</v>
      </c>
      <c r="LAS600" s="2" t="s">
        <v>943</v>
      </c>
      <c r="LAT600" s="2" t="s">
        <v>943</v>
      </c>
      <c r="LAU600" s="2" t="s">
        <v>943</v>
      </c>
      <c r="LAV600" s="2" t="s">
        <v>943</v>
      </c>
      <c r="LAW600" s="2" t="s">
        <v>943</v>
      </c>
      <c r="LAX600" s="2" t="s">
        <v>943</v>
      </c>
      <c r="LAY600" s="2" t="s">
        <v>943</v>
      </c>
      <c r="LAZ600" s="2" t="s">
        <v>943</v>
      </c>
      <c r="LBA600" s="2" t="s">
        <v>943</v>
      </c>
      <c r="LBB600" s="2" t="s">
        <v>943</v>
      </c>
      <c r="LBC600" s="2" t="s">
        <v>943</v>
      </c>
      <c r="LBD600" s="2" t="s">
        <v>943</v>
      </c>
      <c r="LBE600" s="2" t="s">
        <v>943</v>
      </c>
      <c r="LBF600" s="2" t="s">
        <v>943</v>
      </c>
      <c r="LBG600" s="2" t="s">
        <v>943</v>
      </c>
      <c r="LBH600" s="2" t="s">
        <v>943</v>
      </c>
      <c r="LBI600" s="2" t="s">
        <v>943</v>
      </c>
      <c r="LBJ600" s="2" t="s">
        <v>943</v>
      </c>
      <c r="LBK600" s="2" t="s">
        <v>943</v>
      </c>
      <c r="LBL600" s="2" t="s">
        <v>943</v>
      </c>
      <c r="LBM600" s="2" t="s">
        <v>943</v>
      </c>
      <c r="LBN600" s="2" t="s">
        <v>943</v>
      </c>
      <c r="LBO600" s="2" t="s">
        <v>943</v>
      </c>
      <c r="LBP600" s="2" t="s">
        <v>943</v>
      </c>
      <c r="LBQ600" s="2" t="s">
        <v>943</v>
      </c>
      <c r="LBR600" s="2" t="s">
        <v>943</v>
      </c>
      <c r="LBS600" s="2" t="s">
        <v>943</v>
      </c>
      <c r="LBT600" s="2" t="s">
        <v>943</v>
      </c>
      <c r="LBU600" s="2" t="s">
        <v>943</v>
      </c>
      <c r="LBV600" s="2" t="s">
        <v>943</v>
      </c>
      <c r="LBW600" s="2" t="s">
        <v>943</v>
      </c>
      <c r="LBX600" s="2" t="s">
        <v>943</v>
      </c>
      <c r="LBY600" s="2" t="s">
        <v>943</v>
      </c>
      <c r="LBZ600" s="2" t="s">
        <v>943</v>
      </c>
      <c r="LCA600" s="2" t="s">
        <v>943</v>
      </c>
      <c r="LCB600" s="2" t="s">
        <v>943</v>
      </c>
      <c r="LCC600" s="2" t="s">
        <v>943</v>
      </c>
      <c r="LCD600" s="2" t="s">
        <v>943</v>
      </c>
      <c r="LCE600" s="2" t="s">
        <v>943</v>
      </c>
      <c r="LCF600" s="2" t="s">
        <v>943</v>
      </c>
      <c r="LCG600" s="2" t="s">
        <v>943</v>
      </c>
      <c r="LCH600" s="2" t="s">
        <v>943</v>
      </c>
      <c r="LCI600" s="2" t="s">
        <v>943</v>
      </c>
      <c r="LCJ600" s="2" t="s">
        <v>943</v>
      </c>
      <c r="LCK600" s="2" t="s">
        <v>943</v>
      </c>
      <c r="LCL600" s="2" t="s">
        <v>943</v>
      </c>
      <c r="LCM600" s="2" t="s">
        <v>943</v>
      </c>
      <c r="LCN600" s="2" t="s">
        <v>943</v>
      </c>
      <c r="LCO600" s="2" t="s">
        <v>943</v>
      </c>
      <c r="LCP600" s="2" t="s">
        <v>943</v>
      </c>
      <c r="LCQ600" s="2" t="s">
        <v>943</v>
      </c>
      <c r="LCR600" s="2" t="s">
        <v>943</v>
      </c>
      <c r="LCS600" s="2" t="s">
        <v>943</v>
      </c>
      <c r="LCT600" s="2" t="s">
        <v>943</v>
      </c>
      <c r="LCU600" s="2" t="s">
        <v>943</v>
      </c>
      <c r="LCV600" s="2" t="s">
        <v>943</v>
      </c>
      <c r="LCW600" s="2" t="s">
        <v>943</v>
      </c>
      <c r="LCX600" s="2" t="s">
        <v>943</v>
      </c>
      <c r="LCY600" s="2" t="s">
        <v>943</v>
      </c>
      <c r="LCZ600" s="2" t="s">
        <v>943</v>
      </c>
      <c r="LDA600" s="2" t="s">
        <v>943</v>
      </c>
      <c r="LDB600" s="2" t="s">
        <v>943</v>
      </c>
      <c r="LDC600" s="2" t="s">
        <v>943</v>
      </c>
      <c r="LDD600" s="2" t="s">
        <v>943</v>
      </c>
      <c r="LDE600" s="2" t="s">
        <v>943</v>
      </c>
      <c r="LDF600" s="2" t="s">
        <v>943</v>
      </c>
      <c r="LDG600" s="2" t="s">
        <v>943</v>
      </c>
      <c r="LDH600" s="2" t="s">
        <v>943</v>
      </c>
      <c r="LDI600" s="2" t="s">
        <v>943</v>
      </c>
      <c r="LDJ600" s="2" t="s">
        <v>943</v>
      </c>
      <c r="LDK600" s="2" t="s">
        <v>943</v>
      </c>
      <c r="LDL600" s="2" t="s">
        <v>943</v>
      </c>
      <c r="LDM600" s="2" t="s">
        <v>943</v>
      </c>
      <c r="LDN600" s="2" t="s">
        <v>943</v>
      </c>
      <c r="LDO600" s="2" t="s">
        <v>943</v>
      </c>
      <c r="LDP600" s="2" t="s">
        <v>943</v>
      </c>
      <c r="LDQ600" s="2" t="s">
        <v>943</v>
      </c>
      <c r="LDR600" s="2" t="s">
        <v>943</v>
      </c>
      <c r="LDS600" s="2" t="s">
        <v>943</v>
      </c>
      <c r="LDT600" s="2" t="s">
        <v>943</v>
      </c>
      <c r="LDU600" s="2" t="s">
        <v>943</v>
      </c>
      <c r="LDV600" s="2" t="s">
        <v>943</v>
      </c>
      <c r="LDW600" s="2" t="s">
        <v>943</v>
      </c>
      <c r="LDX600" s="2" t="s">
        <v>943</v>
      </c>
      <c r="LDY600" s="2" t="s">
        <v>943</v>
      </c>
      <c r="LDZ600" s="2" t="s">
        <v>943</v>
      </c>
      <c r="LEA600" s="2" t="s">
        <v>943</v>
      </c>
      <c r="LEB600" s="2" t="s">
        <v>943</v>
      </c>
      <c r="LEC600" s="2" t="s">
        <v>943</v>
      </c>
      <c r="LED600" s="2" t="s">
        <v>943</v>
      </c>
      <c r="LEE600" s="2" t="s">
        <v>943</v>
      </c>
      <c r="LEF600" s="2" t="s">
        <v>943</v>
      </c>
      <c r="LEG600" s="2" t="s">
        <v>943</v>
      </c>
      <c r="LEH600" s="2" t="s">
        <v>943</v>
      </c>
      <c r="LEI600" s="2" t="s">
        <v>943</v>
      </c>
      <c r="LEJ600" s="2" t="s">
        <v>943</v>
      </c>
      <c r="LEK600" s="2" t="s">
        <v>943</v>
      </c>
      <c r="LEL600" s="2" t="s">
        <v>943</v>
      </c>
      <c r="LEM600" s="2" t="s">
        <v>943</v>
      </c>
      <c r="LEN600" s="2" t="s">
        <v>943</v>
      </c>
      <c r="LEO600" s="2" t="s">
        <v>943</v>
      </c>
      <c r="LEP600" s="2" t="s">
        <v>943</v>
      </c>
      <c r="LEQ600" s="2" t="s">
        <v>943</v>
      </c>
      <c r="LER600" s="2" t="s">
        <v>943</v>
      </c>
      <c r="LES600" s="2" t="s">
        <v>943</v>
      </c>
      <c r="LET600" s="2" t="s">
        <v>943</v>
      </c>
      <c r="LEU600" s="2" t="s">
        <v>943</v>
      </c>
      <c r="LEV600" s="2" t="s">
        <v>943</v>
      </c>
      <c r="LEW600" s="2" t="s">
        <v>943</v>
      </c>
      <c r="LEX600" s="2" t="s">
        <v>943</v>
      </c>
      <c r="LEY600" s="2" t="s">
        <v>943</v>
      </c>
      <c r="LEZ600" s="2" t="s">
        <v>943</v>
      </c>
      <c r="LFA600" s="2" t="s">
        <v>943</v>
      </c>
      <c r="LFB600" s="2" t="s">
        <v>943</v>
      </c>
      <c r="LFC600" s="2" t="s">
        <v>943</v>
      </c>
      <c r="LFD600" s="2" t="s">
        <v>943</v>
      </c>
      <c r="LFE600" s="2" t="s">
        <v>943</v>
      </c>
      <c r="LFF600" s="2" t="s">
        <v>943</v>
      </c>
      <c r="LFG600" s="2" t="s">
        <v>943</v>
      </c>
      <c r="LFH600" s="2" t="s">
        <v>943</v>
      </c>
      <c r="LFI600" s="2" t="s">
        <v>943</v>
      </c>
      <c r="LFJ600" s="2" t="s">
        <v>943</v>
      </c>
      <c r="LFK600" s="2" t="s">
        <v>943</v>
      </c>
      <c r="LFL600" s="2" t="s">
        <v>943</v>
      </c>
      <c r="LFM600" s="2" t="s">
        <v>943</v>
      </c>
      <c r="LFN600" s="2" t="s">
        <v>943</v>
      </c>
      <c r="LFO600" s="2" t="s">
        <v>943</v>
      </c>
      <c r="LFP600" s="2" t="s">
        <v>943</v>
      </c>
      <c r="LFQ600" s="2" t="s">
        <v>943</v>
      </c>
      <c r="LFR600" s="2" t="s">
        <v>943</v>
      </c>
      <c r="LFS600" s="2" t="s">
        <v>943</v>
      </c>
      <c r="LFT600" s="2" t="s">
        <v>943</v>
      </c>
      <c r="LFU600" s="2" t="s">
        <v>943</v>
      </c>
      <c r="LFV600" s="2" t="s">
        <v>943</v>
      </c>
      <c r="LFW600" s="2" t="s">
        <v>943</v>
      </c>
      <c r="LFX600" s="2" t="s">
        <v>943</v>
      </c>
      <c r="LFY600" s="2" t="s">
        <v>943</v>
      </c>
      <c r="LFZ600" s="2" t="s">
        <v>943</v>
      </c>
      <c r="LGA600" s="2" t="s">
        <v>943</v>
      </c>
      <c r="LGB600" s="2" t="s">
        <v>943</v>
      </c>
      <c r="LGC600" s="2" t="s">
        <v>943</v>
      </c>
      <c r="LGD600" s="2" t="s">
        <v>943</v>
      </c>
      <c r="LGE600" s="2" t="s">
        <v>943</v>
      </c>
      <c r="LGF600" s="2" t="s">
        <v>943</v>
      </c>
      <c r="LGG600" s="2" t="s">
        <v>943</v>
      </c>
      <c r="LGH600" s="2" t="s">
        <v>943</v>
      </c>
      <c r="LGI600" s="2" t="s">
        <v>943</v>
      </c>
      <c r="LGJ600" s="2" t="s">
        <v>943</v>
      </c>
      <c r="LGK600" s="2" t="s">
        <v>943</v>
      </c>
      <c r="LGL600" s="2" t="s">
        <v>943</v>
      </c>
      <c r="LGM600" s="2" t="s">
        <v>943</v>
      </c>
      <c r="LGN600" s="2" t="s">
        <v>943</v>
      </c>
      <c r="LGO600" s="2" t="s">
        <v>943</v>
      </c>
      <c r="LGP600" s="2" t="s">
        <v>943</v>
      </c>
      <c r="LGQ600" s="2" t="s">
        <v>943</v>
      </c>
      <c r="LGR600" s="2" t="s">
        <v>943</v>
      </c>
      <c r="LGS600" s="2" t="s">
        <v>943</v>
      </c>
      <c r="LGT600" s="2" t="s">
        <v>943</v>
      </c>
      <c r="LGU600" s="2" t="s">
        <v>943</v>
      </c>
      <c r="LGV600" s="2" t="s">
        <v>943</v>
      </c>
      <c r="LGW600" s="2" t="s">
        <v>943</v>
      </c>
      <c r="LGX600" s="2" t="s">
        <v>943</v>
      </c>
      <c r="LGY600" s="2" t="s">
        <v>943</v>
      </c>
      <c r="LGZ600" s="2" t="s">
        <v>943</v>
      </c>
      <c r="LHA600" s="2" t="s">
        <v>943</v>
      </c>
      <c r="LHB600" s="2" t="s">
        <v>943</v>
      </c>
      <c r="LHC600" s="2" t="s">
        <v>943</v>
      </c>
      <c r="LHD600" s="2" t="s">
        <v>943</v>
      </c>
      <c r="LHE600" s="2" t="s">
        <v>943</v>
      </c>
      <c r="LHF600" s="2" t="s">
        <v>943</v>
      </c>
      <c r="LHG600" s="2" t="s">
        <v>943</v>
      </c>
      <c r="LHH600" s="2" t="s">
        <v>943</v>
      </c>
      <c r="LHI600" s="2" t="s">
        <v>943</v>
      </c>
      <c r="LHJ600" s="2" t="s">
        <v>943</v>
      </c>
      <c r="LHK600" s="2" t="s">
        <v>943</v>
      </c>
      <c r="LHL600" s="2" t="s">
        <v>943</v>
      </c>
      <c r="LHM600" s="2" t="s">
        <v>943</v>
      </c>
      <c r="LHN600" s="2" t="s">
        <v>943</v>
      </c>
      <c r="LHO600" s="2" t="s">
        <v>943</v>
      </c>
      <c r="LHP600" s="2" t="s">
        <v>943</v>
      </c>
      <c r="LHQ600" s="2" t="s">
        <v>943</v>
      </c>
      <c r="LHR600" s="2" t="s">
        <v>943</v>
      </c>
      <c r="LHS600" s="2" t="s">
        <v>943</v>
      </c>
      <c r="LHT600" s="2" t="s">
        <v>943</v>
      </c>
      <c r="LHU600" s="2" t="s">
        <v>943</v>
      </c>
      <c r="LHV600" s="2" t="s">
        <v>943</v>
      </c>
      <c r="LHW600" s="2" t="s">
        <v>943</v>
      </c>
      <c r="LHX600" s="2" t="s">
        <v>943</v>
      </c>
      <c r="LHY600" s="2" t="s">
        <v>943</v>
      </c>
      <c r="LHZ600" s="2" t="s">
        <v>943</v>
      </c>
      <c r="LIA600" s="2" t="s">
        <v>943</v>
      </c>
      <c r="LIB600" s="2" t="s">
        <v>943</v>
      </c>
      <c r="LIC600" s="2" t="s">
        <v>943</v>
      </c>
      <c r="LID600" s="2" t="s">
        <v>943</v>
      </c>
      <c r="LIE600" s="2" t="s">
        <v>943</v>
      </c>
      <c r="LIF600" s="2" t="s">
        <v>943</v>
      </c>
      <c r="LIG600" s="2" t="s">
        <v>943</v>
      </c>
      <c r="LIH600" s="2" t="s">
        <v>943</v>
      </c>
      <c r="LII600" s="2" t="s">
        <v>943</v>
      </c>
      <c r="LIJ600" s="2" t="s">
        <v>943</v>
      </c>
      <c r="LIK600" s="2" t="s">
        <v>943</v>
      </c>
      <c r="LIL600" s="2" t="s">
        <v>943</v>
      </c>
      <c r="LIM600" s="2" t="s">
        <v>943</v>
      </c>
      <c r="LIN600" s="2" t="s">
        <v>943</v>
      </c>
      <c r="LIO600" s="2" t="s">
        <v>943</v>
      </c>
      <c r="LIP600" s="2" t="s">
        <v>943</v>
      </c>
      <c r="LIQ600" s="2" t="s">
        <v>943</v>
      </c>
      <c r="LIR600" s="2" t="s">
        <v>943</v>
      </c>
      <c r="LIS600" s="2" t="s">
        <v>943</v>
      </c>
      <c r="LIT600" s="2" t="s">
        <v>943</v>
      </c>
      <c r="LIU600" s="2" t="s">
        <v>943</v>
      </c>
      <c r="LIV600" s="2" t="s">
        <v>943</v>
      </c>
      <c r="LIW600" s="2" t="s">
        <v>943</v>
      </c>
      <c r="LIX600" s="2" t="s">
        <v>943</v>
      </c>
      <c r="LIY600" s="2" t="s">
        <v>943</v>
      </c>
      <c r="LIZ600" s="2" t="s">
        <v>943</v>
      </c>
      <c r="LJA600" s="2" t="s">
        <v>943</v>
      </c>
      <c r="LJB600" s="2" t="s">
        <v>943</v>
      </c>
      <c r="LJC600" s="2" t="s">
        <v>943</v>
      </c>
      <c r="LJD600" s="2" t="s">
        <v>943</v>
      </c>
      <c r="LJE600" s="2" t="s">
        <v>943</v>
      </c>
      <c r="LJF600" s="2" t="s">
        <v>943</v>
      </c>
      <c r="LJG600" s="2" t="s">
        <v>943</v>
      </c>
      <c r="LJH600" s="2" t="s">
        <v>943</v>
      </c>
      <c r="LJI600" s="2" t="s">
        <v>943</v>
      </c>
      <c r="LJJ600" s="2" t="s">
        <v>943</v>
      </c>
      <c r="LJK600" s="2" t="s">
        <v>943</v>
      </c>
      <c r="LJL600" s="2" t="s">
        <v>943</v>
      </c>
      <c r="LJM600" s="2" t="s">
        <v>943</v>
      </c>
      <c r="LJN600" s="2" t="s">
        <v>943</v>
      </c>
      <c r="LJO600" s="2" t="s">
        <v>943</v>
      </c>
      <c r="LJP600" s="2" t="s">
        <v>943</v>
      </c>
      <c r="LJQ600" s="2" t="s">
        <v>943</v>
      </c>
      <c r="LJR600" s="2" t="s">
        <v>943</v>
      </c>
      <c r="LJS600" s="2" t="s">
        <v>943</v>
      </c>
      <c r="LJT600" s="2" t="s">
        <v>943</v>
      </c>
      <c r="LJU600" s="2" t="s">
        <v>943</v>
      </c>
      <c r="LJV600" s="2" t="s">
        <v>943</v>
      </c>
      <c r="LJW600" s="2" t="s">
        <v>943</v>
      </c>
      <c r="LJX600" s="2" t="s">
        <v>943</v>
      </c>
      <c r="LJY600" s="2" t="s">
        <v>943</v>
      </c>
      <c r="LJZ600" s="2" t="s">
        <v>943</v>
      </c>
      <c r="LKA600" s="2" t="s">
        <v>943</v>
      </c>
      <c r="LKB600" s="2" t="s">
        <v>943</v>
      </c>
      <c r="LKC600" s="2" t="s">
        <v>943</v>
      </c>
      <c r="LKD600" s="2" t="s">
        <v>943</v>
      </c>
      <c r="LKE600" s="2" t="s">
        <v>943</v>
      </c>
      <c r="LKF600" s="2" t="s">
        <v>943</v>
      </c>
      <c r="LKG600" s="2" t="s">
        <v>943</v>
      </c>
      <c r="LKH600" s="2" t="s">
        <v>943</v>
      </c>
      <c r="LKI600" s="2" t="s">
        <v>943</v>
      </c>
      <c r="LKJ600" s="2" t="s">
        <v>943</v>
      </c>
      <c r="LKK600" s="2" t="s">
        <v>943</v>
      </c>
      <c r="LKL600" s="2" t="s">
        <v>943</v>
      </c>
      <c r="LKM600" s="2" t="s">
        <v>943</v>
      </c>
      <c r="LKN600" s="2" t="s">
        <v>943</v>
      </c>
      <c r="LKO600" s="2" t="s">
        <v>943</v>
      </c>
      <c r="LKP600" s="2" t="s">
        <v>943</v>
      </c>
      <c r="LKQ600" s="2" t="s">
        <v>943</v>
      </c>
      <c r="LKR600" s="2" t="s">
        <v>943</v>
      </c>
      <c r="LKS600" s="2" t="s">
        <v>943</v>
      </c>
      <c r="LKT600" s="2" t="s">
        <v>943</v>
      </c>
      <c r="LKU600" s="2" t="s">
        <v>943</v>
      </c>
      <c r="LKV600" s="2" t="s">
        <v>943</v>
      </c>
      <c r="LKW600" s="2" t="s">
        <v>943</v>
      </c>
      <c r="LKX600" s="2" t="s">
        <v>943</v>
      </c>
      <c r="LKY600" s="2" t="s">
        <v>943</v>
      </c>
      <c r="LKZ600" s="2" t="s">
        <v>943</v>
      </c>
      <c r="LLA600" s="2" t="s">
        <v>943</v>
      </c>
      <c r="LLB600" s="2" t="s">
        <v>943</v>
      </c>
      <c r="LLC600" s="2" t="s">
        <v>943</v>
      </c>
      <c r="LLD600" s="2" t="s">
        <v>943</v>
      </c>
      <c r="LLE600" s="2" t="s">
        <v>943</v>
      </c>
      <c r="LLF600" s="2" t="s">
        <v>943</v>
      </c>
      <c r="LLG600" s="2" t="s">
        <v>943</v>
      </c>
      <c r="LLH600" s="2" t="s">
        <v>943</v>
      </c>
      <c r="LLI600" s="2" t="s">
        <v>943</v>
      </c>
      <c r="LLJ600" s="2" t="s">
        <v>943</v>
      </c>
      <c r="LLK600" s="2" t="s">
        <v>943</v>
      </c>
      <c r="LLL600" s="2" t="s">
        <v>943</v>
      </c>
      <c r="LLM600" s="2" t="s">
        <v>943</v>
      </c>
      <c r="LLN600" s="2" t="s">
        <v>943</v>
      </c>
      <c r="LLO600" s="2" t="s">
        <v>943</v>
      </c>
      <c r="LLP600" s="2" t="s">
        <v>943</v>
      </c>
      <c r="LLQ600" s="2" t="s">
        <v>943</v>
      </c>
      <c r="LLR600" s="2" t="s">
        <v>943</v>
      </c>
      <c r="LLS600" s="2" t="s">
        <v>943</v>
      </c>
      <c r="LLT600" s="2" t="s">
        <v>943</v>
      </c>
      <c r="LLU600" s="2" t="s">
        <v>943</v>
      </c>
      <c r="LLV600" s="2" t="s">
        <v>943</v>
      </c>
      <c r="LLW600" s="2" t="s">
        <v>943</v>
      </c>
      <c r="LLX600" s="2" t="s">
        <v>943</v>
      </c>
      <c r="LLY600" s="2" t="s">
        <v>943</v>
      </c>
      <c r="LLZ600" s="2" t="s">
        <v>943</v>
      </c>
      <c r="LMA600" s="2" t="s">
        <v>943</v>
      </c>
      <c r="LMB600" s="2" t="s">
        <v>943</v>
      </c>
      <c r="LMC600" s="2" t="s">
        <v>943</v>
      </c>
      <c r="LMD600" s="2" t="s">
        <v>943</v>
      </c>
      <c r="LME600" s="2" t="s">
        <v>943</v>
      </c>
      <c r="LMF600" s="2" t="s">
        <v>943</v>
      </c>
      <c r="LMG600" s="2" t="s">
        <v>943</v>
      </c>
      <c r="LMH600" s="2" t="s">
        <v>943</v>
      </c>
      <c r="LMI600" s="2" t="s">
        <v>943</v>
      </c>
      <c r="LMJ600" s="2" t="s">
        <v>943</v>
      </c>
      <c r="LMK600" s="2" t="s">
        <v>943</v>
      </c>
      <c r="LML600" s="2" t="s">
        <v>943</v>
      </c>
      <c r="LMM600" s="2" t="s">
        <v>943</v>
      </c>
      <c r="LMN600" s="2" t="s">
        <v>943</v>
      </c>
      <c r="LMO600" s="2" t="s">
        <v>943</v>
      </c>
      <c r="LMP600" s="2" t="s">
        <v>943</v>
      </c>
      <c r="LMQ600" s="2" t="s">
        <v>943</v>
      </c>
      <c r="LMR600" s="2" t="s">
        <v>943</v>
      </c>
      <c r="LMS600" s="2" t="s">
        <v>943</v>
      </c>
      <c r="LMT600" s="2" t="s">
        <v>943</v>
      </c>
      <c r="LMU600" s="2" t="s">
        <v>943</v>
      </c>
      <c r="LMV600" s="2" t="s">
        <v>943</v>
      </c>
      <c r="LMW600" s="2" t="s">
        <v>943</v>
      </c>
      <c r="LMX600" s="2" t="s">
        <v>943</v>
      </c>
      <c r="LMY600" s="2" t="s">
        <v>943</v>
      </c>
      <c r="LMZ600" s="2" t="s">
        <v>943</v>
      </c>
      <c r="LNA600" s="2" t="s">
        <v>943</v>
      </c>
      <c r="LNB600" s="2" t="s">
        <v>943</v>
      </c>
      <c r="LNC600" s="2" t="s">
        <v>943</v>
      </c>
      <c r="LND600" s="2" t="s">
        <v>943</v>
      </c>
      <c r="LNE600" s="2" t="s">
        <v>943</v>
      </c>
      <c r="LNF600" s="2" t="s">
        <v>943</v>
      </c>
      <c r="LNG600" s="2" t="s">
        <v>943</v>
      </c>
      <c r="LNH600" s="2" t="s">
        <v>943</v>
      </c>
      <c r="LNI600" s="2" t="s">
        <v>943</v>
      </c>
      <c r="LNJ600" s="2" t="s">
        <v>943</v>
      </c>
      <c r="LNK600" s="2" t="s">
        <v>943</v>
      </c>
      <c r="LNL600" s="2" t="s">
        <v>943</v>
      </c>
      <c r="LNM600" s="2" t="s">
        <v>943</v>
      </c>
      <c r="LNN600" s="2" t="s">
        <v>943</v>
      </c>
      <c r="LNO600" s="2" t="s">
        <v>943</v>
      </c>
      <c r="LNP600" s="2" t="s">
        <v>943</v>
      </c>
      <c r="LNQ600" s="2" t="s">
        <v>943</v>
      </c>
      <c r="LNR600" s="2" t="s">
        <v>943</v>
      </c>
      <c r="LNS600" s="2" t="s">
        <v>943</v>
      </c>
      <c r="LNT600" s="2" t="s">
        <v>943</v>
      </c>
      <c r="LNU600" s="2" t="s">
        <v>943</v>
      </c>
      <c r="LNV600" s="2" t="s">
        <v>943</v>
      </c>
      <c r="LNW600" s="2" t="s">
        <v>943</v>
      </c>
      <c r="LNX600" s="2" t="s">
        <v>943</v>
      </c>
      <c r="LNY600" s="2" t="s">
        <v>943</v>
      </c>
      <c r="LNZ600" s="2" t="s">
        <v>943</v>
      </c>
      <c r="LOA600" s="2" t="s">
        <v>943</v>
      </c>
      <c r="LOB600" s="2" t="s">
        <v>943</v>
      </c>
      <c r="LOC600" s="2" t="s">
        <v>943</v>
      </c>
      <c r="LOD600" s="2" t="s">
        <v>943</v>
      </c>
      <c r="LOE600" s="2" t="s">
        <v>943</v>
      </c>
      <c r="LOF600" s="2" t="s">
        <v>943</v>
      </c>
      <c r="LOG600" s="2" t="s">
        <v>943</v>
      </c>
      <c r="LOH600" s="2" t="s">
        <v>943</v>
      </c>
      <c r="LOI600" s="2" t="s">
        <v>943</v>
      </c>
      <c r="LOJ600" s="2" t="s">
        <v>943</v>
      </c>
      <c r="LOK600" s="2" t="s">
        <v>943</v>
      </c>
      <c r="LOL600" s="2" t="s">
        <v>943</v>
      </c>
      <c r="LOM600" s="2" t="s">
        <v>943</v>
      </c>
      <c r="LON600" s="2" t="s">
        <v>943</v>
      </c>
      <c r="LOO600" s="2" t="s">
        <v>943</v>
      </c>
      <c r="LOP600" s="2" t="s">
        <v>943</v>
      </c>
      <c r="LOQ600" s="2" t="s">
        <v>943</v>
      </c>
      <c r="LOR600" s="2" t="s">
        <v>943</v>
      </c>
      <c r="LOS600" s="2" t="s">
        <v>943</v>
      </c>
      <c r="LOT600" s="2" t="s">
        <v>943</v>
      </c>
      <c r="LOU600" s="2" t="s">
        <v>943</v>
      </c>
      <c r="LOV600" s="2" t="s">
        <v>943</v>
      </c>
      <c r="LOW600" s="2" t="s">
        <v>943</v>
      </c>
      <c r="LOX600" s="2" t="s">
        <v>943</v>
      </c>
      <c r="LOY600" s="2" t="s">
        <v>943</v>
      </c>
      <c r="LOZ600" s="2" t="s">
        <v>943</v>
      </c>
      <c r="LPA600" s="2" t="s">
        <v>943</v>
      </c>
      <c r="LPB600" s="2" t="s">
        <v>943</v>
      </c>
      <c r="LPC600" s="2" t="s">
        <v>943</v>
      </c>
      <c r="LPD600" s="2" t="s">
        <v>943</v>
      </c>
      <c r="LPE600" s="2" t="s">
        <v>943</v>
      </c>
      <c r="LPF600" s="2" t="s">
        <v>943</v>
      </c>
      <c r="LPG600" s="2" t="s">
        <v>943</v>
      </c>
      <c r="LPH600" s="2" t="s">
        <v>943</v>
      </c>
      <c r="LPI600" s="2" t="s">
        <v>943</v>
      </c>
      <c r="LPJ600" s="2" t="s">
        <v>943</v>
      </c>
      <c r="LPK600" s="2" t="s">
        <v>943</v>
      </c>
      <c r="LPL600" s="2" t="s">
        <v>943</v>
      </c>
      <c r="LPM600" s="2" t="s">
        <v>943</v>
      </c>
      <c r="LPN600" s="2" t="s">
        <v>943</v>
      </c>
      <c r="LPO600" s="2" t="s">
        <v>943</v>
      </c>
      <c r="LPP600" s="2" t="s">
        <v>943</v>
      </c>
      <c r="LPQ600" s="2" t="s">
        <v>943</v>
      </c>
      <c r="LPR600" s="2" t="s">
        <v>943</v>
      </c>
      <c r="LPS600" s="2" t="s">
        <v>943</v>
      </c>
      <c r="LPT600" s="2" t="s">
        <v>943</v>
      </c>
      <c r="LPU600" s="2" t="s">
        <v>943</v>
      </c>
      <c r="LPV600" s="2" t="s">
        <v>943</v>
      </c>
      <c r="LPW600" s="2" t="s">
        <v>943</v>
      </c>
      <c r="LPX600" s="2" t="s">
        <v>943</v>
      </c>
      <c r="LPY600" s="2" t="s">
        <v>943</v>
      </c>
      <c r="LPZ600" s="2" t="s">
        <v>943</v>
      </c>
      <c r="LQA600" s="2" t="s">
        <v>943</v>
      </c>
      <c r="LQB600" s="2" t="s">
        <v>943</v>
      </c>
      <c r="LQC600" s="2" t="s">
        <v>943</v>
      </c>
      <c r="LQD600" s="2" t="s">
        <v>943</v>
      </c>
      <c r="LQE600" s="2" t="s">
        <v>943</v>
      </c>
      <c r="LQF600" s="2" t="s">
        <v>943</v>
      </c>
      <c r="LQG600" s="2" t="s">
        <v>943</v>
      </c>
      <c r="LQH600" s="2" t="s">
        <v>943</v>
      </c>
      <c r="LQI600" s="2" t="s">
        <v>943</v>
      </c>
      <c r="LQJ600" s="2" t="s">
        <v>943</v>
      </c>
      <c r="LQK600" s="2" t="s">
        <v>943</v>
      </c>
      <c r="LQL600" s="2" t="s">
        <v>943</v>
      </c>
      <c r="LQM600" s="2" t="s">
        <v>943</v>
      </c>
      <c r="LQN600" s="2" t="s">
        <v>943</v>
      </c>
      <c r="LQO600" s="2" t="s">
        <v>943</v>
      </c>
      <c r="LQP600" s="2" t="s">
        <v>943</v>
      </c>
      <c r="LQQ600" s="2" t="s">
        <v>943</v>
      </c>
      <c r="LQR600" s="2" t="s">
        <v>943</v>
      </c>
      <c r="LQS600" s="2" t="s">
        <v>943</v>
      </c>
      <c r="LQT600" s="2" t="s">
        <v>943</v>
      </c>
      <c r="LQU600" s="2" t="s">
        <v>943</v>
      </c>
      <c r="LQV600" s="2" t="s">
        <v>943</v>
      </c>
      <c r="LQW600" s="2" t="s">
        <v>943</v>
      </c>
      <c r="LQX600" s="2" t="s">
        <v>943</v>
      </c>
      <c r="LQY600" s="2" t="s">
        <v>943</v>
      </c>
      <c r="LQZ600" s="2" t="s">
        <v>943</v>
      </c>
      <c r="LRA600" s="2" t="s">
        <v>943</v>
      </c>
      <c r="LRB600" s="2" t="s">
        <v>943</v>
      </c>
      <c r="LRC600" s="2" t="s">
        <v>943</v>
      </c>
      <c r="LRD600" s="2" t="s">
        <v>943</v>
      </c>
      <c r="LRE600" s="2" t="s">
        <v>943</v>
      </c>
      <c r="LRF600" s="2" t="s">
        <v>943</v>
      </c>
      <c r="LRG600" s="2" t="s">
        <v>943</v>
      </c>
      <c r="LRH600" s="2" t="s">
        <v>943</v>
      </c>
      <c r="LRI600" s="2" t="s">
        <v>943</v>
      </c>
      <c r="LRJ600" s="2" t="s">
        <v>943</v>
      </c>
      <c r="LRK600" s="2" t="s">
        <v>943</v>
      </c>
      <c r="LRL600" s="2" t="s">
        <v>943</v>
      </c>
      <c r="LRM600" s="2" t="s">
        <v>943</v>
      </c>
      <c r="LRN600" s="2" t="s">
        <v>943</v>
      </c>
      <c r="LRO600" s="2" t="s">
        <v>943</v>
      </c>
      <c r="LRP600" s="2" t="s">
        <v>943</v>
      </c>
      <c r="LRQ600" s="2" t="s">
        <v>943</v>
      </c>
      <c r="LRR600" s="2" t="s">
        <v>943</v>
      </c>
      <c r="LRS600" s="2" t="s">
        <v>943</v>
      </c>
      <c r="LRT600" s="2" t="s">
        <v>943</v>
      </c>
      <c r="LRU600" s="2" t="s">
        <v>943</v>
      </c>
      <c r="LRV600" s="2" t="s">
        <v>943</v>
      </c>
      <c r="LRW600" s="2" t="s">
        <v>943</v>
      </c>
      <c r="LRX600" s="2" t="s">
        <v>943</v>
      </c>
      <c r="LRY600" s="2" t="s">
        <v>943</v>
      </c>
      <c r="LRZ600" s="2" t="s">
        <v>943</v>
      </c>
      <c r="LSA600" s="2" t="s">
        <v>943</v>
      </c>
      <c r="LSB600" s="2" t="s">
        <v>943</v>
      </c>
      <c r="LSC600" s="2" t="s">
        <v>943</v>
      </c>
      <c r="LSD600" s="2" t="s">
        <v>943</v>
      </c>
      <c r="LSE600" s="2" t="s">
        <v>943</v>
      </c>
      <c r="LSF600" s="2" t="s">
        <v>943</v>
      </c>
      <c r="LSG600" s="2" t="s">
        <v>943</v>
      </c>
      <c r="LSH600" s="2" t="s">
        <v>943</v>
      </c>
      <c r="LSI600" s="2" t="s">
        <v>943</v>
      </c>
      <c r="LSJ600" s="2" t="s">
        <v>943</v>
      </c>
      <c r="LSK600" s="2" t="s">
        <v>943</v>
      </c>
      <c r="LSL600" s="2" t="s">
        <v>943</v>
      </c>
      <c r="LSM600" s="2" t="s">
        <v>943</v>
      </c>
      <c r="LSN600" s="2" t="s">
        <v>943</v>
      </c>
      <c r="LSO600" s="2" t="s">
        <v>943</v>
      </c>
      <c r="LSP600" s="2" t="s">
        <v>943</v>
      </c>
      <c r="LSQ600" s="2" t="s">
        <v>943</v>
      </c>
      <c r="LSR600" s="2" t="s">
        <v>943</v>
      </c>
      <c r="LSS600" s="2" t="s">
        <v>943</v>
      </c>
      <c r="LST600" s="2" t="s">
        <v>943</v>
      </c>
      <c r="LSU600" s="2" t="s">
        <v>943</v>
      </c>
      <c r="LSV600" s="2" t="s">
        <v>943</v>
      </c>
      <c r="LSW600" s="2" t="s">
        <v>943</v>
      </c>
      <c r="LSX600" s="2" t="s">
        <v>943</v>
      </c>
      <c r="LSY600" s="2" t="s">
        <v>943</v>
      </c>
      <c r="LSZ600" s="2" t="s">
        <v>943</v>
      </c>
      <c r="LTA600" s="2" t="s">
        <v>943</v>
      </c>
      <c r="LTB600" s="2" t="s">
        <v>943</v>
      </c>
      <c r="LTC600" s="2" t="s">
        <v>943</v>
      </c>
      <c r="LTD600" s="2" t="s">
        <v>943</v>
      </c>
      <c r="LTE600" s="2" t="s">
        <v>943</v>
      </c>
      <c r="LTF600" s="2" t="s">
        <v>943</v>
      </c>
      <c r="LTG600" s="2" t="s">
        <v>943</v>
      </c>
      <c r="LTH600" s="2" t="s">
        <v>943</v>
      </c>
      <c r="LTI600" s="2" t="s">
        <v>943</v>
      </c>
      <c r="LTJ600" s="2" t="s">
        <v>943</v>
      </c>
      <c r="LTK600" s="2" t="s">
        <v>943</v>
      </c>
      <c r="LTL600" s="2" t="s">
        <v>943</v>
      </c>
      <c r="LTM600" s="2" t="s">
        <v>943</v>
      </c>
      <c r="LTN600" s="2" t="s">
        <v>943</v>
      </c>
      <c r="LTO600" s="2" t="s">
        <v>943</v>
      </c>
      <c r="LTP600" s="2" t="s">
        <v>943</v>
      </c>
      <c r="LTQ600" s="2" t="s">
        <v>943</v>
      </c>
      <c r="LTR600" s="2" t="s">
        <v>943</v>
      </c>
      <c r="LTS600" s="2" t="s">
        <v>943</v>
      </c>
      <c r="LTT600" s="2" t="s">
        <v>943</v>
      </c>
      <c r="LTU600" s="2" t="s">
        <v>943</v>
      </c>
      <c r="LTV600" s="2" t="s">
        <v>943</v>
      </c>
      <c r="LTW600" s="2" t="s">
        <v>943</v>
      </c>
      <c r="LTX600" s="2" t="s">
        <v>943</v>
      </c>
      <c r="LTY600" s="2" t="s">
        <v>943</v>
      </c>
      <c r="LTZ600" s="2" t="s">
        <v>943</v>
      </c>
      <c r="LUA600" s="2" t="s">
        <v>943</v>
      </c>
      <c r="LUB600" s="2" t="s">
        <v>943</v>
      </c>
      <c r="LUC600" s="2" t="s">
        <v>943</v>
      </c>
      <c r="LUD600" s="2" t="s">
        <v>943</v>
      </c>
      <c r="LUE600" s="2" t="s">
        <v>943</v>
      </c>
      <c r="LUF600" s="2" t="s">
        <v>943</v>
      </c>
      <c r="LUG600" s="2" t="s">
        <v>943</v>
      </c>
      <c r="LUH600" s="2" t="s">
        <v>943</v>
      </c>
      <c r="LUI600" s="2" t="s">
        <v>943</v>
      </c>
      <c r="LUJ600" s="2" t="s">
        <v>943</v>
      </c>
      <c r="LUK600" s="2" t="s">
        <v>943</v>
      </c>
      <c r="LUL600" s="2" t="s">
        <v>943</v>
      </c>
      <c r="LUM600" s="2" t="s">
        <v>943</v>
      </c>
      <c r="LUN600" s="2" t="s">
        <v>943</v>
      </c>
      <c r="LUO600" s="2" t="s">
        <v>943</v>
      </c>
      <c r="LUP600" s="2" t="s">
        <v>943</v>
      </c>
      <c r="LUQ600" s="2" t="s">
        <v>943</v>
      </c>
      <c r="LUR600" s="2" t="s">
        <v>943</v>
      </c>
      <c r="LUS600" s="2" t="s">
        <v>943</v>
      </c>
      <c r="LUT600" s="2" t="s">
        <v>943</v>
      </c>
      <c r="LUU600" s="2" t="s">
        <v>943</v>
      </c>
      <c r="LUV600" s="2" t="s">
        <v>943</v>
      </c>
      <c r="LUW600" s="2" t="s">
        <v>943</v>
      </c>
      <c r="LUX600" s="2" t="s">
        <v>943</v>
      </c>
      <c r="LUY600" s="2" t="s">
        <v>943</v>
      </c>
      <c r="LUZ600" s="2" t="s">
        <v>943</v>
      </c>
      <c r="LVA600" s="2" t="s">
        <v>943</v>
      </c>
      <c r="LVB600" s="2" t="s">
        <v>943</v>
      </c>
      <c r="LVC600" s="2" t="s">
        <v>943</v>
      </c>
      <c r="LVD600" s="2" t="s">
        <v>943</v>
      </c>
      <c r="LVE600" s="2" t="s">
        <v>943</v>
      </c>
      <c r="LVF600" s="2" t="s">
        <v>943</v>
      </c>
      <c r="LVG600" s="2" t="s">
        <v>943</v>
      </c>
      <c r="LVH600" s="2" t="s">
        <v>943</v>
      </c>
      <c r="LVI600" s="2" t="s">
        <v>943</v>
      </c>
      <c r="LVJ600" s="2" t="s">
        <v>943</v>
      </c>
      <c r="LVK600" s="2" t="s">
        <v>943</v>
      </c>
      <c r="LVL600" s="2" t="s">
        <v>943</v>
      </c>
      <c r="LVM600" s="2" t="s">
        <v>943</v>
      </c>
      <c r="LVN600" s="2" t="s">
        <v>943</v>
      </c>
      <c r="LVO600" s="2" t="s">
        <v>943</v>
      </c>
      <c r="LVP600" s="2" t="s">
        <v>943</v>
      </c>
      <c r="LVQ600" s="2" t="s">
        <v>943</v>
      </c>
      <c r="LVR600" s="2" t="s">
        <v>943</v>
      </c>
      <c r="LVS600" s="2" t="s">
        <v>943</v>
      </c>
      <c r="LVT600" s="2" t="s">
        <v>943</v>
      </c>
      <c r="LVU600" s="2" t="s">
        <v>943</v>
      </c>
      <c r="LVV600" s="2" t="s">
        <v>943</v>
      </c>
      <c r="LVW600" s="2" t="s">
        <v>943</v>
      </c>
      <c r="LVX600" s="2" t="s">
        <v>943</v>
      </c>
      <c r="LVY600" s="2" t="s">
        <v>943</v>
      </c>
      <c r="LVZ600" s="2" t="s">
        <v>943</v>
      </c>
      <c r="LWA600" s="2" t="s">
        <v>943</v>
      </c>
      <c r="LWB600" s="2" t="s">
        <v>943</v>
      </c>
      <c r="LWC600" s="2" t="s">
        <v>943</v>
      </c>
      <c r="LWD600" s="2" t="s">
        <v>943</v>
      </c>
      <c r="LWE600" s="2" t="s">
        <v>943</v>
      </c>
      <c r="LWF600" s="2" t="s">
        <v>943</v>
      </c>
      <c r="LWG600" s="2" t="s">
        <v>943</v>
      </c>
      <c r="LWH600" s="2" t="s">
        <v>943</v>
      </c>
      <c r="LWI600" s="2" t="s">
        <v>943</v>
      </c>
      <c r="LWJ600" s="2" t="s">
        <v>943</v>
      </c>
      <c r="LWK600" s="2" t="s">
        <v>943</v>
      </c>
      <c r="LWL600" s="2" t="s">
        <v>943</v>
      </c>
      <c r="LWM600" s="2" t="s">
        <v>943</v>
      </c>
      <c r="LWN600" s="2" t="s">
        <v>943</v>
      </c>
      <c r="LWO600" s="2" t="s">
        <v>943</v>
      </c>
      <c r="LWP600" s="2" t="s">
        <v>943</v>
      </c>
      <c r="LWQ600" s="2" t="s">
        <v>943</v>
      </c>
      <c r="LWR600" s="2" t="s">
        <v>943</v>
      </c>
      <c r="LWS600" s="2" t="s">
        <v>943</v>
      </c>
      <c r="LWT600" s="2" t="s">
        <v>943</v>
      </c>
      <c r="LWU600" s="2" t="s">
        <v>943</v>
      </c>
      <c r="LWV600" s="2" t="s">
        <v>943</v>
      </c>
      <c r="LWW600" s="2" t="s">
        <v>943</v>
      </c>
      <c r="LWX600" s="2" t="s">
        <v>943</v>
      </c>
      <c r="LWY600" s="2" t="s">
        <v>943</v>
      </c>
      <c r="LWZ600" s="2" t="s">
        <v>943</v>
      </c>
      <c r="LXA600" s="2" t="s">
        <v>943</v>
      </c>
      <c r="LXB600" s="2" t="s">
        <v>943</v>
      </c>
      <c r="LXC600" s="2" t="s">
        <v>943</v>
      </c>
      <c r="LXD600" s="2" t="s">
        <v>943</v>
      </c>
      <c r="LXE600" s="2" t="s">
        <v>943</v>
      </c>
      <c r="LXF600" s="2" t="s">
        <v>943</v>
      </c>
      <c r="LXG600" s="2" t="s">
        <v>943</v>
      </c>
      <c r="LXH600" s="2" t="s">
        <v>943</v>
      </c>
      <c r="LXI600" s="2" t="s">
        <v>943</v>
      </c>
      <c r="LXJ600" s="2" t="s">
        <v>943</v>
      </c>
      <c r="LXK600" s="2" t="s">
        <v>943</v>
      </c>
      <c r="LXL600" s="2" t="s">
        <v>943</v>
      </c>
      <c r="LXM600" s="2" t="s">
        <v>943</v>
      </c>
      <c r="LXN600" s="2" t="s">
        <v>943</v>
      </c>
      <c r="LXO600" s="2" t="s">
        <v>943</v>
      </c>
      <c r="LXP600" s="2" t="s">
        <v>943</v>
      </c>
      <c r="LXQ600" s="2" t="s">
        <v>943</v>
      </c>
      <c r="LXR600" s="2" t="s">
        <v>943</v>
      </c>
      <c r="LXS600" s="2" t="s">
        <v>943</v>
      </c>
      <c r="LXT600" s="2" t="s">
        <v>943</v>
      </c>
      <c r="LXU600" s="2" t="s">
        <v>943</v>
      </c>
      <c r="LXV600" s="2" t="s">
        <v>943</v>
      </c>
      <c r="LXW600" s="2" t="s">
        <v>943</v>
      </c>
      <c r="LXX600" s="2" t="s">
        <v>943</v>
      </c>
      <c r="LXY600" s="2" t="s">
        <v>943</v>
      </c>
      <c r="LXZ600" s="2" t="s">
        <v>943</v>
      </c>
      <c r="LYA600" s="2" t="s">
        <v>943</v>
      </c>
      <c r="LYB600" s="2" t="s">
        <v>943</v>
      </c>
      <c r="LYC600" s="2" t="s">
        <v>943</v>
      </c>
      <c r="LYD600" s="2" t="s">
        <v>943</v>
      </c>
      <c r="LYE600" s="2" t="s">
        <v>943</v>
      </c>
      <c r="LYF600" s="2" t="s">
        <v>943</v>
      </c>
      <c r="LYG600" s="2" t="s">
        <v>943</v>
      </c>
      <c r="LYH600" s="2" t="s">
        <v>943</v>
      </c>
      <c r="LYI600" s="2" t="s">
        <v>943</v>
      </c>
      <c r="LYJ600" s="2" t="s">
        <v>943</v>
      </c>
      <c r="LYK600" s="2" t="s">
        <v>943</v>
      </c>
      <c r="LYL600" s="2" t="s">
        <v>943</v>
      </c>
      <c r="LYM600" s="2" t="s">
        <v>943</v>
      </c>
      <c r="LYN600" s="2" t="s">
        <v>943</v>
      </c>
      <c r="LYO600" s="2" t="s">
        <v>943</v>
      </c>
      <c r="LYP600" s="2" t="s">
        <v>943</v>
      </c>
      <c r="LYQ600" s="2" t="s">
        <v>943</v>
      </c>
      <c r="LYR600" s="2" t="s">
        <v>943</v>
      </c>
      <c r="LYS600" s="2" t="s">
        <v>943</v>
      </c>
      <c r="LYT600" s="2" t="s">
        <v>943</v>
      </c>
      <c r="LYU600" s="2" t="s">
        <v>943</v>
      </c>
      <c r="LYV600" s="2" t="s">
        <v>943</v>
      </c>
      <c r="LYW600" s="2" t="s">
        <v>943</v>
      </c>
      <c r="LYX600" s="2" t="s">
        <v>943</v>
      </c>
      <c r="LYY600" s="2" t="s">
        <v>943</v>
      </c>
      <c r="LYZ600" s="2" t="s">
        <v>943</v>
      </c>
      <c r="LZA600" s="2" t="s">
        <v>943</v>
      </c>
      <c r="LZB600" s="2" t="s">
        <v>943</v>
      </c>
      <c r="LZC600" s="2" t="s">
        <v>943</v>
      </c>
      <c r="LZD600" s="2" t="s">
        <v>943</v>
      </c>
      <c r="LZE600" s="2" t="s">
        <v>943</v>
      </c>
      <c r="LZF600" s="2" t="s">
        <v>943</v>
      </c>
      <c r="LZG600" s="2" t="s">
        <v>943</v>
      </c>
      <c r="LZH600" s="2" t="s">
        <v>943</v>
      </c>
      <c r="LZI600" s="2" t="s">
        <v>943</v>
      </c>
      <c r="LZJ600" s="2" t="s">
        <v>943</v>
      </c>
      <c r="LZK600" s="2" t="s">
        <v>943</v>
      </c>
      <c r="LZL600" s="2" t="s">
        <v>943</v>
      </c>
      <c r="LZM600" s="2" t="s">
        <v>943</v>
      </c>
      <c r="LZN600" s="2" t="s">
        <v>943</v>
      </c>
      <c r="LZO600" s="2" t="s">
        <v>943</v>
      </c>
      <c r="LZP600" s="2" t="s">
        <v>943</v>
      </c>
      <c r="LZQ600" s="2" t="s">
        <v>943</v>
      </c>
      <c r="LZR600" s="2" t="s">
        <v>943</v>
      </c>
      <c r="LZS600" s="2" t="s">
        <v>943</v>
      </c>
      <c r="LZT600" s="2" t="s">
        <v>943</v>
      </c>
      <c r="LZU600" s="2" t="s">
        <v>943</v>
      </c>
      <c r="LZV600" s="2" t="s">
        <v>943</v>
      </c>
      <c r="LZW600" s="2" t="s">
        <v>943</v>
      </c>
      <c r="LZX600" s="2" t="s">
        <v>943</v>
      </c>
      <c r="LZY600" s="2" t="s">
        <v>943</v>
      </c>
      <c r="LZZ600" s="2" t="s">
        <v>943</v>
      </c>
      <c r="MAA600" s="2" t="s">
        <v>943</v>
      </c>
      <c r="MAB600" s="2" t="s">
        <v>943</v>
      </c>
      <c r="MAC600" s="2" t="s">
        <v>943</v>
      </c>
      <c r="MAD600" s="2" t="s">
        <v>943</v>
      </c>
      <c r="MAE600" s="2" t="s">
        <v>943</v>
      </c>
      <c r="MAF600" s="2" t="s">
        <v>943</v>
      </c>
      <c r="MAG600" s="2" t="s">
        <v>943</v>
      </c>
      <c r="MAH600" s="2" t="s">
        <v>943</v>
      </c>
      <c r="MAI600" s="2" t="s">
        <v>943</v>
      </c>
      <c r="MAJ600" s="2" t="s">
        <v>943</v>
      </c>
      <c r="MAK600" s="2" t="s">
        <v>943</v>
      </c>
      <c r="MAL600" s="2" t="s">
        <v>943</v>
      </c>
      <c r="MAM600" s="2" t="s">
        <v>943</v>
      </c>
      <c r="MAN600" s="2" t="s">
        <v>943</v>
      </c>
      <c r="MAO600" s="2" t="s">
        <v>943</v>
      </c>
      <c r="MAP600" s="2" t="s">
        <v>943</v>
      </c>
      <c r="MAQ600" s="2" t="s">
        <v>943</v>
      </c>
      <c r="MAR600" s="2" t="s">
        <v>943</v>
      </c>
      <c r="MAS600" s="2" t="s">
        <v>943</v>
      </c>
      <c r="MAT600" s="2" t="s">
        <v>943</v>
      </c>
      <c r="MAU600" s="2" t="s">
        <v>943</v>
      </c>
      <c r="MAV600" s="2" t="s">
        <v>943</v>
      </c>
      <c r="MAW600" s="2" t="s">
        <v>943</v>
      </c>
      <c r="MAX600" s="2" t="s">
        <v>943</v>
      </c>
      <c r="MAY600" s="2" t="s">
        <v>943</v>
      </c>
      <c r="MAZ600" s="2" t="s">
        <v>943</v>
      </c>
      <c r="MBA600" s="2" t="s">
        <v>943</v>
      </c>
      <c r="MBB600" s="2" t="s">
        <v>943</v>
      </c>
      <c r="MBC600" s="2" t="s">
        <v>943</v>
      </c>
      <c r="MBD600" s="2" t="s">
        <v>943</v>
      </c>
      <c r="MBE600" s="2" t="s">
        <v>943</v>
      </c>
      <c r="MBF600" s="2" t="s">
        <v>943</v>
      </c>
      <c r="MBG600" s="2" t="s">
        <v>943</v>
      </c>
      <c r="MBH600" s="2" t="s">
        <v>943</v>
      </c>
      <c r="MBI600" s="2" t="s">
        <v>943</v>
      </c>
      <c r="MBJ600" s="2" t="s">
        <v>943</v>
      </c>
      <c r="MBK600" s="2" t="s">
        <v>943</v>
      </c>
      <c r="MBL600" s="2" t="s">
        <v>943</v>
      </c>
      <c r="MBM600" s="2" t="s">
        <v>943</v>
      </c>
      <c r="MBN600" s="2" t="s">
        <v>943</v>
      </c>
      <c r="MBO600" s="2" t="s">
        <v>943</v>
      </c>
      <c r="MBP600" s="2" t="s">
        <v>943</v>
      </c>
      <c r="MBQ600" s="2" t="s">
        <v>943</v>
      </c>
      <c r="MBR600" s="2" t="s">
        <v>943</v>
      </c>
      <c r="MBS600" s="2" t="s">
        <v>943</v>
      </c>
      <c r="MBT600" s="2" t="s">
        <v>943</v>
      </c>
      <c r="MBU600" s="2" t="s">
        <v>943</v>
      </c>
      <c r="MBV600" s="2" t="s">
        <v>943</v>
      </c>
      <c r="MBW600" s="2" t="s">
        <v>943</v>
      </c>
      <c r="MBX600" s="2" t="s">
        <v>943</v>
      </c>
      <c r="MBY600" s="2" t="s">
        <v>943</v>
      </c>
      <c r="MBZ600" s="2" t="s">
        <v>943</v>
      </c>
      <c r="MCA600" s="2" t="s">
        <v>943</v>
      </c>
      <c r="MCB600" s="2" t="s">
        <v>943</v>
      </c>
      <c r="MCC600" s="2" t="s">
        <v>943</v>
      </c>
      <c r="MCD600" s="2" t="s">
        <v>943</v>
      </c>
      <c r="MCE600" s="2" t="s">
        <v>943</v>
      </c>
      <c r="MCF600" s="2" t="s">
        <v>943</v>
      </c>
      <c r="MCG600" s="2" t="s">
        <v>943</v>
      </c>
      <c r="MCH600" s="2" t="s">
        <v>943</v>
      </c>
      <c r="MCI600" s="2" t="s">
        <v>943</v>
      </c>
      <c r="MCJ600" s="2" t="s">
        <v>943</v>
      </c>
      <c r="MCK600" s="2" t="s">
        <v>943</v>
      </c>
      <c r="MCL600" s="2" t="s">
        <v>943</v>
      </c>
      <c r="MCM600" s="2" t="s">
        <v>943</v>
      </c>
      <c r="MCN600" s="2" t="s">
        <v>943</v>
      </c>
      <c r="MCO600" s="2" t="s">
        <v>943</v>
      </c>
      <c r="MCP600" s="2" t="s">
        <v>943</v>
      </c>
      <c r="MCQ600" s="2" t="s">
        <v>943</v>
      </c>
      <c r="MCR600" s="2" t="s">
        <v>943</v>
      </c>
      <c r="MCS600" s="2" t="s">
        <v>943</v>
      </c>
      <c r="MCT600" s="2" t="s">
        <v>943</v>
      </c>
      <c r="MCU600" s="2" t="s">
        <v>943</v>
      </c>
      <c r="MCV600" s="2" t="s">
        <v>943</v>
      </c>
      <c r="MCW600" s="2" t="s">
        <v>943</v>
      </c>
      <c r="MCX600" s="2" t="s">
        <v>943</v>
      </c>
      <c r="MCY600" s="2" t="s">
        <v>943</v>
      </c>
      <c r="MCZ600" s="2" t="s">
        <v>943</v>
      </c>
      <c r="MDA600" s="2" t="s">
        <v>943</v>
      </c>
      <c r="MDB600" s="2" t="s">
        <v>943</v>
      </c>
      <c r="MDC600" s="2" t="s">
        <v>943</v>
      </c>
      <c r="MDD600" s="2" t="s">
        <v>943</v>
      </c>
      <c r="MDE600" s="2" t="s">
        <v>943</v>
      </c>
      <c r="MDF600" s="2" t="s">
        <v>943</v>
      </c>
      <c r="MDG600" s="2" t="s">
        <v>943</v>
      </c>
      <c r="MDH600" s="2" t="s">
        <v>943</v>
      </c>
      <c r="MDI600" s="2" t="s">
        <v>943</v>
      </c>
      <c r="MDJ600" s="2" t="s">
        <v>943</v>
      </c>
      <c r="MDK600" s="2" t="s">
        <v>943</v>
      </c>
      <c r="MDL600" s="2" t="s">
        <v>943</v>
      </c>
      <c r="MDM600" s="2" t="s">
        <v>943</v>
      </c>
      <c r="MDN600" s="2" t="s">
        <v>943</v>
      </c>
      <c r="MDO600" s="2" t="s">
        <v>943</v>
      </c>
      <c r="MDP600" s="2" t="s">
        <v>943</v>
      </c>
      <c r="MDQ600" s="2" t="s">
        <v>943</v>
      </c>
      <c r="MDR600" s="2" t="s">
        <v>943</v>
      </c>
      <c r="MDS600" s="2" t="s">
        <v>943</v>
      </c>
      <c r="MDT600" s="2" t="s">
        <v>943</v>
      </c>
      <c r="MDU600" s="2" t="s">
        <v>943</v>
      </c>
      <c r="MDV600" s="2" t="s">
        <v>943</v>
      </c>
      <c r="MDW600" s="2" t="s">
        <v>943</v>
      </c>
      <c r="MDX600" s="2" t="s">
        <v>943</v>
      </c>
      <c r="MDY600" s="2" t="s">
        <v>943</v>
      </c>
      <c r="MDZ600" s="2" t="s">
        <v>943</v>
      </c>
      <c r="MEA600" s="2" t="s">
        <v>943</v>
      </c>
      <c r="MEB600" s="2" t="s">
        <v>943</v>
      </c>
      <c r="MEC600" s="2" t="s">
        <v>943</v>
      </c>
      <c r="MED600" s="2" t="s">
        <v>943</v>
      </c>
      <c r="MEE600" s="2" t="s">
        <v>943</v>
      </c>
      <c r="MEF600" s="2" t="s">
        <v>943</v>
      </c>
      <c r="MEG600" s="2" t="s">
        <v>943</v>
      </c>
      <c r="MEH600" s="2" t="s">
        <v>943</v>
      </c>
      <c r="MEI600" s="2" t="s">
        <v>943</v>
      </c>
      <c r="MEJ600" s="2" t="s">
        <v>943</v>
      </c>
      <c r="MEK600" s="2" t="s">
        <v>943</v>
      </c>
      <c r="MEL600" s="2" t="s">
        <v>943</v>
      </c>
      <c r="MEM600" s="2" t="s">
        <v>943</v>
      </c>
      <c r="MEN600" s="2" t="s">
        <v>943</v>
      </c>
      <c r="MEO600" s="2" t="s">
        <v>943</v>
      </c>
      <c r="MEP600" s="2" t="s">
        <v>943</v>
      </c>
      <c r="MEQ600" s="2" t="s">
        <v>943</v>
      </c>
      <c r="MER600" s="2" t="s">
        <v>943</v>
      </c>
      <c r="MES600" s="2" t="s">
        <v>943</v>
      </c>
      <c r="MET600" s="2" t="s">
        <v>943</v>
      </c>
      <c r="MEU600" s="2" t="s">
        <v>943</v>
      </c>
      <c r="MEV600" s="2" t="s">
        <v>943</v>
      </c>
      <c r="MEW600" s="2" t="s">
        <v>943</v>
      </c>
      <c r="MEX600" s="2" t="s">
        <v>943</v>
      </c>
      <c r="MEY600" s="2" t="s">
        <v>943</v>
      </c>
      <c r="MEZ600" s="2" t="s">
        <v>943</v>
      </c>
      <c r="MFA600" s="2" t="s">
        <v>943</v>
      </c>
      <c r="MFB600" s="2" t="s">
        <v>943</v>
      </c>
      <c r="MFC600" s="2" t="s">
        <v>943</v>
      </c>
      <c r="MFD600" s="2" t="s">
        <v>943</v>
      </c>
      <c r="MFE600" s="2" t="s">
        <v>943</v>
      </c>
      <c r="MFF600" s="2" t="s">
        <v>943</v>
      </c>
      <c r="MFG600" s="2" t="s">
        <v>943</v>
      </c>
      <c r="MFH600" s="2" t="s">
        <v>943</v>
      </c>
      <c r="MFI600" s="2" t="s">
        <v>943</v>
      </c>
      <c r="MFJ600" s="2" t="s">
        <v>943</v>
      </c>
      <c r="MFK600" s="2" t="s">
        <v>943</v>
      </c>
      <c r="MFL600" s="2" t="s">
        <v>943</v>
      </c>
      <c r="MFM600" s="2" t="s">
        <v>943</v>
      </c>
      <c r="MFN600" s="2" t="s">
        <v>943</v>
      </c>
      <c r="MFO600" s="2" t="s">
        <v>943</v>
      </c>
      <c r="MFP600" s="2" t="s">
        <v>943</v>
      </c>
      <c r="MFQ600" s="2" t="s">
        <v>943</v>
      </c>
      <c r="MFR600" s="2" t="s">
        <v>943</v>
      </c>
      <c r="MFS600" s="2" t="s">
        <v>943</v>
      </c>
      <c r="MFT600" s="2" t="s">
        <v>943</v>
      </c>
      <c r="MFU600" s="2" t="s">
        <v>943</v>
      </c>
      <c r="MFV600" s="2" t="s">
        <v>943</v>
      </c>
      <c r="MFW600" s="2" t="s">
        <v>943</v>
      </c>
      <c r="MFX600" s="2" t="s">
        <v>943</v>
      </c>
      <c r="MFY600" s="2" t="s">
        <v>943</v>
      </c>
      <c r="MFZ600" s="2" t="s">
        <v>943</v>
      </c>
      <c r="MGA600" s="2" t="s">
        <v>943</v>
      </c>
      <c r="MGB600" s="2" t="s">
        <v>943</v>
      </c>
      <c r="MGC600" s="2" t="s">
        <v>943</v>
      </c>
      <c r="MGD600" s="2" t="s">
        <v>943</v>
      </c>
      <c r="MGE600" s="2" t="s">
        <v>943</v>
      </c>
      <c r="MGF600" s="2" t="s">
        <v>943</v>
      </c>
      <c r="MGG600" s="2" t="s">
        <v>943</v>
      </c>
      <c r="MGH600" s="2" t="s">
        <v>943</v>
      </c>
      <c r="MGI600" s="2" t="s">
        <v>943</v>
      </c>
      <c r="MGJ600" s="2" t="s">
        <v>943</v>
      </c>
      <c r="MGK600" s="2" t="s">
        <v>943</v>
      </c>
      <c r="MGL600" s="2" t="s">
        <v>943</v>
      </c>
      <c r="MGM600" s="2" t="s">
        <v>943</v>
      </c>
      <c r="MGN600" s="2" t="s">
        <v>943</v>
      </c>
      <c r="MGO600" s="2" t="s">
        <v>943</v>
      </c>
      <c r="MGP600" s="2" t="s">
        <v>943</v>
      </c>
      <c r="MGQ600" s="2" t="s">
        <v>943</v>
      </c>
      <c r="MGR600" s="2" t="s">
        <v>943</v>
      </c>
      <c r="MGS600" s="2" t="s">
        <v>943</v>
      </c>
      <c r="MGT600" s="2" t="s">
        <v>943</v>
      </c>
      <c r="MGU600" s="2" t="s">
        <v>943</v>
      </c>
      <c r="MGV600" s="2" t="s">
        <v>943</v>
      </c>
      <c r="MGW600" s="2" t="s">
        <v>943</v>
      </c>
      <c r="MGX600" s="2" t="s">
        <v>943</v>
      </c>
      <c r="MGY600" s="2" t="s">
        <v>943</v>
      </c>
      <c r="MGZ600" s="2" t="s">
        <v>943</v>
      </c>
      <c r="MHA600" s="2" t="s">
        <v>943</v>
      </c>
      <c r="MHB600" s="2" t="s">
        <v>943</v>
      </c>
      <c r="MHC600" s="2" t="s">
        <v>943</v>
      </c>
      <c r="MHD600" s="2" t="s">
        <v>943</v>
      </c>
      <c r="MHE600" s="2" t="s">
        <v>943</v>
      </c>
      <c r="MHF600" s="2" t="s">
        <v>943</v>
      </c>
      <c r="MHG600" s="2" t="s">
        <v>943</v>
      </c>
      <c r="MHH600" s="2" t="s">
        <v>943</v>
      </c>
      <c r="MHI600" s="2" t="s">
        <v>943</v>
      </c>
      <c r="MHJ600" s="2" t="s">
        <v>943</v>
      </c>
      <c r="MHK600" s="2" t="s">
        <v>943</v>
      </c>
      <c r="MHL600" s="2" t="s">
        <v>943</v>
      </c>
      <c r="MHM600" s="2" t="s">
        <v>943</v>
      </c>
      <c r="MHN600" s="2" t="s">
        <v>943</v>
      </c>
      <c r="MHO600" s="2" t="s">
        <v>943</v>
      </c>
      <c r="MHP600" s="2" t="s">
        <v>943</v>
      </c>
      <c r="MHQ600" s="2" t="s">
        <v>943</v>
      </c>
      <c r="MHR600" s="2" t="s">
        <v>943</v>
      </c>
      <c r="MHS600" s="2" t="s">
        <v>943</v>
      </c>
      <c r="MHT600" s="2" t="s">
        <v>943</v>
      </c>
      <c r="MHU600" s="2" t="s">
        <v>943</v>
      </c>
      <c r="MHV600" s="2" t="s">
        <v>943</v>
      </c>
      <c r="MHW600" s="2" t="s">
        <v>943</v>
      </c>
      <c r="MHX600" s="2" t="s">
        <v>943</v>
      </c>
      <c r="MHY600" s="2" t="s">
        <v>943</v>
      </c>
      <c r="MHZ600" s="2" t="s">
        <v>943</v>
      </c>
      <c r="MIA600" s="2" t="s">
        <v>943</v>
      </c>
      <c r="MIB600" s="2" t="s">
        <v>943</v>
      </c>
      <c r="MIC600" s="2" t="s">
        <v>943</v>
      </c>
      <c r="MID600" s="2" t="s">
        <v>943</v>
      </c>
      <c r="MIE600" s="2" t="s">
        <v>943</v>
      </c>
      <c r="MIF600" s="2" t="s">
        <v>943</v>
      </c>
      <c r="MIG600" s="2" t="s">
        <v>943</v>
      </c>
      <c r="MIH600" s="2" t="s">
        <v>943</v>
      </c>
      <c r="MII600" s="2" t="s">
        <v>943</v>
      </c>
      <c r="MIJ600" s="2" t="s">
        <v>943</v>
      </c>
      <c r="MIK600" s="2" t="s">
        <v>943</v>
      </c>
      <c r="MIL600" s="2" t="s">
        <v>943</v>
      </c>
      <c r="MIM600" s="2" t="s">
        <v>943</v>
      </c>
      <c r="MIN600" s="2" t="s">
        <v>943</v>
      </c>
      <c r="MIO600" s="2" t="s">
        <v>943</v>
      </c>
      <c r="MIP600" s="2" t="s">
        <v>943</v>
      </c>
      <c r="MIQ600" s="2" t="s">
        <v>943</v>
      </c>
      <c r="MIR600" s="2" t="s">
        <v>943</v>
      </c>
      <c r="MIS600" s="2" t="s">
        <v>943</v>
      </c>
      <c r="MIT600" s="2" t="s">
        <v>943</v>
      </c>
      <c r="MIU600" s="2" t="s">
        <v>943</v>
      </c>
      <c r="MIV600" s="2" t="s">
        <v>943</v>
      </c>
      <c r="MIW600" s="2" t="s">
        <v>943</v>
      </c>
      <c r="MIX600" s="2" t="s">
        <v>943</v>
      </c>
      <c r="MIY600" s="2" t="s">
        <v>943</v>
      </c>
      <c r="MIZ600" s="2" t="s">
        <v>943</v>
      </c>
      <c r="MJA600" s="2" t="s">
        <v>943</v>
      </c>
      <c r="MJB600" s="2" t="s">
        <v>943</v>
      </c>
      <c r="MJC600" s="2" t="s">
        <v>943</v>
      </c>
      <c r="MJD600" s="2" t="s">
        <v>943</v>
      </c>
      <c r="MJE600" s="2" t="s">
        <v>943</v>
      </c>
      <c r="MJF600" s="2" t="s">
        <v>943</v>
      </c>
      <c r="MJG600" s="2" t="s">
        <v>943</v>
      </c>
      <c r="MJH600" s="2" t="s">
        <v>943</v>
      </c>
      <c r="MJI600" s="2" t="s">
        <v>943</v>
      </c>
      <c r="MJJ600" s="2" t="s">
        <v>943</v>
      </c>
      <c r="MJK600" s="2" t="s">
        <v>943</v>
      </c>
      <c r="MJL600" s="2" t="s">
        <v>943</v>
      </c>
      <c r="MJM600" s="2" t="s">
        <v>943</v>
      </c>
      <c r="MJN600" s="2" t="s">
        <v>943</v>
      </c>
      <c r="MJO600" s="2" t="s">
        <v>943</v>
      </c>
      <c r="MJP600" s="2" t="s">
        <v>943</v>
      </c>
      <c r="MJQ600" s="2" t="s">
        <v>943</v>
      </c>
      <c r="MJR600" s="2" t="s">
        <v>943</v>
      </c>
      <c r="MJS600" s="2" t="s">
        <v>943</v>
      </c>
      <c r="MJT600" s="2" t="s">
        <v>943</v>
      </c>
      <c r="MJU600" s="2" t="s">
        <v>943</v>
      </c>
      <c r="MJV600" s="2" t="s">
        <v>943</v>
      </c>
      <c r="MJW600" s="2" t="s">
        <v>943</v>
      </c>
      <c r="MJX600" s="2" t="s">
        <v>943</v>
      </c>
      <c r="MJY600" s="2" t="s">
        <v>943</v>
      </c>
      <c r="MJZ600" s="2" t="s">
        <v>943</v>
      </c>
      <c r="MKA600" s="2" t="s">
        <v>943</v>
      </c>
      <c r="MKB600" s="2" t="s">
        <v>943</v>
      </c>
      <c r="MKC600" s="2" t="s">
        <v>943</v>
      </c>
      <c r="MKD600" s="2" t="s">
        <v>943</v>
      </c>
      <c r="MKE600" s="2" t="s">
        <v>943</v>
      </c>
      <c r="MKF600" s="2" t="s">
        <v>943</v>
      </c>
      <c r="MKG600" s="2" t="s">
        <v>943</v>
      </c>
      <c r="MKH600" s="2" t="s">
        <v>943</v>
      </c>
      <c r="MKI600" s="2" t="s">
        <v>943</v>
      </c>
      <c r="MKJ600" s="2" t="s">
        <v>943</v>
      </c>
      <c r="MKK600" s="2" t="s">
        <v>943</v>
      </c>
      <c r="MKL600" s="2" t="s">
        <v>943</v>
      </c>
      <c r="MKM600" s="2" t="s">
        <v>943</v>
      </c>
      <c r="MKN600" s="2" t="s">
        <v>943</v>
      </c>
      <c r="MKO600" s="2" t="s">
        <v>943</v>
      </c>
      <c r="MKP600" s="2" t="s">
        <v>943</v>
      </c>
      <c r="MKQ600" s="2" t="s">
        <v>943</v>
      </c>
      <c r="MKR600" s="2" t="s">
        <v>943</v>
      </c>
      <c r="MKS600" s="2" t="s">
        <v>943</v>
      </c>
      <c r="MKT600" s="2" t="s">
        <v>943</v>
      </c>
      <c r="MKU600" s="2" t="s">
        <v>943</v>
      </c>
      <c r="MKV600" s="2" t="s">
        <v>943</v>
      </c>
      <c r="MKW600" s="2" t="s">
        <v>943</v>
      </c>
      <c r="MKX600" s="2" t="s">
        <v>943</v>
      </c>
      <c r="MKY600" s="2" t="s">
        <v>943</v>
      </c>
      <c r="MKZ600" s="2" t="s">
        <v>943</v>
      </c>
      <c r="MLA600" s="2" t="s">
        <v>943</v>
      </c>
      <c r="MLB600" s="2" t="s">
        <v>943</v>
      </c>
      <c r="MLC600" s="2" t="s">
        <v>943</v>
      </c>
      <c r="MLD600" s="2" t="s">
        <v>943</v>
      </c>
      <c r="MLE600" s="2" t="s">
        <v>943</v>
      </c>
      <c r="MLF600" s="2" t="s">
        <v>943</v>
      </c>
      <c r="MLG600" s="2" t="s">
        <v>943</v>
      </c>
      <c r="MLH600" s="2" t="s">
        <v>943</v>
      </c>
      <c r="MLI600" s="2" t="s">
        <v>943</v>
      </c>
      <c r="MLJ600" s="2" t="s">
        <v>943</v>
      </c>
      <c r="MLK600" s="2" t="s">
        <v>943</v>
      </c>
      <c r="MLL600" s="2" t="s">
        <v>943</v>
      </c>
      <c r="MLM600" s="2" t="s">
        <v>943</v>
      </c>
      <c r="MLN600" s="2" t="s">
        <v>943</v>
      </c>
      <c r="MLO600" s="2" t="s">
        <v>943</v>
      </c>
      <c r="MLP600" s="2" t="s">
        <v>943</v>
      </c>
      <c r="MLQ600" s="2" t="s">
        <v>943</v>
      </c>
      <c r="MLR600" s="2" t="s">
        <v>943</v>
      </c>
      <c r="MLS600" s="2" t="s">
        <v>943</v>
      </c>
      <c r="MLT600" s="2" t="s">
        <v>943</v>
      </c>
      <c r="MLU600" s="2" t="s">
        <v>943</v>
      </c>
      <c r="MLV600" s="2" t="s">
        <v>943</v>
      </c>
      <c r="MLW600" s="2" t="s">
        <v>943</v>
      </c>
      <c r="MLX600" s="2" t="s">
        <v>943</v>
      </c>
      <c r="MLY600" s="2" t="s">
        <v>943</v>
      </c>
      <c r="MLZ600" s="2" t="s">
        <v>943</v>
      </c>
      <c r="MMA600" s="2" t="s">
        <v>943</v>
      </c>
      <c r="MMB600" s="2" t="s">
        <v>943</v>
      </c>
      <c r="MMC600" s="2" t="s">
        <v>943</v>
      </c>
      <c r="MMD600" s="2" t="s">
        <v>943</v>
      </c>
      <c r="MME600" s="2" t="s">
        <v>943</v>
      </c>
      <c r="MMF600" s="2" t="s">
        <v>943</v>
      </c>
      <c r="MMG600" s="2" t="s">
        <v>943</v>
      </c>
      <c r="MMH600" s="2" t="s">
        <v>943</v>
      </c>
      <c r="MMI600" s="2" t="s">
        <v>943</v>
      </c>
      <c r="MMJ600" s="2" t="s">
        <v>943</v>
      </c>
      <c r="MMK600" s="2" t="s">
        <v>943</v>
      </c>
      <c r="MML600" s="2" t="s">
        <v>943</v>
      </c>
      <c r="MMM600" s="2" t="s">
        <v>943</v>
      </c>
      <c r="MMN600" s="2" t="s">
        <v>943</v>
      </c>
      <c r="MMO600" s="2" t="s">
        <v>943</v>
      </c>
      <c r="MMP600" s="2" t="s">
        <v>943</v>
      </c>
      <c r="MMQ600" s="2" t="s">
        <v>943</v>
      </c>
      <c r="MMR600" s="2" t="s">
        <v>943</v>
      </c>
      <c r="MMS600" s="2" t="s">
        <v>943</v>
      </c>
      <c r="MMT600" s="2" t="s">
        <v>943</v>
      </c>
      <c r="MMU600" s="2" t="s">
        <v>943</v>
      </c>
      <c r="MMV600" s="2" t="s">
        <v>943</v>
      </c>
      <c r="MMW600" s="2" t="s">
        <v>943</v>
      </c>
      <c r="MMX600" s="2" t="s">
        <v>943</v>
      </c>
      <c r="MMY600" s="2" t="s">
        <v>943</v>
      </c>
      <c r="MMZ600" s="2" t="s">
        <v>943</v>
      </c>
      <c r="MNA600" s="2" t="s">
        <v>943</v>
      </c>
      <c r="MNB600" s="2" t="s">
        <v>943</v>
      </c>
      <c r="MNC600" s="2" t="s">
        <v>943</v>
      </c>
      <c r="MND600" s="2" t="s">
        <v>943</v>
      </c>
      <c r="MNE600" s="2" t="s">
        <v>943</v>
      </c>
      <c r="MNF600" s="2" t="s">
        <v>943</v>
      </c>
      <c r="MNG600" s="2" t="s">
        <v>943</v>
      </c>
      <c r="MNH600" s="2" t="s">
        <v>943</v>
      </c>
      <c r="MNI600" s="2" t="s">
        <v>943</v>
      </c>
      <c r="MNJ600" s="2" t="s">
        <v>943</v>
      </c>
      <c r="MNK600" s="2" t="s">
        <v>943</v>
      </c>
      <c r="MNL600" s="2" t="s">
        <v>943</v>
      </c>
      <c r="MNM600" s="2" t="s">
        <v>943</v>
      </c>
      <c r="MNN600" s="2" t="s">
        <v>943</v>
      </c>
      <c r="MNO600" s="2" t="s">
        <v>943</v>
      </c>
      <c r="MNP600" s="2" t="s">
        <v>943</v>
      </c>
      <c r="MNQ600" s="2" t="s">
        <v>943</v>
      </c>
      <c r="MNR600" s="2" t="s">
        <v>943</v>
      </c>
      <c r="MNS600" s="2" t="s">
        <v>943</v>
      </c>
      <c r="MNT600" s="2" t="s">
        <v>943</v>
      </c>
      <c r="MNU600" s="2" t="s">
        <v>943</v>
      </c>
      <c r="MNV600" s="2" t="s">
        <v>943</v>
      </c>
      <c r="MNW600" s="2" t="s">
        <v>943</v>
      </c>
      <c r="MNX600" s="2" t="s">
        <v>943</v>
      </c>
      <c r="MNY600" s="2" t="s">
        <v>943</v>
      </c>
      <c r="MNZ600" s="2" t="s">
        <v>943</v>
      </c>
      <c r="MOA600" s="2" t="s">
        <v>943</v>
      </c>
      <c r="MOB600" s="2" t="s">
        <v>943</v>
      </c>
      <c r="MOC600" s="2" t="s">
        <v>943</v>
      </c>
      <c r="MOD600" s="2" t="s">
        <v>943</v>
      </c>
      <c r="MOE600" s="2" t="s">
        <v>943</v>
      </c>
      <c r="MOF600" s="2" t="s">
        <v>943</v>
      </c>
      <c r="MOG600" s="2" t="s">
        <v>943</v>
      </c>
      <c r="MOH600" s="2" t="s">
        <v>943</v>
      </c>
      <c r="MOI600" s="2" t="s">
        <v>943</v>
      </c>
      <c r="MOJ600" s="2" t="s">
        <v>943</v>
      </c>
      <c r="MOK600" s="2" t="s">
        <v>943</v>
      </c>
      <c r="MOL600" s="2" t="s">
        <v>943</v>
      </c>
      <c r="MOM600" s="2" t="s">
        <v>943</v>
      </c>
      <c r="MON600" s="2" t="s">
        <v>943</v>
      </c>
      <c r="MOO600" s="2" t="s">
        <v>943</v>
      </c>
      <c r="MOP600" s="2" t="s">
        <v>943</v>
      </c>
      <c r="MOQ600" s="2" t="s">
        <v>943</v>
      </c>
      <c r="MOR600" s="2" t="s">
        <v>943</v>
      </c>
      <c r="MOS600" s="2" t="s">
        <v>943</v>
      </c>
      <c r="MOT600" s="2" t="s">
        <v>943</v>
      </c>
      <c r="MOU600" s="2" t="s">
        <v>943</v>
      </c>
      <c r="MOV600" s="2" t="s">
        <v>943</v>
      </c>
      <c r="MOW600" s="2" t="s">
        <v>943</v>
      </c>
      <c r="MOX600" s="2" t="s">
        <v>943</v>
      </c>
      <c r="MOY600" s="2" t="s">
        <v>943</v>
      </c>
      <c r="MOZ600" s="2" t="s">
        <v>943</v>
      </c>
      <c r="MPA600" s="2" t="s">
        <v>943</v>
      </c>
      <c r="MPB600" s="2" t="s">
        <v>943</v>
      </c>
      <c r="MPC600" s="2" t="s">
        <v>943</v>
      </c>
      <c r="MPD600" s="2" t="s">
        <v>943</v>
      </c>
      <c r="MPE600" s="2" t="s">
        <v>943</v>
      </c>
      <c r="MPF600" s="2" t="s">
        <v>943</v>
      </c>
      <c r="MPG600" s="2" t="s">
        <v>943</v>
      </c>
      <c r="MPH600" s="2" t="s">
        <v>943</v>
      </c>
      <c r="MPI600" s="2" t="s">
        <v>943</v>
      </c>
      <c r="MPJ600" s="2" t="s">
        <v>943</v>
      </c>
      <c r="MPK600" s="2" t="s">
        <v>943</v>
      </c>
      <c r="MPL600" s="2" t="s">
        <v>943</v>
      </c>
      <c r="MPM600" s="2" t="s">
        <v>943</v>
      </c>
      <c r="MPN600" s="2" t="s">
        <v>943</v>
      </c>
      <c r="MPO600" s="2" t="s">
        <v>943</v>
      </c>
      <c r="MPP600" s="2" t="s">
        <v>943</v>
      </c>
      <c r="MPQ600" s="2" t="s">
        <v>943</v>
      </c>
      <c r="MPR600" s="2" t="s">
        <v>943</v>
      </c>
      <c r="MPS600" s="2" t="s">
        <v>943</v>
      </c>
      <c r="MPT600" s="2" t="s">
        <v>943</v>
      </c>
      <c r="MPU600" s="2" t="s">
        <v>943</v>
      </c>
      <c r="MPV600" s="2" t="s">
        <v>943</v>
      </c>
      <c r="MPW600" s="2" t="s">
        <v>943</v>
      </c>
      <c r="MPX600" s="2" t="s">
        <v>943</v>
      </c>
      <c r="MPY600" s="2" t="s">
        <v>943</v>
      </c>
      <c r="MPZ600" s="2" t="s">
        <v>943</v>
      </c>
      <c r="MQA600" s="2" t="s">
        <v>943</v>
      </c>
      <c r="MQB600" s="2" t="s">
        <v>943</v>
      </c>
      <c r="MQC600" s="2" t="s">
        <v>943</v>
      </c>
      <c r="MQD600" s="2" t="s">
        <v>943</v>
      </c>
      <c r="MQE600" s="2" t="s">
        <v>943</v>
      </c>
      <c r="MQF600" s="2" t="s">
        <v>943</v>
      </c>
      <c r="MQG600" s="2" t="s">
        <v>943</v>
      </c>
      <c r="MQH600" s="2" t="s">
        <v>943</v>
      </c>
      <c r="MQI600" s="2" t="s">
        <v>943</v>
      </c>
      <c r="MQJ600" s="2" t="s">
        <v>943</v>
      </c>
      <c r="MQK600" s="2" t="s">
        <v>943</v>
      </c>
      <c r="MQL600" s="2" t="s">
        <v>943</v>
      </c>
      <c r="MQM600" s="2" t="s">
        <v>943</v>
      </c>
      <c r="MQN600" s="2" t="s">
        <v>943</v>
      </c>
      <c r="MQO600" s="2" t="s">
        <v>943</v>
      </c>
      <c r="MQP600" s="2" t="s">
        <v>943</v>
      </c>
      <c r="MQQ600" s="2" t="s">
        <v>943</v>
      </c>
      <c r="MQR600" s="2" t="s">
        <v>943</v>
      </c>
      <c r="MQS600" s="2" t="s">
        <v>943</v>
      </c>
      <c r="MQT600" s="2" t="s">
        <v>943</v>
      </c>
      <c r="MQU600" s="2" t="s">
        <v>943</v>
      </c>
      <c r="MQV600" s="2" t="s">
        <v>943</v>
      </c>
      <c r="MQW600" s="2" t="s">
        <v>943</v>
      </c>
      <c r="MQX600" s="2" t="s">
        <v>943</v>
      </c>
      <c r="MQY600" s="2" t="s">
        <v>943</v>
      </c>
      <c r="MQZ600" s="2" t="s">
        <v>943</v>
      </c>
      <c r="MRA600" s="2" t="s">
        <v>943</v>
      </c>
      <c r="MRB600" s="2" t="s">
        <v>943</v>
      </c>
      <c r="MRC600" s="2" t="s">
        <v>943</v>
      </c>
      <c r="MRD600" s="2" t="s">
        <v>943</v>
      </c>
      <c r="MRE600" s="2" t="s">
        <v>943</v>
      </c>
      <c r="MRF600" s="2" t="s">
        <v>943</v>
      </c>
      <c r="MRG600" s="2" t="s">
        <v>943</v>
      </c>
      <c r="MRH600" s="2" t="s">
        <v>943</v>
      </c>
      <c r="MRI600" s="2" t="s">
        <v>943</v>
      </c>
      <c r="MRJ600" s="2" t="s">
        <v>943</v>
      </c>
      <c r="MRK600" s="2" t="s">
        <v>943</v>
      </c>
      <c r="MRL600" s="2" t="s">
        <v>943</v>
      </c>
      <c r="MRM600" s="2" t="s">
        <v>943</v>
      </c>
      <c r="MRN600" s="2" t="s">
        <v>943</v>
      </c>
      <c r="MRO600" s="2" t="s">
        <v>943</v>
      </c>
      <c r="MRP600" s="2" t="s">
        <v>943</v>
      </c>
      <c r="MRQ600" s="2" t="s">
        <v>943</v>
      </c>
      <c r="MRR600" s="2" t="s">
        <v>943</v>
      </c>
      <c r="MRS600" s="2" t="s">
        <v>943</v>
      </c>
      <c r="MRT600" s="2" t="s">
        <v>943</v>
      </c>
      <c r="MRU600" s="2" t="s">
        <v>943</v>
      </c>
      <c r="MRV600" s="2" t="s">
        <v>943</v>
      </c>
      <c r="MRW600" s="2" t="s">
        <v>943</v>
      </c>
      <c r="MRX600" s="2" t="s">
        <v>943</v>
      </c>
      <c r="MRY600" s="2" t="s">
        <v>943</v>
      </c>
      <c r="MRZ600" s="2" t="s">
        <v>943</v>
      </c>
      <c r="MSA600" s="2" t="s">
        <v>943</v>
      </c>
      <c r="MSB600" s="2" t="s">
        <v>943</v>
      </c>
      <c r="MSC600" s="2" t="s">
        <v>943</v>
      </c>
      <c r="MSD600" s="2" t="s">
        <v>943</v>
      </c>
      <c r="MSE600" s="2" t="s">
        <v>943</v>
      </c>
      <c r="MSF600" s="2" t="s">
        <v>943</v>
      </c>
      <c r="MSG600" s="2" t="s">
        <v>943</v>
      </c>
      <c r="MSH600" s="2" t="s">
        <v>943</v>
      </c>
      <c r="MSI600" s="2" t="s">
        <v>943</v>
      </c>
      <c r="MSJ600" s="2" t="s">
        <v>943</v>
      </c>
      <c r="MSK600" s="2" t="s">
        <v>943</v>
      </c>
      <c r="MSL600" s="2" t="s">
        <v>943</v>
      </c>
      <c r="MSM600" s="2" t="s">
        <v>943</v>
      </c>
      <c r="MSN600" s="2" t="s">
        <v>943</v>
      </c>
      <c r="MSO600" s="2" t="s">
        <v>943</v>
      </c>
      <c r="MSP600" s="2" t="s">
        <v>943</v>
      </c>
      <c r="MSQ600" s="2" t="s">
        <v>943</v>
      </c>
      <c r="MSR600" s="2" t="s">
        <v>943</v>
      </c>
      <c r="MSS600" s="2" t="s">
        <v>943</v>
      </c>
      <c r="MST600" s="2" t="s">
        <v>943</v>
      </c>
      <c r="MSU600" s="2" t="s">
        <v>943</v>
      </c>
      <c r="MSV600" s="2" t="s">
        <v>943</v>
      </c>
      <c r="MSW600" s="2" t="s">
        <v>943</v>
      </c>
      <c r="MSX600" s="2" t="s">
        <v>943</v>
      </c>
      <c r="MSY600" s="2" t="s">
        <v>943</v>
      </c>
      <c r="MSZ600" s="2" t="s">
        <v>943</v>
      </c>
      <c r="MTA600" s="2" t="s">
        <v>943</v>
      </c>
      <c r="MTB600" s="2" t="s">
        <v>943</v>
      </c>
      <c r="MTC600" s="2" t="s">
        <v>943</v>
      </c>
      <c r="MTD600" s="2" t="s">
        <v>943</v>
      </c>
      <c r="MTE600" s="2" t="s">
        <v>943</v>
      </c>
      <c r="MTF600" s="2" t="s">
        <v>943</v>
      </c>
      <c r="MTG600" s="2" t="s">
        <v>943</v>
      </c>
      <c r="MTH600" s="2" t="s">
        <v>943</v>
      </c>
      <c r="MTI600" s="2" t="s">
        <v>943</v>
      </c>
      <c r="MTJ600" s="2" t="s">
        <v>943</v>
      </c>
      <c r="MTK600" s="2" t="s">
        <v>943</v>
      </c>
      <c r="MTL600" s="2" t="s">
        <v>943</v>
      </c>
      <c r="MTM600" s="2" t="s">
        <v>943</v>
      </c>
      <c r="MTN600" s="2" t="s">
        <v>943</v>
      </c>
      <c r="MTO600" s="2" t="s">
        <v>943</v>
      </c>
      <c r="MTP600" s="2" t="s">
        <v>943</v>
      </c>
      <c r="MTQ600" s="2" t="s">
        <v>943</v>
      </c>
      <c r="MTR600" s="2" t="s">
        <v>943</v>
      </c>
      <c r="MTS600" s="2" t="s">
        <v>943</v>
      </c>
      <c r="MTT600" s="2" t="s">
        <v>943</v>
      </c>
      <c r="MTU600" s="2" t="s">
        <v>943</v>
      </c>
      <c r="MTV600" s="2" t="s">
        <v>943</v>
      </c>
      <c r="MTW600" s="2" t="s">
        <v>943</v>
      </c>
      <c r="MTX600" s="2" t="s">
        <v>943</v>
      </c>
      <c r="MTY600" s="2" t="s">
        <v>943</v>
      </c>
      <c r="MTZ600" s="2" t="s">
        <v>943</v>
      </c>
      <c r="MUA600" s="2" t="s">
        <v>943</v>
      </c>
      <c r="MUB600" s="2" t="s">
        <v>943</v>
      </c>
      <c r="MUC600" s="2" t="s">
        <v>943</v>
      </c>
      <c r="MUD600" s="2" t="s">
        <v>943</v>
      </c>
      <c r="MUE600" s="2" t="s">
        <v>943</v>
      </c>
      <c r="MUF600" s="2" t="s">
        <v>943</v>
      </c>
      <c r="MUG600" s="2" t="s">
        <v>943</v>
      </c>
      <c r="MUH600" s="2" t="s">
        <v>943</v>
      </c>
      <c r="MUI600" s="2" t="s">
        <v>943</v>
      </c>
      <c r="MUJ600" s="2" t="s">
        <v>943</v>
      </c>
      <c r="MUK600" s="2" t="s">
        <v>943</v>
      </c>
      <c r="MUL600" s="2" t="s">
        <v>943</v>
      </c>
      <c r="MUM600" s="2" t="s">
        <v>943</v>
      </c>
      <c r="MUN600" s="2" t="s">
        <v>943</v>
      </c>
      <c r="MUO600" s="2" t="s">
        <v>943</v>
      </c>
      <c r="MUP600" s="2" t="s">
        <v>943</v>
      </c>
      <c r="MUQ600" s="2" t="s">
        <v>943</v>
      </c>
      <c r="MUR600" s="2" t="s">
        <v>943</v>
      </c>
      <c r="MUS600" s="2" t="s">
        <v>943</v>
      </c>
      <c r="MUT600" s="2" t="s">
        <v>943</v>
      </c>
      <c r="MUU600" s="2" t="s">
        <v>943</v>
      </c>
      <c r="MUV600" s="2" t="s">
        <v>943</v>
      </c>
      <c r="MUW600" s="2" t="s">
        <v>943</v>
      </c>
      <c r="MUX600" s="2" t="s">
        <v>943</v>
      </c>
      <c r="MUY600" s="2" t="s">
        <v>943</v>
      </c>
      <c r="MUZ600" s="2" t="s">
        <v>943</v>
      </c>
      <c r="MVA600" s="2" t="s">
        <v>943</v>
      </c>
      <c r="MVB600" s="2" t="s">
        <v>943</v>
      </c>
      <c r="MVC600" s="2" t="s">
        <v>943</v>
      </c>
      <c r="MVD600" s="2" t="s">
        <v>943</v>
      </c>
      <c r="MVE600" s="2" t="s">
        <v>943</v>
      </c>
      <c r="MVF600" s="2" t="s">
        <v>943</v>
      </c>
      <c r="MVG600" s="2" t="s">
        <v>943</v>
      </c>
      <c r="MVH600" s="2" t="s">
        <v>943</v>
      </c>
      <c r="MVI600" s="2" t="s">
        <v>943</v>
      </c>
      <c r="MVJ600" s="2" t="s">
        <v>943</v>
      </c>
      <c r="MVK600" s="2" t="s">
        <v>943</v>
      </c>
      <c r="MVL600" s="2" t="s">
        <v>943</v>
      </c>
      <c r="MVM600" s="2" t="s">
        <v>943</v>
      </c>
      <c r="MVN600" s="2" t="s">
        <v>943</v>
      </c>
      <c r="MVO600" s="2" t="s">
        <v>943</v>
      </c>
      <c r="MVP600" s="2" t="s">
        <v>943</v>
      </c>
      <c r="MVQ600" s="2" t="s">
        <v>943</v>
      </c>
      <c r="MVR600" s="2" t="s">
        <v>943</v>
      </c>
      <c r="MVS600" s="2" t="s">
        <v>943</v>
      </c>
      <c r="MVT600" s="2" t="s">
        <v>943</v>
      </c>
      <c r="MVU600" s="2" t="s">
        <v>943</v>
      </c>
      <c r="MVV600" s="2" t="s">
        <v>943</v>
      </c>
      <c r="MVW600" s="2" t="s">
        <v>943</v>
      </c>
      <c r="MVX600" s="2" t="s">
        <v>943</v>
      </c>
      <c r="MVY600" s="2" t="s">
        <v>943</v>
      </c>
      <c r="MVZ600" s="2" t="s">
        <v>943</v>
      </c>
      <c r="MWA600" s="2" t="s">
        <v>943</v>
      </c>
      <c r="MWB600" s="2" t="s">
        <v>943</v>
      </c>
      <c r="MWC600" s="2" t="s">
        <v>943</v>
      </c>
      <c r="MWD600" s="2" t="s">
        <v>943</v>
      </c>
      <c r="MWE600" s="2" t="s">
        <v>943</v>
      </c>
      <c r="MWF600" s="2" t="s">
        <v>943</v>
      </c>
      <c r="MWG600" s="2" t="s">
        <v>943</v>
      </c>
      <c r="MWH600" s="2" t="s">
        <v>943</v>
      </c>
      <c r="MWI600" s="2" t="s">
        <v>943</v>
      </c>
      <c r="MWJ600" s="2" t="s">
        <v>943</v>
      </c>
      <c r="MWK600" s="2" t="s">
        <v>943</v>
      </c>
      <c r="MWL600" s="2" t="s">
        <v>943</v>
      </c>
      <c r="MWM600" s="2" t="s">
        <v>943</v>
      </c>
      <c r="MWN600" s="2" t="s">
        <v>943</v>
      </c>
      <c r="MWO600" s="2" t="s">
        <v>943</v>
      </c>
      <c r="MWP600" s="2" t="s">
        <v>943</v>
      </c>
      <c r="MWQ600" s="2" t="s">
        <v>943</v>
      </c>
      <c r="MWR600" s="2" t="s">
        <v>943</v>
      </c>
      <c r="MWS600" s="2" t="s">
        <v>943</v>
      </c>
      <c r="MWT600" s="2" t="s">
        <v>943</v>
      </c>
      <c r="MWU600" s="2" t="s">
        <v>943</v>
      </c>
      <c r="MWV600" s="2" t="s">
        <v>943</v>
      </c>
      <c r="MWW600" s="2" t="s">
        <v>943</v>
      </c>
      <c r="MWX600" s="2" t="s">
        <v>943</v>
      </c>
      <c r="MWY600" s="2" t="s">
        <v>943</v>
      </c>
      <c r="MWZ600" s="2" t="s">
        <v>943</v>
      </c>
      <c r="MXA600" s="2" t="s">
        <v>943</v>
      </c>
      <c r="MXB600" s="2" t="s">
        <v>943</v>
      </c>
      <c r="MXC600" s="2" t="s">
        <v>943</v>
      </c>
      <c r="MXD600" s="2" t="s">
        <v>943</v>
      </c>
      <c r="MXE600" s="2" t="s">
        <v>943</v>
      </c>
      <c r="MXF600" s="2" t="s">
        <v>943</v>
      </c>
      <c r="MXG600" s="2" t="s">
        <v>943</v>
      </c>
      <c r="MXH600" s="2" t="s">
        <v>943</v>
      </c>
      <c r="MXI600" s="2" t="s">
        <v>943</v>
      </c>
      <c r="MXJ600" s="2" t="s">
        <v>943</v>
      </c>
      <c r="MXK600" s="2" t="s">
        <v>943</v>
      </c>
      <c r="MXL600" s="2" t="s">
        <v>943</v>
      </c>
      <c r="MXM600" s="2" t="s">
        <v>943</v>
      </c>
      <c r="MXN600" s="2" t="s">
        <v>943</v>
      </c>
      <c r="MXO600" s="2" t="s">
        <v>943</v>
      </c>
      <c r="MXP600" s="2" t="s">
        <v>943</v>
      </c>
      <c r="MXQ600" s="2" t="s">
        <v>943</v>
      </c>
      <c r="MXR600" s="2" t="s">
        <v>943</v>
      </c>
      <c r="MXS600" s="2" t="s">
        <v>943</v>
      </c>
      <c r="MXT600" s="2" t="s">
        <v>943</v>
      </c>
      <c r="MXU600" s="2" t="s">
        <v>943</v>
      </c>
      <c r="MXV600" s="2" t="s">
        <v>943</v>
      </c>
      <c r="MXW600" s="2" t="s">
        <v>943</v>
      </c>
      <c r="MXX600" s="2" t="s">
        <v>943</v>
      </c>
      <c r="MXY600" s="2" t="s">
        <v>943</v>
      </c>
      <c r="MXZ600" s="2" t="s">
        <v>943</v>
      </c>
      <c r="MYA600" s="2" t="s">
        <v>943</v>
      </c>
      <c r="MYB600" s="2" t="s">
        <v>943</v>
      </c>
      <c r="MYC600" s="2" t="s">
        <v>943</v>
      </c>
      <c r="MYD600" s="2" t="s">
        <v>943</v>
      </c>
      <c r="MYE600" s="2" t="s">
        <v>943</v>
      </c>
      <c r="MYF600" s="2" t="s">
        <v>943</v>
      </c>
      <c r="MYG600" s="2" t="s">
        <v>943</v>
      </c>
      <c r="MYH600" s="2" t="s">
        <v>943</v>
      </c>
      <c r="MYI600" s="2" t="s">
        <v>943</v>
      </c>
      <c r="MYJ600" s="2" t="s">
        <v>943</v>
      </c>
      <c r="MYK600" s="2" t="s">
        <v>943</v>
      </c>
      <c r="MYL600" s="2" t="s">
        <v>943</v>
      </c>
      <c r="MYM600" s="2" t="s">
        <v>943</v>
      </c>
      <c r="MYN600" s="2" t="s">
        <v>943</v>
      </c>
      <c r="MYO600" s="2" t="s">
        <v>943</v>
      </c>
      <c r="MYP600" s="2" t="s">
        <v>943</v>
      </c>
      <c r="MYQ600" s="2" t="s">
        <v>943</v>
      </c>
      <c r="MYR600" s="2" t="s">
        <v>943</v>
      </c>
      <c r="MYS600" s="2" t="s">
        <v>943</v>
      </c>
      <c r="MYT600" s="2" t="s">
        <v>943</v>
      </c>
      <c r="MYU600" s="2" t="s">
        <v>943</v>
      </c>
      <c r="MYV600" s="2" t="s">
        <v>943</v>
      </c>
      <c r="MYW600" s="2" t="s">
        <v>943</v>
      </c>
      <c r="MYX600" s="2" t="s">
        <v>943</v>
      </c>
      <c r="MYY600" s="2" t="s">
        <v>943</v>
      </c>
      <c r="MYZ600" s="2" t="s">
        <v>943</v>
      </c>
      <c r="MZA600" s="2" t="s">
        <v>943</v>
      </c>
      <c r="MZB600" s="2" t="s">
        <v>943</v>
      </c>
      <c r="MZC600" s="2" t="s">
        <v>943</v>
      </c>
      <c r="MZD600" s="2" t="s">
        <v>943</v>
      </c>
      <c r="MZE600" s="2" t="s">
        <v>943</v>
      </c>
      <c r="MZF600" s="2" t="s">
        <v>943</v>
      </c>
      <c r="MZG600" s="2" t="s">
        <v>943</v>
      </c>
      <c r="MZH600" s="2" t="s">
        <v>943</v>
      </c>
      <c r="MZI600" s="2" t="s">
        <v>943</v>
      </c>
      <c r="MZJ600" s="2" t="s">
        <v>943</v>
      </c>
      <c r="MZK600" s="2" t="s">
        <v>943</v>
      </c>
      <c r="MZL600" s="2" t="s">
        <v>943</v>
      </c>
      <c r="MZM600" s="2" t="s">
        <v>943</v>
      </c>
      <c r="MZN600" s="2" t="s">
        <v>943</v>
      </c>
      <c r="MZO600" s="2" t="s">
        <v>943</v>
      </c>
      <c r="MZP600" s="2" t="s">
        <v>943</v>
      </c>
      <c r="MZQ600" s="2" t="s">
        <v>943</v>
      </c>
      <c r="MZR600" s="2" t="s">
        <v>943</v>
      </c>
      <c r="MZS600" s="2" t="s">
        <v>943</v>
      </c>
      <c r="MZT600" s="2" t="s">
        <v>943</v>
      </c>
      <c r="MZU600" s="2" t="s">
        <v>943</v>
      </c>
      <c r="MZV600" s="2" t="s">
        <v>943</v>
      </c>
      <c r="MZW600" s="2" t="s">
        <v>943</v>
      </c>
      <c r="MZX600" s="2" t="s">
        <v>943</v>
      </c>
      <c r="MZY600" s="2" t="s">
        <v>943</v>
      </c>
      <c r="MZZ600" s="2" t="s">
        <v>943</v>
      </c>
      <c r="NAA600" s="2" t="s">
        <v>943</v>
      </c>
      <c r="NAB600" s="2" t="s">
        <v>943</v>
      </c>
      <c r="NAC600" s="2" t="s">
        <v>943</v>
      </c>
      <c r="NAD600" s="2" t="s">
        <v>943</v>
      </c>
      <c r="NAE600" s="2" t="s">
        <v>943</v>
      </c>
      <c r="NAF600" s="2" t="s">
        <v>943</v>
      </c>
      <c r="NAG600" s="2" t="s">
        <v>943</v>
      </c>
      <c r="NAH600" s="2" t="s">
        <v>943</v>
      </c>
      <c r="NAI600" s="2" t="s">
        <v>943</v>
      </c>
      <c r="NAJ600" s="2" t="s">
        <v>943</v>
      </c>
      <c r="NAK600" s="2" t="s">
        <v>943</v>
      </c>
      <c r="NAL600" s="2" t="s">
        <v>943</v>
      </c>
      <c r="NAM600" s="2" t="s">
        <v>943</v>
      </c>
      <c r="NAN600" s="2" t="s">
        <v>943</v>
      </c>
      <c r="NAO600" s="2" t="s">
        <v>943</v>
      </c>
      <c r="NAP600" s="2" t="s">
        <v>943</v>
      </c>
      <c r="NAQ600" s="2" t="s">
        <v>943</v>
      </c>
      <c r="NAR600" s="2" t="s">
        <v>943</v>
      </c>
      <c r="NAS600" s="2" t="s">
        <v>943</v>
      </c>
      <c r="NAT600" s="2" t="s">
        <v>943</v>
      </c>
      <c r="NAU600" s="2" t="s">
        <v>943</v>
      </c>
      <c r="NAV600" s="2" t="s">
        <v>943</v>
      </c>
      <c r="NAW600" s="2" t="s">
        <v>943</v>
      </c>
      <c r="NAX600" s="2" t="s">
        <v>943</v>
      </c>
      <c r="NAY600" s="2" t="s">
        <v>943</v>
      </c>
      <c r="NAZ600" s="2" t="s">
        <v>943</v>
      </c>
      <c r="NBA600" s="2" t="s">
        <v>943</v>
      </c>
      <c r="NBB600" s="2" t="s">
        <v>943</v>
      </c>
      <c r="NBC600" s="2" t="s">
        <v>943</v>
      </c>
      <c r="NBD600" s="2" t="s">
        <v>943</v>
      </c>
      <c r="NBE600" s="2" t="s">
        <v>943</v>
      </c>
      <c r="NBF600" s="2" t="s">
        <v>943</v>
      </c>
      <c r="NBG600" s="2" t="s">
        <v>943</v>
      </c>
      <c r="NBH600" s="2" t="s">
        <v>943</v>
      </c>
      <c r="NBI600" s="2" t="s">
        <v>943</v>
      </c>
      <c r="NBJ600" s="2" t="s">
        <v>943</v>
      </c>
      <c r="NBK600" s="2" t="s">
        <v>943</v>
      </c>
      <c r="NBL600" s="2" t="s">
        <v>943</v>
      </c>
      <c r="NBM600" s="2" t="s">
        <v>943</v>
      </c>
      <c r="NBN600" s="2" t="s">
        <v>943</v>
      </c>
      <c r="NBO600" s="2" t="s">
        <v>943</v>
      </c>
      <c r="NBP600" s="2" t="s">
        <v>943</v>
      </c>
      <c r="NBQ600" s="2" t="s">
        <v>943</v>
      </c>
      <c r="NBR600" s="2" t="s">
        <v>943</v>
      </c>
      <c r="NBS600" s="2" t="s">
        <v>943</v>
      </c>
      <c r="NBT600" s="2" t="s">
        <v>943</v>
      </c>
      <c r="NBU600" s="2" t="s">
        <v>943</v>
      </c>
      <c r="NBV600" s="2" t="s">
        <v>943</v>
      </c>
      <c r="NBW600" s="2" t="s">
        <v>943</v>
      </c>
      <c r="NBX600" s="2" t="s">
        <v>943</v>
      </c>
      <c r="NBY600" s="2" t="s">
        <v>943</v>
      </c>
      <c r="NBZ600" s="2" t="s">
        <v>943</v>
      </c>
      <c r="NCA600" s="2" t="s">
        <v>943</v>
      </c>
      <c r="NCB600" s="2" t="s">
        <v>943</v>
      </c>
      <c r="NCC600" s="2" t="s">
        <v>943</v>
      </c>
      <c r="NCD600" s="2" t="s">
        <v>943</v>
      </c>
      <c r="NCE600" s="2" t="s">
        <v>943</v>
      </c>
      <c r="NCF600" s="2" t="s">
        <v>943</v>
      </c>
      <c r="NCG600" s="2" t="s">
        <v>943</v>
      </c>
      <c r="NCH600" s="2" t="s">
        <v>943</v>
      </c>
      <c r="NCI600" s="2" t="s">
        <v>943</v>
      </c>
      <c r="NCJ600" s="2" t="s">
        <v>943</v>
      </c>
      <c r="NCK600" s="2" t="s">
        <v>943</v>
      </c>
      <c r="NCL600" s="2" t="s">
        <v>943</v>
      </c>
      <c r="NCM600" s="2" t="s">
        <v>943</v>
      </c>
      <c r="NCN600" s="2" t="s">
        <v>943</v>
      </c>
      <c r="NCO600" s="2" t="s">
        <v>943</v>
      </c>
      <c r="NCP600" s="2" t="s">
        <v>943</v>
      </c>
      <c r="NCQ600" s="2" t="s">
        <v>943</v>
      </c>
      <c r="NCR600" s="2" t="s">
        <v>943</v>
      </c>
      <c r="NCS600" s="2" t="s">
        <v>943</v>
      </c>
      <c r="NCT600" s="2" t="s">
        <v>943</v>
      </c>
      <c r="NCU600" s="2" t="s">
        <v>943</v>
      </c>
      <c r="NCV600" s="2" t="s">
        <v>943</v>
      </c>
      <c r="NCW600" s="2" t="s">
        <v>943</v>
      </c>
      <c r="NCX600" s="2" t="s">
        <v>943</v>
      </c>
      <c r="NCY600" s="2" t="s">
        <v>943</v>
      </c>
      <c r="NCZ600" s="2" t="s">
        <v>943</v>
      </c>
      <c r="NDA600" s="2" t="s">
        <v>943</v>
      </c>
      <c r="NDB600" s="2" t="s">
        <v>943</v>
      </c>
      <c r="NDC600" s="2" t="s">
        <v>943</v>
      </c>
      <c r="NDD600" s="2" t="s">
        <v>943</v>
      </c>
      <c r="NDE600" s="2" t="s">
        <v>943</v>
      </c>
      <c r="NDF600" s="2" t="s">
        <v>943</v>
      </c>
      <c r="NDG600" s="2" t="s">
        <v>943</v>
      </c>
      <c r="NDH600" s="2" t="s">
        <v>943</v>
      </c>
      <c r="NDI600" s="2" t="s">
        <v>943</v>
      </c>
      <c r="NDJ600" s="2" t="s">
        <v>943</v>
      </c>
      <c r="NDK600" s="2" t="s">
        <v>943</v>
      </c>
      <c r="NDL600" s="2" t="s">
        <v>943</v>
      </c>
      <c r="NDM600" s="2" t="s">
        <v>943</v>
      </c>
      <c r="NDN600" s="2" t="s">
        <v>943</v>
      </c>
      <c r="NDO600" s="2" t="s">
        <v>943</v>
      </c>
      <c r="NDP600" s="2" t="s">
        <v>943</v>
      </c>
      <c r="NDQ600" s="2" t="s">
        <v>943</v>
      </c>
      <c r="NDR600" s="2" t="s">
        <v>943</v>
      </c>
      <c r="NDS600" s="2" t="s">
        <v>943</v>
      </c>
      <c r="NDT600" s="2" t="s">
        <v>943</v>
      </c>
      <c r="NDU600" s="2" t="s">
        <v>943</v>
      </c>
      <c r="NDV600" s="2" t="s">
        <v>943</v>
      </c>
      <c r="NDW600" s="2" t="s">
        <v>943</v>
      </c>
      <c r="NDX600" s="2" t="s">
        <v>943</v>
      </c>
      <c r="NDY600" s="2" t="s">
        <v>943</v>
      </c>
      <c r="NDZ600" s="2" t="s">
        <v>943</v>
      </c>
      <c r="NEA600" s="2" t="s">
        <v>943</v>
      </c>
      <c r="NEB600" s="2" t="s">
        <v>943</v>
      </c>
      <c r="NEC600" s="2" t="s">
        <v>943</v>
      </c>
      <c r="NED600" s="2" t="s">
        <v>943</v>
      </c>
      <c r="NEE600" s="2" t="s">
        <v>943</v>
      </c>
      <c r="NEF600" s="2" t="s">
        <v>943</v>
      </c>
      <c r="NEG600" s="2" t="s">
        <v>943</v>
      </c>
      <c r="NEH600" s="2" t="s">
        <v>943</v>
      </c>
      <c r="NEI600" s="2" t="s">
        <v>943</v>
      </c>
      <c r="NEJ600" s="2" t="s">
        <v>943</v>
      </c>
      <c r="NEK600" s="2" t="s">
        <v>943</v>
      </c>
      <c r="NEL600" s="2" t="s">
        <v>943</v>
      </c>
      <c r="NEM600" s="2" t="s">
        <v>943</v>
      </c>
      <c r="NEN600" s="2" t="s">
        <v>943</v>
      </c>
      <c r="NEO600" s="2" t="s">
        <v>943</v>
      </c>
      <c r="NEP600" s="2" t="s">
        <v>943</v>
      </c>
      <c r="NEQ600" s="2" t="s">
        <v>943</v>
      </c>
      <c r="NER600" s="2" t="s">
        <v>943</v>
      </c>
      <c r="NES600" s="2" t="s">
        <v>943</v>
      </c>
      <c r="NET600" s="2" t="s">
        <v>943</v>
      </c>
      <c r="NEU600" s="2" t="s">
        <v>943</v>
      </c>
      <c r="NEV600" s="2" t="s">
        <v>943</v>
      </c>
      <c r="NEW600" s="2" t="s">
        <v>943</v>
      </c>
      <c r="NEX600" s="2" t="s">
        <v>943</v>
      </c>
      <c r="NEY600" s="2" t="s">
        <v>943</v>
      </c>
      <c r="NEZ600" s="2" t="s">
        <v>943</v>
      </c>
      <c r="NFA600" s="2" t="s">
        <v>943</v>
      </c>
      <c r="NFB600" s="2" t="s">
        <v>943</v>
      </c>
      <c r="NFC600" s="2" t="s">
        <v>943</v>
      </c>
      <c r="NFD600" s="2" t="s">
        <v>943</v>
      </c>
      <c r="NFE600" s="2" t="s">
        <v>943</v>
      </c>
      <c r="NFF600" s="2" t="s">
        <v>943</v>
      </c>
      <c r="NFG600" s="2" t="s">
        <v>943</v>
      </c>
      <c r="NFH600" s="2" t="s">
        <v>943</v>
      </c>
      <c r="NFI600" s="2" t="s">
        <v>943</v>
      </c>
      <c r="NFJ600" s="2" t="s">
        <v>943</v>
      </c>
      <c r="NFK600" s="2" t="s">
        <v>943</v>
      </c>
      <c r="NFL600" s="2" t="s">
        <v>943</v>
      </c>
      <c r="NFM600" s="2" t="s">
        <v>943</v>
      </c>
      <c r="NFN600" s="2" t="s">
        <v>943</v>
      </c>
      <c r="NFO600" s="2" t="s">
        <v>943</v>
      </c>
      <c r="NFP600" s="2" t="s">
        <v>943</v>
      </c>
      <c r="NFQ600" s="2" t="s">
        <v>943</v>
      </c>
      <c r="NFR600" s="2" t="s">
        <v>943</v>
      </c>
      <c r="NFS600" s="2" t="s">
        <v>943</v>
      </c>
      <c r="NFT600" s="2" t="s">
        <v>943</v>
      </c>
      <c r="NFU600" s="2" t="s">
        <v>943</v>
      </c>
      <c r="NFV600" s="2" t="s">
        <v>943</v>
      </c>
      <c r="NFW600" s="2" t="s">
        <v>943</v>
      </c>
      <c r="NFX600" s="2" t="s">
        <v>943</v>
      </c>
      <c r="NFY600" s="2" t="s">
        <v>943</v>
      </c>
      <c r="NFZ600" s="2" t="s">
        <v>943</v>
      </c>
      <c r="NGA600" s="2" t="s">
        <v>943</v>
      </c>
      <c r="NGB600" s="2" t="s">
        <v>943</v>
      </c>
      <c r="NGC600" s="2" t="s">
        <v>943</v>
      </c>
      <c r="NGD600" s="2" t="s">
        <v>943</v>
      </c>
      <c r="NGE600" s="2" t="s">
        <v>943</v>
      </c>
      <c r="NGF600" s="2" t="s">
        <v>943</v>
      </c>
      <c r="NGG600" s="2" t="s">
        <v>943</v>
      </c>
      <c r="NGH600" s="2" t="s">
        <v>943</v>
      </c>
      <c r="NGI600" s="2" t="s">
        <v>943</v>
      </c>
      <c r="NGJ600" s="2" t="s">
        <v>943</v>
      </c>
      <c r="NGK600" s="2" t="s">
        <v>943</v>
      </c>
      <c r="NGL600" s="2" t="s">
        <v>943</v>
      </c>
      <c r="NGM600" s="2" t="s">
        <v>943</v>
      </c>
      <c r="NGN600" s="2" t="s">
        <v>943</v>
      </c>
      <c r="NGO600" s="2" t="s">
        <v>943</v>
      </c>
      <c r="NGP600" s="2" t="s">
        <v>943</v>
      </c>
      <c r="NGQ600" s="2" t="s">
        <v>943</v>
      </c>
      <c r="NGR600" s="2" t="s">
        <v>943</v>
      </c>
      <c r="NGS600" s="2" t="s">
        <v>943</v>
      </c>
      <c r="NGT600" s="2" t="s">
        <v>943</v>
      </c>
      <c r="NGU600" s="2" t="s">
        <v>943</v>
      </c>
      <c r="NGV600" s="2" t="s">
        <v>943</v>
      </c>
      <c r="NGW600" s="2" t="s">
        <v>943</v>
      </c>
      <c r="NGX600" s="2" t="s">
        <v>943</v>
      </c>
      <c r="NGY600" s="2" t="s">
        <v>943</v>
      </c>
      <c r="NGZ600" s="2" t="s">
        <v>943</v>
      </c>
      <c r="NHA600" s="2" t="s">
        <v>943</v>
      </c>
      <c r="NHB600" s="2" t="s">
        <v>943</v>
      </c>
      <c r="NHC600" s="2" t="s">
        <v>943</v>
      </c>
      <c r="NHD600" s="2" t="s">
        <v>943</v>
      </c>
      <c r="NHE600" s="2" t="s">
        <v>943</v>
      </c>
      <c r="NHF600" s="2" t="s">
        <v>943</v>
      </c>
      <c r="NHG600" s="2" t="s">
        <v>943</v>
      </c>
      <c r="NHH600" s="2" t="s">
        <v>943</v>
      </c>
      <c r="NHI600" s="2" t="s">
        <v>943</v>
      </c>
      <c r="NHJ600" s="2" t="s">
        <v>943</v>
      </c>
      <c r="NHK600" s="2" t="s">
        <v>943</v>
      </c>
      <c r="NHL600" s="2" t="s">
        <v>943</v>
      </c>
      <c r="NHM600" s="2" t="s">
        <v>943</v>
      </c>
      <c r="NHN600" s="2" t="s">
        <v>943</v>
      </c>
      <c r="NHO600" s="2" t="s">
        <v>943</v>
      </c>
      <c r="NHP600" s="2" t="s">
        <v>943</v>
      </c>
      <c r="NHQ600" s="2" t="s">
        <v>943</v>
      </c>
      <c r="NHR600" s="2" t="s">
        <v>943</v>
      </c>
      <c r="NHS600" s="2" t="s">
        <v>943</v>
      </c>
      <c r="NHT600" s="2" t="s">
        <v>943</v>
      </c>
      <c r="NHU600" s="2" t="s">
        <v>943</v>
      </c>
      <c r="NHV600" s="2" t="s">
        <v>943</v>
      </c>
      <c r="NHW600" s="2" t="s">
        <v>943</v>
      </c>
      <c r="NHX600" s="2" t="s">
        <v>943</v>
      </c>
      <c r="NHY600" s="2" t="s">
        <v>943</v>
      </c>
      <c r="NHZ600" s="2" t="s">
        <v>943</v>
      </c>
      <c r="NIA600" s="2" t="s">
        <v>943</v>
      </c>
      <c r="NIB600" s="2" t="s">
        <v>943</v>
      </c>
      <c r="NIC600" s="2" t="s">
        <v>943</v>
      </c>
      <c r="NID600" s="2" t="s">
        <v>943</v>
      </c>
      <c r="NIE600" s="2" t="s">
        <v>943</v>
      </c>
      <c r="NIF600" s="2" t="s">
        <v>943</v>
      </c>
      <c r="NIG600" s="2" t="s">
        <v>943</v>
      </c>
      <c r="NIH600" s="2" t="s">
        <v>943</v>
      </c>
      <c r="NII600" s="2" t="s">
        <v>943</v>
      </c>
      <c r="NIJ600" s="2" t="s">
        <v>943</v>
      </c>
      <c r="NIK600" s="2" t="s">
        <v>943</v>
      </c>
      <c r="NIL600" s="2" t="s">
        <v>943</v>
      </c>
      <c r="NIM600" s="2" t="s">
        <v>943</v>
      </c>
      <c r="NIN600" s="2" t="s">
        <v>943</v>
      </c>
      <c r="NIO600" s="2" t="s">
        <v>943</v>
      </c>
      <c r="NIP600" s="2" t="s">
        <v>943</v>
      </c>
      <c r="NIQ600" s="2" t="s">
        <v>943</v>
      </c>
      <c r="NIR600" s="2" t="s">
        <v>943</v>
      </c>
      <c r="NIS600" s="2" t="s">
        <v>943</v>
      </c>
      <c r="NIT600" s="2" t="s">
        <v>943</v>
      </c>
      <c r="NIU600" s="2" t="s">
        <v>943</v>
      </c>
      <c r="NIV600" s="2" t="s">
        <v>943</v>
      </c>
      <c r="NIW600" s="2" t="s">
        <v>943</v>
      </c>
      <c r="NIX600" s="2" t="s">
        <v>943</v>
      </c>
      <c r="NIY600" s="2" t="s">
        <v>943</v>
      </c>
      <c r="NIZ600" s="2" t="s">
        <v>943</v>
      </c>
      <c r="NJA600" s="2" t="s">
        <v>943</v>
      </c>
      <c r="NJB600" s="2" t="s">
        <v>943</v>
      </c>
      <c r="NJC600" s="2" t="s">
        <v>943</v>
      </c>
      <c r="NJD600" s="2" t="s">
        <v>943</v>
      </c>
      <c r="NJE600" s="2" t="s">
        <v>943</v>
      </c>
      <c r="NJF600" s="2" t="s">
        <v>943</v>
      </c>
      <c r="NJG600" s="2" t="s">
        <v>943</v>
      </c>
      <c r="NJH600" s="2" t="s">
        <v>943</v>
      </c>
      <c r="NJI600" s="2" t="s">
        <v>943</v>
      </c>
      <c r="NJJ600" s="2" t="s">
        <v>943</v>
      </c>
      <c r="NJK600" s="2" t="s">
        <v>943</v>
      </c>
      <c r="NJL600" s="2" t="s">
        <v>943</v>
      </c>
      <c r="NJM600" s="2" t="s">
        <v>943</v>
      </c>
      <c r="NJN600" s="2" t="s">
        <v>943</v>
      </c>
      <c r="NJO600" s="2" t="s">
        <v>943</v>
      </c>
      <c r="NJP600" s="2" t="s">
        <v>943</v>
      </c>
      <c r="NJQ600" s="2" t="s">
        <v>943</v>
      </c>
      <c r="NJR600" s="2" t="s">
        <v>943</v>
      </c>
      <c r="NJS600" s="2" t="s">
        <v>943</v>
      </c>
      <c r="NJT600" s="2" t="s">
        <v>943</v>
      </c>
      <c r="NJU600" s="2" t="s">
        <v>943</v>
      </c>
      <c r="NJV600" s="2" t="s">
        <v>943</v>
      </c>
      <c r="NJW600" s="2" t="s">
        <v>943</v>
      </c>
      <c r="NJX600" s="2" t="s">
        <v>943</v>
      </c>
      <c r="NJY600" s="2" t="s">
        <v>943</v>
      </c>
      <c r="NJZ600" s="2" t="s">
        <v>943</v>
      </c>
      <c r="NKA600" s="2" t="s">
        <v>943</v>
      </c>
      <c r="NKB600" s="2" t="s">
        <v>943</v>
      </c>
      <c r="NKC600" s="2" t="s">
        <v>943</v>
      </c>
      <c r="NKD600" s="2" t="s">
        <v>943</v>
      </c>
      <c r="NKE600" s="2" t="s">
        <v>943</v>
      </c>
      <c r="NKF600" s="2" t="s">
        <v>943</v>
      </c>
      <c r="NKG600" s="2" t="s">
        <v>943</v>
      </c>
      <c r="NKH600" s="2" t="s">
        <v>943</v>
      </c>
      <c r="NKI600" s="2" t="s">
        <v>943</v>
      </c>
      <c r="NKJ600" s="2" t="s">
        <v>943</v>
      </c>
      <c r="NKK600" s="2" t="s">
        <v>943</v>
      </c>
      <c r="NKL600" s="2" t="s">
        <v>943</v>
      </c>
      <c r="NKM600" s="2" t="s">
        <v>943</v>
      </c>
      <c r="NKN600" s="2" t="s">
        <v>943</v>
      </c>
      <c r="NKO600" s="2" t="s">
        <v>943</v>
      </c>
      <c r="NKP600" s="2" t="s">
        <v>943</v>
      </c>
      <c r="NKQ600" s="2" t="s">
        <v>943</v>
      </c>
      <c r="NKR600" s="2" t="s">
        <v>943</v>
      </c>
      <c r="NKS600" s="2" t="s">
        <v>943</v>
      </c>
      <c r="NKT600" s="2" t="s">
        <v>943</v>
      </c>
      <c r="NKU600" s="2" t="s">
        <v>943</v>
      </c>
      <c r="NKV600" s="2" t="s">
        <v>943</v>
      </c>
      <c r="NKW600" s="2" t="s">
        <v>943</v>
      </c>
      <c r="NKX600" s="2" t="s">
        <v>943</v>
      </c>
      <c r="NKY600" s="2" t="s">
        <v>943</v>
      </c>
      <c r="NKZ600" s="2" t="s">
        <v>943</v>
      </c>
      <c r="NLA600" s="2" t="s">
        <v>943</v>
      </c>
      <c r="NLB600" s="2" t="s">
        <v>943</v>
      </c>
      <c r="NLC600" s="2" t="s">
        <v>943</v>
      </c>
      <c r="NLD600" s="2" t="s">
        <v>943</v>
      </c>
      <c r="NLE600" s="2" t="s">
        <v>943</v>
      </c>
      <c r="NLF600" s="2" t="s">
        <v>943</v>
      </c>
      <c r="NLG600" s="2" t="s">
        <v>943</v>
      </c>
      <c r="NLH600" s="2" t="s">
        <v>943</v>
      </c>
      <c r="NLI600" s="2" t="s">
        <v>943</v>
      </c>
      <c r="NLJ600" s="2" t="s">
        <v>943</v>
      </c>
      <c r="NLK600" s="2" t="s">
        <v>943</v>
      </c>
      <c r="NLL600" s="2" t="s">
        <v>943</v>
      </c>
      <c r="NLM600" s="2" t="s">
        <v>943</v>
      </c>
      <c r="NLN600" s="2" t="s">
        <v>943</v>
      </c>
      <c r="NLO600" s="2" t="s">
        <v>943</v>
      </c>
      <c r="NLP600" s="2" t="s">
        <v>943</v>
      </c>
      <c r="NLQ600" s="2" t="s">
        <v>943</v>
      </c>
      <c r="NLR600" s="2" t="s">
        <v>943</v>
      </c>
      <c r="NLS600" s="2" t="s">
        <v>943</v>
      </c>
      <c r="NLT600" s="2" t="s">
        <v>943</v>
      </c>
      <c r="NLU600" s="2" t="s">
        <v>943</v>
      </c>
      <c r="NLV600" s="2" t="s">
        <v>943</v>
      </c>
      <c r="NLW600" s="2" t="s">
        <v>943</v>
      </c>
      <c r="NLX600" s="2" t="s">
        <v>943</v>
      </c>
      <c r="NLY600" s="2" t="s">
        <v>943</v>
      </c>
      <c r="NLZ600" s="2" t="s">
        <v>943</v>
      </c>
      <c r="NMA600" s="2" t="s">
        <v>943</v>
      </c>
      <c r="NMB600" s="2" t="s">
        <v>943</v>
      </c>
      <c r="NMC600" s="2" t="s">
        <v>943</v>
      </c>
      <c r="NMD600" s="2" t="s">
        <v>943</v>
      </c>
      <c r="NME600" s="2" t="s">
        <v>943</v>
      </c>
      <c r="NMF600" s="2" t="s">
        <v>943</v>
      </c>
      <c r="NMG600" s="2" t="s">
        <v>943</v>
      </c>
      <c r="NMH600" s="2" t="s">
        <v>943</v>
      </c>
      <c r="NMI600" s="2" t="s">
        <v>943</v>
      </c>
      <c r="NMJ600" s="2" t="s">
        <v>943</v>
      </c>
      <c r="NMK600" s="2" t="s">
        <v>943</v>
      </c>
      <c r="NML600" s="2" t="s">
        <v>943</v>
      </c>
      <c r="NMM600" s="2" t="s">
        <v>943</v>
      </c>
      <c r="NMN600" s="2" t="s">
        <v>943</v>
      </c>
      <c r="NMO600" s="2" t="s">
        <v>943</v>
      </c>
      <c r="NMP600" s="2" t="s">
        <v>943</v>
      </c>
      <c r="NMQ600" s="2" t="s">
        <v>943</v>
      </c>
      <c r="NMR600" s="2" t="s">
        <v>943</v>
      </c>
      <c r="NMS600" s="2" t="s">
        <v>943</v>
      </c>
      <c r="NMT600" s="2" t="s">
        <v>943</v>
      </c>
      <c r="NMU600" s="2" t="s">
        <v>943</v>
      </c>
      <c r="NMV600" s="2" t="s">
        <v>943</v>
      </c>
      <c r="NMW600" s="2" t="s">
        <v>943</v>
      </c>
      <c r="NMX600" s="2" t="s">
        <v>943</v>
      </c>
      <c r="NMY600" s="2" t="s">
        <v>943</v>
      </c>
      <c r="NMZ600" s="2" t="s">
        <v>943</v>
      </c>
      <c r="NNA600" s="2" t="s">
        <v>943</v>
      </c>
      <c r="NNB600" s="2" t="s">
        <v>943</v>
      </c>
      <c r="NNC600" s="2" t="s">
        <v>943</v>
      </c>
      <c r="NND600" s="2" t="s">
        <v>943</v>
      </c>
      <c r="NNE600" s="2" t="s">
        <v>943</v>
      </c>
      <c r="NNF600" s="2" t="s">
        <v>943</v>
      </c>
      <c r="NNG600" s="2" t="s">
        <v>943</v>
      </c>
      <c r="NNH600" s="2" t="s">
        <v>943</v>
      </c>
      <c r="NNI600" s="2" t="s">
        <v>943</v>
      </c>
      <c r="NNJ600" s="2" t="s">
        <v>943</v>
      </c>
      <c r="NNK600" s="2" t="s">
        <v>943</v>
      </c>
      <c r="NNL600" s="2" t="s">
        <v>943</v>
      </c>
      <c r="NNM600" s="2" t="s">
        <v>943</v>
      </c>
      <c r="NNN600" s="2" t="s">
        <v>943</v>
      </c>
      <c r="NNO600" s="2" t="s">
        <v>943</v>
      </c>
      <c r="NNP600" s="2" t="s">
        <v>943</v>
      </c>
      <c r="NNQ600" s="2" t="s">
        <v>943</v>
      </c>
      <c r="NNR600" s="2" t="s">
        <v>943</v>
      </c>
      <c r="NNS600" s="2" t="s">
        <v>943</v>
      </c>
      <c r="NNT600" s="2" t="s">
        <v>943</v>
      </c>
      <c r="NNU600" s="2" t="s">
        <v>943</v>
      </c>
      <c r="NNV600" s="2" t="s">
        <v>943</v>
      </c>
      <c r="NNW600" s="2" t="s">
        <v>943</v>
      </c>
      <c r="NNX600" s="2" t="s">
        <v>943</v>
      </c>
      <c r="NNY600" s="2" t="s">
        <v>943</v>
      </c>
      <c r="NNZ600" s="2" t="s">
        <v>943</v>
      </c>
      <c r="NOA600" s="2" t="s">
        <v>943</v>
      </c>
      <c r="NOB600" s="2" t="s">
        <v>943</v>
      </c>
      <c r="NOC600" s="2" t="s">
        <v>943</v>
      </c>
      <c r="NOD600" s="2" t="s">
        <v>943</v>
      </c>
      <c r="NOE600" s="2" t="s">
        <v>943</v>
      </c>
      <c r="NOF600" s="2" t="s">
        <v>943</v>
      </c>
      <c r="NOG600" s="2" t="s">
        <v>943</v>
      </c>
      <c r="NOH600" s="2" t="s">
        <v>943</v>
      </c>
      <c r="NOI600" s="2" t="s">
        <v>943</v>
      </c>
      <c r="NOJ600" s="2" t="s">
        <v>943</v>
      </c>
      <c r="NOK600" s="2" t="s">
        <v>943</v>
      </c>
      <c r="NOL600" s="2" t="s">
        <v>943</v>
      </c>
      <c r="NOM600" s="2" t="s">
        <v>943</v>
      </c>
      <c r="NON600" s="2" t="s">
        <v>943</v>
      </c>
      <c r="NOO600" s="2" t="s">
        <v>943</v>
      </c>
      <c r="NOP600" s="2" t="s">
        <v>943</v>
      </c>
      <c r="NOQ600" s="2" t="s">
        <v>943</v>
      </c>
      <c r="NOR600" s="2" t="s">
        <v>943</v>
      </c>
      <c r="NOS600" s="2" t="s">
        <v>943</v>
      </c>
      <c r="NOT600" s="2" t="s">
        <v>943</v>
      </c>
      <c r="NOU600" s="2" t="s">
        <v>943</v>
      </c>
      <c r="NOV600" s="2" t="s">
        <v>943</v>
      </c>
      <c r="NOW600" s="2" t="s">
        <v>943</v>
      </c>
      <c r="NOX600" s="2" t="s">
        <v>943</v>
      </c>
      <c r="NOY600" s="2" t="s">
        <v>943</v>
      </c>
      <c r="NOZ600" s="2" t="s">
        <v>943</v>
      </c>
      <c r="NPA600" s="2" t="s">
        <v>943</v>
      </c>
      <c r="NPB600" s="2" t="s">
        <v>943</v>
      </c>
      <c r="NPC600" s="2" t="s">
        <v>943</v>
      </c>
      <c r="NPD600" s="2" t="s">
        <v>943</v>
      </c>
      <c r="NPE600" s="2" t="s">
        <v>943</v>
      </c>
      <c r="NPF600" s="2" t="s">
        <v>943</v>
      </c>
      <c r="NPG600" s="2" t="s">
        <v>943</v>
      </c>
      <c r="NPH600" s="2" t="s">
        <v>943</v>
      </c>
      <c r="NPI600" s="2" t="s">
        <v>943</v>
      </c>
      <c r="NPJ600" s="2" t="s">
        <v>943</v>
      </c>
      <c r="NPK600" s="2" t="s">
        <v>943</v>
      </c>
      <c r="NPL600" s="2" t="s">
        <v>943</v>
      </c>
      <c r="NPM600" s="2" t="s">
        <v>943</v>
      </c>
      <c r="NPN600" s="2" t="s">
        <v>943</v>
      </c>
      <c r="NPO600" s="2" t="s">
        <v>943</v>
      </c>
      <c r="NPP600" s="2" t="s">
        <v>943</v>
      </c>
      <c r="NPQ600" s="2" t="s">
        <v>943</v>
      </c>
      <c r="NPR600" s="2" t="s">
        <v>943</v>
      </c>
      <c r="NPS600" s="2" t="s">
        <v>943</v>
      </c>
      <c r="NPT600" s="2" t="s">
        <v>943</v>
      </c>
      <c r="NPU600" s="2" t="s">
        <v>943</v>
      </c>
      <c r="NPV600" s="2" t="s">
        <v>943</v>
      </c>
      <c r="NPW600" s="2" t="s">
        <v>943</v>
      </c>
      <c r="NPX600" s="2" t="s">
        <v>943</v>
      </c>
      <c r="NPY600" s="2" t="s">
        <v>943</v>
      </c>
      <c r="NPZ600" s="2" t="s">
        <v>943</v>
      </c>
      <c r="NQA600" s="2" t="s">
        <v>943</v>
      </c>
      <c r="NQB600" s="2" t="s">
        <v>943</v>
      </c>
      <c r="NQC600" s="2" t="s">
        <v>943</v>
      </c>
      <c r="NQD600" s="2" t="s">
        <v>943</v>
      </c>
      <c r="NQE600" s="2" t="s">
        <v>943</v>
      </c>
      <c r="NQF600" s="2" t="s">
        <v>943</v>
      </c>
      <c r="NQG600" s="2" t="s">
        <v>943</v>
      </c>
      <c r="NQH600" s="2" t="s">
        <v>943</v>
      </c>
      <c r="NQI600" s="2" t="s">
        <v>943</v>
      </c>
      <c r="NQJ600" s="2" t="s">
        <v>943</v>
      </c>
      <c r="NQK600" s="2" t="s">
        <v>943</v>
      </c>
      <c r="NQL600" s="2" t="s">
        <v>943</v>
      </c>
      <c r="NQM600" s="2" t="s">
        <v>943</v>
      </c>
      <c r="NQN600" s="2" t="s">
        <v>943</v>
      </c>
      <c r="NQO600" s="2" t="s">
        <v>943</v>
      </c>
      <c r="NQP600" s="2" t="s">
        <v>943</v>
      </c>
      <c r="NQQ600" s="2" t="s">
        <v>943</v>
      </c>
      <c r="NQR600" s="2" t="s">
        <v>943</v>
      </c>
      <c r="NQS600" s="2" t="s">
        <v>943</v>
      </c>
      <c r="NQT600" s="2" t="s">
        <v>943</v>
      </c>
      <c r="NQU600" s="2" t="s">
        <v>943</v>
      </c>
      <c r="NQV600" s="2" t="s">
        <v>943</v>
      </c>
      <c r="NQW600" s="2" t="s">
        <v>943</v>
      </c>
      <c r="NQX600" s="2" t="s">
        <v>943</v>
      </c>
      <c r="NQY600" s="2" t="s">
        <v>943</v>
      </c>
      <c r="NQZ600" s="2" t="s">
        <v>943</v>
      </c>
      <c r="NRA600" s="2" t="s">
        <v>943</v>
      </c>
      <c r="NRB600" s="2" t="s">
        <v>943</v>
      </c>
      <c r="NRC600" s="2" t="s">
        <v>943</v>
      </c>
      <c r="NRD600" s="2" t="s">
        <v>943</v>
      </c>
      <c r="NRE600" s="2" t="s">
        <v>943</v>
      </c>
      <c r="NRF600" s="2" t="s">
        <v>943</v>
      </c>
      <c r="NRG600" s="2" t="s">
        <v>943</v>
      </c>
      <c r="NRH600" s="2" t="s">
        <v>943</v>
      </c>
      <c r="NRI600" s="2" t="s">
        <v>943</v>
      </c>
      <c r="NRJ600" s="2" t="s">
        <v>943</v>
      </c>
      <c r="NRK600" s="2" t="s">
        <v>943</v>
      </c>
      <c r="NRL600" s="2" t="s">
        <v>943</v>
      </c>
      <c r="NRM600" s="2" t="s">
        <v>943</v>
      </c>
      <c r="NRN600" s="2" t="s">
        <v>943</v>
      </c>
      <c r="NRO600" s="2" t="s">
        <v>943</v>
      </c>
      <c r="NRP600" s="2" t="s">
        <v>943</v>
      </c>
      <c r="NRQ600" s="2" t="s">
        <v>943</v>
      </c>
      <c r="NRR600" s="2" t="s">
        <v>943</v>
      </c>
      <c r="NRS600" s="2" t="s">
        <v>943</v>
      </c>
      <c r="NRT600" s="2" t="s">
        <v>943</v>
      </c>
      <c r="NRU600" s="2" t="s">
        <v>943</v>
      </c>
      <c r="NRV600" s="2" t="s">
        <v>943</v>
      </c>
      <c r="NRW600" s="2" t="s">
        <v>943</v>
      </c>
      <c r="NRX600" s="2" t="s">
        <v>943</v>
      </c>
      <c r="NRY600" s="2" t="s">
        <v>943</v>
      </c>
      <c r="NRZ600" s="2" t="s">
        <v>943</v>
      </c>
      <c r="NSA600" s="2" t="s">
        <v>943</v>
      </c>
      <c r="NSB600" s="2" t="s">
        <v>943</v>
      </c>
      <c r="NSC600" s="2" t="s">
        <v>943</v>
      </c>
      <c r="NSD600" s="2" t="s">
        <v>943</v>
      </c>
      <c r="NSE600" s="2" t="s">
        <v>943</v>
      </c>
      <c r="NSF600" s="2" t="s">
        <v>943</v>
      </c>
      <c r="NSG600" s="2" t="s">
        <v>943</v>
      </c>
      <c r="NSH600" s="2" t="s">
        <v>943</v>
      </c>
      <c r="NSI600" s="2" t="s">
        <v>943</v>
      </c>
      <c r="NSJ600" s="2" t="s">
        <v>943</v>
      </c>
      <c r="NSK600" s="2" t="s">
        <v>943</v>
      </c>
      <c r="NSL600" s="2" t="s">
        <v>943</v>
      </c>
      <c r="NSM600" s="2" t="s">
        <v>943</v>
      </c>
      <c r="NSN600" s="2" t="s">
        <v>943</v>
      </c>
      <c r="NSO600" s="2" t="s">
        <v>943</v>
      </c>
      <c r="NSP600" s="2" t="s">
        <v>943</v>
      </c>
      <c r="NSQ600" s="2" t="s">
        <v>943</v>
      </c>
      <c r="NSR600" s="2" t="s">
        <v>943</v>
      </c>
      <c r="NSS600" s="2" t="s">
        <v>943</v>
      </c>
      <c r="NST600" s="2" t="s">
        <v>943</v>
      </c>
      <c r="NSU600" s="2" t="s">
        <v>943</v>
      </c>
      <c r="NSV600" s="2" t="s">
        <v>943</v>
      </c>
      <c r="NSW600" s="2" t="s">
        <v>943</v>
      </c>
      <c r="NSX600" s="2" t="s">
        <v>943</v>
      </c>
      <c r="NSY600" s="2" t="s">
        <v>943</v>
      </c>
      <c r="NSZ600" s="2" t="s">
        <v>943</v>
      </c>
      <c r="NTA600" s="2" t="s">
        <v>943</v>
      </c>
      <c r="NTB600" s="2" t="s">
        <v>943</v>
      </c>
      <c r="NTC600" s="2" t="s">
        <v>943</v>
      </c>
      <c r="NTD600" s="2" t="s">
        <v>943</v>
      </c>
      <c r="NTE600" s="2" t="s">
        <v>943</v>
      </c>
      <c r="NTF600" s="2" t="s">
        <v>943</v>
      </c>
      <c r="NTG600" s="2" t="s">
        <v>943</v>
      </c>
      <c r="NTH600" s="2" t="s">
        <v>943</v>
      </c>
      <c r="NTI600" s="2" t="s">
        <v>943</v>
      </c>
      <c r="NTJ600" s="2" t="s">
        <v>943</v>
      </c>
      <c r="NTK600" s="2" t="s">
        <v>943</v>
      </c>
      <c r="NTL600" s="2" t="s">
        <v>943</v>
      </c>
      <c r="NTM600" s="2" t="s">
        <v>943</v>
      </c>
      <c r="NTN600" s="2" t="s">
        <v>943</v>
      </c>
      <c r="NTO600" s="2" t="s">
        <v>943</v>
      </c>
      <c r="NTP600" s="2" t="s">
        <v>943</v>
      </c>
      <c r="NTQ600" s="2" t="s">
        <v>943</v>
      </c>
      <c r="NTR600" s="2" t="s">
        <v>943</v>
      </c>
      <c r="NTS600" s="2" t="s">
        <v>943</v>
      </c>
      <c r="NTT600" s="2" t="s">
        <v>943</v>
      </c>
      <c r="NTU600" s="2" t="s">
        <v>943</v>
      </c>
      <c r="NTV600" s="2" t="s">
        <v>943</v>
      </c>
      <c r="NTW600" s="2" t="s">
        <v>943</v>
      </c>
      <c r="NTX600" s="2" t="s">
        <v>943</v>
      </c>
      <c r="NTY600" s="2" t="s">
        <v>943</v>
      </c>
      <c r="NTZ600" s="2" t="s">
        <v>943</v>
      </c>
      <c r="NUA600" s="2" t="s">
        <v>943</v>
      </c>
      <c r="NUB600" s="2" t="s">
        <v>943</v>
      </c>
      <c r="NUC600" s="2" t="s">
        <v>943</v>
      </c>
      <c r="NUD600" s="2" t="s">
        <v>943</v>
      </c>
      <c r="NUE600" s="2" t="s">
        <v>943</v>
      </c>
      <c r="NUF600" s="2" t="s">
        <v>943</v>
      </c>
      <c r="NUG600" s="2" t="s">
        <v>943</v>
      </c>
      <c r="NUH600" s="2" t="s">
        <v>943</v>
      </c>
      <c r="NUI600" s="2" t="s">
        <v>943</v>
      </c>
      <c r="NUJ600" s="2" t="s">
        <v>943</v>
      </c>
      <c r="NUK600" s="2" t="s">
        <v>943</v>
      </c>
      <c r="NUL600" s="2" t="s">
        <v>943</v>
      </c>
      <c r="NUM600" s="2" t="s">
        <v>943</v>
      </c>
      <c r="NUN600" s="2" t="s">
        <v>943</v>
      </c>
      <c r="NUO600" s="2" t="s">
        <v>943</v>
      </c>
      <c r="NUP600" s="2" t="s">
        <v>943</v>
      </c>
      <c r="NUQ600" s="2" t="s">
        <v>943</v>
      </c>
      <c r="NUR600" s="2" t="s">
        <v>943</v>
      </c>
      <c r="NUS600" s="2" t="s">
        <v>943</v>
      </c>
      <c r="NUT600" s="2" t="s">
        <v>943</v>
      </c>
      <c r="NUU600" s="2" t="s">
        <v>943</v>
      </c>
      <c r="NUV600" s="2" t="s">
        <v>943</v>
      </c>
      <c r="NUW600" s="2" t="s">
        <v>943</v>
      </c>
      <c r="NUX600" s="2" t="s">
        <v>943</v>
      </c>
      <c r="NUY600" s="2" t="s">
        <v>943</v>
      </c>
      <c r="NUZ600" s="2" t="s">
        <v>943</v>
      </c>
      <c r="NVA600" s="2" t="s">
        <v>943</v>
      </c>
      <c r="NVB600" s="2" t="s">
        <v>943</v>
      </c>
      <c r="NVC600" s="2" t="s">
        <v>943</v>
      </c>
      <c r="NVD600" s="2" t="s">
        <v>943</v>
      </c>
      <c r="NVE600" s="2" t="s">
        <v>943</v>
      </c>
      <c r="NVF600" s="2" t="s">
        <v>943</v>
      </c>
      <c r="NVG600" s="2" t="s">
        <v>943</v>
      </c>
      <c r="NVH600" s="2" t="s">
        <v>943</v>
      </c>
      <c r="NVI600" s="2" t="s">
        <v>943</v>
      </c>
      <c r="NVJ600" s="2" t="s">
        <v>943</v>
      </c>
      <c r="NVK600" s="2" t="s">
        <v>943</v>
      </c>
      <c r="NVL600" s="2" t="s">
        <v>943</v>
      </c>
      <c r="NVM600" s="2" t="s">
        <v>943</v>
      </c>
      <c r="NVN600" s="2" t="s">
        <v>943</v>
      </c>
      <c r="NVO600" s="2" t="s">
        <v>943</v>
      </c>
      <c r="NVP600" s="2" t="s">
        <v>943</v>
      </c>
      <c r="NVQ600" s="2" t="s">
        <v>943</v>
      </c>
      <c r="NVR600" s="2" t="s">
        <v>943</v>
      </c>
      <c r="NVS600" s="2" t="s">
        <v>943</v>
      </c>
      <c r="NVT600" s="2" t="s">
        <v>943</v>
      </c>
      <c r="NVU600" s="2" t="s">
        <v>943</v>
      </c>
      <c r="NVV600" s="2" t="s">
        <v>943</v>
      </c>
      <c r="NVW600" s="2" t="s">
        <v>943</v>
      </c>
      <c r="NVX600" s="2" t="s">
        <v>943</v>
      </c>
      <c r="NVY600" s="2" t="s">
        <v>943</v>
      </c>
      <c r="NVZ600" s="2" t="s">
        <v>943</v>
      </c>
      <c r="NWA600" s="2" t="s">
        <v>943</v>
      </c>
      <c r="NWB600" s="2" t="s">
        <v>943</v>
      </c>
      <c r="NWC600" s="2" t="s">
        <v>943</v>
      </c>
      <c r="NWD600" s="2" t="s">
        <v>943</v>
      </c>
      <c r="NWE600" s="2" t="s">
        <v>943</v>
      </c>
      <c r="NWF600" s="2" t="s">
        <v>943</v>
      </c>
      <c r="NWG600" s="2" t="s">
        <v>943</v>
      </c>
      <c r="NWH600" s="2" t="s">
        <v>943</v>
      </c>
      <c r="NWI600" s="2" t="s">
        <v>943</v>
      </c>
      <c r="NWJ600" s="2" t="s">
        <v>943</v>
      </c>
      <c r="NWK600" s="2" t="s">
        <v>943</v>
      </c>
      <c r="NWL600" s="2" t="s">
        <v>943</v>
      </c>
      <c r="NWM600" s="2" t="s">
        <v>943</v>
      </c>
      <c r="NWN600" s="2" t="s">
        <v>943</v>
      </c>
      <c r="NWO600" s="2" t="s">
        <v>943</v>
      </c>
      <c r="NWP600" s="2" t="s">
        <v>943</v>
      </c>
      <c r="NWQ600" s="2" t="s">
        <v>943</v>
      </c>
      <c r="NWR600" s="2" t="s">
        <v>943</v>
      </c>
      <c r="NWS600" s="2" t="s">
        <v>943</v>
      </c>
      <c r="NWT600" s="2" t="s">
        <v>943</v>
      </c>
      <c r="NWU600" s="2" t="s">
        <v>943</v>
      </c>
      <c r="NWV600" s="2" t="s">
        <v>943</v>
      </c>
      <c r="NWW600" s="2" t="s">
        <v>943</v>
      </c>
      <c r="NWX600" s="2" t="s">
        <v>943</v>
      </c>
      <c r="NWY600" s="2" t="s">
        <v>943</v>
      </c>
      <c r="NWZ600" s="2" t="s">
        <v>943</v>
      </c>
      <c r="NXA600" s="2" t="s">
        <v>943</v>
      </c>
      <c r="NXB600" s="2" t="s">
        <v>943</v>
      </c>
      <c r="NXC600" s="2" t="s">
        <v>943</v>
      </c>
      <c r="NXD600" s="2" t="s">
        <v>943</v>
      </c>
      <c r="NXE600" s="2" t="s">
        <v>943</v>
      </c>
      <c r="NXF600" s="2" t="s">
        <v>943</v>
      </c>
      <c r="NXG600" s="2" t="s">
        <v>943</v>
      </c>
      <c r="NXH600" s="2" t="s">
        <v>943</v>
      </c>
      <c r="NXI600" s="2" t="s">
        <v>943</v>
      </c>
      <c r="NXJ600" s="2" t="s">
        <v>943</v>
      </c>
      <c r="NXK600" s="2" t="s">
        <v>943</v>
      </c>
      <c r="NXL600" s="2" t="s">
        <v>943</v>
      </c>
      <c r="NXM600" s="2" t="s">
        <v>943</v>
      </c>
      <c r="NXN600" s="2" t="s">
        <v>943</v>
      </c>
      <c r="NXO600" s="2" t="s">
        <v>943</v>
      </c>
      <c r="NXP600" s="2" t="s">
        <v>943</v>
      </c>
      <c r="NXQ600" s="2" t="s">
        <v>943</v>
      </c>
      <c r="NXR600" s="2" t="s">
        <v>943</v>
      </c>
      <c r="NXS600" s="2" t="s">
        <v>943</v>
      </c>
      <c r="NXT600" s="2" t="s">
        <v>943</v>
      </c>
      <c r="NXU600" s="2" t="s">
        <v>943</v>
      </c>
      <c r="NXV600" s="2" t="s">
        <v>943</v>
      </c>
      <c r="NXW600" s="2" t="s">
        <v>943</v>
      </c>
      <c r="NXX600" s="2" t="s">
        <v>943</v>
      </c>
      <c r="NXY600" s="2" t="s">
        <v>943</v>
      </c>
      <c r="NXZ600" s="2" t="s">
        <v>943</v>
      </c>
      <c r="NYA600" s="2" t="s">
        <v>943</v>
      </c>
      <c r="NYB600" s="2" t="s">
        <v>943</v>
      </c>
      <c r="NYC600" s="2" t="s">
        <v>943</v>
      </c>
      <c r="NYD600" s="2" t="s">
        <v>943</v>
      </c>
      <c r="NYE600" s="2" t="s">
        <v>943</v>
      </c>
      <c r="NYF600" s="2" t="s">
        <v>943</v>
      </c>
      <c r="NYG600" s="2" t="s">
        <v>943</v>
      </c>
      <c r="NYH600" s="2" t="s">
        <v>943</v>
      </c>
      <c r="NYI600" s="2" t="s">
        <v>943</v>
      </c>
      <c r="NYJ600" s="2" t="s">
        <v>943</v>
      </c>
      <c r="NYK600" s="2" t="s">
        <v>943</v>
      </c>
      <c r="NYL600" s="2" t="s">
        <v>943</v>
      </c>
      <c r="NYM600" s="2" t="s">
        <v>943</v>
      </c>
      <c r="NYN600" s="2" t="s">
        <v>943</v>
      </c>
      <c r="NYO600" s="2" t="s">
        <v>943</v>
      </c>
      <c r="NYP600" s="2" t="s">
        <v>943</v>
      </c>
      <c r="NYQ600" s="2" t="s">
        <v>943</v>
      </c>
      <c r="NYR600" s="2" t="s">
        <v>943</v>
      </c>
      <c r="NYS600" s="2" t="s">
        <v>943</v>
      </c>
      <c r="NYT600" s="2" t="s">
        <v>943</v>
      </c>
      <c r="NYU600" s="2" t="s">
        <v>943</v>
      </c>
      <c r="NYV600" s="2" t="s">
        <v>943</v>
      </c>
      <c r="NYW600" s="2" t="s">
        <v>943</v>
      </c>
      <c r="NYX600" s="2" t="s">
        <v>943</v>
      </c>
      <c r="NYY600" s="2" t="s">
        <v>943</v>
      </c>
      <c r="NYZ600" s="2" t="s">
        <v>943</v>
      </c>
      <c r="NZA600" s="2" t="s">
        <v>943</v>
      </c>
      <c r="NZB600" s="2" t="s">
        <v>943</v>
      </c>
      <c r="NZC600" s="2" t="s">
        <v>943</v>
      </c>
      <c r="NZD600" s="2" t="s">
        <v>943</v>
      </c>
      <c r="NZE600" s="2" t="s">
        <v>943</v>
      </c>
      <c r="NZF600" s="2" t="s">
        <v>943</v>
      </c>
      <c r="NZG600" s="2" t="s">
        <v>943</v>
      </c>
      <c r="NZH600" s="2" t="s">
        <v>943</v>
      </c>
      <c r="NZI600" s="2" t="s">
        <v>943</v>
      </c>
      <c r="NZJ600" s="2" t="s">
        <v>943</v>
      </c>
      <c r="NZK600" s="2" t="s">
        <v>943</v>
      </c>
      <c r="NZL600" s="2" t="s">
        <v>943</v>
      </c>
      <c r="NZM600" s="2" t="s">
        <v>943</v>
      </c>
      <c r="NZN600" s="2" t="s">
        <v>943</v>
      </c>
      <c r="NZO600" s="2" t="s">
        <v>943</v>
      </c>
      <c r="NZP600" s="2" t="s">
        <v>943</v>
      </c>
      <c r="NZQ600" s="2" t="s">
        <v>943</v>
      </c>
      <c r="NZR600" s="2" t="s">
        <v>943</v>
      </c>
      <c r="NZS600" s="2" t="s">
        <v>943</v>
      </c>
      <c r="NZT600" s="2" t="s">
        <v>943</v>
      </c>
      <c r="NZU600" s="2" t="s">
        <v>943</v>
      </c>
      <c r="NZV600" s="2" t="s">
        <v>943</v>
      </c>
      <c r="NZW600" s="2" t="s">
        <v>943</v>
      </c>
      <c r="NZX600" s="2" t="s">
        <v>943</v>
      </c>
      <c r="NZY600" s="2" t="s">
        <v>943</v>
      </c>
      <c r="NZZ600" s="2" t="s">
        <v>943</v>
      </c>
      <c r="OAA600" s="2" t="s">
        <v>943</v>
      </c>
      <c r="OAB600" s="2" t="s">
        <v>943</v>
      </c>
      <c r="OAC600" s="2" t="s">
        <v>943</v>
      </c>
      <c r="OAD600" s="2" t="s">
        <v>943</v>
      </c>
      <c r="OAE600" s="2" t="s">
        <v>943</v>
      </c>
      <c r="OAF600" s="2" t="s">
        <v>943</v>
      </c>
      <c r="OAG600" s="2" t="s">
        <v>943</v>
      </c>
      <c r="OAH600" s="2" t="s">
        <v>943</v>
      </c>
      <c r="OAI600" s="2" t="s">
        <v>943</v>
      </c>
      <c r="OAJ600" s="2" t="s">
        <v>943</v>
      </c>
      <c r="OAK600" s="2" t="s">
        <v>943</v>
      </c>
      <c r="OAL600" s="2" t="s">
        <v>943</v>
      </c>
      <c r="OAM600" s="2" t="s">
        <v>943</v>
      </c>
      <c r="OAN600" s="2" t="s">
        <v>943</v>
      </c>
      <c r="OAO600" s="2" t="s">
        <v>943</v>
      </c>
      <c r="OAP600" s="2" t="s">
        <v>943</v>
      </c>
      <c r="OAQ600" s="2" t="s">
        <v>943</v>
      </c>
      <c r="OAR600" s="2" t="s">
        <v>943</v>
      </c>
      <c r="OAS600" s="2" t="s">
        <v>943</v>
      </c>
      <c r="OAT600" s="2" t="s">
        <v>943</v>
      </c>
      <c r="OAU600" s="2" t="s">
        <v>943</v>
      </c>
      <c r="OAV600" s="2" t="s">
        <v>943</v>
      </c>
      <c r="OAW600" s="2" t="s">
        <v>943</v>
      </c>
      <c r="OAX600" s="2" t="s">
        <v>943</v>
      </c>
      <c r="OAY600" s="2" t="s">
        <v>943</v>
      </c>
      <c r="OAZ600" s="2" t="s">
        <v>943</v>
      </c>
      <c r="OBA600" s="2" t="s">
        <v>943</v>
      </c>
      <c r="OBB600" s="2" t="s">
        <v>943</v>
      </c>
      <c r="OBC600" s="2" t="s">
        <v>943</v>
      </c>
      <c r="OBD600" s="2" t="s">
        <v>943</v>
      </c>
      <c r="OBE600" s="2" t="s">
        <v>943</v>
      </c>
      <c r="OBF600" s="2" t="s">
        <v>943</v>
      </c>
      <c r="OBG600" s="2" t="s">
        <v>943</v>
      </c>
      <c r="OBH600" s="2" t="s">
        <v>943</v>
      </c>
      <c r="OBI600" s="2" t="s">
        <v>943</v>
      </c>
      <c r="OBJ600" s="2" t="s">
        <v>943</v>
      </c>
      <c r="OBK600" s="2" t="s">
        <v>943</v>
      </c>
      <c r="OBL600" s="2" t="s">
        <v>943</v>
      </c>
      <c r="OBM600" s="2" t="s">
        <v>943</v>
      </c>
      <c r="OBN600" s="2" t="s">
        <v>943</v>
      </c>
      <c r="OBO600" s="2" t="s">
        <v>943</v>
      </c>
      <c r="OBP600" s="2" t="s">
        <v>943</v>
      </c>
      <c r="OBQ600" s="2" t="s">
        <v>943</v>
      </c>
      <c r="OBR600" s="2" t="s">
        <v>943</v>
      </c>
      <c r="OBS600" s="2" t="s">
        <v>943</v>
      </c>
      <c r="OBT600" s="2" t="s">
        <v>943</v>
      </c>
      <c r="OBU600" s="2" t="s">
        <v>943</v>
      </c>
      <c r="OBV600" s="2" t="s">
        <v>943</v>
      </c>
      <c r="OBW600" s="2" t="s">
        <v>943</v>
      </c>
      <c r="OBX600" s="2" t="s">
        <v>943</v>
      </c>
      <c r="OBY600" s="2" t="s">
        <v>943</v>
      </c>
      <c r="OBZ600" s="2" t="s">
        <v>943</v>
      </c>
      <c r="OCA600" s="2" t="s">
        <v>943</v>
      </c>
      <c r="OCB600" s="2" t="s">
        <v>943</v>
      </c>
      <c r="OCC600" s="2" t="s">
        <v>943</v>
      </c>
      <c r="OCD600" s="2" t="s">
        <v>943</v>
      </c>
      <c r="OCE600" s="2" t="s">
        <v>943</v>
      </c>
      <c r="OCF600" s="2" t="s">
        <v>943</v>
      </c>
      <c r="OCG600" s="2" t="s">
        <v>943</v>
      </c>
      <c r="OCH600" s="2" t="s">
        <v>943</v>
      </c>
      <c r="OCI600" s="2" t="s">
        <v>943</v>
      </c>
      <c r="OCJ600" s="2" t="s">
        <v>943</v>
      </c>
      <c r="OCK600" s="2" t="s">
        <v>943</v>
      </c>
      <c r="OCL600" s="2" t="s">
        <v>943</v>
      </c>
      <c r="OCM600" s="2" t="s">
        <v>943</v>
      </c>
      <c r="OCN600" s="2" t="s">
        <v>943</v>
      </c>
      <c r="OCO600" s="2" t="s">
        <v>943</v>
      </c>
      <c r="OCP600" s="2" t="s">
        <v>943</v>
      </c>
      <c r="OCQ600" s="2" t="s">
        <v>943</v>
      </c>
      <c r="OCR600" s="2" t="s">
        <v>943</v>
      </c>
      <c r="OCS600" s="2" t="s">
        <v>943</v>
      </c>
      <c r="OCT600" s="2" t="s">
        <v>943</v>
      </c>
      <c r="OCU600" s="2" t="s">
        <v>943</v>
      </c>
      <c r="OCV600" s="2" t="s">
        <v>943</v>
      </c>
      <c r="OCW600" s="2" t="s">
        <v>943</v>
      </c>
      <c r="OCX600" s="2" t="s">
        <v>943</v>
      </c>
      <c r="OCY600" s="2" t="s">
        <v>943</v>
      </c>
      <c r="OCZ600" s="2" t="s">
        <v>943</v>
      </c>
      <c r="ODA600" s="2" t="s">
        <v>943</v>
      </c>
      <c r="ODB600" s="2" t="s">
        <v>943</v>
      </c>
      <c r="ODC600" s="2" t="s">
        <v>943</v>
      </c>
      <c r="ODD600" s="2" t="s">
        <v>943</v>
      </c>
      <c r="ODE600" s="2" t="s">
        <v>943</v>
      </c>
      <c r="ODF600" s="2" t="s">
        <v>943</v>
      </c>
      <c r="ODG600" s="2" t="s">
        <v>943</v>
      </c>
      <c r="ODH600" s="2" t="s">
        <v>943</v>
      </c>
      <c r="ODI600" s="2" t="s">
        <v>943</v>
      </c>
      <c r="ODJ600" s="2" t="s">
        <v>943</v>
      </c>
      <c r="ODK600" s="2" t="s">
        <v>943</v>
      </c>
      <c r="ODL600" s="2" t="s">
        <v>943</v>
      </c>
      <c r="ODM600" s="2" t="s">
        <v>943</v>
      </c>
      <c r="ODN600" s="2" t="s">
        <v>943</v>
      </c>
      <c r="ODO600" s="2" t="s">
        <v>943</v>
      </c>
      <c r="ODP600" s="2" t="s">
        <v>943</v>
      </c>
      <c r="ODQ600" s="2" t="s">
        <v>943</v>
      </c>
      <c r="ODR600" s="2" t="s">
        <v>943</v>
      </c>
      <c r="ODS600" s="2" t="s">
        <v>943</v>
      </c>
      <c r="ODT600" s="2" t="s">
        <v>943</v>
      </c>
      <c r="ODU600" s="2" t="s">
        <v>943</v>
      </c>
      <c r="ODV600" s="2" t="s">
        <v>943</v>
      </c>
      <c r="ODW600" s="2" t="s">
        <v>943</v>
      </c>
      <c r="ODX600" s="2" t="s">
        <v>943</v>
      </c>
      <c r="ODY600" s="2" t="s">
        <v>943</v>
      </c>
      <c r="ODZ600" s="2" t="s">
        <v>943</v>
      </c>
      <c r="OEA600" s="2" t="s">
        <v>943</v>
      </c>
      <c r="OEB600" s="2" t="s">
        <v>943</v>
      </c>
      <c r="OEC600" s="2" t="s">
        <v>943</v>
      </c>
      <c r="OED600" s="2" t="s">
        <v>943</v>
      </c>
      <c r="OEE600" s="2" t="s">
        <v>943</v>
      </c>
      <c r="OEF600" s="2" t="s">
        <v>943</v>
      </c>
      <c r="OEG600" s="2" t="s">
        <v>943</v>
      </c>
      <c r="OEH600" s="2" t="s">
        <v>943</v>
      </c>
      <c r="OEI600" s="2" t="s">
        <v>943</v>
      </c>
      <c r="OEJ600" s="2" t="s">
        <v>943</v>
      </c>
      <c r="OEK600" s="2" t="s">
        <v>943</v>
      </c>
      <c r="OEL600" s="2" t="s">
        <v>943</v>
      </c>
      <c r="OEM600" s="2" t="s">
        <v>943</v>
      </c>
      <c r="OEN600" s="2" t="s">
        <v>943</v>
      </c>
      <c r="OEO600" s="2" t="s">
        <v>943</v>
      </c>
      <c r="OEP600" s="2" t="s">
        <v>943</v>
      </c>
      <c r="OEQ600" s="2" t="s">
        <v>943</v>
      </c>
      <c r="OER600" s="2" t="s">
        <v>943</v>
      </c>
      <c r="OES600" s="2" t="s">
        <v>943</v>
      </c>
      <c r="OET600" s="2" t="s">
        <v>943</v>
      </c>
      <c r="OEU600" s="2" t="s">
        <v>943</v>
      </c>
      <c r="OEV600" s="2" t="s">
        <v>943</v>
      </c>
      <c r="OEW600" s="2" t="s">
        <v>943</v>
      </c>
      <c r="OEX600" s="2" t="s">
        <v>943</v>
      </c>
      <c r="OEY600" s="2" t="s">
        <v>943</v>
      </c>
      <c r="OEZ600" s="2" t="s">
        <v>943</v>
      </c>
      <c r="OFA600" s="2" t="s">
        <v>943</v>
      </c>
      <c r="OFB600" s="2" t="s">
        <v>943</v>
      </c>
      <c r="OFC600" s="2" t="s">
        <v>943</v>
      </c>
      <c r="OFD600" s="2" t="s">
        <v>943</v>
      </c>
      <c r="OFE600" s="2" t="s">
        <v>943</v>
      </c>
      <c r="OFF600" s="2" t="s">
        <v>943</v>
      </c>
      <c r="OFG600" s="2" t="s">
        <v>943</v>
      </c>
      <c r="OFH600" s="2" t="s">
        <v>943</v>
      </c>
      <c r="OFI600" s="2" t="s">
        <v>943</v>
      </c>
      <c r="OFJ600" s="2" t="s">
        <v>943</v>
      </c>
      <c r="OFK600" s="2" t="s">
        <v>943</v>
      </c>
      <c r="OFL600" s="2" t="s">
        <v>943</v>
      </c>
      <c r="OFM600" s="2" t="s">
        <v>943</v>
      </c>
      <c r="OFN600" s="2" t="s">
        <v>943</v>
      </c>
      <c r="OFO600" s="2" t="s">
        <v>943</v>
      </c>
      <c r="OFP600" s="2" t="s">
        <v>943</v>
      </c>
      <c r="OFQ600" s="2" t="s">
        <v>943</v>
      </c>
      <c r="OFR600" s="2" t="s">
        <v>943</v>
      </c>
      <c r="OFS600" s="2" t="s">
        <v>943</v>
      </c>
      <c r="OFT600" s="2" t="s">
        <v>943</v>
      </c>
      <c r="OFU600" s="2" t="s">
        <v>943</v>
      </c>
      <c r="OFV600" s="2" t="s">
        <v>943</v>
      </c>
      <c r="OFW600" s="2" t="s">
        <v>943</v>
      </c>
      <c r="OFX600" s="2" t="s">
        <v>943</v>
      </c>
      <c r="OFY600" s="2" t="s">
        <v>943</v>
      </c>
      <c r="OFZ600" s="2" t="s">
        <v>943</v>
      </c>
      <c r="OGA600" s="2" t="s">
        <v>943</v>
      </c>
      <c r="OGB600" s="2" t="s">
        <v>943</v>
      </c>
      <c r="OGC600" s="2" t="s">
        <v>943</v>
      </c>
      <c r="OGD600" s="2" t="s">
        <v>943</v>
      </c>
      <c r="OGE600" s="2" t="s">
        <v>943</v>
      </c>
      <c r="OGF600" s="2" t="s">
        <v>943</v>
      </c>
      <c r="OGG600" s="2" t="s">
        <v>943</v>
      </c>
      <c r="OGH600" s="2" t="s">
        <v>943</v>
      </c>
      <c r="OGI600" s="2" t="s">
        <v>943</v>
      </c>
      <c r="OGJ600" s="2" t="s">
        <v>943</v>
      </c>
      <c r="OGK600" s="2" t="s">
        <v>943</v>
      </c>
      <c r="OGL600" s="2" t="s">
        <v>943</v>
      </c>
      <c r="OGM600" s="2" t="s">
        <v>943</v>
      </c>
      <c r="OGN600" s="2" t="s">
        <v>943</v>
      </c>
      <c r="OGO600" s="2" t="s">
        <v>943</v>
      </c>
      <c r="OGP600" s="2" t="s">
        <v>943</v>
      </c>
      <c r="OGQ600" s="2" t="s">
        <v>943</v>
      </c>
      <c r="OGR600" s="2" t="s">
        <v>943</v>
      </c>
      <c r="OGS600" s="2" t="s">
        <v>943</v>
      </c>
      <c r="OGT600" s="2" t="s">
        <v>943</v>
      </c>
      <c r="OGU600" s="2" t="s">
        <v>943</v>
      </c>
      <c r="OGV600" s="2" t="s">
        <v>943</v>
      </c>
      <c r="OGW600" s="2" t="s">
        <v>943</v>
      </c>
      <c r="OGX600" s="2" t="s">
        <v>943</v>
      </c>
      <c r="OGY600" s="2" t="s">
        <v>943</v>
      </c>
      <c r="OGZ600" s="2" t="s">
        <v>943</v>
      </c>
      <c r="OHA600" s="2" t="s">
        <v>943</v>
      </c>
      <c r="OHB600" s="2" t="s">
        <v>943</v>
      </c>
      <c r="OHC600" s="2" t="s">
        <v>943</v>
      </c>
      <c r="OHD600" s="2" t="s">
        <v>943</v>
      </c>
      <c r="OHE600" s="2" t="s">
        <v>943</v>
      </c>
      <c r="OHF600" s="2" t="s">
        <v>943</v>
      </c>
      <c r="OHG600" s="2" t="s">
        <v>943</v>
      </c>
      <c r="OHH600" s="2" t="s">
        <v>943</v>
      </c>
      <c r="OHI600" s="2" t="s">
        <v>943</v>
      </c>
      <c r="OHJ600" s="2" t="s">
        <v>943</v>
      </c>
      <c r="OHK600" s="2" t="s">
        <v>943</v>
      </c>
      <c r="OHL600" s="2" t="s">
        <v>943</v>
      </c>
      <c r="OHM600" s="2" t="s">
        <v>943</v>
      </c>
      <c r="OHN600" s="2" t="s">
        <v>943</v>
      </c>
      <c r="OHO600" s="2" t="s">
        <v>943</v>
      </c>
      <c r="OHP600" s="2" t="s">
        <v>943</v>
      </c>
      <c r="OHQ600" s="2" t="s">
        <v>943</v>
      </c>
      <c r="OHR600" s="2" t="s">
        <v>943</v>
      </c>
      <c r="OHS600" s="2" t="s">
        <v>943</v>
      </c>
      <c r="OHT600" s="2" t="s">
        <v>943</v>
      </c>
      <c r="OHU600" s="2" t="s">
        <v>943</v>
      </c>
      <c r="OHV600" s="2" t="s">
        <v>943</v>
      </c>
      <c r="OHW600" s="2" t="s">
        <v>943</v>
      </c>
      <c r="OHX600" s="2" t="s">
        <v>943</v>
      </c>
      <c r="OHY600" s="2" t="s">
        <v>943</v>
      </c>
      <c r="OHZ600" s="2" t="s">
        <v>943</v>
      </c>
      <c r="OIA600" s="2" t="s">
        <v>943</v>
      </c>
      <c r="OIB600" s="2" t="s">
        <v>943</v>
      </c>
      <c r="OIC600" s="2" t="s">
        <v>943</v>
      </c>
      <c r="OID600" s="2" t="s">
        <v>943</v>
      </c>
      <c r="OIE600" s="2" t="s">
        <v>943</v>
      </c>
      <c r="OIF600" s="2" t="s">
        <v>943</v>
      </c>
      <c r="OIG600" s="2" t="s">
        <v>943</v>
      </c>
      <c r="OIH600" s="2" t="s">
        <v>943</v>
      </c>
      <c r="OII600" s="2" t="s">
        <v>943</v>
      </c>
      <c r="OIJ600" s="2" t="s">
        <v>943</v>
      </c>
      <c r="OIK600" s="2" t="s">
        <v>943</v>
      </c>
      <c r="OIL600" s="2" t="s">
        <v>943</v>
      </c>
      <c r="OIM600" s="2" t="s">
        <v>943</v>
      </c>
      <c r="OIN600" s="2" t="s">
        <v>943</v>
      </c>
      <c r="OIO600" s="2" t="s">
        <v>943</v>
      </c>
      <c r="OIP600" s="2" t="s">
        <v>943</v>
      </c>
      <c r="OIQ600" s="2" t="s">
        <v>943</v>
      </c>
      <c r="OIR600" s="2" t="s">
        <v>943</v>
      </c>
      <c r="OIS600" s="2" t="s">
        <v>943</v>
      </c>
      <c r="OIT600" s="2" t="s">
        <v>943</v>
      </c>
      <c r="OIU600" s="2" t="s">
        <v>943</v>
      </c>
      <c r="OIV600" s="2" t="s">
        <v>943</v>
      </c>
      <c r="OIW600" s="2" t="s">
        <v>943</v>
      </c>
      <c r="OIX600" s="2" t="s">
        <v>943</v>
      </c>
      <c r="OIY600" s="2" t="s">
        <v>943</v>
      </c>
      <c r="OIZ600" s="2" t="s">
        <v>943</v>
      </c>
      <c r="OJA600" s="2" t="s">
        <v>943</v>
      </c>
      <c r="OJB600" s="2" t="s">
        <v>943</v>
      </c>
      <c r="OJC600" s="2" t="s">
        <v>943</v>
      </c>
      <c r="OJD600" s="2" t="s">
        <v>943</v>
      </c>
      <c r="OJE600" s="2" t="s">
        <v>943</v>
      </c>
      <c r="OJF600" s="2" t="s">
        <v>943</v>
      </c>
      <c r="OJG600" s="2" t="s">
        <v>943</v>
      </c>
      <c r="OJH600" s="2" t="s">
        <v>943</v>
      </c>
      <c r="OJI600" s="2" t="s">
        <v>943</v>
      </c>
      <c r="OJJ600" s="2" t="s">
        <v>943</v>
      </c>
      <c r="OJK600" s="2" t="s">
        <v>943</v>
      </c>
      <c r="OJL600" s="2" t="s">
        <v>943</v>
      </c>
      <c r="OJM600" s="2" t="s">
        <v>943</v>
      </c>
      <c r="OJN600" s="2" t="s">
        <v>943</v>
      </c>
      <c r="OJO600" s="2" t="s">
        <v>943</v>
      </c>
      <c r="OJP600" s="2" t="s">
        <v>943</v>
      </c>
      <c r="OJQ600" s="2" t="s">
        <v>943</v>
      </c>
      <c r="OJR600" s="2" t="s">
        <v>943</v>
      </c>
      <c r="OJS600" s="2" t="s">
        <v>943</v>
      </c>
      <c r="OJT600" s="2" t="s">
        <v>943</v>
      </c>
      <c r="OJU600" s="2" t="s">
        <v>943</v>
      </c>
      <c r="OJV600" s="2" t="s">
        <v>943</v>
      </c>
      <c r="OJW600" s="2" t="s">
        <v>943</v>
      </c>
      <c r="OJX600" s="2" t="s">
        <v>943</v>
      </c>
      <c r="OJY600" s="2" t="s">
        <v>943</v>
      </c>
      <c r="OJZ600" s="2" t="s">
        <v>943</v>
      </c>
      <c r="OKA600" s="2" t="s">
        <v>943</v>
      </c>
      <c r="OKB600" s="2" t="s">
        <v>943</v>
      </c>
      <c r="OKC600" s="2" t="s">
        <v>943</v>
      </c>
      <c r="OKD600" s="2" t="s">
        <v>943</v>
      </c>
      <c r="OKE600" s="2" t="s">
        <v>943</v>
      </c>
      <c r="OKF600" s="2" t="s">
        <v>943</v>
      </c>
      <c r="OKG600" s="2" t="s">
        <v>943</v>
      </c>
      <c r="OKH600" s="2" t="s">
        <v>943</v>
      </c>
      <c r="OKI600" s="2" t="s">
        <v>943</v>
      </c>
      <c r="OKJ600" s="2" t="s">
        <v>943</v>
      </c>
      <c r="OKK600" s="2" t="s">
        <v>943</v>
      </c>
      <c r="OKL600" s="2" t="s">
        <v>943</v>
      </c>
      <c r="OKM600" s="2" t="s">
        <v>943</v>
      </c>
      <c r="OKN600" s="2" t="s">
        <v>943</v>
      </c>
      <c r="OKO600" s="2" t="s">
        <v>943</v>
      </c>
      <c r="OKP600" s="2" t="s">
        <v>943</v>
      </c>
      <c r="OKQ600" s="2" t="s">
        <v>943</v>
      </c>
      <c r="OKR600" s="2" t="s">
        <v>943</v>
      </c>
      <c r="OKS600" s="2" t="s">
        <v>943</v>
      </c>
      <c r="OKT600" s="2" t="s">
        <v>943</v>
      </c>
      <c r="OKU600" s="2" t="s">
        <v>943</v>
      </c>
      <c r="OKV600" s="2" t="s">
        <v>943</v>
      </c>
      <c r="OKW600" s="2" t="s">
        <v>943</v>
      </c>
      <c r="OKX600" s="2" t="s">
        <v>943</v>
      </c>
      <c r="OKY600" s="2" t="s">
        <v>943</v>
      </c>
      <c r="OKZ600" s="2" t="s">
        <v>943</v>
      </c>
      <c r="OLA600" s="2" t="s">
        <v>943</v>
      </c>
      <c r="OLB600" s="2" t="s">
        <v>943</v>
      </c>
      <c r="OLC600" s="2" t="s">
        <v>943</v>
      </c>
      <c r="OLD600" s="2" t="s">
        <v>943</v>
      </c>
      <c r="OLE600" s="2" t="s">
        <v>943</v>
      </c>
      <c r="OLF600" s="2" t="s">
        <v>943</v>
      </c>
      <c r="OLG600" s="2" t="s">
        <v>943</v>
      </c>
      <c r="OLH600" s="2" t="s">
        <v>943</v>
      </c>
      <c r="OLI600" s="2" t="s">
        <v>943</v>
      </c>
      <c r="OLJ600" s="2" t="s">
        <v>943</v>
      </c>
      <c r="OLK600" s="2" t="s">
        <v>943</v>
      </c>
      <c r="OLL600" s="2" t="s">
        <v>943</v>
      </c>
      <c r="OLM600" s="2" t="s">
        <v>943</v>
      </c>
      <c r="OLN600" s="2" t="s">
        <v>943</v>
      </c>
      <c r="OLO600" s="2" t="s">
        <v>943</v>
      </c>
      <c r="OLP600" s="2" t="s">
        <v>943</v>
      </c>
      <c r="OLQ600" s="2" t="s">
        <v>943</v>
      </c>
      <c r="OLR600" s="2" t="s">
        <v>943</v>
      </c>
      <c r="OLS600" s="2" t="s">
        <v>943</v>
      </c>
      <c r="OLT600" s="2" t="s">
        <v>943</v>
      </c>
      <c r="OLU600" s="2" t="s">
        <v>943</v>
      </c>
      <c r="OLV600" s="2" t="s">
        <v>943</v>
      </c>
      <c r="OLW600" s="2" t="s">
        <v>943</v>
      </c>
      <c r="OLX600" s="2" t="s">
        <v>943</v>
      </c>
      <c r="OLY600" s="2" t="s">
        <v>943</v>
      </c>
      <c r="OLZ600" s="2" t="s">
        <v>943</v>
      </c>
      <c r="OMA600" s="2" t="s">
        <v>943</v>
      </c>
      <c r="OMB600" s="2" t="s">
        <v>943</v>
      </c>
      <c r="OMC600" s="2" t="s">
        <v>943</v>
      </c>
      <c r="OMD600" s="2" t="s">
        <v>943</v>
      </c>
      <c r="OME600" s="2" t="s">
        <v>943</v>
      </c>
      <c r="OMF600" s="2" t="s">
        <v>943</v>
      </c>
      <c r="OMG600" s="2" t="s">
        <v>943</v>
      </c>
      <c r="OMH600" s="2" t="s">
        <v>943</v>
      </c>
      <c r="OMI600" s="2" t="s">
        <v>943</v>
      </c>
      <c r="OMJ600" s="2" t="s">
        <v>943</v>
      </c>
      <c r="OMK600" s="2" t="s">
        <v>943</v>
      </c>
      <c r="OML600" s="2" t="s">
        <v>943</v>
      </c>
      <c r="OMM600" s="2" t="s">
        <v>943</v>
      </c>
      <c r="OMN600" s="2" t="s">
        <v>943</v>
      </c>
      <c r="OMO600" s="2" t="s">
        <v>943</v>
      </c>
      <c r="OMP600" s="2" t="s">
        <v>943</v>
      </c>
      <c r="OMQ600" s="2" t="s">
        <v>943</v>
      </c>
      <c r="OMR600" s="2" t="s">
        <v>943</v>
      </c>
      <c r="OMS600" s="2" t="s">
        <v>943</v>
      </c>
      <c r="OMT600" s="2" t="s">
        <v>943</v>
      </c>
      <c r="OMU600" s="2" t="s">
        <v>943</v>
      </c>
      <c r="OMV600" s="2" t="s">
        <v>943</v>
      </c>
      <c r="OMW600" s="2" t="s">
        <v>943</v>
      </c>
      <c r="OMX600" s="2" t="s">
        <v>943</v>
      </c>
      <c r="OMY600" s="2" t="s">
        <v>943</v>
      </c>
      <c r="OMZ600" s="2" t="s">
        <v>943</v>
      </c>
      <c r="ONA600" s="2" t="s">
        <v>943</v>
      </c>
      <c r="ONB600" s="2" t="s">
        <v>943</v>
      </c>
      <c r="ONC600" s="2" t="s">
        <v>943</v>
      </c>
      <c r="OND600" s="2" t="s">
        <v>943</v>
      </c>
      <c r="ONE600" s="2" t="s">
        <v>943</v>
      </c>
      <c r="ONF600" s="2" t="s">
        <v>943</v>
      </c>
      <c r="ONG600" s="2" t="s">
        <v>943</v>
      </c>
      <c r="ONH600" s="2" t="s">
        <v>943</v>
      </c>
      <c r="ONI600" s="2" t="s">
        <v>943</v>
      </c>
      <c r="ONJ600" s="2" t="s">
        <v>943</v>
      </c>
      <c r="ONK600" s="2" t="s">
        <v>943</v>
      </c>
      <c r="ONL600" s="2" t="s">
        <v>943</v>
      </c>
      <c r="ONM600" s="2" t="s">
        <v>943</v>
      </c>
      <c r="ONN600" s="2" t="s">
        <v>943</v>
      </c>
      <c r="ONO600" s="2" t="s">
        <v>943</v>
      </c>
      <c r="ONP600" s="2" t="s">
        <v>943</v>
      </c>
      <c r="ONQ600" s="2" t="s">
        <v>943</v>
      </c>
      <c r="ONR600" s="2" t="s">
        <v>943</v>
      </c>
      <c r="ONS600" s="2" t="s">
        <v>943</v>
      </c>
      <c r="ONT600" s="2" t="s">
        <v>943</v>
      </c>
      <c r="ONU600" s="2" t="s">
        <v>943</v>
      </c>
      <c r="ONV600" s="2" t="s">
        <v>943</v>
      </c>
      <c r="ONW600" s="2" t="s">
        <v>943</v>
      </c>
      <c r="ONX600" s="2" t="s">
        <v>943</v>
      </c>
      <c r="ONY600" s="2" t="s">
        <v>943</v>
      </c>
      <c r="ONZ600" s="2" t="s">
        <v>943</v>
      </c>
      <c r="OOA600" s="2" t="s">
        <v>943</v>
      </c>
      <c r="OOB600" s="2" t="s">
        <v>943</v>
      </c>
      <c r="OOC600" s="2" t="s">
        <v>943</v>
      </c>
      <c r="OOD600" s="2" t="s">
        <v>943</v>
      </c>
      <c r="OOE600" s="2" t="s">
        <v>943</v>
      </c>
      <c r="OOF600" s="2" t="s">
        <v>943</v>
      </c>
      <c r="OOG600" s="2" t="s">
        <v>943</v>
      </c>
      <c r="OOH600" s="2" t="s">
        <v>943</v>
      </c>
      <c r="OOI600" s="2" t="s">
        <v>943</v>
      </c>
      <c r="OOJ600" s="2" t="s">
        <v>943</v>
      </c>
      <c r="OOK600" s="2" t="s">
        <v>943</v>
      </c>
      <c r="OOL600" s="2" t="s">
        <v>943</v>
      </c>
      <c r="OOM600" s="2" t="s">
        <v>943</v>
      </c>
      <c r="OON600" s="2" t="s">
        <v>943</v>
      </c>
      <c r="OOO600" s="2" t="s">
        <v>943</v>
      </c>
      <c r="OOP600" s="2" t="s">
        <v>943</v>
      </c>
      <c r="OOQ600" s="2" t="s">
        <v>943</v>
      </c>
      <c r="OOR600" s="2" t="s">
        <v>943</v>
      </c>
      <c r="OOS600" s="2" t="s">
        <v>943</v>
      </c>
      <c r="OOT600" s="2" t="s">
        <v>943</v>
      </c>
      <c r="OOU600" s="2" t="s">
        <v>943</v>
      </c>
      <c r="OOV600" s="2" t="s">
        <v>943</v>
      </c>
      <c r="OOW600" s="2" t="s">
        <v>943</v>
      </c>
      <c r="OOX600" s="2" t="s">
        <v>943</v>
      </c>
      <c r="OOY600" s="2" t="s">
        <v>943</v>
      </c>
      <c r="OOZ600" s="2" t="s">
        <v>943</v>
      </c>
      <c r="OPA600" s="2" t="s">
        <v>943</v>
      </c>
      <c r="OPB600" s="2" t="s">
        <v>943</v>
      </c>
      <c r="OPC600" s="2" t="s">
        <v>943</v>
      </c>
      <c r="OPD600" s="2" t="s">
        <v>943</v>
      </c>
      <c r="OPE600" s="2" t="s">
        <v>943</v>
      </c>
      <c r="OPF600" s="2" t="s">
        <v>943</v>
      </c>
      <c r="OPG600" s="2" t="s">
        <v>943</v>
      </c>
      <c r="OPH600" s="2" t="s">
        <v>943</v>
      </c>
      <c r="OPI600" s="2" t="s">
        <v>943</v>
      </c>
      <c r="OPJ600" s="2" t="s">
        <v>943</v>
      </c>
      <c r="OPK600" s="2" t="s">
        <v>943</v>
      </c>
      <c r="OPL600" s="2" t="s">
        <v>943</v>
      </c>
      <c r="OPM600" s="2" t="s">
        <v>943</v>
      </c>
      <c r="OPN600" s="2" t="s">
        <v>943</v>
      </c>
      <c r="OPO600" s="2" t="s">
        <v>943</v>
      </c>
      <c r="OPP600" s="2" t="s">
        <v>943</v>
      </c>
      <c r="OPQ600" s="2" t="s">
        <v>943</v>
      </c>
      <c r="OPR600" s="2" t="s">
        <v>943</v>
      </c>
      <c r="OPS600" s="2" t="s">
        <v>943</v>
      </c>
      <c r="OPT600" s="2" t="s">
        <v>943</v>
      </c>
      <c r="OPU600" s="2" t="s">
        <v>943</v>
      </c>
      <c r="OPV600" s="2" t="s">
        <v>943</v>
      </c>
      <c r="OPW600" s="2" t="s">
        <v>943</v>
      </c>
      <c r="OPX600" s="2" t="s">
        <v>943</v>
      </c>
      <c r="OPY600" s="2" t="s">
        <v>943</v>
      </c>
      <c r="OPZ600" s="2" t="s">
        <v>943</v>
      </c>
      <c r="OQA600" s="2" t="s">
        <v>943</v>
      </c>
      <c r="OQB600" s="2" t="s">
        <v>943</v>
      </c>
      <c r="OQC600" s="2" t="s">
        <v>943</v>
      </c>
      <c r="OQD600" s="2" t="s">
        <v>943</v>
      </c>
      <c r="OQE600" s="2" t="s">
        <v>943</v>
      </c>
      <c r="OQF600" s="2" t="s">
        <v>943</v>
      </c>
      <c r="OQG600" s="2" t="s">
        <v>943</v>
      </c>
      <c r="OQH600" s="2" t="s">
        <v>943</v>
      </c>
      <c r="OQI600" s="2" t="s">
        <v>943</v>
      </c>
      <c r="OQJ600" s="2" t="s">
        <v>943</v>
      </c>
      <c r="OQK600" s="2" t="s">
        <v>943</v>
      </c>
      <c r="OQL600" s="2" t="s">
        <v>943</v>
      </c>
      <c r="OQM600" s="2" t="s">
        <v>943</v>
      </c>
      <c r="OQN600" s="2" t="s">
        <v>943</v>
      </c>
      <c r="OQO600" s="2" t="s">
        <v>943</v>
      </c>
      <c r="OQP600" s="2" t="s">
        <v>943</v>
      </c>
      <c r="OQQ600" s="2" t="s">
        <v>943</v>
      </c>
      <c r="OQR600" s="2" t="s">
        <v>943</v>
      </c>
      <c r="OQS600" s="2" t="s">
        <v>943</v>
      </c>
      <c r="OQT600" s="2" t="s">
        <v>943</v>
      </c>
      <c r="OQU600" s="2" t="s">
        <v>943</v>
      </c>
      <c r="OQV600" s="2" t="s">
        <v>943</v>
      </c>
      <c r="OQW600" s="2" t="s">
        <v>943</v>
      </c>
      <c r="OQX600" s="2" t="s">
        <v>943</v>
      </c>
      <c r="OQY600" s="2" t="s">
        <v>943</v>
      </c>
      <c r="OQZ600" s="2" t="s">
        <v>943</v>
      </c>
      <c r="ORA600" s="2" t="s">
        <v>943</v>
      </c>
      <c r="ORB600" s="2" t="s">
        <v>943</v>
      </c>
      <c r="ORC600" s="2" t="s">
        <v>943</v>
      </c>
      <c r="ORD600" s="2" t="s">
        <v>943</v>
      </c>
      <c r="ORE600" s="2" t="s">
        <v>943</v>
      </c>
      <c r="ORF600" s="2" t="s">
        <v>943</v>
      </c>
      <c r="ORG600" s="2" t="s">
        <v>943</v>
      </c>
      <c r="ORH600" s="2" t="s">
        <v>943</v>
      </c>
      <c r="ORI600" s="2" t="s">
        <v>943</v>
      </c>
      <c r="ORJ600" s="2" t="s">
        <v>943</v>
      </c>
      <c r="ORK600" s="2" t="s">
        <v>943</v>
      </c>
      <c r="ORL600" s="2" t="s">
        <v>943</v>
      </c>
      <c r="ORM600" s="2" t="s">
        <v>943</v>
      </c>
      <c r="ORN600" s="2" t="s">
        <v>943</v>
      </c>
      <c r="ORO600" s="2" t="s">
        <v>943</v>
      </c>
      <c r="ORP600" s="2" t="s">
        <v>943</v>
      </c>
      <c r="ORQ600" s="2" t="s">
        <v>943</v>
      </c>
      <c r="ORR600" s="2" t="s">
        <v>943</v>
      </c>
      <c r="ORS600" s="2" t="s">
        <v>943</v>
      </c>
      <c r="ORT600" s="2" t="s">
        <v>943</v>
      </c>
      <c r="ORU600" s="2" t="s">
        <v>943</v>
      </c>
      <c r="ORV600" s="2" t="s">
        <v>943</v>
      </c>
      <c r="ORW600" s="2" t="s">
        <v>943</v>
      </c>
      <c r="ORX600" s="2" t="s">
        <v>943</v>
      </c>
      <c r="ORY600" s="2" t="s">
        <v>943</v>
      </c>
      <c r="ORZ600" s="2" t="s">
        <v>943</v>
      </c>
      <c r="OSA600" s="2" t="s">
        <v>943</v>
      </c>
      <c r="OSB600" s="2" t="s">
        <v>943</v>
      </c>
      <c r="OSC600" s="2" t="s">
        <v>943</v>
      </c>
      <c r="OSD600" s="2" t="s">
        <v>943</v>
      </c>
      <c r="OSE600" s="2" t="s">
        <v>943</v>
      </c>
      <c r="OSF600" s="2" t="s">
        <v>943</v>
      </c>
      <c r="OSG600" s="2" t="s">
        <v>943</v>
      </c>
      <c r="OSH600" s="2" t="s">
        <v>943</v>
      </c>
      <c r="OSI600" s="2" t="s">
        <v>943</v>
      </c>
      <c r="OSJ600" s="2" t="s">
        <v>943</v>
      </c>
      <c r="OSK600" s="2" t="s">
        <v>943</v>
      </c>
      <c r="OSL600" s="2" t="s">
        <v>943</v>
      </c>
      <c r="OSM600" s="2" t="s">
        <v>943</v>
      </c>
      <c r="OSN600" s="2" t="s">
        <v>943</v>
      </c>
      <c r="OSO600" s="2" t="s">
        <v>943</v>
      </c>
      <c r="OSP600" s="2" t="s">
        <v>943</v>
      </c>
      <c r="OSQ600" s="2" t="s">
        <v>943</v>
      </c>
      <c r="OSR600" s="2" t="s">
        <v>943</v>
      </c>
      <c r="OSS600" s="2" t="s">
        <v>943</v>
      </c>
      <c r="OST600" s="2" t="s">
        <v>943</v>
      </c>
      <c r="OSU600" s="2" t="s">
        <v>943</v>
      </c>
      <c r="OSV600" s="2" t="s">
        <v>943</v>
      </c>
      <c r="OSW600" s="2" t="s">
        <v>943</v>
      </c>
      <c r="OSX600" s="2" t="s">
        <v>943</v>
      </c>
      <c r="OSY600" s="2" t="s">
        <v>943</v>
      </c>
      <c r="OSZ600" s="2" t="s">
        <v>943</v>
      </c>
      <c r="OTA600" s="2" t="s">
        <v>943</v>
      </c>
      <c r="OTB600" s="2" t="s">
        <v>943</v>
      </c>
      <c r="OTC600" s="2" t="s">
        <v>943</v>
      </c>
      <c r="OTD600" s="2" t="s">
        <v>943</v>
      </c>
      <c r="OTE600" s="2" t="s">
        <v>943</v>
      </c>
      <c r="OTF600" s="2" t="s">
        <v>943</v>
      </c>
      <c r="OTG600" s="2" t="s">
        <v>943</v>
      </c>
      <c r="OTH600" s="2" t="s">
        <v>943</v>
      </c>
      <c r="OTI600" s="2" t="s">
        <v>943</v>
      </c>
      <c r="OTJ600" s="2" t="s">
        <v>943</v>
      </c>
      <c r="OTK600" s="2" t="s">
        <v>943</v>
      </c>
      <c r="OTL600" s="2" t="s">
        <v>943</v>
      </c>
      <c r="OTM600" s="2" t="s">
        <v>943</v>
      </c>
      <c r="OTN600" s="2" t="s">
        <v>943</v>
      </c>
      <c r="OTO600" s="2" t="s">
        <v>943</v>
      </c>
      <c r="OTP600" s="2" t="s">
        <v>943</v>
      </c>
      <c r="OTQ600" s="2" t="s">
        <v>943</v>
      </c>
      <c r="OTR600" s="2" t="s">
        <v>943</v>
      </c>
      <c r="OTS600" s="2" t="s">
        <v>943</v>
      </c>
      <c r="OTT600" s="2" t="s">
        <v>943</v>
      </c>
      <c r="OTU600" s="2" t="s">
        <v>943</v>
      </c>
      <c r="OTV600" s="2" t="s">
        <v>943</v>
      </c>
      <c r="OTW600" s="2" t="s">
        <v>943</v>
      </c>
      <c r="OTX600" s="2" t="s">
        <v>943</v>
      </c>
      <c r="OTY600" s="2" t="s">
        <v>943</v>
      </c>
      <c r="OTZ600" s="2" t="s">
        <v>943</v>
      </c>
      <c r="OUA600" s="2" t="s">
        <v>943</v>
      </c>
      <c r="OUB600" s="2" t="s">
        <v>943</v>
      </c>
      <c r="OUC600" s="2" t="s">
        <v>943</v>
      </c>
      <c r="OUD600" s="2" t="s">
        <v>943</v>
      </c>
      <c r="OUE600" s="2" t="s">
        <v>943</v>
      </c>
      <c r="OUF600" s="2" t="s">
        <v>943</v>
      </c>
      <c r="OUG600" s="2" t="s">
        <v>943</v>
      </c>
      <c r="OUH600" s="2" t="s">
        <v>943</v>
      </c>
      <c r="OUI600" s="2" t="s">
        <v>943</v>
      </c>
      <c r="OUJ600" s="2" t="s">
        <v>943</v>
      </c>
      <c r="OUK600" s="2" t="s">
        <v>943</v>
      </c>
      <c r="OUL600" s="2" t="s">
        <v>943</v>
      </c>
      <c r="OUM600" s="2" t="s">
        <v>943</v>
      </c>
      <c r="OUN600" s="2" t="s">
        <v>943</v>
      </c>
      <c r="OUO600" s="2" t="s">
        <v>943</v>
      </c>
      <c r="OUP600" s="2" t="s">
        <v>943</v>
      </c>
      <c r="OUQ600" s="2" t="s">
        <v>943</v>
      </c>
      <c r="OUR600" s="2" t="s">
        <v>943</v>
      </c>
      <c r="OUS600" s="2" t="s">
        <v>943</v>
      </c>
      <c r="OUT600" s="2" t="s">
        <v>943</v>
      </c>
      <c r="OUU600" s="2" t="s">
        <v>943</v>
      </c>
      <c r="OUV600" s="2" t="s">
        <v>943</v>
      </c>
      <c r="OUW600" s="2" t="s">
        <v>943</v>
      </c>
      <c r="OUX600" s="2" t="s">
        <v>943</v>
      </c>
      <c r="OUY600" s="2" t="s">
        <v>943</v>
      </c>
      <c r="OUZ600" s="2" t="s">
        <v>943</v>
      </c>
      <c r="OVA600" s="2" t="s">
        <v>943</v>
      </c>
      <c r="OVB600" s="2" t="s">
        <v>943</v>
      </c>
      <c r="OVC600" s="2" t="s">
        <v>943</v>
      </c>
      <c r="OVD600" s="2" t="s">
        <v>943</v>
      </c>
      <c r="OVE600" s="2" t="s">
        <v>943</v>
      </c>
      <c r="OVF600" s="2" t="s">
        <v>943</v>
      </c>
      <c r="OVG600" s="2" t="s">
        <v>943</v>
      </c>
      <c r="OVH600" s="2" t="s">
        <v>943</v>
      </c>
      <c r="OVI600" s="2" t="s">
        <v>943</v>
      </c>
      <c r="OVJ600" s="2" t="s">
        <v>943</v>
      </c>
      <c r="OVK600" s="2" t="s">
        <v>943</v>
      </c>
      <c r="OVL600" s="2" t="s">
        <v>943</v>
      </c>
      <c r="OVM600" s="2" t="s">
        <v>943</v>
      </c>
      <c r="OVN600" s="2" t="s">
        <v>943</v>
      </c>
      <c r="OVO600" s="2" t="s">
        <v>943</v>
      </c>
      <c r="OVP600" s="2" t="s">
        <v>943</v>
      </c>
      <c r="OVQ600" s="2" t="s">
        <v>943</v>
      </c>
      <c r="OVR600" s="2" t="s">
        <v>943</v>
      </c>
      <c r="OVS600" s="2" t="s">
        <v>943</v>
      </c>
      <c r="OVT600" s="2" t="s">
        <v>943</v>
      </c>
      <c r="OVU600" s="2" t="s">
        <v>943</v>
      </c>
      <c r="OVV600" s="2" t="s">
        <v>943</v>
      </c>
      <c r="OVW600" s="2" t="s">
        <v>943</v>
      </c>
      <c r="OVX600" s="2" t="s">
        <v>943</v>
      </c>
      <c r="OVY600" s="2" t="s">
        <v>943</v>
      </c>
      <c r="OVZ600" s="2" t="s">
        <v>943</v>
      </c>
      <c r="OWA600" s="2" t="s">
        <v>943</v>
      </c>
      <c r="OWB600" s="2" t="s">
        <v>943</v>
      </c>
      <c r="OWC600" s="2" t="s">
        <v>943</v>
      </c>
      <c r="OWD600" s="2" t="s">
        <v>943</v>
      </c>
      <c r="OWE600" s="2" t="s">
        <v>943</v>
      </c>
      <c r="OWF600" s="2" t="s">
        <v>943</v>
      </c>
      <c r="OWG600" s="2" t="s">
        <v>943</v>
      </c>
      <c r="OWH600" s="2" t="s">
        <v>943</v>
      </c>
      <c r="OWI600" s="2" t="s">
        <v>943</v>
      </c>
      <c r="OWJ600" s="2" t="s">
        <v>943</v>
      </c>
      <c r="OWK600" s="2" t="s">
        <v>943</v>
      </c>
      <c r="OWL600" s="2" t="s">
        <v>943</v>
      </c>
      <c r="OWM600" s="2" t="s">
        <v>943</v>
      </c>
      <c r="OWN600" s="2" t="s">
        <v>943</v>
      </c>
      <c r="OWO600" s="2" t="s">
        <v>943</v>
      </c>
      <c r="OWP600" s="2" t="s">
        <v>943</v>
      </c>
      <c r="OWQ600" s="2" t="s">
        <v>943</v>
      </c>
      <c r="OWR600" s="2" t="s">
        <v>943</v>
      </c>
      <c r="OWS600" s="2" t="s">
        <v>943</v>
      </c>
      <c r="OWT600" s="2" t="s">
        <v>943</v>
      </c>
      <c r="OWU600" s="2" t="s">
        <v>943</v>
      </c>
      <c r="OWV600" s="2" t="s">
        <v>943</v>
      </c>
      <c r="OWW600" s="2" t="s">
        <v>943</v>
      </c>
      <c r="OWX600" s="2" t="s">
        <v>943</v>
      </c>
      <c r="OWY600" s="2" t="s">
        <v>943</v>
      </c>
      <c r="OWZ600" s="2" t="s">
        <v>943</v>
      </c>
      <c r="OXA600" s="2" t="s">
        <v>943</v>
      </c>
      <c r="OXB600" s="2" t="s">
        <v>943</v>
      </c>
      <c r="OXC600" s="2" t="s">
        <v>943</v>
      </c>
      <c r="OXD600" s="2" t="s">
        <v>943</v>
      </c>
      <c r="OXE600" s="2" t="s">
        <v>943</v>
      </c>
      <c r="OXF600" s="2" t="s">
        <v>943</v>
      </c>
      <c r="OXG600" s="2" t="s">
        <v>943</v>
      </c>
      <c r="OXH600" s="2" t="s">
        <v>943</v>
      </c>
      <c r="OXI600" s="2" t="s">
        <v>943</v>
      </c>
      <c r="OXJ600" s="2" t="s">
        <v>943</v>
      </c>
      <c r="OXK600" s="2" t="s">
        <v>943</v>
      </c>
      <c r="OXL600" s="2" t="s">
        <v>943</v>
      </c>
      <c r="OXM600" s="2" t="s">
        <v>943</v>
      </c>
      <c r="OXN600" s="2" t="s">
        <v>943</v>
      </c>
      <c r="OXO600" s="2" t="s">
        <v>943</v>
      </c>
      <c r="OXP600" s="2" t="s">
        <v>943</v>
      </c>
      <c r="OXQ600" s="2" t="s">
        <v>943</v>
      </c>
      <c r="OXR600" s="2" t="s">
        <v>943</v>
      </c>
      <c r="OXS600" s="2" t="s">
        <v>943</v>
      </c>
      <c r="OXT600" s="2" t="s">
        <v>943</v>
      </c>
      <c r="OXU600" s="2" t="s">
        <v>943</v>
      </c>
      <c r="OXV600" s="2" t="s">
        <v>943</v>
      </c>
      <c r="OXW600" s="2" t="s">
        <v>943</v>
      </c>
      <c r="OXX600" s="2" t="s">
        <v>943</v>
      </c>
      <c r="OXY600" s="2" t="s">
        <v>943</v>
      </c>
      <c r="OXZ600" s="2" t="s">
        <v>943</v>
      </c>
      <c r="OYA600" s="2" t="s">
        <v>943</v>
      </c>
      <c r="OYB600" s="2" t="s">
        <v>943</v>
      </c>
      <c r="OYC600" s="2" t="s">
        <v>943</v>
      </c>
      <c r="OYD600" s="2" t="s">
        <v>943</v>
      </c>
      <c r="OYE600" s="2" t="s">
        <v>943</v>
      </c>
      <c r="OYF600" s="2" t="s">
        <v>943</v>
      </c>
      <c r="OYG600" s="2" t="s">
        <v>943</v>
      </c>
      <c r="OYH600" s="2" t="s">
        <v>943</v>
      </c>
      <c r="OYI600" s="2" t="s">
        <v>943</v>
      </c>
      <c r="OYJ600" s="2" t="s">
        <v>943</v>
      </c>
      <c r="OYK600" s="2" t="s">
        <v>943</v>
      </c>
      <c r="OYL600" s="2" t="s">
        <v>943</v>
      </c>
      <c r="OYM600" s="2" t="s">
        <v>943</v>
      </c>
      <c r="OYN600" s="2" t="s">
        <v>943</v>
      </c>
      <c r="OYO600" s="2" t="s">
        <v>943</v>
      </c>
      <c r="OYP600" s="2" t="s">
        <v>943</v>
      </c>
      <c r="OYQ600" s="2" t="s">
        <v>943</v>
      </c>
      <c r="OYR600" s="2" t="s">
        <v>943</v>
      </c>
      <c r="OYS600" s="2" t="s">
        <v>943</v>
      </c>
      <c r="OYT600" s="2" t="s">
        <v>943</v>
      </c>
      <c r="OYU600" s="2" t="s">
        <v>943</v>
      </c>
      <c r="OYV600" s="2" t="s">
        <v>943</v>
      </c>
      <c r="OYW600" s="2" t="s">
        <v>943</v>
      </c>
      <c r="OYX600" s="2" t="s">
        <v>943</v>
      </c>
      <c r="OYY600" s="2" t="s">
        <v>943</v>
      </c>
      <c r="OYZ600" s="2" t="s">
        <v>943</v>
      </c>
      <c r="OZA600" s="2" t="s">
        <v>943</v>
      </c>
      <c r="OZB600" s="2" t="s">
        <v>943</v>
      </c>
      <c r="OZC600" s="2" t="s">
        <v>943</v>
      </c>
      <c r="OZD600" s="2" t="s">
        <v>943</v>
      </c>
      <c r="OZE600" s="2" t="s">
        <v>943</v>
      </c>
      <c r="OZF600" s="2" t="s">
        <v>943</v>
      </c>
      <c r="OZG600" s="2" t="s">
        <v>943</v>
      </c>
      <c r="OZH600" s="2" t="s">
        <v>943</v>
      </c>
      <c r="OZI600" s="2" t="s">
        <v>943</v>
      </c>
      <c r="OZJ600" s="2" t="s">
        <v>943</v>
      </c>
      <c r="OZK600" s="2" t="s">
        <v>943</v>
      </c>
      <c r="OZL600" s="2" t="s">
        <v>943</v>
      </c>
      <c r="OZM600" s="2" t="s">
        <v>943</v>
      </c>
      <c r="OZN600" s="2" t="s">
        <v>943</v>
      </c>
      <c r="OZO600" s="2" t="s">
        <v>943</v>
      </c>
      <c r="OZP600" s="2" t="s">
        <v>943</v>
      </c>
      <c r="OZQ600" s="2" t="s">
        <v>943</v>
      </c>
      <c r="OZR600" s="2" t="s">
        <v>943</v>
      </c>
      <c r="OZS600" s="2" t="s">
        <v>943</v>
      </c>
      <c r="OZT600" s="2" t="s">
        <v>943</v>
      </c>
      <c r="OZU600" s="2" t="s">
        <v>943</v>
      </c>
      <c r="OZV600" s="2" t="s">
        <v>943</v>
      </c>
      <c r="OZW600" s="2" t="s">
        <v>943</v>
      </c>
      <c r="OZX600" s="2" t="s">
        <v>943</v>
      </c>
      <c r="OZY600" s="2" t="s">
        <v>943</v>
      </c>
      <c r="OZZ600" s="2" t="s">
        <v>943</v>
      </c>
      <c r="PAA600" s="2" t="s">
        <v>943</v>
      </c>
      <c r="PAB600" s="2" t="s">
        <v>943</v>
      </c>
      <c r="PAC600" s="2" t="s">
        <v>943</v>
      </c>
      <c r="PAD600" s="2" t="s">
        <v>943</v>
      </c>
      <c r="PAE600" s="2" t="s">
        <v>943</v>
      </c>
      <c r="PAF600" s="2" t="s">
        <v>943</v>
      </c>
      <c r="PAG600" s="2" t="s">
        <v>943</v>
      </c>
      <c r="PAH600" s="2" t="s">
        <v>943</v>
      </c>
      <c r="PAI600" s="2" t="s">
        <v>943</v>
      </c>
      <c r="PAJ600" s="2" t="s">
        <v>943</v>
      </c>
      <c r="PAK600" s="2" t="s">
        <v>943</v>
      </c>
      <c r="PAL600" s="2" t="s">
        <v>943</v>
      </c>
      <c r="PAM600" s="2" t="s">
        <v>943</v>
      </c>
      <c r="PAN600" s="2" t="s">
        <v>943</v>
      </c>
      <c r="PAO600" s="2" t="s">
        <v>943</v>
      </c>
      <c r="PAP600" s="2" t="s">
        <v>943</v>
      </c>
      <c r="PAQ600" s="2" t="s">
        <v>943</v>
      </c>
      <c r="PAR600" s="2" t="s">
        <v>943</v>
      </c>
      <c r="PAS600" s="2" t="s">
        <v>943</v>
      </c>
      <c r="PAT600" s="2" t="s">
        <v>943</v>
      </c>
      <c r="PAU600" s="2" t="s">
        <v>943</v>
      </c>
      <c r="PAV600" s="2" t="s">
        <v>943</v>
      </c>
      <c r="PAW600" s="2" t="s">
        <v>943</v>
      </c>
      <c r="PAX600" s="2" t="s">
        <v>943</v>
      </c>
      <c r="PAY600" s="2" t="s">
        <v>943</v>
      </c>
      <c r="PAZ600" s="2" t="s">
        <v>943</v>
      </c>
      <c r="PBA600" s="2" t="s">
        <v>943</v>
      </c>
      <c r="PBB600" s="2" t="s">
        <v>943</v>
      </c>
      <c r="PBC600" s="2" t="s">
        <v>943</v>
      </c>
      <c r="PBD600" s="2" t="s">
        <v>943</v>
      </c>
      <c r="PBE600" s="2" t="s">
        <v>943</v>
      </c>
      <c r="PBF600" s="2" t="s">
        <v>943</v>
      </c>
      <c r="PBG600" s="2" t="s">
        <v>943</v>
      </c>
      <c r="PBH600" s="2" t="s">
        <v>943</v>
      </c>
      <c r="PBI600" s="2" t="s">
        <v>943</v>
      </c>
      <c r="PBJ600" s="2" t="s">
        <v>943</v>
      </c>
      <c r="PBK600" s="2" t="s">
        <v>943</v>
      </c>
      <c r="PBL600" s="2" t="s">
        <v>943</v>
      </c>
      <c r="PBM600" s="2" t="s">
        <v>943</v>
      </c>
      <c r="PBN600" s="2" t="s">
        <v>943</v>
      </c>
      <c r="PBO600" s="2" t="s">
        <v>943</v>
      </c>
      <c r="PBP600" s="2" t="s">
        <v>943</v>
      </c>
      <c r="PBQ600" s="2" t="s">
        <v>943</v>
      </c>
      <c r="PBR600" s="2" t="s">
        <v>943</v>
      </c>
      <c r="PBS600" s="2" t="s">
        <v>943</v>
      </c>
      <c r="PBT600" s="2" t="s">
        <v>943</v>
      </c>
      <c r="PBU600" s="2" t="s">
        <v>943</v>
      </c>
      <c r="PBV600" s="2" t="s">
        <v>943</v>
      </c>
      <c r="PBW600" s="2" t="s">
        <v>943</v>
      </c>
      <c r="PBX600" s="2" t="s">
        <v>943</v>
      </c>
      <c r="PBY600" s="2" t="s">
        <v>943</v>
      </c>
      <c r="PBZ600" s="2" t="s">
        <v>943</v>
      </c>
      <c r="PCA600" s="2" t="s">
        <v>943</v>
      </c>
      <c r="PCB600" s="2" t="s">
        <v>943</v>
      </c>
      <c r="PCC600" s="2" t="s">
        <v>943</v>
      </c>
      <c r="PCD600" s="2" t="s">
        <v>943</v>
      </c>
      <c r="PCE600" s="2" t="s">
        <v>943</v>
      </c>
      <c r="PCF600" s="2" t="s">
        <v>943</v>
      </c>
      <c r="PCG600" s="2" t="s">
        <v>943</v>
      </c>
      <c r="PCH600" s="2" t="s">
        <v>943</v>
      </c>
      <c r="PCI600" s="2" t="s">
        <v>943</v>
      </c>
      <c r="PCJ600" s="2" t="s">
        <v>943</v>
      </c>
      <c r="PCK600" s="2" t="s">
        <v>943</v>
      </c>
      <c r="PCL600" s="2" t="s">
        <v>943</v>
      </c>
      <c r="PCM600" s="2" t="s">
        <v>943</v>
      </c>
      <c r="PCN600" s="2" t="s">
        <v>943</v>
      </c>
      <c r="PCO600" s="2" t="s">
        <v>943</v>
      </c>
      <c r="PCP600" s="2" t="s">
        <v>943</v>
      </c>
      <c r="PCQ600" s="2" t="s">
        <v>943</v>
      </c>
      <c r="PCR600" s="2" t="s">
        <v>943</v>
      </c>
      <c r="PCS600" s="2" t="s">
        <v>943</v>
      </c>
      <c r="PCT600" s="2" t="s">
        <v>943</v>
      </c>
      <c r="PCU600" s="2" t="s">
        <v>943</v>
      </c>
      <c r="PCV600" s="2" t="s">
        <v>943</v>
      </c>
      <c r="PCW600" s="2" t="s">
        <v>943</v>
      </c>
      <c r="PCX600" s="2" t="s">
        <v>943</v>
      </c>
      <c r="PCY600" s="2" t="s">
        <v>943</v>
      </c>
      <c r="PCZ600" s="2" t="s">
        <v>943</v>
      </c>
      <c r="PDA600" s="2" t="s">
        <v>943</v>
      </c>
      <c r="PDB600" s="2" t="s">
        <v>943</v>
      </c>
      <c r="PDC600" s="2" t="s">
        <v>943</v>
      </c>
      <c r="PDD600" s="2" t="s">
        <v>943</v>
      </c>
      <c r="PDE600" s="2" t="s">
        <v>943</v>
      </c>
      <c r="PDF600" s="2" t="s">
        <v>943</v>
      </c>
      <c r="PDG600" s="2" t="s">
        <v>943</v>
      </c>
      <c r="PDH600" s="2" t="s">
        <v>943</v>
      </c>
      <c r="PDI600" s="2" t="s">
        <v>943</v>
      </c>
      <c r="PDJ600" s="2" t="s">
        <v>943</v>
      </c>
      <c r="PDK600" s="2" t="s">
        <v>943</v>
      </c>
      <c r="PDL600" s="2" t="s">
        <v>943</v>
      </c>
      <c r="PDM600" s="2" t="s">
        <v>943</v>
      </c>
      <c r="PDN600" s="2" t="s">
        <v>943</v>
      </c>
      <c r="PDO600" s="2" t="s">
        <v>943</v>
      </c>
      <c r="PDP600" s="2" t="s">
        <v>943</v>
      </c>
      <c r="PDQ600" s="2" t="s">
        <v>943</v>
      </c>
      <c r="PDR600" s="2" t="s">
        <v>943</v>
      </c>
      <c r="PDS600" s="2" t="s">
        <v>943</v>
      </c>
      <c r="PDT600" s="2" t="s">
        <v>943</v>
      </c>
      <c r="PDU600" s="2" t="s">
        <v>943</v>
      </c>
      <c r="PDV600" s="2" t="s">
        <v>943</v>
      </c>
      <c r="PDW600" s="2" t="s">
        <v>943</v>
      </c>
      <c r="PDX600" s="2" t="s">
        <v>943</v>
      </c>
      <c r="PDY600" s="2" t="s">
        <v>943</v>
      </c>
      <c r="PDZ600" s="2" t="s">
        <v>943</v>
      </c>
      <c r="PEA600" s="2" t="s">
        <v>943</v>
      </c>
      <c r="PEB600" s="2" t="s">
        <v>943</v>
      </c>
      <c r="PEC600" s="2" t="s">
        <v>943</v>
      </c>
      <c r="PED600" s="2" t="s">
        <v>943</v>
      </c>
      <c r="PEE600" s="2" t="s">
        <v>943</v>
      </c>
      <c r="PEF600" s="2" t="s">
        <v>943</v>
      </c>
      <c r="PEG600" s="2" t="s">
        <v>943</v>
      </c>
      <c r="PEH600" s="2" t="s">
        <v>943</v>
      </c>
      <c r="PEI600" s="2" t="s">
        <v>943</v>
      </c>
      <c r="PEJ600" s="2" t="s">
        <v>943</v>
      </c>
      <c r="PEK600" s="2" t="s">
        <v>943</v>
      </c>
      <c r="PEL600" s="2" t="s">
        <v>943</v>
      </c>
      <c r="PEM600" s="2" t="s">
        <v>943</v>
      </c>
      <c r="PEN600" s="2" t="s">
        <v>943</v>
      </c>
      <c r="PEO600" s="2" t="s">
        <v>943</v>
      </c>
      <c r="PEP600" s="2" t="s">
        <v>943</v>
      </c>
      <c r="PEQ600" s="2" t="s">
        <v>943</v>
      </c>
      <c r="PER600" s="2" t="s">
        <v>943</v>
      </c>
      <c r="PES600" s="2" t="s">
        <v>943</v>
      </c>
      <c r="PET600" s="2" t="s">
        <v>943</v>
      </c>
      <c r="PEU600" s="2" t="s">
        <v>943</v>
      </c>
      <c r="PEV600" s="2" t="s">
        <v>943</v>
      </c>
      <c r="PEW600" s="2" t="s">
        <v>943</v>
      </c>
      <c r="PEX600" s="2" t="s">
        <v>943</v>
      </c>
      <c r="PEY600" s="2" t="s">
        <v>943</v>
      </c>
      <c r="PEZ600" s="2" t="s">
        <v>943</v>
      </c>
      <c r="PFA600" s="2" t="s">
        <v>943</v>
      </c>
      <c r="PFB600" s="2" t="s">
        <v>943</v>
      </c>
      <c r="PFC600" s="2" t="s">
        <v>943</v>
      </c>
      <c r="PFD600" s="2" t="s">
        <v>943</v>
      </c>
      <c r="PFE600" s="2" t="s">
        <v>943</v>
      </c>
      <c r="PFF600" s="2" t="s">
        <v>943</v>
      </c>
      <c r="PFG600" s="2" t="s">
        <v>943</v>
      </c>
      <c r="PFH600" s="2" t="s">
        <v>943</v>
      </c>
      <c r="PFI600" s="2" t="s">
        <v>943</v>
      </c>
      <c r="PFJ600" s="2" t="s">
        <v>943</v>
      </c>
      <c r="PFK600" s="2" t="s">
        <v>943</v>
      </c>
      <c r="PFL600" s="2" t="s">
        <v>943</v>
      </c>
      <c r="PFM600" s="2" t="s">
        <v>943</v>
      </c>
      <c r="PFN600" s="2" t="s">
        <v>943</v>
      </c>
      <c r="PFO600" s="2" t="s">
        <v>943</v>
      </c>
      <c r="PFP600" s="2" t="s">
        <v>943</v>
      </c>
      <c r="PFQ600" s="2" t="s">
        <v>943</v>
      </c>
      <c r="PFR600" s="2" t="s">
        <v>943</v>
      </c>
      <c r="PFS600" s="2" t="s">
        <v>943</v>
      </c>
      <c r="PFT600" s="2" t="s">
        <v>943</v>
      </c>
      <c r="PFU600" s="2" t="s">
        <v>943</v>
      </c>
      <c r="PFV600" s="2" t="s">
        <v>943</v>
      </c>
      <c r="PFW600" s="2" t="s">
        <v>943</v>
      </c>
      <c r="PFX600" s="2" t="s">
        <v>943</v>
      </c>
      <c r="PFY600" s="2" t="s">
        <v>943</v>
      </c>
      <c r="PFZ600" s="2" t="s">
        <v>943</v>
      </c>
      <c r="PGA600" s="2" t="s">
        <v>943</v>
      </c>
      <c r="PGB600" s="2" t="s">
        <v>943</v>
      </c>
      <c r="PGC600" s="2" t="s">
        <v>943</v>
      </c>
      <c r="PGD600" s="2" t="s">
        <v>943</v>
      </c>
      <c r="PGE600" s="2" t="s">
        <v>943</v>
      </c>
      <c r="PGF600" s="2" t="s">
        <v>943</v>
      </c>
      <c r="PGG600" s="2" t="s">
        <v>943</v>
      </c>
      <c r="PGH600" s="2" t="s">
        <v>943</v>
      </c>
      <c r="PGI600" s="2" t="s">
        <v>943</v>
      </c>
      <c r="PGJ600" s="2" t="s">
        <v>943</v>
      </c>
      <c r="PGK600" s="2" t="s">
        <v>943</v>
      </c>
      <c r="PGL600" s="2" t="s">
        <v>943</v>
      </c>
      <c r="PGM600" s="2" t="s">
        <v>943</v>
      </c>
      <c r="PGN600" s="2" t="s">
        <v>943</v>
      </c>
      <c r="PGO600" s="2" t="s">
        <v>943</v>
      </c>
      <c r="PGP600" s="2" t="s">
        <v>943</v>
      </c>
      <c r="PGQ600" s="2" t="s">
        <v>943</v>
      </c>
      <c r="PGR600" s="2" t="s">
        <v>943</v>
      </c>
      <c r="PGS600" s="2" t="s">
        <v>943</v>
      </c>
      <c r="PGT600" s="2" t="s">
        <v>943</v>
      </c>
      <c r="PGU600" s="2" t="s">
        <v>943</v>
      </c>
      <c r="PGV600" s="2" t="s">
        <v>943</v>
      </c>
      <c r="PGW600" s="2" t="s">
        <v>943</v>
      </c>
      <c r="PGX600" s="2" t="s">
        <v>943</v>
      </c>
      <c r="PGY600" s="2" t="s">
        <v>943</v>
      </c>
      <c r="PGZ600" s="2" t="s">
        <v>943</v>
      </c>
      <c r="PHA600" s="2" t="s">
        <v>943</v>
      </c>
      <c r="PHB600" s="2" t="s">
        <v>943</v>
      </c>
      <c r="PHC600" s="2" t="s">
        <v>943</v>
      </c>
      <c r="PHD600" s="2" t="s">
        <v>943</v>
      </c>
      <c r="PHE600" s="2" t="s">
        <v>943</v>
      </c>
      <c r="PHF600" s="2" t="s">
        <v>943</v>
      </c>
      <c r="PHG600" s="2" t="s">
        <v>943</v>
      </c>
      <c r="PHH600" s="2" t="s">
        <v>943</v>
      </c>
      <c r="PHI600" s="2" t="s">
        <v>943</v>
      </c>
      <c r="PHJ600" s="2" t="s">
        <v>943</v>
      </c>
      <c r="PHK600" s="2" t="s">
        <v>943</v>
      </c>
      <c r="PHL600" s="2" t="s">
        <v>943</v>
      </c>
      <c r="PHM600" s="2" t="s">
        <v>943</v>
      </c>
      <c r="PHN600" s="2" t="s">
        <v>943</v>
      </c>
      <c r="PHO600" s="2" t="s">
        <v>943</v>
      </c>
      <c r="PHP600" s="2" t="s">
        <v>943</v>
      </c>
      <c r="PHQ600" s="2" t="s">
        <v>943</v>
      </c>
      <c r="PHR600" s="2" t="s">
        <v>943</v>
      </c>
      <c r="PHS600" s="2" t="s">
        <v>943</v>
      </c>
      <c r="PHT600" s="2" t="s">
        <v>943</v>
      </c>
      <c r="PHU600" s="2" t="s">
        <v>943</v>
      </c>
      <c r="PHV600" s="2" t="s">
        <v>943</v>
      </c>
      <c r="PHW600" s="2" t="s">
        <v>943</v>
      </c>
      <c r="PHX600" s="2" t="s">
        <v>943</v>
      </c>
      <c r="PHY600" s="2" t="s">
        <v>943</v>
      </c>
      <c r="PHZ600" s="2" t="s">
        <v>943</v>
      </c>
      <c r="PIA600" s="2" t="s">
        <v>943</v>
      </c>
      <c r="PIB600" s="2" t="s">
        <v>943</v>
      </c>
      <c r="PIC600" s="2" t="s">
        <v>943</v>
      </c>
      <c r="PID600" s="2" t="s">
        <v>943</v>
      </c>
      <c r="PIE600" s="2" t="s">
        <v>943</v>
      </c>
      <c r="PIF600" s="2" t="s">
        <v>943</v>
      </c>
      <c r="PIG600" s="2" t="s">
        <v>943</v>
      </c>
      <c r="PIH600" s="2" t="s">
        <v>943</v>
      </c>
      <c r="PII600" s="2" t="s">
        <v>943</v>
      </c>
      <c r="PIJ600" s="2" t="s">
        <v>943</v>
      </c>
      <c r="PIK600" s="2" t="s">
        <v>943</v>
      </c>
      <c r="PIL600" s="2" t="s">
        <v>943</v>
      </c>
      <c r="PIM600" s="2" t="s">
        <v>943</v>
      </c>
      <c r="PIN600" s="2" t="s">
        <v>943</v>
      </c>
      <c r="PIO600" s="2" t="s">
        <v>943</v>
      </c>
      <c r="PIP600" s="2" t="s">
        <v>943</v>
      </c>
      <c r="PIQ600" s="2" t="s">
        <v>943</v>
      </c>
      <c r="PIR600" s="2" t="s">
        <v>943</v>
      </c>
      <c r="PIS600" s="2" t="s">
        <v>943</v>
      </c>
      <c r="PIT600" s="2" t="s">
        <v>943</v>
      </c>
      <c r="PIU600" s="2" t="s">
        <v>943</v>
      </c>
      <c r="PIV600" s="2" t="s">
        <v>943</v>
      </c>
      <c r="PIW600" s="2" t="s">
        <v>943</v>
      </c>
      <c r="PIX600" s="2" t="s">
        <v>943</v>
      </c>
      <c r="PIY600" s="2" t="s">
        <v>943</v>
      </c>
      <c r="PIZ600" s="2" t="s">
        <v>943</v>
      </c>
      <c r="PJA600" s="2" t="s">
        <v>943</v>
      </c>
      <c r="PJB600" s="2" t="s">
        <v>943</v>
      </c>
      <c r="PJC600" s="2" t="s">
        <v>943</v>
      </c>
      <c r="PJD600" s="2" t="s">
        <v>943</v>
      </c>
      <c r="PJE600" s="2" t="s">
        <v>943</v>
      </c>
      <c r="PJF600" s="2" t="s">
        <v>943</v>
      </c>
      <c r="PJG600" s="2" t="s">
        <v>943</v>
      </c>
      <c r="PJH600" s="2" t="s">
        <v>943</v>
      </c>
      <c r="PJI600" s="2" t="s">
        <v>943</v>
      </c>
      <c r="PJJ600" s="2" t="s">
        <v>943</v>
      </c>
      <c r="PJK600" s="2" t="s">
        <v>943</v>
      </c>
      <c r="PJL600" s="2" t="s">
        <v>943</v>
      </c>
      <c r="PJM600" s="2" t="s">
        <v>943</v>
      </c>
      <c r="PJN600" s="2" t="s">
        <v>943</v>
      </c>
      <c r="PJO600" s="2" t="s">
        <v>943</v>
      </c>
      <c r="PJP600" s="2" t="s">
        <v>943</v>
      </c>
      <c r="PJQ600" s="2" t="s">
        <v>943</v>
      </c>
      <c r="PJR600" s="2" t="s">
        <v>943</v>
      </c>
      <c r="PJS600" s="2" t="s">
        <v>943</v>
      </c>
      <c r="PJT600" s="2" t="s">
        <v>943</v>
      </c>
      <c r="PJU600" s="2" t="s">
        <v>943</v>
      </c>
      <c r="PJV600" s="2" t="s">
        <v>943</v>
      </c>
      <c r="PJW600" s="2" t="s">
        <v>943</v>
      </c>
      <c r="PJX600" s="2" t="s">
        <v>943</v>
      </c>
      <c r="PJY600" s="2" t="s">
        <v>943</v>
      </c>
      <c r="PJZ600" s="2" t="s">
        <v>943</v>
      </c>
      <c r="PKA600" s="2" t="s">
        <v>943</v>
      </c>
      <c r="PKB600" s="2" t="s">
        <v>943</v>
      </c>
      <c r="PKC600" s="2" t="s">
        <v>943</v>
      </c>
      <c r="PKD600" s="2" t="s">
        <v>943</v>
      </c>
      <c r="PKE600" s="2" t="s">
        <v>943</v>
      </c>
      <c r="PKF600" s="2" t="s">
        <v>943</v>
      </c>
      <c r="PKG600" s="2" t="s">
        <v>943</v>
      </c>
      <c r="PKH600" s="2" t="s">
        <v>943</v>
      </c>
      <c r="PKI600" s="2" t="s">
        <v>943</v>
      </c>
      <c r="PKJ600" s="2" t="s">
        <v>943</v>
      </c>
      <c r="PKK600" s="2" t="s">
        <v>943</v>
      </c>
      <c r="PKL600" s="2" t="s">
        <v>943</v>
      </c>
      <c r="PKM600" s="2" t="s">
        <v>943</v>
      </c>
      <c r="PKN600" s="2" t="s">
        <v>943</v>
      </c>
      <c r="PKO600" s="2" t="s">
        <v>943</v>
      </c>
      <c r="PKP600" s="2" t="s">
        <v>943</v>
      </c>
      <c r="PKQ600" s="2" t="s">
        <v>943</v>
      </c>
      <c r="PKR600" s="2" t="s">
        <v>943</v>
      </c>
      <c r="PKS600" s="2" t="s">
        <v>943</v>
      </c>
      <c r="PKT600" s="2" t="s">
        <v>943</v>
      </c>
      <c r="PKU600" s="2" t="s">
        <v>943</v>
      </c>
      <c r="PKV600" s="2" t="s">
        <v>943</v>
      </c>
      <c r="PKW600" s="2" t="s">
        <v>943</v>
      </c>
      <c r="PKX600" s="2" t="s">
        <v>943</v>
      </c>
      <c r="PKY600" s="2" t="s">
        <v>943</v>
      </c>
      <c r="PKZ600" s="2" t="s">
        <v>943</v>
      </c>
      <c r="PLA600" s="2" t="s">
        <v>943</v>
      </c>
      <c r="PLB600" s="2" t="s">
        <v>943</v>
      </c>
      <c r="PLC600" s="2" t="s">
        <v>943</v>
      </c>
      <c r="PLD600" s="2" t="s">
        <v>943</v>
      </c>
      <c r="PLE600" s="2" t="s">
        <v>943</v>
      </c>
      <c r="PLF600" s="2" t="s">
        <v>943</v>
      </c>
      <c r="PLG600" s="2" t="s">
        <v>943</v>
      </c>
      <c r="PLH600" s="2" t="s">
        <v>943</v>
      </c>
      <c r="PLI600" s="2" t="s">
        <v>943</v>
      </c>
      <c r="PLJ600" s="2" t="s">
        <v>943</v>
      </c>
      <c r="PLK600" s="2" t="s">
        <v>943</v>
      </c>
      <c r="PLL600" s="2" t="s">
        <v>943</v>
      </c>
      <c r="PLM600" s="2" t="s">
        <v>943</v>
      </c>
      <c r="PLN600" s="2" t="s">
        <v>943</v>
      </c>
      <c r="PLO600" s="2" t="s">
        <v>943</v>
      </c>
      <c r="PLP600" s="2" t="s">
        <v>943</v>
      </c>
      <c r="PLQ600" s="2" t="s">
        <v>943</v>
      </c>
      <c r="PLR600" s="2" t="s">
        <v>943</v>
      </c>
      <c r="PLS600" s="2" t="s">
        <v>943</v>
      </c>
      <c r="PLT600" s="2" t="s">
        <v>943</v>
      </c>
      <c r="PLU600" s="2" t="s">
        <v>943</v>
      </c>
      <c r="PLV600" s="2" t="s">
        <v>943</v>
      </c>
      <c r="PLW600" s="2" t="s">
        <v>943</v>
      </c>
      <c r="PLX600" s="2" t="s">
        <v>943</v>
      </c>
      <c r="PLY600" s="2" t="s">
        <v>943</v>
      </c>
      <c r="PLZ600" s="2" t="s">
        <v>943</v>
      </c>
      <c r="PMA600" s="2" t="s">
        <v>943</v>
      </c>
      <c r="PMB600" s="2" t="s">
        <v>943</v>
      </c>
      <c r="PMC600" s="2" t="s">
        <v>943</v>
      </c>
      <c r="PMD600" s="2" t="s">
        <v>943</v>
      </c>
      <c r="PME600" s="2" t="s">
        <v>943</v>
      </c>
      <c r="PMF600" s="2" t="s">
        <v>943</v>
      </c>
      <c r="PMG600" s="2" t="s">
        <v>943</v>
      </c>
      <c r="PMH600" s="2" t="s">
        <v>943</v>
      </c>
      <c r="PMI600" s="2" t="s">
        <v>943</v>
      </c>
      <c r="PMJ600" s="2" t="s">
        <v>943</v>
      </c>
      <c r="PMK600" s="2" t="s">
        <v>943</v>
      </c>
      <c r="PML600" s="2" t="s">
        <v>943</v>
      </c>
      <c r="PMM600" s="2" t="s">
        <v>943</v>
      </c>
      <c r="PMN600" s="2" t="s">
        <v>943</v>
      </c>
      <c r="PMO600" s="2" t="s">
        <v>943</v>
      </c>
      <c r="PMP600" s="2" t="s">
        <v>943</v>
      </c>
      <c r="PMQ600" s="2" t="s">
        <v>943</v>
      </c>
      <c r="PMR600" s="2" t="s">
        <v>943</v>
      </c>
      <c r="PMS600" s="2" t="s">
        <v>943</v>
      </c>
      <c r="PMT600" s="2" t="s">
        <v>943</v>
      </c>
      <c r="PMU600" s="2" t="s">
        <v>943</v>
      </c>
      <c r="PMV600" s="2" t="s">
        <v>943</v>
      </c>
      <c r="PMW600" s="2" t="s">
        <v>943</v>
      </c>
      <c r="PMX600" s="2" t="s">
        <v>943</v>
      </c>
      <c r="PMY600" s="2" t="s">
        <v>943</v>
      </c>
      <c r="PMZ600" s="2" t="s">
        <v>943</v>
      </c>
      <c r="PNA600" s="2" t="s">
        <v>943</v>
      </c>
      <c r="PNB600" s="2" t="s">
        <v>943</v>
      </c>
      <c r="PNC600" s="2" t="s">
        <v>943</v>
      </c>
      <c r="PND600" s="2" t="s">
        <v>943</v>
      </c>
      <c r="PNE600" s="2" t="s">
        <v>943</v>
      </c>
      <c r="PNF600" s="2" t="s">
        <v>943</v>
      </c>
      <c r="PNG600" s="2" t="s">
        <v>943</v>
      </c>
      <c r="PNH600" s="2" t="s">
        <v>943</v>
      </c>
      <c r="PNI600" s="2" t="s">
        <v>943</v>
      </c>
      <c r="PNJ600" s="2" t="s">
        <v>943</v>
      </c>
      <c r="PNK600" s="2" t="s">
        <v>943</v>
      </c>
      <c r="PNL600" s="2" t="s">
        <v>943</v>
      </c>
      <c r="PNM600" s="2" t="s">
        <v>943</v>
      </c>
      <c r="PNN600" s="2" t="s">
        <v>943</v>
      </c>
      <c r="PNO600" s="2" t="s">
        <v>943</v>
      </c>
      <c r="PNP600" s="2" t="s">
        <v>943</v>
      </c>
      <c r="PNQ600" s="2" t="s">
        <v>943</v>
      </c>
      <c r="PNR600" s="2" t="s">
        <v>943</v>
      </c>
      <c r="PNS600" s="2" t="s">
        <v>943</v>
      </c>
      <c r="PNT600" s="2" t="s">
        <v>943</v>
      </c>
      <c r="PNU600" s="2" t="s">
        <v>943</v>
      </c>
      <c r="PNV600" s="2" t="s">
        <v>943</v>
      </c>
      <c r="PNW600" s="2" t="s">
        <v>943</v>
      </c>
      <c r="PNX600" s="2" t="s">
        <v>943</v>
      </c>
      <c r="PNY600" s="2" t="s">
        <v>943</v>
      </c>
      <c r="PNZ600" s="2" t="s">
        <v>943</v>
      </c>
      <c r="POA600" s="2" t="s">
        <v>943</v>
      </c>
      <c r="POB600" s="2" t="s">
        <v>943</v>
      </c>
      <c r="POC600" s="2" t="s">
        <v>943</v>
      </c>
      <c r="POD600" s="2" t="s">
        <v>943</v>
      </c>
      <c r="POE600" s="2" t="s">
        <v>943</v>
      </c>
      <c r="POF600" s="2" t="s">
        <v>943</v>
      </c>
      <c r="POG600" s="2" t="s">
        <v>943</v>
      </c>
      <c r="POH600" s="2" t="s">
        <v>943</v>
      </c>
      <c r="POI600" s="2" t="s">
        <v>943</v>
      </c>
      <c r="POJ600" s="2" t="s">
        <v>943</v>
      </c>
      <c r="POK600" s="2" t="s">
        <v>943</v>
      </c>
      <c r="POL600" s="2" t="s">
        <v>943</v>
      </c>
      <c r="POM600" s="2" t="s">
        <v>943</v>
      </c>
      <c r="PON600" s="2" t="s">
        <v>943</v>
      </c>
      <c r="POO600" s="2" t="s">
        <v>943</v>
      </c>
      <c r="POP600" s="2" t="s">
        <v>943</v>
      </c>
      <c r="POQ600" s="2" t="s">
        <v>943</v>
      </c>
      <c r="POR600" s="2" t="s">
        <v>943</v>
      </c>
      <c r="POS600" s="2" t="s">
        <v>943</v>
      </c>
      <c r="POT600" s="2" t="s">
        <v>943</v>
      </c>
      <c r="POU600" s="2" t="s">
        <v>943</v>
      </c>
      <c r="POV600" s="2" t="s">
        <v>943</v>
      </c>
      <c r="POW600" s="2" t="s">
        <v>943</v>
      </c>
      <c r="POX600" s="2" t="s">
        <v>943</v>
      </c>
      <c r="POY600" s="2" t="s">
        <v>943</v>
      </c>
      <c r="POZ600" s="2" t="s">
        <v>943</v>
      </c>
      <c r="PPA600" s="2" t="s">
        <v>943</v>
      </c>
      <c r="PPB600" s="2" t="s">
        <v>943</v>
      </c>
      <c r="PPC600" s="2" t="s">
        <v>943</v>
      </c>
      <c r="PPD600" s="2" t="s">
        <v>943</v>
      </c>
      <c r="PPE600" s="2" t="s">
        <v>943</v>
      </c>
      <c r="PPF600" s="2" t="s">
        <v>943</v>
      </c>
      <c r="PPG600" s="2" t="s">
        <v>943</v>
      </c>
      <c r="PPH600" s="2" t="s">
        <v>943</v>
      </c>
      <c r="PPI600" s="2" t="s">
        <v>943</v>
      </c>
      <c r="PPJ600" s="2" t="s">
        <v>943</v>
      </c>
      <c r="PPK600" s="2" t="s">
        <v>943</v>
      </c>
      <c r="PPL600" s="2" t="s">
        <v>943</v>
      </c>
      <c r="PPM600" s="2" t="s">
        <v>943</v>
      </c>
      <c r="PPN600" s="2" t="s">
        <v>943</v>
      </c>
      <c r="PPO600" s="2" t="s">
        <v>943</v>
      </c>
      <c r="PPP600" s="2" t="s">
        <v>943</v>
      </c>
      <c r="PPQ600" s="2" t="s">
        <v>943</v>
      </c>
      <c r="PPR600" s="2" t="s">
        <v>943</v>
      </c>
      <c r="PPS600" s="2" t="s">
        <v>943</v>
      </c>
      <c r="PPT600" s="2" t="s">
        <v>943</v>
      </c>
      <c r="PPU600" s="2" t="s">
        <v>943</v>
      </c>
      <c r="PPV600" s="2" t="s">
        <v>943</v>
      </c>
      <c r="PPW600" s="2" t="s">
        <v>943</v>
      </c>
      <c r="PPX600" s="2" t="s">
        <v>943</v>
      </c>
      <c r="PPY600" s="2" t="s">
        <v>943</v>
      </c>
      <c r="PPZ600" s="2" t="s">
        <v>943</v>
      </c>
      <c r="PQA600" s="2" t="s">
        <v>943</v>
      </c>
      <c r="PQB600" s="2" t="s">
        <v>943</v>
      </c>
      <c r="PQC600" s="2" t="s">
        <v>943</v>
      </c>
      <c r="PQD600" s="2" t="s">
        <v>943</v>
      </c>
      <c r="PQE600" s="2" t="s">
        <v>943</v>
      </c>
      <c r="PQF600" s="2" t="s">
        <v>943</v>
      </c>
      <c r="PQG600" s="2" t="s">
        <v>943</v>
      </c>
      <c r="PQH600" s="2" t="s">
        <v>943</v>
      </c>
      <c r="PQI600" s="2" t="s">
        <v>943</v>
      </c>
      <c r="PQJ600" s="2" t="s">
        <v>943</v>
      </c>
      <c r="PQK600" s="2" t="s">
        <v>943</v>
      </c>
      <c r="PQL600" s="2" t="s">
        <v>943</v>
      </c>
      <c r="PQM600" s="2" t="s">
        <v>943</v>
      </c>
      <c r="PQN600" s="2" t="s">
        <v>943</v>
      </c>
      <c r="PQO600" s="2" t="s">
        <v>943</v>
      </c>
      <c r="PQP600" s="2" t="s">
        <v>943</v>
      </c>
      <c r="PQQ600" s="2" t="s">
        <v>943</v>
      </c>
      <c r="PQR600" s="2" t="s">
        <v>943</v>
      </c>
      <c r="PQS600" s="2" t="s">
        <v>943</v>
      </c>
      <c r="PQT600" s="2" t="s">
        <v>943</v>
      </c>
      <c r="PQU600" s="2" t="s">
        <v>943</v>
      </c>
      <c r="PQV600" s="2" t="s">
        <v>943</v>
      </c>
      <c r="PQW600" s="2" t="s">
        <v>943</v>
      </c>
      <c r="PQX600" s="2" t="s">
        <v>943</v>
      </c>
      <c r="PQY600" s="2" t="s">
        <v>943</v>
      </c>
      <c r="PQZ600" s="2" t="s">
        <v>943</v>
      </c>
      <c r="PRA600" s="2" t="s">
        <v>943</v>
      </c>
      <c r="PRB600" s="2" t="s">
        <v>943</v>
      </c>
      <c r="PRC600" s="2" t="s">
        <v>943</v>
      </c>
      <c r="PRD600" s="2" t="s">
        <v>943</v>
      </c>
      <c r="PRE600" s="2" t="s">
        <v>943</v>
      </c>
      <c r="PRF600" s="2" t="s">
        <v>943</v>
      </c>
      <c r="PRG600" s="2" t="s">
        <v>943</v>
      </c>
      <c r="PRH600" s="2" t="s">
        <v>943</v>
      </c>
      <c r="PRI600" s="2" t="s">
        <v>943</v>
      </c>
      <c r="PRJ600" s="2" t="s">
        <v>943</v>
      </c>
      <c r="PRK600" s="2" t="s">
        <v>943</v>
      </c>
      <c r="PRL600" s="2" t="s">
        <v>943</v>
      </c>
      <c r="PRM600" s="2" t="s">
        <v>943</v>
      </c>
      <c r="PRN600" s="2" t="s">
        <v>943</v>
      </c>
      <c r="PRO600" s="2" t="s">
        <v>943</v>
      </c>
      <c r="PRP600" s="2" t="s">
        <v>943</v>
      </c>
      <c r="PRQ600" s="2" t="s">
        <v>943</v>
      </c>
      <c r="PRR600" s="2" t="s">
        <v>943</v>
      </c>
      <c r="PRS600" s="2" t="s">
        <v>943</v>
      </c>
      <c r="PRT600" s="2" t="s">
        <v>943</v>
      </c>
      <c r="PRU600" s="2" t="s">
        <v>943</v>
      </c>
      <c r="PRV600" s="2" t="s">
        <v>943</v>
      </c>
      <c r="PRW600" s="2" t="s">
        <v>943</v>
      </c>
      <c r="PRX600" s="2" t="s">
        <v>943</v>
      </c>
      <c r="PRY600" s="2" t="s">
        <v>943</v>
      </c>
      <c r="PRZ600" s="2" t="s">
        <v>943</v>
      </c>
      <c r="PSA600" s="2" t="s">
        <v>943</v>
      </c>
      <c r="PSB600" s="2" t="s">
        <v>943</v>
      </c>
      <c r="PSC600" s="2" t="s">
        <v>943</v>
      </c>
      <c r="PSD600" s="2" t="s">
        <v>943</v>
      </c>
      <c r="PSE600" s="2" t="s">
        <v>943</v>
      </c>
      <c r="PSF600" s="2" t="s">
        <v>943</v>
      </c>
      <c r="PSG600" s="2" t="s">
        <v>943</v>
      </c>
      <c r="PSH600" s="2" t="s">
        <v>943</v>
      </c>
      <c r="PSI600" s="2" t="s">
        <v>943</v>
      </c>
      <c r="PSJ600" s="2" t="s">
        <v>943</v>
      </c>
      <c r="PSK600" s="2" t="s">
        <v>943</v>
      </c>
      <c r="PSL600" s="2" t="s">
        <v>943</v>
      </c>
      <c r="PSM600" s="2" t="s">
        <v>943</v>
      </c>
      <c r="PSN600" s="2" t="s">
        <v>943</v>
      </c>
      <c r="PSO600" s="2" t="s">
        <v>943</v>
      </c>
      <c r="PSP600" s="2" t="s">
        <v>943</v>
      </c>
      <c r="PSQ600" s="2" t="s">
        <v>943</v>
      </c>
      <c r="PSR600" s="2" t="s">
        <v>943</v>
      </c>
      <c r="PSS600" s="2" t="s">
        <v>943</v>
      </c>
      <c r="PST600" s="2" t="s">
        <v>943</v>
      </c>
      <c r="PSU600" s="2" t="s">
        <v>943</v>
      </c>
      <c r="PSV600" s="2" t="s">
        <v>943</v>
      </c>
      <c r="PSW600" s="2" t="s">
        <v>943</v>
      </c>
      <c r="PSX600" s="2" t="s">
        <v>943</v>
      </c>
      <c r="PSY600" s="2" t="s">
        <v>943</v>
      </c>
      <c r="PSZ600" s="2" t="s">
        <v>943</v>
      </c>
      <c r="PTA600" s="2" t="s">
        <v>943</v>
      </c>
      <c r="PTB600" s="2" t="s">
        <v>943</v>
      </c>
      <c r="PTC600" s="2" t="s">
        <v>943</v>
      </c>
      <c r="PTD600" s="2" t="s">
        <v>943</v>
      </c>
      <c r="PTE600" s="2" t="s">
        <v>943</v>
      </c>
      <c r="PTF600" s="2" t="s">
        <v>943</v>
      </c>
      <c r="PTG600" s="2" t="s">
        <v>943</v>
      </c>
      <c r="PTH600" s="2" t="s">
        <v>943</v>
      </c>
      <c r="PTI600" s="2" t="s">
        <v>943</v>
      </c>
      <c r="PTJ600" s="2" t="s">
        <v>943</v>
      </c>
      <c r="PTK600" s="2" t="s">
        <v>943</v>
      </c>
      <c r="PTL600" s="2" t="s">
        <v>943</v>
      </c>
      <c r="PTM600" s="2" t="s">
        <v>943</v>
      </c>
      <c r="PTN600" s="2" t="s">
        <v>943</v>
      </c>
      <c r="PTO600" s="2" t="s">
        <v>943</v>
      </c>
      <c r="PTP600" s="2" t="s">
        <v>943</v>
      </c>
      <c r="PTQ600" s="2" t="s">
        <v>943</v>
      </c>
      <c r="PTR600" s="2" t="s">
        <v>943</v>
      </c>
      <c r="PTS600" s="2" t="s">
        <v>943</v>
      </c>
      <c r="PTT600" s="2" t="s">
        <v>943</v>
      </c>
      <c r="PTU600" s="2" t="s">
        <v>943</v>
      </c>
      <c r="PTV600" s="2" t="s">
        <v>943</v>
      </c>
      <c r="PTW600" s="2" t="s">
        <v>943</v>
      </c>
      <c r="PTX600" s="2" t="s">
        <v>943</v>
      </c>
      <c r="PTY600" s="2" t="s">
        <v>943</v>
      </c>
      <c r="PTZ600" s="2" t="s">
        <v>943</v>
      </c>
      <c r="PUA600" s="2" t="s">
        <v>943</v>
      </c>
      <c r="PUB600" s="2" t="s">
        <v>943</v>
      </c>
      <c r="PUC600" s="2" t="s">
        <v>943</v>
      </c>
      <c r="PUD600" s="2" t="s">
        <v>943</v>
      </c>
      <c r="PUE600" s="2" t="s">
        <v>943</v>
      </c>
      <c r="PUF600" s="2" t="s">
        <v>943</v>
      </c>
      <c r="PUG600" s="2" t="s">
        <v>943</v>
      </c>
      <c r="PUH600" s="2" t="s">
        <v>943</v>
      </c>
      <c r="PUI600" s="2" t="s">
        <v>943</v>
      </c>
      <c r="PUJ600" s="2" t="s">
        <v>943</v>
      </c>
      <c r="PUK600" s="2" t="s">
        <v>943</v>
      </c>
      <c r="PUL600" s="2" t="s">
        <v>943</v>
      </c>
      <c r="PUM600" s="2" t="s">
        <v>943</v>
      </c>
      <c r="PUN600" s="2" t="s">
        <v>943</v>
      </c>
      <c r="PUO600" s="2" t="s">
        <v>943</v>
      </c>
      <c r="PUP600" s="2" t="s">
        <v>943</v>
      </c>
      <c r="PUQ600" s="2" t="s">
        <v>943</v>
      </c>
      <c r="PUR600" s="2" t="s">
        <v>943</v>
      </c>
      <c r="PUS600" s="2" t="s">
        <v>943</v>
      </c>
      <c r="PUT600" s="2" t="s">
        <v>943</v>
      </c>
      <c r="PUU600" s="2" t="s">
        <v>943</v>
      </c>
      <c r="PUV600" s="2" t="s">
        <v>943</v>
      </c>
      <c r="PUW600" s="2" t="s">
        <v>943</v>
      </c>
      <c r="PUX600" s="2" t="s">
        <v>943</v>
      </c>
      <c r="PUY600" s="2" t="s">
        <v>943</v>
      </c>
      <c r="PUZ600" s="2" t="s">
        <v>943</v>
      </c>
      <c r="PVA600" s="2" t="s">
        <v>943</v>
      </c>
      <c r="PVB600" s="2" t="s">
        <v>943</v>
      </c>
      <c r="PVC600" s="2" t="s">
        <v>943</v>
      </c>
      <c r="PVD600" s="2" t="s">
        <v>943</v>
      </c>
      <c r="PVE600" s="2" t="s">
        <v>943</v>
      </c>
      <c r="PVF600" s="2" t="s">
        <v>943</v>
      </c>
      <c r="PVG600" s="2" t="s">
        <v>943</v>
      </c>
      <c r="PVH600" s="2" t="s">
        <v>943</v>
      </c>
      <c r="PVI600" s="2" t="s">
        <v>943</v>
      </c>
      <c r="PVJ600" s="2" t="s">
        <v>943</v>
      </c>
      <c r="PVK600" s="2" t="s">
        <v>943</v>
      </c>
      <c r="PVL600" s="2" t="s">
        <v>943</v>
      </c>
      <c r="PVM600" s="2" t="s">
        <v>943</v>
      </c>
      <c r="PVN600" s="2" t="s">
        <v>943</v>
      </c>
      <c r="PVO600" s="2" t="s">
        <v>943</v>
      </c>
      <c r="PVP600" s="2" t="s">
        <v>943</v>
      </c>
      <c r="PVQ600" s="2" t="s">
        <v>943</v>
      </c>
      <c r="PVR600" s="2" t="s">
        <v>943</v>
      </c>
      <c r="PVS600" s="2" t="s">
        <v>943</v>
      </c>
      <c r="PVT600" s="2" t="s">
        <v>943</v>
      </c>
      <c r="PVU600" s="2" t="s">
        <v>943</v>
      </c>
      <c r="PVV600" s="2" t="s">
        <v>943</v>
      </c>
      <c r="PVW600" s="2" t="s">
        <v>943</v>
      </c>
      <c r="PVX600" s="2" t="s">
        <v>943</v>
      </c>
      <c r="PVY600" s="2" t="s">
        <v>943</v>
      </c>
      <c r="PVZ600" s="2" t="s">
        <v>943</v>
      </c>
      <c r="PWA600" s="2" t="s">
        <v>943</v>
      </c>
      <c r="PWB600" s="2" t="s">
        <v>943</v>
      </c>
      <c r="PWC600" s="2" t="s">
        <v>943</v>
      </c>
      <c r="PWD600" s="2" t="s">
        <v>943</v>
      </c>
      <c r="PWE600" s="2" t="s">
        <v>943</v>
      </c>
      <c r="PWF600" s="2" t="s">
        <v>943</v>
      </c>
      <c r="PWG600" s="2" t="s">
        <v>943</v>
      </c>
      <c r="PWH600" s="2" t="s">
        <v>943</v>
      </c>
      <c r="PWI600" s="2" t="s">
        <v>943</v>
      </c>
      <c r="PWJ600" s="2" t="s">
        <v>943</v>
      </c>
      <c r="PWK600" s="2" t="s">
        <v>943</v>
      </c>
      <c r="PWL600" s="2" t="s">
        <v>943</v>
      </c>
      <c r="PWM600" s="2" t="s">
        <v>943</v>
      </c>
      <c r="PWN600" s="2" t="s">
        <v>943</v>
      </c>
      <c r="PWO600" s="2" t="s">
        <v>943</v>
      </c>
      <c r="PWP600" s="2" t="s">
        <v>943</v>
      </c>
      <c r="PWQ600" s="2" t="s">
        <v>943</v>
      </c>
      <c r="PWR600" s="2" t="s">
        <v>943</v>
      </c>
      <c r="PWS600" s="2" t="s">
        <v>943</v>
      </c>
      <c r="PWT600" s="2" t="s">
        <v>943</v>
      </c>
      <c r="PWU600" s="2" t="s">
        <v>943</v>
      </c>
      <c r="PWV600" s="2" t="s">
        <v>943</v>
      </c>
      <c r="PWW600" s="2" t="s">
        <v>943</v>
      </c>
      <c r="PWX600" s="2" t="s">
        <v>943</v>
      </c>
      <c r="PWY600" s="2" t="s">
        <v>943</v>
      </c>
      <c r="PWZ600" s="2" t="s">
        <v>943</v>
      </c>
      <c r="PXA600" s="2" t="s">
        <v>943</v>
      </c>
      <c r="PXB600" s="2" t="s">
        <v>943</v>
      </c>
      <c r="PXC600" s="2" t="s">
        <v>943</v>
      </c>
      <c r="PXD600" s="2" t="s">
        <v>943</v>
      </c>
      <c r="PXE600" s="2" t="s">
        <v>943</v>
      </c>
      <c r="PXF600" s="2" t="s">
        <v>943</v>
      </c>
      <c r="PXG600" s="2" t="s">
        <v>943</v>
      </c>
      <c r="PXH600" s="2" t="s">
        <v>943</v>
      </c>
      <c r="PXI600" s="2" t="s">
        <v>943</v>
      </c>
      <c r="PXJ600" s="2" t="s">
        <v>943</v>
      </c>
      <c r="PXK600" s="2" t="s">
        <v>943</v>
      </c>
      <c r="PXL600" s="2" t="s">
        <v>943</v>
      </c>
      <c r="PXM600" s="2" t="s">
        <v>943</v>
      </c>
      <c r="PXN600" s="2" t="s">
        <v>943</v>
      </c>
      <c r="PXO600" s="2" t="s">
        <v>943</v>
      </c>
      <c r="PXP600" s="2" t="s">
        <v>943</v>
      </c>
      <c r="PXQ600" s="2" t="s">
        <v>943</v>
      </c>
      <c r="PXR600" s="2" t="s">
        <v>943</v>
      </c>
      <c r="PXS600" s="2" t="s">
        <v>943</v>
      </c>
      <c r="PXT600" s="2" t="s">
        <v>943</v>
      </c>
      <c r="PXU600" s="2" t="s">
        <v>943</v>
      </c>
      <c r="PXV600" s="2" t="s">
        <v>943</v>
      </c>
      <c r="PXW600" s="2" t="s">
        <v>943</v>
      </c>
      <c r="PXX600" s="2" t="s">
        <v>943</v>
      </c>
      <c r="PXY600" s="2" t="s">
        <v>943</v>
      </c>
      <c r="PXZ600" s="2" t="s">
        <v>943</v>
      </c>
      <c r="PYA600" s="2" t="s">
        <v>943</v>
      </c>
      <c r="PYB600" s="2" t="s">
        <v>943</v>
      </c>
      <c r="PYC600" s="2" t="s">
        <v>943</v>
      </c>
      <c r="PYD600" s="2" t="s">
        <v>943</v>
      </c>
      <c r="PYE600" s="2" t="s">
        <v>943</v>
      </c>
      <c r="PYF600" s="2" t="s">
        <v>943</v>
      </c>
      <c r="PYG600" s="2" t="s">
        <v>943</v>
      </c>
      <c r="PYH600" s="2" t="s">
        <v>943</v>
      </c>
      <c r="PYI600" s="2" t="s">
        <v>943</v>
      </c>
      <c r="PYJ600" s="2" t="s">
        <v>943</v>
      </c>
      <c r="PYK600" s="2" t="s">
        <v>943</v>
      </c>
      <c r="PYL600" s="2" t="s">
        <v>943</v>
      </c>
      <c r="PYM600" s="2" t="s">
        <v>943</v>
      </c>
      <c r="PYN600" s="2" t="s">
        <v>943</v>
      </c>
      <c r="PYO600" s="2" t="s">
        <v>943</v>
      </c>
      <c r="PYP600" s="2" t="s">
        <v>943</v>
      </c>
      <c r="PYQ600" s="2" t="s">
        <v>943</v>
      </c>
      <c r="PYR600" s="2" t="s">
        <v>943</v>
      </c>
      <c r="PYS600" s="2" t="s">
        <v>943</v>
      </c>
      <c r="PYT600" s="2" t="s">
        <v>943</v>
      </c>
      <c r="PYU600" s="2" t="s">
        <v>943</v>
      </c>
      <c r="PYV600" s="2" t="s">
        <v>943</v>
      </c>
      <c r="PYW600" s="2" t="s">
        <v>943</v>
      </c>
      <c r="PYX600" s="2" t="s">
        <v>943</v>
      </c>
      <c r="PYY600" s="2" t="s">
        <v>943</v>
      </c>
      <c r="PYZ600" s="2" t="s">
        <v>943</v>
      </c>
      <c r="PZA600" s="2" t="s">
        <v>943</v>
      </c>
      <c r="PZB600" s="2" t="s">
        <v>943</v>
      </c>
      <c r="PZC600" s="2" t="s">
        <v>943</v>
      </c>
      <c r="PZD600" s="2" t="s">
        <v>943</v>
      </c>
      <c r="PZE600" s="2" t="s">
        <v>943</v>
      </c>
      <c r="PZF600" s="2" t="s">
        <v>943</v>
      </c>
      <c r="PZG600" s="2" t="s">
        <v>943</v>
      </c>
      <c r="PZH600" s="2" t="s">
        <v>943</v>
      </c>
      <c r="PZI600" s="2" t="s">
        <v>943</v>
      </c>
      <c r="PZJ600" s="2" t="s">
        <v>943</v>
      </c>
      <c r="PZK600" s="2" t="s">
        <v>943</v>
      </c>
      <c r="PZL600" s="2" t="s">
        <v>943</v>
      </c>
      <c r="PZM600" s="2" t="s">
        <v>943</v>
      </c>
      <c r="PZN600" s="2" t="s">
        <v>943</v>
      </c>
      <c r="PZO600" s="2" t="s">
        <v>943</v>
      </c>
      <c r="PZP600" s="2" t="s">
        <v>943</v>
      </c>
      <c r="PZQ600" s="2" t="s">
        <v>943</v>
      </c>
      <c r="PZR600" s="2" t="s">
        <v>943</v>
      </c>
      <c r="PZS600" s="2" t="s">
        <v>943</v>
      </c>
      <c r="PZT600" s="2" t="s">
        <v>943</v>
      </c>
      <c r="PZU600" s="2" t="s">
        <v>943</v>
      </c>
      <c r="PZV600" s="2" t="s">
        <v>943</v>
      </c>
      <c r="PZW600" s="2" t="s">
        <v>943</v>
      </c>
      <c r="PZX600" s="2" t="s">
        <v>943</v>
      </c>
      <c r="PZY600" s="2" t="s">
        <v>943</v>
      </c>
      <c r="PZZ600" s="2" t="s">
        <v>943</v>
      </c>
      <c r="QAA600" s="2" t="s">
        <v>943</v>
      </c>
      <c r="QAB600" s="2" t="s">
        <v>943</v>
      </c>
      <c r="QAC600" s="2" t="s">
        <v>943</v>
      </c>
      <c r="QAD600" s="2" t="s">
        <v>943</v>
      </c>
      <c r="QAE600" s="2" t="s">
        <v>943</v>
      </c>
      <c r="QAF600" s="2" t="s">
        <v>943</v>
      </c>
      <c r="QAG600" s="2" t="s">
        <v>943</v>
      </c>
      <c r="QAH600" s="2" t="s">
        <v>943</v>
      </c>
      <c r="QAI600" s="2" t="s">
        <v>943</v>
      </c>
      <c r="QAJ600" s="2" t="s">
        <v>943</v>
      </c>
      <c r="QAK600" s="2" t="s">
        <v>943</v>
      </c>
      <c r="QAL600" s="2" t="s">
        <v>943</v>
      </c>
      <c r="QAM600" s="2" t="s">
        <v>943</v>
      </c>
      <c r="QAN600" s="2" t="s">
        <v>943</v>
      </c>
      <c r="QAO600" s="2" t="s">
        <v>943</v>
      </c>
      <c r="QAP600" s="2" t="s">
        <v>943</v>
      </c>
      <c r="QAQ600" s="2" t="s">
        <v>943</v>
      </c>
      <c r="QAR600" s="2" t="s">
        <v>943</v>
      </c>
      <c r="QAS600" s="2" t="s">
        <v>943</v>
      </c>
      <c r="QAT600" s="2" t="s">
        <v>943</v>
      </c>
      <c r="QAU600" s="2" t="s">
        <v>943</v>
      </c>
      <c r="QAV600" s="2" t="s">
        <v>943</v>
      </c>
      <c r="QAW600" s="2" t="s">
        <v>943</v>
      </c>
      <c r="QAX600" s="2" t="s">
        <v>943</v>
      </c>
      <c r="QAY600" s="2" t="s">
        <v>943</v>
      </c>
      <c r="QAZ600" s="2" t="s">
        <v>943</v>
      </c>
      <c r="QBA600" s="2" t="s">
        <v>943</v>
      </c>
      <c r="QBB600" s="2" t="s">
        <v>943</v>
      </c>
      <c r="QBC600" s="2" t="s">
        <v>943</v>
      </c>
      <c r="QBD600" s="2" t="s">
        <v>943</v>
      </c>
      <c r="QBE600" s="2" t="s">
        <v>943</v>
      </c>
      <c r="QBF600" s="2" t="s">
        <v>943</v>
      </c>
      <c r="QBG600" s="2" t="s">
        <v>943</v>
      </c>
      <c r="QBH600" s="2" t="s">
        <v>943</v>
      </c>
      <c r="QBI600" s="2" t="s">
        <v>943</v>
      </c>
      <c r="QBJ600" s="2" t="s">
        <v>943</v>
      </c>
      <c r="QBK600" s="2" t="s">
        <v>943</v>
      </c>
      <c r="QBL600" s="2" t="s">
        <v>943</v>
      </c>
      <c r="QBM600" s="2" t="s">
        <v>943</v>
      </c>
      <c r="QBN600" s="2" t="s">
        <v>943</v>
      </c>
      <c r="QBO600" s="2" t="s">
        <v>943</v>
      </c>
      <c r="QBP600" s="2" t="s">
        <v>943</v>
      </c>
      <c r="QBQ600" s="2" t="s">
        <v>943</v>
      </c>
      <c r="QBR600" s="2" t="s">
        <v>943</v>
      </c>
      <c r="QBS600" s="2" t="s">
        <v>943</v>
      </c>
      <c r="QBT600" s="2" t="s">
        <v>943</v>
      </c>
      <c r="QBU600" s="2" t="s">
        <v>943</v>
      </c>
      <c r="QBV600" s="2" t="s">
        <v>943</v>
      </c>
      <c r="QBW600" s="2" t="s">
        <v>943</v>
      </c>
      <c r="QBX600" s="2" t="s">
        <v>943</v>
      </c>
      <c r="QBY600" s="2" t="s">
        <v>943</v>
      </c>
      <c r="QBZ600" s="2" t="s">
        <v>943</v>
      </c>
      <c r="QCA600" s="2" t="s">
        <v>943</v>
      </c>
      <c r="QCB600" s="2" t="s">
        <v>943</v>
      </c>
      <c r="QCC600" s="2" t="s">
        <v>943</v>
      </c>
      <c r="QCD600" s="2" t="s">
        <v>943</v>
      </c>
      <c r="QCE600" s="2" t="s">
        <v>943</v>
      </c>
      <c r="QCF600" s="2" t="s">
        <v>943</v>
      </c>
      <c r="QCG600" s="2" t="s">
        <v>943</v>
      </c>
      <c r="QCH600" s="2" t="s">
        <v>943</v>
      </c>
      <c r="QCI600" s="2" t="s">
        <v>943</v>
      </c>
      <c r="QCJ600" s="2" t="s">
        <v>943</v>
      </c>
      <c r="QCK600" s="2" t="s">
        <v>943</v>
      </c>
      <c r="QCL600" s="2" t="s">
        <v>943</v>
      </c>
      <c r="QCM600" s="2" t="s">
        <v>943</v>
      </c>
      <c r="QCN600" s="2" t="s">
        <v>943</v>
      </c>
      <c r="QCO600" s="2" t="s">
        <v>943</v>
      </c>
      <c r="QCP600" s="2" t="s">
        <v>943</v>
      </c>
      <c r="QCQ600" s="2" t="s">
        <v>943</v>
      </c>
      <c r="QCR600" s="2" t="s">
        <v>943</v>
      </c>
      <c r="QCS600" s="2" t="s">
        <v>943</v>
      </c>
      <c r="QCT600" s="2" t="s">
        <v>943</v>
      </c>
      <c r="QCU600" s="2" t="s">
        <v>943</v>
      </c>
      <c r="QCV600" s="2" t="s">
        <v>943</v>
      </c>
      <c r="QCW600" s="2" t="s">
        <v>943</v>
      </c>
      <c r="QCX600" s="2" t="s">
        <v>943</v>
      </c>
      <c r="QCY600" s="2" t="s">
        <v>943</v>
      </c>
      <c r="QCZ600" s="2" t="s">
        <v>943</v>
      </c>
      <c r="QDA600" s="2" t="s">
        <v>943</v>
      </c>
      <c r="QDB600" s="2" t="s">
        <v>943</v>
      </c>
      <c r="QDC600" s="2" t="s">
        <v>943</v>
      </c>
      <c r="QDD600" s="2" t="s">
        <v>943</v>
      </c>
      <c r="QDE600" s="2" t="s">
        <v>943</v>
      </c>
      <c r="QDF600" s="2" t="s">
        <v>943</v>
      </c>
      <c r="QDG600" s="2" t="s">
        <v>943</v>
      </c>
      <c r="QDH600" s="2" t="s">
        <v>943</v>
      </c>
      <c r="QDI600" s="2" t="s">
        <v>943</v>
      </c>
      <c r="QDJ600" s="2" t="s">
        <v>943</v>
      </c>
      <c r="QDK600" s="2" t="s">
        <v>943</v>
      </c>
      <c r="QDL600" s="2" t="s">
        <v>943</v>
      </c>
      <c r="QDM600" s="2" t="s">
        <v>943</v>
      </c>
      <c r="QDN600" s="2" t="s">
        <v>943</v>
      </c>
      <c r="QDO600" s="2" t="s">
        <v>943</v>
      </c>
      <c r="QDP600" s="2" t="s">
        <v>943</v>
      </c>
      <c r="QDQ600" s="2" t="s">
        <v>943</v>
      </c>
      <c r="QDR600" s="2" t="s">
        <v>943</v>
      </c>
      <c r="QDS600" s="2" t="s">
        <v>943</v>
      </c>
      <c r="QDT600" s="2" t="s">
        <v>943</v>
      </c>
      <c r="QDU600" s="2" t="s">
        <v>943</v>
      </c>
      <c r="QDV600" s="2" t="s">
        <v>943</v>
      </c>
      <c r="QDW600" s="2" t="s">
        <v>943</v>
      </c>
      <c r="QDX600" s="2" t="s">
        <v>943</v>
      </c>
      <c r="QDY600" s="2" t="s">
        <v>943</v>
      </c>
      <c r="QDZ600" s="2" t="s">
        <v>943</v>
      </c>
      <c r="QEA600" s="2" t="s">
        <v>943</v>
      </c>
      <c r="QEB600" s="2" t="s">
        <v>943</v>
      </c>
      <c r="QEC600" s="2" t="s">
        <v>943</v>
      </c>
      <c r="QED600" s="2" t="s">
        <v>943</v>
      </c>
      <c r="QEE600" s="2" t="s">
        <v>943</v>
      </c>
      <c r="QEF600" s="2" t="s">
        <v>943</v>
      </c>
      <c r="QEG600" s="2" t="s">
        <v>943</v>
      </c>
      <c r="QEH600" s="2" t="s">
        <v>943</v>
      </c>
      <c r="QEI600" s="2" t="s">
        <v>943</v>
      </c>
      <c r="QEJ600" s="2" t="s">
        <v>943</v>
      </c>
      <c r="QEK600" s="2" t="s">
        <v>943</v>
      </c>
      <c r="QEL600" s="2" t="s">
        <v>943</v>
      </c>
      <c r="QEM600" s="2" t="s">
        <v>943</v>
      </c>
      <c r="QEN600" s="2" t="s">
        <v>943</v>
      </c>
      <c r="QEO600" s="2" t="s">
        <v>943</v>
      </c>
      <c r="QEP600" s="2" t="s">
        <v>943</v>
      </c>
      <c r="QEQ600" s="2" t="s">
        <v>943</v>
      </c>
      <c r="QER600" s="2" t="s">
        <v>943</v>
      </c>
      <c r="QES600" s="2" t="s">
        <v>943</v>
      </c>
      <c r="QET600" s="2" t="s">
        <v>943</v>
      </c>
      <c r="QEU600" s="2" t="s">
        <v>943</v>
      </c>
      <c r="QEV600" s="2" t="s">
        <v>943</v>
      </c>
      <c r="QEW600" s="2" t="s">
        <v>943</v>
      </c>
      <c r="QEX600" s="2" t="s">
        <v>943</v>
      </c>
      <c r="QEY600" s="2" t="s">
        <v>943</v>
      </c>
      <c r="QEZ600" s="2" t="s">
        <v>943</v>
      </c>
      <c r="QFA600" s="2" t="s">
        <v>943</v>
      </c>
      <c r="QFB600" s="2" t="s">
        <v>943</v>
      </c>
      <c r="QFC600" s="2" t="s">
        <v>943</v>
      </c>
      <c r="QFD600" s="2" t="s">
        <v>943</v>
      </c>
      <c r="QFE600" s="2" t="s">
        <v>943</v>
      </c>
      <c r="QFF600" s="2" t="s">
        <v>943</v>
      </c>
      <c r="QFG600" s="2" t="s">
        <v>943</v>
      </c>
      <c r="QFH600" s="2" t="s">
        <v>943</v>
      </c>
      <c r="QFI600" s="2" t="s">
        <v>943</v>
      </c>
      <c r="QFJ600" s="2" t="s">
        <v>943</v>
      </c>
      <c r="QFK600" s="2" t="s">
        <v>943</v>
      </c>
      <c r="QFL600" s="2" t="s">
        <v>943</v>
      </c>
      <c r="QFM600" s="2" t="s">
        <v>943</v>
      </c>
      <c r="QFN600" s="2" t="s">
        <v>943</v>
      </c>
      <c r="QFO600" s="2" t="s">
        <v>943</v>
      </c>
      <c r="QFP600" s="2" t="s">
        <v>943</v>
      </c>
      <c r="QFQ600" s="2" t="s">
        <v>943</v>
      </c>
      <c r="QFR600" s="2" t="s">
        <v>943</v>
      </c>
      <c r="QFS600" s="2" t="s">
        <v>943</v>
      </c>
      <c r="QFT600" s="2" t="s">
        <v>943</v>
      </c>
      <c r="QFU600" s="2" t="s">
        <v>943</v>
      </c>
      <c r="QFV600" s="2" t="s">
        <v>943</v>
      </c>
      <c r="QFW600" s="2" t="s">
        <v>943</v>
      </c>
      <c r="QFX600" s="2" t="s">
        <v>943</v>
      </c>
      <c r="QFY600" s="2" t="s">
        <v>943</v>
      </c>
      <c r="QFZ600" s="2" t="s">
        <v>943</v>
      </c>
      <c r="QGA600" s="2" t="s">
        <v>943</v>
      </c>
      <c r="QGB600" s="2" t="s">
        <v>943</v>
      </c>
      <c r="QGC600" s="2" t="s">
        <v>943</v>
      </c>
      <c r="QGD600" s="2" t="s">
        <v>943</v>
      </c>
      <c r="QGE600" s="2" t="s">
        <v>943</v>
      </c>
      <c r="QGF600" s="2" t="s">
        <v>943</v>
      </c>
      <c r="QGG600" s="2" t="s">
        <v>943</v>
      </c>
      <c r="QGH600" s="2" t="s">
        <v>943</v>
      </c>
      <c r="QGI600" s="2" t="s">
        <v>943</v>
      </c>
      <c r="QGJ600" s="2" t="s">
        <v>943</v>
      </c>
      <c r="QGK600" s="2" t="s">
        <v>943</v>
      </c>
      <c r="QGL600" s="2" t="s">
        <v>943</v>
      </c>
      <c r="QGM600" s="2" t="s">
        <v>943</v>
      </c>
      <c r="QGN600" s="2" t="s">
        <v>943</v>
      </c>
      <c r="QGO600" s="2" t="s">
        <v>943</v>
      </c>
      <c r="QGP600" s="2" t="s">
        <v>943</v>
      </c>
      <c r="QGQ600" s="2" t="s">
        <v>943</v>
      </c>
      <c r="QGR600" s="2" t="s">
        <v>943</v>
      </c>
      <c r="QGS600" s="2" t="s">
        <v>943</v>
      </c>
      <c r="QGT600" s="2" t="s">
        <v>943</v>
      </c>
      <c r="QGU600" s="2" t="s">
        <v>943</v>
      </c>
      <c r="QGV600" s="2" t="s">
        <v>943</v>
      </c>
      <c r="QGW600" s="2" t="s">
        <v>943</v>
      </c>
      <c r="QGX600" s="2" t="s">
        <v>943</v>
      </c>
      <c r="QGY600" s="2" t="s">
        <v>943</v>
      </c>
      <c r="QGZ600" s="2" t="s">
        <v>943</v>
      </c>
      <c r="QHA600" s="2" t="s">
        <v>943</v>
      </c>
      <c r="QHB600" s="2" t="s">
        <v>943</v>
      </c>
      <c r="QHC600" s="2" t="s">
        <v>943</v>
      </c>
      <c r="QHD600" s="2" t="s">
        <v>943</v>
      </c>
      <c r="QHE600" s="2" t="s">
        <v>943</v>
      </c>
      <c r="QHF600" s="2" t="s">
        <v>943</v>
      </c>
      <c r="QHG600" s="2" t="s">
        <v>943</v>
      </c>
      <c r="QHH600" s="2" t="s">
        <v>943</v>
      </c>
      <c r="QHI600" s="2" t="s">
        <v>943</v>
      </c>
      <c r="QHJ600" s="2" t="s">
        <v>943</v>
      </c>
      <c r="QHK600" s="2" t="s">
        <v>943</v>
      </c>
      <c r="QHL600" s="2" t="s">
        <v>943</v>
      </c>
      <c r="QHM600" s="2" t="s">
        <v>943</v>
      </c>
      <c r="QHN600" s="2" t="s">
        <v>943</v>
      </c>
      <c r="QHO600" s="2" t="s">
        <v>943</v>
      </c>
      <c r="QHP600" s="2" t="s">
        <v>943</v>
      </c>
      <c r="QHQ600" s="2" t="s">
        <v>943</v>
      </c>
      <c r="QHR600" s="2" t="s">
        <v>943</v>
      </c>
      <c r="QHS600" s="2" t="s">
        <v>943</v>
      </c>
      <c r="QHT600" s="2" t="s">
        <v>943</v>
      </c>
      <c r="QHU600" s="2" t="s">
        <v>943</v>
      </c>
      <c r="QHV600" s="2" t="s">
        <v>943</v>
      </c>
      <c r="QHW600" s="2" t="s">
        <v>943</v>
      </c>
      <c r="QHX600" s="2" t="s">
        <v>943</v>
      </c>
      <c r="QHY600" s="2" t="s">
        <v>943</v>
      </c>
      <c r="QHZ600" s="2" t="s">
        <v>943</v>
      </c>
      <c r="QIA600" s="2" t="s">
        <v>943</v>
      </c>
      <c r="QIB600" s="2" t="s">
        <v>943</v>
      </c>
      <c r="QIC600" s="2" t="s">
        <v>943</v>
      </c>
      <c r="QID600" s="2" t="s">
        <v>943</v>
      </c>
      <c r="QIE600" s="2" t="s">
        <v>943</v>
      </c>
      <c r="QIF600" s="2" t="s">
        <v>943</v>
      </c>
      <c r="QIG600" s="2" t="s">
        <v>943</v>
      </c>
      <c r="QIH600" s="2" t="s">
        <v>943</v>
      </c>
      <c r="QII600" s="2" t="s">
        <v>943</v>
      </c>
      <c r="QIJ600" s="2" t="s">
        <v>943</v>
      </c>
      <c r="QIK600" s="2" t="s">
        <v>943</v>
      </c>
      <c r="QIL600" s="2" t="s">
        <v>943</v>
      </c>
      <c r="QIM600" s="2" t="s">
        <v>943</v>
      </c>
      <c r="QIN600" s="2" t="s">
        <v>943</v>
      </c>
      <c r="QIO600" s="2" t="s">
        <v>943</v>
      </c>
      <c r="QIP600" s="2" t="s">
        <v>943</v>
      </c>
      <c r="QIQ600" s="2" t="s">
        <v>943</v>
      </c>
      <c r="QIR600" s="2" t="s">
        <v>943</v>
      </c>
      <c r="QIS600" s="2" t="s">
        <v>943</v>
      </c>
      <c r="QIT600" s="2" t="s">
        <v>943</v>
      </c>
      <c r="QIU600" s="2" t="s">
        <v>943</v>
      </c>
      <c r="QIV600" s="2" t="s">
        <v>943</v>
      </c>
      <c r="QIW600" s="2" t="s">
        <v>943</v>
      </c>
      <c r="QIX600" s="2" t="s">
        <v>943</v>
      </c>
      <c r="QIY600" s="2" t="s">
        <v>943</v>
      </c>
      <c r="QIZ600" s="2" t="s">
        <v>943</v>
      </c>
      <c r="QJA600" s="2" t="s">
        <v>943</v>
      </c>
      <c r="QJB600" s="2" t="s">
        <v>943</v>
      </c>
      <c r="QJC600" s="2" t="s">
        <v>943</v>
      </c>
      <c r="QJD600" s="2" t="s">
        <v>943</v>
      </c>
      <c r="QJE600" s="2" t="s">
        <v>943</v>
      </c>
      <c r="QJF600" s="2" t="s">
        <v>943</v>
      </c>
      <c r="QJG600" s="2" t="s">
        <v>943</v>
      </c>
      <c r="QJH600" s="2" t="s">
        <v>943</v>
      </c>
      <c r="QJI600" s="2" t="s">
        <v>943</v>
      </c>
      <c r="QJJ600" s="2" t="s">
        <v>943</v>
      </c>
      <c r="QJK600" s="2" t="s">
        <v>943</v>
      </c>
      <c r="QJL600" s="2" t="s">
        <v>943</v>
      </c>
      <c r="QJM600" s="2" t="s">
        <v>943</v>
      </c>
      <c r="QJN600" s="2" t="s">
        <v>943</v>
      </c>
      <c r="QJO600" s="2" t="s">
        <v>943</v>
      </c>
      <c r="QJP600" s="2" t="s">
        <v>943</v>
      </c>
      <c r="QJQ600" s="2" t="s">
        <v>943</v>
      </c>
      <c r="QJR600" s="2" t="s">
        <v>943</v>
      </c>
      <c r="QJS600" s="2" t="s">
        <v>943</v>
      </c>
      <c r="QJT600" s="2" t="s">
        <v>943</v>
      </c>
      <c r="QJU600" s="2" t="s">
        <v>943</v>
      </c>
      <c r="QJV600" s="2" t="s">
        <v>943</v>
      </c>
      <c r="QJW600" s="2" t="s">
        <v>943</v>
      </c>
      <c r="QJX600" s="2" t="s">
        <v>943</v>
      </c>
      <c r="QJY600" s="2" t="s">
        <v>943</v>
      </c>
      <c r="QJZ600" s="2" t="s">
        <v>943</v>
      </c>
      <c r="QKA600" s="2" t="s">
        <v>943</v>
      </c>
      <c r="QKB600" s="2" t="s">
        <v>943</v>
      </c>
      <c r="QKC600" s="2" t="s">
        <v>943</v>
      </c>
      <c r="QKD600" s="2" t="s">
        <v>943</v>
      </c>
      <c r="QKE600" s="2" t="s">
        <v>943</v>
      </c>
      <c r="QKF600" s="2" t="s">
        <v>943</v>
      </c>
      <c r="QKG600" s="2" t="s">
        <v>943</v>
      </c>
      <c r="QKH600" s="2" t="s">
        <v>943</v>
      </c>
      <c r="QKI600" s="2" t="s">
        <v>943</v>
      </c>
      <c r="QKJ600" s="2" t="s">
        <v>943</v>
      </c>
      <c r="QKK600" s="2" t="s">
        <v>943</v>
      </c>
      <c r="QKL600" s="2" t="s">
        <v>943</v>
      </c>
      <c r="QKM600" s="2" t="s">
        <v>943</v>
      </c>
      <c r="QKN600" s="2" t="s">
        <v>943</v>
      </c>
      <c r="QKO600" s="2" t="s">
        <v>943</v>
      </c>
      <c r="QKP600" s="2" t="s">
        <v>943</v>
      </c>
      <c r="QKQ600" s="2" t="s">
        <v>943</v>
      </c>
      <c r="QKR600" s="2" t="s">
        <v>943</v>
      </c>
      <c r="QKS600" s="2" t="s">
        <v>943</v>
      </c>
      <c r="QKT600" s="2" t="s">
        <v>943</v>
      </c>
      <c r="QKU600" s="2" t="s">
        <v>943</v>
      </c>
      <c r="QKV600" s="2" t="s">
        <v>943</v>
      </c>
      <c r="QKW600" s="2" t="s">
        <v>943</v>
      </c>
      <c r="QKX600" s="2" t="s">
        <v>943</v>
      </c>
      <c r="QKY600" s="2" t="s">
        <v>943</v>
      </c>
      <c r="QKZ600" s="2" t="s">
        <v>943</v>
      </c>
      <c r="QLA600" s="2" t="s">
        <v>943</v>
      </c>
      <c r="QLB600" s="2" t="s">
        <v>943</v>
      </c>
      <c r="QLC600" s="2" t="s">
        <v>943</v>
      </c>
      <c r="QLD600" s="2" t="s">
        <v>943</v>
      </c>
      <c r="QLE600" s="2" t="s">
        <v>943</v>
      </c>
      <c r="QLF600" s="2" t="s">
        <v>943</v>
      </c>
      <c r="QLG600" s="2" t="s">
        <v>943</v>
      </c>
      <c r="QLH600" s="2" t="s">
        <v>943</v>
      </c>
      <c r="QLI600" s="2" t="s">
        <v>943</v>
      </c>
      <c r="QLJ600" s="2" t="s">
        <v>943</v>
      </c>
      <c r="QLK600" s="2" t="s">
        <v>943</v>
      </c>
      <c r="QLL600" s="2" t="s">
        <v>943</v>
      </c>
      <c r="QLM600" s="2" t="s">
        <v>943</v>
      </c>
      <c r="QLN600" s="2" t="s">
        <v>943</v>
      </c>
      <c r="QLO600" s="2" t="s">
        <v>943</v>
      </c>
      <c r="QLP600" s="2" t="s">
        <v>943</v>
      </c>
      <c r="QLQ600" s="2" t="s">
        <v>943</v>
      </c>
      <c r="QLR600" s="2" t="s">
        <v>943</v>
      </c>
      <c r="QLS600" s="2" t="s">
        <v>943</v>
      </c>
      <c r="QLT600" s="2" t="s">
        <v>943</v>
      </c>
      <c r="QLU600" s="2" t="s">
        <v>943</v>
      </c>
      <c r="QLV600" s="2" t="s">
        <v>943</v>
      </c>
      <c r="QLW600" s="2" t="s">
        <v>943</v>
      </c>
      <c r="QLX600" s="2" t="s">
        <v>943</v>
      </c>
      <c r="QLY600" s="2" t="s">
        <v>943</v>
      </c>
      <c r="QLZ600" s="2" t="s">
        <v>943</v>
      </c>
      <c r="QMA600" s="2" t="s">
        <v>943</v>
      </c>
      <c r="QMB600" s="2" t="s">
        <v>943</v>
      </c>
      <c r="QMC600" s="2" t="s">
        <v>943</v>
      </c>
      <c r="QMD600" s="2" t="s">
        <v>943</v>
      </c>
      <c r="QME600" s="2" t="s">
        <v>943</v>
      </c>
      <c r="QMF600" s="2" t="s">
        <v>943</v>
      </c>
      <c r="QMG600" s="2" t="s">
        <v>943</v>
      </c>
      <c r="QMH600" s="2" t="s">
        <v>943</v>
      </c>
      <c r="QMI600" s="2" t="s">
        <v>943</v>
      </c>
      <c r="QMJ600" s="2" t="s">
        <v>943</v>
      </c>
      <c r="QMK600" s="2" t="s">
        <v>943</v>
      </c>
      <c r="QML600" s="2" t="s">
        <v>943</v>
      </c>
      <c r="QMM600" s="2" t="s">
        <v>943</v>
      </c>
      <c r="QMN600" s="2" t="s">
        <v>943</v>
      </c>
      <c r="QMO600" s="2" t="s">
        <v>943</v>
      </c>
      <c r="QMP600" s="2" t="s">
        <v>943</v>
      </c>
      <c r="QMQ600" s="2" t="s">
        <v>943</v>
      </c>
      <c r="QMR600" s="2" t="s">
        <v>943</v>
      </c>
      <c r="QMS600" s="2" t="s">
        <v>943</v>
      </c>
      <c r="QMT600" s="2" t="s">
        <v>943</v>
      </c>
      <c r="QMU600" s="2" t="s">
        <v>943</v>
      </c>
      <c r="QMV600" s="2" t="s">
        <v>943</v>
      </c>
      <c r="QMW600" s="2" t="s">
        <v>943</v>
      </c>
      <c r="QMX600" s="2" t="s">
        <v>943</v>
      </c>
      <c r="QMY600" s="2" t="s">
        <v>943</v>
      </c>
      <c r="QMZ600" s="2" t="s">
        <v>943</v>
      </c>
      <c r="QNA600" s="2" t="s">
        <v>943</v>
      </c>
      <c r="QNB600" s="2" t="s">
        <v>943</v>
      </c>
      <c r="QNC600" s="2" t="s">
        <v>943</v>
      </c>
      <c r="QND600" s="2" t="s">
        <v>943</v>
      </c>
      <c r="QNE600" s="2" t="s">
        <v>943</v>
      </c>
      <c r="QNF600" s="2" t="s">
        <v>943</v>
      </c>
      <c r="QNG600" s="2" t="s">
        <v>943</v>
      </c>
      <c r="QNH600" s="2" t="s">
        <v>943</v>
      </c>
      <c r="QNI600" s="2" t="s">
        <v>943</v>
      </c>
      <c r="QNJ600" s="2" t="s">
        <v>943</v>
      </c>
      <c r="QNK600" s="2" t="s">
        <v>943</v>
      </c>
      <c r="QNL600" s="2" t="s">
        <v>943</v>
      </c>
      <c r="QNM600" s="2" t="s">
        <v>943</v>
      </c>
      <c r="QNN600" s="2" t="s">
        <v>943</v>
      </c>
      <c r="QNO600" s="2" t="s">
        <v>943</v>
      </c>
      <c r="QNP600" s="2" t="s">
        <v>943</v>
      </c>
      <c r="QNQ600" s="2" t="s">
        <v>943</v>
      </c>
      <c r="QNR600" s="2" t="s">
        <v>943</v>
      </c>
      <c r="QNS600" s="2" t="s">
        <v>943</v>
      </c>
      <c r="QNT600" s="2" t="s">
        <v>943</v>
      </c>
      <c r="QNU600" s="2" t="s">
        <v>943</v>
      </c>
      <c r="QNV600" s="2" t="s">
        <v>943</v>
      </c>
      <c r="QNW600" s="2" t="s">
        <v>943</v>
      </c>
      <c r="QNX600" s="2" t="s">
        <v>943</v>
      </c>
      <c r="QNY600" s="2" t="s">
        <v>943</v>
      </c>
      <c r="QNZ600" s="2" t="s">
        <v>943</v>
      </c>
      <c r="QOA600" s="2" t="s">
        <v>943</v>
      </c>
      <c r="QOB600" s="2" t="s">
        <v>943</v>
      </c>
      <c r="QOC600" s="2" t="s">
        <v>943</v>
      </c>
      <c r="QOD600" s="2" t="s">
        <v>943</v>
      </c>
      <c r="QOE600" s="2" t="s">
        <v>943</v>
      </c>
      <c r="QOF600" s="2" t="s">
        <v>943</v>
      </c>
      <c r="QOG600" s="2" t="s">
        <v>943</v>
      </c>
      <c r="QOH600" s="2" t="s">
        <v>943</v>
      </c>
      <c r="QOI600" s="2" t="s">
        <v>943</v>
      </c>
      <c r="QOJ600" s="2" t="s">
        <v>943</v>
      </c>
      <c r="QOK600" s="2" t="s">
        <v>943</v>
      </c>
      <c r="QOL600" s="2" t="s">
        <v>943</v>
      </c>
      <c r="QOM600" s="2" t="s">
        <v>943</v>
      </c>
      <c r="QON600" s="2" t="s">
        <v>943</v>
      </c>
      <c r="QOO600" s="2" t="s">
        <v>943</v>
      </c>
      <c r="QOP600" s="2" t="s">
        <v>943</v>
      </c>
      <c r="QOQ600" s="2" t="s">
        <v>943</v>
      </c>
      <c r="QOR600" s="2" t="s">
        <v>943</v>
      </c>
      <c r="QOS600" s="2" t="s">
        <v>943</v>
      </c>
      <c r="QOT600" s="2" t="s">
        <v>943</v>
      </c>
      <c r="QOU600" s="2" t="s">
        <v>943</v>
      </c>
      <c r="QOV600" s="2" t="s">
        <v>943</v>
      </c>
      <c r="QOW600" s="2" t="s">
        <v>943</v>
      </c>
      <c r="QOX600" s="2" t="s">
        <v>943</v>
      </c>
      <c r="QOY600" s="2" t="s">
        <v>943</v>
      </c>
      <c r="QOZ600" s="2" t="s">
        <v>943</v>
      </c>
      <c r="QPA600" s="2" t="s">
        <v>943</v>
      </c>
      <c r="QPB600" s="2" t="s">
        <v>943</v>
      </c>
      <c r="QPC600" s="2" t="s">
        <v>943</v>
      </c>
      <c r="QPD600" s="2" t="s">
        <v>943</v>
      </c>
      <c r="QPE600" s="2" t="s">
        <v>943</v>
      </c>
      <c r="QPF600" s="2" t="s">
        <v>943</v>
      </c>
      <c r="QPG600" s="2" t="s">
        <v>943</v>
      </c>
      <c r="QPH600" s="2" t="s">
        <v>943</v>
      </c>
      <c r="QPI600" s="2" t="s">
        <v>943</v>
      </c>
      <c r="QPJ600" s="2" t="s">
        <v>943</v>
      </c>
      <c r="QPK600" s="2" t="s">
        <v>943</v>
      </c>
      <c r="QPL600" s="2" t="s">
        <v>943</v>
      </c>
      <c r="QPM600" s="2" t="s">
        <v>943</v>
      </c>
      <c r="QPN600" s="2" t="s">
        <v>943</v>
      </c>
      <c r="QPO600" s="2" t="s">
        <v>943</v>
      </c>
      <c r="QPP600" s="2" t="s">
        <v>943</v>
      </c>
      <c r="QPQ600" s="2" t="s">
        <v>943</v>
      </c>
      <c r="QPR600" s="2" t="s">
        <v>943</v>
      </c>
      <c r="QPS600" s="2" t="s">
        <v>943</v>
      </c>
      <c r="QPT600" s="2" t="s">
        <v>943</v>
      </c>
      <c r="QPU600" s="2" t="s">
        <v>943</v>
      </c>
      <c r="QPV600" s="2" t="s">
        <v>943</v>
      </c>
      <c r="QPW600" s="2" t="s">
        <v>943</v>
      </c>
      <c r="QPX600" s="2" t="s">
        <v>943</v>
      </c>
      <c r="QPY600" s="2" t="s">
        <v>943</v>
      </c>
      <c r="QPZ600" s="2" t="s">
        <v>943</v>
      </c>
      <c r="QQA600" s="2" t="s">
        <v>943</v>
      </c>
      <c r="QQB600" s="2" t="s">
        <v>943</v>
      </c>
      <c r="QQC600" s="2" t="s">
        <v>943</v>
      </c>
      <c r="QQD600" s="2" t="s">
        <v>943</v>
      </c>
      <c r="QQE600" s="2" t="s">
        <v>943</v>
      </c>
      <c r="QQF600" s="2" t="s">
        <v>943</v>
      </c>
      <c r="QQG600" s="2" t="s">
        <v>943</v>
      </c>
      <c r="QQH600" s="2" t="s">
        <v>943</v>
      </c>
      <c r="QQI600" s="2" t="s">
        <v>943</v>
      </c>
      <c r="QQJ600" s="2" t="s">
        <v>943</v>
      </c>
      <c r="QQK600" s="2" t="s">
        <v>943</v>
      </c>
      <c r="QQL600" s="2" t="s">
        <v>943</v>
      </c>
      <c r="QQM600" s="2" t="s">
        <v>943</v>
      </c>
      <c r="QQN600" s="2" t="s">
        <v>943</v>
      </c>
      <c r="QQO600" s="2" t="s">
        <v>943</v>
      </c>
      <c r="QQP600" s="2" t="s">
        <v>943</v>
      </c>
      <c r="QQQ600" s="2" t="s">
        <v>943</v>
      </c>
      <c r="QQR600" s="2" t="s">
        <v>943</v>
      </c>
      <c r="QQS600" s="2" t="s">
        <v>943</v>
      </c>
      <c r="QQT600" s="2" t="s">
        <v>943</v>
      </c>
      <c r="QQU600" s="2" t="s">
        <v>943</v>
      </c>
      <c r="QQV600" s="2" t="s">
        <v>943</v>
      </c>
      <c r="QQW600" s="2" t="s">
        <v>943</v>
      </c>
      <c r="QQX600" s="2" t="s">
        <v>943</v>
      </c>
      <c r="QQY600" s="2" t="s">
        <v>943</v>
      </c>
      <c r="QQZ600" s="2" t="s">
        <v>943</v>
      </c>
      <c r="QRA600" s="2" t="s">
        <v>943</v>
      </c>
      <c r="QRB600" s="2" t="s">
        <v>943</v>
      </c>
      <c r="QRC600" s="2" t="s">
        <v>943</v>
      </c>
      <c r="QRD600" s="2" t="s">
        <v>943</v>
      </c>
      <c r="QRE600" s="2" t="s">
        <v>943</v>
      </c>
      <c r="QRF600" s="2" t="s">
        <v>943</v>
      </c>
      <c r="QRG600" s="2" t="s">
        <v>943</v>
      </c>
      <c r="QRH600" s="2" t="s">
        <v>943</v>
      </c>
      <c r="QRI600" s="2" t="s">
        <v>943</v>
      </c>
      <c r="QRJ600" s="2" t="s">
        <v>943</v>
      </c>
      <c r="QRK600" s="2" t="s">
        <v>943</v>
      </c>
      <c r="QRL600" s="2" t="s">
        <v>943</v>
      </c>
      <c r="QRM600" s="2" t="s">
        <v>943</v>
      </c>
      <c r="QRN600" s="2" t="s">
        <v>943</v>
      </c>
      <c r="QRO600" s="2" t="s">
        <v>943</v>
      </c>
      <c r="QRP600" s="2" t="s">
        <v>943</v>
      </c>
      <c r="QRQ600" s="2" t="s">
        <v>943</v>
      </c>
      <c r="QRR600" s="2" t="s">
        <v>943</v>
      </c>
      <c r="QRS600" s="2" t="s">
        <v>943</v>
      </c>
      <c r="QRT600" s="2" t="s">
        <v>943</v>
      </c>
      <c r="QRU600" s="2" t="s">
        <v>943</v>
      </c>
      <c r="QRV600" s="2" t="s">
        <v>943</v>
      </c>
      <c r="QRW600" s="2" t="s">
        <v>943</v>
      </c>
      <c r="QRX600" s="2" t="s">
        <v>943</v>
      </c>
      <c r="QRY600" s="2" t="s">
        <v>943</v>
      </c>
      <c r="QRZ600" s="2" t="s">
        <v>943</v>
      </c>
      <c r="QSA600" s="2" t="s">
        <v>943</v>
      </c>
      <c r="QSB600" s="2" t="s">
        <v>943</v>
      </c>
      <c r="QSC600" s="2" t="s">
        <v>943</v>
      </c>
      <c r="QSD600" s="2" t="s">
        <v>943</v>
      </c>
      <c r="QSE600" s="2" t="s">
        <v>943</v>
      </c>
      <c r="QSF600" s="2" t="s">
        <v>943</v>
      </c>
      <c r="QSG600" s="2" t="s">
        <v>943</v>
      </c>
      <c r="QSH600" s="2" t="s">
        <v>943</v>
      </c>
      <c r="QSI600" s="2" t="s">
        <v>943</v>
      </c>
      <c r="QSJ600" s="2" t="s">
        <v>943</v>
      </c>
      <c r="QSK600" s="2" t="s">
        <v>943</v>
      </c>
      <c r="QSL600" s="2" t="s">
        <v>943</v>
      </c>
      <c r="QSM600" s="2" t="s">
        <v>943</v>
      </c>
      <c r="QSN600" s="2" t="s">
        <v>943</v>
      </c>
      <c r="QSO600" s="2" t="s">
        <v>943</v>
      </c>
      <c r="QSP600" s="2" t="s">
        <v>943</v>
      </c>
      <c r="QSQ600" s="2" t="s">
        <v>943</v>
      </c>
      <c r="QSR600" s="2" t="s">
        <v>943</v>
      </c>
      <c r="QSS600" s="2" t="s">
        <v>943</v>
      </c>
      <c r="QST600" s="2" t="s">
        <v>943</v>
      </c>
      <c r="QSU600" s="2" t="s">
        <v>943</v>
      </c>
      <c r="QSV600" s="2" t="s">
        <v>943</v>
      </c>
      <c r="QSW600" s="2" t="s">
        <v>943</v>
      </c>
      <c r="QSX600" s="2" t="s">
        <v>943</v>
      </c>
      <c r="QSY600" s="2" t="s">
        <v>943</v>
      </c>
      <c r="QSZ600" s="2" t="s">
        <v>943</v>
      </c>
      <c r="QTA600" s="2" t="s">
        <v>943</v>
      </c>
      <c r="QTB600" s="2" t="s">
        <v>943</v>
      </c>
      <c r="QTC600" s="2" t="s">
        <v>943</v>
      </c>
      <c r="QTD600" s="2" t="s">
        <v>943</v>
      </c>
      <c r="QTE600" s="2" t="s">
        <v>943</v>
      </c>
      <c r="QTF600" s="2" t="s">
        <v>943</v>
      </c>
      <c r="QTG600" s="2" t="s">
        <v>943</v>
      </c>
      <c r="QTH600" s="2" t="s">
        <v>943</v>
      </c>
      <c r="QTI600" s="2" t="s">
        <v>943</v>
      </c>
      <c r="QTJ600" s="2" t="s">
        <v>943</v>
      </c>
      <c r="QTK600" s="2" t="s">
        <v>943</v>
      </c>
      <c r="QTL600" s="2" t="s">
        <v>943</v>
      </c>
      <c r="QTM600" s="2" t="s">
        <v>943</v>
      </c>
      <c r="QTN600" s="2" t="s">
        <v>943</v>
      </c>
      <c r="QTO600" s="2" t="s">
        <v>943</v>
      </c>
      <c r="QTP600" s="2" t="s">
        <v>943</v>
      </c>
      <c r="QTQ600" s="2" t="s">
        <v>943</v>
      </c>
      <c r="QTR600" s="2" t="s">
        <v>943</v>
      </c>
      <c r="QTS600" s="2" t="s">
        <v>943</v>
      </c>
      <c r="QTT600" s="2" t="s">
        <v>943</v>
      </c>
      <c r="QTU600" s="2" t="s">
        <v>943</v>
      </c>
      <c r="QTV600" s="2" t="s">
        <v>943</v>
      </c>
      <c r="QTW600" s="2" t="s">
        <v>943</v>
      </c>
      <c r="QTX600" s="2" t="s">
        <v>943</v>
      </c>
      <c r="QTY600" s="2" t="s">
        <v>943</v>
      </c>
      <c r="QTZ600" s="2" t="s">
        <v>943</v>
      </c>
      <c r="QUA600" s="2" t="s">
        <v>943</v>
      </c>
      <c r="QUB600" s="2" t="s">
        <v>943</v>
      </c>
      <c r="QUC600" s="2" t="s">
        <v>943</v>
      </c>
      <c r="QUD600" s="2" t="s">
        <v>943</v>
      </c>
      <c r="QUE600" s="2" t="s">
        <v>943</v>
      </c>
      <c r="QUF600" s="2" t="s">
        <v>943</v>
      </c>
      <c r="QUG600" s="2" t="s">
        <v>943</v>
      </c>
      <c r="QUH600" s="2" t="s">
        <v>943</v>
      </c>
      <c r="QUI600" s="2" t="s">
        <v>943</v>
      </c>
      <c r="QUJ600" s="2" t="s">
        <v>943</v>
      </c>
      <c r="QUK600" s="2" t="s">
        <v>943</v>
      </c>
      <c r="QUL600" s="2" t="s">
        <v>943</v>
      </c>
      <c r="QUM600" s="2" t="s">
        <v>943</v>
      </c>
      <c r="QUN600" s="2" t="s">
        <v>943</v>
      </c>
      <c r="QUO600" s="2" t="s">
        <v>943</v>
      </c>
      <c r="QUP600" s="2" t="s">
        <v>943</v>
      </c>
      <c r="QUQ600" s="2" t="s">
        <v>943</v>
      </c>
      <c r="QUR600" s="2" t="s">
        <v>943</v>
      </c>
      <c r="QUS600" s="2" t="s">
        <v>943</v>
      </c>
      <c r="QUT600" s="2" t="s">
        <v>943</v>
      </c>
      <c r="QUU600" s="2" t="s">
        <v>943</v>
      </c>
      <c r="QUV600" s="2" t="s">
        <v>943</v>
      </c>
      <c r="QUW600" s="2" t="s">
        <v>943</v>
      </c>
      <c r="QUX600" s="2" t="s">
        <v>943</v>
      </c>
      <c r="QUY600" s="2" t="s">
        <v>943</v>
      </c>
      <c r="QUZ600" s="2" t="s">
        <v>943</v>
      </c>
      <c r="QVA600" s="2" t="s">
        <v>943</v>
      </c>
      <c r="QVB600" s="2" t="s">
        <v>943</v>
      </c>
      <c r="QVC600" s="2" t="s">
        <v>943</v>
      </c>
      <c r="QVD600" s="2" t="s">
        <v>943</v>
      </c>
      <c r="QVE600" s="2" t="s">
        <v>943</v>
      </c>
      <c r="QVF600" s="2" t="s">
        <v>943</v>
      </c>
      <c r="QVG600" s="2" t="s">
        <v>943</v>
      </c>
      <c r="QVH600" s="2" t="s">
        <v>943</v>
      </c>
      <c r="QVI600" s="2" t="s">
        <v>943</v>
      </c>
      <c r="QVJ600" s="2" t="s">
        <v>943</v>
      </c>
      <c r="QVK600" s="2" t="s">
        <v>943</v>
      </c>
      <c r="QVL600" s="2" t="s">
        <v>943</v>
      </c>
      <c r="QVM600" s="2" t="s">
        <v>943</v>
      </c>
      <c r="QVN600" s="2" t="s">
        <v>943</v>
      </c>
      <c r="QVO600" s="2" t="s">
        <v>943</v>
      </c>
      <c r="QVP600" s="2" t="s">
        <v>943</v>
      </c>
      <c r="QVQ600" s="2" t="s">
        <v>943</v>
      </c>
      <c r="QVR600" s="2" t="s">
        <v>943</v>
      </c>
      <c r="QVS600" s="2" t="s">
        <v>943</v>
      </c>
      <c r="QVT600" s="2" t="s">
        <v>943</v>
      </c>
      <c r="QVU600" s="2" t="s">
        <v>943</v>
      </c>
      <c r="QVV600" s="2" t="s">
        <v>943</v>
      </c>
      <c r="QVW600" s="2" t="s">
        <v>943</v>
      </c>
      <c r="QVX600" s="2" t="s">
        <v>943</v>
      </c>
      <c r="QVY600" s="2" t="s">
        <v>943</v>
      </c>
      <c r="QVZ600" s="2" t="s">
        <v>943</v>
      </c>
      <c r="QWA600" s="2" t="s">
        <v>943</v>
      </c>
      <c r="QWB600" s="2" t="s">
        <v>943</v>
      </c>
      <c r="QWC600" s="2" t="s">
        <v>943</v>
      </c>
      <c r="QWD600" s="2" t="s">
        <v>943</v>
      </c>
      <c r="QWE600" s="2" t="s">
        <v>943</v>
      </c>
      <c r="QWF600" s="2" t="s">
        <v>943</v>
      </c>
      <c r="QWG600" s="2" t="s">
        <v>943</v>
      </c>
      <c r="QWH600" s="2" t="s">
        <v>943</v>
      </c>
      <c r="QWI600" s="2" t="s">
        <v>943</v>
      </c>
      <c r="QWJ600" s="2" t="s">
        <v>943</v>
      </c>
      <c r="QWK600" s="2" t="s">
        <v>943</v>
      </c>
      <c r="QWL600" s="2" t="s">
        <v>943</v>
      </c>
      <c r="QWM600" s="2" t="s">
        <v>943</v>
      </c>
      <c r="QWN600" s="2" t="s">
        <v>943</v>
      </c>
      <c r="QWO600" s="2" t="s">
        <v>943</v>
      </c>
      <c r="QWP600" s="2" t="s">
        <v>943</v>
      </c>
      <c r="QWQ600" s="2" t="s">
        <v>943</v>
      </c>
      <c r="QWR600" s="2" t="s">
        <v>943</v>
      </c>
      <c r="QWS600" s="2" t="s">
        <v>943</v>
      </c>
      <c r="QWT600" s="2" t="s">
        <v>943</v>
      </c>
      <c r="QWU600" s="2" t="s">
        <v>943</v>
      </c>
      <c r="QWV600" s="2" t="s">
        <v>943</v>
      </c>
      <c r="QWW600" s="2" t="s">
        <v>943</v>
      </c>
      <c r="QWX600" s="2" t="s">
        <v>943</v>
      </c>
      <c r="QWY600" s="2" t="s">
        <v>943</v>
      </c>
      <c r="QWZ600" s="2" t="s">
        <v>943</v>
      </c>
      <c r="QXA600" s="2" t="s">
        <v>943</v>
      </c>
      <c r="QXB600" s="2" t="s">
        <v>943</v>
      </c>
      <c r="QXC600" s="2" t="s">
        <v>943</v>
      </c>
      <c r="QXD600" s="2" t="s">
        <v>943</v>
      </c>
      <c r="QXE600" s="2" t="s">
        <v>943</v>
      </c>
      <c r="QXF600" s="2" t="s">
        <v>943</v>
      </c>
      <c r="QXG600" s="2" t="s">
        <v>943</v>
      </c>
      <c r="QXH600" s="2" t="s">
        <v>943</v>
      </c>
      <c r="QXI600" s="2" t="s">
        <v>943</v>
      </c>
      <c r="QXJ600" s="2" t="s">
        <v>943</v>
      </c>
      <c r="QXK600" s="2" t="s">
        <v>943</v>
      </c>
      <c r="QXL600" s="2" t="s">
        <v>943</v>
      </c>
      <c r="QXM600" s="2" t="s">
        <v>943</v>
      </c>
      <c r="QXN600" s="2" t="s">
        <v>943</v>
      </c>
      <c r="QXO600" s="2" t="s">
        <v>943</v>
      </c>
      <c r="QXP600" s="2" t="s">
        <v>943</v>
      </c>
      <c r="QXQ600" s="2" t="s">
        <v>943</v>
      </c>
      <c r="QXR600" s="2" t="s">
        <v>943</v>
      </c>
      <c r="QXS600" s="2" t="s">
        <v>943</v>
      </c>
      <c r="QXT600" s="2" t="s">
        <v>943</v>
      </c>
      <c r="QXU600" s="2" t="s">
        <v>943</v>
      </c>
      <c r="QXV600" s="2" t="s">
        <v>943</v>
      </c>
      <c r="QXW600" s="2" t="s">
        <v>943</v>
      </c>
      <c r="QXX600" s="2" t="s">
        <v>943</v>
      </c>
      <c r="QXY600" s="2" t="s">
        <v>943</v>
      </c>
      <c r="QXZ600" s="2" t="s">
        <v>943</v>
      </c>
      <c r="QYA600" s="2" t="s">
        <v>943</v>
      </c>
      <c r="QYB600" s="2" t="s">
        <v>943</v>
      </c>
      <c r="QYC600" s="2" t="s">
        <v>943</v>
      </c>
      <c r="QYD600" s="2" t="s">
        <v>943</v>
      </c>
      <c r="QYE600" s="2" t="s">
        <v>943</v>
      </c>
      <c r="QYF600" s="2" t="s">
        <v>943</v>
      </c>
      <c r="QYG600" s="2" t="s">
        <v>943</v>
      </c>
      <c r="QYH600" s="2" t="s">
        <v>943</v>
      </c>
      <c r="QYI600" s="2" t="s">
        <v>943</v>
      </c>
      <c r="QYJ600" s="2" t="s">
        <v>943</v>
      </c>
      <c r="QYK600" s="2" t="s">
        <v>943</v>
      </c>
      <c r="QYL600" s="2" t="s">
        <v>943</v>
      </c>
      <c r="QYM600" s="2" t="s">
        <v>943</v>
      </c>
      <c r="QYN600" s="2" t="s">
        <v>943</v>
      </c>
      <c r="QYO600" s="2" t="s">
        <v>943</v>
      </c>
      <c r="QYP600" s="2" t="s">
        <v>943</v>
      </c>
      <c r="QYQ600" s="2" t="s">
        <v>943</v>
      </c>
      <c r="QYR600" s="2" t="s">
        <v>943</v>
      </c>
      <c r="QYS600" s="2" t="s">
        <v>943</v>
      </c>
      <c r="QYT600" s="2" t="s">
        <v>943</v>
      </c>
      <c r="QYU600" s="2" t="s">
        <v>943</v>
      </c>
      <c r="QYV600" s="2" t="s">
        <v>943</v>
      </c>
      <c r="QYW600" s="2" t="s">
        <v>943</v>
      </c>
      <c r="QYX600" s="2" t="s">
        <v>943</v>
      </c>
      <c r="QYY600" s="2" t="s">
        <v>943</v>
      </c>
      <c r="QYZ600" s="2" t="s">
        <v>943</v>
      </c>
      <c r="QZA600" s="2" t="s">
        <v>943</v>
      </c>
      <c r="QZB600" s="2" t="s">
        <v>943</v>
      </c>
      <c r="QZC600" s="2" t="s">
        <v>943</v>
      </c>
      <c r="QZD600" s="2" t="s">
        <v>943</v>
      </c>
      <c r="QZE600" s="2" t="s">
        <v>943</v>
      </c>
      <c r="QZF600" s="2" t="s">
        <v>943</v>
      </c>
      <c r="QZG600" s="2" t="s">
        <v>943</v>
      </c>
      <c r="QZH600" s="2" t="s">
        <v>943</v>
      </c>
      <c r="QZI600" s="2" t="s">
        <v>943</v>
      </c>
      <c r="QZJ600" s="2" t="s">
        <v>943</v>
      </c>
      <c r="QZK600" s="2" t="s">
        <v>943</v>
      </c>
      <c r="QZL600" s="2" t="s">
        <v>943</v>
      </c>
      <c r="QZM600" s="2" t="s">
        <v>943</v>
      </c>
      <c r="QZN600" s="2" t="s">
        <v>943</v>
      </c>
      <c r="QZO600" s="2" t="s">
        <v>943</v>
      </c>
      <c r="QZP600" s="2" t="s">
        <v>943</v>
      </c>
      <c r="QZQ600" s="2" t="s">
        <v>943</v>
      </c>
      <c r="QZR600" s="2" t="s">
        <v>943</v>
      </c>
      <c r="QZS600" s="2" t="s">
        <v>943</v>
      </c>
      <c r="QZT600" s="2" t="s">
        <v>943</v>
      </c>
      <c r="QZU600" s="2" t="s">
        <v>943</v>
      </c>
      <c r="QZV600" s="2" t="s">
        <v>943</v>
      </c>
      <c r="QZW600" s="2" t="s">
        <v>943</v>
      </c>
      <c r="QZX600" s="2" t="s">
        <v>943</v>
      </c>
      <c r="QZY600" s="2" t="s">
        <v>943</v>
      </c>
      <c r="QZZ600" s="2" t="s">
        <v>943</v>
      </c>
      <c r="RAA600" s="2" t="s">
        <v>943</v>
      </c>
      <c r="RAB600" s="2" t="s">
        <v>943</v>
      </c>
      <c r="RAC600" s="2" t="s">
        <v>943</v>
      </c>
      <c r="RAD600" s="2" t="s">
        <v>943</v>
      </c>
      <c r="RAE600" s="2" t="s">
        <v>943</v>
      </c>
      <c r="RAF600" s="2" t="s">
        <v>943</v>
      </c>
      <c r="RAG600" s="2" t="s">
        <v>943</v>
      </c>
      <c r="RAH600" s="2" t="s">
        <v>943</v>
      </c>
      <c r="RAI600" s="2" t="s">
        <v>943</v>
      </c>
      <c r="RAJ600" s="2" t="s">
        <v>943</v>
      </c>
      <c r="RAK600" s="2" t="s">
        <v>943</v>
      </c>
      <c r="RAL600" s="2" t="s">
        <v>943</v>
      </c>
      <c r="RAM600" s="2" t="s">
        <v>943</v>
      </c>
      <c r="RAN600" s="2" t="s">
        <v>943</v>
      </c>
      <c r="RAO600" s="2" t="s">
        <v>943</v>
      </c>
      <c r="RAP600" s="2" t="s">
        <v>943</v>
      </c>
      <c r="RAQ600" s="2" t="s">
        <v>943</v>
      </c>
      <c r="RAR600" s="2" t="s">
        <v>943</v>
      </c>
      <c r="RAS600" s="2" t="s">
        <v>943</v>
      </c>
      <c r="RAT600" s="2" t="s">
        <v>943</v>
      </c>
      <c r="RAU600" s="2" t="s">
        <v>943</v>
      </c>
      <c r="RAV600" s="2" t="s">
        <v>943</v>
      </c>
      <c r="RAW600" s="2" t="s">
        <v>943</v>
      </c>
      <c r="RAX600" s="2" t="s">
        <v>943</v>
      </c>
      <c r="RAY600" s="2" t="s">
        <v>943</v>
      </c>
      <c r="RAZ600" s="2" t="s">
        <v>943</v>
      </c>
      <c r="RBA600" s="2" t="s">
        <v>943</v>
      </c>
      <c r="RBB600" s="2" t="s">
        <v>943</v>
      </c>
      <c r="RBC600" s="2" t="s">
        <v>943</v>
      </c>
      <c r="RBD600" s="2" t="s">
        <v>943</v>
      </c>
      <c r="RBE600" s="2" t="s">
        <v>943</v>
      </c>
      <c r="RBF600" s="2" t="s">
        <v>943</v>
      </c>
      <c r="RBG600" s="2" t="s">
        <v>943</v>
      </c>
      <c r="RBH600" s="2" t="s">
        <v>943</v>
      </c>
      <c r="RBI600" s="2" t="s">
        <v>943</v>
      </c>
      <c r="RBJ600" s="2" t="s">
        <v>943</v>
      </c>
      <c r="RBK600" s="2" t="s">
        <v>943</v>
      </c>
      <c r="RBL600" s="2" t="s">
        <v>943</v>
      </c>
      <c r="RBM600" s="2" t="s">
        <v>943</v>
      </c>
      <c r="RBN600" s="2" t="s">
        <v>943</v>
      </c>
      <c r="RBO600" s="2" t="s">
        <v>943</v>
      </c>
      <c r="RBP600" s="2" t="s">
        <v>943</v>
      </c>
      <c r="RBQ600" s="2" t="s">
        <v>943</v>
      </c>
      <c r="RBR600" s="2" t="s">
        <v>943</v>
      </c>
      <c r="RBS600" s="2" t="s">
        <v>943</v>
      </c>
      <c r="RBT600" s="2" t="s">
        <v>943</v>
      </c>
      <c r="RBU600" s="2" t="s">
        <v>943</v>
      </c>
      <c r="RBV600" s="2" t="s">
        <v>943</v>
      </c>
      <c r="RBW600" s="2" t="s">
        <v>943</v>
      </c>
      <c r="RBX600" s="2" t="s">
        <v>943</v>
      </c>
      <c r="RBY600" s="2" t="s">
        <v>943</v>
      </c>
      <c r="RBZ600" s="2" t="s">
        <v>943</v>
      </c>
      <c r="RCA600" s="2" t="s">
        <v>943</v>
      </c>
      <c r="RCB600" s="2" t="s">
        <v>943</v>
      </c>
      <c r="RCC600" s="2" t="s">
        <v>943</v>
      </c>
      <c r="RCD600" s="2" t="s">
        <v>943</v>
      </c>
      <c r="RCE600" s="2" t="s">
        <v>943</v>
      </c>
      <c r="RCF600" s="2" t="s">
        <v>943</v>
      </c>
      <c r="RCG600" s="2" t="s">
        <v>943</v>
      </c>
      <c r="RCH600" s="2" t="s">
        <v>943</v>
      </c>
      <c r="RCI600" s="2" t="s">
        <v>943</v>
      </c>
      <c r="RCJ600" s="2" t="s">
        <v>943</v>
      </c>
      <c r="RCK600" s="2" t="s">
        <v>943</v>
      </c>
      <c r="RCL600" s="2" t="s">
        <v>943</v>
      </c>
      <c r="RCM600" s="2" t="s">
        <v>943</v>
      </c>
      <c r="RCN600" s="2" t="s">
        <v>943</v>
      </c>
      <c r="RCO600" s="2" t="s">
        <v>943</v>
      </c>
      <c r="RCP600" s="2" t="s">
        <v>943</v>
      </c>
      <c r="RCQ600" s="2" t="s">
        <v>943</v>
      </c>
      <c r="RCR600" s="2" t="s">
        <v>943</v>
      </c>
      <c r="RCS600" s="2" t="s">
        <v>943</v>
      </c>
      <c r="RCT600" s="2" t="s">
        <v>943</v>
      </c>
      <c r="RCU600" s="2" t="s">
        <v>943</v>
      </c>
      <c r="RCV600" s="2" t="s">
        <v>943</v>
      </c>
      <c r="RCW600" s="2" t="s">
        <v>943</v>
      </c>
      <c r="RCX600" s="2" t="s">
        <v>943</v>
      </c>
      <c r="RCY600" s="2" t="s">
        <v>943</v>
      </c>
      <c r="RCZ600" s="2" t="s">
        <v>943</v>
      </c>
      <c r="RDA600" s="2" t="s">
        <v>943</v>
      </c>
      <c r="RDB600" s="2" t="s">
        <v>943</v>
      </c>
      <c r="RDC600" s="2" t="s">
        <v>943</v>
      </c>
      <c r="RDD600" s="2" t="s">
        <v>943</v>
      </c>
      <c r="RDE600" s="2" t="s">
        <v>943</v>
      </c>
      <c r="RDF600" s="2" t="s">
        <v>943</v>
      </c>
      <c r="RDG600" s="2" t="s">
        <v>943</v>
      </c>
      <c r="RDH600" s="2" t="s">
        <v>943</v>
      </c>
      <c r="RDI600" s="2" t="s">
        <v>943</v>
      </c>
      <c r="RDJ600" s="2" t="s">
        <v>943</v>
      </c>
      <c r="RDK600" s="2" t="s">
        <v>943</v>
      </c>
      <c r="RDL600" s="2" t="s">
        <v>943</v>
      </c>
      <c r="RDM600" s="2" t="s">
        <v>943</v>
      </c>
      <c r="RDN600" s="2" t="s">
        <v>943</v>
      </c>
      <c r="RDO600" s="2" t="s">
        <v>943</v>
      </c>
      <c r="RDP600" s="2" t="s">
        <v>943</v>
      </c>
      <c r="RDQ600" s="2" t="s">
        <v>943</v>
      </c>
      <c r="RDR600" s="2" t="s">
        <v>943</v>
      </c>
      <c r="RDS600" s="2" t="s">
        <v>943</v>
      </c>
      <c r="RDT600" s="2" t="s">
        <v>943</v>
      </c>
      <c r="RDU600" s="2" t="s">
        <v>943</v>
      </c>
      <c r="RDV600" s="2" t="s">
        <v>943</v>
      </c>
      <c r="RDW600" s="2" t="s">
        <v>943</v>
      </c>
      <c r="RDX600" s="2" t="s">
        <v>943</v>
      </c>
      <c r="RDY600" s="2" t="s">
        <v>943</v>
      </c>
      <c r="RDZ600" s="2" t="s">
        <v>943</v>
      </c>
      <c r="REA600" s="2" t="s">
        <v>943</v>
      </c>
      <c r="REB600" s="2" t="s">
        <v>943</v>
      </c>
      <c r="REC600" s="2" t="s">
        <v>943</v>
      </c>
      <c r="RED600" s="2" t="s">
        <v>943</v>
      </c>
      <c r="REE600" s="2" t="s">
        <v>943</v>
      </c>
      <c r="REF600" s="2" t="s">
        <v>943</v>
      </c>
      <c r="REG600" s="2" t="s">
        <v>943</v>
      </c>
      <c r="REH600" s="2" t="s">
        <v>943</v>
      </c>
      <c r="REI600" s="2" t="s">
        <v>943</v>
      </c>
      <c r="REJ600" s="2" t="s">
        <v>943</v>
      </c>
      <c r="REK600" s="2" t="s">
        <v>943</v>
      </c>
      <c r="REL600" s="2" t="s">
        <v>943</v>
      </c>
      <c r="REM600" s="2" t="s">
        <v>943</v>
      </c>
      <c r="REN600" s="2" t="s">
        <v>943</v>
      </c>
      <c r="REO600" s="2" t="s">
        <v>943</v>
      </c>
      <c r="REP600" s="2" t="s">
        <v>943</v>
      </c>
      <c r="REQ600" s="2" t="s">
        <v>943</v>
      </c>
      <c r="RER600" s="2" t="s">
        <v>943</v>
      </c>
      <c r="RES600" s="2" t="s">
        <v>943</v>
      </c>
      <c r="RET600" s="2" t="s">
        <v>943</v>
      </c>
      <c r="REU600" s="2" t="s">
        <v>943</v>
      </c>
      <c r="REV600" s="2" t="s">
        <v>943</v>
      </c>
      <c r="REW600" s="2" t="s">
        <v>943</v>
      </c>
      <c r="REX600" s="2" t="s">
        <v>943</v>
      </c>
      <c r="REY600" s="2" t="s">
        <v>943</v>
      </c>
      <c r="REZ600" s="2" t="s">
        <v>943</v>
      </c>
      <c r="RFA600" s="2" t="s">
        <v>943</v>
      </c>
      <c r="RFB600" s="2" t="s">
        <v>943</v>
      </c>
      <c r="RFC600" s="2" t="s">
        <v>943</v>
      </c>
      <c r="RFD600" s="2" t="s">
        <v>943</v>
      </c>
      <c r="RFE600" s="2" t="s">
        <v>943</v>
      </c>
      <c r="RFF600" s="2" t="s">
        <v>943</v>
      </c>
      <c r="RFG600" s="2" t="s">
        <v>943</v>
      </c>
      <c r="RFH600" s="2" t="s">
        <v>943</v>
      </c>
      <c r="RFI600" s="2" t="s">
        <v>943</v>
      </c>
      <c r="RFJ600" s="2" t="s">
        <v>943</v>
      </c>
      <c r="RFK600" s="2" t="s">
        <v>943</v>
      </c>
      <c r="RFL600" s="2" t="s">
        <v>943</v>
      </c>
      <c r="RFM600" s="2" t="s">
        <v>943</v>
      </c>
      <c r="RFN600" s="2" t="s">
        <v>943</v>
      </c>
      <c r="RFO600" s="2" t="s">
        <v>943</v>
      </c>
      <c r="RFP600" s="2" t="s">
        <v>943</v>
      </c>
      <c r="RFQ600" s="2" t="s">
        <v>943</v>
      </c>
      <c r="RFR600" s="2" t="s">
        <v>943</v>
      </c>
      <c r="RFS600" s="2" t="s">
        <v>943</v>
      </c>
      <c r="RFT600" s="2" t="s">
        <v>943</v>
      </c>
      <c r="RFU600" s="2" t="s">
        <v>943</v>
      </c>
      <c r="RFV600" s="2" t="s">
        <v>943</v>
      </c>
      <c r="RFW600" s="2" t="s">
        <v>943</v>
      </c>
      <c r="RFX600" s="2" t="s">
        <v>943</v>
      </c>
      <c r="RFY600" s="2" t="s">
        <v>943</v>
      </c>
      <c r="RFZ600" s="2" t="s">
        <v>943</v>
      </c>
      <c r="RGA600" s="2" t="s">
        <v>943</v>
      </c>
      <c r="RGB600" s="2" t="s">
        <v>943</v>
      </c>
      <c r="RGC600" s="2" t="s">
        <v>943</v>
      </c>
      <c r="RGD600" s="2" t="s">
        <v>943</v>
      </c>
      <c r="RGE600" s="2" t="s">
        <v>943</v>
      </c>
      <c r="RGF600" s="2" t="s">
        <v>943</v>
      </c>
      <c r="RGG600" s="2" t="s">
        <v>943</v>
      </c>
      <c r="RGH600" s="2" t="s">
        <v>943</v>
      </c>
      <c r="RGI600" s="2" t="s">
        <v>943</v>
      </c>
      <c r="RGJ600" s="2" t="s">
        <v>943</v>
      </c>
      <c r="RGK600" s="2" t="s">
        <v>943</v>
      </c>
      <c r="RGL600" s="2" t="s">
        <v>943</v>
      </c>
      <c r="RGM600" s="2" t="s">
        <v>943</v>
      </c>
      <c r="RGN600" s="2" t="s">
        <v>943</v>
      </c>
      <c r="RGO600" s="2" t="s">
        <v>943</v>
      </c>
      <c r="RGP600" s="2" t="s">
        <v>943</v>
      </c>
      <c r="RGQ600" s="2" t="s">
        <v>943</v>
      </c>
      <c r="RGR600" s="2" t="s">
        <v>943</v>
      </c>
      <c r="RGS600" s="2" t="s">
        <v>943</v>
      </c>
      <c r="RGT600" s="2" t="s">
        <v>943</v>
      </c>
      <c r="RGU600" s="2" t="s">
        <v>943</v>
      </c>
      <c r="RGV600" s="2" t="s">
        <v>943</v>
      </c>
      <c r="RGW600" s="2" t="s">
        <v>943</v>
      </c>
      <c r="RGX600" s="2" t="s">
        <v>943</v>
      </c>
      <c r="RGY600" s="2" t="s">
        <v>943</v>
      </c>
      <c r="RGZ600" s="2" t="s">
        <v>943</v>
      </c>
      <c r="RHA600" s="2" t="s">
        <v>943</v>
      </c>
      <c r="RHB600" s="2" t="s">
        <v>943</v>
      </c>
      <c r="RHC600" s="2" t="s">
        <v>943</v>
      </c>
      <c r="RHD600" s="2" t="s">
        <v>943</v>
      </c>
      <c r="RHE600" s="2" t="s">
        <v>943</v>
      </c>
      <c r="RHF600" s="2" t="s">
        <v>943</v>
      </c>
      <c r="RHG600" s="2" t="s">
        <v>943</v>
      </c>
      <c r="RHH600" s="2" t="s">
        <v>943</v>
      </c>
      <c r="RHI600" s="2" t="s">
        <v>943</v>
      </c>
      <c r="RHJ600" s="2" t="s">
        <v>943</v>
      </c>
      <c r="RHK600" s="2" t="s">
        <v>943</v>
      </c>
      <c r="RHL600" s="2" t="s">
        <v>943</v>
      </c>
      <c r="RHM600" s="2" t="s">
        <v>943</v>
      </c>
      <c r="RHN600" s="2" t="s">
        <v>943</v>
      </c>
      <c r="RHO600" s="2" t="s">
        <v>943</v>
      </c>
      <c r="RHP600" s="2" t="s">
        <v>943</v>
      </c>
      <c r="RHQ600" s="2" t="s">
        <v>943</v>
      </c>
      <c r="RHR600" s="2" t="s">
        <v>943</v>
      </c>
      <c r="RHS600" s="2" t="s">
        <v>943</v>
      </c>
      <c r="RHT600" s="2" t="s">
        <v>943</v>
      </c>
      <c r="RHU600" s="2" t="s">
        <v>943</v>
      </c>
      <c r="RHV600" s="2" t="s">
        <v>943</v>
      </c>
      <c r="RHW600" s="2" t="s">
        <v>943</v>
      </c>
      <c r="RHX600" s="2" t="s">
        <v>943</v>
      </c>
      <c r="RHY600" s="2" t="s">
        <v>943</v>
      </c>
      <c r="RHZ600" s="2" t="s">
        <v>943</v>
      </c>
      <c r="RIA600" s="2" t="s">
        <v>943</v>
      </c>
      <c r="RIB600" s="2" t="s">
        <v>943</v>
      </c>
      <c r="RIC600" s="2" t="s">
        <v>943</v>
      </c>
      <c r="RID600" s="2" t="s">
        <v>943</v>
      </c>
      <c r="RIE600" s="2" t="s">
        <v>943</v>
      </c>
      <c r="RIF600" s="2" t="s">
        <v>943</v>
      </c>
      <c r="RIG600" s="2" t="s">
        <v>943</v>
      </c>
      <c r="RIH600" s="2" t="s">
        <v>943</v>
      </c>
      <c r="RII600" s="2" t="s">
        <v>943</v>
      </c>
      <c r="RIJ600" s="2" t="s">
        <v>943</v>
      </c>
      <c r="RIK600" s="2" t="s">
        <v>943</v>
      </c>
      <c r="RIL600" s="2" t="s">
        <v>943</v>
      </c>
      <c r="RIM600" s="2" t="s">
        <v>943</v>
      </c>
      <c r="RIN600" s="2" t="s">
        <v>943</v>
      </c>
      <c r="RIO600" s="2" t="s">
        <v>943</v>
      </c>
      <c r="RIP600" s="2" t="s">
        <v>943</v>
      </c>
      <c r="RIQ600" s="2" t="s">
        <v>943</v>
      </c>
      <c r="RIR600" s="2" t="s">
        <v>943</v>
      </c>
      <c r="RIS600" s="2" t="s">
        <v>943</v>
      </c>
      <c r="RIT600" s="2" t="s">
        <v>943</v>
      </c>
      <c r="RIU600" s="2" t="s">
        <v>943</v>
      </c>
      <c r="RIV600" s="2" t="s">
        <v>943</v>
      </c>
      <c r="RIW600" s="2" t="s">
        <v>943</v>
      </c>
      <c r="RIX600" s="2" t="s">
        <v>943</v>
      </c>
      <c r="RIY600" s="2" t="s">
        <v>943</v>
      </c>
      <c r="RIZ600" s="2" t="s">
        <v>943</v>
      </c>
      <c r="RJA600" s="2" t="s">
        <v>943</v>
      </c>
      <c r="RJB600" s="2" t="s">
        <v>943</v>
      </c>
      <c r="RJC600" s="2" t="s">
        <v>943</v>
      </c>
      <c r="RJD600" s="2" t="s">
        <v>943</v>
      </c>
      <c r="RJE600" s="2" t="s">
        <v>943</v>
      </c>
      <c r="RJF600" s="2" t="s">
        <v>943</v>
      </c>
      <c r="RJG600" s="2" t="s">
        <v>943</v>
      </c>
      <c r="RJH600" s="2" t="s">
        <v>943</v>
      </c>
      <c r="RJI600" s="2" t="s">
        <v>943</v>
      </c>
      <c r="RJJ600" s="2" t="s">
        <v>943</v>
      </c>
      <c r="RJK600" s="2" t="s">
        <v>943</v>
      </c>
      <c r="RJL600" s="2" t="s">
        <v>943</v>
      </c>
      <c r="RJM600" s="2" t="s">
        <v>943</v>
      </c>
      <c r="RJN600" s="2" t="s">
        <v>943</v>
      </c>
      <c r="RJO600" s="2" t="s">
        <v>943</v>
      </c>
      <c r="RJP600" s="2" t="s">
        <v>943</v>
      </c>
      <c r="RJQ600" s="2" t="s">
        <v>943</v>
      </c>
      <c r="RJR600" s="2" t="s">
        <v>943</v>
      </c>
      <c r="RJS600" s="2" t="s">
        <v>943</v>
      </c>
      <c r="RJT600" s="2" t="s">
        <v>943</v>
      </c>
      <c r="RJU600" s="2" t="s">
        <v>943</v>
      </c>
      <c r="RJV600" s="2" t="s">
        <v>943</v>
      </c>
      <c r="RJW600" s="2" t="s">
        <v>943</v>
      </c>
      <c r="RJX600" s="2" t="s">
        <v>943</v>
      </c>
      <c r="RJY600" s="2" t="s">
        <v>943</v>
      </c>
      <c r="RJZ600" s="2" t="s">
        <v>943</v>
      </c>
      <c r="RKA600" s="2" t="s">
        <v>943</v>
      </c>
      <c r="RKB600" s="2" t="s">
        <v>943</v>
      </c>
      <c r="RKC600" s="2" t="s">
        <v>943</v>
      </c>
      <c r="RKD600" s="2" t="s">
        <v>943</v>
      </c>
      <c r="RKE600" s="2" t="s">
        <v>943</v>
      </c>
      <c r="RKF600" s="2" t="s">
        <v>943</v>
      </c>
      <c r="RKG600" s="2" t="s">
        <v>943</v>
      </c>
      <c r="RKH600" s="2" t="s">
        <v>943</v>
      </c>
      <c r="RKI600" s="2" t="s">
        <v>943</v>
      </c>
      <c r="RKJ600" s="2" t="s">
        <v>943</v>
      </c>
      <c r="RKK600" s="2" t="s">
        <v>943</v>
      </c>
      <c r="RKL600" s="2" t="s">
        <v>943</v>
      </c>
      <c r="RKM600" s="2" t="s">
        <v>943</v>
      </c>
      <c r="RKN600" s="2" t="s">
        <v>943</v>
      </c>
      <c r="RKO600" s="2" t="s">
        <v>943</v>
      </c>
      <c r="RKP600" s="2" t="s">
        <v>943</v>
      </c>
      <c r="RKQ600" s="2" t="s">
        <v>943</v>
      </c>
      <c r="RKR600" s="2" t="s">
        <v>943</v>
      </c>
      <c r="RKS600" s="2" t="s">
        <v>943</v>
      </c>
      <c r="RKT600" s="2" t="s">
        <v>943</v>
      </c>
      <c r="RKU600" s="2" t="s">
        <v>943</v>
      </c>
      <c r="RKV600" s="2" t="s">
        <v>943</v>
      </c>
      <c r="RKW600" s="2" t="s">
        <v>943</v>
      </c>
      <c r="RKX600" s="2" t="s">
        <v>943</v>
      </c>
      <c r="RKY600" s="2" t="s">
        <v>943</v>
      </c>
      <c r="RKZ600" s="2" t="s">
        <v>943</v>
      </c>
      <c r="RLA600" s="2" t="s">
        <v>943</v>
      </c>
      <c r="RLB600" s="2" t="s">
        <v>943</v>
      </c>
      <c r="RLC600" s="2" t="s">
        <v>943</v>
      </c>
      <c r="RLD600" s="2" t="s">
        <v>943</v>
      </c>
      <c r="RLE600" s="2" t="s">
        <v>943</v>
      </c>
      <c r="RLF600" s="2" t="s">
        <v>943</v>
      </c>
      <c r="RLG600" s="2" t="s">
        <v>943</v>
      </c>
      <c r="RLH600" s="2" t="s">
        <v>943</v>
      </c>
      <c r="RLI600" s="2" t="s">
        <v>943</v>
      </c>
      <c r="RLJ600" s="2" t="s">
        <v>943</v>
      </c>
      <c r="RLK600" s="2" t="s">
        <v>943</v>
      </c>
      <c r="RLL600" s="2" t="s">
        <v>943</v>
      </c>
      <c r="RLM600" s="2" t="s">
        <v>943</v>
      </c>
      <c r="RLN600" s="2" t="s">
        <v>943</v>
      </c>
      <c r="RLO600" s="2" t="s">
        <v>943</v>
      </c>
      <c r="RLP600" s="2" t="s">
        <v>943</v>
      </c>
      <c r="RLQ600" s="2" t="s">
        <v>943</v>
      </c>
      <c r="RLR600" s="2" t="s">
        <v>943</v>
      </c>
      <c r="RLS600" s="2" t="s">
        <v>943</v>
      </c>
      <c r="RLT600" s="2" t="s">
        <v>943</v>
      </c>
      <c r="RLU600" s="2" t="s">
        <v>943</v>
      </c>
      <c r="RLV600" s="2" t="s">
        <v>943</v>
      </c>
      <c r="RLW600" s="2" t="s">
        <v>943</v>
      </c>
      <c r="RLX600" s="2" t="s">
        <v>943</v>
      </c>
      <c r="RLY600" s="2" t="s">
        <v>943</v>
      </c>
      <c r="RLZ600" s="2" t="s">
        <v>943</v>
      </c>
      <c r="RMA600" s="2" t="s">
        <v>943</v>
      </c>
      <c r="RMB600" s="2" t="s">
        <v>943</v>
      </c>
      <c r="RMC600" s="2" t="s">
        <v>943</v>
      </c>
      <c r="RMD600" s="2" t="s">
        <v>943</v>
      </c>
      <c r="RME600" s="2" t="s">
        <v>943</v>
      </c>
      <c r="RMF600" s="2" t="s">
        <v>943</v>
      </c>
      <c r="RMG600" s="2" t="s">
        <v>943</v>
      </c>
      <c r="RMH600" s="2" t="s">
        <v>943</v>
      </c>
      <c r="RMI600" s="2" t="s">
        <v>943</v>
      </c>
      <c r="RMJ600" s="2" t="s">
        <v>943</v>
      </c>
      <c r="RMK600" s="2" t="s">
        <v>943</v>
      </c>
      <c r="RML600" s="2" t="s">
        <v>943</v>
      </c>
      <c r="RMM600" s="2" t="s">
        <v>943</v>
      </c>
      <c r="RMN600" s="2" t="s">
        <v>943</v>
      </c>
      <c r="RMO600" s="2" t="s">
        <v>943</v>
      </c>
      <c r="RMP600" s="2" t="s">
        <v>943</v>
      </c>
      <c r="RMQ600" s="2" t="s">
        <v>943</v>
      </c>
      <c r="RMR600" s="2" t="s">
        <v>943</v>
      </c>
      <c r="RMS600" s="2" t="s">
        <v>943</v>
      </c>
      <c r="RMT600" s="2" t="s">
        <v>943</v>
      </c>
      <c r="RMU600" s="2" t="s">
        <v>943</v>
      </c>
      <c r="RMV600" s="2" t="s">
        <v>943</v>
      </c>
      <c r="RMW600" s="2" t="s">
        <v>943</v>
      </c>
      <c r="RMX600" s="2" t="s">
        <v>943</v>
      </c>
      <c r="RMY600" s="2" t="s">
        <v>943</v>
      </c>
      <c r="RMZ600" s="2" t="s">
        <v>943</v>
      </c>
      <c r="RNA600" s="2" t="s">
        <v>943</v>
      </c>
      <c r="RNB600" s="2" t="s">
        <v>943</v>
      </c>
      <c r="RNC600" s="2" t="s">
        <v>943</v>
      </c>
      <c r="RND600" s="2" t="s">
        <v>943</v>
      </c>
      <c r="RNE600" s="2" t="s">
        <v>943</v>
      </c>
      <c r="RNF600" s="2" t="s">
        <v>943</v>
      </c>
      <c r="RNG600" s="2" t="s">
        <v>943</v>
      </c>
      <c r="RNH600" s="2" t="s">
        <v>943</v>
      </c>
      <c r="RNI600" s="2" t="s">
        <v>943</v>
      </c>
      <c r="RNJ600" s="2" t="s">
        <v>943</v>
      </c>
      <c r="RNK600" s="2" t="s">
        <v>943</v>
      </c>
      <c r="RNL600" s="2" t="s">
        <v>943</v>
      </c>
      <c r="RNM600" s="2" t="s">
        <v>943</v>
      </c>
      <c r="RNN600" s="2" t="s">
        <v>943</v>
      </c>
      <c r="RNO600" s="2" t="s">
        <v>943</v>
      </c>
      <c r="RNP600" s="2" t="s">
        <v>943</v>
      </c>
      <c r="RNQ600" s="2" t="s">
        <v>943</v>
      </c>
      <c r="RNR600" s="2" t="s">
        <v>943</v>
      </c>
      <c r="RNS600" s="2" t="s">
        <v>943</v>
      </c>
      <c r="RNT600" s="2" t="s">
        <v>943</v>
      </c>
      <c r="RNU600" s="2" t="s">
        <v>943</v>
      </c>
      <c r="RNV600" s="2" t="s">
        <v>943</v>
      </c>
      <c r="RNW600" s="2" t="s">
        <v>943</v>
      </c>
      <c r="RNX600" s="2" t="s">
        <v>943</v>
      </c>
      <c r="RNY600" s="2" t="s">
        <v>943</v>
      </c>
      <c r="RNZ600" s="2" t="s">
        <v>943</v>
      </c>
      <c r="ROA600" s="2" t="s">
        <v>943</v>
      </c>
      <c r="ROB600" s="2" t="s">
        <v>943</v>
      </c>
      <c r="ROC600" s="2" t="s">
        <v>943</v>
      </c>
      <c r="ROD600" s="2" t="s">
        <v>943</v>
      </c>
      <c r="ROE600" s="2" t="s">
        <v>943</v>
      </c>
      <c r="ROF600" s="2" t="s">
        <v>943</v>
      </c>
      <c r="ROG600" s="2" t="s">
        <v>943</v>
      </c>
      <c r="ROH600" s="2" t="s">
        <v>943</v>
      </c>
      <c r="ROI600" s="2" t="s">
        <v>943</v>
      </c>
      <c r="ROJ600" s="2" t="s">
        <v>943</v>
      </c>
      <c r="ROK600" s="2" t="s">
        <v>943</v>
      </c>
      <c r="ROL600" s="2" t="s">
        <v>943</v>
      </c>
      <c r="ROM600" s="2" t="s">
        <v>943</v>
      </c>
      <c r="RON600" s="2" t="s">
        <v>943</v>
      </c>
      <c r="ROO600" s="2" t="s">
        <v>943</v>
      </c>
      <c r="ROP600" s="2" t="s">
        <v>943</v>
      </c>
      <c r="ROQ600" s="2" t="s">
        <v>943</v>
      </c>
      <c r="ROR600" s="2" t="s">
        <v>943</v>
      </c>
      <c r="ROS600" s="2" t="s">
        <v>943</v>
      </c>
      <c r="ROT600" s="2" t="s">
        <v>943</v>
      </c>
      <c r="ROU600" s="2" t="s">
        <v>943</v>
      </c>
      <c r="ROV600" s="2" t="s">
        <v>943</v>
      </c>
      <c r="ROW600" s="2" t="s">
        <v>943</v>
      </c>
      <c r="ROX600" s="2" t="s">
        <v>943</v>
      </c>
      <c r="ROY600" s="2" t="s">
        <v>943</v>
      </c>
      <c r="ROZ600" s="2" t="s">
        <v>943</v>
      </c>
      <c r="RPA600" s="2" t="s">
        <v>943</v>
      </c>
      <c r="RPB600" s="2" t="s">
        <v>943</v>
      </c>
      <c r="RPC600" s="2" t="s">
        <v>943</v>
      </c>
      <c r="RPD600" s="2" t="s">
        <v>943</v>
      </c>
      <c r="RPE600" s="2" t="s">
        <v>943</v>
      </c>
      <c r="RPF600" s="2" t="s">
        <v>943</v>
      </c>
      <c r="RPG600" s="2" t="s">
        <v>943</v>
      </c>
      <c r="RPH600" s="2" t="s">
        <v>943</v>
      </c>
      <c r="RPI600" s="2" t="s">
        <v>943</v>
      </c>
      <c r="RPJ600" s="2" t="s">
        <v>943</v>
      </c>
      <c r="RPK600" s="2" t="s">
        <v>943</v>
      </c>
      <c r="RPL600" s="2" t="s">
        <v>943</v>
      </c>
      <c r="RPM600" s="2" t="s">
        <v>943</v>
      </c>
      <c r="RPN600" s="2" t="s">
        <v>943</v>
      </c>
      <c r="RPO600" s="2" t="s">
        <v>943</v>
      </c>
      <c r="RPP600" s="2" t="s">
        <v>943</v>
      </c>
      <c r="RPQ600" s="2" t="s">
        <v>943</v>
      </c>
      <c r="RPR600" s="2" t="s">
        <v>943</v>
      </c>
      <c r="RPS600" s="2" t="s">
        <v>943</v>
      </c>
      <c r="RPT600" s="2" t="s">
        <v>943</v>
      </c>
      <c r="RPU600" s="2" t="s">
        <v>943</v>
      </c>
      <c r="RPV600" s="2" t="s">
        <v>943</v>
      </c>
      <c r="RPW600" s="2" t="s">
        <v>943</v>
      </c>
      <c r="RPX600" s="2" t="s">
        <v>943</v>
      </c>
      <c r="RPY600" s="2" t="s">
        <v>943</v>
      </c>
      <c r="RPZ600" s="2" t="s">
        <v>943</v>
      </c>
      <c r="RQA600" s="2" t="s">
        <v>943</v>
      </c>
      <c r="RQB600" s="2" t="s">
        <v>943</v>
      </c>
      <c r="RQC600" s="2" t="s">
        <v>943</v>
      </c>
      <c r="RQD600" s="2" t="s">
        <v>943</v>
      </c>
      <c r="RQE600" s="2" t="s">
        <v>943</v>
      </c>
      <c r="RQF600" s="2" t="s">
        <v>943</v>
      </c>
      <c r="RQG600" s="2" t="s">
        <v>943</v>
      </c>
      <c r="RQH600" s="2" t="s">
        <v>943</v>
      </c>
      <c r="RQI600" s="2" t="s">
        <v>943</v>
      </c>
      <c r="RQJ600" s="2" t="s">
        <v>943</v>
      </c>
      <c r="RQK600" s="2" t="s">
        <v>943</v>
      </c>
      <c r="RQL600" s="2" t="s">
        <v>943</v>
      </c>
      <c r="RQM600" s="2" t="s">
        <v>943</v>
      </c>
      <c r="RQN600" s="2" t="s">
        <v>943</v>
      </c>
      <c r="RQO600" s="2" t="s">
        <v>943</v>
      </c>
      <c r="RQP600" s="2" t="s">
        <v>943</v>
      </c>
      <c r="RQQ600" s="2" t="s">
        <v>943</v>
      </c>
      <c r="RQR600" s="2" t="s">
        <v>943</v>
      </c>
      <c r="RQS600" s="2" t="s">
        <v>943</v>
      </c>
      <c r="RQT600" s="2" t="s">
        <v>943</v>
      </c>
      <c r="RQU600" s="2" t="s">
        <v>943</v>
      </c>
      <c r="RQV600" s="2" t="s">
        <v>943</v>
      </c>
      <c r="RQW600" s="2" t="s">
        <v>943</v>
      </c>
      <c r="RQX600" s="2" t="s">
        <v>943</v>
      </c>
      <c r="RQY600" s="2" t="s">
        <v>943</v>
      </c>
      <c r="RQZ600" s="2" t="s">
        <v>943</v>
      </c>
      <c r="RRA600" s="2" t="s">
        <v>943</v>
      </c>
      <c r="RRB600" s="2" t="s">
        <v>943</v>
      </c>
      <c r="RRC600" s="2" t="s">
        <v>943</v>
      </c>
      <c r="RRD600" s="2" t="s">
        <v>943</v>
      </c>
      <c r="RRE600" s="2" t="s">
        <v>943</v>
      </c>
      <c r="RRF600" s="2" t="s">
        <v>943</v>
      </c>
      <c r="RRG600" s="2" t="s">
        <v>943</v>
      </c>
      <c r="RRH600" s="2" t="s">
        <v>943</v>
      </c>
      <c r="RRI600" s="2" t="s">
        <v>943</v>
      </c>
      <c r="RRJ600" s="2" t="s">
        <v>943</v>
      </c>
      <c r="RRK600" s="2" t="s">
        <v>943</v>
      </c>
      <c r="RRL600" s="2" t="s">
        <v>943</v>
      </c>
      <c r="RRM600" s="2" t="s">
        <v>943</v>
      </c>
      <c r="RRN600" s="2" t="s">
        <v>943</v>
      </c>
      <c r="RRO600" s="2" t="s">
        <v>943</v>
      </c>
      <c r="RRP600" s="2" t="s">
        <v>943</v>
      </c>
      <c r="RRQ600" s="2" t="s">
        <v>943</v>
      </c>
      <c r="RRR600" s="2" t="s">
        <v>943</v>
      </c>
      <c r="RRS600" s="2" t="s">
        <v>943</v>
      </c>
      <c r="RRT600" s="2" t="s">
        <v>943</v>
      </c>
      <c r="RRU600" s="2" t="s">
        <v>943</v>
      </c>
      <c r="RRV600" s="2" t="s">
        <v>943</v>
      </c>
      <c r="RRW600" s="2" t="s">
        <v>943</v>
      </c>
      <c r="RRX600" s="2" t="s">
        <v>943</v>
      </c>
      <c r="RRY600" s="2" t="s">
        <v>943</v>
      </c>
      <c r="RRZ600" s="2" t="s">
        <v>943</v>
      </c>
      <c r="RSA600" s="2" t="s">
        <v>943</v>
      </c>
      <c r="RSB600" s="2" t="s">
        <v>943</v>
      </c>
      <c r="RSC600" s="2" t="s">
        <v>943</v>
      </c>
      <c r="RSD600" s="2" t="s">
        <v>943</v>
      </c>
      <c r="RSE600" s="2" t="s">
        <v>943</v>
      </c>
      <c r="RSF600" s="2" t="s">
        <v>943</v>
      </c>
      <c r="RSG600" s="2" t="s">
        <v>943</v>
      </c>
      <c r="RSH600" s="2" t="s">
        <v>943</v>
      </c>
      <c r="RSI600" s="2" t="s">
        <v>943</v>
      </c>
      <c r="RSJ600" s="2" t="s">
        <v>943</v>
      </c>
      <c r="RSK600" s="2" t="s">
        <v>943</v>
      </c>
      <c r="RSL600" s="2" t="s">
        <v>943</v>
      </c>
      <c r="RSM600" s="2" t="s">
        <v>943</v>
      </c>
      <c r="RSN600" s="2" t="s">
        <v>943</v>
      </c>
      <c r="RSO600" s="2" t="s">
        <v>943</v>
      </c>
      <c r="RSP600" s="2" t="s">
        <v>943</v>
      </c>
      <c r="RSQ600" s="2" t="s">
        <v>943</v>
      </c>
      <c r="RSR600" s="2" t="s">
        <v>943</v>
      </c>
      <c r="RSS600" s="2" t="s">
        <v>943</v>
      </c>
      <c r="RST600" s="2" t="s">
        <v>943</v>
      </c>
      <c r="RSU600" s="2" t="s">
        <v>943</v>
      </c>
      <c r="RSV600" s="2" t="s">
        <v>943</v>
      </c>
      <c r="RSW600" s="2" t="s">
        <v>943</v>
      </c>
      <c r="RSX600" s="2" t="s">
        <v>943</v>
      </c>
      <c r="RSY600" s="2" t="s">
        <v>943</v>
      </c>
      <c r="RSZ600" s="2" t="s">
        <v>943</v>
      </c>
      <c r="RTA600" s="2" t="s">
        <v>943</v>
      </c>
      <c r="RTB600" s="2" t="s">
        <v>943</v>
      </c>
      <c r="RTC600" s="2" t="s">
        <v>943</v>
      </c>
      <c r="RTD600" s="2" t="s">
        <v>943</v>
      </c>
      <c r="RTE600" s="2" t="s">
        <v>943</v>
      </c>
      <c r="RTF600" s="2" t="s">
        <v>943</v>
      </c>
      <c r="RTG600" s="2" t="s">
        <v>943</v>
      </c>
      <c r="RTH600" s="2" t="s">
        <v>943</v>
      </c>
      <c r="RTI600" s="2" t="s">
        <v>943</v>
      </c>
      <c r="RTJ600" s="2" t="s">
        <v>943</v>
      </c>
      <c r="RTK600" s="2" t="s">
        <v>943</v>
      </c>
      <c r="RTL600" s="2" t="s">
        <v>943</v>
      </c>
      <c r="RTM600" s="2" t="s">
        <v>943</v>
      </c>
      <c r="RTN600" s="2" t="s">
        <v>943</v>
      </c>
      <c r="RTO600" s="2" t="s">
        <v>943</v>
      </c>
      <c r="RTP600" s="2" t="s">
        <v>943</v>
      </c>
      <c r="RTQ600" s="2" t="s">
        <v>943</v>
      </c>
      <c r="RTR600" s="2" t="s">
        <v>943</v>
      </c>
      <c r="RTS600" s="2" t="s">
        <v>943</v>
      </c>
      <c r="RTT600" s="2" t="s">
        <v>943</v>
      </c>
      <c r="RTU600" s="2" t="s">
        <v>943</v>
      </c>
      <c r="RTV600" s="2" t="s">
        <v>943</v>
      </c>
      <c r="RTW600" s="2" t="s">
        <v>943</v>
      </c>
      <c r="RTX600" s="2" t="s">
        <v>943</v>
      </c>
      <c r="RTY600" s="2" t="s">
        <v>943</v>
      </c>
      <c r="RTZ600" s="2" t="s">
        <v>943</v>
      </c>
      <c r="RUA600" s="2" t="s">
        <v>943</v>
      </c>
      <c r="RUB600" s="2" t="s">
        <v>943</v>
      </c>
      <c r="RUC600" s="2" t="s">
        <v>943</v>
      </c>
      <c r="RUD600" s="2" t="s">
        <v>943</v>
      </c>
      <c r="RUE600" s="2" t="s">
        <v>943</v>
      </c>
      <c r="RUF600" s="2" t="s">
        <v>943</v>
      </c>
      <c r="RUG600" s="2" t="s">
        <v>943</v>
      </c>
      <c r="RUH600" s="2" t="s">
        <v>943</v>
      </c>
      <c r="RUI600" s="2" t="s">
        <v>943</v>
      </c>
      <c r="RUJ600" s="2" t="s">
        <v>943</v>
      </c>
      <c r="RUK600" s="2" t="s">
        <v>943</v>
      </c>
      <c r="RUL600" s="2" t="s">
        <v>943</v>
      </c>
      <c r="RUM600" s="2" t="s">
        <v>943</v>
      </c>
      <c r="RUN600" s="2" t="s">
        <v>943</v>
      </c>
      <c r="RUO600" s="2" t="s">
        <v>943</v>
      </c>
      <c r="RUP600" s="2" t="s">
        <v>943</v>
      </c>
      <c r="RUQ600" s="2" t="s">
        <v>943</v>
      </c>
      <c r="RUR600" s="2" t="s">
        <v>943</v>
      </c>
      <c r="RUS600" s="2" t="s">
        <v>943</v>
      </c>
      <c r="RUT600" s="2" t="s">
        <v>943</v>
      </c>
      <c r="RUU600" s="2" t="s">
        <v>943</v>
      </c>
      <c r="RUV600" s="2" t="s">
        <v>943</v>
      </c>
      <c r="RUW600" s="2" t="s">
        <v>943</v>
      </c>
      <c r="RUX600" s="2" t="s">
        <v>943</v>
      </c>
      <c r="RUY600" s="2" t="s">
        <v>943</v>
      </c>
      <c r="RUZ600" s="2" t="s">
        <v>943</v>
      </c>
      <c r="RVA600" s="2" t="s">
        <v>943</v>
      </c>
      <c r="RVB600" s="2" t="s">
        <v>943</v>
      </c>
      <c r="RVC600" s="2" t="s">
        <v>943</v>
      </c>
      <c r="RVD600" s="2" t="s">
        <v>943</v>
      </c>
      <c r="RVE600" s="2" t="s">
        <v>943</v>
      </c>
      <c r="RVF600" s="2" t="s">
        <v>943</v>
      </c>
      <c r="RVG600" s="2" t="s">
        <v>943</v>
      </c>
      <c r="RVH600" s="2" t="s">
        <v>943</v>
      </c>
      <c r="RVI600" s="2" t="s">
        <v>943</v>
      </c>
      <c r="RVJ600" s="2" t="s">
        <v>943</v>
      </c>
      <c r="RVK600" s="2" t="s">
        <v>943</v>
      </c>
      <c r="RVL600" s="2" t="s">
        <v>943</v>
      </c>
      <c r="RVM600" s="2" t="s">
        <v>943</v>
      </c>
      <c r="RVN600" s="2" t="s">
        <v>943</v>
      </c>
      <c r="RVO600" s="2" t="s">
        <v>943</v>
      </c>
      <c r="RVP600" s="2" t="s">
        <v>943</v>
      </c>
      <c r="RVQ600" s="2" t="s">
        <v>943</v>
      </c>
      <c r="RVR600" s="2" t="s">
        <v>943</v>
      </c>
      <c r="RVS600" s="2" t="s">
        <v>943</v>
      </c>
      <c r="RVT600" s="2" t="s">
        <v>943</v>
      </c>
      <c r="RVU600" s="2" t="s">
        <v>943</v>
      </c>
      <c r="RVV600" s="2" t="s">
        <v>943</v>
      </c>
      <c r="RVW600" s="2" t="s">
        <v>943</v>
      </c>
      <c r="RVX600" s="2" t="s">
        <v>943</v>
      </c>
      <c r="RVY600" s="2" t="s">
        <v>943</v>
      </c>
      <c r="RVZ600" s="2" t="s">
        <v>943</v>
      </c>
      <c r="RWA600" s="2" t="s">
        <v>943</v>
      </c>
      <c r="RWB600" s="2" t="s">
        <v>943</v>
      </c>
      <c r="RWC600" s="2" t="s">
        <v>943</v>
      </c>
      <c r="RWD600" s="2" t="s">
        <v>943</v>
      </c>
      <c r="RWE600" s="2" t="s">
        <v>943</v>
      </c>
      <c r="RWF600" s="2" t="s">
        <v>943</v>
      </c>
      <c r="RWG600" s="2" t="s">
        <v>943</v>
      </c>
      <c r="RWH600" s="2" t="s">
        <v>943</v>
      </c>
      <c r="RWI600" s="2" t="s">
        <v>943</v>
      </c>
      <c r="RWJ600" s="2" t="s">
        <v>943</v>
      </c>
      <c r="RWK600" s="2" t="s">
        <v>943</v>
      </c>
      <c r="RWL600" s="2" t="s">
        <v>943</v>
      </c>
      <c r="RWM600" s="2" t="s">
        <v>943</v>
      </c>
      <c r="RWN600" s="2" t="s">
        <v>943</v>
      </c>
      <c r="RWO600" s="2" t="s">
        <v>943</v>
      </c>
      <c r="RWP600" s="2" t="s">
        <v>943</v>
      </c>
      <c r="RWQ600" s="2" t="s">
        <v>943</v>
      </c>
      <c r="RWR600" s="2" t="s">
        <v>943</v>
      </c>
      <c r="RWS600" s="2" t="s">
        <v>943</v>
      </c>
      <c r="RWT600" s="2" t="s">
        <v>943</v>
      </c>
      <c r="RWU600" s="2" t="s">
        <v>943</v>
      </c>
      <c r="RWV600" s="2" t="s">
        <v>943</v>
      </c>
      <c r="RWW600" s="2" t="s">
        <v>943</v>
      </c>
      <c r="RWX600" s="2" t="s">
        <v>943</v>
      </c>
      <c r="RWY600" s="2" t="s">
        <v>943</v>
      </c>
      <c r="RWZ600" s="2" t="s">
        <v>943</v>
      </c>
      <c r="RXA600" s="2" t="s">
        <v>943</v>
      </c>
      <c r="RXB600" s="2" t="s">
        <v>943</v>
      </c>
      <c r="RXC600" s="2" t="s">
        <v>943</v>
      </c>
      <c r="RXD600" s="2" t="s">
        <v>943</v>
      </c>
      <c r="RXE600" s="2" t="s">
        <v>943</v>
      </c>
      <c r="RXF600" s="2" t="s">
        <v>943</v>
      </c>
      <c r="RXG600" s="2" t="s">
        <v>943</v>
      </c>
      <c r="RXH600" s="2" t="s">
        <v>943</v>
      </c>
      <c r="RXI600" s="2" t="s">
        <v>943</v>
      </c>
      <c r="RXJ600" s="2" t="s">
        <v>943</v>
      </c>
      <c r="RXK600" s="2" t="s">
        <v>943</v>
      </c>
      <c r="RXL600" s="2" t="s">
        <v>943</v>
      </c>
      <c r="RXM600" s="2" t="s">
        <v>943</v>
      </c>
      <c r="RXN600" s="2" t="s">
        <v>943</v>
      </c>
      <c r="RXO600" s="2" t="s">
        <v>943</v>
      </c>
      <c r="RXP600" s="2" t="s">
        <v>943</v>
      </c>
      <c r="RXQ600" s="2" t="s">
        <v>943</v>
      </c>
      <c r="RXR600" s="2" t="s">
        <v>943</v>
      </c>
      <c r="RXS600" s="2" t="s">
        <v>943</v>
      </c>
      <c r="RXT600" s="2" t="s">
        <v>943</v>
      </c>
      <c r="RXU600" s="2" t="s">
        <v>943</v>
      </c>
      <c r="RXV600" s="2" t="s">
        <v>943</v>
      </c>
      <c r="RXW600" s="2" t="s">
        <v>943</v>
      </c>
      <c r="RXX600" s="2" t="s">
        <v>943</v>
      </c>
      <c r="RXY600" s="2" t="s">
        <v>943</v>
      </c>
      <c r="RXZ600" s="2" t="s">
        <v>943</v>
      </c>
      <c r="RYA600" s="2" t="s">
        <v>943</v>
      </c>
      <c r="RYB600" s="2" t="s">
        <v>943</v>
      </c>
      <c r="RYC600" s="2" t="s">
        <v>943</v>
      </c>
      <c r="RYD600" s="2" t="s">
        <v>943</v>
      </c>
      <c r="RYE600" s="2" t="s">
        <v>943</v>
      </c>
      <c r="RYF600" s="2" t="s">
        <v>943</v>
      </c>
      <c r="RYG600" s="2" t="s">
        <v>943</v>
      </c>
      <c r="RYH600" s="2" t="s">
        <v>943</v>
      </c>
      <c r="RYI600" s="2" t="s">
        <v>943</v>
      </c>
      <c r="RYJ600" s="2" t="s">
        <v>943</v>
      </c>
      <c r="RYK600" s="2" t="s">
        <v>943</v>
      </c>
      <c r="RYL600" s="2" t="s">
        <v>943</v>
      </c>
      <c r="RYM600" s="2" t="s">
        <v>943</v>
      </c>
      <c r="RYN600" s="2" t="s">
        <v>943</v>
      </c>
      <c r="RYO600" s="2" t="s">
        <v>943</v>
      </c>
      <c r="RYP600" s="2" t="s">
        <v>943</v>
      </c>
      <c r="RYQ600" s="2" t="s">
        <v>943</v>
      </c>
      <c r="RYR600" s="2" t="s">
        <v>943</v>
      </c>
      <c r="RYS600" s="2" t="s">
        <v>943</v>
      </c>
      <c r="RYT600" s="2" t="s">
        <v>943</v>
      </c>
      <c r="RYU600" s="2" t="s">
        <v>943</v>
      </c>
      <c r="RYV600" s="2" t="s">
        <v>943</v>
      </c>
      <c r="RYW600" s="2" t="s">
        <v>943</v>
      </c>
      <c r="RYX600" s="2" t="s">
        <v>943</v>
      </c>
      <c r="RYY600" s="2" t="s">
        <v>943</v>
      </c>
      <c r="RYZ600" s="2" t="s">
        <v>943</v>
      </c>
      <c r="RZA600" s="2" t="s">
        <v>943</v>
      </c>
      <c r="RZB600" s="2" t="s">
        <v>943</v>
      </c>
      <c r="RZC600" s="2" t="s">
        <v>943</v>
      </c>
      <c r="RZD600" s="2" t="s">
        <v>943</v>
      </c>
      <c r="RZE600" s="2" t="s">
        <v>943</v>
      </c>
      <c r="RZF600" s="2" t="s">
        <v>943</v>
      </c>
      <c r="RZG600" s="2" t="s">
        <v>943</v>
      </c>
      <c r="RZH600" s="2" t="s">
        <v>943</v>
      </c>
      <c r="RZI600" s="2" t="s">
        <v>943</v>
      </c>
      <c r="RZJ600" s="2" t="s">
        <v>943</v>
      </c>
      <c r="RZK600" s="2" t="s">
        <v>943</v>
      </c>
      <c r="RZL600" s="2" t="s">
        <v>943</v>
      </c>
      <c r="RZM600" s="2" t="s">
        <v>943</v>
      </c>
      <c r="RZN600" s="2" t="s">
        <v>943</v>
      </c>
      <c r="RZO600" s="2" t="s">
        <v>943</v>
      </c>
      <c r="RZP600" s="2" t="s">
        <v>943</v>
      </c>
      <c r="RZQ600" s="2" t="s">
        <v>943</v>
      </c>
      <c r="RZR600" s="2" t="s">
        <v>943</v>
      </c>
      <c r="RZS600" s="2" t="s">
        <v>943</v>
      </c>
      <c r="RZT600" s="2" t="s">
        <v>943</v>
      </c>
      <c r="RZU600" s="2" t="s">
        <v>943</v>
      </c>
      <c r="RZV600" s="2" t="s">
        <v>943</v>
      </c>
      <c r="RZW600" s="2" t="s">
        <v>943</v>
      </c>
      <c r="RZX600" s="2" t="s">
        <v>943</v>
      </c>
      <c r="RZY600" s="2" t="s">
        <v>943</v>
      </c>
      <c r="RZZ600" s="2" t="s">
        <v>943</v>
      </c>
      <c r="SAA600" s="2" t="s">
        <v>943</v>
      </c>
      <c r="SAB600" s="2" t="s">
        <v>943</v>
      </c>
      <c r="SAC600" s="2" t="s">
        <v>943</v>
      </c>
      <c r="SAD600" s="2" t="s">
        <v>943</v>
      </c>
      <c r="SAE600" s="2" t="s">
        <v>943</v>
      </c>
      <c r="SAF600" s="2" t="s">
        <v>943</v>
      </c>
      <c r="SAG600" s="2" t="s">
        <v>943</v>
      </c>
      <c r="SAH600" s="2" t="s">
        <v>943</v>
      </c>
      <c r="SAI600" s="2" t="s">
        <v>943</v>
      </c>
      <c r="SAJ600" s="2" t="s">
        <v>943</v>
      </c>
      <c r="SAK600" s="2" t="s">
        <v>943</v>
      </c>
      <c r="SAL600" s="2" t="s">
        <v>943</v>
      </c>
      <c r="SAM600" s="2" t="s">
        <v>943</v>
      </c>
      <c r="SAN600" s="2" t="s">
        <v>943</v>
      </c>
      <c r="SAO600" s="2" t="s">
        <v>943</v>
      </c>
      <c r="SAP600" s="2" t="s">
        <v>943</v>
      </c>
      <c r="SAQ600" s="2" t="s">
        <v>943</v>
      </c>
      <c r="SAR600" s="2" t="s">
        <v>943</v>
      </c>
      <c r="SAS600" s="2" t="s">
        <v>943</v>
      </c>
      <c r="SAT600" s="2" t="s">
        <v>943</v>
      </c>
      <c r="SAU600" s="2" t="s">
        <v>943</v>
      </c>
      <c r="SAV600" s="2" t="s">
        <v>943</v>
      </c>
      <c r="SAW600" s="2" t="s">
        <v>943</v>
      </c>
      <c r="SAX600" s="2" t="s">
        <v>943</v>
      </c>
      <c r="SAY600" s="2" t="s">
        <v>943</v>
      </c>
      <c r="SAZ600" s="2" t="s">
        <v>943</v>
      </c>
      <c r="SBA600" s="2" t="s">
        <v>943</v>
      </c>
      <c r="SBB600" s="2" t="s">
        <v>943</v>
      </c>
      <c r="SBC600" s="2" t="s">
        <v>943</v>
      </c>
      <c r="SBD600" s="2" t="s">
        <v>943</v>
      </c>
      <c r="SBE600" s="2" t="s">
        <v>943</v>
      </c>
      <c r="SBF600" s="2" t="s">
        <v>943</v>
      </c>
      <c r="SBG600" s="2" t="s">
        <v>943</v>
      </c>
      <c r="SBH600" s="2" t="s">
        <v>943</v>
      </c>
      <c r="SBI600" s="2" t="s">
        <v>943</v>
      </c>
      <c r="SBJ600" s="2" t="s">
        <v>943</v>
      </c>
      <c r="SBK600" s="2" t="s">
        <v>943</v>
      </c>
      <c r="SBL600" s="2" t="s">
        <v>943</v>
      </c>
      <c r="SBM600" s="2" t="s">
        <v>943</v>
      </c>
      <c r="SBN600" s="2" t="s">
        <v>943</v>
      </c>
      <c r="SBO600" s="2" t="s">
        <v>943</v>
      </c>
      <c r="SBP600" s="2" t="s">
        <v>943</v>
      </c>
      <c r="SBQ600" s="2" t="s">
        <v>943</v>
      </c>
      <c r="SBR600" s="2" t="s">
        <v>943</v>
      </c>
      <c r="SBS600" s="2" t="s">
        <v>943</v>
      </c>
      <c r="SBT600" s="2" t="s">
        <v>943</v>
      </c>
      <c r="SBU600" s="2" t="s">
        <v>943</v>
      </c>
      <c r="SBV600" s="2" t="s">
        <v>943</v>
      </c>
      <c r="SBW600" s="2" t="s">
        <v>943</v>
      </c>
      <c r="SBX600" s="2" t="s">
        <v>943</v>
      </c>
      <c r="SBY600" s="2" t="s">
        <v>943</v>
      </c>
      <c r="SBZ600" s="2" t="s">
        <v>943</v>
      </c>
      <c r="SCA600" s="2" t="s">
        <v>943</v>
      </c>
      <c r="SCB600" s="2" t="s">
        <v>943</v>
      </c>
      <c r="SCC600" s="2" t="s">
        <v>943</v>
      </c>
      <c r="SCD600" s="2" t="s">
        <v>943</v>
      </c>
      <c r="SCE600" s="2" t="s">
        <v>943</v>
      </c>
      <c r="SCF600" s="2" t="s">
        <v>943</v>
      </c>
      <c r="SCG600" s="2" t="s">
        <v>943</v>
      </c>
      <c r="SCH600" s="2" t="s">
        <v>943</v>
      </c>
      <c r="SCI600" s="2" t="s">
        <v>943</v>
      </c>
      <c r="SCJ600" s="2" t="s">
        <v>943</v>
      </c>
      <c r="SCK600" s="2" t="s">
        <v>943</v>
      </c>
      <c r="SCL600" s="2" t="s">
        <v>943</v>
      </c>
      <c r="SCM600" s="2" t="s">
        <v>943</v>
      </c>
      <c r="SCN600" s="2" t="s">
        <v>943</v>
      </c>
      <c r="SCO600" s="2" t="s">
        <v>943</v>
      </c>
      <c r="SCP600" s="2" t="s">
        <v>943</v>
      </c>
      <c r="SCQ600" s="2" t="s">
        <v>943</v>
      </c>
      <c r="SCR600" s="2" t="s">
        <v>943</v>
      </c>
      <c r="SCS600" s="2" t="s">
        <v>943</v>
      </c>
      <c r="SCT600" s="2" t="s">
        <v>943</v>
      </c>
      <c r="SCU600" s="2" t="s">
        <v>943</v>
      </c>
      <c r="SCV600" s="2" t="s">
        <v>943</v>
      </c>
      <c r="SCW600" s="2" t="s">
        <v>943</v>
      </c>
      <c r="SCX600" s="2" t="s">
        <v>943</v>
      </c>
      <c r="SCY600" s="2" t="s">
        <v>943</v>
      </c>
      <c r="SCZ600" s="2" t="s">
        <v>943</v>
      </c>
      <c r="SDA600" s="2" t="s">
        <v>943</v>
      </c>
      <c r="SDB600" s="2" t="s">
        <v>943</v>
      </c>
      <c r="SDC600" s="2" t="s">
        <v>943</v>
      </c>
      <c r="SDD600" s="2" t="s">
        <v>943</v>
      </c>
      <c r="SDE600" s="2" t="s">
        <v>943</v>
      </c>
      <c r="SDF600" s="2" t="s">
        <v>943</v>
      </c>
      <c r="SDG600" s="2" t="s">
        <v>943</v>
      </c>
      <c r="SDH600" s="2" t="s">
        <v>943</v>
      </c>
      <c r="SDI600" s="2" t="s">
        <v>943</v>
      </c>
      <c r="SDJ600" s="2" t="s">
        <v>943</v>
      </c>
      <c r="SDK600" s="2" t="s">
        <v>943</v>
      </c>
      <c r="SDL600" s="2" t="s">
        <v>943</v>
      </c>
      <c r="SDM600" s="2" t="s">
        <v>943</v>
      </c>
      <c r="SDN600" s="2" t="s">
        <v>943</v>
      </c>
      <c r="SDO600" s="2" t="s">
        <v>943</v>
      </c>
      <c r="SDP600" s="2" t="s">
        <v>943</v>
      </c>
      <c r="SDQ600" s="2" t="s">
        <v>943</v>
      </c>
      <c r="SDR600" s="2" t="s">
        <v>943</v>
      </c>
      <c r="SDS600" s="2" t="s">
        <v>943</v>
      </c>
      <c r="SDT600" s="2" t="s">
        <v>943</v>
      </c>
      <c r="SDU600" s="2" t="s">
        <v>943</v>
      </c>
      <c r="SDV600" s="2" t="s">
        <v>943</v>
      </c>
      <c r="SDW600" s="2" t="s">
        <v>943</v>
      </c>
      <c r="SDX600" s="2" t="s">
        <v>943</v>
      </c>
      <c r="SDY600" s="2" t="s">
        <v>943</v>
      </c>
      <c r="SDZ600" s="2" t="s">
        <v>943</v>
      </c>
      <c r="SEA600" s="2" t="s">
        <v>943</v>
      </c>
      <c r="SEB600" s="2" t="s">
        <v>943</v>
      </c>
      <c r="SEC600" s="2" t="s">
        <v>943</v>
      </c>
      <c r="SED600" s="2" t="s">
        <v>943</v>
      </c>
      <c r="SEE600" s="2" t="s">
        <v>943</v>
      </c>
      <c r="SEF600" s="2" t="s">
        <v>943</v>
      </c>
      <c r="SEG600" s="2" t="s">
        <v>943</v>
      </c>
      <c r="SEH600" s="2" t="s">
        <v>943</v>
      </c>
      <c r="SEI600" s="2" t="s">
        <v>943</v>
      </c>
      <c r="SEJ600" s="2" t="s">
        <v>943</v>
      </c>
      <c r="SEK600" s="2" t="s">
        <v>943</v>
      </c>
      <c r="SEL600" s="2" t="s">
        <v>943</v>
      </c>
      <c r="SEM600" s="2" t="s">
        <v>943</v>
      </c>
      <c r="SEN600" s="2" t="s">
        <v>943</v>
      </c>
      <c r="SEO600" s="2" t="s">
        <v>943</v>
      </c>
      <c r="SEP600" s="2" t="s">
        <v>943</v>
      </c>
      <c r="SEQ600" s="2" t="s">
        <v>943</v>
      </c>
      <c r="SER600" s="2" t="s">
        <v>943</v>
      </c>
      <c r="SES600" s="2" t="s">
        <v>943</v>
      </c>
      <c r="SET600" s="2" t="s">
        <v>943</v>
      </c>
      <c r="SEU600" s="2" t="s">
        <v>943</v>
      </c>
      <c r="SEV600" s="2" t="s">
        <v>943</v>
      </c>
      <c r="SEW600" s="2" t="s">
        <v>943</v>
      </c>
      <c r="SEX600" s="2" t="s">
        <v>943</v>
      </c>
      <c r="SEY600" s="2" t="s">
        <v>943</v>
      </c>
      <c r="SEZ600" s="2" t="s">
        <v>943</v>
      </c>
      <c r="SFA600" s="2" t="s">
        <v>943</v>
      </c>
      <c r="SFB600" s="2" t="s">
        <v>943</v>
      </c>
      <c r="SFC600" s="2" t="s">
        <v>943</v>
      </c>
      <c r="SFD600" s="2" t="s">
        <v>943</v>
      </c>
      <c r="SFE600" s="2" t="s">
        <v>943</v>
      </c>
      <c r="SFF600" s="2" t="s">
        <v>943</v>
      </c>
      <c r="SFG600" s="2" t="s">
        <v>943</v>
      </c>
      <c r="SFH600" s="2" t="s">
        <v>943</v>
      </c>
      <c r="SFI600" s="2" t="s">
        <v>943</v>
      </c>
      <c r="SFJ600" s="2" t="s">
        <v>943</v>
      </c>
      <c r="SFK600" s="2" t="s">
        <v>943</v>
      </c>
      <c r="SFL600" s="2" t="s">
        <v>943</v>
      </c>
      <c r="SFM600" s="2" t="s">
        <v>943</v>
      </c>
      <c r="SFN600" s="2" t="s">
        <v>943</v>
      </c>
      <c r="SFO600" s="2" t="s">
        <v>943</v>
      </c>
      <c r="SFP600" s="2" t="s">
        <v>943</v>
      </c>
      <c r="SFQ600" s="2" t="s">
        <v>943</v>
      </c>
      <c r="SFR600" s="2" t="s">
        <v>943</v>
      </c>
      <c r="SFS600" s="2" t="s">
        <v>943</v>
      </c>
      <c r="SFT600" s="2" t="s">
        <v>943</v>
      </c>
      <c r="SFU600" s="2" t="s">
        <v>943</v>
      </c>
      <c r="SFV600" s="2" t="s">
        <v>943</v>
      </c>
      <c r="SFW600" s="2" t="s">
        <v>943</v>
      </c>
      <c r="SFX600" s="2" t="s">
        <v>943</v>
      </c>
      <c r="SFY600" s="2" t="s">
        <v>943</v>
      </c>
      <c r="SFZ600" s="2" t="s">
        <v>943</v>
      </c>
      <c r="SGA600" s="2" t="s">
        <v>943</v>
      </c>
      <c r="SGB600" s="2" t="s">
        <v>943</v>
      </c>
      <c r="SGC600" s="2" t="s">
        <v>943</v>
      </c>
      <c r="SGD600" s="2" t="s">
        <v>943</v>
      </c>
      <c r="SGE600" s="2" t="s">
        <v>943</v>
      </c>
      <c r="SGF600" s="2" t="s">
        <v>943</v>
      </c>
      <c r="SGG600" s="2" t="s">
        <v>943</v>
      </c>
      <c r="SGH600" s="2" t="s">
        <v>943</v>
      </c>
      <c r="SGI600" s="2" t="s">
        <v>943</v>
      </c>
      <c r="SGJ600" s="2" t="s">
        <v>943</v>
      </c>
      <c r="SGK600" s="2" t="s">
        <v>943</v>
      </c>
      <c r="SGL600" s="2" t="s">
        <v>943</v>
      </c>
      <c r="SGM600" s="2" t="s">
        <v>943</v>
      </c>
      <c r="SGN600" s="2" t="s">
        <v>943</v>
      </c>
      <c r="SGO600" s="2" t="s">
        <v>943</v>
      </c>
      <c r="SGP600" s="2" t="s">
        <v>943</v>
      </c>
      <c r="SGQ600" s="2" t="s">
        <v>943</v>
      </c>
      <c r="SGR600" s="2" t="s">
        <v>943</v>
      </c>
      <c r="SGS600" s="2" t="s">
        <v>943</v>
      </c>
      <c r="SGT600" s="2" t="s">
        <v>943</v>
      </c>
      <c r="SGU600" s="2" t="s">
        <v>943</v>
      </c>
      <c r="SGV600" s="2" t="s">
        <v>943</v>
      </c>
      <c r="SGW600" s="2" t="s">
        <v>943</v>
      </c>
      <c r="SGX600" s="2" t="s">
        <v>943</v>
      </c>
      <c r="SGY600" s="2" t="s">
        <v>943</v>
      </c>
      <c r="SGZ600" s="2" t="s">
        <v>943</v>
      </c>
      <c r="SHA600" s="2" t="s">
        <v>943</v>
      </c>
      <c r="SHB600" s="2" t="s">
        <v>943</v>
      </c>
      <c r="SHC600" s="2" t="s">
        <v>943</v>
      </c>
      <c r="SHD600" s="2" t="s">
        <v>943</v>
      </c>
      <c r="SHE600" s="2" t="s">
        <v>943</v>
      </c>
      <c r="SHF600" s="2" t="s">
        <v>943</v>
      </c>
      <c r="SHG600" s="2" t="s">
        <v>943</v>
      </c>
      <c r="SHH600" s="2" t="s">
        <v>943</v>
      </c>
      <c r="SHI600" s="2" t="s">
        <v>943</v>
      </c>
      <c r="SHJ600" s="2" t="s">
        <v>943</v>
      </c>
      <c r="SHK600" s="2" t="s">
        <v>943</v>
      </c>
      <c r="SHL600" s="2" t="s">
        <v>943</v>
      </c>
      <c r="SHM600" s="2" t="s">
        <v>943</v>
      </c>
      <c r="SHN600" s="2" t="s">
        <v>943</v>
      </c>
      <c r="SHO600" s="2" t="s">
        <v>943</v>
      </c>
      <c r="SHP600" s="2" t="s">
        <v>943</v>
      </c>
      <c r="SHQ600" s="2" t="s">
        <v>943</v>
      </c>
      <c r="SHR600" s="2" t="s">
        <v>943</v>
      </c>
      <c r="SHS600" s="2" t="s">
        <v>943</v>
      </c>
      <c r="SHT600" s="2" t="s">
        <v>943</v>
      </c>
      <c r="SHU600" s="2" t="s">
        <v>943</v>
      </c>
      <c r="SHV600" s="2" t="s">
        <v>943</v>
      </c>
      <c r="SHW600" s="2" t="s">
        <v>943</v>
      </c>
      <c r="SHX600" s="2" t="s">
        <v>943</v>
      </c>
      <c r="SHY600" s="2" t="s">
        <v>943</v>
      </c>
      <c r="SHZ600" s="2" t="s">
        <v>943</v>
      </c>
      <c r="SIA600" s="2" t="s">
        <v>943</v>
      </c>
      <c r="SIB600" s="2" t="s">
        <v>943</v>
      </c>
      <c r="SIC600" s="2" t="s">
        <v>943</v>
      </c>
      <c r="SID600" s="2" t="s">
        <v>943</v>
      </c>
      <c r="SIE600" s="2" t="s">
        <v>943</v>
      </c>
      <c r="SIF600" s="2" t="s">
        <v>943</v>
      </c>
      <c r="SIG600" s="2" t="s">
        <v>943</v>
      </c>
      <c r="SIH600" s="2" t="s">
        <v>943</v>
      </c>
      <c r="SII600" s="2" t="s">
        <v>943</v>
      </c>
      <c r="SIJ600" s="2" t="s">
        <v>943</v>
      </c>
      <c r="SIK600" s="2" t="s">
        <v>943</v>
      </c>
      <c r="SIL600" s="2" t="s">
        <v>943</v>
      </c>
      <c r="SIM600" s="2" t="s">
        <v>943</v>
      </c>
      <c r="SIN600" s="2" t="s">
        <v>943</v>
      </c>
      <c r="SIO600" s="2" t="s">
        <v>943</v>
      </c>
      <c r="SIP600" s="2" t="s">
        <v>943</v>
      </c>
      <c r="SIQ600" s="2" t="s">
        <v>943</v>
      </c>
      <c r="SIR600" s="2" t="s">
        <v>943</v>
      </c>
      <c r="SIS600" s="2" t="s">
        <v>943</v>
      </c>
      <c r="SIT600" s="2" t="s">
        <v>943</v>
      </c>
      <c r="SIU600" s="2" t="s">
        <v>943</v>
      </c>
      <c r="SIV600" s="2" t="s">
        <v>943</v>
      </c>
      <c r="SIW600" s="2" t="s">
        <v>943</v>
      </c>
      <c r="SIX600" s="2" t="s">
        <v>943</v>
      </c>
      <c r="SIY600" s="2" t="s">
        <v>943</v>
      </c>
      <c r="SIZ600" s="2" t="s">
        <v>943</v>
      </c>
      <c r="SJA600" s="2" t="s">
        <v>943</v>
      </c>
      <c r="SJB600" s="2" t="s">
        <v>943</v>
      </c>
      <c r="SJC600" s="2" t="s">
        <v>943</v>
      </c>
      <c r="SJD600" s="2" t="s">
        <v>943</v>
      </c>
      <c r="SJE600" s="2" t="s">
        <v>943</v>
      </c>
      <c r="SJF600" s="2" t="s">
        <v>943</v>
      </c>
      <c r="SJG600" s="2" t="s">
        <v>943</v>
      </c>
      <c r="SJH600" s="2" t="s">
        <v>943</v>
      </c>
      <c r="SJI600" s="2" t="s">
        <v>943</v>
      </c>
      <c r="SJJ600" s="2" t="s">
        <v>943</v>
      </c>
      <c r="SJK600" s="2" t="s">
        <v>943</v>
      </c>
      <c r="SJL600" s="2" t="s">
        <v>943</v>
      </c>
      <c r="SJM600" s="2" t="s">
        <v>943</v>
      </c>
      <c r="SJN600" s="2" t="s">
        <v>943</v>
      </c>
      <c r="SJO600" s="2" t="s">
        <v>943</v>
      </c>
      <c r="SJP600" s="2" t="s">
        <v>943</v>
      </c>
      <c r="SJQ600" s="2" t="s">
        <v>943</v>
      </c>
      <c r="SJR600" s="2" t="s">
        <v>943</v>
      </c>
      <c r="SJS600" s="2" t="s">
        <v>943</v>
      </c>
      <c r="SJT600" s="2" t="s">
        <v>943</v>
      </c>
      <c r="SJU600" s="2" t="s">
        <v>943</v>
      </c>
      <c r="SJV600" s="2" t="s">
        <v>943</v>
      </c>
      <c r="SJW600" s="2" t="s">
        <v>943</v>
      </c>
      <c r="SJX600" s="2" t="s">
        <v>943</v>
      </c>
      <c r="SJY600" s="2" t="s">
        <v>943</v>
      </c>
      <c r="SJZ600" s="2" t="s">
        <v>943</v>
      </c>
      <c r="SKA600" s="2" t="s">
        <v>943</v>
      </c>
      <c r="SKB600" s="2" t="s">
        <v>943</v>
      </c>
      <c r="SKC600" s="2" t="s">
        <v>943</v>
      </c>
      <c r="SKD600" s="2" t="s">
        <v>943</v>
      </c>
      <c r="SKE600" s="2" t="s">
        <v>943</v>
      </c>
      <c r="SKF600" s="2" t="s">
        <v>943</v>
      </c>
      <c r="SKG600" s="2" t="s">
        <v>943</v>
      </c>
      <c r="SKH600" s="2" t="s">
        <v>943</v>
      </c>
      <c r="SKI600" s="2" t="s">
        <v>943</v>
      </c>
      <c r="SKJ600" s="2" t="s">
        <v>943</v>
      </c>
      <c r="SKK600" s="2" t="s">
        <v>943</v>
      </c>
      <c r="SKL600" s="2" t="s">
        <v>943</v>
      </c>
      <c r="SKM600" s="2" t="s">
        <v>943</v>
      </c>
      <c r="SKN600" s="2" t="s">
        <v>943</v>
      </c>
      <c r="SKO600" s="2" t="s">
        <v>943</v>
      </c>
      <c r="SKP600" s="2" t="s">
        <v>943</v>
      </c>
      <c r="SKQ600" s="2" t="s">
        <v>943</v>
      </c>
      <c r="SKR600" s="2" t="s">
        <v>943</v>
      </c>
      <c r="SKS600" s="2" t="s">
        <v>943</v>
      </c>
      <c r="SKT600" s="2" t="s">
        <v>943</v>
      </c>
      <c r="SKU600" s="2" t="s">
        <v>943</v>
      </c>
      <c r="SKV600" s="2" t="s">
        <v>943</v>
      </c>
      <c r="SKW600" s="2" t="s">
        <v>943</v>
      </c>
      <c r="SKX600" s="2" t="s">
        <v>943</v>
      </c>
      <c r="SKY600" s="2" t="s">
        <v>943</v>
      </c>
      <c r="SKZ600" s="2" t="s">
        <v>943</v>
      </c>
      <c r="SLA600" s="2" t="s">
        <v>943</v>
      </c>
      <c r="SLB600" s="2" t="s">
        <v>943</v>
      </c>
      <c r="SLC600" s="2" t="s">
        <v>943</v>
      </c>
      <c r="SLD600" s="2" t="s">
        <v>943</v>
      </c>
      <c r="SLE600" s="2" t="s">
        <v>943</v>
      </c>
      <c r="SLF600" s="2" t="s">
        <v>943</v>
      </c>
      <c r="SLG600" s="2" t="s">
        <v>943</v>
      </c>
      <c r="SLH600" s="2" t="s">
        <v>943</v>
      </c>
      <c r="SLI600" s="2" t="s">
        <v>943</v>
      </c>
      <c r="SLJ600" s="2" t="s">
        <v>943</v>
      </c>
      <c r="SLK600" s="2" t="s">
        <v>943</v>
      </c>
      <c r="SLL600" s="2" t="s">
        <v>943</v>
      </c>
      <c r="SLM600" s="2" t="s">
        <v>943</v>
      </c>
      <c r="SLN600" s="2" t="s">
        <v>943</v>
      </c>
      <c r="SLO600" s="2" t="s">
        <v>943</v>
      </c>
      <c r="SLP600" s="2" t="s">
        <v>943</v>
      </c>
      <c r="SLQ600" s="2" t="s">
        <v>943</v>
      </c>
      <c r="SLR600" s="2" t="s">
        <v>943</v>
      </c>
      <c r="SLS600" s="2" t="s">
        <v>943</v>
      </c>
      <c r="SLT600" s="2" t="s">
        <v>943</v>
      </c>
      <c r="SLU600" s="2" t="s">
        <v>943</v>
      </c>
      <c r="SLV600" s="2" t="s">
        <v>943</v>
      </c>
      <c r="SLW600" s="2" t="s">
        <v>943</v>
      </c>
      <c r="SLX600" s="2" t="s">
        <v>943</v>
      </c>
      <c r="SLY600" s="2" t="s">
        <v>943</v>
      </c>
      <c r="SLZ600" s="2" t="s">
        <v>943</v>
      </c>
      <c r="SMA600" s="2" t="s">
        <v>943</v>
      </c>
      <c r="SMB600" s="2" t="s">
        <v>943</v>
      </c>
      <c r="SMC600" s="2" t="s">
        <v>943</v>
      </c>
      <c r="SMD600" s="2" t="s">
        <v>943</v>
      </c>
      <c r="SME600" s="2" t="s">
        <v>943</v>
      </c>
      <c r="SMF600" s="2" t="s">
        <v>943</v>
      </c>
      <c r="SMG600" s="2" t="s">
        <v>943</v>
      </c>
      <c r="SMH600" s="2" t="s">
        <v>943</v>
      </c>
      <c r="SMI600" s="2" t="s">
        <v>943</v>
      </c>
      <c r="SMJ600" s="2" t="s">
        <v>943</v>
      </c>
      <c r="SMK600" s="2" t="s">
        <v>943</v>
      </c>
      <c r="SML600" s="2" t="s">
        <v>943</v>
      </c>
      <c r="SMM600" s="2" t="s">
        <v>943</v>
      </c>
      <c r="SMN600" s="2" t="s">
        <v>943</v>
      </c>
      <c r="SMO600" s="2" t="s">
        <v>943</v>
      </c>
      <c r="SMP600" s="2" t="s">
        <v>943</v>
      </c>
      <c r="SMQ600" s="2" t="s">
        <v>943</v>
      </c>
      <c r="SMR600" s="2" t="s">
        <v>943</v>
      </c>
      <c r="SMS600" s="2" t="s">
        <v>943</v>
      </c>
      <c r="SMT600" s="2" t="s">
        <v>943</v>
      </c>
      <c r="SMU600" s="2" t="s">
        <v>943</v>
      </c>
      <c r="SMV600" s="2" t="s">
        <v>943</v>
      </c>
      <c r="SMW600" s="2" t="s">
        <v>943</v>
      </c>
      <c r="SMX600" s="2" t="s">
        <v>943</v>
      </c>
      <c r="SMY600" s="2" t="s">
        <v>943</v>
      </c>
      <c r="SMZ600" s="2" t="s">
        <v>943</v>
      </c>
      <c r="SNA600" s="2" t="s">
        <v>943</v>
      </c>
      <c r="SNB600" s="2" t="s">
        <v>943</v>
      </c>
      <c r="SNC600" s="2" t="s">
        <v>943</v>
      </c>
      <c r="SND600" s="2" t="s">
        <v>943</v>
      </c>
      <c r="SNE600" s="2" t="s">
        <v>943</v>
      </c>
      <c r="SNF600" s="2" t="s">
        <v>943</v>
      </c>
      <c r="SNG600" s="2" t="s">
        <v>943</v>
      </c>
      <c r="SNH600" s="2" t="s">
        <v>943</v>
      </c>
      <c r="SNI600" s="2" t="s">
        <v>943</v>
      </c>
      <c r="SNJ600" s="2" t="s">
        <v>943</v>
      </c>
      <c r="SNK600" s="2" t="s">
        <v>943</v>
      </c>
      <c r="SNL600" s="2" t="s">
        <v>943</v>
      </c>
      <c r="SNM600" s="2" t="s">
        <v>943</v>
      </c>
      <c r="SNN600" s="2" t="s">
        <v>943</v>
      </c>
      <c r="SNO600" s="2" t="s">
        <v>943</v>
      </c>
      <c r="SNP600" s="2" t="s">
        <v>943</v>
      </c>
      <c r="SNQ600" s="2" t="s">
        <v>943</v>
      </c>
      <c r="SNR600" s="2" t="s">
        <v>943</v>
      </c>
      <c r="SNS600" s="2" t="s">
        <v>943</v>
      </c>
      <c r="SNT600" s="2" t="s">
        <v>943</v>
      </c>
      <c r="SNU600" s="2" t="s">
        <v>943</v>
      </c>
      <c r="SNV600" s="2" t="s">
        <v>943</v>
      </c>
      <c r="SNW600" s="2" t="s">
        <v>943</v>
      </c>
      <c r="SNX600" s="2" t="s">
        <v>943</v>
      </c>
      <c r="SNY600" s="2" t="s">
        <v>943</v>
      </c>
      <c r="SNZ600" s="2" t="s">
        <v>943</v>
      </c>
      <c r="SOA600" s="2" t="s">
        <v>943</v>
      </c>
      <c r="SOB600" s="2" t="s">
        <v>943</v>
      </c>
      <c r="SOC600" s="2" t="s">
        <v>943</v>
      </c>
      <c r="SOD600" s="2" t="s">
        <v>943</v>
      </c>
      <c r="SOE600" s="2" t="s">
        <v>943</v>
      </c>
      <c r="SOF600" s="2" t="s">
        <v>943</v>
      </c>
      <c r="SOG600" s="2" t="s">
        <v>943</v>
      </c>
      <c r="SOH600" s="2" t="s">
        <v>943</v>
      </c>
      <c r="SOI600" s="2" t="s">
        <v>943</v>
      </c>
      <c r="SOJ600" s="2" t="s">
        <v>943</v>
      </c>
      <c r="SOK600" s="2" t="s">
        <v>943</v>
      </c>
      <c r="SOL600" s="2" t="s">
        <v>943</v>
      </c>
      <c r="SOM600" s="2" t="s">
        <v>943</v>
      </c>
      <c r="SON600" s="2" t="s">
        <v>943</v>
      </c>
      <c r="SOO600" s="2" t="s">
        <v>943</v>
      </c>
      <c r="SOP600" s="2" t="s">
        <v>943</v>
      </c>
      <c r="SOQ600" s="2" t="s">
        <v>943</v>
      </c>
      <c r="SOR600" s="2" t="s">
        <v>943</v>
      </c>
      <c r="SOS600" s="2" t="s">
        <v>943</v>
      </c>
      <c r="SOT600" s="2" t="s">
        <v>943</v>
      </c>
      <c r="SOU600" s="2" t="s">
        <v>943</v>
      </c>
      <c r="SOV600" s="2" t="s">
        <v>943</v>
      </c>
      <c r="SOW600" s="2" t="s">
        <v>943</v>
      </c>
      <c r="SOX600" s="2" t="s">
        <v>943</v>
      </c>
      <c r="SOY600" s="2" t="s">
        <v>943</v>
      </c>
      <c r="SOZ600" s="2" t="s">
        <v>943</v>
      </c>
      <c r="SPA600" s="2" t="s">
        <v>943</v>
      </c>
      <c r="SPB600" s="2" t="s">
        <v>943</v>
      </c>
      <c r="SPC600" s="2" t="s">
        <v>943</v>
      </c>
      <c r="SPD600" s="2" t="s">
        <v>943</v>
      </c>
      <c r="SPE600" s="2" t="s">
        <v>943</v>
      </c>
      <c r="SPF600" s="2" t="s">
        <v>943</v>
      </c>
      <c r="SPG600" s="2" t="s">
        <v>943</v>
      </c>
      <c r="SPH600" s="2" t="s">
        <v>943</v>
      </c>
      <c r="SPI600" s="2" t="s">
        <v>943</v>
      </c>
      <c r="SPJ600" s="2" t="s">
        <v>943</v>
      </c>
      <c r="SPK600" s="2" t="s">
        <v>943</v>
      </c>
      <c r="SPL600" s="2" t="s">
        <v>943</v>
      </c>
      <c r="SPM600" s="2" t="s">
        <v>943</v>
      </c>
      <c r="SPN600" s="2" t="s">
        <v>943</v>
      </c>
      <c r="SPO600" s="2" t="s">
        <v>943</v>
      </c>
      <c r="SPP600" s="2" t="s">
        <v>943</v>
      </c>
      <c r="SPQ600" s="2" t="s">
        <v>943</v>
      </c>
      <c r="SPR600" s="2" t="s">
        <v>943</v>
      </c>
      <c r="SPS600" s="2" t="s">
        <v>943</v>
      </c>
      <c r="SPT600" s="2" t="s">
        <v>943</v>
      </c>
      <c r="SPU600" s="2" t="s">
        <v>943</v>
      </c>
      <c r="SPV600" s="2" t="s">
        <v>943</v>
      </c>
      <c r="SPW600" s="2" t="s">
        <v>943</v>
      </c>
      <c r="SPX600" s="2" t="s">
        <v>943</v>
      </c>
      <c r="SPY600" s="2" t="s">
        <v>943</v>
      </c>
      <c r="SPZ600" s="2" t="s">
        <v>943</v>
      </c>
      <c r="SQA600" s="2" t="s">
        <v>943</v>
      </c>
      <c r="SQB600" s="2" t="s">
        <v>943</v>
      </c>
      <c r="SQC600" s="2" t="s">
        <v>943</v>
      </c>
      <c r="SQD600" s="2" t="s">
        <v>943</v>
      </c>
      <c r="SQE600" s="2" t="s">
        <v>943</v>
      </c>
      <c r="SQF600" s="2" t="s">
        <v>943</v>
      </c>
      <c r="SQG600" s="2" t="s">
        <v>943</v>
      </c>
      <c r="SQH600" s="2" t="s">
        <v>943</v>
      </c>
      <c r="SQI600" s="2" t="s">
        <v>943</v>
      </c>
      <c r="SQJ600" s="2" t="s">
        <v>943</v>
      </c>
      <c r="SQK600" s="2" t="s">
        <v>943</v>
      </c>
      <c r="SQL600" s="2" t="s">
        <v>943</v>
      </c>
      <c r="SQM600" s="2" t="s">
        <v>943</v>
      </c>
      <c r="SQN600" s="2" t="s">
        <v>943</v>
      </c>
      <c r="SQO600" s="2" t="s">
        <v>943</v>
      </c>
      <c r="SQP600" s="2" t="s">
        <v>943</v>
      </c>
      <c r="SQQ600" s="2" t="s">
        <v>943</v>
      </c>
      <c r="SQR600" s="2" t="s">
        <v>943</v>
      </c>
      <c r="SQS600" s="2" t="s">
        <v>943</v>
      </c>
      <c r="SQT600" s="2" t="s">
        <v>943</v>
      </c>
      <c r="SQU600" s="2" t="s">
        <v>943</v>
      </c>
      <c r="SQV600" s="2" t="s">
        <v>943</v>
      </c>
      <c r="SQW600" s="2" t="s">
        <v>943</v>
      </c>
      <c r="SQX600" s="2" t="s">
        <v>943</v>
      </c>
      <c r="SQY600" s="2" t="s">
        <v>943</v>
      </c>
      <c r="SQZ600" s="2" t="s">
        <v>943</v>
      </c>
      <c r="SRA600" s="2" t="s">
        <v>943</v>
      </c>
      <c r="SRB600" s="2" t="s">
        <v>943</v>
      </c>
      <c r="SRC600" s="2" t="s">
        <v>943</v>
      </c>
      <c r="SRD600" s="2" t="s">
        <v>943</v>
      </c>
      <c r="SRE600" s="2" t="s">
        <v>943</v>
      </c>
      <c r="SRF600" s="2" t="s">
        <v>943</v>
      </c>
      <c r="SRG600" s="2" t="s">
        <v>943</v>
      </c>
      <c r="SRH600" s="2" t="s">
        <v>943</v>
      </c>
      <c r="SRI600" s="2" t="s">
        <v>943</v>
      </c>
      <c r="SRJ600" s="2" t="s">
        <v>943</v>
      </c>
      <c r="SRK600" s="2" t="s">
        <v>943</v>
      </c>
      <c r="SRL600" s="2" t="s">
        <v>943</v>
      </c>
      <c r="SRM600" s="2" t="s">
        <v>943</v>
      </c>
      <c r="SRN600" s="2" t="s">
        <v>943</v>
      </c>
      <c r="SRO600" s="2" t="s">
        <v>943</v>
      </c>
      <c r="SRP600" s="2" t="s">
        <v>943</v>
      </c>
      <c r="SRQ600" s="2" t="s">
        <v>943</v>
      </c>
      <c r="SRR600" s="2" t="s">
        <v>943</v>
      </c>
      <c r="SRS600" s="2" t="s">
        <v>943</v>
      </c>
      <c r="SRT600" s="2" t="s">
        <v>943</v>
      </c>
      <c r="SRU600" s="2" t="s">
        <v>943</v>
      </c>
      <c r="SRV600" s="2" t="s">
        <v>943</v>
      </c>
      <c r="SRW600" s="2" t="s">
        <v>943</v>
      </c>
      <c r="SRX600" s="2" t="s">
        <v>943</v>
      </c>
      <c r="SRY600" s="2" t="s">
        <v>943</v>
      </c>
      <c r="SRZ600" s="2" t="s">
        <v>943</v>
      </c>
      <c r="SSA600" s="2" t="s">
        <v>943</v>
      </c>
      <c r="SSB600" s="2" t="s">
        <v>943</v>
      </c>
      <c r="SSC600" s="2" t="s">
        <v>943</v>
      </c>
      <c r="SSD600" s="2" t="s">
        <v>943</v>
      </c>
      <c r="SSE600" s="2" t="s">
        <v>943</v>
      </c>
      <c r="SSF600" s="2" t="s">
        <v>943</v>
      </c>
      <c r="SSG600" s="2" t="s">
        <v>943</v>
      </c>
      <c r="SSH600" s="2" t="s">
        <v>943</v>
      </c>
      <c r="SSI600" s="2" t="s">
        <v>943</v>
      </c>
      <c r="SSJ600" s="2" t="s">
        <v>943</v>
      </c>
      <c r="SSK600" s="2" t="s">
        <v>943</v>
      </c>
      <c r="SSL600" s="2" t="s">
        <v>943</v>
      </c>
      <c r="SSM600" s="2" t="s">
        <v>943</v>
      </c>
      <c r="SSN600" s="2" t="s">
        <v>943</v>
      </c>
      <c r="SSO600" s="2" t="s">
        <v>943</v>
      </c>
      <c r="SSP600" s="2" t="s">
        <v>943</v>
      </c>
      <c r="SSQ600" s="2" t="s">
        <v>943</v>
      </c>
      <c r="SSR600" s="2" t="s">
        <v>943</v>
      </c>
      <c r="SSS600" s="2" t="s">
        <v>943</v>
      </c>
      <c r="SST600" s="2" t="s">
        <v>943</v>
      </c>
      <c r="SSU600" s="2" t="s">
        <v>943</v>
      </c>
      <c r="SSV600" s="2" t="s">
        <v>943</v>
      </c>
      <c r="SSW600" s="2" t="s">
        <v>943</v>
      </c>
      <c r="SSX600" s="2" t="s">
        <v>943</v>
      </c>
      <c r="SSY600" s="2" t="s">
        <v>943</v>
      </c>
      <c r="SSZ600" s="2" t="s">
        <v>943</v>
      </c>
      <c r="STA600" s="2" t="s">
        <v>943</v>
      </c>
      <c r="STB600" s="2" t="s">
        <v>943</v>
      </c>
      <c r="STC600" s="2" t="s">
        <v>943</v>
      </c>
      <c r="STD600" s="2" t="s">
        <v>943</v>
      </c>
      <c r="STE600" s="2" t="s">
        <v>943</v>
      </c>
      <c r="STF600" s="2" t="s">
        <v>943</v>
      </c>
      <c r="STG600" s="2" t="s">
        <v>943</v>
      </c>
      <c r="STH600" s="2" t="s">
        <v>943</v>
      </c>
      <c r="STI600" s="2" t="s">
        <v>943</v>
      </c>
      <c r="STJ600" s="2" t="s">
        <v>943</v>
      </c>
      <c r="STK600" s="2" t="s">
        <v>943</v>
      </c>
      <c r="STL600" s="2" t="s">
        <v>943</v>
      </c>
      <c r="STM600" s="2" t="s">
        <v>943</v>
      </c>
      <c r="STN600" s="2" t="s">
        <v>943</v>
      </c>
      <c r="STO600" s="2" t="s">
        <v>943</v>
      </c>
      <c r="STP600" s="2" t="s">
        <v>943</v>
      </c>
      <c r="STQ600" s="2" t="s">
        <v>943</v>
      </c>
      <c r="STR600" s="2" t="s">
        <v>943</v>
      </c>
      <c r="STS600" s="2" t="s">
        <v>943</v>
      </c>
      <c r="STT600" s="2" t="s">
        <v>943</v>
      </c>
      <c r="STU600" s="2" t="s">
        <v>943</v>
      </c>
      <c r="STV600" s="2" t="s">
        <v>943</v>
      </c>
      <c r="STW600" s="2" t="s">
        <v>943</v>
      </c>
      <c r="STX600" s="2" t="s">
        <v>943</v>
      </c>
      <c r="STY600" s="2" t="s">
        <v>943</v>
      </c>
      <c r="STZ600" s="2" t="s">
        <v>943</v>
      </c>
      <c r="SUA600" s="2" t="s">
        <v>943</v>
      </c>
      <c r="SUB600" s="2" t="s">
        <v>943</v>
      </c>
      <c r="SUC600" s="2" t="s">
        <v>943</v>
      </c>
      <c r="SUD600" s="2" t="s">
        <v>943</v>
      </c>
      <c r="SUE600" s="2" t="s">
        <v>943</v>
      </c>
      <c r="SUF600" s="2" t="s">
        <v>943</v>
      </c>
      <c r="SUG600" s="2" t="s">
        <v>943</v>
      </c>
      <c r="SUH600" s="2" t="s">
        <v>943</v>
      </c>
      <c r="SUI600" s="2" t="s">
        <v>943</v>
      </c>
      <c r="SUJ600" s="2" t="s">
        <v>943</v>
      </c>
      <c r="SUK600" s="2" t="s">
        <v>943</v>
      </c>
      <c r="SUL600" s="2" t="s">
        <v>943</v>
      </c>
      <c r="SUM600" s="2" t="s">
        <v>943</v>
      </c>
      <c r="SUN600" s="2" t="s">
        <v>943</v>
      </c>
      <c r="SUO600" s="2" t="s">
        <v>943</v>
      </c>
      <c r="SUP600" s="2" t="s">
        <v>943</v>
      </c>
      <c r="SUQ600" s="2" t="s">
        <v>943</v>
      </c>
      <c r="SUR600" s="2" t="s">
        <v>943</v>
      </c>
      <c r="SUS600" s="2" t="s">
        <v>943</v>
      </c>
      <c r="SUT600" s="2" t="s">
        <v>943</v>
      </c>
      <c r="SUU600" s="2" t="s">
        <v>943</v>
      </c>
      <c r="SUV600" s="2" t="s">
        <v>943</v>
      </c>
      <c r="SUW600" s="2" t="s">
        <v>943</v>
      </c>
      <c r="SUX600" s="2" t="s">
        <v>943</v>
      </c>
      <c r="SUY600" s="2" t="s">
        <v>943</v>
      </c>
      <c r="SUZ600" s="2" t="s">
        <v>943</v>
      </c>
      <c r="SVA600" s="2" t="s">
        <v>943</v>
      </c>
      <c r="SVB600" s="2" t="s">
        <v>943</v>
      </c>
      <c r="SVC600" s="2" t="s">
        <v>943</v>
      </c>
      <c r="SVD600" s="2" t="s">
        <v>943</v>
      </c>
      <c r="SVE600" s="2" t="s">
        <v>943</v>
      </c>
      <c r="SVF600" s="2" t="s">
        <v>943</v>
      </c>
      <c r="SVG600" s="2" t="s">
        <v>943</v>
      </c>
      <c r="SVH600" s="2" t="s">
        <v>943</v>
      </c>
      <c r="SVI600" s="2" t="s">
        <v>943</v>
      </c>
      <c r="SVJ600" s="2" t="s">
        <v>943</v>
      </c>
      <c r="SVK600" s="2" t="s">
        <v>943</v>
      </c>
      <c r="SVL600" s="2" t="s">
        <v>943</v>
      </c>
      <c r="SVM600" s="2" t="s">
        <v>943</v>
      </c>
      <c r="SVN600" s="2" t="s">
        <v>943</v>
      </c>
      <c r="SVO600" s="2" t="s">
        <v>943</v>
      </c>
      <c r="SVP600" s="2" t="s">
        <v>943</v>
      </c>
      <c r="SVQ600" s="2" t="s">
        <v>943</v>
      </c>
      <c r="SVR600" s="2" t="s">
        <v>943</v>
      </c>
      <c r="SVS600" s="2" t="s">
        <v>943</v>
      </c>
      <c r="SVT600" s="2" t="s">
        <v>943</v>
      </c>
      <c r="SVU600" s="2" t="s">
        <v>943</v>
      </c>
      <c r="SVV600" s="2" t="s">
        <v>943</v>
      </c>
      <c r="SVW600" s="2" t="s">
        <v>943</v>
      </c>
      <c r="SVX600" s="2" t="s">
        <v>943</v>
      </c>
      <c r="SVY600" s="2" t="s">
        <v>943</v>
      </c>
      <c r="SVZ600" s="2" t="s">
        <v>943</v>
      </c>
      <c r="SWA600" s="2" t="s">
        <v>943</v>
      </c>
      <c r="SWB600" s="2" t="s">
        <v>943</v>
      </c>
      <c r="SWC600" s="2" t="s">
        <v>943</v>
      </c>
      <c r="SWD600" s="2" t="s">
        <v>943</v>
      </c>
      <c r="SWE600" s="2" t="s">
        <v>943</v>
      </c>
      <c r="SWF600" s="2" t="s">
        <v>943</v>
      </c>
      <c r="SWG600" s="2" t="s">
        <v>943</v>
      </c>
      <c r="SWH600" s="2" t="s">
        <v>943</v>
      </c>
      <c r="SWI600" s="2" t="s">
        <v>943</v>
      </c>
      <c r="SWJ600" s="2" t="s">
        <v>943</v>
      </c>
      <c r="SWK600" s="2" t="s">
        <v>943</v>
      </c>
      <c r="SWL600" s="2" t="s">
        <v>943</v>
      </c>
      <c r="SWM600" s="2" t="s">
        <v>943</v>
      </c>
      <c r="SWN600" s="2" t="s">
        <v>943</v>
      </c>
      <c r="SWO600" s="2" t="s">
        <v>943</v>
      </c>
      <c r="SWP600" s="2" t="s">
        <v>943</v>
      </c>
      <c r="SWQ600" s="2" t="s">
        <v>943</v>
      </c>
      <c r="SWR600" s="2" t="s">
        <v>943</v>
      </c>
      <c r="SWS600" s="2" t="s">
        <v>943</v>
      </c>
      <c r="SWT600" s="2" t="s">
        <v>943</v>
      </c>
      <c r="SWU600" s="2" t="s">
        <v>943</v>
      </c>
      <c r="SWV600" s="2" t="s">
        <v>943</v>
      </c>
      <c r="SWW600" s="2" t="s">
        <v>943</v>
      </c>
      <c r="SWX600" s="2" t="s">
        <v>943</v>
      </c>
      <c r="SWY600" s="2" t="s">
        <v>943</v>
      </c>
      <c r="SWZ600" s="2" t="s">
        <v>943</v>
      </c>
      <c r="SXA600" s="2" t="s">
        <v>943</v>
      </c>
      <c r="SXB600" s="2" t="s">
        <v>943</v>
      </c>
      <c r="SXC600" s="2" t="s">
        <v>943</v>
      </c>
      <c r="SXD600" s="2" t="s">
        <v>943</v>
      </c>
      <c r="SXE600" s="2" t="s">
        <v>943</v>
      </c>
      <c r="SXF600" s="2" t="s">
        <v>943</v>
      </c>
      <c r="SXG600" s="2" t="s">
        <v>943</v>
      </c>
      <c r="SXH600" s="2" t="s">
        <v>943</v>
      </c>
      <c r="SXI600" s="2" t="s">
        <v>943</v>
      </c>
      <c r="SXJ600" s="2" t="s">
        <v>943</v>
      </c>
      <c r="SXK600" s="2" t="s">
        <v>943</v>
      </c>
      <c r="SXL600" s="2" t="s">
        <v>943</v>
      </c>
      <c r="SXM600" s="2" t="s">
        <v>943</v>
      </c>
      <c r="SXN600" s="2" t="s">
        <v>943</v>
      </c>
      <c r="SXO600" s="2" t="s">
        <v>943</v>
      </c>
      <c r="SXP600" s="2" t="s">
        <v>943</v>
      </c>
      <c r="SXQ600" s="2" t="s">
        <v>943</v>
      </c>
      <c r="SXR600" s="2" t="s">
        <v>943</v>
      </c>
      <c r="SXS600" s="2" t="s">
        <v>943</v>
      </c>
      <c r="SXT600" s="2" t="s">
        <v>943</v>
      </c>
      <c r="SXU600" s="2" t="s">
        <v>943</v>
      </c>
      <c r="SXV600" s="2" t="s">
        <v>943</v>
      </c>
      <c r="SXW600" s="2" t="s">
        <v>943</v>
      </c>
      <c r="SXX600" s="2" t="s">
        <v>943</v>
      </c>
      <c r="SXY600" s="2" t="s">
        <v>943</v>
      </c>
      <c r="SXZ600" s="2" t="s">
        <v>943</v>
      </c>
      <c r="SYA600" s="2" t="s">
        <v>943</v>
      </c>
      <c r="SYB600" s="2" t="s">
        <v>943</v>
      </c>
      <c r="SYC600" s="2" t="s">
        <v>943</v>
      </c>
      <c r="SYD600" s="2" t="s">
        <v>943</v>
      </c>
      <c r="SYE600" s="2" t="s">
        <v>943</v>
      </c>
      <c r="SYF600" s="2" t="s">
        <v>943</v>
      </c>
      <c r="SYG600" s="2" t="s">
        <v>943</v>
      </c>
      <c r="SYH600" s="2" t="s">
        <v>943</v>
      </c>
      <c r="SYI600" s="2" t="s">
        <v>943</v>
      </c>
      <c r="SYJ600" s="2" t="s">
        <v>943</v>
      </c>
      <c r="SYK600" s="2" t="s">
        <v>943</v>
      </c>
      <c r="SYL600" s="2" t="s">
        <v>943</v>
      </c>
      <c r="SYM600" s="2" t="s">
        <v>943</v>
      </c>
      <c r="SYN600" s="2" t="s">
        <v>943</v>
      </c>
      <c r="SYO600" s="2" t="s">
        <v>943</v>
      </c>
      <c r="SYP600" s="2" t="s">
        <v>943</v>
      </c>
      <c r="SYQ600" s="2" t="s">
        <v>943</v>
      </c>
      <c r="SYR600" s="2" t="s">
        <v>943</v>
      </c>
      <c r="SYS600" s="2" t="s">
        <v>943</v>
      </c>
      <c r="SYT600" s="2" t="s">
        <v>943</v>
      </c>
      <c r="SYU600" s="2" t="s">
        <v>943</v>
      </c>
      <c r="SYV600" s="2" t="s">
        <v>943</v>
      </c>
      <c r="SYW600" s="2" t="s">
        <v>943</v>
      </c>
      <c r="SYX600" s="2" t="s">
        <v>943</v>
      </c>
      <c r="SYY600" s="2" t="s">
        <v>943</v>
      </c>
      <c r="SYZ600" s="2" t="s">
        <v>943</v>
      </c>
      <c r="SZA600" s="2" t="s">
        <v>943</v>
      </c>
      <c r="SZB600" s="2" t="s">
        <v>943</v>
      </c>
      <c r="SZC600" s="2" t="s">
        <v>943</v>
      </c>
      <c r="SZD600" s="2" t="s">
        <v>943</v>
      </c>
      <c r="SZE600" s="2" t="s">
        <v>943</v>
      </c>
      <c r="SZF600" s="2" t="s">
        <v>943</v>
      </c>
      <c r="SZG600" s="2" t="s">
        <v>943</v>
      </c>
      <c r="SZH600" s="2" t="s">
        <v>943</v>
      </c>
      <c r="SZI600" s="2" t="s">
        <v>943</v>
      </c>
      <c r="SZJ600" s="2" t="s">
        <v>943</v>
      </c>
      <c r="SZK600" s="2" t="s">
        <v>943</v>
      </c>
      <c r="SZL600" s="2" t="s">
        <v>943</v>
      </c>
      <c r="SZM600" s="2" t="s">
        <v>943</v>
      </c>
      <c r="SZN600" s="2" t="s">
        <v>943</v>
      </c>
      <c r="SZO600" s="2" t="s">
        <v>943</v>
      </c>
      <c r="SZP600" s="2" t="s">
        <v>943</v>
      </c>
      <c r="SZQ600" s="2" t="s">
        <v>943</v>
      </c>
      <c r="SZR600" s="2" t="s">
        <v>943</v>
      </c>
      <c r="SZS600" s="2" t="s">
        <v>943</v>
      </c>
      <c r="SZT600" s="2" t="s">
        <v>943</v>
      </c>
      <c r="SZU600" s="2" t="s">
        <v>943</v>
      </c>
      <c r="SZV600" s="2" t="s">
        <v>943</v>
      </c>
      <c r="SZW600" s="2" t="s">
        <v>943</v>
      </c>
      <c r="SZX600" s="2" t="s">
        <v>943</v>
      </c>
      <c r="SZY600" s="2" t="s">
        <v>943</v>
      </c>
      <c r="SZZ600" s="2" t="s">
        <v>943</v>
      </c>
      <c r="TAA600" s="2" t="s">
        <v>943</v>
      </c>
      <c r="TAB600" s="2" t="s">
        <v>943</v>
      </c>
      <c r="TAC600" s="2" t="s">
        <v>943</v>
      </c>
      <c r="TAD600" s="2" t="s">
        <v>943</v>
      </c>
      <c r="TAE600" s="2" t="s">
        <v>943</v>
      </c>
      <c r="TAF600" s="2" t="s">
        <v>943</v>
      </c>
      <c r="TAG600" s="2" t="s">
        <v>943</v>
      </c>
      <c r="TAH600" s="2" t="s">
        <v>943</v>
      </c>
      <c r="TAI600" s="2" t="s">
        <v>943</v>
      </c>
      <c r="TAJ600" s="2" t="s">
        <v>943</v>
      </c>
      <c r="TAK600" s="2" t="s">
        <v>943</v>
      </c>
      <c r="TAL600" s="2" t="s">
        <v>943</v>
      </c>
      <c r="TAM600" s="2" t="s">
        <v>943</v>
      </c>
      <c r="TAN600" s="2" t="s">
        <v>943</v>
      </c>
      <c r="TAO600" s="2" t="s">
        <v>943</v>
      </c>
      <c r="TAP600" s="2" t="s">
        <v>943</v>
      </c>
      <c r="TAQ600" s="2" t="s">
        <v>943</v>
      </c>
      <c r="TAR600" s="2" t="s">
        <v>943</v>
      </c>
      <c r="TAS600" s="2" t="s">
        <v>943</v>
      </c>
      <c r="TAT600" s="2" t="s">
        <v>943</v>
      </c>
      <c r="TAU600" s="2" t="s">
        <v>943</v>
      </c>
      <c r="TAV600" s="2" t="s">
        <v>943</v>
      </c>
      <c r="TAW600" s="2" t="s">
        <v>943</v>
      </c>
      <c r="TAX600" s="2" t="s">
        <v>943</v>
      </c>
      <c r="TAY600" s="2" t="s">
        <v>943</v>
      </c>
      <c r="TAZ600" s="2" t="s">
        <v>943</v>
      </c>
      <c r="TBA600" s="2" t="s">
        <v>943</v>
      </c>
      <c r="TBB600" s="2" t="s">
        <v>943</v>
      </c>
      <c r="TBC600" s="2" t="s">
        <v>943</v>
      </c>
      <c r="TBD600" s="2" t="s">
        <v>943</v>
      </c>
      <c r="TBE600" s="2" t="s">
        <v>943</v>
      </c>
      <c r="TBF600" s="2" t="s">
        <v>943</v>
      </c>
      <c r="TBG600" s="2" t="s">
        <v>943</v>
      </c>
      <c r="TBH600" s="2" t="s">
        <v>943</v>
      </c>
      <c r="TBI600" s="2" t="s">
        <v>943</v>
      </c>
      <c r="TBJ600" s="2" t="s">
        <v>943</v>
      </c>
      <c r="TBK600" s="2" t="s">
        <v>943</v>
      </c>
      <c r="TBL600" s="2" t="s">
        <v>943</v>
      </c>
      <c r="TBM600" s="2" t="s">
        <v>943</v>
      </c>
      <c r="TBN600" s="2" t="s">
        <v>943</v>
      </c>
      <c r="TBO600" s="2" t="s">
        <v>943</v>
      </c>
      <c r="TBP600" s="2" t="s">
        <v>943</v>
      </c>
      <c r="TBQ600" s="2" t="s">
        <v>943</v>
      </c>
      <c r="TBR600" s="2" t="s">
        <v>943</v>
      </c>
      <c r="TBS600" s="2" t="s">
        <v>943</v>
      </c>
      <c r="TBT600" s="2" t="s">
        <v>943</v>
      </c>
      <c r="TBU600" s="2" t="s">
        <v>943</v>
      </c>
      <c r="TBV600" s="2" t="s">
        <v>943</v>
      </c>
      <c r="TBW600" s="2" t="s">
        <v>943</v>
      </c>
      <c r="TBX600" s="2" t="s">
        <v>943</v>
      </c>
      <c r="TBY600" s="2" t="s">
        <v>943</v>
      </c>
      <c r="TBZ600" s="2" t="s">
        <v>943</v>
      </c>
      <c r="TCA600" s="2" t="s">
        <v>943</v>
      </c>
      <c r="TCB600" s="2" t="s">
        <v>943</v>
      </c>
      <c r="TCC600" s="2" t="s">
        <v>943</v>
      </c>
      <c r="TCD600" s="2" t="s">
        <v>943</v>
      </c>
      <c r="TCE600" s="2" t="s">
        <v>943</v>
      </c>
      <c r="TCF600" s="2" t="s">
        <v>943</v>
      </c>
      <c r="TCG600" s="2" t="s">
        <v>943</v>
      </c>
      <c r="TCH600" s="2" t="s">
        <v>943</v>
      </c>
      <c r="TCI600" s="2" t="s">
        <v>943</v>
      </c>
      <c r="TCJ600" s="2" t="s">
        <v>943</v>
      </c>
      <c r="TCK600" s="2" t="s">
        <v>943</v>
      </c>
      <c r="TCL600" s="2" t="s">
        <v>943</v>
      </c>
      <c r="TCM600" s="2" t="s">
        <v>943</v>
      </c>
      <c r="TCN600" s="2" t="s">
        <v>943</v>
      </c>
      <c r="TCO600" s="2" t="s">
        <v>943</v>
      </c>
      <c r="TCP600" s="2" t="s">
        <v>943</v>
      </c>
      <c r="TCQ600" s="2" t="s">
        <v>943</v>
      </c>
      <c r="TCR600" s="2" t="s">
        <v>943</v>
      </c>
      <c r="TCS600" s="2" t="s">
        <v>943</v>
      </c>
      <c r="TCT600" s="2" t="s">
        <v>943</v>
      </c>
      <c r="TCU600" s="2" t="s">
        <v>943</v>
      </c>
      <c r="TCV600" s="2" t="s">
        <v>943</v>
      </c>
      <c r="TCW600" s="2" t="s">
        <v>943</v>
      </c>
      <c r="TCX600" s="2" t="s">
        <v>943</v>
      </c>
      <c r="TCY600" s="2" t="s">
        <v>943</v>
      </c>
      <c r="TCZ600" s="2" t="s">
        <v>943</v>
      </c>
      <c r="TDA600" s="2" t="s">
        <v>943</v>
      </c>
      <c r="TDB600" s="2" t="s">
        <v>943</v>
      </c>
      <c r="TDC600" s="2" t="s">
        <v>943</v>
      </c>
      <c r="TDD600" s="2" t="s">
        <v>943</v>
      </c>
      <c r="TDE600" s="2" t="s">
        <v>943</v>
      </c>
      <c r="TDF600" s="2" t="s">
        <v>943</v>
      </c>
      <c r="TDG600" s="2" t="s">
        <v>943</v>
      </c>
      <c r="TDH600" s="2" t="s">
        <v>943</v>
      </c>
      <c r="TDI600" s="2" t="s">
        <v>943</v>
      </c>
      <c r="TDJ600" s="2" t="s">
        <v>943</v>
      </c>
      <c r="TDK600" s="2" t="s">
        <v>943</v>
      </c>
      <c r="TDL600" s="2" t="s">
        <v>943</v>
      </c>
      <c r="TDM600" s="2" t="s">
        <v>943</v>
      </c>
      <c r="TDN600" s="2" t="s">
        <v>943</v>
      </c>
      <c r="TDO600" s="2" t="s">
        <v>943</v>
      </c>
      <c r="TDP600" s="2" t="s">
        <v>943</v>
      </c>
      <c r="TDQ600" s="2" t="s">
        <v>943</v>
      </c>
      <c r="TDR600" s="2" t="s">
        <v>943</v>
      </c>
      <c r="TDS600" s="2" t="s">
        <v>943</v>
      </c>
      <c r="TDT600" s="2" t="s">
        <v>943</v>
      </c>
      <c r="TDU600" s="2" t="s">
        <v>943</v>
      </c>
      <c r="TDV600" s="2" t="s">
        <v>943</v>
      </c>
      <c r="TDW600" s="2" t="s">
        <v>943</v>
      </c>
      <c r="TDX600" s="2" t="s">
        <v>943</v>
      </c>
      <c r="TDY600" s="2" t="s">
        <v>943</v>
      </c>
      <c r="TDZ600" s="2" t="s">
        <v>943</v>
      </c>
      <c r="TEA600" s="2" t="s">
        <v>943</v>
      </c>
      <c r="TEB600" s="2" t="s">
        <v>943</v>
      </c>
      <c r="TEC600" s="2" t="s">
        <v>943</v>
      </c>
      <c r="TED600" s="2" t="s">
        <v>943</v>
      </c>
      <c r="TEE600" s="2" t="s">
        <v>943</v>
      </c>
      <c r="TEF600" s="2" t="s">
        <v>943</v>
      </c>
      <c r="TEG600" s="2" t="s">
        <v>943</v>
      </c>
      <c r="TEH600" s="2" t="s">
        <v>943</v>
      </c>
      <c r="TEI600" s="2" t="s">
        <v>943</v>
      </c>
      <c r="TEJ600" s="2" t="s">
        <v>943</v>
      </c>
      <c r="TEK600" s="2" t="s">
        <v>943</v>
      </c>
      <c r="TEL600" s="2" t="s">
        <v>943</v>
      </c>
      <c r="TEM600" s="2" t="s">
        <v>943</v>
      </c>
      <c r="TEN600" s="2" t="s">
        <v>943</v>
      </c>
      <c r="TEO600" s="2" t="s">
        <v>943</v>
      </c>
      <c r="TEP600" s="2" t="s">
        <v>943</v>
      </c>
      <c r="TEQ600" s="2" t="s">
        <v>943</v>
      </c>
      <c r="TER600" s="2" t="s">
        <v>943</v>
      </c>
      <c r="TES600" s="2" t="s">
        <v>943</v>
      </c>
      <c r="TET600" s="2" t="s">
        <v>943</v>
      </c>
      <c r="TEU600" s="2" t="s">
        <v>943</v>
      </c>
      <c r="TEV600" s="2" t="s">
        <v>943</v>
      </c>
      <c r="TEW600" s="2" t="s">
        <v>943</v>
      </c>
      <c r="TEX600" s="2" t="s">
        <v>943</v>
      </c>
      <c r="TEY600" s="2" t="s">
        <v>943</v>
      </c>
      <c r="TEZ600" s="2" t="s">
        <v>943</v>
      </c>
      <c r="TFA600" s="2" t="s">
        <v>943</v>
      </c>
      <c r="TFB600" s="2" t="s">
        <v>943</v>
      </c>
      <c r="TFC600" s="2" t="s">
        <v>943</v>
      </c>
      <c r="TFD600" s="2" t="s">
        <v>943</v>
      </c>
      <c r="TFE600" s="2" t="s">
        <v>943</v>
      </c>
      <c r="TFF600" s="2" t="s">
        <v>943</v>
      </c>
      <c r="TFG600" s="2" t="s">
        <v>943</v>
      </c>
      <c r="TFH600" s="2" t="s">
        <v>943</v>
      </c>
      <c r="TFI600" s="2" t="s">
        <v>943</v>
      </c>
      <c r="TFJ600" s="2" t="s">
        <v>943</v>
      </c>
      <c r="TFK600" s="2" t="s">
        <v>943</v>
      </c>
      <c r="TFL600" s="2" t="s">
        <v>943</v>
      </c>
      <c r="TFM600" s="2" t="s">
        <v>943</v>
      </c>
      <c r="TFN600" s="2" t="s">
        <v>943</v>
      </c>
      <c r="TFO600" s="2" t="s">
        <v>943</v>
      </c>
      <c r="TFP600" s="2" t="s">
        <v>943</v>
      </c>
      <c r="TFQ600" s="2" t="s">
        <v>943</v>
      </c>
      <c r="TFR600" s="2" t="s">
        <v>943</v>
      </c>
      <c r="TFS600" s="2" t="s">
        <v>943</v>
      </c>
      <c r="TFT600" s="2" t="s">
        <v>943</v>
      </c>
      <c r="TFU600" s="2" t="s">
        <v>943</v>
      </c>
      <c r="TFV600" s="2" t="s">
        <v>943</v>
      </c>
      <c r="TFW600" s="2" t="s">
        <v>943</v>
      </c>
      <c r="TFX600" s="2" t="s">
        <v>943</v>
      </c>
      <c r="TFY600" s="2" t="s">
        <v>943</v>
      </c>
      <c r="TFZ600" s="2" t="s">
        <v>943</v>
      </c>
      <c r="TGA600" s="2" t="s">
        <v>943</v>
      </c>
      <c r="TGB600" s="2" t="s">
        <v>943</v>
      </c>
      <c r="TGC600" s="2" t="s">
        <v>943</v>
      </c>
      <c r="TGD600" s="2" t="s">
        <v>943</v>
      </c>
      <c r="TGE600" s="2" t="s">
        <v>943</v>
      </c>
      <c r="TGF600" s="2" t="s">
        <v>943</v>
      </c>
      <c r="TGG600" s="2" t="s">
        <v>943</v>
      </c>
      <c r="TGH600" s="2" t="s">
        <v>943</v>
      </c>
      <c r="TGI600" s="2" t="s">
        <v>943</v>
      </c>
      <c r="TGJ600" s="2" t="s">
        <v>943</v>
      </c>
      <c r="TGK600" s="2" t="s">
        <v>943</v>
      </c>
      <c r="TGL600" s="2" t="s">
        <v>943</v>
      </c>
      <c r="TGM600" s="2" t="s">
        <v>943</v>
      </c>
      <c r="TGN600" s="2" t="s">
        <v>943</v>
      </c>
      <c r="TGO600" s="2" t="s">
        <v>943</v>
      </c>
      <c r="TGP600" s="2" t="s">
        <v>943</v>
      </c>
      <c r="TGQ600" s="2" t="s">
        <v>943</v>
      </c>
      <c r="TGR600" s="2" t="s">
        <v>943</v>
      </c>
      <c r="TGS600" s="2" t="s">
        <v>943</v>
      </c>
      <c r="TGT600" s="2" t="s">
        <v>943</v>
      </c>
      <c r="TGU600" s="2" t="s">
        <v>943</v>
      </c>
      <c r="TGV600" s="2" t="s">
        <v>943</v>
      </c>
      <c r="TGW600" s="2" t="s">
        <v>943</v>
      </c>
      <c r="TGX600" s="2" t="s">
        <v>943</v>
      </c>
      <c r="TGY600" s="2" t="s">
        <v>943</v>
      </c>
      <c r="TGZ600" s="2" t="s">
        <v>943</v>
      </c>
      <c r="THA600" s="2" t="s">
        <v>943</v>
      </c>
      <c r="THB600" s="2" t="s">
        <v>943</v>
      </c>
      <c r="THC600" s="2" t="s">
        <v>943</v>
      </c>
      <c r="THD600" s="2" t="s">
        <v>943</v>
      </c>
      <c r="THE600" s="2" t="s">
        <v>943</v>
      </c>
      <c r="THF600" s="2" t="s">
        <v>943</v>
      </c>
      <c r="THG600" s="2" t="s">
        <v>943</v>
      </c>
      <c r="THH600" s="2" t="s">
        <v>943</v>
      </c>
      <c r="THI600" s="2" t="s">
        <v>943</v>
      </c>
      <c r="THJ600" s="2" t="s">
        <v>943</v>
      </c>
      <c r="THK600" s="2" t="s">
        <v>943</v>
      </c>
      <c r="THL600" s="2" t="s">
        <v>943</v>
      </c>
      <c r="THM600" s="2" t="s">
        <v>943</v>
      </c>
      <c r="THN600" s="2" t="s">
        <v>943</v>
      </c>
      <c r="THO600" s="2" t="s">
        <v>943</v>
      </c>
      <c r="THP600" s="2" t="s">
        <v>943</v>
      </c>
      <c r="THQ600" s="2" t="s">
        <v>943</v>
      </c>
      <c r="THR600" s="2" t="s">
        <v>943</v>
      </c>
      <c r="THS600" s="2" t="s">
        <v>943</v>
      </c>
      <c r="THT600" s="2" t="s">
        <v>943</v>
      </c>
      <c r="THU600" s="2" t="s">
        <v>943</v>
      </c>
      <c r="THV600" s="2" t="s">
        <v>943</v>
      </c>
      <c r="THW600" s="2" t="s">
        <v>943</v>
      </c>
      <c r="THX600" s="2" t="s">
        <v>943</v>
      </c>
      <c r="THY600" s="2" t="s">
        <v>943</v>
      </c>
      <c r="THZ600" s="2" t="s">
        <v>943</v>
      </c>
      <c r="TIA600" s="2" t="s">
        <v>943</v>
      </c>
      <c r="TIB600" s="2" t="s">
        <v>943</v>
      </c>
      <c r="TIC600" s="2" t="s">
        <v>943</v>
      </c>
      <c r="TID600" s="2" t="s">
        <v>943</v>
      </c>
      <c r="TIE600" s="2" t="s">
        <v>943</v>
      </c>
      <c r="TIF600" s="2" t="s">
        <v>943</v>
      </c>
      <c r="TIG600" s="2" t="s">
        <v>943</v>
      </c>
      <c r="TIH600" s="2" t="s">
        <v>943</v>
      </c>
      <c r="TII600" s="2" t="s">
        <v>943</v>
      </c>
      <c r="TIJ600" s="2" t="s">
        <v>943</v>
      </c>
      <c r="TIK600" s="2" t="s">
        <v>943</v>
      </c>
      <c r="TIL600" s="2" t="s">
        <v>943</v>
      </c>
      <c r="TIM600" s="2" t="s">
        <v>943</v>
      </c>
      <c r="TIN600" s="2" t="s">
        <v>943</v>
      </c>
      <c r="TIO600" s="2" t="s">
        <v>943</v>
      </c>
      <c r="TIP600" s="2" t="s">
        <v>943</v>
      </c>
      <c r="TIQ600" s="2" t="s">
        <v>943</v>
      </c>
      <c r="TIR600" s="2" t="s">
        <v>943</v>
      </c>
      <c r="TIS600" s="2" t="s">
        <v>943</v>
      </c>
      <c r="TIT600" s="2" t="s">
        <v>943</v>
      </c>
      <c r="TIU600" s="2" t="s">
        <v>943</v>
      </c>
      <c r="TIV600" s="2" t="s">
        <v>943</v>
      </c>
      <c r="TIW600" s="2" t="s">
        <v>943</v>
      </c>
      <c r="TIX600" s="2" t="s">
        <v>943</v>
      </c>
      <c r="TIY600" s="2" t="s">
        <v>943</v>
      </c>
      <c r="TIZ600" s="2" t="s">
        <v>943</v>
      </c>
      <c r="TJA600" s="2" t="s">
        <v>943</v>
      </c>
      <c r="TJB600" s="2" t="s">
        <v>943</v>
      </c>
      <c r="TJC600" s="2" t="s">
        <v>943</v>
      </c>
      <c r="TJD600" s="2" t="s">
        <v>943</v>
      </c>
      <c r="TJE600" s="2" t="s">
        <v>943</v>
      </c>
      <c r="TJF600" s="2" t="s">
        <v>943</v>
      </c>
      <c r="TJG600" s="2" t="s">
        <v>943</v>
      </c>
      <c r="TJH600" s="2" t="s">
        <v>943</v>
      </c>
      <c r="TJI600" s="2" t="s">
        <v>943</v>
      </c>
      <c r="TJJ600" s="2" t="s">
        <v>943</v>
      </c>
      <c r="TJK600" s="2" t="s">
        <v>943</v>
      </c>
      <c r="TJL600" s="2" t="s">
        <v>943</v>
      </c>
      <c r="TJM600" s="2" t="s">
        <v>943</v>
      </c>
      <c r="TJN600" s="2" t="s">
        <v>943</v>
      </c>
      <c r="TJO600" s="2" t="s">
        <v>943</v>
      </c>
      <c r="TJP600" s="2" t="s">
        <v>943</v>
      </c>
      <c r="TJQ600" s="2" t="s">
        <v>943</v>
      </c>
      <c r="TJR600" s="2" t="s">
        <v>943</v>
      </c>
      <c r="TJS600" s="2" t="s">
        <v>943</v>
      </c>
      <c r="TJT600" s="2" t="s">
        <v>943</v>
      </c>
      <c r="TJU600" s="2" t="s">
        <v>943</v>
      </c>
      <c r="TJV600" s="2" t="s">
        <v>943</v>
      </c>
      <c r="TJW600" s="2" t="s">
        <v>943</v>
      </c>
      <c r="TJX600" s="2" t="s">
        <v>943</v>
      </c>
      <c r="TJY600" s="2" t="s">
        <v>943</v>
      </c>
      <c r="TJZ600" s="2" t="s">
        <v>943</v>
      </c>
      <c r="TKA600" s="2" t="s">
        <v>943</v>
      </c>
      <c r="TKB600" s="2" t="s">
        <v>943</v>
      </c>
      <c r="TKC600" s="2" t="s">
        <v>943</v>
      </c>
      <c r="TKD600" s="2" t="s">
        <v>943</v>
      </c>
      <c r="TKE600" s="2" t="s">
        <v>943</v>
      </c>
      <c r="TKF600" s="2" t="s">
        <v>943</v>
      </c>
      <c r="TKG600" s="2" t="s">
        <v>943</v>
      </c>
      <c r="TKH600" s="2" t="s">
        <v>943</v>
      </c>
      <c r="TKI600" s="2" t="s">
        <v>943</v>
      </c>
      <c r="TKJ600" s="2" t="s">
        <v>943</v>
      </c>
      <c r="TKK600" s="2" t="s">
        <v>943</v>
      </c>
      <c r="TKL600" s="2" t="s">
        <v>943</v>
      </c>
      <c r="TKM600" s="2" t="s">
        <v>943</v>
      </c>
      <c r="TKN600" s="2" t="s">
        <v>943</v>
      </c>
      <c r="TKO600" s="2" t="s">
        <v>943</v>
      </c>
      <c r="TKP600" s="2" t="s">
        <v>943</v>
      </c>
      <c r="TKQ600" s="2" t="s">
        <v>943</v>
      </c>
      <c r="TKR600" s="2" t="s">
        <v>943</v>
      </c>
      <c r="TKS600" s="2" t="s">
        <v>943</v>
      </c>
      <c r="TKT600" s="2" t="s">
        <v>943</v>
      </c>
      <c r="TKU600" s="2" t="s">
        <v>943</v>
      </c>
      <c r="TKV600" s="2" t="s">
        <v>943</v>
      </c>
      <c r="TKW600" s="2" t="s">
        <v>943</v>
      </c>
      <c r="TKX600" s="2" t="s">
        <v>943</v>
      </c>
      <c r="TKY600" s="2" t="s">
        <v>943</v>
      </c>
      <c r="TKZ600" s="2" t="s">
        <v>943</v>
      </c>
      <c r="TLA600" s="2" t="s">
        <v>943</v>
      </c>
      <c r="TLB600" s="2" t="s">
        <v>943</v>
      </c>
      <c r="TLC600" s="2" t="s">
        <v>943</v>
      </c>
      <c r="TLD600" s="2" t="s">
        <v>943</v>
      </c>
      <c r="TLE600" s="2" t="s">
        <v>943</v>
      </c>
      <c r="TLF600" s="2" t="s">
        <v>943</v>
      </c>
      <c r="TLG600" s="2" t="s">
        <v>943</v>
      </c>
      <c r="TLH600" s="2" t="s">
        <v>943</v>
      </c>
      <c r="TLI600" s="2" t="s">
        <v>943</v>
      </c>
      <c r="TLJ600" s="2" t="s">
        <v>943</v>
      </c>
      <c r="TLK600" s="2" t="s">
        <v>943</v>
      </c>
      <c r="TLL600" s="2" t="s">
        <v>943</v>
      </c>
      <c r="TLM600" s="2" t="s">
        <v>943</v>
      </c>
      <c r="TLN600" s="2" t="s">
        <v>943</v>
      </c>
      <c r="TLO600" s="2" t="s">
        <v>943</v>
      </c>
      <c r="TLP600" s="2" t="s">
        <v>943</v>
      </c>
      <c r="TLQ600" s="2" t="s">
        <v>943</v>
      </c>
      <c r="TLR600" s="2" t="s">
        <v>943</v>
      </c>
      <c r="TLS600" s="2" t="s">
        <v>943</v>
      </c>
      <c r="TLT600" s="2" t="s">
        <v>943</v>
      </c>
      <c r="TLU600" s="2" t="s">
        <v>943</v>
      </c>
      <c r="TLV600" s="2" t="s">
        <v>943</v>
      </c>
      <c r="TLW600" s="2" t="s">
        <v>943</v>
      </c>
      <c r="TLX600" s="2" t="s">
        <v>943</v>
      </c>
      <c r="TLY600" s="2" t="s">
        <v>943</v>
      </c>
      <c r="TLZ600" s="2" t="s">
        <v>943</v>
      </c>
      <c r="TMA600" s="2" t="s">
        <v>943</v>
      </c>
      <c r="TMB600" s="2" t="s">
        <v>943</v>
      </c>
      <c r="TMC600" s="2" t="s">
        <v>943</v>
      </c>
      <c r="TMD600" s="2" t="s">
        <v>943</v>
      </c>
      <c r="TME600" s="2" t="s">
        <v>943</v>
      </c>
      <c r="TMF600" s="2" t="s">
        <v>943</v>
      </c>
      <c r="TMG600" s="2" t="s">
        <v>943</v>
      </c>
      <c r="TMH600" s="2" t="s">
        <v>943</v>
      </c>
      <c r="TMI600" s="2" t="s">
        <v>943</v>
      </c>
      <c r="TMJ600" s="2" t="s">
        <v>943</v>
      </c>
      <c r="TMK600" s="2" t="s">
        <v>943</v>
      </c>
      <c r="TML600" s="2" t="s">
        <v>943</v>
      </c>
      <c r="TMM600" s="2" t="s">
        <v>943</v>
      </c>
      <c r="TMN600" s="2" t="s">
        <v>943</v>
      </c>
      <c r="TMO600" s="2" t="s">
        <v>943</v>
      </c>
      <c r="TMP600" s="2" t="s">
        <v>943</v>
      </c>
      <c r="TMQ600" s="2" t="s">
        <v>943</v>
      </c>
      <c r="TMR600" s="2" t="s">
        <v>943</v>
      </c>
      <c r="TMS600" s="2" t="s">
        <v>943</v>
      </c>
      <c r="TMT600" s="2" t="s">
        <v>943</v>
      </c>
      <c r="TMU600" s="2" t="s">
        <v>943</v>
      </c>
      <c r="TMV600" s="2" t="s">
        <v>943</v>
      </c>
      <c r="TMW600" s="2" t="s">
        <v>943</v>
      </c>
      <c r="TMX600" s="2" t="s">
        <v>943</v>
      </c>
      <c r="TMY600" s="2" t="s">
        <v>943</v>
      </c>
      <c r="TMZ600" s="2" t="s">
        <v>943</v>
      </c>
      <c r="TNA600" s="2" t="s">
        <v>943</v>
      </c>
      <c r="TNB600" s="2" t="s">
        <v>943</v>
      </c>
      <c r="TNC600" s="2" t="s">
        <v>943</v>
      </c>
      <c r="TND600" s="2" t="s">
        <v>943</v>
      </c>
      <c r="TNE600" s="2" t="s">
        <v>943</v>
      </c>
      <c r="TNF600" s="2" t="s">
        <v>943</v>
      </c>
      <c r="TNG600" s="2" t="s">
        <v>943</v>
      </c>
      <c r="TNH600" s="2" t="s">
        <v>943</v>
      </c>
      <c r="TNI600" s="2" t="s">
        <v>943</v>
      </c>
      <c r="TNJ600" s="2" t="s">
        <v>943</v>
      </c>
      <c r="TNK600" s="2" t="s">
        <v>943</v>
      </c>
      <c r="TNL600" s="2" t="s">
        <v>943</v>
      </c>
      <c r="TNM600" s="2" t="s">
        <v>943</v>
      </c>
      <c r="TNN600" s="2" t="s">
        <v>943</v>
      </c>
      <c r="TNO600" s="2" t="s">
        <v>943</v>
      </c>
      <c r="TNP600" s="2" t="s">
        <v>943</v>
      </c>
      <c r="TNQ600" s="2" t="s">
        <v>943</v>
      </c>
      <c r="TNR600" s="2" t="s">
        <v>943</v>
      </c>
      <c r="TNS600" s="2" t="s">
        <v>943</v>
      </c>
      <c r="TNT600" s="2" t="s">
        <v>943</v>
      </c>
      <c r="TNU600" s="2" t="s">
        <v>943</v>
      </c>
      <c r="TNV600" s="2" t="s">
        <v>943</v>
      </c>
      <c r="TNW600" s="2" t="s">
        <v>943</v>
      </c>
      <c r="TNX600" s="2" t="s">
        <v>943</v>
      </c>
      <c r="TNY600" s="2" t="s">
        <v>943</v>
      </c>
      <c r="TNZ600" s="2" t="s">
        <v>943</v>
      </c>
      <c r="TOA600" s="2" t="s">
        <v>943</v>
      </c>
      <c r="TOB600" s="2" t="s">
        <v>943</v>
      </c>
      <c r="TOC600" s="2" t="s">
        <v>943</v>
      </c>
      <c r="TOD600" s="2" t="s">
        <v>943</v>
      </c>
      <c r="TOE600" s="2" t="s">
        <v>943</v>
      </c>
      <c r="TOF600" s="2" t="s">
        <v>943</v>
      </c>
      <c r="TOG600" s="2" t="s">
        <v>943</v>
      </c>
      <c r="TOH600" s="2" t="s">
        <v>943</v>
      </c>
      <c r="TOI600" s="2" t="s">
        <v>943</v>
      </c>
      <c r="TOJ600" s="2" t="s">
        <v>943</v>
      </c>
      <c r="TOK600" s="2" t="s">
        <v>943</v>
      </c>
      <c r="TOL600" s="2" t="s">
        <v>943</v>
      </c>
      <c r="TOM600" s="2" t="s">
        <v>943</v>
      </c>
      <c r="TON600" s="2" t="s">
        <v>943</v>
      </c>
      <c r="TOO600" s="2" t="s">
        <v>943</v>
      </c>
      <c r="TOP600" s="2" t="s">
        <v>943</v>
      </c>
      <c r="TOQ600" s="2" t="s">
        <v>943</v>
      </c>
      <c r="TOR600" s="2" t="s">
        <v>943</v>
      </c>
      <c r="TOS600" s="2" t="s">
        <v>943</v>
      </c>
      <c r="TOT600" s="2" t="s">
        <v>943</v>
      </c>
      <c r="TOU600" s="2" t="s">
        <v>943</v>
      </c>
      <c r="TOV600" s="2" t="s">
        <v>943</v>
      </c>
      <c r="TOW600" s="2" t="s">
        <v>943</v>
      </c>
      <c r="TOX600" s="2" t="s">
        <v>943</v>
      </c>
      <c r="TOY600" s="2" t="s">
        <v>943</v>
      </c>
      <c r="TOZ600" s="2" t="s">
        <v>943</v>
      </c>
      <c r="TPA600" s="2" t="s">
        <v>943</v>
      </c>
      <c r="TPB600" s="2" t="s">
        <v>943</v>
      </c>
      <c r="TPC600" s="2" t="s">
        <v>943</v>
      </c>
      <c r="TPD600" s="2" t="s">
        <v>943</v>
      </c>
      <c r="TPE600" s="2" t="s">
        <v>943</v>
      </c>
      <c r="TPF600" s="2" t="s">
        <v>943</v>
      </c>
      <c r="TPG600" s="2" t="s">
        <v>943</v>
      </c>
      <c r="TPH600" s="2" t="s">
        <v>943</v>
      </c>
      <c r="TPI600" s="2" t="s">
        <v>943</v>
      </c>
      <c r="TPJ600" s="2" t="s">
        <v>943</v>
      </c>
      <c r="TPK600" s="2" t="s">
        <v>943</v>
      </c>
      <c r="TPL600" s="2" t="s">
        <v>943</v>
      </c>
      <c r="TPM600" s="2" t="s">
        <v>943</v>
      </c>
      <c r="TPN600" s="2" t="s">
        <v>943</v>
      </c>
      <c r="TPO600" s="2" t="s">
        <v>943</v>
      </c>
      <c r="TPP600" s="2" t="s">
        <v>943</v>
      </c>
      <c r="TPQ600" s="2" t="s">
        <v>943</v>
      </c>
      <c r="TPR600" s="2" t="s">
        <v>943</v>
      </c>
      <c r="TPS600" s="2" t="s">
        <v>943</v>
      </c>
      <c r="TPT600" s="2" t="s">
        <v>943</v>
      </c>
      <c r="TPU600" s="2" t="s">
        <v>943</v>
      </c>
      <c r="TPV600" s="2" t="s">
        <v>943</v>
      </c>
      <c r="TPW600" s="2" t="s">
        <v>943</v>
      </c>
      <c r="TPX600" s="2" t="s">
        <v>943</v>
      </c>
      <c r="TPY600" s="2" t="s">
        <v>943</v>
      </c>
      <c r="TPZ600" s="2" t="s">
        <v>943</v>
      </c>
      <c r="TQA600" s="2" t="s">
        <v>943</v>
      </c>
      <c r="TQB600" s="2" t="s">
        <v>943</v>
      </c>
      <c r="TQC600" s="2" t="s">
        <v>943</v>
      </c>
      <c r="TQD600" s="2" t="s">
        <v>943</v>
      </c>
      <c r="TQE600" s="2" t="s">
        <v>943</v>
      </c>
      <c r="TQF600" s="2" t="s">
        <v>943</v>
      </c>
      <c r="TQG600" s="2" t="s">
        <v>943</v>
      </c>
      <c r="TQH600" s="2" t="s">
        <v>943</v>
      </c>
      <c r="TQI600" s="2" t="s">
        <v>943</v>
      </c>
      <c r="TQJ600" s="2" t="s">
        <v>943</v>
      </c>
      <c r="TQK600" s="2" t="s">
        <v>943</v>
      </c>
      <c r="TQL600" s="2" t="s">
        <v>943</v>
      </c>
      <c r="TQM600" s="2" t="s">
        <v>943</v>
      </c>
      <c r="TQN600" s="2" t="s">
        <v>943</v>
      </c>
      <c r="TQO600" s="2" t="s">
        <v>943</v>
      </c>
      <c r="TQP600" s="2" t="s">
        <v>943</v>
      </c>
      <c r="TQQ600" s="2" t="s">
        <v>943</v>
      </c>
      <c r="TQR600" s="2" t="s">
        <v>943</v>
      </c>
      <c r="TQS600" s="2" t="s">
        <v>943</v>
      </c>
      <c r="TQT600" s="2" t="s">
        <v>943</v>
      </c>
      <c r="TQU600" s="2" t="s">
        <v>943</v>
      </c>
      <c r="TQV600" s="2" t="s">
        <v>943</v>
      </c>
      <c r="TQW600" s="2" t="s">
        <v>943</v>
      </c>
      <c r="TQX600" s="2" t="s">
        <v>943</v>
      </c>
      <c r="TQY600" s="2" t="s">
        <v>943</v>
      </c>
      <c r="TQZ600" s="2" t="s">
        <v>943</v>
      </c>
      <c r="TRA600" s="2" t="s">
        <v>943</v>
      </c>
      <c r="TRB600" s="2" t="s">
        <v>943</v>
      </c>
      <c r="TRC600" s="2" t="s">
        <v>943</v>
      </c>
      <c r="TRD600" s="2" t="s">
        <v>943</v>
      </c>
      <c r="TRE600" s="2" t="s">
        <v>943</v>
      </c>
      <c r="TRF600" s="2" t="s">
        <v>943</v>
      </c>
      <c r="TRG600" s="2" t="s">
        <v>943</v>
      </c>
      <c r="TRH600" s="2" t="s">
        <v>943</v>
      </c>
      <c r="TRI600" s="2" t="s">
        <v>943</v>
      </c>
      <c r="TRJ600" s="2" t="s">
        <v>943</v>
      </c>
      <c r="TRK600" s="2" t="s">
        <v>943</v>
      </c>
      <c r="TRL600" s="2" t="s">
        <v>943</v>
      </c>
      <c r="TRM600" s="2" t="s">
        <v>943</v>
      </c>
      <c r="TRN600" s="2" t="s">
        <v>943</v>
      </c>
      <c r="TRO600" s="2" t="s">
        <v>943</v>
      </c>
      <c r="TRP600" s="2" t="s">
        <v>943</v>
      </c>
      <c r="TRQ600" s="2" t="s">
        <v>943</v>
      </c>
      <c r="TRR600" s="2" t="s">
        <v>943</v>
      </c>
      <c r="TRS600" s="2" t="s">
        <v>943</v>
      </c>
      <c r="TRT600" s="2" t="s">
        <v>943</v>
      </c>
      <c r="TRU600" s="2" t="s">
        <v>943</v>
      </c>
      <c r="TRV600" s="2" t="s">
        <v>943</v>
      </c>
      <c r="TRW600" s="2" t="s">
        <v>943</v>
      </c>
      <c r="TRX600" s="2" t="s">
        <v>943</v>
      </c>
      <c r="TRY600" s="2" t="s">
        <v>943</v>
      </c>
      <c r="TRZ600" s="2" t="s">
        <v>943</v>
      </c>
      <c r="TSA600" s="2" t="s">
        <v>943</v>
      </c>
      <c r="TSB600" s="2" t="s">
        <v>943</v>
      </c>
      <c r="TSC600" s="2" t="s">
        <v>943</v>
      </c>
      <c r="TSD600" s="2" t="s">
        <v>943</v>
      </c>
      <c r="TSE600" s="2" t="s">
        <v>943</v>
      </c>
      <c r="TSF600" s="2" t="s">
        <v>943</v>
      </c>
      <c r="TSG600" s="2" t="s">
        <v>943</v>
      </c>
      <c r="TSH600" s="2" t="s">
        <v>943</v>
      </c>
      <c r="TSI600" s="2" t="s">
        <v>943</v>
      </c>
      <c r="TSJ600" s="2" t="s">
        <v>943</v>
      </c>
      <c r="TSK600" s="2" t="s">
        <v>943</v>
      </c>
      <c r="TSL600" s="2" t="s">
        <v>943</v>
      </c>
      <c r="TSM600" s="2" t="s">
        <v>943</v>
      </c>
      <c r="TSN600" s="2" t="s">
        <v>943</v>
      </c>
      <c r="TSO600" s="2" t="s">
        <v>943</v>
      </c>
      <c r="TSP600" s="2" t="s">
        <v>943</v>
      </c>
      <c r="TSQ600" s="2" t="s">
        <v>943</v>
      </c>
      <c r="TSR600" s="2" t="s">
        <v>943</v>
      </c>
      <c r="TSS600" s="2" t="s">
        <v>943</v>
      </c>
      <c r="TST600" s="2" t="s">
        <v>943</v>
      </c>
      <c r="TSU600" s="2" t="s">
        <v>943</v>
      </c>
      <c r="TSV600" s="2" t="s">
        <v>943</v>
      </c>
      <c r="TSW600" s="2" t="s">
        <v>943</v>
      </c>
      <c r="TSX600" s="2" t="s">
        <v>943</v>
      </c>
      <c r="TSY600" s="2" t="s">
        <v>943</v>
      </c>
      <c r="TSZ600" s="2" t="s">
        <v>943</v>
      </c>
      <c r="TTA600" s="2" t="s">
        <v>943</v>
      </c>
      <c r="TTB600" s="2" t="s">
        <v>943</v>
      </c>
      <c r="TTC600" s="2" t="s">
        <v>943</v>
      </c>
      <c r="TTD600" s="2" t="s">
        <v>943</v>
      </c>
      <c r="TTE600" s="2" t="s">
        <v>943</v>
      </c>
      <c r="TTF600" s="2" t="s">
        <v>943</v>
      </c>
      <c r="TTG600" s="2" t="s">
        <v>943</v>
      </c>
      <c r="TTH600" s="2" t="s">
        <v>943</v>
      </c>
      <c r="TTI600" s="2" t="s">
        <v>943</v>
      </c>
      <c r="TTJ600" s="2" t="s">
        <v>943</v>
      </c>
      <c r="TTK600" s="2" t="s">
        <v>943</v>
      </c>
      <c r="TTL600" s="2" t="s">
        <v>943</v>
      </c>
      <c r="TTM600" s="2" t="s">
        <v>943</v>
      </c>
      <c r="TTN600" s="2" t="s">
        <v>943</v>
      </c>
      <c r="TTO600" s="2" t="s">
        <v>943</v>
      </c>
      <c r="TTP600" s="2" t="s">
        <v>943</v>
      </c>
      <c r="TTQ600" s="2" t="s">
        <v>943</v>
      </c>
      <c r="TTR600" s="2" t="s">
        <v>943</v>
      </c>
      <c r="TTS600" s="2" t="s">
        <v>943</v>
      </c>
      <c r="TTT600" s="2" t="s">
        <v>943</v>
      </c>
      <c r="TTU600" s="2" t="s">
        <v>943</v>
      </c>
      <c r="TTV600" s="2" t="s">
        <v>943</v>
      </c>
      <c r="TTW600" s="2" t="s">
        <v>943</v>
      </c>
      <c r="TTX600" s="2" t="s">
        <v>943</v>
      </c>
      <c r="TTY600" s="2" t="s">
        <v>943</v>
      </c>
      <c r="TTZ600" s="2" t="s">
        <v>943</v>
      </c>
      <c r="TUA600" s="2" t="s">
        <v>943</v>
      </c>
      <c r="TUB600" s="2" t="s">
        <v>943</v>
      </c>
      <c r="TUC600" s="2" t="s">
        <v>943</v>
      </c>
      <c r="TUD600" s="2" t="s">
        <v>943</v>
      </c>
      <c r="TUE600" s="2" t="s">
        <v>943</v>
      </c>
      <c r="TUF600" s="2" t="s">
        <v>943</v>
      </c>
      <c r="TUG600" s="2" t="s">
        <v>943</v>
      </c>
      <c r="TUH600" s="2" t="s">
        <v>943</v>
      </c>
      <c r="TUI600" s="2" t="s">
        <v>943</v>
      </c>
      <c r="TUJ600" s="2" t="s">
        <v>943</v>
      </c>
      <c r="TUK600" s="2" t="s">
        <v>943</v>
      </c>
      <c r="TUL600" s="2" t="s">
        <v>943</v>
      </c>
      <c r="TUM600" s="2" t="s">
        <v>943</v>
      </c>
      <c r="TUN600" s="2" t="s">
        <v>943</v>
      </c>
      <c r="TUO600" s="2" t="s">
        <v>943</v>
      </c>
      <c r="TUP600" s="2" t="s">
        <v>943</v>
      </c>
      <c r="TUQ600" s="2" t="s">
        <v>943</v>
      </c>
      <c r="TUR600" s="2" t="s">
        <v>943</v>
      </c>
      <c r="TUS600" s="2" t="s">
        <v>943</v>
      </c>
      <c r="TUT600" s="2" t="s">
        <v>943</v>
      </c>
      <c r="TUU600" s="2" t="s">
        <v>943</v>
      </c>
      <c r="TUV600" s="2" t="s">
        <v>943</v>
      </c>
      <c r="TUW600" s="2" t="s">
        <v>943</v>
      </c>
      <c r="TUX600" s="2" t="s">
        <v>943</v>
      </c>
      <c r="TUY600" s="2" t="s">
        <v>943</v>
      </c>
      <c r="TUZ600" s="2" t="s">
        <v>943</v>
      </c>
      <c r="TVA600" s="2" t="s">
        <v>943</v>
      </c>
      <c r="TVB600" s="2" t="s">
        <v>943</v>
      </c>
      <c r="TVC600" s="2" t="s">
        <v>943</v>
      </c>
      <c r="TVD600" s="2" t="s">
        <v>943</v>
      </c>
      <c r="TVE600" s="2" t="s">
        <v>943</v>
      </c>
      <c r="TVF600" s="2" t="s">
        <v>943</v>
      </c>
      <c r="TVG600" s="2" t="s">
        <v>943</v>
      </c>
      <c r="TVH600" s="2" t="s">
        <v>943</v>
      </c>
      <c r="TVI600" s="2" t="s">
        <v>943</v>
      </c>
      <c r="TVJ600" s="2" t="s">
        <v>943</v>
      </c>
      <c r="TVK600" s="2" t="s">
        <v>943</v>
      </c>
      <c r="TVL600" s="2" t="s">
        <v>943</v>
      </c>
      <c r="TVM600" s="2" t="s">
        <v>943</v>
      </c>
      <c r="TVN600" s="2" t="s">
        <v>943</v>
      </c>
      <c r="TVO600" s="2" t="s">
        <v>943</v>
      </c>
      <c r="TVP600" s="2" t="s">
        <v>943</v>
      </c>
      <c r="TVQ600" s="2" t="s">
        <v>943</v>
      </c>
      <c r="TVR600" s="2" t="s">
        <v>943</v>
      </c>
      <c r="TVS600" s="2" t="s">
        <v>943</v>
      </c>
      <c r="TVT600" s="2" t="s">
        <v>943</v>
      </c>
      <c r="TVU600" s="2" t="s">
        <v>943</v>
      </c>
      <c r="TVV600" s="2" t="s">
        <v>943</v>
      </c>
      <c r="TVW600" s="2" t="s">
        <v>943</v>
      </c>
      <c r="TVX600" s="2" t="s">
        <v>943</v>
      </c>
      <c r="TVY600" s="2" t="s">
        <v>943</v>
      </c>
      <c r="TVZ600" s="2" t="s">
        <v>943</v>
      </c>
      <c r="TWA600" s="2" t="s">
        <v>943</v>
      </c>
      <c r="TWB600" s="2" t="s">
        <v>943</v>
      </c>
      <c r="TWC600" s="2" t="s">
        <v>943</v>
      </c>
      <c r="TWD600" s="2" t="s">
        <v>943</v>
      </c>
      <c r="TWE600" s="2" t="s">
        <v>943</v>
      </c>
      <c r="TWF600" s="2" t="s">
        <v>943</v>
      </c>
      <c r="TWG600" s="2" t="s">
        <v>943</v>
      </c>
      <c r="TWH600" s="2" t="s">
        <v>943</v>
      </c>
      <c r="TWI600" s="2" t="s">
        <v>943</v>
      </c>
      <c r="TWJ600" s="2" t="s">
        <v>943</v>
      </c>
      <c r="TWK600" s="2" t="s">
        <v>943</v>
      </c>
      <c r="TWL600" s="2" t="s">
        <v>943</v>
      </c>
      <c r="TWM600" s="2" t="s">
        <v>943</v>
      </c>
      <c r="TWN600" s="2" t="s">
        <v>943</v>
      </c>
      <c r="TWO600" s="2" t="s">
        <v>943</v>
      </c>
      <c r="TWP600" s="2" t="s">
        <v>943</v>
      </c>
      <c r="TWQ600" s="2" t="s">
        <v>943</v>
      </c>
      <c r="TWR600" s="2" t="s">
        <v>943</v>
      </c>
      <c r="TWS600" s="2" t="s">
        <v>943</v>
      </c>
      <c r="TWT600" s="2" t="s">
        <v>943</v>
      </c>
      <c r="TWU600" s="2" t="s">
        <v>943</v>
      </c>
      <c r="TWV600" s="2" t="s">
        <v>943</v>
      </c>
      <c r="TWW600" s="2" t="s">
        <v>943</v>
      </c>
      <c r="TWX600" s="2" t="s">
        <v>943</v>
      </c>
      <c r="TWY600" s="2" t="s">
        <v>943</v>
      </c>
      <c r="TWZ600" s="2" t="s">
        <v>943</v>
      </c>
      <c r="TXA600" s="2" t="s">
        <v>943</v>
      </c>
      <c r="TXB600" s="2" t="s">
        <v>943</v>
      </c>
      <c r="TXC600" s="2" t="s">
        <v>943</v>
      </c>
      <c r="TXD600" s="2" t="s">
        <v>943</v>
      </c>
      <c r="TXE600" s="2" t="s">
        <v>943</v>
      </c>
      <c r="TXF600" s="2" t="s">
        <v>943</v>
      </c>
      <c r="TXG600" s="2" t="s">
        <v>943</v>
      </c>
      <c r="TXH600" s="2" t="s">
        <v>943</v>
      </c>
      <c r="TXI600" s="2" t="s">
        <v>943</v>
      </c>
      <c r="TXJ600" s="2" t="s">
        <v>943</v>
      </c>
      <c r="TXK600" s="2" t="s">
        <v>943</v>
      </c>
      <c r="TXL600" s="2" t="s">
        <v>943</v>
      </c>
      <c r="TXM600" s="2" t="s">
        <v>943</v>
      </c>
      <c r="TXN600" s="2" t="s">
        <v>943</v>
      </c>
      <c r="TXO600" s="2" t="s">
        <v>943</v>
      </c>
      <c r="TXP600" s="2" t="s">
        <v>943</v>
      </c>
      <c r="TXQ600" s="2" t="s">
        <v>943</v>
      </c>
      <c r="TXR600" s="2" t="s">
        <v>943</v>
      </c>
      <c r="TXS600" s="2" t="s">
        <v>943</v>
      </c>
      <c r="TXT600" s="2" t="s">
        <v>943</v>
      </c>
      <c r="TXU600" s="2" t="s">
        <v>943</v>
      </c>
      <c r="TXV600" s="2" t="s">
        <v>943</v>
      </c>
      <c r="TXW600" s="2" t="s">
        <v>943</v>
      </c>
      <c r="TXX600" s="2" t="s">
        <v>943</v>
      </c>
      <c r="TXY600" s="2" t="s">
        <v>943</v>
      </c>
      <c r="TXZ600" s="2" t="s">
        <v>943</v>
      </c>
      <c r="TYA600" s="2" t="s">
        <v>943</v>
      </c>
      <c r="TYB600" s="2" t="s">
        <v>943</v>
      </c>
      <c r="TYC600" s="2" t="s">
        <v>943</v>
      </c>
      <c r="TYD600" s="2" t="s">
        <v>943</v>
      </c>
      <c r="TYE600" s="2" t="s">
        <v>943</v>
      </c>
      <c r="TYF600" s="2" t="s">
        <v>943</v>
      </c>
      <c r="TYG600" s="2" t="s">
        <v>943</v>
      </c>
      <c r="TYH600" s="2" t="s">
        <v>943</v>
      </c>
      <c r="TYI600" s="2" t="s">
        <v>943</v>
      </c>
      <c r="TYJ600" s="2" t="s">
        <v>943</v>
      </c>
      <c r="TYK600" s="2" t="s">
        <v>943</v>
      </c>
      <c r="TYL600" s="2" t="s">
        <v>943</v>
      </c>
      <c r="TYM600" s="2" t="s">
        <v>943</v>
      </c>
      <c r="TYN600" s="2" t="s">
        <v>943</v>
      </c>
      <c r="TYO600" s="2" t="s">
        <v>943</v>
      </c>
      <c r="TYP600" s="2" t="s">
        <v>943</v>
      </c>
      <c r="TYQ600" s="2" t="s">
        <v>943</v>
      </c>
      <c r="TYR600" s="2" t="s">
        <v>943</v>
      </c>
      <c r="TYS600" s="2" t="s">
        <v>943</v>
      </c>
      <c r="TYT600" s="2" t="s">
        <v>943</v>
      </c>
      <c r="TYU600" s="2" t="s">
        <v>943</v>
      </c>
      <c r="TYV600" s="2" t="s">
        <v>943</v>
      </c>
      <c r="TYW600" s="2" t="s">
        <v>943</v>
      </c>
      <c r="TYX600" s="2" t="s">
        <v>943</v>
      </c>
      <c r="TYY600" s="2" t="s">
        <v>943</v>
      </c>
      <c r="TYZ600" s="2" t="s">
        <v>943</v>
      </c>
      <c r="TZA600" s="2" t="s">
        <v>943</v>
      </c>
      <c r="TZB600" s="2" t="s">
        <v>943</v>
      </c>
      <c r="TZC600" s="2" t="s">
        <v>943</v>
      </c>
      <c r="TZD600" s="2" t="s">
        <v>943</v>
      </c>
      <c r="TZE600" s="2" t="s">
        <v>943</v>
      </c>
      <c r="TZF600" s="2" t="s">
        <v>943</v>
      </c>
      <c r="TZG600" s="2" t="s">
        <v>943</v>
      </c>
      <c r="TZH600" s="2" t="s">
        <v>943</v>
      </c>
      <c r="TZI600" s="2" t="s">
        <v>943</v>
      </c>
      <c r="TZJ600" s="2" t="s">
        <v>943</v>
      </c>
      <c r="TZK600" s="2" t="s">
        <v>943</v>
      </c>
      <c r="TZL600" s="2" t="s">
        <v>943</v>
      </c>
      <c r="TZM600" s="2" t="s">
        <v>943</v>
      </c>
      <c r="TZN600" s="2" t="s">
        <v>943</v>
      </c>
      <c r="TZO600" s="2" t="s">
        <v>943</v>
      </c>
      <c r="TZP600" s="2" t="s">
        <v>943</v>
      </c>
      <c r="TZQ600" s="2" t="s">
        <v>943</v>
      </c>
      <c r="TZR600" s="2" t="s">
        <v>943</v>
      </c>
      <c r="TZS600" s="2" t="s">
        <v>943</v>
      </c>
      <c r="TZT600" s="2" t="s">
        <v>943</v>
      </c>
      <c r="TZU600" s="2" t="s">
        <v>943</v>
      </c>
      <c r="TZV600" s="2" t="s">
        <v>943</v>
      </c>
      <c r="TZW600" s="2" t="s">
        <v>943</v>
      </c>
      <c r="TZX600" s="2" t="s">
        <v>943</v>
      </c>
      <c r="TZY600" s="2" t="s">
        <v>943</v>
      </c>
      <c r="TZZ600" s="2" t="s">
        <v>943</v>
      </c>
      <c r="UAA600" s="2" t="s">
        <v>943</v>
      </c>
      <c r="UAB600" s="2" t="s">
        <v>943</v>
      </c>
      <c r="UAC600" s="2" t="s">
        <v>943</v>
      </c>
      <c r="UAD600" s="2" t="s">
        <v>943</v>
      </c>
      <c r="UAE600" s="2" t="s">
        <v>943</v>
      </c>
      <c r="UAF600" s="2" t="s">
        <v>943</v>
      </c>
      <c r="UAG600" s="2" t="s">
        <v>943</v>
      </c>
      <c r="UAH600" s="2" t="s">
        <v>943</v>
      </c>
      <c r="UAI600" s="2" t="s">
        <v>943</v>
      </c>
      <c r="UAJ600" s="2" t="s">
        <v>943</v>
      </c>
      <c r="UAK600" s="2" t="s">
        <v>943</v>
      </c>
      <c r="UAL600" s="2" t="s">
        <v>943</v>
      </c>
      <c r="UAM600" s="2" t="s">
        <v>943</v>
      </c>
      <c r="UAN600" s="2" t="s">
        <v>943</v>
      </c>
      <c r="UAO600" s="2" t="s">
        <v>943</v>
      </c>
      <c r="UAP600" s="2" t="s">
        <v>943</v>
      </c>
      <c r="UAQ600" s="2" t="s">
        <v>943</v>
      </c>
      <c r="UAR600" s="2" t="s">
        <v>943</v>
      </c>
      <c r="UAS600" s="2" t="s">
        <v>943</v>
      </c>
      <c r="UAT600" s="2" t="s">
        <v>943</v>
      </c>
      <c r="UAU600" s="2" t="s">
        <v>943</v>
      </c>
      <c r="UAV600" s="2" t="s">
        <v>943</v>
      </c>
      <c r="UAW600" s="2" t="s">
        <v>943</v>
      </c>
      <c r="UAX600" s="2" t="s">
        <v>943</v>
      </c>
      <c r="UAY600" s="2" t="s">
        <v>943</v>
      </c>
      <c r="UAZ600" s="2" t="s">
        <v>943</v>
      </c>
      <c r="UBA600" s="2" t="s">
        <v>943</v>
      </c>
      <c r="UBB600" s="2" t="s">
        <v>943</v>
      </c>
      <c r="UBC600" s="2" t="s">
        <v>943</v>
      </c>
      <c r="UBD600" s="2" t="s">
        <v>943</v>
      </c>
      <c r="UBE600" s="2" t="s">
        <v>943</v>
      </c>
      <c r="UBF600" s="2" t="s">
        <v>943</v>
      </c>
      <c r="UBG600" s="2" t="s">
        <v>943</v>
      </c>
      <c r="UBH600" s="2" t="s">
        <v>943</v>
      </c>
      <c r="UBI600" s="2" t="s">
        <v>943</v>
      </c>
      <c r="UBJ600" s="2" t="s">
        <v>943</v>
      </c>
      <c r="UBK600" s="2" t="s">
        <v>943</v>
      </c>
      <c r="UBL600" s="2" t="s">
        <v>943</v>
      </c>
      <c r="UBM600" s="2" t="s">
        <v>943</v>
      </c>
      <c r="UBN600" s="2" t="s">
        <v>943</v>
      </c>
      <c r="UBO600" s="2" t="s">
        <v>943</v>
      </c>
      <c r="UBP600" s="2" t="s">
        <v>943</v>
      </c>
      <c r="UBQ600" s="2" t="s">
        <v>943</v>
      </c>
      <c r="UBR600" s="2" t="s">
        <v>943</v>
      </c>
      <c r="UBS600" s="2" t="s">
        <v>943</v>
      </c>
      <c r="UBT600" s="2" t="s">
        <v>943</v>
      </c>
      <c r="UBU600" s="2" t="s">
        <v>943</v>
      </c>
      <c r="UBV600" s="2" t="s">
        <v>943</v>
      </c>
      <c r="UBW600" s="2" t="s">
        <v>943</v>
      </c>
      <c r="UBX600" s="2" t="s">
        <v>943</v>
      </c>
      <c r="UBY600" s="2" t="s">
        <v>943</v>
      </c>
      <c r="UBZ600" s="2" t="s">
        <v>943</v>
      </c>
      <c r="UCA600" s="2" t="s">
        <v>943</v>
      </c>
      <c r="UCB600" s="2" t="s">
        <v>943</v>
      </c>
      <c r="UCC600" s="2" t="s">
        <v>943</v>
      </c>
      <c r="UCD600" s="2" t="s">
        <v>943</v>
      </c>
      <c r="UCE600" s="2" t="s">
        <v>943</v>
      </c>
      <c r="UCF600" s="2" t="s">
        <v>943</v>
      </c>
      <c r="UCG600" s="2" t="s">
        <v>943</v>
      </c>
      <c r="UCH600" s="2" t="s">
        <v>943</v>
      </c>
      <c r="UCI600" s="2" t="s">
        <v>943</v>
      </c>
      <c r="UCJ600" s="2" t="s">
        <v>943</v>
      </c>
      <c r="UCK600" s="2" t="s">
        <v>943</v>
      </c>
      <c r="UCL600" s="2" t="s">
        <v>943</v>
      </c>
      <c r="UCM600" s="2" t="s">
        <v>943</v>
      </c>
      <c r="UCN600" s="2" t="s">
        <v>943</v>
      </c>
      <c r="UCO600" s="2" t="s">
        <v>943</v>
      </c>
      <c r="UCP600" s="2" t="s">
        <v>943</v>
      </c>
      <c r="UCQ600" s="2" t="s">
        <v>943</v>
      </c>
      <c r="UCR600" s="2" t="s">
        <v>943</v>
      </c>
      <c r="UCS600" s="2" t="s">
        <v>943</v>
      </c>
      <c r="UCT600" s="2" t="s">
        <v>943</v>
      </c>
      <c r="UCU600" s="2" t="s">
        <v>943</v>
      </c>
      <c r="UCV600" s="2" t="s">
        <v>943</v>
      </c>
      <c r="UCW600" s="2" t="s">
        <v>943</v>
      </c>
      <c r="UCX600" s="2" t="s">
        <v>943</v>
      </c>
      <c r="UCY600" s="2" t="s">
        <v>943</v>
      </c>
      <c r="UCZ600" s="2" t="s">
        <v>943</v>
      </c>
      <c r="UDA600" s="2" t="s">
        <v>943</v>
      </c>
      <c r="UDB600" s="2" t="s">
        <v>943</v>
      </c>
      <c r="UDC600" s="2" t="s">
        <v>943</v>
      </c>
      <c r="UDD600" s="2" t="s">
        <v>943</v>
      </c>
      <c r="UDE600" s="2" t="s">
        <v>943</v>
      </c>
      <c r="UDF600" s="2" t="s">
        <v>943</v>
      </c>
      <c r="UDG600" s="2" t="s">
        <v>943</v>
      </c>
      <c r="UDH600" s="2" t="s">
        <v>943</v>
      </c>
      <c r="UDI600" s="2" t="s">
        <v>943</v>
      </c>
      <c r="UDJ600" s="2" t="s">
        <v>943</v>
      </c>
      <c r="UDK600" s="2" t="s">
        <v>943</v>
      </c>
      <c r="UDL600" s="2" t="s">
        <v>943</v>
      </c>
      <c r="UDM600" s="2" t="s">
        <v>943</v>
      </c>
      <c r="UDN600" s="2" t="s">
        <v>943</v>
      </c>
      <c r="UDO600" s="2" t="s">
        <v>943</v>
      </c>
      <c r="UDP600" s="2" t="s">
        <v>943</v>
      </c>
      <c r="UDQ600" s="2" t="s">
        <v>943</v>
      </c>
      <c r="UDR600" s="2" t="s">
        <v>943</v>
      </c>
      <c r="UDS600" s="2" t="s">
        <v>943</v>
      </c>
      <c r="UDT600" s="2" t="s">
        <v>943</v>
      </c>
      <c r="UDU600" s="2" t="s">
        <v>943</v>
      </c>
      <c r="UDV600" s="2" t="s">
        <v>943</v>
      </c>
      <c r="UDW600" s="2" t="s">
        <v>943</v>
      </c>
      <c r="UDX600" s="2" t="s">
        <v>943</v>
      </c>
      <c r="UDY600" s="2" t="s">
        <v>943</v>
      </c>
      <c r="UDZ600" s="2" t="s">
        <v>943</v>
      </c>
      <c r="UEA600" s="2" t="s">
        <v>943</v>
      </c>
      <c r="UEB600" s="2" t="s">
        <v>943</v>
      </c>
      <c r="UEC600" s="2" t="s">
        <v>943</v>
      </c>
      <c r="UED600" s="2" t="s">
        <v>943</v>
      </c>
      <c r="UEE600" s="2" t="s">
        <v>943</v>
      </c>
      <c r="UEF600" s="2" t="s">
        <v>943</v>
      </c>
      <c r="UEG600" s="2" t="s">
        <v>943</v>
      </c>
      <c r="UEH600" s="2" t="s">
        <v>943</v>
      </c>
      <c r="UEI600" s="2" t="s">
        <v>943</v>
      </c>
      <c r="UEJ600" s="2" t="s">
        <v>943</v>
      </c>
      <c r="UEK600" s="2" t="s">
        <v>943</v>
      </c>
      <c r="UEL600" s="2" t="s">
        <v>943</v>
      </c>
      <c r="UEM600" s="2" t="s">
        <v>943</v>
      </c>
      <c r="UEN600" s="2" t="s">
        <v>943</v>
      </c>
      <c r="UEO600" s="2" t="s">
        <v>943</v>
      </c>
      <c r="UEP600" s="2" t="s">
        <v>943</v>
      </c>
      <c r="UEQ600" s="2" t="s">
        <v>943</v>
      </c>
      <c r="UER600" s="2" t="s">
        <v>943</v>
      </c>
      <c r="UES600" s="2" t="s">
        <v>943</v>
      </c>
      <c r="UET600" s="2" t="s">
        <v>943</v>
      </c>
      <c r="UEU600" s="2" t="s">
        <v>943</v>
      </c>
      <c r="UEV600" s="2" t="s">
        <v>943</v>
      </c>
      <c r="UEW600" s="2" t="s">
        <v>943</v>
      </c>
      <c r="UEX600" s="2" t="s">
        <v>943</v>
      </c>
      <c r="UEY600" s="2" t="s">
        <v>943</v>
      </c>
      <c r="UEZ600" s="2" t="s">
        <v>943</v>
      </c>
      <c r="UFA600" s="2" t="s">
        <v>943</v>
      </c>
      <c r="UFB600" s="2" t="s">
        <v>943</v>
      </c>
      <c r="UFC600" s="2" t="s">
        <v>943</v>
      </c>
      <c r="UFD600" s="2" t="s">
        <v>943</v>
      </c>
      <c r="UFE600" s="2" t="s">
        <v>943</v>
      </c>
      <c r="UFF600" s="2" t="s">
        <v>943</v>
      </c>
      <c r="UFG600" s="2" t="s">
        <v>943</v>
      </c>
      <c r="UFH600" s="2" t="s">
        <v>943</v>
      </c>
      <c r="UFI600" s="2" t="s">
        <v>943</v>
      </c>
      <c r="UFJ600" s="2" t="s">
        <v>943</v>
      </c>
      <c r="UFK600" s="2" t="s">
        <v>943</v>
      </c>
      <c r="UFL600" s="2" t="s">
        <v>943</v>
      </c>
      <c r="UFM600" s="2" t="s">
        <v>943</v>
      </c>
      <c r="UFN600" s="2" t="s">
        <v>943</v>
      </c>
      <c r="UFO600" s="2" t="s">
        <v>943</v>
      </c>
      <c r="UFP600" s="2" t="s">
        <v>943</v>
      </c>
      <c r="UFQ600" s="2" t="s">
        <v>943</v>
      </c>
      <c r="UFR600" s="2" t="s">
        <v>943</v>
      </c>
      <c r="UFS600" s="2" t="s">
        <v>943</v>
      </c>
      <c r="UFT600" s="2" t="s">
        <v>943</v>
      </c>
      <c r="UFU600" s="2" t="s">
        <v>943</v>
      </c>
      <c r="UFV600" s="2" t="s">
        <v>943</v>
      </c>
      <c r="UFW600" s="2" t="s">
        <v>943</v>
      </c>
      <c r="UFX600" s="2" t="s">
        <v>943</v>
      </c>
      <c r="UFY600" s="2" t="s">
        <v>943</v>
      </c>
      <c r="UFZ600" s="2" t="s">
        <v>943</v>
      </c>
      <c r="UGA600" s="2" t="s">
        <v>943</v>
      </c>
      <c r="UGB600" s="2" t="s">
        <v>943</v>
      </c>
      <c r="UGC600" s="2" t="s">
        <v>943</v>
      </c>
      <c r="UGD600" s="2" t="s">
        <v>943</v>
      </c>
      <c r="UGE600" s="2" t="s">
        <v>943</v>
      </c>
      <c r="UGF600" s="2" t="s">
        <v>943</v>
      </c>
      <c r="UGG600" s="2" t="s">
        <v>943</v>
      </c>
      <c r="UGH600" s="2" t="s">
        <v>943</v>
      </c>
      <c r="UGI600" s="2" t="s">
        <v>943</v>
      </c>
      <c r="UGJ600" s="2" t="s">
        <v>943</v>
      </c>
      <c r="UGK600" s="2" t="s">
        <v>943</v>
      </c>
      <c r="UGL600" s="2" t="s">
        <v>943</v>
      </c>
      <c r="UGM600" s="2" t="s">
        <v>943</v>
      </c>
      <c r="UGN600" s="2" t="s">
        <v>943</v>
      </c>
      <c r="UGO600" s="2" t="s">
        <v>943</v>
      </c>
      <c r="UGP600" s="2" t="s">
        <v>943</v>
      </c>
      <c r="UGQ600" s="2" t="s">
        <v>943</v>
      </c>
      <c r="UGR600" s="2" t="s">
        <v>943</v>
      </c>
      <c r="UGS600" s="2" t="s">
        <v>943</v>
      </c>
      <c r="UGT600" s="2" t="s">
        <v>943</v>
      </c>
      <c r="UGU600" s="2" t="s">
        <v>943</v>
      </c>
      <c r="UGV600" s="2" t="s">
        <v>943</v>
      </c>
      <c r="UGW600" s="2" t="s">
        <v>943</v>
      </c>
      <c r="UGX600" s="2" t="s">
        <v>943</v>
      </c>
      <c r="UGY600" s="2" t="s">
        <v>943</v>
      </c>
      <c r="UGZ600" s="2" t="s">
        <v>943</v>
      </c>
      <c r="UHA600" s="2" t="s">
        <v>943</v>
      </c>
      <c r="UHB600" s="2" t="s">
        <v>943</v>
      </c>
      <c r="UHC600" s="2" t="s">
        <v>943</v>
      </c>
      <c r="UHD600" s="2" t="s">
        <v>943</v>
      </c>
      <c r="UHE600" s="2" t="s">
        <v>943</v>
      </c>
      <c r="UHF600" s="2" t="s">
        <v>943</v>
      </c>
      <c r="UHG600" s="2" t="s">
        <v>943</v>
      </c>
      <c r="UHH600" s="2" t="s">
        <v>943</v>
      </c>
      <c r="UHI600" s="2" t="s">
        <v>943</v>
      </c>
      <c r="UHJ600" s="2" t="s">
        <v>943</v>
      </c>
      <c r="UHK600" s="2" t="s">
        <v>943</v>
      </c>
      <c r="UHL600" s="2" t="s">
        <v>943</v>
      </c>
      <c r="UHM600" s="2" t="s">
        <v>943</v>
      </c>
      <c r="UHN600" s="2" t="s">
        <v>943</v>
      </c>
      <c r="UHO600" s="2" t="s">
        <v>943</v>
      </c>
      <c r="UHP600" s="2" t="s">
        <v>943</v>
      </c>
      <c r="UHQ600" s="2" t="s">
        <v>943</v>
      </c>
      <c r="UHR600" s="2" t="s">
        <v>943</v>
      </c>
      <c r="UHS600" s="2" t="s">
        <v>943</v>
      </c>
      <c r="UHT600" s="2" t="s">
        <v>943</v>
      </c>
      <c r="UHU600" s="2" t="s">
        <v>943</v>
      </c>
      <c r="UHV600" s="2" t="s">
        <v>943</v>
      </c>
      <c r="UHW600" s="2" t="s">
        <v>943</v>
      </c>
      <c r="UHX600" s="2" t="s">
        <v>943</v>
      </c>
      <c r="UHY600" s="2" t="s">
        <v>943</v>
      </c>
      <c r="UHZ600" s="2" t="s">
        <v>943</v>
      </c>
      <c r="UIA600" s="2" t="s">
        <v>943</v>
      </c>
      <c r="UIB600" s="2" t="s">
        <v>943</v>
      </c>
      <c r="UIC600" s="2" t="s">
        <v>943</v>
      </c>
      <c r="UID600" s="2" t="s">
        <v>943</v>
      </c>
      <c r="UIE600" s="2" t="s">
        <v>943</v>
      </c>
      <c r="UIF600" s="2" t="s">
        <v>943</v>
      </c>
      <c r="UIG600" s="2" t="s">
        <v>943</v>
      </c>
      <c r="UIH600" s="2" t="s">
        <v>943</v>
      </c>
      <c r="UII600" s="2" t="s">
        <v>943</v>
      </c>
      <c r="UIJ600" s="2" t="s">
        <v>943</v>
      </c>
      <c r="UIK600" s="2" t="s">
        <v>943</v>
      </c>
      <c r="UIL600" s="2" t="s">
        <v>943</v>
      </c>
      <c r="UIM600" s="2" t="s">
        <v>943</v>
      </c>
      <c r="UIN600" s="2" t="s">
        <v>943</v>
      </c>
      <c r="UIO600" s="2" t="s">
        <v>943</v>
      </c>
      <c r="UIP600" s="2" t="s">
        <v>943</v>
      </c>
      <c r="UIQ600" s="2" t="s">
        <v>943</v>
      </c>
      <c r="UIR600" s="2" t="s">
        <v>943</v>
      </c>
      <c r="UIS600" s="2" t="s">
        <v>943</v>
      </c>
      <c r="UIT600" s="2" t="s">
        <v>943</v>
      </c>
      <c r="UIU600" s="2" t="s">
        <v>943</v>
      </c>
      <c r="UIV600" s="2" t="s">
        <v>943</v>
      </c>
      <c r="UIW600" s="2" t="s">
        <v>943</v>
      </c>
      <c r="UIX600" s="2" t="s">
        <v>943</v>
      </c>
      <c r="UIY600" s="2" t="s">
        <v>943</v>
      </c>
      <c r="UIZ600" s="2" t="s">
        <v>943</v>
      </c>
      <c r="UJA600" s="2" t="s">
        <v>943</v>
      </c>
      <c r="UJB600" s="2" t="s">
        <v>943</v>
      </c>
      <c r="UJC600" s="2" t="s">
        <v>943</v>
      </c>
      <c r="UJD600" s="2" t="s">
        <v>943</v>
      </c>
      <c r="UJE600" s="2" t="s">
        <v>943</v>
      </c>
      <c r="UJF600" s="2" t="s">
        <v>943</v>
      </c>
      <c r="UJG600" s="2" t="s">
        <v>943</v>
      </c>
      <c r="UJH600" s="2" t="s">
        <v>943</v>
      </c>
      <c r="UJI600" s="2" t="s">
        <v>943</v>
      </c>
      <c r="UJJ600" s="2" t="s">
        <v>943</v>
      </c>
      <c r="UJK600" s="2" t="s">
        <v>943</v>
      </c>
      <c r="UJL600" s="2" t="s">
        <v>943</v>
      </c>
      <c r="UJM600" s="2" t="s">
        <v>943</v>
      </c>
      <c r="UJN600" s="2" t="s">
        <v>943</v>
      </c>
      <c r="UJO600" s="2" t="s">
        <v>943</v>
      </c>
      <c r="UJP600" s="2" t="s">
        <v>943</v>
      </c>
      <c r="UJQ600" s="2" t="s">
        <v>943</v>
      </c>
      <c r="UJR600" s="2" t="s">
        <v>943</v>
      </c>
      <c r="UJS600" s="2" t="s">
        <v>943</v>
      </c>
      <c r="UJT600" s="2" t="s">
        <v>943</v>
      </c>
      <c r="UJU600" s="2" t="s">
        <v>943</v>
      </c>
      <c r="UJV600" s="2" t="s">
        <v>943</v>
      </c>
      <c r="UJW600" s="2" t="s">
        <v>943</v>
      </c>
      <c r="UJX600" s="2" t="s">
        <v>943</v>
      </c>
      <c r="UJY600" s="2" t="s">
        <v>943</v>
      </c>
      <c r="UJZ600" s="2" t="s">
        <v>943</v>
      </c>
      <c r="UKA600" s="2" t="s">
        <v>943</v>
      </c>
      <c r="UKB600" s="2" t="s">
        <v>943</v>
      </c>
      <c r="UKC600" s="2" t="s">
        <v>943</v>
      </c>
      <c r="UKD600" s="2" t="s">
        <v>943</v>
      </c>
      <c r="UKE600" s="2" t="s">
        <v>943</v>
      </c>
      <c r="UKF600" s="2" t="s">
        <v>943</v>
      </c>
      <c r="UKG600" s="2" t="s">
        <v>943</v>
      </c>
      <c r="UKH600" s="2" t="s">
        <v>943</v>
      </c>
      <c r="UKI600" s="2" t="s">
        <v>943</v>
      </c>
      <c r="UKJ600" s="2" t="s">
        <v>943</v>
      </c>
      <c r="UKK600" s="2" t="s">
        <v>943</v>
      </c>
      <c r="UKL600" s="2" t="s">
        <v>943</v>
      </c>
      <c r="UKM600" s="2" t="s">
        <v>943</v>
      </c>
      <c r="UKN600" s="2" t="s">
        <v>943</v>
      </c>
      <c r="UKO600" s="2" t="s">
        <v>943</v>
      </c>
      <c r="UKP600" s="2" t="s">
        <v>943</v>
      </c>
      <c r="UKQ600" s="2" t="s">
        <v>943</v>
      </c>
      <c r="UKR600" s="2" t="s">
        <v>943</v>
      </c>
      <c r="UKS600" s="2" t="s">
        <v>943</v>
      </c>
      <c r="UKT600" s="2" t="s">
        <v>943</v>
      </c>
      <c r="UKU600" s="2" t="s">
        <v>943</v>
      </c>
      <c r="UKV600" s="2" t="s">
        <v>943</v>
      </c>
      <c r="UKW600" s="2" t="s">
        <v>943</v>
      </c>
      <c r="UKX600" s="2" t="s">
        <v>943</v>
      </c>
      <c r="UKY600" s="2" t="s">
        <v>943</v>
      </c>
      <c r="UKZ600" s="2" t="s">
        <v>943</v>
      </c>
      <c r="ULA600" s="2" t="s">
        <v>943</v>
      </c>
      <c r="ULB600" s="2" t="s">
        <v>943</v>
      </c>
      <c r="ULC600" s="2" t="s">
        <v>943</v>
      </c>
      <c r="ULD600" s="2" t="s">
        <v>943</v>
      </c>
      <c r="ULE600" s="2" t="s">
        <v>943</v>
      </c>
      <c r="ULF600" s="2" t="s">
        <v>943</v>
      </c>
      <c r="ULG600" s="2" t="s">
        <v>943</v>
      </c>
      <c r="ULH600" s="2" t="s">
        <v>943</v>
      </c>
      <c r="ULI600" s="2" t="s">
        <v>943</v>
      </c>
      <c r="ULJ600" s="2" t="s">
        <v>943</v>
      </c>
      <c r="ULK600" s="2" t="s">
        <v>943</v>
      </c>
      <c r="ULL600" s="2" t="s">
        <v>943</v>
      </c>
      <c r="ULM600" s="2" t="s">
        <v>943</v>
      </c>
      <c r="ULN600" s="2" t="s">
        <v>943</v>
      </c>
      <c r="ULO600" s="2" t="s">
        <v>943</v>
      </c>
      <c r="ULP600" s="2" t="s">
        <v>943</v>
      </c>
      <c r="ULQ600" s="2" t="s">
        <v>943</v>
      </c>
      <c r="ULR600" s="2" t="s">
        <v>943</v>
      </c>
      <c r="ULS600" s="2" t="s">
        <v>943</v>
      </c>
      <c r="ULT600" s="2" t="s">
        <v>943</v>
      </c>
      <c r="ULU600" s="2" t="s">
        <v>943</v>
      </c>
      <c r="ULV600" s="2" t="s">
        <v>943</v>
      </c>
      <c r="ULW600" s="2" t="s">
        <v>943</v>
      </c>
      <c r="ULX600" s="2" t="s">
        <v>943</v>
      </c>
      <c r="ULY600" s="2" t="s">
        <v>943</v>
      </c>
      <c r="ULZ600" s="2" t="s">
        <v>943</v>
      </c>
      <c r="UMA600" s="2" t="s">
        <v>943</v>
      </c>
      <c r="UMB600" s="2" t="s">
        <v>943</v>
      </c>
      <c r="UMC600" s="2" t="s">
        <v>943</v>
      </c>
      <c r="UMD600" s="2" t="s">
        <v>943</v>
      </c>
      <c r="UME600" s="2" t="s">
        <v>943</v>
      </c>
      <c r="UMF600" s="2" t="s">
        <v>943</v>
      </c>
      <c r="UMG600" s="2" t="s">
        <v>943</v>
      </c>
      <c r="UMH600" s="2" t="s">
        <v>943</v>
      </c>
      <c r="UMI600" s="2" t="s">
        <v>943</v>
      </c>
      <c r="UMJ600" s="2" t="s">
        <v>943</v>
      </c>
      <c r="UMK600" s="2" t="s">
        <v>943</v>
      </c>
      <c r="UML600" s="2" t="s">
        <v>943</v>
      </c>
      <c r="UMM600" s="2" t="s">
        <v>943</v>
      </c>
      <c r="UMN600" s="2" t="s">
        <v>943</v>
      </c>
      <c r="UMO600" s="2" t="s">
        <v>943</v>
      </c>
      <c r="UMP600" s="2" t="s">
        <v>943</v>
      </c>
      <c r="UMQ600" s="2" t="s">
        <v>943</v>
      </c>
      <c r="UMR600" s="2" t="s">
        <v>943</v>
      </c>
      <c r="UMS600" s="2" t="s">
        <v>943</v>
      </c>
      <c r="UMT600" s="2" t="s">
        <v>943</v>
      </c>
      <c r="UMU600" s="2" t="s">
        <v>943</v>
      </c>
      <c r="UMV600" s="2" t="s">
        <v>943</v>
      </c>
      <c r="UMW600" s="2" t="s">
        <v>943</v>
      </c>
      <c r="UMX600" s="2" t="s">
        <v>943</v>
      </c>
      <c r="UMY600" s="2" t="s">
        <v>943</v>
      </c>
      <c r="UMZ600" s="2" t="s">
        <v>943</v>
      </c>
      <c r="UNA600" s="2" t="s">
        <v>943</v>
      </c>
      <c r="UNB600" s="2" t="s">
        <v>943</v>
      </c>
      <c r="UNC600" s="2" t="s">
        <v>943</v>
      </c>
      <c r="UND600" s="2" t="s">
        <v>943</v>
      </c>
      <c r="UNE600" s="2" t="s">
        <v>943</v>
      </c>
      <c r="UNF600" s="2" t="s">
        <v>943</v>
      </c>
      <c r="UNG600" s="2" t="s">
        <v>943</v>
      </c>
      <c r="UNH600" s="2" t="s">
        <v>943</v>
      </c>
      <c r="UNI600" s="2" t="s">
        <v>943</v>
      </c>
      <c r="UNJ600" s="2" t="s">
        <v>943</v>
      </c>
      <c r="UNK600" s="2" t="s">
        <v>943</v>
      </c>
      <c r="UNL600" s="2" t="s">
        <v>943</v>
      </c>
      <c r="UNM600" s="2" t="s">
        <v>943</v>
      </c>
      <c r="UNN600" s="2" t="s">
        <v>943</v>
      </c>
      <c r="UNO600" s="2" t="s">
        <v>943</v>
      </c>
      <c r="UNP600" s="2" t="s">
        <v>943</v>
      </c>
      <c r="UNQ600" s="2" t="s">
        <v>943</v>
      </c>
      <c r="UNR600" s="2" t="s">
        <v>943</v>
      </c>
      <c r="UNS600" s="2" t="s">
        <v>943</v>
      </c>
      <c r="UNT600" s="2" t="s">
        <v>943</v>
      </c>
      <c r="UNU600" s="2" t="s">
        <v>943</v>
      </c>
      <c r="UNV600" s="2" t="s">
        <v>943</v>
      </c>
      <c r="UNW600" s="2" t="s">
        <v>943</v>
      </c>
      <c r="UNX600" s="2" t="s">
        <v>943</v>
      </c>
      <c r="UNY600" s="2" t="s">
        <v>943</v>
      </c>
      <c r="UNZ600" s="2" t="s">
        <v>943</v>
      </c>
      <c r="UOA600" s="2" t="s">
        <v>943</v>
      </c>
      <c r="UOB600" s="2" t="s">
        <v>943</v>
      </c>
      <c r="UOC600" s="2" t="s">
        <v>943</v>
      </c>
      <c r="UOD600" s="2" t="s">
        <v>943</v>
      </c>
      <c r="UOE600" s="2" t="s">
        <v>943</v>
      </c>
      <c r="UOF600" s="2" t="s">
        <v>943</v>
      </c>
      <c r="UOG600" s="2" t="s">
        <v>943</v>
      </c>
      <c r="UOH600" s="2" t="s">
        <v>943</v>
      </c>
      <c r="UOI600" s="2" t="s">
        <v>943</v>
      </c>
      <c r="UOJ600" s="2" t="s">
        <v>943</v>
      </c>
      <c r="UOK600" s="2" t="s">
        <v>943</v>
      </c>
      <c r="UOL600" s="2" t="s">
        <v>943</v>
      </c>
      <c r="UOM600" s="2" t="s">
        <v>943</v>
      </c>
      <c r="UON600" s="2" t="s">
        <v>943</v>
      </c>
      <c r="UOO600" s="2" t="s">
        <v>943</v>
      </c>
      <c r="UOP600" s="2" t="s">
        <v>943</v>
      </c>
      <c r="UOQ600" s="2" t="s">
        <v>943</v>
      </c>
      <c r="UOR600" s="2" t="s">
        <v>943</v>
      </c>
      <c r="UOS600" s="2" t="s">
        <v>943</v>
      </c>
      <c r="UOT600" s="2" t="s">
        <v>943</v>
      </c>
      <c r="UOU600" s="2" t="s">
        <v>943</v>
      </c>
      <c r="UOV600" s="2" t="s">
        <v>943</v>
      </c>
      <c r="UOW600" s="2" t="s">
        <v>943</v>
      </c>
      <c r="UOX600" s="2" t="s">
        <v>943</v>
      </c>
      <c r="UOY600" s="2" t="s">
        <v>943</v>
      </c>
      <c r="UOZ600" s="2" t="s">
        <v>943</v>
      </c>
      <c r="UPA600" s="2" t="s">
        <v>943</v>
      </c>
      <c r="UPB600" s="2" t="s">
        <v>943</v>
      </c>
      <c r="UPC600" s="2" t="s">
        <v>943</v>
      </c>
      <c r="UPD600" s="2" t="s">
        <v>943</v>
      </c>
      <c r="UPE600" s="2" t="s">
        <v>943</v>
      </c>
      <c r="UPF600" s="2" t="s">
        <v>943</v>
      </c>
      <c r="UPG600" s="2" t="s">
        <v>943</v>
      </c>
      <c r="UPH600" s="2" t="s">
        <v>943</v>
      </c>
      <c r="UPI600" s="2" t="s">
        <v>943</v>
      </c>
      <c r="UPJ600" s="2" t="s">
        <v>943</v>
      </c>
      <c r="UPK600" s="2" t="s">
        <v>943</v>
      </c>
      <c r="UPL600" s="2" t="s">
        <v>943</v>
      </c>
      <c r="UPM600" s="2" t="s">
        <v>943</v>
      </c>
      <c r="UPN600" s="2" t="s">
        <v>943</v>
      </c>
      <c r="UPO600" s="2" t="s">
        <v>943</v>
      </c>
      <c r="UPP600" s="2" t="s">
        <v>943</v>
      </c>
      <c r="UPQ600" s="2" t="s">
        <v>943</v>
      </c>
      <c r="UPR600" s="2" t="s">
        <v>943</v>
      </c>
      <c r="UPS600" s="2" t="s">
        <v>943</v>
      </c>
      <c r="UPT600" s="2" t="s">
        <v>943</v>
      </c>
      <c r="UPU600" s="2" t="s">
        <v>943</v>
      </c>
      <c r="UPV600" s="2" t="s">
        <v>943</v>
      </c>
      <c r="UPW600" s="2" t="s">
        <v>943</v>
      </c>
      <c r="UPX600" s="2" t="s">
        <v>943</v>
      </c>
      <c r="UPY600" s="2" t="s">
        <v>943</v>
      </c>
      <c r="UPZ600" s="2" t="s">
        <v>943</v>
      </c>
      <c r="UQA600" s="2" t="s">
        <v>943</v>
      </c>
      <c r="UQB600" s="2" t="s">
        <v>943</v>
      </c>
      <c r="UQC600" s="2" t="s">
        <v>943</v>
      </c>
      <c r="UQD600" s="2" t="s">
        <v>943</v>
      </c>
      <c r="UQE600" s="2" t="s">
        <v>943</v>
      </c>
      <c r="UQF600" s="2" t="s">
        <v>943</v>
      </c>
      <c r="UQG600" s="2" t="s">
        <v>943</v>
      </c>
      <c r="UQH600" s="2" t="s">
        <v>943</v>
      </c>
      <c r="UQI600" s="2" t="s">
        <v>943</v>
      </c>
      <c r="UQJ600" s="2" t="s">
        <v>943</v>
      </c>
      <c r="UQK600" s="2" t="s">
        <v>943</v>
      </c>
      <c r="UQL600" s="2" t="s">
        <v>943</v>
      </c>
      <c r="UQM600" s="2" t="s">
        <v>943</v>
      </c>
      <c r="UQN600" s="2" t="s">
        <v>943</v>
      </c>
      <c r="UQO600" s="2" t="s">
        <v>943</v>
      </c>
      <c r="UQP600" s="2" t="s">
        <v>943</v>
      </c>
      <c r="UQQ600" s="2" t="s">
        <v>943</v>
      </c>
      <c r="UQR600" s="2" t="s">
        <v>943</v>
      </c>
      <c r="UQS600" s="2" t="s">
        <v>943</v>
      </c>
      <c r="UQT600" s="2" t="s">
        <v>943</v>
      </c>
      <c r="UQU600" s="2" t="s">
        <v>943</v>
      </c>
      <c r="UQV600" s="2" t="s">
        <v>943</v>
      </c>
      <c r="UQW600" s="2" t="s">
        <v>943</v>
      </c>
      <c r="UQX600" s="2" t="s">
        <v>943</v>
      </c>
      <c r="UQY600" s="2" t="s">
        <v>943</v>
      </c>
      <c r="UQZ600" s="2" t="s">
        <v>943</v>
      </c>
      <c r="URA600" s="2" t="s">
        <v>943</v>
      </c>
      <c r="URB600" s="2" t="s">
        <v>943</v>
      </c>
      <c r="URC600" s="2" t="s">
        <v>943</v>
      </c>
      <c r="URD600" s="2" t="s">
        <v>943</v>
      </c>
      <c r="URE600" s="2" t="s">
        <v>943</v>
      </c>
      <c r="URF600" s="2" t="s">
        <v>943</v>
      </c>
      <c r="URG600" s="2" t="s">
        <v>943</v>
      </c>
      <c r="URH600" s="2" t="s">
        <v>943</v>
      </c>
      <c r="URI600" s="2" t="s">
        <v>943</v>
      </c>
      <c r="URJ600" s="2" t="s">
        <v>943</v>
      </c>
      <c r="URK600" s="2" t="s">
        <v>943</v>
      </c>
      <c r="URL600" s="2" t="s">
        <v>943</v>
      </c>
      <c r="URM600" s="2" t="s">
        <v>943</v>
      </c>
      <c r="URN600" s="2" t="s">
        <v>943</v>
      </c>
      <c r="URO600" s="2" t="s">
        <v>943</v>
      </c>
      <c r="URP600" s="2" t="s">
        <v>943</v>
      </c>
      <c r="URQ600" s="2" t="s">
        <v>943</v>
      </c>
      <c r="URR600" s="2" t="s">
        <v>943</v>
      </c>
      <c r="URS600" s="2" t="s">
        <v>943</v>
      </c>
      <c r="URT600" s="2" t="s">
        <v>943</v>
      </c>
      <c r="URU600" s="2" t="s">
        <v>943</v>
      </c>
      <c r="URV600" s="2" t="s">
        <v>943</v>
      </c>
      <c r="URW600" s="2" t="s">
        <v>943</v>
      </c>
      <c r="URX600" s="2" t="s">
        <v>943</v>
      </c>
      <c r="URY600" s="2" t="s">
        <v>943</v>
      </c>
      <c r="URZ600" s="2" t="s">
        <v>943</v>
      </c>
      <c r="USA600" s="2" t="s">
        <v>943</v>
      </c>
      <c r="USB600" s="2" t="s">
        <v>943</v>
      </c>
      <c r="USC600" s="2" t="s">
        <v>943</v>
      </c>
      <c r="USD600" s="2" t="s">
        <v>943</v>
      </c>
      <c r="USE600" s="2" t="s">
        <v>943</v>
      </c>
      <c r="USF600" s="2" t="s">
        <v>943</v>
      </c>
      <c r="USG600" s="2" t="s">
        <v>943</v>
      </c>
      <c r="USH600" s="2" t="s">
        <v>943</v>
      </c>
      <c r="USI600" s="2" t="s">
        <v>943</v>
      </c>
      <c r="USJ600" s="2" t="s">
        <v>943</v>
      </c>
      <c r="USK600" s="2" t="s">
        <v>943</v>
      </c>
      <c r="USL600" s="2" t="s">
        <v>943</v>
      </c>
      <c r="USM600" s="2" t="s">
        <v>943</v>
      </c>
      <c r="USN600" s="2" t="s">
        <v>943</v>
      </c>
      <c r="USO600" s="2" t="s">
        <v>943</v>
      </c>
      <c r="USP600" s="2" t="s">
        <v>943</v>
      </c>
      <c r="USQ600" s="2" t="s">
        <v>943</v>
      </c>
      <c r="USR600" s="2" t="s">
        <v>943</v>
      </c>
      <c r="USS600" s="2" t="s">
        <v>943</v>
      </c>
      <c r="UST600" s="2" t="s">
        <v>943</v>
      </c>
      <c r="USU600" s="2" t="s">
        <v>943</v>
      </c>
      <c r="USV600" s="2" t="s">
        <v>943</v>
      </c>
      <c r="USW600" s="2" t="s">
        <v>943</v>
      </c>
      <c r="USX600" s="2" t="s">
        <v>943</v>
      </c>
      <c r="USY600" s="2" t="s">
        <v>943</v>
      </c>
      <c r="USZ600" s="2" t="s">
        <v>943</v>
      </c>
      <c r="UTA600" s="2" t="s">
        <v>943</v>
      </c>
      <c r="UTB600" s="2" t="s">
        <v>943</v>
      </c>
      <c r="UTC600" s="2" t="s">
        <v>943</v>
      </c>
      <c r="UTD600" s="2" t="s">
        <v>943</v>
      </c>
      <c r="UTE600" s="2" t="s">
        <v>943</v>
      </c>
      <c r="UTF600" s="2" t="s">
        <v>943</v>
      </c>
      <c r="UTG600" s="2" t="s">
        <v>943</v>
      </c>
      <c r="UTH600" s="2" t="s">
        <v>943</v>
      </c>
      <c r="UTI600" s="2" t="s">
        <v>943</v>
      </c>
      <c r="UTJ600" s="2" t="s">
        <v>943</v>
      </c>
      <c r="UTK600" s="2" t="s">
        <v>943</v>
      </c>
      <c r="UTL600" s="2" t="s">
        <v>943</v>
      </c>
      <c r="UTM600" s="2" t="s">
        <v>943</v>
      </c>
      <c r="UTN600" s="2" t="s">
        <v>943</v>
      </c>
      <c r="UTO600" s="2" t="s">
        <v>943</v>
      </c>
      <c r="UTP600" s="2" t="s">
        <v>943</v>
      </c>
      <c r="UTQ600" s="2" t="s">
        <v>943</v>
      </c>
      <c r="UTR600" s="2" t="s">
        <v>943</v>
      </c>
      <c r="UTS600" s="2" t="s">
        <v>943</v>
      </c>
      <c r="UTT600" s="2" t="s">
        <v>943</v>
      </c>
      <c r="UTU600" s="2" t="s">
        <v>943</v>
      </c>
      <c r="UTV600" s="2" t="s">
        <v>943</v>
      </c>
      <c r="UTW600" s="2" t="s">
        <v>943</v>
      </c>
      <c r="UTX600" s="2" t="s">
        <v>943</v>
      </c>
      <c r="UTY600" s="2" t="s">
        <v>943</v>
      </c>
      <c r="UTZ600" s="2" t="s">
        <v>943</v>
      </c>
      <c r="UUA600" s="2" t="s">
        <v>943</v>
      </c>
      <c r="UUB600" s="2" t="s">
        <v>943</v>
      </c>
      <c r="UUC600" s="2" t="s">
        <v>943</v>
      </c>
      <c r="UUD600" s="2" t="s">
        <v>943</v>
      </c>
      <c r="UUE600" s="2" t="s">
        <v>943</v>
      </c>
      <c r="UUF600" s="2" t="s">
        <v>943</v>
      </c>
      <c r="UUG600" s="2" t="s">
        <v>943</v>
      </c>
      <c r="UUH600" s="2" t="s">
        <v>943</v>
      </c>
      <c r="UUI600" s="2" t="s">
        <v>943</v>
      </c>
      <c r="UUJ600" s="2" t="s">
        <v>943</v>
      </c>
      <c r="UUK600" s="2" t="s">
        <v>943</v>
      </c>
      <c r="UUL600" s="2" t="s">
        <v>943</v>
      </c>
      <c r="UUM600" s="2" t="s">
        <v>943</v>
      </c>
      <c r="UUN600" s="2" t="s">
        <v>943</v>
      </c>
      <c r="UUO600" s="2" t="s">
        <v>943</v>
      </c>
      <c r="UUP600" s="2" t="s">
        <v>943</v>
      </c>
      <c r="UUQ600" s="2" t="s">
        <v>943</v>
      </c>
      <c r="UUR600" s="2" t="s">
        <v>943</v>
      </c>
      <c r="UUS600" s="2" t="s">
        <v>943</v>
      </c>
      <c r="UUT600" s="2" t="s">
        <v>943</v>
      </c>
      <c r="UUU600" s="2" t="s">
        <v>943</v>
      </c>
      <c r="UUV600" s="2" t="s">
        <v>943</v>
      </c>
      <c r="UUW600" s="2" t="s">
        <v>943</v>
      </c>
      <c r="UUX600" s="2" t="s">
        <v>943</v>
      </c>
      <c r="UUY600" s="2" t="s">
        <v>943</v>
      </c>
      <c r="UUZ600" s="2" t="s">
        <v>943</v>
      </c>
      <c r="UVA600" s="2" t="s">
        <v>943</v>
      </c>
      <c r="UVB600" s="2" t="s">
        <v>943</v>
      </c>
      <c r="UVC600" s="2" t="s">
        <v>943</v>
      </c>
      <c r="UVD600" s="2" t="s">
        <v>943</v>
      </c>
      <c r="UVE600" s="2" t="s">
        <v>943</v>
      </c>
      <c r="UVF600" s="2" t="s">
        <v>943</v>
      </c>
      <c r="UVG600" s="2" t="s">
        <v>943</v>
      </c>
      <c r="UVH600" s="2" t="s">
        <v>943</v>
      </c>
      <c r="UVI600" s="2" t="s">
        <v>943</v>
      </c>
      <c r="UVJ600" s="2" t="s">
        <v>943</v>
      </c>
      <c r="UVK600" s="2" t="s">
        <v>943</v>
      </c>
      <c r="UVL600" s="2" t="s">
        <v>943</v>
      </c>
      <c r="UVM600" s="2" t="s">
        <v>943</v>
      </c>
      <c r="UVN600" s="2" t="s">
        <v>943</v>
      </c>
      <c r="UVO600" s="2" t="s">
        <v>943</v>
      </c>
      <c r="UVP600" s="2" t="s">
        <v>943</v>
      </c>
      <c r="UVQ600" s="2" t="s">
        <v>943</v>
      </c>
      <c r="UVR600" s="2" t="s">
        <v>943</v>
      </c>
      <c r="UVS600" s="2" t="s">
        <v>943</v>
      </c>
      <c r="UVT600" s="2" t="s">
        <v>943</v>
      </c>
      <c r="UVU600" s="2" t="s">
        <v>943</v>
      </c>
      <c r="UVV600" s="2" t="s">
        <v>943</v>
      </c>
      <c r="UVW600" s="2" t="s">
        <v>943</v>
      </c>
      <c r="UVX600" s="2" t="s">
        <v>943</v>
      </c>
      <c r="UVY600" s="2" t="s">
        <v>943</v>
      </c>
      <c r="UVZ600" s="2" t="s">
        <v>943</v>
      </c>
      <c r="UWA600" s="2" t="s">
        <v>943</v>
      </c>
      <c r="UWB600" s="2" t="s">
        <v>943</v>
      </c>
      <c r="UWC600" s="2" t="s">
        <v>943</v>
      </c>
      <c r="UWD600" s="2" t="s">
        <v>943</v>
      </c>
      <c r="UWE600" s="2" t="s">
        <v>943</v>
      </c>
      <c r="UWF600" s="2" t="s">
        <v>943</v>
      </c>
      <c r="UWG600" s="2" t="s">
        <v>943</v>
      </c>
      <c r="UWH600" s="2" t="s">
        <v>943</v>
      </c>
      <c r="UWI600" s="2" t="s">
        <v>943</v>
      </c>
      <c r="UWJ600" s="2" t="s">
        <v>943</v>
      </c>
      <c r="UWK600" s="2" t="s">
        <v>943</v>
      </c>
      <c r="UWL600" s="2" t="s">
        <v>943</v>
      </c>
      <c r="UWM600" s="2" t="s">
        <v>943</v>
      </c>
      <c r="UWN600" s="2" t="s">
        <v>943</v>
      </c>
      <c r="UWO600" s="2" t="s">
        <v>943</v>
      </c>
      <c r="UWP600" s="2" t="s">
        <v>943</v>
      </c>
      <c r="UWQ600" s="2" t="s">
        <v>943</v>
      </c>
      <c r="UWR600" s="2" t="s">
        <v>943</v>
      </c>
      <c r="UWS600" s="2" t="s">
        <v>943</v>
      </c>
      <c r="UWT600" s="2" t="s">
        <v>943</v>
      </c>
      <c r="UWU600" s="2" t="s">
        <v>943</v>
      </c>
      <c r="UWV600" s="2" t="s">
        <v>943</v>
      </c>
      <c r="UWW600" s="2" t="s">
        <v>943</v>
      </c>
      <c r="UWX600" s="2" t="s">
        <v>943</v>
      </c>
      <c r="UWY600" s="2" t="s">
        <v>943</v>
      </c>
      <c r="UWZ600" s="2" t="s">
        <v>943</v>
      </c>
      <c r="UXA600" s="2" t="s">
        <v>943</v>
      </c>
      <c r="UXB600" s="2" t="s">
        <v>943</v>
      </c>
      <c r="UXC600" s="2" t="s">
        <v>943</v>
      </c>
      <c r="UXD600" s="2" t="s">
        <v>943</v>
      </c>
      <c r="UXE600" s="2" t="s">
        <v>943</v>
      </c>
      <c r="UXF600" s="2" t="s">
        <v>943</v>
      </c>
      <c r="UXG600" s="2" t="s">
        <v>943</v>
      </c>
      <c r="UXH600" s="2" t="s">
        <v>943</v>
      </c>
      <c r="UXI600" s="2" t="s">
        <v>943</v>
      </c>
      <c r="UXJ600" s="2" t="s">
        <v>943</v>
      </c>
      <c r="UXK600" s="2" t="s">
        <v>943</v>
      </c>
      <c r="UXL600" s="2" t="s">
        <v>943</v>
      </c>
      <c r="UXM600" s="2" t="s">
        <v>943</v>
      </c>
      <c r="UXN600" s="2" t="s">
        <v>943</v>
      </c>
      <c r="UXO600" s="2" t="s">
        <v>943</v>
      </c>
      <c r="UXP600" s="2" t="s">
        <v>943</v>
      </c>
      <c r="UXQ600" s="2" t="s">
        <v>943</v>
      </c>
      <c r="UXR600" s="2" t="s">
        <v>943</v>
      </c>
      <c r="UXS600" s="2" t="s">
        <v>943</v>
      </c>
      <c r="UXT600" s="2" t="s">
        <v>943</v>
      </c>
      <c r="UXU600" s="2" t="s">
        <v>943</v>
      </c>
      <c r="UXV600" s="2" t="s">
        <v>943</v>
      </c>
      <c r="UXW600" s="2" t="s">
        <v>943</v>
      </c>
      <c r="UXX600" s="2" t="s">
        <v>943</v>
      </c>
      <c r="UXY600" s="2" t="s">
        <v>943</v>
      </c>
      <c r="UXZ600" s="2" t="s">
        <v>943</v>
      </c>
      <c r="UYA600" s="2" t="s">
        <v>943</v>
      </c>
      <c r="UYB600" s="2" t="s">
        <v>943</v>
      </c>
      <c r="UYC600" s="2" t="s">
        <v>943</v>
      </c>
      <c r="UYD600" s="2" t="s">
        <v>943</v>
      </c>
      <c r="UYE600" s="2" t="s">
        <v>943</v>
      </c>
      <c r="UYF600" s="2" t="s">
        <v>943</v>
      </c>
      <c r="UYG600" s="2" t="s">
        <v>943</v>
      </c>
      <c r="UYH600" s="2" t="s">
        <v>943</v>
      </c>
      <c r="UYI600" s="2" t="s">
        <v>943</v>
      </c>
      <c r="UYJ600" s="2" t="s">
        <v>943</v>
      </c>
      <c r="UYK600" s="2" t="s">
        <v>943</v>
      </c>
      <c r="UYL600" s="2" t="s">
        <v>943</v>
      </c>
      <c r="UYM600" s="2" t="s">
        <v>943</v>
      </c>
      <c r="UYN600" s="2" t="s">
        <v>943</v>
      </c>
      <c r="UYO600" s="2" t="s">
        <v>943</v>
      </c>
      <c r="UYP600" s="2" t="s">
        <v>943</v>
      </c>
      <c r="UYQ600" s="2" t="s">
        <v>943</v>
      </c>
      <c r="UYR600" s="2" t="s">
        <v>943</v>
      </c>
      <c r="UYS600" s="2" t="s">
        <v>943</v>
      </c>
      <c r="UYT600" s="2" t="s">
        <v>943</v>
      </c>
      <c r="UYU600" s="2" t="s">
        <v>943</v>
      </c>
      <c r="UYV600" s="2" t="s">
        <v>943</v>
      </c>
      <c r="UYW600" s="2" t="s">
        <v>943</v>
      </c>
      <c r="UYX600" s="2" t="s">
        <v>943</v>
      </c>
      <c r="UYY600" s="2" t="s">
        <v>943</v>
      </c>
      <c r="UYZ600" s="2" t="s">
        <v>943</v>
      </c>
      <c r="UZA600" s="2" t="s">
        <v>943</v>
      </c>
      <c r="UZB600" s="2" t="s">
        <v>943</v>
      </c>
      <c r="UZC600" s="2" t="s">
        <v>943</v>
      </c>
      <c r="UZD600" s="2" t="s">
        <v>943</v>
      </c>
      <c r="UZE600" s="2" t="s">
        <v>943</v>
      </c>
      <c r="UZF600" s="2" t="s">
        <v>943</v>
      </c>
      <c r="UZG600" s="2" t="s">
        <v>943</v>
      </c>
      <c r="UZH600" s="2" t="s">
        <v>943</v>
      </c>
      <c r="UZI600" s="2" t="s">
        <v>943</v>
      </c>
      <c r="UZJ600" s="2" t="s">
        <v>943</v>
      </c>
      <c r="UZK600" s="2" t="s">
        <v>943</v>
      </c>
      <c r="UZL600" s="2" t="s">
        <v>943</v>
      </c>
      <c r="UZM600" s="2" t="s">
        <v>943</v>
      </c>
      <c r="UZN600" s="2" t="s">
        <v>943</v>
      </c>
      <c r="UZO600" s="2" t="s">
        <v>943</v>
      </c>
      <c r="UZP600" s="2" t="s">
        <v>943</v>
      </c>
      <c r="UZQ600" s="2" t="s">
        <v>943</v>
      </c>
      <c r="UZR600" s="2" t="s">
        <v>943</v>
      </c>
      <c r="UZS600" s="2" t="s">
        <v>943</v>
      </c>
      <c r="UZT600" s="2" t="s">
        <v>943</v>
      </c>
      <c r="UZU600" s="2" t="s">
        <v>943</v>
      </c>
      <c r="UZV600" s="2" t="s">
        <v>943</v>
      </c>
      <c r="UZW600" s="2" t="s">
        <v>943</v>
      </c>
      <c r="UZX600" s="2" t="s">
        <v>943</v>
      </c>
      <c r="UZY600" s="2" t="s">
        <v>943</v>
      </c>
      <c r="UZZ600" s="2" t="s">
        <v>943</v>
      </c>
      <c r="VAA600" s="2" t="s">
        <v>943</v>
      </c>
      <c r="VAB600" s="2" t="s">
        <v>943</v>
      </c>
      <c r="VAC600" s="2" t="s">
        <v>943</v>
      </c>
      <c r="VAD600" s="2" t="s">
        <v>943</v>
      </c>
      <c r="VAE600" s="2" t="s">
        <v>943</v>
      </c>
      <c r="VAF600" s="2" t="s">
        <v>943</v>
      </c>
      <c r="VAG600" s="2" t="s">
        <v>943</v>
      </c>
      <c r="VAH600" s="2" t="s">
        <v>943</v>
      </c>
      <c r="VAI600" s="2" t="s">
        <v>943</v>
      </c>
      <c r="VAJ600" s="2" t="s">
        <v>943</v>
      </c>
      <c r="VAK600" s="2" t="s">
        <v>943</v>
      </c>
      <c r="VAL600" s="2" t="s">
        <v>943</v>
      </c>
      <c r="VAM600" s="2" t="s">
        <v>943</v>
      </c>
      <c r="VAN600" s="2" t="s">
        <v>943</v>
      </c>
      <c r="VAO600" s="2" t="s">
        <v>943</v>
      </c>
      <c r="VAP600" s="2" t="s">
        <v>943</v>
      </c>
      <c r="VAQ600" s="2" t="s">
        <v>943</v>
      </c>
      <c r="VAR600" s="2" t="s">
        <v>943</v>
      </c>
      <c r="VAS600" s="2" t="s">
        <v>943</v>
      </c>
      <c r="VAT600" s="2" t="s">
        <v>943</v>
      </c>
      <c r="VAU600" s="2" t="s">
        <v>943</v>
      </c>
      <c r="VAV600" s="2" t="s">
        <v>943</v>
      </c>
      <c r="VAW600" s="2" t="s">
        <v>943</v>
      </c>
      <c r="VAX600" s="2" t="s">
        <v>943</v>
      </c>
      <c r="VAY600" s="2" t="s">
        <v>943</v>
      </c>
      <c r="VAZ600" s="2" t="s">
        <v>943</v>
      </c>
      <c r="VBA600" s="2" t="s">
        <v>943</v>
      </c>
      <c r="VBB600" s="2" t="s">
        <v>943</v>
      </c>
      <c r="VBC600" s="2" t="s">
        <v>943</v>
      </c>
      <c r="VBD600" s="2" t="s">
        <v>943</v>
      </c>
      <c r="VBE600" s="2" t="s">
        <v>943</v>
      </c>
      <c r="VBF600" s="2" t="s">
        <v>943</v>
      </c>
      <c r="VBG600" s="2" t="s">
        <v>943</v>
      </c>
      <c r="VBH600" s="2" t="s">
        <v>943</v>
      </c>
      <c r="VBI600" s="2" t="s">
        <v>943</v>
      </c>
      <c r="VBJ600" s="2" t="s">
        <v>943</v>
      </c>
      <c r="VBK600" s="2" t="s">
        <v>943</v>
      </c>
      <c r="VBL600" s="2" t="s">
        <v>943</v>
      </c>
      <c r="VBM600" s="2" t="s">
        <v>943</v>
      </c>
      <c r="VBN600" s="2" t="s">
        <v>943</v>
      </c>
      <c r="VBO600" s="2" t="s">
        <v>943</v>
      </c>
      <c r="VBP600" s="2" t="s">
        <v>943</v>
      </c>
      <c r="VBQ600" s="2" t="s">
        <v>943</v>
      </c>
      <c r="VBR600" s="2" t="s">
        <v>943</v>
      </c>
      <c r="VBS600" s="2" t="s">
        <v>943</v>
      </c>
      <c r="VBT600" s="2" t="s">
        <v>943</v>
      </c>
      <c r="VBU600" s="2" t="s">
        <v>943</v>
      </c>
      <c r="VBV600" s="2" t="s">
        <v>943</v>
      </c>
      <c r="VBW600" s="2" t="s">
        <v>943</v>
      </c>
      <c r="VBX600" s="2" t="s">
        <v>943</v>
      </c>
      <c r="VBY600" s="2" t="s">
        <v>943</v>
      </c>
      <c r="VBZ600" s="2" t="s">
        <v>943</v>
      </c>
      <c r="VCA600" s="2" t="s">
        <v>943</v>
      </c>
      <c r="VCB600" s="2" t="s">
        <v>943</v>
      </c>
      <c r="VCC600" s="2" t="s">
        <v>943</v>
      </c>
      <c r="VCD600" s="2" t="s">
        <v>943</v>
      </c>
      <c r="VCE600" s="2" t="s">
        <v>943</v>
      </c>
      <c r="VCF600" s="2" t="s">
        <v>943</v>
      </c>
      <c r="VCG600" s="2" t="s">
        <v>943</v>
      </c>
      <c r="VCH600" s="2" t="s">
        <v>943</v>
      </c>
      <c r="VCI600" s="2" t="s">
        <v>943</v>
      </c>
      <c r="VCJ600" s="2" t="s">
        <v>943</v>
      </c>
      <c r="VCK600" s="2" t="s">
        <v>943</v>
      </c>
      <c r="VCL600" s="2" t="s">
        <v>943</v>
      </c>
      <c r="VCM600" s="2" t="s">
        <v>943</v>
      </c>
      <c r="VCN600" s="2" t="s">
        <v>943</v>
      </c>
      <c r="VCO600" s="2" t="s">
        <v>943</v>
      </c>
      <c r="VCP600" s="2" t="s">
        <v>943</v>
      </c>
      <c r="VCQ600" s="2" t="s">
        <v>943</v>
      </c>
      <c r="VCR600" s="2" t="s">
        <v>943</v>
      </c>
      <c r="VCS600" s="2" t="s">
        <v>943</v>
      </c>
      <c r="VCT600" s="2" t="s">
        <v>943</v>
      </c>
      <c r="VCU600" s="2" t="s">
        <v>943</v>
      </c>
      <c r="VCV600" s="2" t="s">
        <v>943</v>
      </c>
      <c r="VCW600" s="2" t="s">
        <v>943</v>
      </c>
      <c r="VCX600" s="2" t="s">
        <v>943</v>
      </c>
      <c r="VCY600" s="2" t="s">
        <v>943</v>
      </c>
      <c r="VCZ600" s="2" t="s">
        <v>943</v>
      </c>
      <c r="VDA600" s="2" t="s">
        <v>943</v>
      </c>
      <c r="VDB600" s="2" t="s">
        <v>943</v>
      </c>
      <c r="VDC600" s="2" t="s">
        <v>943</v>
      </c>
      <c r="VDD600" s="2" t="s">
        <v>943</v>
      </c>
      <c r="VDE600" s="2" t="s">
        <v>943</v>
      </c>
      <c r="VDF600" s="2" t="s">
        <v>943</v>
      </c>
      <c r="VDG600" s="2" t="s">
        <v>943</v>
      </c>
      <c r="VDH600" s="2" t="s">
        <v>943</v>
      </c>
      <c r="VDI600" s="2" t="s">
        <v>943</v>
      </c>
      <c r="VDJ600" s="2" t="s">
        <v>943</v>
      </c>
      <c r="VDK600" s="2" t="s">
        <v>943</v>
      </c>
      <c r="VDL600" s="2" t="s">
        <v>943</v>
      </c>
      <c r="VDM600" s="2" t="s">
        <v>943</v>
      </c>
      <c r="VDN600" s="2" t="s">
        <v>943</v>
      </c>
      <c r="VDO600" s="2" t="s">
        <v>943</v>
      </c>
      <c r="VDP600" s="2" t="s">
        <v>943</v>
      </c>
      <c r="VDQ600" s="2" t="s">
        <v>943</v>
      </c>
      <c r="VDR600" s="2" t="s">
        <v>943</v>
      </c>
      <c r="VDS600" s="2" t="s">
        <v>943</v>
      </c>
      <c r="VDT600" s="2" t="s">
        <v>943</v>
      </c>
      <c r="VDU600" s="2" t="s">
        <v>943</v>
      </c>
      <c r="VDV600" s="2" t="s">
        <v>943</v>
      </c>
      <c r="VDW600" s="2" t="s">
        <v>943</v>
      </c>
      <c r="VDX600" s="2" t="s">
        <v>943</v>
      </c>
      <c r="VDY600" s="2" t="s">
        <v>943</v>
      </c>
      <c r="VDZ600" s="2" t="s">
        <v>943</v>
      </c>
      <c r="VEA600" s="2" t="s">
        <v>943</v>
      </c>
      <c r="VEB600" s="2" t="s">
        <v>943</v>
      </c>
      <c r="VEC600" s="2" t="s">
        <v>943</v>
      </c>
      <c r="VED600" s="2" t="s">
        <v>943</v>
      </c>
      <c r="VEE600" s="2" t="s">
        <v>943</v>
      </c>
      <c r="VEF600" s="2" t="s">
        <v>943</v>
      </c>
      <c r="VEG600" s="2" t="s">
        <v>943</v>
      </c>
      <c r="VEH600" s="2" t="s">
        <v>943</v>
      </c>
      <c r="VEI600" s="2" t="s">
        <v>943</v>
      </c>
      <c r="VEJ600" s="2" t="s">
        <v>943</v>
      </c>
      <c r="VEK600" s="2" t="s">
        <v>943</v>
      </c>
      <c r="VEL600" s="2" t="s">
        <v>943</v>
      </c>
      <c r="VEM600" s="2" t="s">
        <v>943</v>
      </c>
      <c r="VEN600" s="2" t="s">
        <v>943</v>
      </c>
      <c r="VEO600" s="2" t="s">
        <v>943</v>
      </c>
      <c r="VEP600" s="2" t="s">
        <v>943</v>
      </c>
      <c r="VEQ600" s="2" t="s">
        <v>943</v>
      </c>
      <c r="VER600" s="2" t="s">
        <v>943</v>
      </c>
      <c r="VES600" s="2" t="s">
        <v>943</v>
      </c>
      <c r="VET600" s="2" t="s">
        <v>943</v>
      </c>
      <c r="VEU600" s="2" t="s">
        <v>943</v>
      </c>
      <c r="VEV600" s="2" t="s">
        <v>943</v>
      </c>
      <c r="VEW600" s="2" t="s">
        <v>943</v>
      </c>
      <c r="VEX600" s="2" t="s">
        <v>943</v>
      </c>
      <c r="VEY600" s="2" t="s">
        <v>943</v>
      </c>
      <c r="VEZ600" s="2" t="s">
        <v>943</v>
      </c>
      <c r="VFA600" s="2" t="s">
        <v>943</v>
      </c>
      <c r="VFB600" s="2" t="s">
        <v>943</v>
      </c>
      <c r="VFC600" s="2" t="s">
        <v>943</v>
      </c>
      <c r="VFD600" s="2" t="s">
        <v>943</v>
      </c>
      <c r="VFE600" s="2" t="s">
        <v>943</v>
      </c>
      <c r="VFF600" s="2" t="s">
        <v>943</v>
      </c>
      <c r="VFG600" s="2" t="s">
        <v>943</v>
      </c>
      <c r="VFH600" s="2" t="s">
        <v>943</v>
      </c>
      <c r="VFI600" s="2" t="s">
        <v>943</v>
      </c>
      <c r="VFJ600" s="2" t="s">
        <v>943</v>
      </c>
      <c r="VFK600" s="2" t="s">
        <v>943</v>
      </c>
      <c r="VFL600" s="2" t="s">
        <v>943</v>
      </c>
      <c r="VFM600" s="2" t="s">
        <v>943</v>
      </c>
      <c r="VFN600" s="2" t="s">
        <v>943</v>
      </c>
      <c r="VFO600" s="2" t="s">
        <v>943</v>
      </c>
      <c r="VFP600" s="2" t="s">
        <v>943</v>
      </c>
      <c r="VFQ600" s="2" t="s">
        <v>943</v>
      </c>
      <c r="VFR600" s="2" t="s">
        <v>943</v>
      </c>
      <c r="VFS600" s="2" t="s">
        <v>943</v>
      </c>
      <c r="VFT600" s="2" t="s">
        <v>943</v>
      </c>
      <c r="VFU600" s="2" t="s">
        <v>943</v>
      </c>
      <c r="VFV600" s="2" t="s">
        <v>943</v>
      </c>
      <c r="VFW600" s="2" t="s">
        <v>943</v>
      </c>
      <c r="VFX600" s="2" t="s">
        <v>943</v>
      </c>
      <c r="VFY600" s="2" t="s">
        <v>943</v>
      </c>
      <c r="VFZ600" s="2" t="s">
        <v>943</v>
      </c>
      <c r="VGA600" s="2" t="s">
        <v>943</v>
      </c>
      <c r="VGB600" s="2" t="s">
        <v>943</v>
      </c>
      <c r="VGC600" s="2" t="s">
        <v>943</v>
      </c>
      <c r="VGD600" s="2" t="s">
        <v>943</v>
      </c>
      <c r="VGE600" s="2" t="s">
        <v>943</v>
      </c>
      <c r="VGF600" s="2" t="s">
        <v>943</v>
      </c>
      <c r="VGG600" s="2" t="s">
        <v>943</v>
      </c>
      <c r="VGH600" s="2" t="s">
        <v>943</v>
      </c>
      <c r="VGI600" s="2" t="s">
        <v>943</v>
      </c>
      <c r="VGJ600" s="2" t="s">
        <v>943</v>
      </c>
      <c r="VGK600" s="2" t="s">
        <v>943</v>
      </c>
      <c r="VGL600" s="2" t="s">
        <v>943</v>
      </c>
      <c r="VGM600" s="2" t="s">
        <v>943</v>
      </c>
      <c r="VGN600" s="2" t="s">
        <v>943</v>
      </c>
      <c r="VGO600" s="2" t="s">
        <v>943</v>
      </c>
      <c r="VGP600" s="2" t="s">
        <v>943</v>
      </c>
      <c r="VGQ600" s="2" t="s">
        <v>943</v>
      </c>
      <c r="VGR600" s="2" t="s">
        <v>943</v>
      </c>
      <c r="VGS600" s="2" t="s">
        <v>943</v>
      </c>
      <c r="VGT600" s="2" t="s">
        <v>943</v>
      </c>
      <c r="VGU600" s="2" t="s">
        <v>943</v>
      </c>
      <c r="VGV600" s="2" t="s">
        <v>943</v>
      </c>
      <c r="VGW600" s="2" t="s">
        <v>943</v>
      </c>
      <c r="VGX600" s="2" t="s">
        <v>943</v>
      </c>
      <c r="VGY600" s="2" t="s">
        <v>943</v>
      </c>
      <c r="VGZ600" s="2" t="s">
        <v>943</v>
      </c>
      <c r="VHA600" s="2" t="s">
        <v>943</v>
      </c>
      <c r="VHB600" s="2" t="s">
        <v>943</v>
      </c>
      <c r="VHC600" s="2" t="s">
        <v>943</v>
      </c>
      <c r="VHD600" s="2" t="s">
        <v>943</v>
      </c>
      <c r="VHE600" s="2" t="s">
        <v>943</v>
      </c>
      <c r="VHF600" s="2" t="s">
        <v>943</v>
      </c>
      <c r="VHG600" s="2" t="s">
        <v>943</v>
      </c>
      <c r="VHH600" s="2" t="s">
        <v>943</v>
      </c>
      <c r="VHI600" s="2" t="s">
        <v>943</v>
      </c>
      <c r="VHJ600" s="2" t="s">
        <v>943</v>
      </c>
      <c r="VHK600" s="2" t="s">
        <v>943</v>
      </c>
      <c r="VHL600" s="2" t="s">
        <v>943</v>
      </c>
      <c r="VHM600" s="2" t="s">
        <v>943</v>
      </c>
      <c r="VHN600" s="2" t="s">
        <v>943</v>
      </c>
      <c r="VHO600" s="2" t="s">
        <v>943</v>
      </c>
      <c r="VHP600" s="2" t="s">
        <v>943</v>
      </c>
      <c r="VHQ600" s="2" t="s">
        <v>943</v>
      </c>
      <c r="VHR600" s="2" t="s">
        <v>943</v>
      </c>
      <c r="VHS600" s="2" t="s">
        <v>943</v>
      </c>
      <c r="VHT600" s="2" t="s">
        <v>943</v>
      </c>
      <c r="VHU600" s="2" t="s">
        <v>943</v>
      </c>
      <c r="VHV600" s="2" t="s">
        <v>943</v>
      </c>
      <c r="VHW600" s="2" t="s">
        <v>943</v>
      </c>
      <c r="VHX600" s="2" t="s">
        <v>943</v>
      </c>
      <c r="VHY600" s="2" t="s">
        <v>943</v>
      </c>
      <c r="VHZ600" s="2" t="s">
        <v>943</v>
      </c>
      <c r="VIA600" s="2" t="s">
        <v>943</v>
      </c>
      <c r="VIB600" s="2" t="s">
        <v>943</v>
      </c>
      <c r="VIC600" s="2" t="s">
        <v>943</v>
      </c>
      <c r="VID600" s="2" t="s">
        <v>943</v>
      </c>
      <c r="VIE600" s="2" t="s">
        <v>943</v>
      </c>
      <c r="VIF600" s="2" t="s">
        <v>943</v>
      </c>
      <c r="VIG600" s="2" t="s">
        <v>943</v>
      </c>
      <c r="VIH600" s="2" t="s">
        <v>943</v>
      </c>
      <c r="VII600" s="2" t="s">
        <v>943</v>
      </c>
      <c r="VIJ600" s="2" t="s">
        <v>943</v>
      </c>
      <c r="VIK600" s="2" t="s">
        <v>943</v>
      </c>
      <c r="VIL600" s="2" t="s">
        <v>943</v>
      </c>
      <c r="VIM600" s="2" t="s">
        <v>943</v>
      </c>
      <c r="VIN600" s="2" t="s">
        <v>943</v>
      </c>
      <c r="VIO600" s="2" t="s">
        <v>943</v>
      </c>
      <c r="VIP600" s="2" t="s">
        <v>943</v>
      </c>
      <c r="VIQ600" s="2" t="s">
        <v>943</v>
      </c>
      <c r="VIR600" s="2" t="s">
        <v>943</v>
      </c>
      <c r="VIS600" s="2" t="s">
        <v>943</v>
      </c>
      <c r="VIT600" s="2" t="s">
        <v>943</v>
      </c>
      <c r="VIU600" s="2" t="s">
        <v>943</v>
      </c>
      <c r="VIV600" s="2" t="s">
        <v>943</v>
      </c>
      <c r="VIW600" s="2" t="s">
        <v>943</v>
      </c>
      <c r="VIX600" s="2" t="s">
        <v>943</v>
      </c>
      <c r="VIY600" s="2" t="s">
        <v>943</v>
      </c>
      <c r="VIZ600" s="2" t="s">
        <v>943</v>
      </c>
      <c r="VJA600" s="2" t="s">
        <v>943</v>
      </c>
      <c r="VJB600" s="2" t="s">
        <v>943</v>
      </c>
      <c r="VJC600" s="2" t="s">
        <v>943</v>
      </c>
      <c r="VJD600" s="2" t="s">
        <v>943</v>
      </c>
      <c r="VJE600" s="2" t="s">
        <v>943</v>
      </c>
      <c r="VJF600" s="2" t="s">
        <v>943</v>
      </c>
      <c r="VJG600" s="2" t="s">
        <v>943</v>
      </c>
      <c r="VJH600" s="2" t="s">
        <v>943</v>
      </c>
      <c r="VJI600" s="2" t="s">
        <v>943</v>
      </c>
      <c r="VJJ600" s="2" t="s">
        <v>943</v>
      </c>
      <c r="VJK600" s="2" t="s">
        <v>943</v>
      </c>
      <c r="VJL600" s="2" t="s">
        <v>943</v>
      </c>
      <c r="VJM600" s="2" t="s">
        <v>943</v>
      </c>
      <c r="VJN600" s="2" t="s">
        <v>943</v>
      </c>
      <c r="VJO600" s="2" t="s">
        <v>943</v>
      </c>
      <c r="VJP600" s="2" t="s">
        <v>943</v>
      </c>
      <c r="VJQ600" s="2" t="s">
        <v>943</v>
      </c>
      <c r="VJR600" s="2" t="s">
        <v>943</v>
      </c>
      <c r="VJS600" s="2" t="s">
        <v>943</v>
      </c>
      <c r="VJT600" s="2" t="s">
        <v>943</v>
      </c>
      <c r="VJU600" s="2" t="s">
        <v>943</v>
      </c>
      <c r="VJV600" s="2" t="s">
        <v>943</v>
      </c>
      <c r="VJW600" s="2" t="s">
        <v>943</v>
      </c>
      <c r="VJX600" s="2" t="s">
        <v>943</v>
      </c>
      <c r="VJY600" s="2" t="s">
        <v>943</v>
      </c>
      <c r="VJZ600" s="2" t="s">
        <v>943</v>
      </c>
      <c r="VKA600" s="2" t="s">
        <v>943</v>
      </c>
      <c r="VKB600" s="2" t="s">
        <v>943</v>
      </c>
      <c r="VKC600" s="2" t="s">
        <v>943</v>
      </c>
      <c r="VKD600" s="2" t="s">
        <v>943</v>
      </c>
      <c r="VKE600" s="2" t="s">
        <v>943</v>
      </c>
      <c r="VKF600" s="2" t="s">
        <v>943</v>
      </c>
      <c r="VKG600" s="2" t="s">
        <v>943</v>
      </c>
      <c r="VKH600" s="2" t="s">
        <v>943</v>
      </c>
      <c r="VKI600" s="2" t="s">
        <v>943</v>
      </c>
      <c r="VKJ600" s="2" t="s">
        <v>943</v>
      </c>
      <c r="VKK600" s="2" t="s">
        <v>943</v>
      </c>
      <c r="VKL600" s="2" t="s">
        <v>943</v>
      </c>
      <c r="VKM600" s="2" t="s">
        <v>943</v>
      </c>
      <c r="VKN600" s="2" t="s">
        <v>943</v>
      </c>
      <c r="VKO600" s="2" t="s">
        <v>943</v>
      </c>
      <c r="VKP600" s="2" t="s">
        <v>943</v>
      </c>
      <c r="VKQ600" s="2" t="s">
        <v>943</v>
      </c>
      <c r="VKR600" s="2" t="s">
        <v>943</v>
      </c>
      <c r="VKS600" s="2" t="s">
        <v>943</v>
      </c>
      <c r="VKT600" s="2" t="s">
        <v>943</v>
      </c>
      <c r="VKU600" s="2" t="s">
        <v>943</v>
      </c>
      <c r="VKV600" s="2" t="s">
        <v>943</v>
      </c>
      <c r="VKW600" s="2" t="s">
        <v>943</v>
      </c>
      <c r="VKX600" s="2" t="s">
        <v>943</v>
      </c>
      <c r="VKY600" s="2" t="s">
        <v>943</v>
      </c>
      <c r="VKZ600" s="2" t="s">
        <v>943</v>
      </c>
      <c r="VLA600" s="2" t="s">
        <v>943</v>
      </c>
      <c r="VLB600" s="2" t="s">
        <v>943</v>
      </c>
      <c r="VLC600" s="2" t="s">
        <v>943</v>
      </c>
      <c r="VLD600" s="2" t="s">
        <v>943</v>
      </c>
      <c r="VLE600" s="2" t="s">
        <v>943</v>
      </c>
      <c r="VLF600" s="2" t="s">
        <v>943</v>
      </c>
      <c r="VLG600" s="2" t="s">
        <v>943</v>
      </c>
      <c r="VLH600" s="2" t="s">
        <v>943</v>
      </c>
      <c r="VLI600" s="2" t="s">
        <v>943</v>
      </c>
      <c r="VLJ600" s="2" t="s">
        <v>943</v>
      </c>
      <c r="VLK600" s="2" t="s">
        <v>943</v>
      </c>
      <c r="VLL600" s="2" t="s">
        <v>943</v>
      </c>
      <c r="VLM600" s="2" t="s">
        <v>943</v>
      </c>
      <c r="VLN600" s="2" t="s">
        <v>943</v>
      </c>
      <c r="VLO600" s="2" t="s">
        <v>943</v>
      </c>
      <c r="VLP600" s="2" t="s">
        <v>943</v>
      </c>
      <c r="VLQ600" s="2" t="s">
        <v>943</v>
      </c>
      <c r="VLR600" s="2" t="s">
        <v>943</v>
      </c>
      <c r="VLS600" s="2" t="s">
        <v>943</v>
      </c>
      <c r="VLT600" s="2" t="s">
        <v>943</v>
      </c>
      <c r="VLU600" s="2" t="s">
        <v>943</v>
      </c>
      <c r="VLV600" s="2" t="s">
        <v>943</v>
      </c>
      <c r="VLW600" s="2" t="s">
        <v>943</v>
      </c>
      <c r="VLX600" s="2" t="s">
        <v>943</v>
      </c>
      <c r="VLY600" s="2" t="s">
        <v>943</v>
      </c>
      <c r="VLZ600" s="2" t="s">
        <v>943</v>
      </c>
      <c r="VMA600" s="2" t="s">
        <v>943</v>
      </c>
      <c r="VMB600" s="2" t="s">
        <v>943</v>
      </c>
      <c r="VMC600" s="2" t="s">
        <v>943</v>
      </c>
      <c r="VMD600" s="2" t="s">
        <v>943</v>
      </c>
      <c r="VME600" s="2" t="s">
        <v>943</v>
      </c>
      <c r="VMF600" s="2" t="s">
        <v>943</v>
      </c>
      <c r="VMG600" s="2" t="s">
        <v>943</v>
      </c>
      <c r="VMH600" s="2" t="s">
        <v>943</v>
      </c>
      <c r="VMI600" s="2" t="s">
        <v>943</v>
      </c>
      <c r="VMJ600" s="2" t="s">
        <v>943</v>
      </c>
      <c r="VMK600" s="2" t="s">
        <v>943</v>
      </c>
      <c r="VML600" s="2" t="s">
        <v>943</v>
      </c>
      <c r="VMM600" s="2" t="s">
        <v>943</v>
      </c>
      <c r="VMN600" s="2" t="s">
        <v>943</v>
      </c>
      <c r="VMO600" s="2" t="s">
        <v>943</v>
      </c>
      <c r="VMP600" s="2" t="s">
        <v>943</v>
      </c>
      <c r="VMQ600" s="2" t="s">
        <v>943</v>
      </c>
      <c r="VMR600" s="2" t="s">
        <v>943</v>
      </c>
      <c r="VMS600" s="2" t="s">
        <v>943</v>
      </c>
      <c r="VMT600" s="2" t="s">
        <v>943</v>
      </c>
      <c r="VMU600" s="2" t="s">
        <v>943</v>
      </c>
      <c r="VMV600" s="2" t="s">
        <v>943</v>
      </c>
      <c r="VMW600" s="2" t="s">
        <v>943</v>
      </c>
      <c r="VMX600" s="2" t="s">
        <v>943</v>
      </c>
      <c r="VMY600" s="2" t="s">
        <v>943</v>
      </c>
      <c r="VMZ600" s="2" t="s">
        <v>943</v>
      </c>
      <c r="VNA600" s="2" t="s">
        <v>943</v>
      </c>
      <c r="VNB600" s="2" t="s">
        <v>943</v>
      </c>
      <c r="VNC600" s="2" t="s">
        <v>943</v>
      </c>
      <c r="VND600" s="2" t="s">
        <v>943</v>
      </c>
      <c r="VNE600" s="2" t="s">
        <v>943</v>
      </c>
      <c r="VNF600" s="2" t="s">
        <v>943</v>
      </c>
      <c r="VNG600" s="2" t="s">
        <v>943</v>
      </c>
      <c r="VNH600" s="2" t="s">
        <v>943</v>
      </c>
      <c r="VNI600" s="2" t="s">
        <v>943</v>
      </c>
      <c r="VNJ600" s="2" t="s">
        <v>943</v>
      </c>
      <c r="VNK600" s="2" t="s">
        <v>943</v>
      </c>
      <c r="VNL600" s="2" t="s">
        <v>943</v>
      </c>
      <c r="VNM600" s="2" t="s">
        <v>943</v>
      </c>
      <c r="VNN600" s="2" t="s">
        <v>943</v>
      </c>
      <c r="VNO600" s="2" t="s">
        <v>943</v>
      </c>
      <c r="VNP600" s="2" t="s">
        <v>943</v>
      </c>
      <c r="VNQ600" s="2" t="s">
        <v>943</v>
      </c>
      <c r="VNR600" s="2" t="s">
        <v>943</v>
      </c>
      <c r="VNS600" s="2" t="s">
        <v>943</v>
      </c>
      <c r="VNT600" s="2" t="s">
        <v>943</v>
      </c>
      <c r="VNU600" s="2" t="s">
        <v>943</v>
      </c>
      <c r="VNV600" s="2" t="s">
        <v>943</v>
      </c>
      <c r="VNW600" s="2" t="s">
        <v>943</v>
      </c>
      <c r="VNX600" s="2" t="s">
        <v>943</v>
      </c>
      <c r="VNY600" s="2" t="s">
        <v>943</v>
      </c>
      <c r="VNZ600" s="2" t="s">
        <v>943</v>
      </c>
      <c r="VOA600" s="2" t="s">
        <v>943</v>
      </c>
      <c r="VOB600" s="2" t="s">
        <v>943</v>
      </c>
      <c r="VOC600" s="2" t="s">
        <v>943</v>
      </c>
      <c r="VOD600" s="2" t="s">
        <v>943</v>
      </c>
      <c r="VOE600" s="2" t="s">
        <v>943</v>
      </c>
      <c r="VOF600" s="2" t="s">
        <v>943</v>
      </c>
      <c r="VOG600" s="2" t="s">
        <v>943</v>
      </c>
      <c r="VOH600" s="2" t="s">
        <v>943</v>
      </c>
      <c r="VOI600" s="2" t="s">
        <v>943</v>
      </c>
      <c r="VOJ600" s="2" t="s">
        <v>943</v>
      </c>
      <c r="VOK600" s="2" t="s">
        <v>943</v>
      </c>
      <c r="VOL600" s="2" t="s">
        <v>943</v>
      </c>
      <c r="VOM600" s="2" t="s">
        <v>943</v>
      </c>
      <c r="VON600" s="2" t="s">
        <v>943</v>
      </c>
      <c r="VOO600" s="2" t="s">
        <v>943</v>
      </c>
      <c r="VOP600" s="2" t="s">
        <v>943</v>
      </c>
      <c r="VOQ600" s="2" t="s">
        <v>943</v>
      </c>
      <c r="VOR600" s="2" t="s">
        <v>943</v>
      </c>
      <c r="VOS600" s="2" t="s">
        <v>943</v>
      </c>
      <c r="VOT600" s="2" t="s">
        <v>943</v>
      </c>
      <c r="VOU600" s="2" t="s">
        <v>943</v>
      </c>
      <c r="VOV600" s="2" t="s">
        <v>943</v>
      </c>
      <c r="VOW600" s="2" t="s">
        <v>943</v>
      </c>
      <c r="VOX600" s="2" t="s">
        <v>943</v>
      </c>
      <c r="VOY600" s="2" t="s">
        <v>943</v>
      </c>
      <c r="VOZ600" s="2" t="s">
        <v>943</v>
      </c>
      <c r="VPA600" s="2" t="s">
        <v>943</v>
      </c>
      <c r="VPB600" s="2" t="s">
        <v>943</v>
      </c>
      <c r="VPC600" s="2" t="s">
        <v>943</v>
      </c>
      <c r="VPD600" s="2" t="s">
        <v>943</v>
      </c>
      <c r="VPE600" s="2" t="s">
        <v>943</v>
      </c>
      <c r="VPF600" s="2" t="s">
        <v>943</v>
      </c>
      <c r="VPG600" s="2" t="s">
        <v>943</v>
      </c>
      <c r="VPH600" s="2" t="s">
        <v>943</v>
      </c>
      <c r="VPI600" s="2" t="s">
        <v>943</v>
      </c>
      <c r="VPJ600" s="2" t="s">
        <v>943</v>
      </c>
      <c r="VPK600" s="2" t="s">
        <v>943</v>
      </c>
      <c r="VPL600" s="2" t="s">
        <v>943</v>
      </c>
      <c r="VPM600" s="2" t="s">
        <v>943</v>
      </c>
      <c r="VPN600" s="2" t="s">
        <v>943</v>
      </c>
      <c r="VPO600" s="2" t="s">
        <v>943</v>
      </c>
      <c r="VPP600" s="2" t="s">
        <v>943</v>
      </c>
      <c r="VPQ600" s="2" t="s">
        <v>943</v>
      </c>
      <c r="VPR600" s="2" t="s">
        <v>943</v>
      </c>
      <c r="VPS600" s="2" t="s">
        <v>943</v>
      </c>
      <c r="VPT600" s="2" t="s">
        <v>943</v>
      </c>
      <c r="VPU600" s="2" t="s">
        <v>943</v>
      </c>
      <c r="VPV600" s="2" t="s">
        <v>943</v>
      </c>
      <c r="VPW600" s="2" t="s">
        <v>943</v>
      </c>
      <c r="VPX600" s="2" t="s">
        <v>943</v>
      </c>
      <c r="VPY600" s="2" t="s">
        <v>943</v>
      </c>
      <c r="VPZ600" s="2" t="s">
        <v>943</v>
      </c>
      <c r="VQA600" s="2" t="s">
        <v>943</v>
      </c>
      <c r="VQB600" s="2" t="s">
        <v>943</v>
      </c>
      <c r="VQC600" s="2" t="s">
        <v>943</v>
      </c>
      <c r="VQD600" s="2" t="s">
        <v>943</v>
      </c>
      <c r="VQE600" s="2" t="s">
        <v>943</v>
      </c>
      <c r="VQF600" s="2" t="s">
        <v>943</v>
      </c>
      <c r="VQG600" s="2" t="s">
        <v>943</v>
      </c>
      <c r="VQH600" s="2" t="s">
        <v>943</v>
      </c>
      <c r="VQI600" s="2" t="s">
        <v>943</v>
      </c>
      <c r="VQJ600" s="2" t="s">
        <v>943</v>
      </c>
      <c r="VQK600" s="2" t="s">
        <v>943</v>
      </c>
      <c r="VQL600" s="2" t="s">
        <v>943</v>
      </c>
      <c r="VQM600" s="2" t="s">
        <v>943</v>
      </c>
      <c r="VQN600" s="2" t="s">
        <v>943</v>
      </c>
      <c r="VQO600" s="2" t="s">
        <v>943</v>
      </c>
      <c r="VQP600" s="2" t="s">
        <v>943</v>
      </c>
      <c r="VQQ600" s="2" t="s">
        <v>943</v>
      </c>
      <c r="VQR600" s="2" t="s">
        <v>943</v>
      </c>
      <c r="VQS600" s="2" t="s">
        <v>943</v>
      </c>
      <c r="VQT600" s="2" t="s">
        <v>943</v>
      </c>
      <c r="VQU600" s="2" t="s">
        <v>943</v>
      </c>
      <c r="VQV600" s="2" t="s">
        <v>943</v>
      </c>
      <c r="VQW600" s="2" t="s">
        <v>943</v>
      </c>
      <c r="VQX600" s="2" t="s">
        <v>943</v>
      </c>
      <c r="VQY600" s="2" t="s">
        <v>943</v>
      </c>
      <c r="VQZ600" s="2" t="s">
        <v>943</v>
      </c>
      <c r="VRA600" s="2" t="s">
        <v>943</v>
      </c>
      <c r="VRB600" s="2" t="s">
        <v>943</v>
      </c>
      <c r="VRC600" s="2" t="s">
        <v>943</v>
      </c>
      <c r="VRD600" s="2" t="s">
        <v>943</v>
      </c>
      <c r="VRE600" s="2" t="s">
        <v>943</v>
      </c>
      <c r="VRF600" s="2" t="s">
        <v>943</v>
      </c>
      <c r="VRG600" s="2" t="s">
        <v>943</v>
      </c>
      <c r="VRH600" s="2" t="s">
        <v>943</v>
      </c>
      <c r="VRI600" s="2" t="s">
        <v>943</v>
      </c>
      <c r="VRJ600" s="2" t="s">
        <v>943</v>
      </c>
      <c r="VRK600" s="2" t="s">
        <v>943</v>
      </c>
      <c r="VRL600" s="2" t="s">
        <v>943</v>
      </c>
      <c r="VRM600" s="2" t="s">
        <v>943</v>
      </c>
      <c r="VRN600" s="2" t="s">
        <v>943</v>
      </c>
      <c r="VRO600" s="2" t="s">
        <v>943</v>
      </c>
      <c r="VRP600" s="2" t="s">
        <v>943</v>
      </c>
      <c r="VRQ600" s="2" t="s">
        <v>943</v>
      </c>
      <c r="VRR600" s="2" t="s">
        <v>943</v>
      </c>
      <c r="VRS600" s="2" t="s">
        <v>943</v>
      </c>
      <c r="VRT600" s="2" t="s">
        <v>943</v>
      </c>
      <c r="VRU600" s="2" t="s">
        <v>943</v>
      </c>
      <c r="VRV600" s="2" t="s">
        <v>943</v>
      </c>
      <c r="VRW600" s="2" t="s">
        <v>943</v>
      </c>
      <c r="VRX600" s="2" t="s">
        <v>943</v>
      </c>
      <c r="VRY600" s="2" t="s">
        <v>943</v>
      </c>
      <c r="VRZ600" s="2" t="s">
        <v>943</v>
      </c>
      <c r="VSA600" s="2" t="s">
        <v>943</v>
      </c>
      <c r="VSB600" s="2" t="s">
        <v>943</v>
      </c>
      <c r="VSC600" s="2" t="s">
        <v>943</v>
      </c>
      <c r="VSD600" s="2" t="s">
        <v>943</v>
      </c>
      <c r="VSE600" s="2" t="s">
        <v>943</v>
      </c>
      <c r="VSF600" s="2" t="s">
        <v>943</v>
      </c>
      <c r="VSG600" s="2" t="s">
        <v>943</v>
      </c>
      <c r="VSH600" s="2" t="s">
        <v>943</v>
      </c>
      <c r="VSI600" s="2" t="s">
        <v>943</v>
      </c>
      <c r="VSJ600" s="2" t="s">
        <v>943</v>
      </c>
      <c r="VSK600" s="2" t="s">
        <v>943</v>
      </c>
      <c r="VSL600" s="2" t="s">
        <v>943</v>
      </c>
      <c r="VSM600" s="2" t="s">
        <v>943</v>
      </c>
      <c r="VSN600" s="2" t="s">
        <v>943</v>
      </c>
      <c r="VSO600" s="2" t="s">
        <v>943</v>
      </c>
      <c r="VSP600" s="2" t="s">
        <v>943</v>
      </c>
      <c r="VSQ600" s="2" t="s">
        <v>943</v>
      </c>
      <c r="VSR600" s="2" t="s">
        <v>943</v>
      </c>
      <c r="VSS600" s="2" t="s">
        <v>943</v>
      </c>
      <c r="VST600" s="2" t="s">
        <v>943</v>
      </c>
      <c r="VSU600" s="2" t="s">
        <v>943</v>
      </c>
      <c r="VSV600" s="2" t="s">
        <v>943</v>
      </c>
      <c r="VSW600" s="2" t="s">
        <v>943</v>
      </c>
      <c r="VSX600" s="2" t="s">
        <v>943</v>
      </c>
      <c r="VSY600" s="2" t="s">
        <v>943</v>
      </c>
      <c r="VSZ600" s="2" t="s">
        <v>943</v>
      </c>
      <c r="VTA600" s="2" t="s">
        <v>943</v>
      </c>
      <c r="VTB600" s="2" t="s">
        <v>943</v>
      </c>
      <c r="VTC600" s="2" t="s">
        <v>943</v>
      </c>
      <c r="VTD600" s="2" t="s">
        <v>943</v>
      </c>
      <c r="VTE600" s="2" t="s">
        <v>943</v>
      </c>
      <c r="VTF600" s="2" t="s">
        <v>943</v>
      </c>
      <c r="VTG600" s="2" t="s">
        <v>943</v>
      </c>
      <c r="VTH600" s="2" t="s">
        <v>943</v>
      </c>
      <c r="VTI600" s="2" t="s">
        <v>943</v>
      </c>
      <c r="VTJ600" s="2" t="s">
        <v>943</v>
      </c>
      <c r="VTK600" s="2" t="s">
        <v>943</v>
      </c>
      <c r="VTL600" s="2" t="s">
        <v>943</v>
      </c>
      <c r="VTM600" s="2" t="s">
        <v>943</v>
      </c>
      <c r="VTN600" s="2" t="s">
        <v>943</v>
      </c>
      <c r="VTO600" s="2" t="s">
        <v>943</v>
      </c>
      <c r="VTP600" s="2" t="s">
        <v>943</v>
      </c>
      <c r="VTQ600" s="2" t="s">
        <v>943</v>
      </c>
      <c r="VTR600" s="2" t="s">
        <v>943</v>
      </c>
      <c r="VTS600" s="2" t="s">
        <v>943</v>
      </c>
      <c r="VTT600" s="2" t="s">
        <v>943</v>
      </c>
      <c r="VTU600" s="2" t="s">
        <v>943</v>
      </c>
      <c r="VTV600" s="2" t="s">
        <v>943</v>
      </c>
      <c r="VTW600" s="2" t="s">
        <v>943</v>
      </c>
      <c r="VTX600" s="2" t="s">
        <v>943</v>
      </c>
      <c r="VTY600" s="2" t="s">
        <v>943</v>
      </c>
      <c r="VTZ600" s="2" t="s">
        <v>943</v>
      </c>
      <c r="VUA600" s="2" t="s">
        <v>943</v>
      </c>
      <c r="VUB600" s="2" t="s">
        <v>943</v>
      </c>
      <c r="VUC600" s="2" t="s">
        <v>943</v>
      </c>
      <c r="VUD600" s="2" t="s">
        <v>943</v>
      </c>
      <c r="VUE600" s="2" t="s">
        <v>943</v>
      </c>
      <c r="VUF600" s="2" t="s">
        <v>943</v>
      </c>
      <c r="VUG600" s="2" t="s">
        <v>943</v>
      </c>
      <c r="VUH600" s="2" t="s">
        <v>943</v>
      </c>
      <c r="VUI600" s="2" t="s">
        <v>943</v>
      </c>
      <c r="VUJ600" s="2" t="s">
        <v>943</v>
      </c>
      <c r="VUK600" s="2" t="s">
        <v>943</v>
      </c>
      <c r="VUL600" s="2" t="s">
        <v>943</v>
      </c>
      <c r="VUM600" s="2" t="s">
        <v>943</v>
      </c>
      <c r="VUN600" s="2" t="s">
        <v>943</v>
      </c>
      <c r="VUO600" s="2" t="s">
        <v>943</v>
      </c>
      <c r="VUP600" s="2" t="s">
        <v>943</v>
      </c>
      <c r="VUQ600" s="2" t="s">
        <v>943</v>
      </c>
      <c r="VUR600" s="2" t="s">
        <v>943</v>
      </c>
      <c r="VUS600" s="2" t="s">
        <v>943</v>
      </c>
      <c r="VUT600" s="2" t="s">
        <v>943</v>
      </c>
      <c r="VUU600" s="2" t="s">
        <v>943</v>
      </c>
      <c r="VUV600" s="2" t="s">
        <v>943</v>
      </c>
      <c r="VUW600" s="2" t="s">
        <v>943</v>
      </c>
      <c r="VUX600" s="2" t="s">
        <v>943</v>
      </c>
      <c r="VUY600" s="2" t="s">
        <v>943</v>
      </c>
      <c r="VUZ600" s="2" t="s">
        <v>943</v>
      </c>
      <c r="VVA600" s="2" t="s">
        <v>943</v>
      </c>
      <c r="VVB600" s="2" t="s">
        <v>943</v>
      </c>
      <c r="VVC600" s="2" t="s">
        <v>943</v>
      </c>
      <c r="VVD600" s="2" t="s">
        <v>943</v>
      </c>
      <c r="VVE600" s="2" t="s">
        <v>943</v>
      </c>
      <c r="VVF600" s="2" t="s">
        <v>943</v>
      </c>
      <c r="VVG600" s="2" t="s">
        <v>943</v>
      </c>
      <c r="VVH600" s="2" t="s">
        <v>943</v>
      </c>
      <c r="VVI600" s="2" t="s">
        <v>943</v>
      </c>
      <c r="VVJ600" s="2" t="s">
        <v>943</v>
      </c>
      <c r="VVK600" s="2" t="s">
        <v>943</v>
      </c>
      <c r="VVL600" s="2" t="s">
        <v>943</v>
      </c>
      <c r="VVM600" s="2" t="s">
        <v>943</v>
      </c>
      <c r="VVN600" s="2" t="s">
        <v>943</v>
      </c>
      <c r="VVO600" s="2" t="s">
        <v>943</v>
      </c>
      <c r="VVP600" s="2" t="s">
        <v>943</v>
      </c>
      <c r="VVQ600" s="2" t="s">
        <v>943</v>
      </c>
      <c r="VVR600" s="2" t="s">
        <v>943</v>
      </c>
      <c r="VVS600" s="2" t="s">
        <v>943</v>
      </c>
      <c r="VVT600" s="2" t="s">
        <v>943</v>
      </c>
      <c r="VVU600" s="2" t="s">
        <v>943</v>
      </c>
      <c r="VVV600" s="2" t="s">
        <v>943</v>
      </c>
      <c r="VVW600" s="2" t="s">
        <v>943</v>
      </c>
      <c r="VVX600" s="2" t="s">
        <v>943</v>
      </c>
      <c r="VVY600" s="2" t="s">
        <v>943</v>
      </c>
      <c r="VVZ600" s="2" t="s">
        <v>943</v>
      </c>
      <c r="VWA600" s="2" t="s">
        <v>943</v>
      </c>
      <c r="VWB600" s="2" t="s">
        <v>943</v>
      </c>
      <c r="VWC600" s="2" t="s">
        <v>943</v>
      </c>
      <c r="VWD600" s="2" t="s">
        <v>943</v>
      </c>
      <c r="VWE600" s="2" t="s">
        <v>943</v>
      </c>
      <c r="VWF600" s="2" t="s">
        <v>943</v>
      </c>
      <c r="VWG600" s="2" t="s">
        <v>943</v>
      </c>
      <c r="VWH600" s="2" t="s">
        <v>943</v>
      </c>
      <c r="VWI600" s="2" t="s">
        <v>943</v>
      </c>
      <c r="VWJ600" s="2" t="s">
        <v>943</v>
      </c>
      <c r="VWK600" s="2" t="s">
        <v>943</v>
      </c>
      <c r="VWL600" s="2" t="s">
        <v>943</v>
      </c>
      <c r="VWM600" s="2" t="s">
        <v>943</v>
      </c>
      <c r="VWN600" s="2" t="s">
        <v>943</v>
      </c>
      <c r="VWO600" s="2" t="s">
        <v>943</v>
      </c>
      <c r="VWP600" s="2" t="s">
        <v>943</v>
      </c>
      <c r="VWQ600" s="2" t="s">
        <v>943</v>
      </c>
      <c r="VWR600" s="2" t="s">
        <v>943</v>
      </c>
      <c r="VWS600" s="2" t="s">
        <v>943</v>
      </c>
      <c r="VWT600" s="2" t="s">
        <v>943</v>
      </c>
      <c r="VWU600" s="2" t="s">
        <v>943</v>
      </c>
      <c r="VWV600" s="2" t="s">
        <v>943</v>
      </c>
      <c r="VWW600" s="2" t="s">
        <v>943</v>
      </c>
      <c r="VWX600" s="2" t="s">
        <v>943</v>
      </c>
      <c r="VWY600" s="2" t="s">
        <v>943</v>
      </c>
      <c r="VWZ600" s="2" t="s">
        <v>943</v>
      </c>
      <c r="VXA600" s="2" t="s">
        <v>943</v>
      </c>
      <c r="VXB600" s="2" t="s">
        <v>943</v>
      </c>
      <c r="VXC600" s="2" t="s">
        <v>943</v>
      </c>
      <c r="VXD600" s="2" t="s">
        <v>943</v>
      </c>
      <c r="VXE600" s="2" t="s">
        <v>943</v>
      </c>
      <c r="VXF600" s="2" t="s">
        <v>943</v>
      </c>
      <c r="VXG600" s="2" t="s">
        <v>943</v>
      </c>
      <c r="VXH600" s="2" t="s">
        <v>943</v>
      </c>
      <c r="VXI600" s="2" t="s">
        <v>943</v>
      </c>
      <c r="VXJ600" s="2" t="s">
        <v>943</v>
      </c>
      <c r="VXK600" s="2" t="s">
        <v>943</v>
      </c>
      <c r="VXL600" s="2" t="s">
        <v>943</v>
      </c>
      <c r="VXM600" s="2" t="s">
        <v>943</v>
      </c>
      <c r="VXN600" s="2" t="s">
        <v>943</v>
      </c>
      <c r="VXO600" s="2" t="s">
        <v>943</v>
      </c>
      <c r="VXP600" s="2" t="s">
        <v>943</v>
      </c>
      <c r="VXQ600" s="2" t="s">
        <v>943</v>
      </c>
      <c r="VXR600" s="2" t="s">
        <v>943</v>
      </c>
      <c r="VXS600" s="2" t="s">
        <v>943</v>
      </c>
      <c r="VXT600" s="2" t="s">
        <v>943</v>
      </c>
      <c r="VXU600" s="2" t="s">
        <v>943</v>
      </c>
      <c r="VXV600" s="2" t="s">
        <v>943</v>
      </c>
      <c r="VXW600" s="2" t="s">
        <v>943</v>
      </c>
      <c r="VXX600" s="2" t="s">
        <v>943</v>
      </c>
      <c r="VXY600" s="2" t="s">
        <v>943</v>
      </c>
      <c r="VXZ600" s="2" t="s">
        <v>943</v>
      </c>
      <c r="VYA600" s="2" t="s">
        <v>943</v>
      </c>
      <c r="VYB600" s="2" t="s">
        <v>943</v>
      </c>
      <c r="VYC600" s="2" t="s">
        <v>943</v>
      </c>
      <c r="VYD600" s="2" t="s">
        <v>943</v>
      </c>
      <c r="VYE600" s="2" t="s">
        <v>943</v>
      </c>
      <c r="VYF600" s="2" t="s">
        <v>943</v>
      </c>
      <c r="VYG600" s="2" t="s">
        <v>943</v>
      </c>
      <c r="VYH600" s="2" t="s">
        <v>943</v>
      </c>
      <c r="VYI600" s="2" t="s">
        <v>943</v>
      </c>
      <c r="VYJ600" s="2" t="s">
        <v>943</v>
      </c>
      <c r="VYK600" s="2" t="s">
        <v>943</v>
      </c>
      <c r="VYL600" s="2" t="s">
        <v>943</v>
      </c>
      <c r="VYM600" s="2" t="s">
        <v>943</v>
      </c>
      <c r="VYN600" s="2" t="s">
        <v>943</v>
      </c>
      <c r="VYO600" s="2" t="s">
        <v>943</v>
      </c>
      <c r="VYP600" s="2" t="s">
        <v>943</v>
      </c>
      <c r="VYQ600" s="2" t="s">
        <v>943</v>
      </c>
      <c r="VYR600" s="2" t="s">
        <v>943</v>
      </c>
      <c r="VYS600" s="2" t="s">
        <v>943</v>
      </c>
      <c r="VYT600" s="2" t="s">
        <v>943</v>
      </c>
      <c r="VYU600" s="2" t="s">
        <v>943</v>
      </c>
      <c r="VYV600" s="2" t="s">
        <v>943</v>
      </c>
      <c r="VYW600" s="2" t="s">
        <v>943</v>
      </c>
      <c r="VYX600" s="2" t="s">
        <v>943</v>
      </c>
      <c r="VYY600" s="2" t="s">
        <v>943</v>
      </c>
      <c r="VYZ600" s="2" t="s">
        <v>943</v>
      </c>
      <c r="VZA600" s="2" t="s">
        <v>943</v>
      </c>
      <c r="VZB600" s="2" t="s">
        <v>943</v>
      </c>
      <c r="VZC600" s="2" t="s">
        <v>943</v>
      </c>
      <c r="VZD600" s="2" t="s">
        <v>943</v>
      </c>
      <c r="VZE600" s="2" t="s">
        <v>943</v>
      </c>
      <c r="VZF600" s="2" t="s">
        <v>943</v>
      </c>
      <c r="VZG600" s="2" t="s">
        <v>943</v>
      </c>
      <c r="VZH600" s="2" t="s">
        <v>943</v>
      </c>
      <c r="VZI600" s="2" t="s">
        <v>943</v>
      </c>
      <c r="VZJ600" s="2" t="s">
        <v>943</v>
      </c>
      <c r="VZK600" s="2" t="s">
        <v>943</v>
      </c>
      <c r="VZL600" s="2" t="s">
        <v>943</v>
      </c>
      <c r="VZM600" s="2" t="s">
        <v>943</v>
      </c>
      <c r="VZN600" s="2" t="s">
        <v>943</v>
      </c>
      <c r="VZO600" s="2" t="s">
        <v>943</v>
      </c>
      <c r="VZP600" s="2" t="s">
        <v>943</v>
      </c>
      <c r="VZQ600" s="2" t="s">
        <v>943</v>
      </c>
      <c r="VZR600" s="2" t="s">
        <v>943</v>
      </c>
      <c r="VZS600" s="2" t="s">
        <v>943</v>
      </c>
      <c r="VZT600" s="2" t="s">
        <v>943</v>
      </c>
      <c r="VZU600" s="2" t="s">
        <v>943</v>
      </c>
      <c r="VZV600" s="2" t="s">
        <v>943</v>
      </c>
      <c r="VZW600" s="2" t="s">
        <v>943</v>
      </c>
      <c r="VZX600" s="2" t="s">
        <v>943</v>
      </c>
      <c r="VZY600" s="2" t="s">
        <v>943</v>
      </c>
      <c r="VZZ600" s="2" t="s">
        <v>943</v>
      </c>
      <c r="WAA600" s="2" t="s">
        <v>943</v>
      </c>
      <c r="WAB600" s="2" t="s">
        <v>943</v>
      </c>
      <c r="WAC600" s="2" t="s">
        <v>943</v>
      </c>
      <c r="WAD600" s="2" t="s">
        <v>943</v>
      </c>
      <c r="WAE600" s="2" t="s">
        <v>943</v>
      </c>
      <c r="WAF600" s="2" t="s">
        <v>943</v>
      </c>
      <c r="WAG600" s="2" t="s">
        <v>943</v>
      </c>
      <c r="WAH600" s="2" t="s">
        <v>943</v>
      </c>
      <c r="WAI600" s="2" t="s">
        <v>943</v>
      </c>
      <c r="WAJ600" s="2" t="s">
        <v>943</v>
      </c>
      <c r="WAK600" s="2" t="s">
        <v>943</v>
      </c>
      <c r="WAL600" s="2" t="s">
        <v>943</v>
      </c>
      <c r="WAM600" s="2" t="s">
        <v>943</v>
      </c>
      <c r="WAN600" s="2" t="s">
        <v>943</v>
      </c>
      <c r="WAO600" s="2" t="s">
        <v>943</v>
      </c>
      <c r="WAP600" s="2" t="s">
        <v>943</v>
      </c>
      <c r="WAQ600" s="2" t="s">
        <v>943</v>
      </c>
      <c r="WAR600" s="2" t="s">
        <v>943</v>
      </c>
      <c r="WAS600" s="2" t="s">
        <v>943</v>
      </c>
      <c r="WAT600" s="2" t="s">
        <v>943</v>
      </c>
      <c r="WAU600" s="2" t="s">
        <v>943</v>
      </c>
      <c r="WAV600" s="2" t="s">
        <v>943</v>
      </c>
      <c r="WAW600" s="2" t="s">
        <v>943</v>
      </c>
      <c r="WAX600" s="2" t="s">
        <v>943</v>
      </c>
      <c r="WAY600" s="2" t="s">
        <v>943</v>
      </c>
      <c r="WAZ600" s="2" t="s">
        <v>943</v>
      </c>
      <c r="WBA600" s="2" t="s">
        <v>943</v>
      </c>
      <c r="WBB600" s="2" t="s">
        <v>943</v>
      </c>
      <c r="WBC600" s="2" t="s">
        <v>943</v>
      </c>
      <c r="WBD600" s="2" t="s">
        <v>943</v>
      </c>
      <c r="WBE600" s="2" t="s">
        <v>943</v>
      </c>
      <c r="WBF600" s="2" t="s">
        <v>943</v>
      </c>
      <c r="WBG600" s="2" t="s">
        <v>943</v>
      </c>
      <c r="WBH600" s="2" t="s">
        <v>943</v>
      </c>
      <c r="WBI600" s="2" t="s">
        <v>943</v>
      </c>
      <c r="WBJ600" s="2" t="s">
        <v>943</v>
      </c>
      <c r="WBK600" s="2" t="s">
        <v>943</v>
      </c>
      <c r="WBL600" s="2" t="s">
        <v>943</v>
      </c>
      <c r="WBM600" s="2" t="s">
        <v>943</v>
      </c>
      <c r="WBN600" s="2" t="s">
        <v>943</v>
      </c>
      <c r="WBO600" s="2" t="s">
        <v>943</v>
      </c>
      <c r="WBP600" s="2" t="s">
        <v>943</v>
      </c>
      <c r="WBQ600" s="2" t="s">
        <v>943</v>
      </c>
      <c r="WBR600" s="2" t="s">
        <v>943</v>
      </c>
      <c r="WBS600" s="2" t="s">
        <v>943</v>
      </c>
      <c r="WBT600" s="2" t="s">
        <v>943</v>
      </c>
      <c r="WBU600" s="2" t="s">
        <v>943</v>
      </c>
      <c r="WBV600" s="2" t="s">
        <v>943</v>
      </c>
      <c r="WBW600" s="2" t="s">
        <v>943</v>
      </c>
      <c r="WBX600" s="2" t="s">
        <v>943</v>
      </c>
      <c r="WBY600" s="2" t="s">
        <v>943</v>
      </c>
      <c r="WBZ600" s="2" t="s">
        <v>943</v>
      </c>
      <c r="WCA600" s="2" t="s">
        <v>943</v>
      </c>
      <c r="WCB600" s="2" t="s">
        <v>943</v>
      </c>
      <c r="WCC600" s="2" t="s">
        <v>943</v>
      </c>
      <c r="WCD600" s="2" t="s">
        <v>943</v>
      </c>
      <c r="WCE600" s="2" t="s">
        <v>943</v>
      </c>
      <c r="WCF600" s="2" t="s">
        <v>943</v>
      </c>
      <c r="WCG600" s="2" t="s">
        <v>943</v>
      </c>
      <c r="WCH600" s="2" t="s">
        <v>943</v>
      </c>
      <c r="WCI600" s="2" t="s">
        <v>943</v>
      </c>
      <c r="WCJ600" s="2" t="s">
        <v>943</v>
      </c>
      <c r="WCK600" s="2" t="s">
        <v>943</v>
      </c>
      <c r="WCL600" s="2" t="s">
        <v>943</v>
      </c>
      <c r="WCM600" s="2" t="s">
        <v>943</v>
      </c>
      <c r="WCN600" s="2" t="s">
        <v>943</v>
      </c>
      <c r="WCO600" s="2" t="s">
        <v>943</v>
      </c>
      <c r="WCP600" s="2" t="s">
        <v>943</v>
      </c>
      <c r="WCQ600" s="2" t="s">
        <v>943</v>
      </c>
      <c r="WCR600" s="2" t="s">
        <v>943</v>
      </c>
      <c r="WCS600" s="2" t="s">
        <v>943</v>
      </c>
      <c r="WCT600" s="2" t="s">
        <v>943</v>
      </c>
      <c r="WCU600" s="2" t="s">
        <v>943</v>
      </c>
      <c r="WCV600" s="2" t="s">
        <v>943</v>
      </c>
      <c r="WCW600" s="2" t="s">
        <v>943</v>
      </c>
      <c r="WCX600" s="2" t="s">
        <v>943</v>
      </c>
      <c r="WCY600" s="2" t="s">
        <v>943</v>
      </c>
      <c r="WCZ600" s="2" t="s">
        <v>943</v>
      </c>
      <c r="WDA600" s="2" t="s">
        <v>943</v>
      </c>
      <c r="WDB600" s="2" t="s">
        <v>943</v>
      </c>
      <c r="WDC600" s="2" t="s">
        <v>943</v>
      </c>
      <c r="WDD600" s="2" t="s">
        <v>943</v>
      </c>
      <c r="WDE600" s="2" t="s">
        <v>943</v>
      </c>
      <c r="WDF600" s="2" t="s">
        <v>943</v>
      </c>
      <c r="WDG600" s="2" t="s">
        <v>943</v>
      </c>
      <c r="WDH600" s="2" t="s">
        <v>943</v>
      </c>
      <c r="WDI600" s="2" t="s">
        <v>943</v>
      </c>
      <c r="WDJ600" s="2" t="s">
        <v>943</v>
      </c>
      <c r="WDK600" s="2" t="s">
        <v>943</v>
      </c>
      <c r="WDL600" s="2" t="s">
        <v>943</v>
      </c>
      <c r="WDM600" s="2" t="s">
        <v>943</v>
      </c>
      <c r="WDN600" s="2" t="s">
        <v>943</v>
      </c>
      <c r="WDO600" s="2" t="s">
        <v>943</v>
      </c>
      <c r="WDP600" s="2" t="s">
        <v>943</v>
      </c>
      <c r="WDQ600" s="2" t="s">
        <v>943</v>
      </c>
      <c r="WDR600" s="2" t="s">
        <v>943</v>
      </c>
      <c r="WDS600" s="2" t="s">
        <v>943</v>
      </c>
      <c r="WDT600" s="2" t="s">
        <v>943</v>
      </c>
      <c r="WDU600" s="2" t="s">
        <v>943</v>
      </c>
      <c r="WDV600" s="2" t="s">
        <v>943</v>
      </c>
      <c r="WDW600" s="2" t="s">
        <v>943</v>
      </c>
      <c r="WDX600" s="2" t="s">
        <v>943</v>
      </c>
      <c r="WDY600" s="2" t="s">
        <v>943</v>
      </c>
      <c r="WDZ600" s="2" t="s">
        <v>943</v>
      </c>
      <c r="WEA600" s="2" t="s">
        <v>943</v>
      </c>
      <c r="WEB600" s="2" t="s">
        <v>943</v>
      </c>
      <c r="WEC600" s="2" t="s">
        <v>943</v>
      </c>
      <c r="WED600" s="2" t="s">
        <v>943</v>
      </c>
      <c r="WEE600" s="2" t="s">
        <v>943</v>
      </c>
      <c r="WEF600" s="2" t="s">
        <v>943</v>
      </c>
      <c r="WEG600" s="2" t="s">
        <v>943</v>
      </c>
      <c r="WEH600" s="2" t="s">
        <v>943</v>
      </c>
      <c r="WEI600" s="2" t="s">
        <v>943</v>
      </c>
      <c r="WEJ600" s="2" t="s">
        <v>943</v>
      </c>
      <c r="WEK600" s="2" t="s">
        <v>943</v>
      </c>
      <c r="WEL600" s="2" t="s">
        <v>943</v>
      </c>
      <c r="WEM600" s="2" t="s">
        <v>943</v>
      </c>
      <c r="WEN600" s="2" t="s">
        <v>943</v>
      </c>
      <c r="WEO600" s="2" t="s">
        <v>943</v>
      </c>
      <c r="WEP600" s="2" t="s">
        <v>943</v>
      </c>
      <c r="WEQ600" s="2" t="s">
        <v>943</v>
      </c>
      <c r="WER600" s="2" t="s">
        <v>943</v>
      </c>
      <c r="WES600" s="2" t="s">
        <v>943</v>
      </c>
      <c r="WET600" s="2" t="s">
        <v>943</v>
      </c>
      <c r="WEU600" s="2" t="s">
        <v>943</v>
      </c>
      <c r="WEV600" s="2" t="s">
        <v>943</v>
      </c>
      <c r="WEW600" s="2" t="s">
        <v>943</v>
      </c>
      <c r="WEX600" s="2" t="s">
        <v>943</v>
      </c>
      <c r="WEY600" s="2" t="s">
        <v>943</v>
      </c>
      <c r="WEZ600" s="2" t="s">
        <v>943</v>
      </c>
      <c r="WFA600" s="2" t="s">
        <v>943</v>
      </c>
      <c r="WFB600" s="2" t="s">
        <v>943</v>
      </c>
      <c r="WFC600" s="2" t="s">
        <v>943</v>
      </c>
      <c r="WFD600" s="2" t="s">
        <v>943</v>
      </c>
      <c r="WFE600" s="2" t="s">
        <v>943</v>
      </c>
      <c r="WFF600" s="2" t="s">
        <v>943</v>
      </c>
      <c r="WFG600" s="2" t="s">
        <v>943</v>
      </c>
      <c r="WFH600" s="2" t="s">
        <v>943</v>
      </c>
      <c r="WFI600" s="2" t="s">
        <v>943</v>
      </c>
      <c r="WFJ600" s="2" t="s">
        <v>943</v>
      </c>
      <c r="WFK600" s="2" t="s">
        <v>943</v>
      </c>
      <c r="WFL600" s="2" t="s">
        <v>943</v>
      </c>
      <c r="WFM600" s="2" t="s">
        <v>943</v>
      </c>
      <c r="WFN600" s="2" t="s">
        <v>943</v>
      </c>
      <c r="WFO600" s="2" t="s">
        <v>943</v>
      </c>
      <c r="WFP600" s="2" t="s">
        <v>943</v>
      </c>
      <c r="WFQ600" s="2" t="s">
        <v>943</v>
      </c>
      <c r="WFR600" s="2" t="s">
        <v>943</v>
      </c>
      <c r="WFS600" s="2" t="s">
        <v>943</v>
      </c>
      <c r="WFT600" s="2" t="s">
        <v>943</v>
      </c>
      <c r="WFU600" s="2" t="s">
        <v>943</v>
      </c>
      <c r="WFV600" s="2" t="s">
        <v>943</v>
      </c>
      <c r="WFW600" s="2" t="s">
        <v>943</v>
      </c>
      <c r="WFX600" s="2" t="s">
        <v>943</v>
      </c>
      <c r="WFY600" s="2" t="s">
        <v>943</v>
      </c>
      <c r="WFZ600" s="2" t="s">
        <v>943</v>
      </c>
      <c r="WGA600" s="2" t="s">
        <v>943</v>
      </c>
      <c r="WGB600" s="2" t="s">
        <v>943</v>
      </c>
      <c r="WGC600" s="2" t="s">
        <v>943</v>
      </c>
      <c r="WGD600" s="2" t="s">
        <v>943</v>
      </c>
      <c r="WGE600" s="2" t="s">
        <v>943</v>
      </c>
      <c r="WGF600" s="2" t="s">
        <v>943</v>
      </c>
      <c r="WGG600" s="2" t="s">
        <v>943</v>
      </c>
      <c r="WGH600" s="2" t="s">
        <v>943</v>
      </c>
      <c r="WGI600" s="2" t="s">
        <v>943</v>
      </c>
      <c r="WGJ600" s="2" t="s">
        <v>943</v>
      </c>
      <c r="WGK600" s="2" t="s">
        <v>943</v>
      </c>
      <c r="WGL600" s="2" t="s">
        <v>943</v>
      </c>
      <c r="WGM600" s="2" t="s">
        <v>943</v>
      </c>
      <c r="WGN600" s="2" t="s">
        <v>943</v>
      </c>
      <c r="WGO600" s="2" t="s">
        <v>943</v>
      </c>
      <c r="WGP600" s="2" t="s">
        <v>943</v>
      </c>
      <c r="WGQ600" s="2" t="s">
        <v>943</v>
      </c>
      <c r="WGR600" s="2" t="s">
        <v>943</v>
      </c>
      <c r="WGS600" s="2" t="s">
        <v>943</v>
      </c>
      <c r="WGT600" s="2" t="s">
        <v>943</v>
      </c>
      <c r="WGU600" s="2" t="s">
        <v>943</v>
      </c>
      <c r="WGV600" s="2" t="s">
        <v>943</v>
      </c>
      <c r="WGW600" s="2" t="s">
        <v>943</v>
      </c>
      <c r="WGX600" s="2" t="s">
        <v>943</v>
      </c>
      <c r="WGY600" s="2" t="s">
        <v>943</v>
      </c>
      <c r="WGZ600" s="2" t="s">
        <v>943</v>
      </c>
      <c r="WHA600" s="2" t="s">
        <v>943</v>
      </c>
      <c r="WHB600" s="2" t="s">
        <v>943</v>
      </c>
      <c r="WHC600" s="2" t="s">
        <v>943</v>
      </c>
      <c r="WHD600" s="2" t="s">
        <v>943</v>
      </c>
      <c r="WHE600" s="2" t="s">
        <v>943</v>
      </c>
      <c r="WHF600" s="2" t="s">
        <v>943</v>
      </c>
      <c r="WHG600" s="2" t="s">
        <v>943</v>
      </c>
      <c r="WHH600" s="2" t="s">
        <v>943</v>
      </c>
      <c r="WHI600" s="2" t="s">
        <v>943</v>
      </c>
      <c r="WHJ600" s="2" t="s">
        <v>943</v>
      </c>
      <c r="WHK600" s="2" t="s">
        <v>943</v>
      </c>
      <c r="WHL600" s="2" t="s">
        <v>943</v>
      </c>
      <c r="WHM600" s="2" t="s">
        <v>943</v>
      </c>
      <c r="WHN600" s="2" t="s">
        <v>943</v>
      </c>
      <c r="WHO600" s="2" t="s">
        <v>943</v>
      </c>
      <c r="WHP600" s="2" t="s">
        <v>943</v>
      </c>
      <c r="WHQ600" s="2" t="s">
        <v>943</v>
      </c>
      <c r="WHR600" s="2" t="s">
        <v>943</v>
      </c>
      <c r="WHS600" s="2" t="s">
        <v>943</v>
      </c>
      <c r="WHT600" s="2" t="s">
        <v>943</v>
      </c>
      <c r="WHU600" s="2" t="s">
        <v>943</v>
      </c>
      <c r="WHV600" s="2" t="s">
        <v>943</v>
      </c>
      <c r="WHW600" s="2" t="s">
        <v>943</v>
      </c>
      <c r="WHX600" s="2" t="s">
        <v>943</v>
      </c>
      <c r="WHY600" s="2" t="s">
        <v>943</v>
      </c>
      <c r="WHZ600" s="2" t="s">
        <v>943</v>
      </c>
      <c r="WIA600" s="2" t="s">
        <v>943</v>
      </c>
      <c r="WIB600" s="2" t="s">
        <v>943</v>
      </c>
      <c r="WIC600" s="2" t="s">
        <v>943</v>
      </c>
      <c r="WID600" s="2" t="s">
        <v>943</v>
      </c>
      <c r="WIE600" s="2" t="s">
        <v>943</v>
      </c>
      <c r="WIF600" s="2" t="s">
        <v>943</v>
      </c>
      <c r="WIG600" s="2" t="s">
        <v>943</v>
      </c>
      <c r="WIH600" s="2" t="s">
        <v>943</v>
      </c>
      <c r="WII600" s="2" t="s">
        <v>943</v>
      </c>
      <c r="WIJ600" s="2" t="s">
        <v>943</v>
      </c>
      <c r="WIK600" s="2" t="s">
        <v>943</v>
      </c>
      <c r="WIL600" s="2" t="s">
        <v>943</v>
      </c>
      <c r="WIM600" s="2" t="s">
        <v>943</v>
      </c>
      <c r="WIN600" s="2" t="s">
        <v>943</v>
      </c>
      <c r="WIO600" s="2" t="s">
        <v>943</v>
      </c>
      <c r="WIP600" s="2" t="s">
        <v>943</v>
      </c>
      <c r="WIQ600" s="2" t="s">
        <v>943</v>
      </c>
      <c r="WIR600" s="2" t="s">
        <v>943</v>
      </c>
      <c r="WIS600" s="2" t="s">
        <v>943</v>
      </c>
      <c r="WIT600" s="2" t="s">
        <v>943</v>
      </c>
      <c r="WIU600" s="2" t="s">
        <v>943</v>
      </c>
      <c r="WIV600" s="2" t="s">
        <v>943</v>
      </c>
      <c r="WIW600" s="2" t="s">
        <v>943</v>
      </c>
      <c r="WIX600" s="2" t="s">
        <v>943</v>
      </c>
      <c r="WIY600" s="2" t="s">
        <v>943</v>
      </c>
      <c r="WIZ600" s="2" t="s">
        <v>943</v>
      </c>
      <c r="WJA600" s="2" t="s">
        <v>943</v>
      </c>
      <c r="WJB600" s="2" t="s">
        <v>943</v>
      </c>
      <c r="WJC600" s="2" t="s">
        <v>943</v>
      </c>
      <c r="WJD600" s="2" t="s">
        <v>943</v>
      </c>
      <c r="WJE600" s="2" t="s">
        <v>943</v>
      </c>
      <c r="WJF600" s="2" t="s">
        <v>943</v>
      </c>
      <c r="WJG600" s="2" t="s">
        <v>943</v>
      </c>
      <c r="WJH600" s="2" t="s">
        <v>943</v>
      </c>
      <c r="WJI600" s="2" t="s">
        <v>943</v>
      </c>
      <c r="WJJ600" s="2" t="s">
        <v>943</v>
      </c>
      <c r="WJK600" s="2" t="s">
        <v>943</v>
      </c>
      <c r="WJL600" s="2" t="s">
        <v>943</v>
      </c>
      <c r="WJM600" s="2" t="s">
        <v>943</v>
      </c>
      <c r="WJN600" s="2" t="s">
        <v>943</v>
      </c>
      <c r="WJO600" s="2" t="s">
        <v>943</v>
      </c>
      <c r="WJP600" s="2" t="s">
        <v>943</v>
      </c>
      <c r="WJQ600" s="2" t="s">
        <v>943</v>
      </c>
      <c r="WJR600" s="2" t="s">
        <v>943</v>
      </c>
      <c r="WJS600" s="2" t="s">
        <v>943</v>
      </c>
      <c r="WJT600" s="2" t="s">
        <v>943</v>
      </c>
      <c r="WJU600" s="2" t="s">
        <v>943</v>
      </c>
      <c r="WJV600" s="2" t="s">
        <v>943</v>
      </c>
      <c r="WJW600" s="2" t="s">
        <v>943</v>
      </c>
      <c r="WJX600" s="2" t="s">
        <v>943</v>
      </c>
      <c r="WJY600" s="2" t="s">
        <v>943</v>
      </c>
      <c r="WJZ600" s="2" t="s">
        <v>943</v>
      </c>
      <c r="WKA600" s="2" t="s">
        <v>943</v>
      </c>
      <c r="WKB600" s="2" t="s">
        <v>943</v>
      </c>
      <c r="WKC600" s="2" t="s">
        <v>943</v>
      </c>
      <c r="WKD600" s="2" t="s">
        <v>943</v>
      </c>
      <c r="WKE600" s="2" t="s">
        <v>943</v>
      </c>
      <c r="WKF600" s="2" t="s">
        <v>943</v>
      </c>
      <c r="WKG600" s="2" t="s">
        <v>943</v>
      </c>
      <c r="WKH600" s="2" t="s">
        <v>943</v>
      </c>
      <c r="WKI600" s="2" t="s">
        <v>943</v>
      </c>
      <c r="WKJ600" s="2" t="s">
        <v>943</v>
      </c>
      <c r="WKK600" s="2" t="s">
        <v>943</v>
      </c>
      <c r="WKL600" s="2" t="s">
        <v>943</v>
      </c>
      <c r="WKM600" s="2" t="s">
        <v>943</v>
      </c>
      <c r="WKN600" s="2" t="s">
        <v>943</v>
      </c>
      <c r="WKO600" s="2" t="s">
        <v>943</v>
      </c>
      <c r="WKP600" s="2" t="s">
        <v>943</v>
      </c>
      <c r="WKQ600" s="2" t="s">
        <v>943</v>
      </c>
      <c r="WKR600" s="2" t="s">
        <v>943</v>
      </c>
      <c r="WKS600" s="2" t="s">
        <v>943</v>
      </c>
      <c r="WKT600" s="2" t="s">
        <v>943</v>
      </c>
      <c r="WKU600" s="2" t="s">
        <v>943</v>
      </c>
      <c r="WKV600" s="2" t="s">
        <v>943</v>
      </c>
      <c r="WKW600" s="2" t="s">
        <v>943</v>
      </c>
      <c r="WKX600" s="2" t="s">
        <v>943</v>
      </c>
      <c r="WKY600" s="2" t="s">
        <v>943</v>
      </c>
      <c r="WKZ600" s="2" t="s">
        <v>943</v>
      </c>
      <c r="WLA600" s="2" t="s">
        <v>943</v>
      </c>
      <c r="WLB600" s="2" t="s">
        <v>943</v>
      </c>
      <c r="WLC600" s="2" t="s">
        <v>943</v>
      </c>
      <c r="WLD600" s="2" t="s">
        <v>943</v>
      </c>
      <c r="WLE600" s="2" t="s">
        <v>943</v>
      </c>
      <c r="WLF600" s="2" t="s">
        <v>943</v>
      </c>
      <c r="WLG600" s="2" t="s">
        <v>943</v>
      </c>
      <c r="WLH600" s="2" t="s">
        <v>943</v>
      </c>
      <c r="WLI600" s="2" t="s">
        <v>943</v>
      </c>
      <c r="WLJ600" s="2" t="s">
        <v>943</v>
      </c>
      <c r="WLK600" s="2" t="s">
        <v>943</v>
      </c>
      <c r="WLL600" s="2" t="s">
        <v>943</v>
      </c>
      <c r="WLM600" s="2" t="s">
        <v>943</v>
      </c>
      <c r="WLN600" s="2" t="s">
        <v>943</v>
      </c>
      <c r="WLO600" s="2" t="s">
        <v>943</v>
      </c>
      <c r="WLP600" s="2" t="s">
        <v>943</v>
      </c>
      <c r="WLQ600" s="2" t="s">
        <v>943</v>
      </c>
      <c r="WLR600" s="2" t="s">
        <v>943</v>
      </c>
      <c r="WLS600" s="2" t="s">
        <v>943</v>
      </c>
      <c r="WLT600" s="2" t="s">
        <v>943</v>
      </c>
      <c r="WLU600" s="2" t="s">
        <v>943</v>
      </c>
      <c r="WLV600" s="2" t="s">
        <v>943</v>
      </c>
      <c r="WLW600" s="2" t="s">
        <v>943</v>
      </c>
      <c r="WLX600" s="2" t="s">
        <v>943</v>
      </c>
      <c r="WLY600" s="2" t="s">
        <v>943</v>
      </c>
      <c r="WLZ600" s="2" t="s">
        <v>943</v>
      </c>
      <c r="WMA600" s="2" t="s">
        <v>943</v>
      </c>
      <c r="WMB600" s="2" t="s">
        <v>943</v>
      </c>
      <c r="WMC600" s="2" t="s">
        <v>943</v>
      </c>
      <c r="WMD600" s="2" t="s">
        <v>943</v>
      </c>
      <c r="WME600" s="2" t="s">
        <v>943</v>
      </c>
      <c r="WMF600" s="2" t="s">
        <v>943</v>
      </c>
      <c r="WMG600" s="2" t="s">
        <v>943</v>
      </c>
      <c r="WMH600" s="2" t="s">
        <v>943</v>
      </c>
      <c r="WMI600" s="2" t="s">
        <v>943</v>
      </c>
      <c r="WMJ600" s="2" t="s">
        <v>943</v>
      </c>
      <c r="WMK600" s="2" t="s">
        <v>943</v>
      </c>
      <c r="WML600" s="2" t="s">
        <v>943</v>
      </c>
      <c r="WMM600" s="2" t="s">
        <v>943</v>
      </c>
      <c r="WMN600" s="2" t="s">
        <v>943</v>
      </c>
      <c r="WMO600" s="2" t="s">
        <v>943</v>
      </c>
      <c r="WMP600" s="2" t="s">
        <v>943</v>
      </c>
      <c r="WMQ600" s="2" t="s">
        <v>943</v>
      </c>
      <c r="WMR600" s="2" t="s">
        <v>943</v>
      </c>
      <c r="WMS600" s="2" t="s">
        <v>943</v>
      </c>
      <c r="WMT600" s="2" t="s">
        <v>943</v>
      </c>
      <c r="WMU600" s="2" t="s">
        <v>943</v>
      </c>
      <c r="WMV600" s="2" t="s">
        <v>943</v>
      </c>
      <c r="WMW600" s="2" t="s">
        <v>943</v>
      </c>
      <c r="WMX600" s="2" t="s">
        <v>943</v>
      </c>
      <c r="WMY600" s="2" t="s">
        <v>943</v>
      </c>
      <c r="WMZ600" s="2" t="s">
        <v>943</v>
      </c>
      <c r="WNA600" s="2" t="s">
        <v>943</v>
      </c>
      <c r="WNB600" s="2" t="s">
        <v>943</v>
      </c>
      <c r="WNC600" s="2" t="s">
        <v>943</v>
      </c>
      <c r="WND600" s="2" t="s">
        <v>943</v>
      </c>
      <c r="WNE600" s="2" t="s">
        <v>943</v>
      </c>
      <c r="WNF600" s="2" t="s">
        <v>943</v>
      </c>
      <c r="WNG600" s="2" t="s">
        <v>943</v>
      </c>
      <c r="WNH600" s="2" t="s">
        <v>943</v>
      </c>
      <c r="WNI600" s="2" t="s">
        <v>943</v>
      </c>
      <c r="WNJ600" s="2" t="s">
        <v>943</v>
      </c>
      <c r="WNK600" s="2" t="s">
        <v>943</v>
      </c>
      <c r="WNL600" s="2" t="s">
        <v>943</v>
      </c>
      <c r="WNM600" s="2" t="s">
        <v>943</v>
      </c>
      <c r="WNN600" s="2" t="s">
        <v>943</v>
      </c>
      <c r="WNO600" s="2" t="s">
        <v>943</v>
      </c>
      <c r="WNP600" s="2" t="s">
        <v>943</v>
      </c>
      <c r="WNQ600" s="2" t="s">
        <v>943</v>
      </c>
      <c r="WNR600" s="2" t="s">
        <v>943</v>
      </c>
      <c r="WNS600" s="2" t="s">
        <v>943</v>
      </c>
      <c r="WNT600" s="2" t="s">
        <v>943</v>
      </c>
      <c r="WNU600" s="2" t="s">
        <v>943</v>
      </c>
      <c r="WNV600" s="2" t="s">
        <v>943</v>
      </c>
      <c r="WNW600" s="2" t="s">
        <v>943</v>
      </c>
      <c r="WNX600" s="2" t="s">
        <v>943</v>
      </c>
      <c r="WNY600" s="2" t="s">
        <v>943</v>
      </c>
      <c r="WNZ600" s="2" t="s">
        <v>943</v>
      </c>
      <c r="WOA600" s="2" t="s">
        <v>943</v>
      </c>
      <c r="WOB600" s="2" t="s">
        <v>943</v>
      </c>
      <c r="WOC600" s="2" t="s">
        <v>943</v>
      </c>
      <c r="WOD600" s="2" t="s">
        <v>943</v>
      </c>
      <c r="WOE600" s="2" t="s">
        <v>943</v>
      </c>
      <c r="WOF600" s="2" t="s">
        <v>943</v>
      </c>
      <c r="WOG600" s="2" t="s">
        <v>943</v>
      </c>
      <c r="WOH600" s="2" t="s">
        <v>943</v>
      </c>
      <c r="WOI600" s="2" t="s">
        <v>943</v>
      </c>
      <c r="WOJ600" s="2" t="s">
        <v>943</v>
      </c>
      <c r="WOK600" s="2" t="s">
        <v>943</v>
      </c>
      <c r="WOL600" s="2" t="s">
        <v>943</v>
      </c>
      <c r="WOM600" s="2" t="s">
        <v>943</v>
      </c>
      <c r="WON600" s="2" t="s">
        <v>943</v>
      </c>
      <c r="WOO600" s="2" t="s">
        <v>943</v>
      </c>
      <c r="WOP600" s="2" t="s">
        <v>943</v>
      </c>
      <c r="WOQ600" s="2" t="s">
        <v>943</v>
      </c>
      <c r="WOR600" s="2" t="s">
        <v>943</v>
      </c>
      <c r="WOS600" s="2" t="s">
        <v>943</v>
      </c>
      <c r="WOT600" s="2" t="s">
        <v>943</v>
      </c>
      <c r="WOU600" s="2" t="s">
        <v>943</v>
      </c>
      <c r="WOV600" s="2" t="s">
        <v>943</v>
      </c>
      <c r="WOW600" s="2" t="s">
        <v>943</v>
      </c>
      <c r="WOX600" s="2" t="s">
        <v>943</v>
      </c>
      <c r="WOY600" s="2" t="s">
        <v>943</v>
      </c>
      <c r="WOZ600" s="2" t="s">
        <v>943</v>
      </c>
      <c r="WPA600" s="2" t="s">
        <v>943</v>
      </c>
      <c r="WPB600" s="2" t="s">
        <v>943</v>
      </c>
      <c r="WPC600" s="2" t="s">
        <v>943</v>
      </c>
      <c r="WPD600" s="2" t="s">
        <v>943</v>
      </c>
      <c r="WPE600" s="2" t="s">
        <v>943</v>
      </c>
      <c r="WPF600" s="2" t="s">
        <v>943</v>
      </c>
      <c r="WPG600" s="2" t="s">
        <v>943</v>
      </c>
      <c r="WPH600" s="2" t="s">
        <v>943</v>
      </c>
      <c r="WPI600" s="2" t="s">
        <v>943</v>
      </c>
      <c r="WPJ600" s="2" t="s">
        <v>943</v>
      </c>
      <c r="WPK600" s="2" t="s">
        <v>943</v>
      </c>
      <c r="WPL600" s="2" t="s">
        <v>943</v>
      </c>
      <c r="WPM600" s="2" t="s">
        <v>943</v>
      </c>
      <c r="WPN600" s="2" t="s">
        <v>943</v>
      </c>
      <c r="WPO600" s="2" t="s">
        <v>943</v>
      </c>
      <c r="WPP600" s="2" t="s">
        <v>943</v>
      </c>
      <c r="WPQ600" s="2" t="s">
        <v>943</v>
      </c>
      <c r="WPR600" s="2" t="s">
        <v>943</v>
      </c>
      <c r="WPS600" s="2" t="s">
        <v>943</v>
      </c>
      <c r="WPT600" s="2" t="s">
        <v>943</v>
      </c>
      <c r="WPU600" s="2" t="s">
        <v>943</v>
      </c>
      <c r="WPV600" s="2" t="s">
        <v>943</v>
      </c>
      <c r="WPW600" s="2" t="s">
        <v>943</v>
      </c>
      <c r="WPX600" s="2" t="s">
        <v>943</v>
      </c>
      <c r="WPY600" s="2" t="s">
        <v>943</v>
      </c>
      <c r="WPZ600" s="2" t="s">
        <v>943</v>
      </c>
      <c r="WQA600" s="2" t="s">
        <v>943</v>
      </c>
      <c r="WQB600" s="2" t="s">
        <v>943</v>
      </c>
      <c r="WQC600" s="2" t="s">
        <v>943</v>
      </c>
      <c r="WQD600" s="2" t="s">
        <v>943</v>
      </c>
      <c r="WQE600" s="2" t="s">
        <v>943</v>
      </c>
      <c r="WQF600" s="2" t="s">
        <v>943</v>
      </c>
      <c r="WQG600" s="2" t="s">
        <v>943</v>
      </c>
      <c r="WQH600" s="2" t="s">
        <v>943</v>
      </c>
      <c r="WQI600" s="2" t="s">
        <v>943</v>
      </c>
      <c r="WQJ600" s="2" t="s">
        <v>943</v>
      </c>
      <c r="WQK600" s="2" t="s">
        <v>943</v>
      </c>
      <c r="WQL600" s="2" t="s">
        <v>943</v>
      </c>
      <c r="WQM600" s="2" t="s">
        <v>943</v>
      </c>
      <c r="WQN600" s="2" t="s">
        <v>943</v>
      </c>
      <c r="WQO600" s="2" t="s">
        <v>943</v>
      </c>
      <c r="WQP600" s="2" t="s">
        <v>943</v>
      </c>
      <c r="WQQ600" s="2" t="s">
        <v>943</v>
      </c>
      <c r="WQR600" s="2" t="s">
        <v>943</v>
      </c>
      <c r="WQS600" s="2" t="s">
        <v>943</v>
      </c>
      <c r="WQT600" s="2" t="s">
        <v>943</v>
      </c>
      <c r="WQU600" s="2" t="s">
        <v>943</v>
      </c>
      <c r="WQV600" s="2" t="s">
        <v>943</v>
      </c>
      <c r="WQW600" s="2" t="s">
        <v>943</v>
      </c>
      <c r="WQX600" s="2" t="s">
        <v>943</v>
      </c>
      <c r="WQY600" s="2" t="s">
        <v>943</v>
      </c>
      <c r="WQZ600" s="2" t="s">
        <v>943</v>
      </c>
      <c r="WRA600" s="2" t="s">
        <v>943</v>
      </c>
      <c r="WRB600" s="2" t="s">
        <v>943</v>
      </c>
      <c r="WRC600" s="2" t="s">
        <v>943</v>
      </c>
      <c r="WRD600" s="2" t="s">
        <v>943</v>
      </c>
      <c r="WRE600" s="2" t="s">
        <v>943</v>
      </c>
      <c r="WRF600" s="2" t="s">
        <v>943</v>
      </c>
      <c r="WRG600" s="2" t="s">
        <v>943</v>
      </c>
      <c r="WRH600" s="2" t="s">
        <v>943</v>
      </c>
      <c r="WRI600" s="2" t="s">
        <v>943</v>
      </c>
      <c r="WRJ600" s="2" t="s">
        <v>943</v>
      </c>
      <c r="WRK600" s="2" t="s">
        <v>943</v>
      </c>
      <c r="WRL600" s="2" t="s">
        <v>943</v>
      </c>
      <c r="WRM600" s="2" t="s">
        <v>943</v>
      </c>
      <c r="WRN600" s="2" t="s">
        <v>943</v>
      </c>
      <c r="WRO600" s="2" t="s">
        <v>943</v>
      </c>
      <c r="WRP600" s="2" t="s">
        <v>943</v>
      </c>
      <c r="WRQ600" s="2" t="s">
        <v>943</v>
      </c>
      <c r="WRR600" s="2" t="s">
        <v>943</v>
      </c>
      <c r="WRS600" s="2" t="s">
        <v>943</v>
      </c>
      <c r="WRT600" s="2" t="s">
        <v>943</v>
      </c>
      <c r="WRU600" s="2" t="s">
        <v>943</v>
      </c>
      <c r="WRV600" s="2" t="s">
        <v>943</v>
      </c>
      <c r="WRW600" s="2" t="s">
        <v>943</v>
      </c>
      <c r="WRX600" s="2" t="s">
        <v>943</v>
      </c>
      <c r="WRY600" s="2" t="s">
        <v>943</v>
      </c>
      <c r="WRZ600" s="2" t="s">
        <v>943</v>
      </c>
      <c r="WSA600" s="2" t="s">
        <v>943</v>
      </c>
      <c r="WSB600" s="2" t="s">
        <v>943</v>
      </c>
      <c r="WSC600" s="2" t="s">
        <v>943</v>
      </c>
      <c r="WSD600" s="2" t="s">
        <v>943</v>
      </c>
      <c r="WSE600" s="2" t="s">
        <v>943</v>
      </c>
      <c r="WSF600" s="2" t="s">
        <v>943</v>
      </c>
      <c r="WSG600" s="2" t="s">
        <v>943</v>
      </c>
      <c r="WSH600" s="2" t="s">
        <v>943</v>
      </c>
      <c r="WSI600" s="2" t="s">
        <v>943</v>
      </c>
      <c r="WSJ600" s="2" t="s">
        <v>943</v>
      </c>
      <c r="WSK600" s="2" t="s">
        <v>943</v>
      </c>
      <c r="WSL600" s="2" t="s">
        <v>943</v>
      </c>
      <c r="WSM600" s="2" t="s">
        <v>943</v>
      </c>
      <c r="WSN600" s="2" t="s">
        <v>943</v>
      </c>
      <c r="WSO600" s="2" t="s">
        <v>943</v>
      </c>
      <c r="WSP600" s="2" t="s">
        <v>943</v>
      </c>
      <c r="WSQ600" s="2" t="s">
        <v>943</v>
      </c>
      <c r="WSR600" s="2" t="s">
        <v>943</v>
      </c>
      <c r="WSS600" s="2" t="s">
        <v>943</v>
      </c>
      <c r="WST600" s="2" t="s">
        <v>943</v>
      </c>
      <c r="WSU600" s="2" t="s">
        <v>943</v>
      </c>
      <c r="WSV600" s="2" t="s">
        <v>943</v>
      </c>
      <c r="WSW600" s="2" t="s">
        <v>943</v>
      </c>
      <c r="WSX600" s="2" t="s">
        <v>943</v>
      </c>
      <c r="WSY600" s="2" t="s">
        <v>943</v>
      </c>
      <c r="WSZ600" s="2" t="s">
        <v>943</v>
      </c>
      <c r="WTA600" s="2" t="s">
        <v>943</v>
      </c>
      <c r="WTB600" s="2" t="s">
        <v>943</v>
      </c>
      <c r="WTC600" s="2" t="s">
        <v>943</v>
      </c>
      <c r="WTD600" s="2" t="s">
        <v>943</v>
      </c>
      <c r="WTE600" s="2" t="s">
        <v>943</v>
      </c>
      <c r="WTF600" s="2" t="s">
        <v>943</v>
      </c>
      <c r="WTG600" s="2" t="s">
        <v>943</v>
      </c>
      <c r="WTH600" s="2" t="s">
        <v>943</v>
      </c>
      <c r="WTI600" s="2" t="s">
        <v>943</v>
      </c>
      <c r="WTJ600" s="2" t="s">
        <v>943</v>
      </c>
      <c r="WTK600" s="2" t="s">
        <v>943</v>
      </c>
      <c r="WTL600" s="2" t="s">
        <v>943</v>
      </c>
      <c r="WTM600" s="2" t="s">
        <v>943</v>
      </c>
      <c r="WTN600" s="2" t="s">
        <v>943</v>
      </c>
      <c r="WTO600" s="2" t="s">
        <v>943</v>
      </c>
      <c r="WTP600" s="2" t="s">
        <v>943</v>
      </c>
      <c r="WTQ600" s="2" t="s">
        <v>943</v>
      </c>
      <c r="WTR600" s="2" t="s">
        <v>943</v>
      </c>
      <c r="WTS600" s="2" t="s">
        <v>943</v>
      </c>
      <c r="WTT600" s="2" t="s">
        <v>943</v>
      </c>
      <c r="WTU600" s="2" t="s">
        <v>943</v>
      </c>
      <c r="WTV600" s="2" t="s">
        <v>943</v>
      </c>
      <c r="WTW600" s="2" t="s">
        <v>943</v>
      </c>
      <c r="WTX600" s="2" t="s">
        <v>943</v>
      </c>
      <c r="WTY600" s="2" t="s">
        <v>943</v>
      </c>
      <c r="WTZ600" s="2" t="s">
        <v>943</v>
      </c>
      <c r="WUA600" s="2" t="s">
        <v>943</v>
      </c>
      <c r="WUB600" s="2" t="s">
        <v>943</v>
      </c>
      <c r="WUC600" s="2" t="s">
        <v>943</v>
      </c>
      <c r="WUD600" s="2" t="s">
        <v>943</v>
      </c>
      <c r="WUE600" s="2" t="s">
        <v>943</v>
      </c>
      <c r="WUF600" s="2" t="s">
        <v>943</v>
      </c>
      <c r="WUG600" s="2" t="s">
        <v>943</v>
      </c>
      <c r="WUH600" s="2" t="s">
        <v>943</v>
      </c>
      <c r="WUI600" s="2" t="s">
        <v>943</v>
      </c>
      <c r="WUJ600" s="2" t="s">
        <v>943</v>
      </c>
      <c r="WUK600" s="2" t="s">
        <v>943</v>
      </c>
      <c r="WUL600" s="2" t="s">
        <v>943</v>
      </c>
      <c r="WUM600" s="2" t="s">
        <v>943</v>
      </c>
      <c r="WUN600" s="2" t="s">
        <v>943</v>
      </c>
      <c r="WUO600" s="2" t="s">
        <v>943</v>
      </c>
      <c r="WUP600" s="2" t="s">
        <v>943</v>
      </c>
      <c r="WUQ600" s="2" t="s">
        <v>943</v>
      </c>
      <c r="WUR600" s="2" t="s">
        <v>943</v>
      </c>
      <c r="WUS600" s="2" t="s">
        <v>943</v>
      </c>
      <c r="WUT600" s="2" t="s">
        <v>943</v>
      </c>
      <c r="WUU600" s="2" t="s">
        <v>943</v>
      </c>
      <c r="WUV600" s="2" t="s">
        <v>943</v>
      </c>
      <c r="WUW600" s="2" t="s">
        <v>943</v>
      </c>
      <c r="WUX600" s="2" t="s">
        <v>943</v>
      </c>
      <c r="WUY600" s="2" t="s">
        <v>943</v>
      </c>
      <c r="WUZ600" s="2" t="s">
        <v>943</v>
      </c>
      <c r="WVA600" s="2" t="s">
        <v>943</v>
      </c>
      <c r="WVB600" s="2" t="s">
        <v>943</v>
      </c>
      <c r="WVC600" s="2" t="s">
        <v>943</v>
      </c>
      <c r="WVD600" s="2" t="s">
        <v>943</v>
      </c>
      <c r="WVE600" s="2" t="s">
        <v>943</v>
      </c>
      <c r="WVF600" s="2" t="s">
        <v>943</v>
      </c>
      <c r="WVG600" s="2" t="s">
        <v>943</v>
      </c>
      <c r="WVH600" s="2" t="s">
        <v>943</v>
      </c>
      <c r="WVI600" s="2" t="s">
        <v>943</v>
      </c>
      <c r="WVJ600" s="2" t="s">
        <v>943</v>
      </c>
      <c r="WVK600" s="2" t="s">
        <v>943</v>
      </c>
      <c r="WVL600" s="2" t="s">
        <v>943</v>
      </c>
      <c r="WVM600" s="2" t="s">
        <v>943</v>
      </c>
      <c r="WVN600" s="2" t="s">
        <v>943</v>
      </c>
      <c r="WVO600" s="2" t="s">
        <v>943</v>
      </c>
      <c r="WVP600" s="2" t="s">
        <v>943</v>
      </c>
      <c r="WVQ600" s="2" t="s">
        <v>943</v>
      </c>
      <c r="WVR600" s="2" t="s">
        <v>943</v>
      </c>
      <c r="WVS600" s="2" t="s">
        <v>943</v>
      </c>
      <c r="WVT600" s="2" t="s">
        <v>943</v>
      </c>
      <c r="WVU600" s="2" t="s">
        <v>943</v>
      </c>
      <c r="WVV600" s="2" t="s">
        <v>943</v>
      </c>
      <c r="WVW600" s="2" t="s">
        <v>943</v>
      </c>
      <c r="WVX600" s="2" t="s">
        <v>943</v>
      </c>
      <c r="WVY600" s="2" t="s">
        <v>943</v>
      </c>
      <c r="WVZ600" s="2" t="s">
        <v>943</v>
      </c>
      <c r="WWA600" s="2" t="s">
        <v>943</v>
      </c>
      <c r="WWB600" s="2" t="s">
        <v>943</v>
      </c>
      <c r="WWC600" s="2" t="s">
        <v>943</v>
      </c>
      <c r="WWD600" s="2" t="s">
        <v>943</v>
      </c>
      <c r="WWE600" s="2" t="s">
        <v>943</v>
      </c>
      <c r="WWF600" s="2" t="s">
        <v>943</v>
      </c>
      <c r="WWG600" s="2" t="s">
        <v>943</v>
      </c>
      <c r="WWH600" s="2" t="s">
        <v>943</v>
      </c>
      <c r="WWI600" s="2" t="s">
        <v>943</v>
      </c>
      <c r="WWJ600" s="2" t="s">
        <v>943</v>
      </c>
      <c r="WWK600" s="2" t="s">
        <v>943</v>
      </c>
      <c r="WWL600" s="2" t="s">
        <v>943</v>
      </c>
      <c r="WWM600" s="2" t="s">
        <v>943</v>
      </c>
      <c r="WWN600" s="2" t="s">
        <v>943</v>
      </c>
      <c r="WWO600" s="2" t="s">
        <v>943</v>
      </c>
      <c r="WWP600" s="2" t="s">
        <v>943</v>
      </c>
      <c r="WWQ600" s="2" t="s">
        <v>943</v>
      </c>
      <c r="WWR600" s="2" t="s">
        <v>943</v>
      </c>
      <c r="WWS600" s="2" t="s">
        <v>943</v>
      </c>
      <c r="WWT600" s="2" t="s">
        <v>943</v>
      </c>
      <c r="WWU600" s="2" t="s">
        <v>943</v>
      </c>
      <c r="WWV600" s="2" t="s">
        <v>943</v>
      </c>
      <c r="WWW600" s="2" t="s">
        <v>943</v>
      </c>
      <c r="WWX600" s="2" t="s">
        <v>943</v>
      </c>
      <c r="WWY600" s="2" t="s">
        <v>943</v>
      </c>
      <c r="WWZ600" s="2" t="s">
        <v>943</v>
      </c>
      <c r="WXA600" s="2" t="s">
        <v>943</v>
      </c>
      <c r="WXB600" s="2" t="s">
        <v>943</v>
      </c>
      <c r="WXC600" s="2" t="s">
        <v>943</v>
      </c>
      <c r="WXD600" s="2" t="s">
        <v>943</v>
      </c>
      <c r="WXE600" s="2" t="s">
        <v>943</v>
      </c>
      <c r="WXF600" s="2" t="s">
        <v>943</v>
      </c>
      <c r="WXG600" s="2" t="s">
        <v>943</v>
      </c>
      <c r="WXH600" s="2" t="s">
        <v>943</v>
      </c>
      <c r="WXI600" s="2" t="s">
        <v>943</v>
      </c>
      <c r="WXJ600" s="2" t="s">
        <v>943</v>
      </c>
      <c r="WXK600" s="2" t="s">
        <v>943</v>
      </c>
      <c r="WXL600" s="2" t="s">
        <v>943</v>
      </c>
      <c r="WXM600" s="2" t="s">
        <v>943</v>
      </c>
      <c r="WXN600" s="2" t="s">
        <v>943</v>
      </c>
      <c r="WXO600" s="2" t="s">
        <v>943</v>
      </c>
      <c r="WXP600" s="2" t="s">
        <v>943</v>
      </c>
      <c r="WXQ600" s="2" t="s">
        <v>943</v>
      </c>
      <c r="WXR600" s="2" t="s">
        <v>943</v>
      </c>
      <c r="WXS600" s="2" t="s">
        <v>943</v>
      </c>
      <c r="WXT600" s="2" t="s">
        <v>943</v>
      </c>
      <c r="WXU600" s="2" t="s">
        <v>943</v>
      </c>
      <c r="WXV600" s="2" t="s">
        <v>943</v>
      </c>
      <c r="WXW600" s="2" t="s">
        <v>943</v>
      </c>
      <c r="WXX600" s="2" t="s">
        <v>943</v>
      </c>
      <c r="WXY600" s="2" t="s">
        <v>943</v>
      </c>
      <c r="WXZ600" s="2" t="s">
        <v>943</v>
      </c>
      <c r="WYA600" s="2" t="s">
        <v>943</v>
      </c>
      <c r="WYB600" s="2" t="s">
        <v>943</v>
      </c>
      <c r="WYC600" s="2" t="s">
        <v>943</v>
      </c>
      <c r="WYD600" s="2" t="s">
        <v>943</v>
      </c>
      <c r="WYE600" s="2" t="s">
        <v>943</v>
      </c>
      <c r="WYF600" s="2" t="s">
        <v>943</v>
      </c>
      <c r="WYG600" s="2" t="s">
        <v>943</v>
      </c>
      <c r="WYH600" s="2" t="s">
        <v>943</v>
      </c>
      <c r="WYI600" s="2" t="s">
        <v>943</v>
      </c>
      <c r="WYJ600" s="2" t="s">
        <v>943</v>
      </c>
      <c r="WYK600" s="2" t="s">
        <v>943</v>
      </c>
      <c r="WYL600" s="2" t="s">
        <v>943</v>
      </c>
      <c r="WYM600" s="2" t="s">
        <v>943</v>
      </c>
      <c r="WYN600" s="2" t="s">
        <v>943</v>
      </c>
      <c r="WYO600" s="2" t="s">
        <v>943</v>
      </c>
      <c r="WYP600" s="2" t="s">
        <v>943</v>
      </c>
      <c r="WYQ600" s="2" t="s">
        <v>943</v>
      </c>
      <c r="WYR600" s="2" t="s">
        <v>943</v>
      </c>
      <c r="WYS600" s="2" t="s">
        <v>943</v>
      </c>
      <c r="WYT600" s="2" t="s">
        <v>943</v>
      </c>
      <c r="WYU600" s="2" t="s">
        <v>943</v>
      </c>
      <c r="WYV600" s="2" t="s">
        <v>943</v>
      </c>
      <c r="WYW600" s="2" t="s">
        <v>943</v>
      </c>
      <c r="WYX600" s="2" t="s">
        <v>943</v>
      </c>
      <c r="WYY600" s="2" t="s">
        <v>943</v>
      </c>
      <c r="WYZ600" s="2" t="s">
        <v>943</v>
      </c>
      <c r="WZA600" s="2" t="s">
        <v>943</v>
      </c>
      <c r="WZB600" s="2" t="s">
        <v>943</v>
      </c>
      <c r="WZC600" s="2" t="s">
        <v>943</v>
      </c>
      <c r="WZD600" s="2" t="s">
        <v>943</v>
      </c>
      <c r="WZE600" s="2" t="s">
        <v>943</v>
      </c>
      <c r="WZF600" s="2" t="s">
        <v>943</v>
      </c>
      <c r="WZG600" s="2" t="s">
        <v>943</v>
      </c>
      <c r="WZH600" s="2" t="s">
        <v>943</v>
      </c>
      <c r="WZI600" s="2" t="s">
        <v>943</v>
      </c>
      <c r="WZJ600" s="2" t="s">
        <v>943</v>
      </c>
      <c r="WZK600" s="2" t="s">
        <v>943</v>
      </c>
      <c r="WZL600" s="2" t="s">
        <v>943</v>
      </c>
      <c r="WZM600" s="2" t="s">
        <v>943</v>
      </c>
      <c r="WZN600" s="2" t="s">
        <v>943</v>
      </c>
      <c r="WZO600" s="2" t="s">
        <v>943</v>
      </c>
      <c r="WZP600" s="2" t="s">
        <v>943</v>
      </c>
      <c r="WZQ600" s="2" t="s">
        <v>943</v>
      </c>
      <c r="WZR600" s="2" t="s">
        <v>943</v>
      </c>
      <c r="WZS600" s="2" t="s">
        <v>943</v>
      </c>
      <c r="WZT600" s="2" t="s">
        <v>943</v>
      </c>
      <c r="WZU600" s="2" t="s">
        <v>943</v>
      </c>
      <c r="WZV600" s="2" t="s">
        <v>943</v>
      </c>
      <c r="WZW600" s="2" t="s">
        <v>943</v>
      </c>
      <c r="WZX600" s="2" t="s">
        <v>943</v>
      </c>
      <c r="WZY600" s="2" t="s">
        <v>943</v>
      </c>
      <c r="WZZ600" s="2" t="s">
        <v>943</v>
      </c>
      <c r="XAA600" s="2" t="s">
        <v>943</v>
      </c>
      <c r="XAB600" s="2" t="s">
        <v>943</v>
      </c>
      <c r="XAC600" s="2" t="s">
        <v>943</v>
      </c>
      <c r="XAD600" s="2" t="s">
        <v>943</v>
      </c>
      <c r="XAE600" s="2" t="s">
        <v>943</v>
      </c>
      <c r="XAF600" s="2" t="s">
        <v>943</v>
      </c>
      <c r="XAG600" s="2" t="s">
        <v>943</v>
      </c>
      <c r="XAH600" s="2" t="s">
        <v>943</v>
      </c>
      <c r="XAI600" s="2" t="s">
        <v>943</v>
      </c>
      <c r="XAJ600" s="2" t="s">
        <v>943</v>
      </c>
      <c r="XAK600" s="2" t="s">
        <v>943</v>
      </c>
      <c r="XAL600" s="2" t="s">
        <v>943</v>
      </c>
      <c r="XAM600" s="2" t="s">
        <v>943</v>
      </c>
      <c r="XAN600" s="2" t="s">
        <v>943</v>
      </c>
      <c r="XAO600" s="2" t="s">
        <v>943</v>
      </c>
      <c r="XAP600" s="2" t="s">
        <v>943</v>
      </c>
      <c r="XAQ600" s="2" t="s">
        <v>943</v>
      </c>
      <c r="XAR600" s="2" t="s">
        <v>943</v>
      </c>
      <c r="XAS600" s="2" t="s">
        <v>943</v>
      </c>
      <c r="XAT600" s="2" t="s">
        <v>943</v>
      </c>
      <c r="XAU600" s="2" t="s">
        <v>943</v>
      </c>
      <c r="XAV600" s="2" t="s">
        <v>943</v>
      </c>
      <c r="XAW600" s="2" t="s">
        <v>943</v>
      </c>
      <c r="XAX600" s="2" t="s">
        <v>943</v>
      </c>
      <c r="XAY600" s="2" t="s">
        <v>943</v>
      </c>
      <c r="XAZ600" s="2" t="s">
        <v>943</v>
      </c>
      <c r="XBA600" s="2" t="s">
        <v>943</v>
      </c>
      <c r="XBB600" s="2" t="s">
        <v>943</v>
      </c>
      <c r="XBC600" s="2" t="s">
        <v>943</v>
      </c>
      <c r="XBD600" s="2" t="s">
        <v>943</v>
      </c>
      <c r="XBE600" s="2" t="s">
        <v>943</v>
      </c>
      <c r="XBF600" s="2" t="s">
        <v>943</v>
      </c>
      <c r="XBG600" s="2" t="s">
        <v>943</v>
      </c>
      <c r="XBH600" s="2" t="s">
        <v>943</v>
      </c>
      <c r="XBI600" s="2" t="s">
        <v>943</v>
      </c>
      <c r="XBJ600" s="2" t="s">
        <v>943</v>
      </c>
      <c r="XBK600" s="2" t="s">
        <v>943</v>
      </c>
      <c r="XBL600" s="2" t="s">
        <v>943</v>
      </c>
      <c r="XBM600" s="2" t="s">
        <v>943</v>
      </c>
      <c r="XBN600" s="2" t="s">
        <v>943</v>
      </c>
      <c r="XBO600" s="2" t="s">
        <v>943</v>
      </c>
      <c r="XBP600" s="2" t="s">
        <v>943</v>
      </c>
      <c r="XBQ600" s="2" t="s">
        <v>943</v>
      </c>
      <c r="XBR600" s="2" t="s">
        <v>943</v>
      </c>
      <c r="XBS600" s="2" t="s">
        <v>943</v>
      </c>
      <c r="XBT600" s="2" t="s">
        <v>943</v>
      </c>
      <c r="XBU600" s="2" t="s">
        <v>943</v>
      </c>
      <c r="XBV600" s="2" t="s">
        <v>943</v>
      </c>
      <c r="XBW600" s="2" t="s">
        <v>943</v>
      </c>
      <c r="XBX600" s="2" t="s">
        <v>943</v>
      </c>
      <c r="XBY600" s="2" t="s">
        <v>943</v>
      </c>
      <c r="XBZ600" s="2" t="s">
        <v>943</v>
      </c>
      <c r="XCA600" s="2" t="s">
        <v>943</v>
      </c>
      <c r="XCB600" s="2" t="s">
        <v>943</v>
      </c>
      <c r="XCC600" s="2" t="s">
        <v>943</v>
      </c>
      <c r="XCD600" s="2" t="s">
        <v>943</v>
      </c>
      <c r="XCE600" s="2" t="s">
        <v>943</v>
      </c>
      <c r="XCF600" s="2" t="s">
        <v>943</v>
      </c>
      <c r="XCG600" s="2" t="s">
        <v>943</v>
      </c>
      <c r="XCH600" s="2" t="s">
        <v>943</v>
      </c>
      <c r="XCI600" s="2" t="s">
        <v>943</v>
      </c>
      <c r="XCJ600" s="2" t="s">
        <v>943</v>
      </c>
      <c r="XCK600" s="2" t="s">
        <v>943</v>
      </c>
      <c r="XCL600" s="2" t="s">
        <v>943</v>
      </c>
      <c r="XCM600" s="2" t="s">
        <v>943</v>
      </c>
      <c r="XCN600" s="2" t="s">
        <v>943</v>
      </c>
      <c r="XCO600" s="2" t="s">
        <v>943</v>
      </c>
      <c r="XCP600" s="2" t="s">
        <v>943</v>
      </c>
      <c r="XCQ600" s="2" t="s">
        <v>943</v>
      </c>
      <c r="XCR600" s="2" t="s">
        <v>943</v>
      </c>
      <c r="XCS600" s="2" t="s">
        <v>943</v>
      </c>
      <c r="XCT600" s="2" t="s">
        <v>943</v>
      </c>
      <c r="XCU600" s="2" t="s">
        <v>943</v>
      </c>
      <c r="XCV600" s="2" t="s">
        <v>943</v>
      </c>
      <c r="XCW600" s="2" t="s">
        <v>943</v>
      </c>
      <c r="XCX600" s="2" t="s">
        <v>943</v>
      </c>
      <c r="XCY600" s="2" t="s">
        <v>943</v>
      </c>
      <c r="XCZ600" s="2" t="s">
        <v>943</v>
      </c>
      <c r="XDA600" s="2" t="s">
        <v>943</v>
      </c>
      <c r="XDB600" s="2" t="s">
        <v>943</v>
      </c>
      <c r="XDC600" s="2" t="s">
        <v>943</v>
      </c>
      <c r="XDD600" s="2" t="s">
        <v>943</v>
      </c>
      <c r="XDE600" s="2" t="s">
        <v>943</v>
      </c>
      <c r="XDF600" s="2" t="s">
        <v>943</v>
      </c>
      <c r="XDG600" s="2" t="s">
        <v>943</v>
      </c>
      <c r="XDH600" s="2" t="s">
        <v>943</v>
      </c>
      <c r="XDI600" s="2" t="s">
        <v>943</v>
      </c>
      <c r="XDJ600" s="2" t="s">
        <v>943</v>
      </c>
      <c r="XDK600" s="2" t="s">
        <v>943</v>
      </c>
      <c r="XDL600" s="2" t="s">
        <v>943</v>
      </c>
      <c r="XDM600" s="2" t="s">
        <v>943</v>
      </c>
      <c r="XDN600" s="2" t="s">
        <v>943</v>
      </c>
      <c r="XDO600" s="2" t="s">
        <v>943</v>
      </c>
      <c r="XDP600" s="2" t="s">
        <v>943</v>
      </c>
      <c r="XDQ600" s="2" t="s">
        <v>943</v>
      </c>
      <c r="XDR600" s="2" t="s">
        <v>943</v>
      </c>
      <c r="XDS600" s="2" t="s">
        <v>943</v>
      </c>
      <c r="XDT600" s="2" t="s">
        <v>943</v>
      </c>
      <c r="XDU600" s="2" t="s">
        <v>943</v>
      </c>
      <c r="XDV600" s="2" t="s">
        <v>943</v>
      </c>
      <c r="XDW600" s="2" t="s">
        <v>943</v>
      </c>
      <c r="XDX600" s="2" t="s">
        <v>943</v>
      </c>
      <c r="XDY600" s="2" t="s">
        <v>943</v>
      </c>
      <c r="XDZ600" s="2" t="s">
        <v>943</v>
      </c>
      <c r="XEA600" s="2" t="s">
        <v>943</v>
      </c>
      <c r="XEB600" s="2" t="s">
        <v>943</v>
      </c>
      <c r="XEC600" s="2" t="s">
        <v>943</v>
      </c>
      <c r="XED600" s="2" t="s">
        <v>943</v>
      </c>
      <c r="XEE600" s="2" t="s">
        <v>943</v>
      </c>
      <c r="XEF600" s="2" t="s">
        <v>943</v>
      </c>
      <c r="XEG600" s="2" t="s">
        <v>943</v>
      </c>
      <c r="XEH600" s="2" t="s">
        <v>943</v>
      </c>
      <c r="XEI600" s="2" t="s">
        <v>943</v>
      </c>
      <c r="XEJ600" s="2" t="s">
        <v>943</v>
      </c>
      <c r="XEK600" s="2" t="s">
        <v>943</v>
      </c>
      <c r="XEL600" s="2" t="s">
        <v>943</v>
      </c>
      <c r="XEM600" s="2" t="s">
        <v>943</v>
      </c>
      <c r="XEN600" s="2" t="s">
        <v>943</v>
      </c>
      <c r="XEO600" s="2" t="s">
        <v>943</v>
      </c>
      <c r="XEP600" s="2" t="s">
        <v>943</v>
      </c>
      <c r="XEQ600" s="2" t="s">
        <v>943</v>
      </c>
      <c r="XER600" s="2" t="s">
        <v>943</v>
      </c>
      <c r="XES600" s="2" t="s">
        <v>943</v>
      </c>
      <c r="XET600" s="2" t="s">
        <v>943</v>
      </c>
      <c r="XEU600" s="2" t="s">
        <v>943</v>
      </c>
      <c r="XEV600" s="2" t="s">
        <v>943</v>
      </c>
      <c r="XEW600" s="2" t="s">
        <v>943</v>
      </c>
      <c r="XEX600" s="2" t="s">
        <v>943</v>
      </c>
      <c r="XEY600" s="2" t="s">
        <v>943</v>
      </c>
      <c r="XEZ600" s="2" t="s">
        <v>943</v>
      </c>
      <c r="XFA600" s="2" t="s">
        <v>943</v>
      </c>
      <c r="XFB600" s="2" t="s">
        <v>943</v>
      </c>
      <c r="XFC600" s="2" t="s">
        <v>943</v>
      </c>
      <c r="XFD600" s="2" t="s">
        <v>943</v>
      </c>
    </row>
    <row r="601" spans="1:16384" s="14" customFormat="1" ht="12.75" customHeight="1" x14ac:dyDescent="0.3">
      <c r="A601" s="12"/>
      <c r="B601" s="12"/>
      <c r="C601" s="615"/>
      <c r="D601" s="616"/>
      <c r="E601" s="617" t="str">
        <f t="shared" ref="E601:H601" si="407" xml:space="preserve"> E$6</f>
        <v>EIA Oil Production</v>
      </c>
      <c r="F601" s="617">
        <f t="shared" si="407"/>
        <v>0</v>
      </c>
      <c r="G601" s="617" t="str">
        <f t="shared" si="407"/>
        <v>e3bblsday</v>
      </c>
      <c r="H601" s="617">
        <f t="shared" si="407"/>
        <v>0</v>
      </c>
      <c r="I601" s="617">
        <f t="shared" ref="I601:AN601" si="408" xml:space="preserve"> I$6</f>
        <v>0</v>
      </c>
      <c r="J601" s="617">
        <f t="shared" si="408"/>
        <v>0</v>
      </c>
      <c r="K601" s="617">
        <f t="shared" si="408"/>
        <v>0</v>
      </c>
      <c r="L601" s="617">
        <f t="shared" si="408"/>
        <v>0</v>
      </c>
      <c r="M601" s="617">
        <f t="shared" si="408"/>
        <v>0</v>
      </c>
      <c r="N601" s="617">
        <f t="shared" si="408"/>
        <v>0</v>
      </c>
      <c r="O601" s="617">
        <f t="shared" si="408"/>
        <v>0</v>
      </c>
      <c r="P601" s="617">
        <f t="shared" si="408"/>
        <v>0</v>
      </c>
      <c r="Q601" s="617">
        <f t="shared" si="408"/>
        <v>0</v>
      </c>
      <c r="R601" s="617">
        <f t="shared" si="408"/>
        <v>0</v>
      </c>
      <c r="S601" s="617">
        <f t="shared" si="408"/>
        <v>0</v>
      </c>
      <c r="T601" s="617">
        <f t="shared" si="408"/>
        <v>0</v>
      </c>
      <c r="U601" s="617">
        <f t="shared" si="408"/>
        <v>0</v>
      </c>
      <c r="V601" s="617">
        <f t="shared" si="408"/>
        <v>0</v>
      </c>
      <c r="W601" s="617">
        <f t="shared" si="408"/>
        <v>0</v>
      </c>
      <c r="X601" s="617">
        <f t="shared" si="408"/>
        <v>0</v>
      </c>
      <c r="Y601" s="617">
        <f t="shared" si="408"/>
        <v>0</v>
      </c>
      <c r="Z601" s="617">
        <f t="shared" si="408"/>
        <v>0</v>
      </c>
      <c r="AA601" s="617">
        <f t="shared" si="408"/>
        <v>0</v>
      </c>
      <c r="AB601" s="617">
        <f t="shared" si="408"/>
        <v>0</v>
      </c>
      <c r="AC601" s="617">
        <f t="shared" si="408"/>
        <v>63987.8</v>
      </c>
      <c r="AD601" s="617">
        <f t="shared" si="408"/>
        <v>60602</v>
      </c>
      <c r="AE601" s="617">
        <f t="shared" si="408"/>
        <v>58100.1</v>
      </c>
      <c r="AF601" s="617">
        <f t="shared" si="408"/>
        <v>57929.3</v>
      </c>
      <c r="AG601" s="617">
        <f t="shared" si="408"/>
        <v>59563.457939890701</v>
      </c>
      <c r="AH601" s="617">
        <f t="shared" si="408"/>
        <v>59156.125429840002</v>
      </c>
      <c r="AI601" s="617">
        <f t="shared" si="408"/>
        <v>61534.957680463398</v>
      </c>
      <c r="AJ601" s="617">
        <f t="shared" si="408"/>
        <v>62101.270443813999</v>
      </c>
      <c r="AK601" s="617">
        <f t="shared" si="408"/>
        <v>64398.731705722297</v>
      </c>
      <c r="AL601" s="617">
        <f t="shared" si="408"/>
        <v>65524.911263149297</v>
      </c>
      <c r="AM601" s="617">
        <f t="shared" si="408"/>
        <v>66437.183905812199</v>
      </c>
      <c r="AN601" s="617">
        <f t="shared" si="408"/>
        <v>66338.851097141203</v>
      </c>
      <c r="AO601" s="617">
        <f t="shared" ref="AO601:BR601" si="409" xml:space="preserve"> AO$6</f>
        <v>66551.970174705799</v>
      </c>
      <c r="AP601" s="617">
        <f t="shared" si="409"/>
        <v>67101.173945205403</v>
      </c>
      <c r="AQ601" s="617">
        <f t="shared" si="409"/>
        <v>68639.087945205407</v>
      </c>
      <c r="AR601" s="617">
        <f t="shared" si="409"/>
        <v>70306.087945205407</v>
      </c>
      <c r="AS601" s="617">
        <f t="shared" si="409"/>
        <v>71985.654371584693</v>
      </c>
      <c r="AT601" s="617">
        <f t="shared" si="409"/>
        <v>74220.316164383505</v>
      </c>
      <c r="AU601" s="617">
        <f t="shared" si="409"/>
        <v>75682.895068493104</v>
      </c>
      <c r="AV601" s="617">
        <f t="shared" si="409"/>
        <v>74840.069315068497</v>
      </c>
      <c r="AW601" s="617">
        <f t="shared" si="409"/>
        <v>77729.131016622006</v>
      </c>
      <c r="AX601" s="617">
        <f t="shared" si="409"/>
        <v>77673.206026218701</v>
      </c>
      <c r="AY601" s="617">
        <f t="shared" si="409"/>
        <v>77103.671612926293</v>
      </c>
      <c r="AZ601" s="617">
        <f t="shared" si="409"/>
        <v>79623.389394354803</v>
      </c>
      <c r="BA601" s="617">
        <f t="shared" si="409"/>
        <v>83519.808674863394</v>
      </c>
      <c r="BB601" s="617">
        <f t="shared" si="409"/>
        <v>85158.965153424593</v>
      </c>
      <c r="BC601" s="617">
        <f t="shared" si="409"/>
        <v>85278.852405479396</v>
      </c>
      <c r="BD601" s="617">
        <f t="shared" si="409"/>
        <v>85330.4557643835</v>
      </c>
      <c r="BE601" s="617">
        <f t="shared" si="409"/>
        <v>86667.633038251297</v>
      </c>
      <c r="BF601" s="617">
        <f t="shared" si="409"/>
        <v>85858.621416438298</v>
      </c>
      <c r="BG601" s="617">
        <f t="shared" si="409"/>
        <v>88550.791835616401</v>
      </c>
      <c r="BH601" s="617">
        <f t="shared" si="409"/>
        <v>88987.491331506797</v>
      </c>
      <c r="BI601" s="617">
        <f t="shared" si="409"/>
        <v>91083.006669398907</v>
      </c>
      <c r="BJ601" s="617">
        <f t="shared" si="409"/>
        <v>91669.667799999996</v>
      </c>
      <c r="BK601" s="617">
        <f t="shared" si="409"/>
        <v>94249.269734246496</v>
      </c>
      <c r="BL601" s="617">
        <f t="shared" si="409"/>
        <v>97007.135698630096</v>
      </c>
      <c r="BM601" s="617">
        <f t="shared" si="409"/>
        <v>97423.459989070994</v>
      </c>
      <c r="BN601" s="617">
        <f t="shared" si="409"/>
        <v>98040.077874829396</v>
      </c>
      <c r="BO601" s="617">
        <f t="shared" si="409"/>
        <v>100755.928245584</v>
      </c>
      <c r="BP601" s="617">
        <f t="shared" si="409"/>
        <v>100626.79931669201</v>
      </c>
      <c r="BQ601" s="617">
        <f t="shared" si="409"/>
        <v>0</v>
      </c>
      <c r="BR601" s="617">
        <f t="shared" si="409"/>
        <v>0</v>
      </c>
    </row>
    <row r="602" spans="1:16384" s="14" customFormat="1" ht="12.75" customHeight="1" x14ac:dyDescent="0.3">
      <c r="A602" s="12"/>
      <c r="B602" s="12"/>
      <c r="C602" s="615"/>
      <c r="D602" s="616"/>
      <c r="E602" s="617" t="str">
        <f t="shared" ref="E602:H602" si="410" xml:space="preserve"> E$11</f>
        <v>EIA Gas Consumption</v>
      </c>
      <c r="F602" s="617">
        <f t="shared" si="410"/>
        <v>0</v>
      </c>
      <c r="G602" s="617" t="str">
        <f t="shared" si="410"/>
        <v>e9feet3</v>
      </c>
      <c r="H602" s="617">
        <f t="shared" si="410"/>
        <v>0</v>
      </c>
      <c r="I602" s="617">
        <f t="shared" ref="I602:AN602" si="411" xml:space="preserve"> I$11</f>
        <v>0</v>
      </c>
      <c r="J602" s="617">
        <f t="shared" si="411"/>
        <v>0</v>
      </c>
      <c r="K602" s="617">
        <f t="shared" si="411"/>
        <v>0</v>
      </c>
      <c r="L602" s="617">
        <f t="shared" si="411"/>
        <v>0</v>
      </c>
      <c r="M602" s="617">
        <f t="shared" si="411"/>
        <v>0</v>
      </c>
      <c r="N602" s="617">
        <f t="shared" si="411"/>
        <v>0</v>
      </c>
      <c r="O602" s="617">
        <f t="shared" si="411"/>
        <v>0</v>
      </c>
      <c r="P602" s="617">
        <f t="shared" si="411"/>
        <v>0</v>
      </c>
      <c r="Q602" s="617">
        <f t="shared" si="411"/>
        <v>0</v>
      </c>
      <c r="R602" s="617">
        <f t="shared" si="411"/>
        <v>0</v>
      </c>
      <c r="S602" s="617">
        <f t="shared" si="411"/>
        <v>0</v>
      </c>
      <c r="T602" s="617">
        <f t="shared" si="411"/>
        <v>0</v>
      </c>
      <c r="U602" s="617">
        <f t="shared" si="411"/>
        <v>0</v>
      </c>
      <c r="V602" s="617">
        <f t="shared" si="411"/>
        <v>0</v>
      </c>
      <c r="W602" s="617">
        <f t="shared" si="411"/>
        <v>0</v>
      </c>
      <c r="X602" s="617">
        <f t="shared" si="411"/>
        <v>0</v>
      </c>
      <c r="Y602" s="617">
        <f t="shared" si="411"/>
        <v>0</v>
      </c>
      <c r="Z602" s="617">
        <f t="shared" si="411"/>
        <v>0</v>
      </c>
      <c r="AA602" s="617">
        <f t="shared" si="411"/>
        <v>0</v>
      </c>
      <c r="AB602" s="617">
        <f t="shared" si="411"/>
        <v>0</v>
      </c>
      <c r="AC602" s="617">
        <f t="shared" si="411"/>
        <v>52922.23848</v>
      </c>
      <c r="AD602" s="617">
        <f t="shared" si="411"/>
        <v>53524.676754</v>
      </c>
      <c r="AE602" s="617">
        <f t="shared" si="411"/>
        <v>53643.143702000001</v>
      </c>
      <c r="AF602" s="617">
        <f t="shared" si="411"/>
        <v>54635.214270999997</v>
      </c>
      <c r="AG602" s="617">
        <f t="shared" si="411"/>
        <v>59687.504272999999</v>
      </c>
      <c r="AH602" s="617">
        <f t="shared" si="411"/>
        <v>62165.772188609997</v>
      </c>
      <c r="AI602" s="617">
        <f t="shared" si="411"/>
        <v>63145.579045999999</v>
      </c>
      <c r="AJ602" s="617">
        <f t="shared" si="411"/>
        <v>66249.865107000005</v>
      </c>
      <c r="AK602" s="617">
        <f t="shared" si="411"/>
        <v>69563.731421999997</v>
      </c>
      <c r="AL602" s="617">
        <f t="shared" si="411"/>
        <v>72674.810862500002</v>
      </c>
      <c r="AM602" s="617">
        <f t="shared" si="411"/>
        <v>73270.457077735395</v>
      </c>
      <c r="AN602" s="617">
        <f t="shared" si="411"/>
        <v>75056.233510447593</v>
      </c>
      <c r="AO602" s="617">
        <f t="shared" ref="AO602:BR602" si="412" xml:space="preserve"> AO$11</f>
        <v>75231.442729144794</v>
      </c>
      <c r="AP602" s="617">
        <f t="shared" si="412"/>
        <v>77202.449603479705</v>
      </c>
      <c r="AQ602" s="617">
        <f t="shared" si="412"/>
        <v>76953.295895088799</v>
      </c>
      <c r="AR602" s="617">
        <f t="shared" si="412"/>
        <v>78968.553868198607</v>
      </c>
      <c r="AS602" s="617">
        <f t="shared" si="412"/>
        <v>80785.915608418305</v>
      </c>
      <c r="AT602" s="617">
        <f t="shared" si="412"/>
        <v>81170.260465500003</v>
      </c>
      <c r="AU602" s="617">
        <f t="shared" si="412"/>
        <v>81681.804858999996</v>
      </c>
      <c r="AV602" s="617">
        <f t="shared" si="412"/>
        <v>83767.690984000001</v>
      </c>
      <c r="AW602" s="617">
        <f t="shared" si="412"/>
        <v>86985.899333340902</v>
      </c>
      <c r="AX602" s="617">
        <f t="shared" si="412"/>
        <v>87174.626828499997</v>
      </c>
      <c r="AY602" s="617">
        <f t="shared" si="412"/>
        <v>91206.661956883996</v>
      </c>
      <c r="AZ602" s="617">
        <f t="shared" si="412"/>
        <v>93733.728903859097</v>
      </c>
      <c r="BA602" s="617">
        <f t="shared" si="412"/>
        <v>96392.172180356705</v>
      </c>
      <c r="BB602" s="617">
        <f t="shared" si="412"/>
        <v>99106.8643056281</v>
      </c>
      <c r="BC602" s="617">
        <f t="shared" si="412"/>
        <v>102523.495048232</v>
      </c>
      <c r="BD602" s="617">
        <f t="shared" si="412"/>
        <v>106083.276348531</v>
      </c>
      <c r="BE602" s="617">
        <f t="shared" si="412"/>
        <v>109279.472543561</v>
      </c>
      <c r="BF602" s="617">
        <f t="shared" si="412"/>
        <v>105700.867576927</v>
      </c>
      <c r="BG602" s="617">
        <f t="shared" si="412"/>
        <v>115649.176846299</v>
      </c>
      <c r="BH602" s="617">
        <f t="shared" si="412"/>
        <v>119068.486839146</v>
      </c>
      <c r="BI602" s="617">
        <f t="shared" si="412"/>
        <v>121618.261427192</v>
      </c>
      <c r="BJ602" s="617">
        <f t="shared" si="412"/>
        <v>123313.99321355</v>
      </c>
      <c r="BK602" s="617">
        <f t="shared" si="412"/>
        <v>123550.790316941</v>
      </c>
      <c r="BL602" s="617">
        <f t="shared" si="412"/>
        <v>125265.706027258</v>
      </c>
      <c r="BM602" s="617">
        <f t="shared" si="412"/>
        <v>127856.451544037</v>
      </c>
      <c r="BN602" s="617">
        <f t="shared" si="412"/>
        <v>131939.72841970299</v>
      </c>
      <c r="BO602" s="617">
        <f t="shared" si="412"/>
        <v>138767.19140174199</v>
      </c>
      <c r="BP602" s="617">
        <f t="shared" si="412"/>
        <v>141353</v>
      </c>
      <c r="BQ602" s="617">
        <f t="shared" si="412"/>
        <v>0</v>
      </c>
      <c r="BR602" s="617">
        <f t="shared" si="412"/>
        <v>0</v>
      </c>
    </row>
    <row r="603" spans="1:16384" s="14" customFormat="1" ht="12.75" customHeight="1" x14ac:dyDescent="0.3">
      <c r="A603" s="12"/>
      <c r="B603" s="12"/>
      <c r="C603" s="615"/>
      <c r="D603" s="616"/>
      <c r="E603" s="617" t="str">
        <f t="shared" ref="E603:H603" si="413" xml:space="preserve"> E$21</f>
        <v>EIA Coal Consumption</v>
      </c>
      <c r="F603" s="617">
        <f t="shared" si="413"/>
        <v>0</v>
      </c>
      <c r="G603" s="617" t="str">
        <f t="shared" si="413"/>
        <v>e6shorttons</v>
      </c>
      <c r="H603" s="617">
        <f t="shared" si="413"/>
        <v>0</v>
      </c>
      <c r="I603" s="617">
        <f t="shared" ref="I603:AN603" si="414" xml:space="preserve"> I$21</f>
        <v>0</v>
      </c>
      <c r="J603" s="617">
        <f t="shared" si="414"/>
        <v>0</v>
      </c>
      <c r="K603" s="617">
        <f t="shared" si="414"/>
        <v>0</v>
      </c>
      <c r="L603" s="617">
        <f t="shared" si="414"/>
        <v>0</v>
      </c>
      <c r="M603" s="617">
        <f t="shared" si="414"/>
        <v>0</v>
      </c>
      <c r="N603" s="617">
        <f t="shared" si="414"/>
        <v>0</v>
      </c>
      <c r="O603" s="617">
        <f t="shared" si="414"/>
        <v>0</v>
      </c>
      <c r="P603" s="617">
        <f t="shared" si="414"/>
        <v>0</v>
      </c>
      <c r="Q603" s="617">
        <f t="shared" si="414"/>
        <v>0</v>
      </c>
      <c r="R603" s="617">
        <f t="shared" si="414"/>
        <v>0</v>
      </c>
      <c r="S603" s="617">
        <f t="shared" si="414"/>
        <v>0</v>
      </c>
      <c r="T603" s="617">
        <f t="shared" si="414"/>
        <v>0</v>
      </c>
      <c r="U603" s="617">
        <f t="shared" si="414"/>
        <v>0</v>
      </c>
      <c r="V603" s="617">
        <f t="shared" si="414"/>
        <v>0</v>
      </c>
      <c r="W603" s="617">
        <f t="shared" si="414"/>
        <v>0</v>
      </c>
      <c r="X603" s="617">
        <f t="shared" si="414"/>
        <v>0</v>
      </c>
      <c r="Y603" s="617">
        <f t="shared" si="414"/>
        <v>0</v>
      </c>
      <c r="Z603" s="617">
        <f t="shared" si="414"/>
        <v>0</v>
      </c>
      <c r="AA603" s="617">
        <f t="shared" si="414"/>
        <v>0</v>
      </c>
      <c r="AB603" s="617">
        <f t="shared" si="414"/>
        <v>0</v>
      </c>
      <c r="AC603" s="617">
        <f t="shared" si="414"/>
        <v>4055405.5248207599</v>
      </c>
      <c r="AD603" s="617">
        <f t="shared" si="414"/>
        <v>4089488.9706672598</v>
      </c>
      <c r="AE603" s="617">
        <f t="shared" si="414"/>
        <v>4178378.2072477099</v>
      </c>
      <c r="AF603" s="617">
        <f t="shared" si="414"/>
        <v>4305545.9888306102</v>
      </c>
      <c r="AG603" s="617">
        <f t="shared" si="414"/>
        <v>4508954.4584433204</v>
      </c>
      <c r="AH603" s="617">
        <f t="shared" si="414"/>
        <v>4679905.3175353501</v>
      </c>
      <c r="AI603" s="617">
        <f t="shared" si="414"/>
        <v>4735241.4036407499</v>
      </c>
      <c r="AJ603" s="617">
        <f t="shared" si="414"/>
        <v>4918474.1837794501</v>
      </c>
      <c r="AK603" s="617">
        <f t="shared" si="414"/>
        <v>5064963.9212438799</v>
      </c>
      <c r="AL603" s="617">
        <f t="shared" si="414"/>
        <v>5077777.5477950396</v>
      </c>
      <c r="AM603" s="617">
        <f t="shared" si="414"/>
        <v>4983905.2325342</v>
      </c>
      <c r="AN603" s="617">
        <f t="shared" si="414"/>
        <v>4866062.9456105698</v>
      </c>
      <c r="AO603" s="617">
        <f t="shared" ref="AO603:BR603" si="415" xml:space="preserve"> AO$21</f>
        <v>4750094.02723483</v>
      </c>
      <c r="AP603" s="617">
        <f t="shared" si="415"/>
        <v>4755160.8215674497</v>
      </c>
      <c r="AQ603" s="617">
        <f t="shared" si="415"/>
        <v>4784828.7975524403</v>
      </c>
      <c r="AR603" s="617">
        <f t="shared" si="415"/>
        <v>4921563.8312248699</v>
      </c>
      <c r="AS603" s="617">
        <f t="shared" si="415"/>
        <v>5023783.9164752401</v>
      </c>
      <c r="AT603" s="617">
        <f t="shared" si="415"/>
        <v>4951105.6563891098</v>
      </c>
      <c r="AU603" s="617">
        <f t="shared" si="415"/>
        <v>4923958.8872815697</v>
      </c>
      <c r="AV603" s="617">
        <f t="shared" si="415"/>
        <v>4940565.10566107</v>
      </c>
      <c r="AW603" s="617">
        <f t="shared" si="415"/>
        <v>5195997.9911656296</v>
      </c>
      <c r="AX603" s="617">
        <f t="shared" si="415"/>
        <v>5266257.8949429998</v>
      </c>
      <c r="AY603" s="617">
        <f t="shared" si="415"/>
        <v>5397999.3330825204</v>
      </c>
      <c r="AZ603" s="617">
        <f t="shared" si="415"/>
        <v>5826950.0538996197</v>
      </c>
      <c r="BA603" s="617">
        <f t="shared" si="415"/>
        <v>6317448.0768262502</v>
      </c>
      <c r="BB603" s="617">
        <f t="shared" si="415"/>
        <v>6721049.8003286701</v>
      </c>
      <c r="BC603" s="617">
        <f t="shared" si="415"/>
        <v>7092668.6399963796</v>
      </c>
      <c r="BD603" s="617">
        <f t="shared" si="415"/>
        <v>7435460.7709900998</v>
      </c>
      <c r="BE603" s="617">
        <f t="shared" si="415"/>
        <v>7588728.29502708</v>
      </c>
      <c r="BF603" s="617">
        <f t="shared" si="415"/>
        <v>7653732.0378042804</v>
      </c>
      <c r="BG603" s="617">
        <f t="shared" si="415"/>
        <v>8238021.7851168299</v>
      </c>
      <c r="BH603" s="617">
        <f t="shared" si="415"/>
        <v>8708266.0730809495</v>
      </c>
      <c r="BI603" s="617">
        <f t="shared" si="415"/>
        <v>8957727.0490702409</v>
      </c>
      <c r="BJ603" s="617">
        <f t="shared" si="415"/>
        <v>9024789.6676547807</v>
      </c>
      <c r="BK603" s="617">
        <f t="shared" si="415"/>
        <v>8910148.2001786605</v>
      </c>
      <c r="BL603" s="617">
        <f t="shared" si="415"/>
        <v>8577078.6153906304</v>
      </c>
      <c r="BM603" s="617">
        <f t="shared" si="415"/>
        <v>8106961.9134576702</v>
      </c>
      <c r="BN603" s="617">
        <f t="shared" si="415"/>
        <v>8350330.8121784702</v>
      </c>
      <c r="BO603" s="617">
        <f t="shared" si="415"/>
        <v>8604119.6067847703</v>
      </c>
      <c r="BP603" s="617">
        <f t="shared" si="415"/>
        <v>8639675.3808753807</v>
      </c>
      <c r="BQ603" s="617">
        <f t="shared" si="415"/>
        <v>0</v>
      </c>
      <c r="BR603" s="617">
        <f t="shared" si="415"/>
        <v>0</v>
      </c>
    </row>
    <row r="604" spans="1:16384" s="14" customFormat="1" ht="12.75" customHeight="1" x14ac:dyDescent="0.3">
      <c r="A604" s="12"/>
      <c r="B604" s="12"/>
      <c r="C604" s="615"/>
      <c r="D604" s="616"/>
      <c r="E604" s="12"/>
      <c r="F604" s="12"/>
      <c r="G604" s="12"/>
      <c r="H604" s="12"/>
      <c r="I604" s="618"/>
      <c r="J604" s="619"/>
      <c r="K604" s="619"/>
      <c r="L604" s="619"/>
      <c r="M604" s="619"/>
      <c r="N604" s="619"/>
      <c r="O604" s="619"/>
      <c r="P604" s="619"/>
      <c r="Q604" s="619"/>
      <c r="R604" s="619"/>
      <c r="S604" s="619"/>
      <c r="T604" s="619"/>
      <c r="U604" s="619"/>
      <c r="V604" s="619"/>
      <c r="W604" s="619"/>
      <c r="X604" s="619"/>
      <c r="Y604" s="619"/>
      <c r="Z604" s="619"/>
      <c r="AA604" s="619"/>
      <c r="AB604" s="619"/>
      <c r="AC604" s="619"/>
      <c r="AD604" s="619"/>
      <c r="AE604" s="619"/>
      <c r="AF604" s="619"/>
      <c r="AG604" s="619"/>
      <c r="AH604" s="619"/>
      <c r="AI604" s="619"/>
      <c r="AJ604" s="619"/>
      <c r="AK604" s="619"/>
      <c r="AL604" s="619"/>
      <c r="AM604" s="619"/>
      <c r="AN604" s="619"/>
      <c r="AO604" s="619"/>
      <c r="AP604" s="619"/>
      <c r="AQ604" s="619"/>
      <c r="AR604" s="619"/>
      <c r="AS604" s="619"/>
      <c r="AT604" s="619"/>
      <c r="AU604" s="619"/>
      <c r="AV604" s="619"/>
      <c r="AW604" s="619"/>
      <c r="AX604" s="619"/>
      <c r="AY604" s="619"/>
      <c r="AZ604" s="619"/>
      <c r="BA604" s="619"/>
      <c r="BB604" s="619"/>
      <c r="BC604" s="619"/>
      <c r="BD604" s="619"/>
      <c r="BE604" s="619"/>
      <c r="BF604" s="619"/>
      <c r="BG604" s="619"/>
      <c r="BH604" s="619"/>
      <c r="BI604" s="619"/>
      <c r="BJ604" s="619"/>
      <c r="BK604" s="619"/>
      <c r="BL604" s="619"/>
      <c r="BM604" s="619"/>
      <c r="BN604" s="619"/>
      <c r="BO604" s="619"/>
      <c r="BP604" s="619"/>
      <c r="BQ604" s="619"/>
      <c r="BR604" s="12"/>
    </row>
    <row r="605" spans="1:16384" s="14" customFormat="1" ht="12.75" customHeight="1" x14ac:dyDescent="0.3">
      <c r="A605" s="12"/>
      <c r="B605" s="12"/>
      <c r="C605" s="615"/>
      <c r="D605" s="616"/>
      <c r="E605" s="12" t="s">
        <v>760</v>
      </c>
      <c r="F605" s="620">
        <v>2019</v>
      </c>
      <c r="G605" s="12" t="s">
        <v>665</v>
      </c>
      <c r="H605" s="12"/>
      <c r="I605" s="618"/>
      <c r="J605" s="619"/>
      <c r="K605" s="619"/>
      <c r="L605" s="619"/>
      <c r="M605" s="619"/>
      <c r="N605" s="619"/>
      <c r="O605" s="619"/>
      <c r="P605" s="619"/>
      <c r="Q605" s="619"/>
      <c r="R605" s="619"/>
      <c r="S605" s="619"/>
      <c r="T605" s="619"/>
      <c r="U605" s="619"/>
      <c r="V605" s="619"/>
      <c r="W605" s="619"/>
      <c r="X605" s="619"/>
      <c r="Y605" s="619"/>
      <c r="Z605" s="619"/>
      <c r="AA605" s="619"/>
      <c r="AB605" s="619"/>
      <c r="AC605" s="619"/>
      <c r="AD605" s="619"/>
      <c r="AE605" s="619"/>
      <c r="AF605" s="619"/>
      <c r="AG605" s="619"/>
      <c r="AH605" s="619"/>
      <c r="AI605" s="619"/>
      <c r="AJ605" s="619"/>
      <c r="AK605" s="619"/>
      <c r="AL605" s="619"/>
      <c r="AM605" s="619"/>
      <c r="AN605" s="619"/>
      <c r="AO605" s="619"/>
      <c r="AP605" s="619"/>
      <c r="AQ605" s="619"/>
      <c r="AR605" s="619"/>
      <c r="AS605" s="619"/>
      <c r="AT605" s="619"/>
      <c r="AU605" s="619"/>
      <c r="AV605" s="619"/>
      <c r="AW605" s="619"/>
      <c r="AX605" s="619"/>
      <c r="AY605" s="619"/>
      <c r="AZ605" s="619"/>
      <c r="BA605" s="619"/>
      <c r="BB605" s="619"/>
      <c r="BC605" s="619"/>
      <c r="BD605" s="619"/>
      <c r="BE605" s="619"/>
      <c r="BF605" s="619"/>
      <c r="BG605" s="619"/>
      <c r="BH605" s="619"/>
      <c r="BI605" s="619"/>
      <c r="BJ605" s="619"/>
      <c r="BK605" s="619"/>
      <c r="BL605" s="619"/>
      <c r="BM605" s="619"/>
      <c r="BN605" s="619"/>
      <c r="BO605" s="619"/>
      <c r="BP605" s="619"/>
      <c r="BQ605" s="619"/>
      <c r="BR605" s="12"/>
    </row>
    <row r="606" spans="1:16384" s="14" customFormat="1" ht="12.75" customHeight="1" x14ac:dyDescent="0.3">
      <c r="A606" s="12"/>
      <c r="B606" s="12"/>
      <c r="C606" s="615"/>
      <c r="D606" s="616"/>
      <c r="E606" s="12"/>
      <c r="F606" s="12"/>
      <c r="G606" s="12"/>
      <c r="H606" s="12"/>
      <c r="I606" s="618"/>
      <c r="J606" s="619"/>
      <c r="K606" s="619"/>
      <c r="L606" s="619"/>
      <c r="M606" s="619"/>
      <c r="N606" s="619"/>
      <c r="O606" s="619"/>
      <c r="P606" s="619"/>
      <c r="Q606" s="619"/>
      <c r="R606" s="619"/>
      <c r="S606" s="619"/>
      <c r="T606" s="619"/>
      <c r="U606" s="619"/>
      <c r="V606" s="619"/>
      <c r="W606" s="619"/>
      <c r="X606" s="619"/>
      <c r="Y606" s="619"/>
      <c r="Z606" s="619"/>
      <c r="AA606" s="619"/>
      <c r="AB606" s="619"/>
      <c r="AC606" s="619"/>
      <c r="AD606" s="619"/>
      <c r="AE606" s="619"/>
      <c r="AF606" s="619"/>
      <c r="AG606" s="619"/>
      <c r="AH606" s="619"/>
      <c r="AI606" s="619"/>
      <c r="AJ606" s="619"/>
      <c r="AK606" s="619"/>
      <c r="AL606" s="619"/>
      <c r="AM606" s="619"/>
      <c r="AN606" s="619"/>
      <c r="AO606" s="619"/>
      <c r="AP606" s="619"/>
      <c r="AQ606" s="619"/>
      <c r="AR606" s="619"/>
      <c r="AS606" s="619"/>
      <c r="AT606" s="619"/>
      <c r="AU606" s="619"/>
      <c r="AV606" s="619"/>
      <c r="AW606" s="619"/>
      <c r="AX606" s="619"/>
      <c r="AY606" s="619"/>
      <c r="AZ606" s="619"/>
      <c r="BA606" s="619"/>
      <c r="BB606" s="619"/>
      <c r="BC606" s="619"/>
      <c r="BD606" s="619"/>
      <c r="BE606" s="619"/>
      <c r="BF606" s="619"/>
      <c r="BG606" s="619"/>
      <c r="BH606" s="619"/>
      <c r="BI606" s="619"/>
      <c r="BJ606" s="619"/>
      <c r="BK606" s="619"/>
      <c r="BL606" s="619"/>
      <c r="BM606" s="619"/>
      <c r="BN606" s="619"/>
      <c r="BO606" s="619"/>
      <c r="BP606" s="619"/>
      <c r="BQ606" s="619"/>
      <c r="BR606" s="12"/>
    </row>
    <row r="607" spans="1:16384" s="14" customFormat="1" ht="12.75" customHeight="1" x14ac:dyDescent="0.3">
      <c r="A607" s="12"/>
      <c r="B607" s="12"/>
      <c r="C607" s="615"/>
      <c r="D607" s="616"/>
      <c r="E607" s="12" t="s">
        <v>1177</v>
      </c>
      <c r="F607" s="506">
        <f>INDEX(I601:BR601,MATCH(F605,$I$2:$BR$2,0))/INDEX(I601:BR601,MATCH(F605-1,$I$2:$BR$2,0))-1</f>
        <v>-1.2816013026771822E-3</v>
      </c>
      <c r="G607" s="12"/>
      <c r="H607" s="12"/>
      <c r="I607" s="618"/>
      <c r="J607" s="619"/>
      <c r="K607" s="619"/>
      <c r="L607" s="619"/>
      <c r="M607" s="619"/>
      <c r="N607" s="619"/>
      <c r="O607" s="619"/>
      <c r="P607" s="619"/>
      <c r="Q607" s="619"/>
      <c r="R607" s="619"/>
      <c r="S607" s="619"/>
      <c r="T607" s="619"/>
      <c r="U607" s="619"/>
      <c r="V607" s="619"/>
      <c r="W607" s="619"/>
      <c r="X607" s="619"/>
      <c r="Y607" s="619"/>
      <c r="Z607" s="619"/>
      <c r="AA607" s="619"/>
      <c r="AB607" s="619"/>
      <c r="AC607" s="619"/>
      <c r="AD607" s="619"/>
      <c r="AE607" s="619"/>
      <c r="AF607" s="619"/>
      <c r="AG607" s="619"/>
      <c r="AH607" s="619"/>
      <c r="AI607" s="619"/>
      <c r="AJ607" s="619"/>
      <c r="AK607" s="619"/>
      <c r="AL607" s="619"/>
      <c r="AM607" s="619"/>
      <c r="AN607" s="619"/>
      <c r="AO607" s="619"/>
      <c r="AP607" s="619"/>
      <c r="AQ607" s="619"/>
      <c r="AR607" s="619"/>
      <c r="AS607" s="619"/>
      <c r="AT607" s="619"/>
      <c r="AU607" s="619"/>
      <c r="AV607" s="619"/>
      <c r="AW607" s="619"/>
      <c r="AX607" s="619"/>
      <c r="AY607" s="619"/>
      <c r="AZ607" s="619"/>
      <c r="BA607" s="619"/>
      <c r="BB607" s="619"/>
      <c r="BC607" s="619"/>
      <c r="BD607" s="619"/>
      <c r="BE607" s="619"/>
      <c r="BF607" s="619"/>
      <c r="BG607" s="619"/>
      <c r="BH607" s="619"/>
      <c r="BI607" s="619"/>
      <c r="BJ607" s="619"/>
      <c r="BK607" s="619"/>
      <c r="BL607" s="619"/>
      <c r="BM607" s="619"/>
      <c r="BN607" s="619"/>
      <c r="BO607" s="619"/>
      <c r="BP607" s="619"/>
      <c r="BQ607" s="619"/>
      <c r="BR607" s="12"/>
    </row>
    <row r="608" spans="1:16384" s="14" customFormat="1" ht="12.75" customHeight="1" x14ac:dyDescent="0.3">
      <c r="A608" s="383"/>
      <c r="B608" s="383"/>
      <c r="C608" s="501"/>
      <c r="D608" s="379"/>
      <c r="E608" s="12" t="s">
        <v>1178</v>
      </c>
      <c r="F608" s="506">
        <f>INDEX(I602:BR602,MATCH($F$605,$I$2:$BR$2,0))/INDEX(I602:BR602,MATCH($F$605-1,$I$2:$BR$2,0))-1</f>
        <v>1.8634149557526847E-2</v>
      </c>
      <c r="G608" s="383"/>
      <c r="H608" s="383"/>
      <c r="I608" s="516"/>
      <c r="J608" s="502"/>
      <c r="K608" s="502"/>
      <c r="L608" s="502"/>
      <c r="M608" s="502"/>
      <c r="N608" s="502"/>
      <c r="O608" s="502"/>
      <c r="P608" s="502"/>
      <c r="Q608" s="502"/>
      <c r="R608" s="502"/>
      <c r="S608" s="502"/>
      <c r="T608" s="502"/>
      <c r="U608" s="502"/>
      <c r="V608" s="502"/>
      <c r="W608" s="502"/>
      <c r="X608" s="502"/>
      <c r="Y608" s="502"/>
      <c r="Z608" s="502"/>
      <c r="AA608" s="502"/>
      <c r="AB608" s="502"/>
      <c r="AC608" s="502"/>
      <c r="AD608" s="502"/>
      <c r="AE608" s="502"/>
      <c r="AF608" s="502"/>
      <c r="AG608" s="502"/>
      <c r="AH608" s="502"/>
      <c r="AI608" s="502"/>
      <c r="AJ608" s="502"/>
      <c r="AK608" s="502"/>
      <c r="AL608" s="502"/>
      <c r="AM608" s="502"/>
      <c r="AN608" s="502"/>
      <c r="AO608" s="502"/>
      <c r="AP608" s="502"/>
      <c r="AQ608" s="502"/>
      <c r="AR608" s="502"/>
      <c r="AS608" s="502"/>
      <c r="AT608" s="502"/>
      <c r="AU608" s="502"/>
      <c r="AV608" s="502"/>
      <c r="AW608" s="502"/>
      <c r="AX608" s="502"/>
      <c r="AY608" s="502"/>
      <c r="AZ608" s="502"/>
      <c r="BA608" s="502"/>
      <c r="BB608" s="502"/>
      <c r="BC608" s="502"/>
      <c r="BD608" s="502"/>
      <c r="BE608" s="502"/>
      <c r="BF608" s="502"/>
      <c r="BG608" s="502"/>
      <c r="BH608" s="502"/>
      <c r="BI608" s="502"/>
      <c r="BJ608" s="502"/>
      <c r="BK608" s="502"/>
      <c r="BL608" s="502"/>
      <c r="BM608" s="502"/>
      <c r="BN608" s="502"/>
      <c r="BO608" s="502"/>
      <c r="BP608" s="502"/>
      <c r="BQ608" s="502"/>
      <c r="BR608" s="383"/>
    </row>
    <row r="609" spans="1:16384" s="14" customFormat="1" ht="12.75" customHeight="1" x14ac:dyDescent="0.3">
      <c r="A609" s="383"/>
      <c r="B609" s="383"/>
      <c r="C609" s="501"/>
      <c r="D609" s="379"/>
      <c r="E609" s="12" t="s">
        <v>1179</v>
      </c>
      <c r="F609" s="506">
        <f>INDEX(I603:BR603,MATCH($F$605,$I$2:$BR$2,0))/INDEX(I603:BR603,MATCH($F$605-1,$I$2:$BR$2,0))-1</f>
        <v>4.1324128110182823E-3</v>
      </c>
      <c r="G609" s="383"/>
      <c r="H609" s="383"/>
      <c r="I609" s="516"/>
      <c r="J609" s="502"/>
      <c r="K609" s="502"/>
      <c r="L609" s="502"/>
      <c r="M609" s="502"/>
      <c r="N609" s="502"/>
      <c r="O609" s="502"/>
      <c r="P609" s="502"/>
      <c r="Q609" s="502"/>
      <c r="R609" s="502"/>
      <c r="S609" s="502"/>
      <c r="T609" s="502"/>
      <c r="U609" s="502"/>
      <c r="V609" s="502"/>
      <c r="W609" s="502"/>
      <c r="X609" s="502"/>
      <c r="Y609" s="502"/>
      <c r="Z609" s="502"/>
      <c r="AA609" s="502"/>
      <c r="AB609" s="502"/>
      <c r="AC609" s="502"/>
      <c r="AD609" s="502"/>
      <c r="AE609" s="502"/>
      <c r="AF609" s="502"/>
      <c r="AG609" s="502"/>
      <c r="AH609" s="502"/>
      <c r="AI609" s="502"/>
      <c r="AJ609" s="502"/>
      <c r="AK609" s="502"/>
      <c r="AL609" s="502"/>
      <c r="AM609" s="502"/>
      <c r="AN609" s="502"/>
      <c r="AO609" s="502"/>
      <c r="AP609" s="502"/>
      <c r="AQ609" s="502"/>
      <c r="AR609" s="502"/>
      <c r="AS609" s="502"/>
      <c r="AT609" s="502"/>
      <c r="AU609" s="502"/>
      <c r="AV609" s="502"/>
      <c r="AW609" s="502"/>
      <c r="AX609" s="502"/>
      <c r="AY609" s="502"/>
      <c r="AZ609" s="502"/>
      <c r="BA609" s="502"/>
      <c r="BB609" s="502"/>
      <c r="BC609" s="502"/>
      <c r="BD609" s="502"/>
      <c r="BE609" s="502"/>
      <c r="BF609" s="502"/>
      <c r="BG609" s="502"/>
      <c r="BH609" s="502"/>
      <c r="BI609" s="502"/>
      <c r="BJ609" s="502"/>
      <c r="BK609" s="502"/>
      <c r="BL609" s="502"/>
      <c r="BM609" s="502"/>
      <c r="BN609" s="502"/>
      <c r="BO609" s="502"/>
      <c r="BP609" s="502"/>
      <c r="BQ609" s="502"/>
      <c r="BR609" s="383"/>
    </row>
    <row r="610" spans="1:16384" s="14" customFormat="1" ht="12.75" customHeight="1" x14ac:dyDescent="0.3">
      <c r="A610" s="383"/>
      <c r="B610" s="383"/>
      <c r="C610" s="501"/>
      <c r="D610" s="379"/>
      <c r="E610" s="383"/>
      <c r="F610" s="383"/>
      <c r="G610" s="383"/>
      <c r="H610" s="383"/>
      <c r="I610" s="516"/>
      <c r="J610" s="502"/>
      <c r="K610" s="502"/>
      <c r="L610" s="502"/>
      <c r="M610" s="502"/>
      <c r="N610" s="502"/>
      <c r="O610" s="502"/>
      <c r="P610" s="502"/>
      <c r="Q610" s="502"/>
      <c r="R610" s="502"/>
      <c r="S610" s="502"/>
      <c r="T610" s="502"/>
      <c r="U610" s="502"/>
      <c r="V610" s="502"/>
      <c r="W610" s="502"/>
      <c r="X610" s="502"/>
      <c r="Y610" s="502"/>
      <c r="Z610" s="502"/>
      <c r="AA610" s="502"/>
      <c r="AB610" s="502"/>
      <c r="AC610" s="502"/>
      <c r="AD610" s="502"/>
      <c r="AE610" s="502"/>
      <c r="AF610" s="502"/>
      <c r="AG610" s="502"/>
      <c r="AH610" s="502"/>
      <c r="AI610" s="502"/>
      <c r="AJ610" s="502"/>
      <c r="AK610" s="502"/>
      <c r="AL610" s="502"/>
      <c r="AM610" s="502"/>
      <c r="AN610" s="502"/>
      <c r="AO610" s="502"/>
      <c r="AP610" s="502"/>
      <c r="AQ610" s="502"/>
      <c r="AR610" s="502"/>
      <c r="AS610" s="502"/>
      <c r="AT610" s="502"/>
      <c r="AU610" s="502"/>
      <c r="AV610" s="502"/>
      <c r="AW610" s="502"/>
      <c r="AX610" s="502"/>
      <c r="AY610" s="502"/>
      <c r="AZ610" s="502"/>
      <c r="BA610" s="502"/>
      <c r="BB610" s="502"/>
      <c r="BC610" s="502"/>
      <c r="BD610" s="502"/>
      <c r="BE610" s="502"/>
      <c r="BF610" s="502"/>
      <c r="BG610" s="502"/>
      <c r="BH610" s="502"/>
      <c r="BI610" s="502"/>
      <c r="BJ610" s="502"/>
      <c r="BK610" s="502"/>
      <c r="BL610" s="502"/>
      <c r="BM610" s="502"/>
      <c r="BN610" s="502"/>
      <c r="BO610" s="502"/>
      <c r="BP610" s="502"/>
      <c r="BQ610" s="502"/>
      <c r="BR610" s="383"/>
    </row>
    <row r="611" spans="1:16384" s="14" customFormat="1" ht="12.75" customHeight="1" x14ac:dyDescent="0.3">
      <c r="A611" s="383"/>
      <c r="B611" s="383"/>
      <c r="C611" s="501" t="s">
        <v>1186</v>
      </c>
      <c r="D611" s="379"/>
      <c r="E611" s="383"/>
      <c r="F611" s="383"/>
      <c r="G611" s="383"/>
      <c r="H611" s="383"/>
      <c r="I611" s="516"/>
      <c r="J611" s="502"/>
      <c r="K611" s="502"/>
      <c r="L611" s="502"/>
      <c r="M611" s="502"/>
      <c r="N611" s="502"/>
      <c r="O611" s="502"/>
      <c r="P611" s="502"/>
      <c r="Q611" s="502"/>
      <c r="R611" s="502"/>
      <c r="S611" s="502"/>
      <c r="T611" s="502"/>
      <c r="U611" s="502"/>
      <c r="V611" s="502"/>
      <c r="W611" s="502"/>
      <c r="X611" s="502"/>
      <c r="Y611" s="502"/>
      <c r="Z611" s="502"/>
      <c r="AA611" s="502"/>
      <c r="AB611" s="502"/>
      <c r="AC611" s="502"/>
      <c r="AD611" s="502"/>
      <c r="AE611" s="502"/>
      <c r="AF611" s="502"/>
      <c r="AG611" s="502"/>
      <c r="AH611" s="502"/>
      <c r="AI611" s="502"/>
      <c r="AJ611" s="502"/>
      <c r="AK611" s="502"/>
      <c r="AL611" s="502"/>
      <c r="AM611" s="502"/>
      <c r="AN611" s="502"/>
      <c r="AO611" s="502"/>
      <c r="AP611" s="502"/>
      <c r="AQ611" s="502"/>
      <c r="AR611" s="502"/>
      <c r="AS611" s="502"/>
      <c r="AT611" s="502"/>
      <c r="AU611" s="502"/>
      <c r="AV611" s="502"/>
      <c r="AW611" s="502"/>
      <c r="AX611" s="502"/>
      <c r="AY611" s="502"/>
      <c r="AZ611" s="502"/>
      <c r="BA611" s="502"/>
      <c r="BB611" s="502"/>
      <c r="BC611" s="502"/>
      <c r="BD611" s="502"/>
      <c r="BE611" s="502"/>
      <c r="BF611" s="502"/>
      <c r="BG611" s="502"/>
      <c r="BH611" s="502"/>
      <c r="BI611" s="502"/>
      <c r="BJ611" s="502"/>
      <c r="BK611" s="502"/>
      <c r="BL611" s="502"/>
      <c r="BM611" s="502"/>
      <c r="BN611" s="502"/>
      <c r="BO611" s="502"/>
      <c r="BP611" s="502"/>
      <c r="BQ611" s="502"/>
      <c r="BR611" s="383"/>
    </row>
    <row r="612" spans="1:16384" s="14" customFormat="1" ht="12.75" customHeight="1" x14ac:dyDescent="0.3">
      <c r="A612" s="12"/>
      <c r="B612" s="12"/>
      <c r="C612" s="615"/>
      <c r="D612" s="616"/>
      <c r="E612" s="617" t="str">
        <f xml:space="preserve"> E$24</f>
        <v>Oil</v>
      </c>
      <c r="F612" s="617">
        <f xml:space="preserve"> F$24</f>
        <v>0</v>
      </c>
      <c r="G612" s="617" t="str">
        <f xml:space="preserve"> G$24</f>
        <v>e6tons co2e</v>
      </c>
      <c r="H612" s="617">
        <f xml:space="preserve"> H$24</f>
        <v>0</v>
      </c>
      <c r="I612" s="617">
        <f t="shared" ref="I612:AO612" si="416" xml:space="preserve"> I$24</f>
        <v>1348.642779</v>
      </c>
      <c r="J612" s="617">
        <f t="shared" si="416"/>
        <v>1368.7645460000001</v>
      </c>
      <c r="K612" s="617">
        <f t="shared" si="416"/>
        <v>1421.7901939999999</v>
      </c>
      <c r="L612" s="617">
        <f t="shared" si="416"/>
        <v>1459.4460409999999</v>
      </c>
      <c r="M612" s="617">
        <f t="shared" si="416"/>
        <v>1495.143873</v>
      </c>
      <c r="N612" s="617">
        <f t="shared" si="416"/>
        <v>1559.077356</v>
      </c>
      <c r="O612" s="617">
        <f t="shared" si="416"/>
        <v>1635.40103</v>
      </c>
      <c r="P612" s="617">
        <f t="shared" si="416"/>
        <v>1700.584098</v>
      </c>
      <c r="Q612" s="617">
        <f t="shared" si="416"/>
        <v>1810.4670719999999</v>
      </c>
      <c r="R612" s="617">
        <f t="shared" si="416"/>
        <v>1900.962812</v>
      </c>
      <c r="S612" s="617">
        <f t="shared" si="416"/>
        <v>1982.516977</v>
      </c>
      <c r="T612" s="617">
        <f t="shared" si="416"/>
        <v>2056.1795670000001</v>
      </c>
      <c r="U612" s="617">
        <f t="shared" si="416"/>
        <v>2218.9068950000001</v>
      </c>
      <c r="V612" s="617">
        <f t="shared" si="416"/>
        <v>2339.6459580000001</v>
      </c>
      <c r="W612" s="617">
        <f t="shared" si="416"/>
        <v>2240.6097289999998</v>
      </c>
      <c r="X612" s="617">
        <f t="shared" si="416"/>
        <v>2202.1148459999999</v>
      </c>
      <c r="Y612" s="617">
        <f t="shared" si="416"/>
        <v>2364.614986</v>
      </c>
      <c r="Z612" s="617">
        <f t="shared" si="416"/>
        <v>2493.85347</v>
      </c>
      <c r="AA612" s="617">
        <f t="shared" si="416"/>
        <v>2539.5122809999998</v>
      </c>
      <c r="AB612" s="617">
        <f t="shared" si="416"/>
        <v>2455.2435650000002</v>
      </c>
      <c r="AC612" s="617">
        <f t="shared" si="416"/>
        <v>8372.2079508311199</v>
      </c>
      <c r="AD612" s="617">
        <f t="shared" si="416"/>
        <v>7964.4328196080296</v>
      </c>
      <c r="AE612" s="617">
        <f t="shared" si="416"/>
        <v>7772.3778471617898</v>
      </c>
      <c r="AF612" s="617">
        <f t="shared" si="416"/>
        <v>7695.89484718115</v>
      </c>
      <c r="AG612" s="617">
        <f t="shared" si="416"/>
        <v>8680.5549597505906</v>
      </c>
      <c r="AH612" s="617">
        <f t="shared" si="416"/>
        <v>8665.5743859050708</v>
      </c>
      <c r="AI612" s="617">
        <f t="shared" si="416"/>
        <v>9056.6652046722393</v>
      </c>
      <c r="AJ612" s="617">
        <f t="shared" si="416"/>
        <v>9216.32282138345</v>
      </c>
      <c r="AK612" s="617">
        <f t="shared" si="416"/>
        <v>9480.3956010234306</v>
      </c>
      <c r="AL612" s="617">
        <f t="shared" si="416"/>
        <v>9634.2290556257394</v>
      </c>
      <c r="AM612" s="617">
        <f t="shared" si="416"/>
        <v>9719.1413878293806</v>
      </c>
      <c r="AN612" s="617">
        <f t="shared" si="416"/>
        <v>9822.5780346416195</v>
      </c>
      <c r="AO612" s="617">
        <f t="shared" si="416"/>
        <v>9865.3842736041097</v>
      </c>
      <c r="AP612" s="617">
        <f t="shared" ref="AP612:BR612" si="417" xml:space="preserve"> AP$24</f>
        <v>9879.8239197728599</v>
      </c>
      <c r="AQ612" s="617">
        <f t="shared" si="417"/>
        <v>10089.1508976027</v>
      </c>
      <c r="AR612" s="617">
        <f t="shared" si="417"/>
        <v>10249.5407143254</v>
      </c>
      <c r="AS612" s="617">
        <f t="shared" si="417"/>
        <v>10448.2426783471</v>
      </c>
      <c r="AT612" s="617">
        <f t="shared" si="417"/>
        <v>10698.2898581925</v>
      </c>
      <c r="AU612" s="617">
        <f t="shared" si="417"/>
        <v>10756.9954469767</v>
      </c>
      <c r="AV612" s="617">
        <f t="shared" si="417"/>
        <v>10964.208679248901</v>
      </c>
      <c r="AW612" s="617">
        <f t="shared" si="417"/>
        <v>11077.7437947573</v>
      </c>
      <c r="AX612" s="617">
        <f t="shared" si="417"/>
        <v>11136.735124860201</v>
      </c>
      <c r="AY612" s="617">
        <f t="shared" si="417"/>
        <v>11245.762675677001</v>
      </c>
      <c r="AZ612" s="617">
        <f t="shared" si="417"/>
        <v>11470.5769861061</v>
      </c>
      <c r="BA612" s="617">
        <f t="shared" si="417"/>
        <v>11868.241150493401</v>
      </c>
      <c r="BB612" s="617">
        <f t="shared" si="417"/>
        <v>12059.6810917439</v>
      </c>
      <c r="BC612" s="617">
        <f t="shared" si="417"/>
        <v>12133.931962233601</v>
      </c>
      <c r="BD612" s="617">
        <f t="shared" si="417"/>
        <v>11809.750116737199</v>
      </c>
      <c r="BE612" s="617">
        <f t="shared" si="417"/>
        <v>12069.079878640299</v>
      </c>
      <c r="BF612" s="617">
        <f t="shared" si="417"/>
        <v>11943.727723038301</v>
      </c>
      <c r="BG612" s="617">
        <f t="shared" si="417"/>
        <v>12293.0667174276</v>
      </c>
      <c r="BH612" s="617">
        <f t="shared" si="417"/>
        <v>12422.527773476</v>
      </c>
      <c r="BI612" s="617">
        <f t="shared" si="417"/>
        <v>12619.788522774201</v>
      </c>
      <c r="BJ612" s="617">
        <f t="shared" si="417"/>
        <v>12748.285167574701</v>
      </c>
      <c r="BK612" s="617">
        <f t="shared" si="417"/>
        <v>12867.809898708099</v>
      </c>
      <c r="BL612" s="617">
        <f t="shared" si="417"/>
        <v>13124.071327552299</v>
      </c>
      <c r="BM612" s="617">
        <f t="shared" si="417"/>
        <v>13294.208113954701</v>
      </c>
      <c r="BN612" s="617">
        <f t="shared" si="417"/>
        <v>13447.6198563568</v>
      </c>
      <c r="BO612" s="617">
        <f t="shared" si="417"/>
        <v>13493.6274008444</v>
      </c>
      <c r="BP612" s="617">
        <f t="shared" si="417"/>
        <v>0</v>
      </c>
      <c r="BQ612" s="617">
        <f t="shared" si="417"/>
        <v>0</v>
      </c>
      <c r="BR612" s="617">
        <f t="shared" si="417"/>
        <v>0</v>
      </c>
    </row>
    <row r="613" spans="1:16384" s="14" customFormat="1" ht="12.75" customHeight="1" x14ac:dyDescent="0.3">
      <c r="A613" s="12"/>
      <c r="B613" s="12"/>
      <c r="C613" s="615"/>
      <c r="D613" s="616"/>
      <c r="E613" s="617" t="str">
        <f xml:space="preserve"> E$25</f>
        <v>Gas</v>
      </c>
      <c r="F613" s="617">
        <f xml:space="preserve"> F$25</f>
        <v>0</v>
      </c>
      <c r="G613" s="617" t="str">
        <f xml:space="preserve"> G$25</f>
        <v>e6tons co2e</v>
      </c>
      <c r="H613" s="617">
        <f xml:space="preserve"> H$25</f>
        <v>0</v>
      </c>
      <c r="I613" s="617">
        <f t="shared" ref="I613:AO613" si="418" xml:space="preserve"> I$25</f>
        <v>650.16536399999995</v>
      </c>
      <c r="J613" s="617">
        <f t="shared" si="418"/>
        <v>678.658772</v>
      </c>
      <c r="K613" s="617">
        <f t="shared" si="418"/>
        <v>721.04698399999995</v>
      </c>
      <c r="L613" s="617">
        <f t="shared" si="418"/>
        <v>756.34057299999995</v>
      </c>
      <c r="M613" s="617">
        <f t="shared" si="418"/>
        <v>802.66933400000005</v>
      </c>
      <c r="N613" s="617">
        <f t="shared" si="418"/>
        <v>827.51734199999999</v>
      </c>
      <c r="O613" s="617">
        <f t="shared" si="418"/>
        <v>891.73738100000003</v>
      </c>
      <c r="P613" s="617">
        <f t="shared" si="418"/>
        <v>941.907241</v>
      </c>
      <c r="Q613" s="617">
        <f t="shared" si="418"/>
        <v>1008.297454</v>
      </c>
      <c r="R613" s="617">
        <f t="shared" si="418"/>
        <v>1085.46723</v>
      </c>
      <c r="S613" s="617">
        <f t="shared" si="418"/>
        <v>1144.3495350000001</v>
      </c>
      <c r="T613" s="617">
        <f t="shared" si="418"/>
        <v>1179.62356</v>
      </c>
      <c r="U613" s="617">
        <f t="shared" si="418"/>
        <v>1191.8472770000001</v>
      </c>
      <c r="V613" s="617">
        <f t="shared" si="418"/>
        <v>1176.064903</v>
      </c>
      <c r="W613" s="617">
        <f t="shared" si="418"/>
        <v>1135.3786809999999</v>
      </c>
      <c r="X613" s="617">
        <f t="shared" si="418"/>
        <v>1043.5741029999999</v>
      </c>
      <c r="Y613" s="617">
        <f t="shared" si="418"/>
        <v>1063.8958620000001</v>
      </c>
      <c r="Z613" s="617">
        <f t="shared" si="418"/>
        <v>1042.126381</v>
      </c>
      <c r="AA613" s="617">
        <f t="shared" si="418"/>
        <v>1046.300303</v>
      </c>
      <c r="AB613" s="617">
        <f t="shared" si="418"/>
        <v>1081.5933769999999</v>
      </c>
      <c r="AC613" s="617">
        <f t="shared" si="418"/>
        <v>2843.4229672390002</v>
      </c>
      <c r="AD613" s="617">
        <f t="shared" si="418"/>
        <v>2844.9334541809999</v>
      </c>
      <c r="AE613" s="617">
        <f t="shared" si="418"/>
        <v>2855.95921512</v>
      </c>
      <c r="AF613" s="617">
        <f t="shared" si="418"/>
        <v>2914.4016702059998</v>
      </c>
      <c r="AG613" s="617">
        <f t="shared" si="418"/>
        <v>3215.457101122</v>
      </c>
      <c r="AH613" s="617">
        <f t="shared" si="418"/>
        <v>3350.4685143090001</v>
      </c>
      <c r="AI613" s="617">
        <f t="shared" si="418"/>
        <v>3396.0066763340001</v>
      </c>
      <c r="AJ613" s="617">
        <f t="shared" si="418"/>
        <v>3572.6234202139999</v>
      </c>
      <c r="AK613" s="617">
        <f t="shared" si="418"/>
        <v>3754.1084696160001</v>
      </c>
      <c r="AL613" s="617">
        <f t="shared" si="418"/>
        <v>3926.3952733030001</v>
      </c>
      <c r="AM613" s="617">
        <f t="shared" si="418"/>
        <v>3973.0111942980002</v>
      </c>
      <c r="AN613" s="617">
        <f t="shared" si="418"/>
        <v>4057.2236296380001</v>
      </c>
      <c r="AO613" s="617">
        <f t="shared" si="418"/>
        <v>4076.853622392</v>
      </c>
      <c r="AP613" s="617">
        <f t="shared" ref="AP613:BR613" si="419" xml:space="preserve"> AP$25</f>
        <v>4182.3167494890004</v>
      </c>
      <c r="AQ613" s="617">
        <f t="shared" si="419"/>
        <v>4175.6577352900003</v>
      </c>
      <c r="AR613" s="617">
        <f t="shared" si="419"/>
        <v>4297.7829776629997</v>
      </c>
      <c r="AS613" s="617">
        <f t="shared" si="419"/>
        <v>4396.5820718340001</v>
      </c>
      <c r="AT613" s="617">
        <f t="shared" si="419"/>
        <v>4422.8625204809996</v>
      </c>
      <c r="AU613" s="617">
        <f t="shared" si="419"/>
        <v>4458.3605003169996</v>
      </c>
      <c r="AV613" s="617">
        <f t="shared" si="419"/>
        <v>4572.5247943260001</v>
      </c>
      <c r="AW613" s="617">
        <f t="shared" si="419"/>
        <v>4736.2870947310003</v>
      </c>
      <c r="AX613" s="617">
        <f t="shared" si="419"/>
        <v>4755.9289703639997</v>
      </c>
      <c r="AY613" s="617">
        <f t="shared" si="419"/>
        <v>4974.516835292</v>
      </c>
      <c r="AZ613" s="617">
        <f t="shared" si="419"/>
        <v>5120.2187383889996</v>
      </c>
      <c r="BA613" s="617">
        <f t="shared" si="419"/>
        <v>5279.8876357720001</v>
      </c>
      <c r="BB613" s="617">
        <f t="shared" si="419"/>
        <v>5430.1429278140004</v>
      </c>
      <c r="BC613" s="617">
        <f t="shared" si="419"/>
        <v>5631.2794113919999</v>
      </c>
      <c r="BD613" s="617">
        <f t="shared" si="419"/>
        <v>5811.8192042250002</v>
      </c>
      <c r="BE613" s="617">
        <f t="shared" si="419"/>
        <v>5978.8540081829997</v>
      </c>
      <c r="BF613" s="617">
        <f t="shared" si="419"/>
        <v>5782.2393875899998</v>
      </c>
      <c r="BG613" s="617">
        <f t="shared" si="419"/>
        <v>6323.9239677109999</v>
      </c>
      <c r="BH613" s="617">
        <f t="shared" si="419"/>
        <v>6512.9883659300003</v>
      </c>
      <c r="BI613" s="617">
        <f t="shared" si="419"/>
        <v>6662.056920043</v>
      </c>
      <c r="BJ613" s="617">
        <f t="shared" si="419"/>
        <v>6760.094299845</v>
      </c>
      <c r="BK613" s="617">
        <f t="shared" si="419"/>
        <v>6785.6371721469995</v>
      </c>
      <c r="BL613" s="617">
        <f t="shared" si="419"/>
        <v>6887.3675876630004</v>
      </c>
      <c r="BM613" s="617">
        <f t="shared" si="419"/>
        <v>7027.7318925870004</v>
      </c>
      <c r="BN613" s="617">
        <f t="shared" si="419"/>
        <v>7259.328867448</v>
      </c>
      <c r="BO613" s="617">
        <f t="shared" si="419"/>
        <v>7626.6833558119997</v>
      </c>
      <c r="BP613" s="617">
        <f t="shared" si="419"/>
        <v>0</v>
      </c>
      <c r="BQ613" s="617">
        <f t="shared" si="419"/>
        <v>0</v>
      </c>
      <c r="BR613" s="617">
        <f t="shared" si="419"/>
        <v>0</v>
      </c>
    </row>
    <row r="614" spans="1:16384" s="14" customFormat="1" ht="12.75" customHeight="1" x14ac:dyDescent="0.3">
      <c r="A614" s="12"/>
      <c r="B614" s="12"/>
      <c r="C614" s="615"/>
      <c r="D614" s="616"/>
      <c r="E614" s="617" t="str">
        <f xml:space="preserve"> E$26</f>
        <v>Coal</v>
      </c>
      <c r="F614" s="617">
        <f xml:space="preserve"> F$26</f>
        <v>0</v>
      </c>
      <c r="G614" s="617" t="str">
        <f xml:space="preserve"> G$26</f>
        <v>e6tons co2e</v>
      </c>
      <c r="H614" s="617">
        <f xml:space="preserve"> H$26</f>
        <v>0</v>
      </c>
      <c r="I614" s="617">
        <f t="shared" ref="I614:AO614" si="420" xml:space="preserve"> I$26</f>
        <v>915.20038999999997</v>
      </c>
      <c r="J614" s="617">
        <f t="shared" si="420"/>
        <v>895.36731499999996</v>
      </c>
      <c r="K614" s="617">
        <f t="shared" si="420"/>
        <v>922.08600300000001</v>
      </c>
      <c r="L614" s="617">
        <f t="shared" si="420"/>
        <v>968.73028499999998</v>
      </c>
      <c r="M614" s="617">
        <f t="shared" si="420"/>
        <v>1018.939941</v>
      </c>
      <c r="N614" s="617">
        <f t="shared" si="420"/>
        <v>1075.146471</v>
      </c>
      <c r="O614" s="617">
        <f t="shared" si="420"/>
        <v>1127.0402919999999</v>
      </c>
      <c r="P614" s="617">
        <f t="shared" si="420"/>
        <v>1106.8903760000001</v>
      </c>
      <c r="Q614" s="617">
        <f t="shared" si="420"/>
        <v>1145.7585429999999</v>
      </c>
      <c r="R614" s="617">
        <f t="shared" si="420"/>
        <v>1148.256664</v>
      </c>
      <c r="S614" s="617">
        <f t="shared" si="420"/>
        <v>1134.4412749999999</v>
      </c>
      <c r="T614" s="617">
        <f t="shared" si="420"/>
        <v>1076.1240319999999</v>
      </c>
      <c r="U614" s="617">
        <f t="shared" si="420"/>
        <v>1121.253602</v>
      </c>
      <c r="V614" s="617">
        <f t="shared" si="420"/>
        <v>1206.273733</v>
      </c>
      <c r="W614" s="617">
        <f t="shared" si="420"/>
        <v>1185.2386530000001</v>
      </c>
      <c r="X614" s="617">
        <f t="shared" si="420"/>
        <v>1180.732528</v>
      </c>
      <c r="Y614" s="617">
        <f t="shared" si="420"/>
        <v>1265.6463550000001</v>
      </c>
      <c r="Z614" s="617">
        <f t="shared" si="420"/>
        <v>1299.5448919999999</v>
      </c>
      <c r="AA614" s="617">
        <f t="shared" si="420"/>
        <v>1298.0976029999999</v>
      </c>
      <c r="AB614" s="617">
        <f t="shared" si="420"/>
        <v>1409.7901879999999</v>
      </c>
      <c r="AC614" s="617">
        <f t="shared" si="420"/>
        <v>7455.93975375439</v>
      </c>
      <c r="AD614" s="617">
        <f t="shared" si="420"/>
        <v>7481.9908712035403</v>
      </c>
      <c r="AE614" s="617">
        <f t="shared" si="420"/>
        <v>7620.2731191558696</v>
      </c>
      <c r="AF614" s="617">
        <f t="shared" si="420"/>
        <v>7830.23906596084</v>
      </c>
      <c r="AG614" s="617">
        <f t="shared" si="420"/>
        <v>8182.67307190676</v>
      </c>
      <c r="AH614" s="617">
        <f t="shared" si="420"/>
        <v>8474.47924690117</v>
      </c>
      <c r="AI614" s="617">
        <f t="shared" si="420"/>
        <v>8574.2000988898508</v>
      </c>
      <c r="AJ614" s="617">
        <f t="shared" si="420"/>
        <v>8912.3480964529299</v>
      </c>
      <c r="AK614" s="617">
        <f t="shared" si="420"/>
        <v>9183.3927636850003</v>
      </c>
      <c r="AL614" s="617">
        <f t="shared" si="420"/>
        <v>9190.3665172295896</v>
      </c>
      <c r="AM614" s="617">
        <f t="shared" si="420"/>
        <v>9108.8843894441197</v>
      </c>
      <c r="AN614" s="617">
        <f t="shared" si="420"/>
        <v>8824.8035278295793</v>
      </c>
      <c r="AO614" s="617">
        <f t="shared" si="420"/>
        <v>8587.1863684800192</v>
      </c>
      <c r="AP614" s="617">
        <f t="shared" ref="AP614:BR614" si="421" xml:space="preserve"> AP$26</f>
        <v>8579.33270274405</v>
      </c>
      <c r="AQ614" s="617">
        <f t="shared" si="421"/>
        <v>8619.8271300042306</v>
      </c>
      <c r="AR614" s="617">
        <f t="shared" si="421"/>
        <v>8870.65842705674</v>
      </c>
      <c r="AS614" s="617">
        <f t="shared" si="421"/>
        <v>9067.0089725555208</v>
      </c>
      <c r="AT614" s="617">
        <f t="shared" si="421"/>
        <v>8925.5267327556194</v>
      </c>
      <c r="AU614" s="617">
        <f t="shared" si="421"/>
        <v>8871.2754942812207</v>
      </c>
      <c r="AV614" s="617">
        <f t="shared" si="421"/>
        <v>8915.2608620355804</v>
      </c>
      <c r="AW614" s="617">
        <f t="shared" si="421"/>
        <v>9381.8555176874597</v>
      </c>
      <c r="AX614" s="617">
        <f t="shared" si="421"/>
        <v>9481.3754614323498</v>
      </c>
      <c r="AY614" s="617">
        <f t="shared" si="421"/>
        <v>9729.0173361879806</v>
      </c>
      <c r="AZ614" s="617">
        <f t="shared" si="421"/>
        <v>10536.0397307974</v>
      </c>
      <c r="BA614" s="617">
        <f t="shared" si="421"/>
        <v>11439.9453525715</v>
      </c>
      <c r="BB614" s="617">
        <f t="shared" si="421"/>
        <v>12210.2320496056</v>
      </c>
      <c r="BC614" s="617">
        <f t="shared" si="421"/>
        <v>12884.6246659188</v>
      </c>
      <c r="BD614" s="617">
        <f t="shared" si="421"/>
        <v>13522.2281527742</v>
      </c>
      <c r="BE614" s="617">
        <f t="shared" si="421"/>
        <v>13766.575727330601</v>
      </c>
      <c r="BF614" s="617">
        <f t="shared" si="421"/>
        <v>13886.777198469101</v>
      </c>
      <c r="BG614" s="617">
        <f t="shared" si="421"/>
        <v>15035.601794108699</v>
      </c>
      <c r="BH614" s="617">
        <f t="shared" si="421"/>
        <v>15850.888007242</v>
      </c>
      <c r="BI614" s="617">
        <f t="shared" si="421"/>
        <v>16325.7057668332</v>
      </c>
      <c r="BJ614" s="617">
        <f t="shared" si="421"/>
        <v>16505.5220409219</v>
      </c>
      <c r="BK614" s="617">
        <f t="shared" si="421"/>
        <v>16392.746654552699</v>
      </c>
      <c r="BL614" s="617">
        <f t="shared" si="421"/>
        <v>15844.416121415599</v>
      </c>
      <c r="BM614" s="617">
        <f t="shared" si="421"/>
        <v>14956.562249078301</v>
      </c>
      <c r="BN614" s="617">
        <f t="shared" si="421"/>
        <v>15365.3860700979</v>
      </c>
      <c r="BO614" s="617">
        <f t="shared" si="421"/>
        <v>15783.0591791283</v>
      </c>
      <c r="BP614" s="617">
        <f t="shared" si="421"/>
        <v>0</v>
      </c>
      <c r="BQ614" s="617">
        <f t="shared" si="421"/>
        <v>0</v>
      </c>
      <c r="BR614" s="617">
        <f t="shared" si="421"/>
        <v>0</v>
      </c>
    </row>
    <row r="615" spans="1:16384" s="14" customFormat="1" ht="12.75" customHeight="1" x14ac:dyDescent="0.3">
      <c r="A615" s="12"/>
      <c r="B615" s="12"/>
      <c r="C615" s="615"/>
      <c r="D615" s="616"/>
      <c r="E615" s="12"/>
      <c r="F615" s="12"/>
      <c r="G615" s="12"/>
      <c r="H615" s="12"/>
      <c r="I615" s="618"/>
      <c r="J615" s="619"/>
      <c r="K615" s="619"/>
      <c r="L615" s="619"/>
      <c r="M615" s="619"/>
      <c r="N615" s="619"/>
      <c r="O615" s="619"/>
      <c r="P615" s="619"/>
      <c r="Q615" s="619"/>
      <c r="R615" s="619"/>
      <c r="S615" s="619"/>
      <c r="T615" s="619"/>
      <c r="U615" s="619"/>
      <c r="V615" s="619"/>
      <c r="W615" s="619"/>
      <c r="X615" s="619"/>
      <c r="Y615" s="619"/>
      <c r="Z615" s="619"/>
      <c r="AA615" s="619"/>
      <c r="AB615" s="619"/>
      <c r="AC615" s="619"/>
      <c r="AD615" s="619"/>
      <c r="AE615" s="619"/>
      <c r="AF615" s="619"/>
      <c r="AG615" s="619"/>
      <c r="AH615" s="619"/>
      <c r="AI615" s="619"/>
      <c r="AJ615" s="619"/>
      <c r="AK615" s="619"/>
      <c r="AL615" s="619"/>
      <c r="AM615" s="619"/>
      <c r="AN615" s="619"/>
      <c r="AO615" s="619"/>
      <c r="AP615" s="619"/>
      <c r="AQ615" s="619"/>
      <c r="AR615" s="619"/>
      <c r="AS615" s="619"/>
      <c r="AT615" s="619"/>
      <c r="AU615" s="619"/>
      <c r="AV615" s="619"/>
      <c r="AW615" s="619"/>
      <c r="AX615" s="619"/>
      <c r="AY615" s="619"/>
      <c r="AZ615" s="619"/>
      <c r="BA615" s="619"/>
      <c r="BB615" s="619"/>
      <c r="BC615" s="619"/>
      <c r="BD615" s="619"/>
      <c r="BE615" s="619"/>
      <c r="BF615" s="619"/>
      <c r="BG615" s="619"/>
      <c r="BH615" s="619"/>
      <c r="BI615" s="619"/>
      <c r="BJ615" s="619"/>
      <c r="BK615" s="619"/>
      <c r="BL615" s="619"/>
      <c r="BM615" s="619"/>
      <c r="BN615" s="619"/>
      <c r="BO615" s="619"/>
      <c r="BP615" s="619"/>
      <c r="BQ615" s="619"/>
      <c r="BR615" s="12"/>
    </row>
    <row r="616" spans="1:16384" s="14" customFormat="1" ht="12.75" customHeight="1" x14ac:dyDescent="0.3">
      <c r="A616" s="12"/>
      <c r="B616" s="12"/>
      <c r="C616" s="615"/>
      <c r="D616" s="616"/>
      <c r="E616" s="12" t="s">
        <v>1181</v>
      </c>
      <c r="F616" s="12">
        <f>F605-1</f>
        <v>2018</v>
      </c>
      <c r="G616" s="12"/>
      <c r="H616" s="12"/>
      <c r="I616" s="618"/>
      <c r="J616" s="619"/>
      <c r="K616" s="619"/>
      <c r="L616" s="619"/>
      <c r="M616" s="619"/>
      <c r="N616" s="619"/>
      <c r="O616" s="619"/>
      <c r="P616" s="619"/>
      <c r="Q616" s="619"/>
      <c r="R616" s="619"/>
      <c r="S616" s="619"/>
      <c r="T616" s="619"/>
      <c r="U616" s="619"/>
      <c r="V616" s="619"/>
      <c r="W616" s="619"/>
      <c r="X616" s="619"/>
      <c r="Y616" s="619"/>
      <c r="Z616" s="619"/>
      <c r="AA616" s="619"/>
      <c r="AB616" s="619"/>
      <c r="AC616" s="619"/>
      <c r="AD616" s="619"/>
      <c r="AE616" s="619"/>
      <c r="AF616" s="619"/>
      <c r="AG616" s="619"/>
      <c r="AH616" s="619"/>
      <c r="AI616" s="619"/>
      <c r="AJ616" s="619"/>
      <c r="AK616" s="619"/>
      <c r="AL616" s="619"/>
      <c r="AM616" s="619"/>
      <c r="AN616" s="619"/>
      <c r="AO616" s="619"/>
      <c r="AP616" s="619"/>
      <c r="AQ616" s="619"/>
      <c r="AR616" s="619"/>
      <c r="AS616" s="619"/>
      <c r="AT616" s="619"/>
      <c r="AU616" s="619"/>
      <c r="AV616" s="619"/>
      <c r="AW616" s="619"/>
      <c r="AX616" s="619"/>
      <c r="AY616" s="619"/>
      <c r="AZ616" s="619"/>
      <c r="BA616" s="619"/>
      <c r="BB616" s="619"/>
      <c r="BC616" s="619"/>
      <c r="BD616" s="619"/>
      <c r="BE616" s="619"/>
      <c r="BF616" s="619"/>
      <c r="BG616" s="619"/>
      <c r="BH616" s="619"/>
      <c r="BI616" s="619"/>
      <c r="BJ616" s="619"/>
      <c r="BK616" s="619"/>
      <c r="BL616" s="619"/>
      <c r="BM616" s="619"/>
      <c r="BN616" s="619"/>
      <c r="BO616" s="619"/>
      <c r="BP616" s="619"/>
      <c r="BQ616" s="619"/>
      <c r="BR616" s="12"/>
    </row>
    <row r="617" spans="1:16384" s="14" customFormat="1" ht="12.75" customHeight="1" x14ac:dyDescent="0.3">
      <c r="A617" s="383"/>
      <c r="B617" s="383"/>
      <c r="C617" s="501"/>
      <c r="D617" s="379"/>
      <c r="E617" s="383"/>
      <c r="F617" s="383"/>
      <c r="G617" s="383"/>
      <c r="H617" s="383"/>
      <c r="I617" s="516"/>
      <c r="J617" s="502"/>
      <c r="K617" s="502"/>
      <c r="L617" s="502"/>
      <c r="M617" s="502"/>
      <c r="N617" s="502"/>
      <c r="O617" s="502"/>
      <c r="P617" s="502"/>
      <c r="Q617" s="502"/>
      <c r="R617" s="502"/>
      <c r="S617" s="502"/>
      <c r="T617" s="502"/>
      <c r="U617" s="502"/>
      <c r="V617" s="502"/>
      <c r="W617" s="502"/>
      <c r="X617" s="502"/>
      <c r="Y617" s="502"/>
      <c r="Z617" s="502"/>
      <c r="AA617" s="502"/>
      <c r="AB617" s="502"/>
      <c r="AC617" s="502"/>
      <c r="AD617" s="502"/>
      <c r="AE617" s="502"/>
      <c r="AF617" s="502"/>
      <c r="AG617" s="502"/>
      <c r="AH617" s="502"/>
      <c r="AI617" s="502"/>
      <c r="AJ617" s="502"/>
      <c r="AK617" s="502"/>
      <c r="AL617" s="502"/>
      <c r="AM617" s="502"/>
      <c r="AN617" s="502"/>
      <c r="AO617" s="502"/>
      <c r="AP617" s="502"/>
      <c r="AQ617" s="502"/>
      <c r="AR617" s="502"/>
      <c r="AS617" s="502"/>
      <c r="AT617" s="502"/>
      <c r="AU617" s="502"/>
      <c r="AV617" s="502"/>
      <c r="AW617" s="502"/>
      <c r="AX617" s="502"/>
      <c r="AY617" s="502"/>
      <c r="AZ617" s="502"/>
      <c r="BA617" s="502"/>
      <c r="BB617" s="502"/>
      <c r="BC617" s="502"/>
      <c r="BD617" s="502"/>
      <c r="BE617" s="502"/>
      <c r="BF617" s="502"/>
      <c r="BG617" s="502"/>
      <c r="BH617" s="502"/>
      <c r="BI617" s="502"/>
      <c r="BJ617" s="502"/>
      <c r="BK617" s="502"/>
      <c r="BL617" s="502"/>
      <c r="BM617" s="502"/>
      <c r="BN617" s="502"/>
      <c r="BO617" s="502"/>
      <c r="BP617" s="502"/>
      <c r="BQ617" s="502"/>
      <c r="BR617" s="383"/>
    </row>
    <row r="618" spans="1:16384" s="14" customFormat="1" ht="12.75" customHeight="1" x14ac:dyDescent="0.3">
      <c r="A618" s="383"/>
      <c r="B618" s="383"/>
      <c r="C618" s="501"/>
      <c r="D618" s="379"/>
      <c r="E618" s="12" t="s">
        <v>1182</v>
      </c>
      <c r="F618" s="12">
        <f>INDEX(I612:BR612,MATCH(F616,I2:BR2,0))*(1+F607)</f>
        <v>13476.333950389637</v>
      </c>
      <c r="G618" s="383"/>
      <c r="H618" s="383"/>
      <c r="I618" s="516"/>
      <c r="J618" s="502"/>
      <c r="K618" s="502"/>
      <c r="L618" s="502"/>
      <c r="M618" s="502"/>
      <c r="N618" s="502"/>
      <c r="O618" s="502"/>
      <c r="P618" s="502"/>
      <c r="Q618" s="502"/>
      <c r="R618" s="502"/>
      <c r="S618" s="502"/>
      <c r="T618" s="502"/>
      <c r="U618" s="502"/>
      <c r="V618" s="502"/>
      <c r="W618" s="502"/>
      <c r="X618" s="502"/>
      <c r="Y618" s="502"/>
      <c r="Z618" s="502"/>
      <c r="AA618" s="502"/>
      <c r="AB618" s="502"/>
      <c r="AC618" s="502"/>
      <c r="AD618" s="502"/>
      <c r="AE618" s="502"/>
      <c r="AF618" s="502"/>
      <c r="AG618" s="502"/>
      <c r="AH618" s="502"/>
      <c r="AI618" s="502"/>
      <c r="AJ618" s="502"/>
      <c r="AK618" s="502"/>
      <c r="AL618" s="502"/>
      <c r="AM618" s="502"/>
      <c r="AN618" s="502"/>
      <c r="AO618" s="502"/>
      <c r="AP618" s="502"/>
      <c r="AQ618" s="502"/>
      <c r="AR618" s="502"/>
      <c r="AS618" s="502"/>
      <c r="AT618" s="502"/>
      <c r="AU618" s="502"/>
      <c r="AV618" s="502"/>
      <c r="AW618" s="502"/>
      <c r="AX618" s="502"/>
      <c r="AY618" s="502"/>
      <c r="AZ618" s="502"/>
      <c r="BA618" s="502"/>
      <c r="BB618" s="502"/>
      <c r="BC618" s="502"/>
      <c r="BD618" s="502"/>
      <c r="BE618" s="502"/>
      <c r="BF618" s="502"/>
      <c r="BG618" s="502"/>
      <c r="BH618" s="502"/>
      <c r="BI618" s="502"/>
      <c r="BJ618" s="502"/>
      <c r="BK618" s="502"/>
      <c r="BL618" s="502"/>
      <c r="BM618" s="502"/>
      <c r="BN618" s="502"/>
      <c r="BO618" s="502"/>
      <c r="BP618" s="502"/>
      <c r="BQ618" s="502"/>
      <c r="BR618" s="383"/>
    </row>
    <row r="619" spans="1:16384" s="14" customFormat="1" ht="12.75" customHeight="1" x14ac:dyDescent="0.3">
      <c r="A619" s="383"/>
      <c r="B619" s="383"/>
      <c r="C619" s="501"/>
      <c r="D619" s="379"/>
      <c r="E619" s="12" t="s">
        <v>1183</v>
      </c>
      <c r="F619" s="12">
        <f>INDEX(I613:BR613,MATCH($F$616,$I$2:$BR$2,0))*(1+F608)</f>
        <v>7768.8001140921015</v>
      </c>
      <c r="G619" s="383"/>
      <c r="H619" s="383"/>
      <c r="I619" s="516"/>
      <c r="J619" s="502"/>
      <c r="K619" s="502"/>
      <c r="L619" s="502"/>
      <c r="M619" s="502"/>
      <c r="N619" s="502"/>
      <c r="O619" s="502"/>
      <c r="P619" s="502"/>
      <c r="Q619" s="502"/>
      <c r="R619" s="502"/>
      <c r="S619" s="502"/>
      <c r="T619" s="502"/>
      <c r="U619" s="502"/>
      <c r="V619" s="502"/>
      <c r="W619" s="502"/>
      <c r="X619" s="502"/>
      <c r="Y619" s="502"/>
      <c r="Z619" s="502"/>
      <c r="AA619" s="502"/>
      <c r="AB619" s="502"/>
      <c r="AC619" s="502"/>
      <c r="AD619" s="502"/>
      <c r="AE619" s="502"/>
      <c r="AF619" s="502"/>
      <c r="AG619" s="502"/>
      <c r="AH619" s="502"/>
      <c r="AI619" s="502"/>
      <c r="AJ619" s="502"/>
      <c r="AK619" s="502"/>
      <c r="AL619" s="502"/>
      <c r="AM619" s="502"/>
      <c r="AN619" s="502"/>
      <c r="AO619" s="502"/>
      <c r="AP619" s="502"/>
      <c r="AQ619" s="502"/>
      <c r="AR619" s="502"/>
      <c r="AS619" s="502"/>
      <c r="AT619" s="502"/>
      <c r="AU619" s="502"/>
      <c r="AV619" s="502"/>
      <c r="AW619" s="502"/>
      <c r="AX619" s="502"/>
      <c r="AY619" s="502"/>
      <c r="AZ619" s="502"/>
      <c r="BA619" s="502"/>
      <c r="BB619" s="502"/>
      <c r="BC619" s="502"/>
      <c r="BD619" s="502"/>
      <c r="BE619" s="502"/>
      <c r="BF619" s="502"/>
      <c r="BG619" s="502"/>
      <c r="BH619" s="502"/>
      <c r="BI619" s="502"/>
      <c r="BJ619" s="502"/>
      <c r="BK619" s="502"/>
      <c r="BL619" s="502"/>
      <c r="BM619" s="502"/>
      <c r="BN619" s="502"/>
      <c r="BO619" s="502"/>
      <c r="BP619" s="502"/>
      <c r="BQ619" s="502"/>
      <c r="BR619" s="383"/>
    </row>
    <row r="620" spans="1:16384" s="14" customFormat="1" ht="12.75" customHeight="1" x14ac:dyDescent="0.3">
      <c r="A620" s="383"/>
      <c r="B620" s="383"/>
      <c r="C620" s="501"/>
      <c r="D620" s="379"/>
      <c r="E620" s="12" t="s">
        <v>1184</v>
      </c>
      <c r="F620" s="12">
        <f>INDEX(I614:BR614,MATCH($F$616,$I$2:$BR$2,0))*(1+F609)</f>
        <v>15848.281295077189</v>
      </c>
      <c r="G620" s="383"/>
      <c r="H620" s="383"/>
      <c r="I620" s="516"/>
      <c r="J620" s="502"/>
      <c r="K620" s="502"/>
      <c r="L620" s="502"/>
      <c r="M620" s="502"/>
      <c r="N620" s="502"/>
      <c r="O620" s="502"/>
      <c r="P620" s="502"/>
      <c r="Q620" s="502"/>
      <c r="R620" s="502"/>
      <c r="S620" s="502"/>
      <c r="T620" s="502"/>
      <c r="U620" s="502"/>
      <c r="V620" s="502"/>
      <c r="W620" s="502"/>
      <c r="X620" s="502"/>
      <c r="Y620" s="502"/>
      <c r="Z620" s="502"/>
      <c r="AA620" s="502"/>
      <c r="AB620" s="502"/>
      <c r="AC620" s="502"/>
      <c r="AD620" s="502"/>
      <c r="AE620" s="502"/>
      <c r="AF620" s="502"/>
      <c r="AG620" s="502"/>
      <c r="AH620" s="502"/>
      <c r="AI620" s="502"/>
      <c r="AJ620" s="502"/>
      <c r="AK620" s="502"/>
      <c r="AL620" s="502"/>
      <c r="AM620" s="502"/>
      <c r="AN620" s="502"/>
      <c r="AO620" s="502"/>
      <c r="AP620" s="502"/>
      <c r="AQ620" s="502"/>
      <c r="AR620" s="502"/>
      <c r="AS620" s="502"/>
      <c r="AT620" s="502"/>
      <c r="AU620" s="502"/>
      <c r="AV620" s="502"/>
      <c r="AW620" s="502"/>
      <c r="AX620" s="502"/>
      <c r="AY620" s="502"/>
      <c r="AZ620" s="502"/>
      <c r="BA620" s="502"/>
      <c r="BB620" s="502"/>
      <c r="BC620" s="502"/>
      <c r="BD620" s="502"/>
      <c r="BE620" s="502"/>
      <c r="BF620" s="502"/>
      <c r="BG620" s="502"/>
      <c r="BH620" s="502"/>
      <c r="BI620" s="502"/>
      <c r="BJ620" s="502"/>
      <c r="BK620" s="502"/>
      <c r="BL620" s="502"/>
      <c r="BM620" s="502"/>
      <c r="BN620" s="502"/>
      <c r="BO620" s="502"/>
      <c r="BP620" s="502"/>
      <c r="BQ620" s="502"/>
      <c r="BR620" s="383"/>
    </row>
    <row r="621" spans="1:16384" s="14" customFormat="1" ht="12.75" customHeight="1" thickBot="1" x14ac:dyDescent="0.35">
      <c r="A621" s="383"/>
      <c r="B621" s="383"/>
      <c r="C621" s="501"/>
      <c r="D621" s="379"/>
      <c r="E621" s="621" t="s">
        <v>1185</v>
      </c>
      <c r="F621" s="621">
        <f>SUM(F618:F620)</f>
        <v>37093.415359558931</v>
      </c>
      <c r="G621" s="383"/>
      <c r="H621" s="383"/>
      <c r="I621" s="516"/>
      <c r="J621" s="502"/>
      <c r="K621" s="502"/>
      <c r="L621" s="502"/>
      <c r="M621" s="502"/>
      <c r="N621" s="502"/>
      <c r="O621" s="502"/>
      <c r="P621" s="502"/>
      <c r="Q621" s="502"/>
      <c r="R621" s="502"/>
      <c r="S621" s="502"/>
      <c r="T621" s="502"/>
      <c r="U621" s="502"/>
      <c r="V621" s="502"/>
      <c r="W621" s="502"/>
      <c r="X621" s="502"/>
      <c r="Y621" s="502"/>
      <c r="Z621" s="502"/>
      <c r="AA621" s="502"/>
      <c r="AB621" s="502"/>
      <c r="AC621" s="502"/>
      <c r="AD621" s="502"/>
      <c r="AE621" s="502"/>
      <c r="AF621" s="502"/>
      <c r="AG621" s="502"/>
      <c r="AH621" s="502"/>
      <c r="AI621" s="502"/>
      <c r="AJ621" s="502"/>
      <c r="AK621" s="502"/>
      <c r="AL621" s="502"/>
      <c r="AM621" s="502"/>
      <c r="AN621" s="502"/>
      <c r="AO621" s="502"/>
      <c r="AP621" s="502"/>
      <c r="AQ621" s="502"/>
      <c r="AR621" s="502"/>
      <c r="AS621" s="502"/>
      <c r="AT621" s="502"/>
      <c r="AU621" s="502"/>
      <c r="AV621" s="502"/>
      <c r="AW621" s="502"/>
      <c r="AX621" s="502"/>
      <c r="AY621" s="502"/>
      <c r="AZ621" s="502"/>
      <c r="BA621" s="502"/>
      <c r="BB621" s="502"/>
      <c r="BC621" s="502"/>
      <c r="BD621" s="502"/>
      <c r="BE621" s="502"/>
      <c r="BF621" s="502"/>
      <c r="BG621" s="502"/>
      <c r="BH621" s="502"/>
      <c r="BI621" s="502"/>
      <c r="BJ621" s="502"/>
      <c r="BK621" s="502"/>
      <c r="BL621" s="502"/>
      <c r="BM621" s="502"/>
      <c r="BN621" s="502"/>
      <c r="BO621" s="502"/>
      <c r="BP621" s="502"/>
      <c r="BQ621" s="502"/>
      <c r="BR621" s="383"/>
    </row>
    <row r="622" spans="1:16384" s="14" customFormat="1" ht="12.75" customHeight="1" x14ac:dyDescent="0.3">
      <c r="A622" s="383"/>
      <c r="B622" s="383"/>
      <c r="C622" s="501"/>
      <c r="D622" s="379"/>
      <c r="E622" s="383"/>
      <c r="F622" s="383"/>
      <c r="G622" s="383"/>
      <c r="H622" s="383"/>
      <c r="I622" s="516"/>
      <c r="J622" s="502"/>
      <c r="K622" s="502"/>
      <c r="L622" s="502"/>
      <c r="M622" s="502"/>
      <c r="N622" s="502"/>
      <c r="O622" s="502"/>
      <c r="P622" s="502"/>
      <c r="Q622" s="502"/>
      <c r="R622" s="502"/>
      <c r="S622" s="502"/>
      <c r="T622" s="502"/>
      <c r="U622" s="502"/>
      <c r="V622" s="502"/>
      <c r="W622" s="502"/>
      <c r="X622" s="502"/>
      <c r="Y622" s="502"/>
      <c r="Z622" s="502"/>
      <c r="AA622" s="502"/>
      <c r="AB622" s="502"/>
      <c r="AC622" s="502"/>
      <c r="AD622" s="502"/>
      <c r="AE622" s="502"/>
      <c r="AF622" s="502"/>
      <c r="AG622" s="502"/>
      <c r="AH622" s="502"/>
      <c r="AI622" s="502"/>
      <c r="AJ622" s="502"/>
      <c r="AK622" s="502"/>
      <c r="AL622" s="502"/>
      <c r="AM622" s="502"/>
      <c r="AN622" s="502"/>
      <c r="AO622" s="502"/>
      <c r="AP622" s="502"/>
      <c r="AQ622" s="502"/>
      <c r="AR622" s="502"/>
      <c r="AS622" s="502"/>
      <c r="AT622" s="502"/>
      <c r="AU622" s="502"/>
      <c r="AV622" s="502"/>
      <c r="AW622" s="502"/>
      <c r="AX622" s="502"/>
      <c r="AY622" s="502"/>
      <c r="AZ622" s="502"/>
      <c r="BA622" s="502"/>
      <c r="BB622" s="502"/>
      <c r="BC622" s="502"/>
      <c r="BD622" s="502"/>
      <c r="BE622" s="502"/>
      <c r="BF622" s="502"/>
      <c r="BG622" s="502"/>
      <c r="BH622" s="502"/>
      <c r="BI622" s="502"/>
      <c r="BJ622" s="502"/>
      <c r="BK622" s="502"/>
      <c r="BL622" s="502"/>
      <c r="BM622" s="502"/>
      <c r="BN622" s="502"/>
      <c r="BO622" s="502"/>
      <c r="BP622" s="502"/>
      <c r="BQ622" s="502"/>
      <c r="BR622" s="383"/>
    </row>
    <row r="623" spans="1:16384" s="2" customFormat="1" ht="12.75" customHeight="1" x14ac:dyDescent="0.3">
      <c r="A623" s="2" t="s">
        <v>943</v>
      </c>
      <c r="B623" s="2" t="s">
        <v>1187</v>
      </c>
      <c r="D623" s="14"/>
      <c r="BS623" s="2" t="s">
        <v>943</v>
      </c>
      <c r="BT623" s="2" t="s">
        <v>943</v>
      </c>
      <c r="BU623" s="2" t="s">
        <v>943</v>
      </c>
      <c r="BV623" s="2" t="s">
        <v>943</v>
      </c>
      <c r="BW623" s="2" t="s">
        <v>943</v>
      </c>
      <c r="BX623" s="2" t="s">
        <v>943</v>
      </c>
      <c r="BY623" s="2" t="s">
        <v>943</v>
      </c>
      <c r="BZ623" s="2" t="s">
        <v>943</v>
      </c>
      <c r="CA623" s="2" t="s">
        <v>943</v>
      </c>
      <c r="CB623" s="2" t="s">
        <v>943</v>
      </c>
      <c r="CC623" s="2" t="s">
        <v>943</v>
      </c>
      <c r="CD623" s="2" t="s">
        <v>943</v>
      </c>
      <c r="CE623" s="2" t="s">
        <v>943</v>
      </c>
      <c r="CF623" s="2" t="s">
        <v>943</v>
      </c>
      <c r="CG623" s="2" t="s">
        <v>943</v>
      </c>
      <c r="CH623" s="2" t="s">
        <v>943</v>
      </c>
      <c r="CI623" s="2" t="s">
        <v>943</v>
      </c>
      <c r="CJ623" s="2" t="s">
        <v>943</v>
      </c>
      <c r="CK623" s="2" t="s">
        <v>943</v>
      </c>
      <c r="CL623" s="2" t="s">
        <v>943</v>
      </c>
      <c r="CM623" s="2" t="s">
        <v>943</v>
      </c>
      <c r="CN623" s="2" t="s">
        <v>943</v>
      </c>
      <c r="CO623" s="2" t="s">
        <v>943</v>
      </c>
      <c r="CP623" s="2" t="s">
        <v>943</v>
      </c>
      <c r="CQ623" s="2" t="s">
        <v>943</v>
      </c>
      <c r="CR623" s="2" t="s">
        <v>943</v>
      </c>
      <c r="CS623" s="2" t="s">
        <v>943</v>
      </c>
      <c r="CT623" s="2" t="s">
        <v>943</v>
      </c>
      <c r="CU623" s="2" t="s">
        <v>943</v>
      </c>
      <c r="CV623" s="2" t="s">
        <v>943</v>
      </c>
      <c r="CW623" s="2" t="s">
        <v>943</v>
      </c>
      <c r="CX623" s="2" t="s">
        <v>943</v>
      </c>
      <c r="CY623" s="2" t="s">
        <v>943</v>
      </c>
      <c r="CZ623" s="2" t="s">
        <v>943</v>
      </c>
      <c r="DA623" s="2" t="s">
        <v>943</v>
      </c>
      <c r="DB623" s="2" t="s">
        <v>943</v>
      </c>
      <c r="DC623" s="2" t="s">
        <v>943</v>
      </c>
      <c r="DD623" s="2" t="s">
        <v>943</v>
      </c>
      <c r="DE623" s="2" t="s">
        <v>943</v>
      </c>
      <c r="DF623" s="2" t="s">
        <v>943</v>
      </c>
      <c r="DG623" s="2" t="s">
        <v>943</v>
      </c>
      <c r="DH623" s="2" t="s">
        <v>943</v>
      </c>
      <c r="DI623" s="2" t="s">
        <v>943</v>
      </c>
      <c r="DJ623" s="2" t="s">
        <v>943</v>
      </c>
      <c r="DK623" s="2" t="s">
        <v>943</v>
      </c>
      <c r="DL623" s="2" t="s">
        <v>943</v>
      </c>
      <c r="DM623" s="2" t="s">
        <v>943</v>
      </c>
      <c r="DN623" s="2" t="s">
        <v>943</v>
      </c>
      <c r="DO623" s="2" t="s">
        <v>943</v>
      </c>
      <c r="DP623" s="2" t="s">
        <v>943</v>
      </c>
      <c r="DQ623" s="2" t="s">
        <v>943</v>
      </c>
      <c r="DR623" s="2" t="s">
        <v>943</v>
      </c>
      <c r="DS623" s="2" t="s">
        <v>943</v>
      </c>
      <c r="DT623" s="2" t="s">
        <v>943</v>
      </c>
      <c r="DU623" s="2" t="s">
        <v>943</v>
      </c>
      <c r="DV623" s="2" t="s">
        <v>943</v>
      </c>
      <c r="DW623" s="2" t="s">
        <v>943</v>
      </c>
      <c r="DX623" s="2" t="s">
        <v>943</v>
      </c>
      <c r="DY623" s="2" t="s">
        <v>943</v>
      </c>
      <c r="DZ623" s="2" t="s">
        <v>943</v>
      </c>
      <c r="EA623" s="2" t="s">
        <v>943</v>
      </c>
      <c r="EB623" s="2" t="s">
        <v>943</v>
      </c>
      <c r="EC623" s="2" t="s">
        <v>943</v>
      </c>
      <c r="ED623" s="2" t="s">
        <v>943</v>
      </c>
      <c r="EE623" s="2" t="s">
        <v>943</v>
      </c>
      <c r="EF623" s="2" t="s">
        <v>943</v>
      </c>
      <c r="EG623" s="2" t="s">
        <v>943</v>
      </c>
      <c r="EH623" s="2" t="s">
        <v>943</v>
      </c>
      <c r="EI623" s="2" t="s">
        <v>943</v>
      </c>
      <c r="EJ623" s="2" t="s">
        <v>943</v>
      </c>
      <c r="EK623" s="2" t="s">
        <v>943</v>
      </c>
      <c r="EL623" s="2" t="s">
        <v>943</v>
      </c>
      <c r="EM623" s="2" t="s">
        <v>943</v>
      </c>
      <c r="EN623" s="2" t="s">
        <v>943</v>
      </c>
      <c r="EO623" s="2" t="s">
        <v>943</v>
      </c>
      <c r="EP623" s="2" t="s">
        <v>943</v>
      </c>
      <c r="EQ623" s="2" t="s">
        <v>943</v>
      </c>
      <c r="ER623" s="2" t="s">
        <v>943</v>
      </c>
      <c r="ES623" s="2" t="s">
        <v>943</v>
      </c>
      <c r="ET623" s="2" t="s">
        <v>943</v>
      </c>
      <c r="EU623" s="2" t="s">
        <v>943</v>
      </c>
      <c r="EV623" s="2" t="s">
        <v>943</v>
      </c>
      <c r="EW623" s="2" t="s">
        <v>943</v>
      </c>
      <c r="EX623" s="2" t="s">
        <v>943</v>
      </c>
      <c r="EY623" s="2" t="s">
        <v>943</v>
      </c>
      <c r="EZ623" s="2" t="s">
        <v>943</v>
      </c>
      <c r="FA623" s="2" t="s">
        <v>943</v>
      </c>
      <c r="FB623" s="2" t="s">
        <v>943</v>
      </c>
      <c r="FC623" s="2" t="s">
        <v>943</v>
      </c>
      <c r="FD623" s="2" t="s">
        <v>943</v>
      </c>
      <c r="FE623" s="2" t="s">
        <v>943</v>
      </c>
      <c r="FF623" s="2" t="s">
        <v>943</v>
      </c>
      <c r="FG623" s="2" t="s">
        <v>943</v>
      </c>
      <c r="FH623" s="2" t="s">
        <v>943</v>
      </c>
      <c r="FI623" s="2" t="s">
        <v>943</v>
      </c>
      <c r="FJ623" s="2" t="s">
        <v>943</v>
      </c>
      <c r="FK623" s="2" t="s">
        <v>943</v>
      </c>
      <c r="FL623" s="2" t="s">
        <v>943</v>
      </c>
      <c r="FM623" s="2" t="s">
        <v>943</v>
      </c>
      <c r="FN623" s="2" t="s">
        <v>943</v>
      </c>
      <c r="FO623" s="2" t="s">
        <v>943</v>
      </c>
      <c r="FP623" s="2" t="s">
        <v>943</v>
      </c>
      <c r="FQ623" s="2" t="s">
        <v>943</v>
      </c>
      <c r="FR623" s="2" t="s">
        <v>943</v>
      </c>
      <c r="FS623" s="2" t="s">
        <v>943</v>
      </c>
      <c r="FT623" s="2" t="s">
        <v>943</v>
      </c>
      <c r="FU623" s="2" t="s">
        <v>943</v>
      </c>
      <c r="FV623" s="2" t="s">
        <v>943</v>
      </c>
      <c r="FW623" s="2" t="s">
        <v>943</v>
      </c>
      <c r="FX623" s="2" t="s">
        <v>943</v>
      </c>
      <c r="FY623" s="2" t="s">
        <v>943</v>
      </c>
      <c r="FZ623" s="2" t="s">
        <v>943</v>
      </c>
      <c r="GA623" s="2" t="s">
        <v>943</v>
      </c>
      <c r="GB623" s="2" t="s">
        <v>943</v>
      </c>
      <c r="GC623" s="2" t="s">
        <v>943</v>
      </c>
      <c r="GD623" s="2" t="s">
        <v>943</v>
      </c>
      <c r="GE623" s="2" t="s">
        <v>943</v>
      </c>
      <c r="GF623" s="2" t="s">
        <v>943</v>
      </c>
      <c r="GG623" s="2" t="s">
        <v>943</v>
      </c>
      <c r="GH623" s="2" t="s">
        <v>943</v>
      </c>
      <c r="GI623" s="2" t="s">
        <v>943</v>
      </c>
      <c r="GJ623" s="2" t="s">
        <v>943</v>
      </c>
      <c r="GK623" s="2" t="s">
        <v>943</v>
      </c>
      <c r="GL623" s="2" t="s">
        <v>943</v>
      </c>
      <c r="GM623" s="2" t="s">
        <v>943</v>
      </c>
      <c r="GN623" s="2" t="s">
        <v>943</v>
      </c>
      <c r="GO623" s="2" t="s">
        <v>943</v>
      </c>
      <c r="GP623" s="2" t="s">
        <v>943</v>
      </c>
      <c r="GQ623" s="2" t="s">
        <v>943</v>
      </c>
      <c r="GR623" s="2" t="s">
        <v>943</v>
      </c>
      <c r="GS623" s="2" t="s">
        <v>943</v>
      </c>
      <c r="GT623" s="2" t="s">
        <v>943</v>
      </c>
      <c r="GU623" s="2" t="s">
        <v>943</v>
      </c>
      <c r="GV623" s="2" t="s">
        <v>943</v>
      </c>
      <c r="GW623" s="2" t="s">
        <v>943</v>
      </c>
      <c r="GX623" s="2" t="s">
        <v>943</v>
      </c>
      <c r="GY623" s="2" t="s">
        <v>943</v>
      </c>
      <c r="GZ623" s="2" t="s">
        <v>943</v>
      </c>
      <c r="HA623" s="2" t="s">
        <v>943</v>
      </c>
      <c r="HB623" s="2" t="s">
        <v>943</v>
      </c>
      <c r="HC623" s="2" t="s">
        <v>943</v>
      </c>
      <c r="HD623" s="2" t="s">
        <v>943</v>
      </c>
      <c r="HE623" s="2" t="s">
        <v>943</v>
      </c>
      <c r="HF623" s="2" t="s">
        <v>943</v>
      </c>
      <c r="HG623" s="2" t="s">
        <v>943</v>
      </c>
      <c r="HH623" s="2" t="s">
        <v>943</v>
      </c>
      <c r="HI623" s="2" t="s">
        <v>943</v>
      </c>
      <c r="HJ623" s="2" t="s">
        <v>943</v>
      </c>
      <c r="HK623" s="2" t="s">
        <v>943</v>
      </c>
      <c r="HL623" s="2" t="s">
        <v>943</v>
      </c>
      <c r="HM623" s="2" t="s">
        <v>943</v>
      </c>
      <c r="HN623" s="2" t="s">
        <v>943</v>
      </c>
      <c r="HO623" s="2" t="s">
        <v>943</v>
      </c>
      <c r="HP623" s="2" t="s">
        <v>943</v>
      </c>
      <c r="HQ623" s="2" t="s">
        <v>943</v>
      </c>
      <c r="HR623" s="2" t="s">
        <v>943</v>
      </c>
      <c r="HS623" s="2" t="s">
        <v>943</v>
      </c>
      <c r="HT623" s="2" t="s">
        <v>943</v>
      </c>
      <c r="HU623" s="2" t="s">
        <v>943</v>
      </c>
      <c r="HV623" s="2" t="s">
        <v>943</v>
      </c>
      <c r="HW623" s="2" t="s">
        <v>943</v>
      </c>
      <c r="HX623" s="2" t="s">
        <v>943</v>
      </c>
      <c r="HY623" s="2" t="s">
        <v>943</v>
      </c>
      <c r="HZ623" s="2" t="s">
        <v>943</v>
      </c>
      <c r="IA623" s="2" t="s">
        <v>943</v>
      </c>
      <c r="IB623" s="2" t="s">
        <v>943</v>
      </c>
      <c r="IC623" s="2" t="s">
        <v>943</v>
      </c>
      <c r="ID623" s="2" t="s">
        <v>943</v>
      </c>
      <c r="IE623" s="2" t="s">
        <v>943</v>
      </c>
      <c r="IF623" s="2" t="s">
        <v>943</v>
      </c>
      <c r="IG623" s="2" t="s">
        <v>943</v>
      </c>
      <c r="IH623" s="2" t="s">
        <v>943</v>
      </c>
      <c r="II623" s="2" t="s">
        <v>943</v>
      </c>
      <c r="IJ623" s="2" t="s">
        <v>943</v>
      </c>
      <c r="IK623" s="2" t="s">
        <v>943</v>
      </c>
      <c r="IL623" s="2" t="s">
        <v>943</v>
      </c>
      <c r="IM623" s="2" t="s">
        <v>943</v>
      </c>
      <c r="IN623" s="2" t="s">
        <v>943</v>
      </c>
      <c r="IO623" s="2" t="s">
        <v>943</v>
      </c>
      <c r="IP623" s="2" t="s">
        <v>943</v>
      </c>
      <c r="IQ623" s="2" t="s">
        <v>943</v>
      </c>
      <c r="IR623" s="2" t="s">
        <v>943</v>
      </c>
      <c r="IS623" s="2" t="s">
        <v>943</v>
      </c>
      <c r="IT623" s="2" t="s">
        <v>943</v>
      </c>
      <c r="IU623" s="2" t="s">
        <v>943</v>
      </c>
      <c r="IV623" s="2" t="s">
        <v>943</v>
      </c>
      <c r="IW623" s="2" t="s">
        <v>943</v>
      </c>
      <c r="IX623" s="2" t="s">
        <v>943</v>
      </c>
      <c r="IY623" s="2" t="s">
        <v>943</v>
      </c>
      <c r="IZ623" s="2" t="s">
        <v>943</v>
      </c>
      <c r="JA623" s="2" t="s">
        <v>943</v>
      </c>
      <c r="JB623" s="2" t="s">
        <v>943</v>
      </c>
      <c r="JC623" s="2" t="s">
        <v>943</v>
      </c>
      <c r="JD623" s="2" t="s">
        <v>943</v>
      </c>
      <c r="JE623" s="2" t="s">
        <v>943</v>
      </c>
      <c r="JF623" s="2" t="s">
        <v>943</v>
      </c>
      <c r="JG623" s="2" t="s">
        <v>943</v>
      </c>
      <c r="JH623" s="2" t="s">
        <v>943</v>
      </c>
      <c r="JI623" s="2" t="s">
        <v>943</v>
      </c>
      <c r="JJ623" s="2" t="s">
        <v>943</v>
      </c>
      <c r="JK623" s="2" t="s">
        <v>943</v>
      </c>
      <c r="JL623" s="2" t="s">
        <v>943</v>
      </c>
      <c r="JM623" s="2" t="s">
        <v>943</v>
      </c>
      <c r="JN623" s="2" t="s">
        <v>943</v>
      </c>
      <c r="JO623" s="2" t="s">
        <v>943</v>
      </c>
      <c r="JP623" s="2" t="s">
        <v>943</v>
      </c>
      <c r="JQ623" s="2" t="s">
        <v>943</v>
      </c>
      <c r="JR623" s="2" t="s">
        <v>943</v>
      </c>
      <c r="JS623" s="2" t="s">
        <v>943</v>
      </c>
      <c r="JT623" s="2" t="s">
        <v>943</v>
      </c>
      <c r="JU623" s="2" t="s">
        <v>943</v>
      </c>
      <c r="JV623" s="2" t="s">
        <v>943</v>
      </c>
      <c r="JW623" s="2" t="s">
        <v>943</v>
      </c>
      <c r="JX623" s="2" t="s">
        <v>943</v>
      </c>
      <c r="JY623" s="2" t="s">
        <v>943</v>
      </c>
      <c r="JZ623" s="2" t="s">
        <v>943</v>
      </c>
      <c r="KA623" s="2" t="s">
        <v>943</v>
      </c>
      <c r="KB623" s="2" t="s">
        <v>943</v>
      </c>
      <c r="KC623" s="2" t="s">
        <v>943</v>
      </c>
      <c r="KD623" s="2" t="s">
        <v>943</v>
      </c>
      <c r="KE623" s="2" t="s">
        <v>943</v>
      </c>
      <c r="KF623" s="2" t="s">
        <v>943</v>
      </c>
      <c r="KG623" s="2" t="s">
        <v>943</v>
      </c>
      <c r="KH623" s="2" t="s">
        <v>943</v>
      </c>
      <c r="KI623" s="2" t="s">
        <v>943</v>
      </c>
      <c r="KJ623" s="2" t="s">
        <v>943</v>
      </c>
      <c r="KK623" s="2" t="s">
        <v>943</v>
      </c>
      <c r="KL623" s="2" t="s">
        <v>943</v>
      </c>
      <c r="KM623" s="2" t="s">
        <v>943</v>
      </c>
      <c r="KN623" s="2" t="s">
        <v>943</v>
      </c>
      <c r="KO623" s="2" t="s">
        <v>943</v>
      </c>
      <c r="KP623" s="2" t="s">
        <v>943</v>
      </c>
      <c r="KQ623" s="2" t="s">
        <v>943</v>
      </c>
      <c r="KR623" s="2" t="s">
        <v>943</v>
      </c>
      <c r="KS623" s="2" t="s">
        <v>943</v>
      </c>
      <c r="KT623" s="2" t="s">
        <v>943</v>
      </c>
      <c r="KU623" s="2" t="s">
        <v>943</v>
      </c>
      <c r="KV623" s="2" t="s">
        <v>943</v>
      </c>
      <c r="KW623" s="2" t="s">
        <v>943</v>
      </c>
      <c r="KX623" s="2" t="s">
        <v>943</v>
      </c>
      <c r="KY623" s="2" t="s">
        <v>943</v>
      </c>
      <c r="KZ623" s="2" t="s">
        <v>943</v>
      </c>
      <c r="LA623" s="2" t="s">
        <v>943</v>
      </c>
      <c r="LB623" s="2" t="s">
        <v>943</v>
      </c>
      <c r="LC623" s="2" t="s">
        <v>943</v>
      </c>
      <c r="LD623" s="2" t="s">
        <v>943</v>
      </c>
      <c r="LE623" s="2" t="s">
        <v>943</v>
      </c>
      <c r="LF623" s="2" t="s">
        <v>943</v>
      </c>
      <c r="LG623" s="2" t="s">
        <v>943</v>
      </c>
      <c r="LH623" s="2" t="s">
        <v>943</v>
      </c>
      <c r="LI623" s="2" t="s">
        <v>943</v>
      </c>
      <c r="LJ623" s="2" t="s">
        <v>943</v>
      </c>
      <c r="LK623" s="2" t="s">
        <v>943</v>
      </c>
      <c r="LL623" s="2" t="s">
        <v>943</v>
      </c>
      <c r="LM623" s="2" t="s">
        <v>943</v>
      </c>
      <c r="LN623" s="2" t="s">
        <v>943</v>
      </c>
      <c r="LO623" s="2" t="s">
        <v>943</v>
      </c>
      <c r="LP623" s="2" t="s">
        <v>943</v>
      </c>
      <c r="LQ623" s="2" t="s">
        <v>943</v>
      </c>
      <c r="LR623" s="2" t="s">
        <v>943</v>
      </c>
      <c r="LS623" s="2" t="s">
        <v>943</v>
      </c>
      <c r="LT623" s="2" t="s">
        <v>943</v>
      </c>
      <c r="LU623" s="2" t="s">
        <v>943</v>
      </c>
      <c r="LV623" s="2" t="s">
        <v>943</v>
      </c>
      <c r="LW623" s="2" t="s">
        <v>943</v>
      </c>
      <c r="LX623" s="2" t="s">
        <v>943</v>
      </c>
      <c r="LY623" s="2" t="s">
        <v>943</v>
      </c>
      <c r="LZ623" s="2" t="s">
        <v>943</v>
      </c>
      <c r="MA623" s="2" t="s">
        <v>943</v>
      </c>
      <c r="MB623" s="2" t="s">
        <v>943</v>
      </c>
      <c r="MC623" s="2" t="s">
        <v>943</v>
      </c>
      <c r="MD623" s="2" t="s">
        <v>943</v>
      </c>
      <c r="ME623" s="2" t="s">
        <v>943</v>
      </c>
      <c r="MF623" s="2" t="s">
        <v>943</v>
      </c>
      <c r="MG623" s="2" t="s">
        <v>943</v>
      </c>
      <c r="MH623" s="2" t="s">
        <v>943</v>
      </c>
      <c r="MI623" s="2" t="s">
        <v>943</v>
      </c>
      <c r="MJ623" s="2" t="s">
        <v>943</v>
      </c>
      <c r="MK623" s="2" t="s">
        <v>943</v>
      </c>
      <c r="ML623" s="2" t="s">
        <v>943</v>
      </c>
      <c r="MM623" s="2" t="s">
        <v>943</v>
      </c>
      <c r="MN623" s="2" t="s">
        <v>943</v>
      </c>
      <c r="MO623" s="2" t="s">
        <v>943</v>
      </c>
      <c r="MP623" s="2" t="s">
        <v>943</v>
      </c>
      <c r="MQ623" s="2" t="s">
        <v>943</v>
      </c>
      <c r="MR623" s="2" t="s">
        <v>943</v>
      </c>
      <c r="MS623" s="2" t="s">
        <v>943</v>
      </c>
      <c r="MT623" s="2" t="s">
        <v>943</v>
      </c>
      <c r="MU623" s="2" t="s">
        <v>943</v>
      </c>
      <c r="MV623" s="2" t="s">
        <v>943</v>
      </c>
      <c r="MW623" s="2" t="s">
        <v>943</v>
      </c>
      <c r="MX623" s="2" t="s">
        <v>943</v>
      </c>
      <c r="MY623" s="2" t="s">
        <v>943</v>
      </c>
      <c r="MZ623" s="2" t="s">
        <v>943</v>
      </c>
      <c r="NA623" s="2" t="s">
        <v>943</v>
      </c>
      <c r="NB623" s="2" t="s">
        <v>943</v>
      </c>
      <c r="NC623" s="2" t="s">
        <v>943</v>
      </c>
      <c r="ND623" s="2" t="s">
        <v>943</v>
      </c>
      <c r="NE623" s="2" t="s">
        <v>943</v>
      </c>
      <c r="NF623" s="2" t="s">
        <v>943</v>
      </c>
      <c r="NG623" s="2" t="s">
        <v>943</v>
      </c>
      <c r="NH623" s="2" t="s">
        <v>943</v>
      </c>
      <c r="NI623" s="2" t="s">
        <v>943</v>
      </c>
      <c r="NJ623" s="2" t="s">
        <v>943</v>
      </c>
      <c r="NK623" s="2" t="s">
        <v>943</v>
      </c>
      <c r="NL623" s="2" t="s">
        <v>943</v>
      </c>
      <c r="NM623" s="2" t="s">
        <v>943</v>
      </c>
      <c r="NN623" s="2" t="s">
        <v>943</v>
      </c>
      <c r="NO623" s="2" t="s">
        <v>943</v>
      </c>
      <c r="NP623" s="2" t="s">
        <v>943</v>
      </c>
      <c r="NQ623" s="2" t="s">
        <v>943</v>
      </c>
      <c r="NR623" s="2" t="s">
        <v>943</v>
      </c>
      <c r="NS623" s="2" t="s">
        <v>943</v>
      </c>
      <c r="NT623" s="2" t="s">
        <v>943</v>
      </c>
      <c r="NU623" s="2" t="s">
        <v>943</v>
      </c>
      <c r="NV623" s="2" t="s">
        <v>943</v>
      </c>
      <c r="NW623" s="2" t="s">
        <v>943</v>
      </c>
      <c r="NX623" s="2" t="s">
        <v>943</v>
      </c>
      <c r="NY623" s="2" t="s">
        <v>943</v>
      </c>
      <c r="NZ623" s="2" t="s">
        <v>943</v>
      </c>
      <c r="OA623" s="2" t="s">
        <v>943</v>
      </c>
      <c r="OB623" s="2" t="s">
        <v>943</v>
      </c>
      <c r="OC623" s="2" t="s">
        <v>943</v>
      </c>
      <c r="OD623" s="2" t="s">
        <v>943</v>
      </c>
      <c r="OE623" s="2" t="s">
        <v>943</v>
      </c>
      <c r="OF623" s="2" t="s">
        <v>943</v>
      </c>
      <c r="OG623" s="2" t="s">
        <v>943</v>
      </c>
      <c r="OH623" s="2" t="s">
        <v>943</v>
      </c>
      <c r="OI623" s="2" t="s">
        <v>943</v>
      </c>
      <c r="OJ623" s="2" t="s">
        <v>943</v>
      </c>
      <c r="OK623" s="2" t="s">
        <v>943</v>
      </c>
      <c r="OL623" s="2" t="s">
        <v>943</v>
      </c>
      <c r="OM623" s="2" t="s">
        <v>943</v>
      </c>
      <c r="ON623" s="2" t="s">
        <v>943</v>
      </c>
      <c r="OO623" s="2" t="s">
        <v>943</v>
      </c>
      <c r="OP623" s="2" t="s">
        <v>943</v>
      </c>
      <c r="OQ623" s="2" t="s">
        <v>943</v>
      </c>
      <c r="OR623" s="2" t="s">
        <v>943</v>
      </c>
      <c r="OS623" s="2" t="s">
        <v>943</v>
      </c>
      <c r="OT623" s="2" t="s">
        <v>943</v>
      </c>
      <c r="OU623" s="2" t="s">
        <v>943</v>
      </c>
      <c r="OV623" s="2" t="s">
        <v>943</v>
      </c>
      <c r="OW623" s="2" t="s">
        <v>943</v>
      </c>
      <c r="OX623" s="2" t="s">
        <v>943</v>
      </c>
      <c r="OY623" s="2" t="s">
        <v>943</v>
      </c>
      <c r="OZ623" s="2" t="s">
        <v>943</v>
      </c>
      <c r="PA623" s="2" t="s">
        <v>943</v>
      </c>
      <c r="PB623" s="2" t="s">
        <v>943</v>
      </c>
      <c r="PC623" s="2" t="s">
        <v>943</v>
      </c>
      <c r="PD623" s="2" t="s">
        <v>943</v>
      </c>
      <c r="PE623" s="2" t="s">
        <v>943</v>
      </c>
      <c r="PF623" s="2" t="s">
        <v>943</v>
      </c>
      <c r="PG623" s="2" t="s">
        <v>943</v>
      </c>
      <c r="PH623" s="2" t="s">
        <v>943</v>
      </c>
      <c r="PI623" s="2" t="s">
        <v>943</v>
      </c>
      <c r="PJ623" s="2" t="s">
        <v>943</v>
      </c>
      <c r="PK623" s="2" t="s">
        <v>943</v>
      </c>
      <c r="PL623" s="2" t="s">
        <v>943</v>
      </c>
      <c r="PM623" s="2" t="s">
        <v>943</v>
      </c>
      <c r="PN623" s="2" t="s">
        <v>943</v>
      </c>
      <c r="PO623" s="2" t="s">
        <v>943</v>
      </c>
      <c r="PP623" s="2" t="s">
        <v>943</v>
      </c>
      <c r="PQ623" s="2" t="s">
        <v>943</v>
      </c>
      <c r="PR623" s="2" t="s">
        <v>943</v>
      </c>
      <c r="PS623" s="2" t="s">
        <v>943</v>
      </c>
      <c r="PT623" s="2" t="s">
        <v>943</v>
      </c>
      <c r="PU623" s="2" t="s">
        <v>943</v>
      </c>
      <c r="PV623" s="2" t="s">
        <v>943</v>
      </c>
      <c r="PW623" s="2" t="s">
        <v>943</v>
      </c>
      <c r="PX623" s="2" t="s">
        <v>943</v>
      </c>
      <c r="PY623" s="2" t="s">
        <v>943</v>
      </c>
      <c r="PZ623" s="2" t="s">
        <v>943</v>
      </c>
      <c r="QA623" s="2" t="s">
        <v>943</v>
      </c>
      <c r="QB623" s="2" t="s">
        <v>943</v>
      </c>
      <c r="QC623" s="2" t="s">
        <v>943</v>
      </c>
      <c r="QD623" s="2" t="s">
        <v>943</v>
      </c>
      <c r="QE623" s="2" t="s">
        <v>943</v>
      </c>
      <c r="QF623" s="2" t="s">
        <v>943</v>
      </c>
      <c r="QG623" s="2" t="s">
        <v>943</v>
      </c>
      <c r="QH623" s="2" t="s">
        <v>943</v>
      </c>
      <c r="QI623" s="2" t="s">
        <v>943</v>
      </c>
      <c r="QJ623" s="2" t="s">
        <v>943</v>
      </c>
      <c r="QK623" s="2" t="s">
        <v>943</v>
      </c>
      <c r="QL623" s="2" t="s">
        <v>943</v>
      </c>
      <c r="QM623" s="2" t="s">
        <v>943</v>
      </c>
      <c r="QN623" s="2" t="s">
        <v>943</v>
      </c>
      <c r="QO623" s="2" t="s">
        <v>943</v>
      </c>
      <c r="QP623" s="2" t="s">
        <v>943</v>
      </c>
      <c r="QQ623" s="2" t="s">
        <v>943</v>
      </c>
      <c r="QR623" s="2" t="s">
        <v>943</v>
      </c>
      <c r="QS623" s="2" t="s">
        <v>943</v>
      </c>
      <c r="QT623" s="2" t="s">
        <v>943</v>
      </c>
      <c r="QU623" s="2" t="s">
        <v>943</v>
      </c>
      <c r="QV623" s="2" t="s">
        <v>943</v>
      </c>
      <c r="QW623" s="2" t="s">
        <v>943</v>
      </c>
      <c r="QX623" s="2" t="s">
        <v>943</v>
      </c>
      <c r="QY623" s="2" t="s">
        <v>943</v>
      </c>
      <c r="QZ623" s="2" t="s">
        <v>943</v>
      </c>
      <c r="RA623" s="2" t="s">
        <v>943</v>
      </c>
      <c r="RB623" s="2" t="s">
        <v>943</v>
      </c>
      <c r="RC623" s="2" t="s">
        <v>943</v>
      </c>
      <c r="RD623" s="2" t="s">
        <v>943</v>
      </c>
      <c r="RE623" s="2" t="s">
        <v>943</v>
      </c>
      <c r="RF623" s="2" t="s">
        <v>943</v>
      </c>
      <c r="RG623" s="2" t="s">
        <v>943</v>
      </c>
      <c r="RH623" s="2" t="s">
        <v>943</v>
      </c>
      <c r="RI623" s="2" t="s">
        <v>943</v>
      </c>
      <c r="RJ623" s="2" t="s">
        <v>943</v>
      </c>
      <c r="RK623" s="2" t="s">
        <v>943</v>
      </c>
      <c r="RL623" s="2" t="s">
        <v>943</v>
      </c>
      <c r="RM623" s="2" t="s">
        <v>943</v>
      </c>
      <c r="RN623" s="2" t="s">
        <v>943</v>
      </c>
      <c r="RO623" s="2" t="s">
        <v>943</v>
      </c>
      <c r="RP623" s="2" t="s">
        <v>943</v>
      </c>
      <c r="RQ623" s="2" t="s">
        <v>943</v>
      </c>
      <c r="RR623" s="2" t="s">
        <v>943</v>
      </c>
      <c r="RS623" s="2" t="s">
        <v>943</v>
      </c>
      <c r="RT623" s="2" t="s">
        <v>943</v>
      </c>
      <c r="RU623" s="2" t="s">
        <v>943</v>
      </c>
      <c r="RV623" s="2" t="s">
        <v>943</v>
      </c>
      <c r="RW623" s="2" t="s">
        <v>943</v>
      </c>
      <c r="RX623" s="2" t="s">
        <v>943</v>
      </c>
      <c r="RY623" s="2" t="s">
        <v>943</v>
      </c>
      <c r="RZ623" s="2" t="s">
        <v>943</v>
      </c>
      <c r="SA623" s="2" t="s">
        <v>943</v>
      </c>
      <c r="SB623" s="2" t="s">
        <v>943</v>
      </c>
      <c r="SC623" s="2" t="s">
        <v>943</v>
      </c>
      <c r="SD623" s="2" t="s">
        <v>943</v>
      </c>
      <c r="SE623" s="2" t="s">
        <v>943</v>
      </c>
      <c r="SF623" s="2" t="s">
        <v>943</v>
      </c>
      <c r="SG623" s="2" t="s">
        <v>943</v>
      </c>
      <c r="SH623" s="2" t="s">
        <v>943</v>
      </c>
      <c r="SI623" s="2" t="s">
        <v>943</v>
      </c>
      <c r="SJ623" s="2" t="s">
        <v>943</v>
      </c>
      <c r="SK623" s="2" t="s">
        <v>943</v>
      </c>
      <c r="SL623" s="2" t="s">
        <v>943</v>
      </c>
      <c r="SM623" s="2" t="s">
        <v>943</v>
      </c>
      <c r="SN623" s="2" t="s">
        <v>943</v>
      </c>
      <c r="SO623" s="2" t="s">
        <v>943</v>
      </c>
      <c r="SP623" s="2" t="s">
        <v>943</v>
      </c>
      <c r="SQ623" s="2" t="s">
        <v>943</v>
      </c>
      <c r="SR623" s="2" t="s">
        <v>943</v>
      </c>
      <c r="SS623" s="2" t="s">
        <v>943</v>
      </c>
      <c r="ST623" s="2" t="s">
        <v>943</v>
      </c>
      <c r="SU623" s="2" t="s">
        <v>943</v>
      </c>
      <c r="SV623" s="2" t="s">
        <v>943</v>
      </c>
      <c r="SW623" s="2" t="s">
        <v>943</v>
      </c>
      <c r="SX623" s="2" t="s">
        <v>943</v>
      </c>
      <c r="SY623" s="2" t="s">
        <v>943</v>
      </c>
      <c r="SZ623" s="2" t="s">
        <v>943</v>
      </c>
      <c r="TA623" s="2" t="s">
        <v>943</v>
      </c>
      <c r="TB623" s="2" t="s">
        <v>943</v>
      </c>
      <c r="TC623" s="2" t="s">
        <v>943</v>
      </c>
      <c r="TD623" s="2" t="s">
        <v>943</v>
      </c>
      <c r="TE623" s="2" t="s">
        <v>943</v>
      </c>
      <c r="TF623" s="2" t="s">
        <v>943</v>
      </c>
      <c r="TG623" s="2" t="s">
        <v>943</v>
      </c>
      <c r="TH623" s="2" t="s">
        <v>943</v>
      </c>
      <c r="TI623" s="2" t="s">
        <v>943</v>
      </c>
      <c r="TJ623" s="2" t="s">
        <v>943</v>
      </c>
      <c r="TK623" s="2" t="s">
        <v>943</v>
      </c>
      <c r="TL623" s="2" t="s">
        <v>943</v>
      </c>
      <c r="TM623" s="2" t="s">
        <v>943</v>
      </c>
      <c r="TN623" s="2" t="s">
        <v>943</v>
      </c>
      <c r="TO623" s="2" t="s">
        <v>943</v>
      </c>
      <c r="TP623" s="2" t="s">
        <v>943</v>
      </c>
      <c r="TQ623" s="2" t="s">
        <v>943</v>
      </c>
      <c r="TR623" s="2" t="s">
        <v>943</v>
      </c>
      <c r="TS623" s="2" t="s">
        <v>943</v>
      </c>
      <c r="TT623" s="2" t="s">
        <v>943</v>
      </c>
      <c r="TU623" s="2" t="s">
        <v>943</v>
      </c>
      <c r="TV623" s="2" t="s">
        <v>943</v>
      </c>
      <c r="TW623" s="2" t="s">
        <v>943</v>
      </c>
      <c r="TX623" s="2" t="s">
        <v>943</v>
      </c>
      <c r="TY623" s="2" t="s">
        <v>943</v>
      </c>
      <c r="TZ623" s="2" t="s">
        <v>943</v>
      </c>
      <c r="UA623" s="2" t="s">
        <v>943</v>
      </c>
      <c r="UB623" s="2" t="s">
        <v>943</v>
      </c>
      <c r="UC623" s="2" t="s">
        <v>943</v>
      </c>
      <c r="UD623" s="2" t="s">
        <v>943</v>
      </c>
      <c r="UE623" s="2" t="s">
        <v>943</v>
      </c>
      <c r="UF623" s="2" t="s">
        <v>943</v>
      </c>
      <c r="UG623" s="2" t="s">
        <v>943</v>
      </c>
      <c r="UH623" s="2" t="s">
        <v>943</v>
      </c>
      <c r="UI623" s="2" t="s">
        <v>943</v>
      </c>
      <c r="UJ623" s="2" t="s">
        <v>943</v>
      </c>
      <c r="UK623" s="2" t="s">
        <v>943</v>
      </c>
      <c r="UL623" s="2" t="s">
        <v>943</v>
      </c>
      <c r="UM623" s="2" t="s">
        <v>943</v>
      </c>
      <c r="UN623" s="2" t="s">
        <v>943</v>
      </c>
      <c r="UO623" s="2" t="s">
        <v>943</v>
      </c>
      <c r="UP623" s="2" t="s">
        <v>943</v>
      </c>
      <c r="UQ623" s="2" t="s">
        <v>943</v>
      </c>
      <c r="UR623" s="2" t="s">
        <v>943</v>
      </c>
      <c r="US623" s="2" t="s">
        <v>943</v>
      </c>
      <c r="UT623" s="2" t="s">
        <v>943</v>
      </c>
      <c r="UU623" s="2" t="s">
        <v>943</v>
      </c>
      <c r="UV623" s="2" t="s">
        <v>943</v>
      </c>
      <c r="UW623" s="2" t="s">
        <v>943</v>
      </c>
      <c r="UX623" s="2" t="s">
        <v>943</v>
      </c>
      <c r="UY623" s="2" t="s">
        <v>943</v>
      </c>
      <c r="UZ623" s="2" t="s">
        <v>943</v>
      </c>
      <c r="VA623" s="2" t="s">
        <v>943</v>
      </c>
      <c r="VB623" s="2" t="s">
        <v>943</v>
      </c>
      <c r="VC623" s="2" t="s">
        <v>943</v>
      </c>
      <c r="VD623" s="2" t="s">
        <v>943</v>
      </c>
      <c r="VE623" s="2" t="s">
        <v>943</v>
      </c>
      <c r="VF623" s="2" t="s">
        <v>943</v>
      </c>
      <c r="VG623" s="2" t="s">
        <v>943</v>
      </c>
      <c r="VH623" s="2" t="s">
        <v>943</v>
      </c>
      <c r="VI623" s="2" t="s">
        <v>943</v>
      </c>
      <c r="VJ623" s="2" t="s">
        <v>943</v>
      </c>
      <c r="VK623" s="2" t="s">
        <v>943</v>
      </c>
      <c r="VL623" s="2" t="s">
        <v>943</v>
      </c>
      <c r="VM623" s="2" t="s">
        <v>943</v>
      </c>
      <c r="VN623" s="2" t="s">
        <v>943</v>
      </c>
      <c r="VO623" s="2" t="s">
        <v>943</v>
      </c>
      <c r="VP623" s="2" t="s">
        <v>943</v>
      </c>
      <c r="VQ623" s="2" t="s">
        <v>943</v>
      </c>
      <c r="VR623" s="2" t="s">
        <v>943</v>
      </c>
      <c r="VS623" s="2" t="s">
        <v>943</v>
      </c>
      <c r="VT623" s="2" t="s">
        <v>943</v>
      </c>
      <c r="VU623" s="2" t="s">
        <v>943</v>
      </c>
      <c r="VV623" s="2" t="s">
        <v>943</v>
      </c>
      <c r="VW623" s="2" t="s">
        <v>943</v>
      </c>
      <c r="VX623" s="2" t="s">
        <v>943</v>
      </c>
      <c r="VY623" s="2" t="s">
        <v>943</v>
      </c>
      <c r="VZ623" s="2" t="s">
        <v>943</v>
      </c>
      <c r="WA623" s="2" t="s">
        <v>943</v>
      </c>
      <c r="WB623" s="2" t="s">
        <v>943</v>
      </c>
      <c r="WC623" s="2" t="s">
        <v>943</v>
      </c>
      <c r="WD623" s="2" t="s">
        <v>943</v>
      </c>
      <c r="WE623" s="2" t="s">
        <v>943</v>
      </c>
      <c r="WF623" s="2" t="s">
        <v>943</v>
      </c>
      <c r="WG623" s="2" t="s">
        <v>943</v>
      </c>
      <c r="WH623" s="2" t="s">
        <v>943</v>
      </c>
      <c r="WI623" s="2" t="s">
        <v>943</v>
      </c>
      <c r="WJ623" s="2" t="s">
        <v>943</v>
      </c>
      <c r="WK623" s="2" t="s">
        <v>943</v>
      </c>
      <c r="WL623" s="2" t="s">
        <v>943</v>
      </c>
      <c r="WM623" s="2" t="s">
        <v>943</v>
      </c>
      <c r="WN623" s="2" t="s">
        <v>943</v>
      </c>
      <c r="WO623" s="2" t="s">
        <v>943</v>
      </c>
      <c r="WP623" s="2" t="s">
        <v>943</v>
      </c>
      <c r="WQ623" s="2" t="s">
        <v>943</v>
      </c>
      <c r="WR623" s="2" t="s">
        <v>943</v>
      </c>
      <c r="WS623" s="2" t="s">
        <v>943</v>
      </c>
      <c r="WT623" s="2" t="s">
        <v>943</v>
      </c>
      <c r="WU623" s="2" t="s">
        <v>943</v>
      </c>
      <c r="WV623" s="2" t="s">
        <v>943</v>
      </c>
      <c r="WW623" s="2" t="s">
        <v>943</v>
      </c>
      <c r="WX623" s="2" t="s">
        <v>943</v>
      </c>
      <c r="WY623" s="2" t="s">
        <v>943</v>
      </c>
      <c r="WZ623" s="2" t="s">
        <v>943</v>
      </c>
      <c r="XA623" s="2" t="s">
        <v>943</v>
      </c>
      <c r="XB623" s="2" t="s">
        <v>943</v>
      </c>
      <c r="XC623" s="2" t="s">
        <v>943</v>
      </c>
      <c r="XD623" s="2" t="s">
        <v>943</v>
      </c>
      <c r="XE623" s="2" t="s">
        <v>943</v>
      </c>
      <c r="XF623" s="2" t="s">
        <v>943</v>
      </c>
      <c r="XG623" s="2" t="s">
        <v>943</v>
      </c>
      <c r="XH623" s="2" t="s">
        <v>943</v>
      </c>
      <c r="XI623" s="2" t="s">
        <v>943</v>
      </c>
      <c r="XJ623" s="2" t="s">
        <v>943</v>
      </c>
      <c r="XK623" s="2" t="s">
        <v>943</v>
      </c>
      <c r="XL623" s="2" t="s">
        <v>943</v>
      </c>
      <c r="XM623" s="2" t="s">
        <v>943</v>
      </c>
      <c r="XN623" s="2" t="s">
        <v>943</v>
      </c>
      <c r="XO623" s="2" t="s">
        <v>943</v>
      </c>
      <c r="XP623" s="2" t="s">
        <v>943</v>
      </c>
      <c r="XQ623" s="2" t="s">
        <v>943</v>
      </c>
      <c r="XR623" s="2" t="s">
        <v>943</v>
      </c>
      <c r="XS623" s="2" t="s">
        <v>943</v>
      </c>
      <c r="XT623" s="2" t="s">
        <v>943</v>
      </c>
      <c r="XU623" s="2" t="s">
        <v>943</v>
      </c>
      <c r="XV623" s="2" t="s">
        <v>943</v>
      </c>
      <c r="XW623" s="2" t="s">
        <v>943</v>
      </c>
      <c r="XX623" s="2" t="s">
        <v>943</v>
      </c>
      <c r="XY623" s="2" t="s">
        <v>943</v>
      </c>
      <c r="XZ623" s="2" t="s">
        <v>943</v>
      </c>
      <c r="YA623" s="2" t="s">
        <v>943</v>
      </c>
      <c r="YB623" s="2" t="s">
        <v>943</v>
      </c>
      <c r="YC623" s="2" t="s">
        <v>943</v>
      </c>
      <c r="YD623" s="2" t="s">
        <v>943</v>
      </c>
      <c r="YE623" s="2" t="s">
        <v>943</v>
      </c>
      <c r="YF623" s="2" t="s">
        <v>943</v>
      </c>
      <c r="YG623" s="2" t="s">
        <v>943</v>
      </c>
      <c r="YH623" s="2" t="s">
        <v>943</v>
      </c>
      <c r="YI623" s="2" t="s">
        <v>943</v>
      </c>
      <c r="YJ623" s="2" t="s">
        <v>943</v>
      </c>
      <c r="YK623" s="2" t="s">
        <v>943</v>
      </c>
      <c r="YL623" s="2" t="s">
        <v>943</v>
      </c>
      <c r="YM623" s="2" t="s">
        <v>943</v>
      </c>
      <c r="YN623" s="2" t="s">
        <v>943</v>
      </c>
      <c r="YO623" s="2" t="s">
        <v>943</v>
      </c>
      <c r="YP623" s="2" t="s">
        <v>943</v>
      </c>
      <c r="YQ623" s="2" t="s">
        <v>943</v>
      </c>
      <c r="YR623" s="2" t="s">
        <v>943</v>
      </c>
      <c r="YS623" s="2" t="s">
        <v>943</v>
      </c>
      <c r="YT623" s="2" t="s">
        <v>943</v>
      </c>
      <c r="YU623" s="2" t="s">
        <v>943</v>
      </c>
      <c r="YV623" s="2" t="s">
        <v>943</v>
      </c>
      <c r="YW623" s="2" t="s">
        <v>943</v>
      </c>
      <c r="YX623" s="2" t="s">
        <v>943</v>
      </c>
      <c r="YY623" s="2" t="s">
        <v>943</v>
      </c>
      <c r="YZ623" s="2" t="s">
        <v>943</v>
      </c>
      <c r="ZA623" s="2" t="s">
        <v>943</v>
      </c>
      <c r="ZB623" s="2" t="s">
        <v>943</v>
      </c>
      <c r="ZC623" s="2" t="s">
        <v>943</v>
      </c>
      <c r="ZD623" s="2" t="s">
        <v>943</v>
      </c>
      <c r="ZE623" s="2" t="s">
        <v>943</v>
      </c>
      <c r="ZF623" s="2" t="s">
        <v>943</v>
      </c>
      <c r="ZG623" s="2" t="s">
        <v>943</v>
      </c>
      <c r="ZH623" s="2" t="s">
        <v>943</v>
      </c>
      <c r="ZI623" s="2" t="s">
        <v>943</v>
      </c>
      <c r="ZJ623" s="2" t="s">
        <v>943</v>
      </c>
      <c r="ZK623" s="2" t="s">
        <v>943</v>
      </c>
      <c r="ZL623" s="2" t="s">
        <v>943</v>
      </c>
      <c r="ZM623" s="2" t="s">
        <v>943</v>
      </c>
      <c r="ZN623" s="2" t="s">
        <v>943</v>
      </c>
      <c r="ZO623" s="2" t="s">
        <v>943</v>
      </c>
      <c r="ZP623" s="2" t="s">
        <v>943</v>
      </c>
      <c r="ZQ623" s="2" t="s">
        <v>943</v>
      </c>
      <c r="ZR623" s="2" t="s">
        <v>943</v>
      </c>
      <c r="ZS623" s="2" t="s">
        <v>943</v>
      </c>
      <c r="ZT623" s="2" t="s">
        <v>943</v>
      </c>
      <c r="ZU623" s="2" t="s">
        <v>943</v>
      </c>
      <c r="ZV623" s="2" t="s">
        <v>943</v>
      </c>
      <c r="ZW623" s="2" t="s">
        <v>943</v>
      </c>
      <c r="ZX623" s="2" t="s">
        <v>943</v>
      </c>
      <c r="ZY623" s="2" t="s">
        <v>943</v>
      </c>
      <c r="ZZ623" s="2" t="s">
        <v>943</v>
      </c>
      <c r="AAA623" s="2" t="s">
        <v>943</v>
      </c>
      <c r="AAB623" s="2" t="s">
        <v>943</v>
      </c>
      <c r="AAC623" s="2" t="s">
        <v>943</v>
      </c>
      <c r="AAD623" s="2" t="s">
        <v>943</v>
      </c>
      <c r="AAE623" s="2" t="s">
        <v>943</v>
      </c>
      <c r="AAF623" s="2" t="s">
        <v>943</v>
      </c>
      <c r="AAG623" s="2" t="s">
        <v>943</v>
      </c>
      <c r="AAH623" s="2" t="s">
        <v>943</v>
      </c>
      <c r="AAI623" s="2" t="s">
        <v>943</v>
      </c>
      <c r="AAJ623" s="2" t="s">
        <v>943</v>
      </c>
      <c r="AAK623" s="2" t="s">
        <v>943</v>
      </c>
      <c r="AAL623" s="2" t="s">
        <v>943</v>
      </c>
      <c r="AAM623" s="2" t="s">
        <v>943</v>
      </c>
      <c r="AAN623" s="2" t="s">
        <v>943</v>
      </c>
      <c r="AAO623" s="2" t="s">
        <v>943</v>
      </c>
      <c r="AAP623" s="2" t="s">
        <v>943</v>
      </c>
      <c r="AAQ623" s="2" t="s">
        <v>943</v>
      </c>
      <c r="AAR623" s="2" t="s">
        <v>943</v>
      </c>
      <c r="AAS623" s="2" t="s">
        <v>943</v>
      </c>
      <c r="AAT623" s="2" t="s">
        <v>943</v>
      </c>
      <c r="AAU623" s="2" t="s">
        <v>943</v>
      </c>
      <c r="AAV623" s="2" t="s">
        <v>943</v>
      </c>
      <c r="AAW623" s="2" t="s">
        <v>943</v>
      </c>
      <c r="AAX623" s="2" t="s">
        <v>943</v>
      </c>
      <c r="AAY623" s="2" t="s">
        <v>943</v>
      </c>
      <c r="AAZ623" s="2" t="s">
        <v>943</v>
      </c>
      <c r="ABA623" s="2" t="s">
        <v>943</v>
      </c>
      <c r="ABB623" s="2" t="s">
        <v>943</v>
      </c>
      <c r="ABC623" s="2" t="s">
        <v>943</v>
      </c>
      <c r="ABD623" s="2" t="s">
        <v>943</v>
      </c>
      <c r="ABE623" s="2" t="s">
        <v>943</v>
      </c>
      <c r="ABF623" s="2" t="s">
        <v>943</v>
      </c>
      <c r="ABG623" s="2" t="s">
        <v>943</v>
      </c>
      <c r="ABH623" s="2" t="s">
        <v>943</v>
      </c>
      <c r="ABI623" s="2" t="s">
        <v>943</v>
      </c>
      <c r="ABJ623" s="2" t="s">
        <v>943</v>
      </c>
      <c r="ABK623" s="2" t="s">
        <v>943</v>
      </c>
      <c r="ABL623" s="2" t="s">
        <v>943</v>
      </c>
      <c r="ABM623" s="2" t="s">
        <v>943</v>
      </c>
      <c r="ABN623" s="2" t="s">
        <v>943</v>
      </c>
      <c r="ABO623" s="2" t="s">
        <v>943</v>
      </c>
      <c r="ABP623" s="2" t="s">
        <v>943</v>
      </c>
      <c r="ABQ623" s="2" t="s">
        <v>943</v>
      </c>
      <c r="ABR623" s="2" t="s">
        <v>943</v>
      </c>
      <c r="ABS623" s="2" t="s">
        <v>943</v>
      </c>
      <c r="ABT623" s="2" t="s">
        <v>943</v>
      </c>
      <c r="ABU623" s="2" t="s">
        <v>943</v>
      </c>
      <c r="ABV623" s="2" t="s">
        <v>943</v>
      </c>
      <c r="ABW623" s="2" t="s">
        <v>943</v>
      </c>
      <c r="ABX623" s="2" t="s">
        <v>943</v>
      </c>
      <c r="ABY623" s="2" t="s">
        <v>943</v>
      </c>
      <c r="ABZ623" s="2" t="s">
        <v>943</v>
      </c>
      <c r="ACA623" s="2" t="s">
        <v>943</v>
      </c>
      <c r="ACB623" s="2" t="s">
        <v>943</v>
      </c>
      <c r="ACC623" s="2" t="s">
        <v>943</v>
      </c>
      <c r="ACD623" s="2" t="s">
        <v>943</v>
      </c>
      <c r="ACE623" s="2" t="s">
        <v>943</v>
      </c>
      <c r="ACF623" s="2" t="s">
        <v>943</v>
      </c>
      <c r="ACG623" s="2" t="s">
        <v>943</v>
      </c>
      <c r="ACH623" s="2" t="s">
        <v>943</v>
      </c>
      <c r="ACI623" s="2" t="s">
        <v>943</v>
      </c>
      <c r="ACJ623" s="2" t="s">
        <v>943</v>
      </c>
      <c r="ACK623" s="2" t="s">
        <v>943</v>
      </c>
      <c r="ACL623" s="2" t="s">
        <v>943</v>
      </c>
      <c r="ACM623" s="2" t="s">
        <v>943</v>
      </c>
      <c r="ACN623" s="2" t="s">
        <v>943</v>
      </c>
      <c r="ACO623" s="2" t="s">
        <v>943</v>
      </c>
      <c r="ACP623" s="2" t="s">
        <v>943</v>
      </c>
      <c r="ACQ623" s="2" t="s">
        <v>943</v>
      </c>
      <c r="ACR623" s="2" t="s">
        <v>943</v>
      </c>
      <c r="ACS623" s="2" t="s">
        <v>943</v>
      </c>
      <c r="ACT623" s="2" t="s">
        <v>943</v>
      </c>
      <c r="ACU623" s="2" t="s">
        <v>943</v>
      </c>
      <c r="ACV623" s="2" t="s">
        <v>943</v>
      </c>
      <c r="ACW623" s="2" t="s">
        <v>943</v>
      </c>
      <c r="ACX623" s="2" t="s">
        <v>943</v>
      </c>
      <c r="ACY623" s="2" t="s">
        <v>943</v>
      </c>
      <c r="ACZ623" s="2" t="s">
        <v>943</v>
      </c>
      <c r="ADA623" s="2" t="s">
        <v>943</v>
      </c>
      <c r="ADB623" s="2" t="s">
        <v>943</v>
      </c>
      <c r="ADC623" s="2" t="s">
        <v>943</v>
      </c>
      <c r="ADD623" s="2" t="s">
        <v>943</v>
      </c>
      <c r="ADE623" s="2" t="s">
        <v>943</v>
      </c>
      <c r="ADF623" s="2" t="s">
        <v>943</v>
      </c>
      <c r="ADG623" s="2" t="s">
        <v>943</v>
      </c>
      <c r="ADH623" s="2" t="s">
        <v>943</v>
      </c>
      <c r="ADI623" s="2" t="s">
        <v>943</v>
      </c>
      <c r="ADJ623" s="2" t="s">
        <v>943</v>
      </c>
      <c r="ADK623" s="2" t="s">
        <v>943</v>
      </c>
      <c r="ADL623" s="2" t="s">
        <v>943</v>
      </c>
      <c r="ADM623" s="2" t="s">
        <v>943</v>
      </c>
      <c r="ADN623" s="2" t="s">
        <v>943</v>
      </c>
      <c r="ADO623" s="2" t="s">
        <v>943</v>
      </c>
      <c r="ADP623" s="2" t="s">
        <v>943</v>
      </c>
      <c r="ADQ623" s="2" t="s">
        <v>943</v>
      </c>
      <c r="ADR623" s="2" t="s">
        <v>943</v>
      </c>
      <c r="ADS623" s="2" t="s">
        <v>943</v>
      </c>
      <c r="ADT623" s="2" t="s">
        <v>943</v>
      </c>
      <c r="ADU623" s="2" t="s">
        <v>943</v>
      </c>
      <c r="ADV623" s="2" t="s">
        <v>943</v>
      </c>
      <c r="ADW623" s="2" t="s">
        <v>943</v>
      </c>
      <c r="ADX623" s="2" t="s">
        <v>943</v>
      </c>
      <c r="ADY623" s="2" t="s">
        <v>943</v>
      </c>
      <c r="ADZ623" s="2" t="s">
        <v>943</v>
      </c>
      <c r="AEA623" s="2" t="s">
        <v>943</v>
      </c>
      <c r="AEB623" s="2" t="s">
        <v>943</v>
      </c>
      <c r="AEC623" s="2" t="s">
        <v>943</v>
      </c>
      <c r="AED623" s="2" t="s">
        <v>943</v>
      </c>
      <c r="AEE623" s="2" t="s">
        <v>943</v>
      </c>
      <c r="AEF623" s="2" t="s">
        <v>943</v>
      </c>
      <c r="AEG623" s="2" t="s">
        <v>943</v>
      </c>
      <c r="AEH623" s="2" t="s">
        <v>943</v>
      </c>
      <c r="AEI623" s="2" t="s">
        <v>943</v>
      </c>
      <c r="AEJ623" s="2" t="s">
        <v>943</v>
      </c>
      <c r="AEK623" s="2" t="s">
        <v>943</v>
      </c>
      <c r="AEL623" s="2" t="s">
        <v>943</v>
      </c>
      <c r="AEM623" s="2" t="s">
        <v>943</v>
      </c>
      <c r="AEN623" s="2" t="s">
        <v>943</v>
      </c>
      <c r="AEO623" s="2" t="s">
        <v>943</v>
      </c>
      <c r="AEP623" s="2" t="s">
        <v>943</v>
      </c>
      <c r="AEQ623" s="2" t="s">
        <v>943</v>
      </c>
      <c r="AER623" s="2" t="s">
        <v>943</v>
      </c>
      <c r="AES623" s="2" t="s">
        <v>943</v>
      </c>
      <c r="AET623" s="2" t="s">
        <v>943</v>
      </c>
      <c r="AEU623" s="2" t="s">
        <v>943</v>
      </c>
      <c r="AEV623" s="2" t="s">
        <v>943</v>
      </c>
      <c r="AEW623" s="2" t="s">
        <v>943</v>
      </c>
      <c r="AEX623" s="2" t="s">
        <v>943</v>
      </c>
      <c r="AEY623" s="2" t="s">
        <v>943</v>
      </c>
      <c r="AEZ623" s="2" t="s">
        <v>943</v>
      </c>
      <c r="AFA623" s="2" t="s">
        <v>943</v>
      </c>
      <c r="AFB623" s="2" t="s">
        <v>943</v>
      </c>
      <c r="AFC623" s="2" t="s">
        <v>943</v>
      </c>
      <c r="AFD623" s="2" t="s">
        <v>943</v>
      </c>
      <c r="AFE623" s="2" t="s">
        <v>943</v>
      </c>
      <c r="AFF623" s="2" t="s">
        <v>943</v>
      </c>
      <c r="AFG623" s="2" t="s">
        <v>943</v>
      </c>
      <c r="AFH623" s="2" t="s">
        <v>943</v>
      </c>
      <c r="AFI623" s="2" t="s">
        <v>943</v>
      </c>
      <c r="AFJ623" s="2" t="s">
        <v>943</v>
      </c>
      <c r="AFK623" s="2" t="s">
        <v>943</v>
      </c>
      <c r="AFL623" s="2" t="s">
        <v>943</v>
      </c>
      <c r="AFM623" s="2" t="s">
        <v>943</v>
      </c>
      <c r="AFN623" s="2" t="s">
        <v>943</v>
      </c>
      <c r="AFO623" s="2" t="s">
        <v>943</v>
      </c>
      <c r="AFP623" s="2" t="s">
        <v>943</v>
      </c>
      <c r="AFQ623" s="2" t="s">
        <v>943</v>
      </c>
      <c r="AFR623" s="2" t="s">
        <v>943</v>
      </c>
      <c r="AFS623" s="2" t="s">
        <v>943</v>
      </c>
      <c r="AFT623" s="2" t="s">
        <v>943</v>
      </c>
      <c r="AFU623" s="2" t="s">
        <v>943</v>
      </c>
      <c r="AFV623" s="2" t="s">
        <v>943</v>
      </c>
      <c r="AFW623" s="2" t="s">
        <v>943</v>
      </c>
      <c r="AFX623" s="2" t="s">
        <v>943</v>
      </c>
      <c r="AFY623" s="2" t="s">
        <v>943</v>
      </c>
      <c r="AFZ623" s="2" t="s">
        <v>943</v>
      </c>
      <c r="AGA623" s="2" t="s">
        <v>943</v>
      </c>
      <c r="AGB623" s="2" t="s">
        <v>943</v>
      </c>
      <c r="AGC623" s="2" t="s">
        <v>943</v>
      </c>
      <c r="AGD623" s="2" t="s">
        <v>943</v>
      </c>
      <c r="AGE623" s="2" t="s">
        <v>943</v>
      </c>
      <c r="AGF623" s="2" t="s">
        <v>943</v>
      </c>
      <c r="AGG623" s="2" t="s">
        <v>943</v>
      </c>
      <c r="AGH623" s="2" t="s">
        <v>943</v>
      </c>
      <c r="AGI623" s="2" t="s">
        <v>943</v>
      </c>
      <c r="AGJ623" s="2" t="s">
        <v>943</v>
      </c>
      <c r="AGK623" s="2" t="s">
        <v>943</v>
      </c>
      <c r="AGL623" s="2" t="s">
        <v>943</v>
      </c>
      <c r="AGM623" s="2" t="s">
        <v>943</v>
      </c>
      <c r="AGN623" s="2" t="s">
        <v>943</v>
      </c>
      <c r="AGO623" s="2" t="s">
        <v>943</v>
      </c>
      <c r="AGP623" s="2" t="s">
        <v>943</v>
      </c>
      <c r="AGQ623" s="2" t="s">
        <v>943</v>
      </c>
      <c r="AGR623" s="2" t="s">
        <v>943</v>
      </c>
      <c r="AGS623" s="2" t="s">
        <v>943</v>
      </c>
      <c r="AGT623" s="2" t="s">
        <v>943</v>
      </c>
      <c r="AGU623" s="2" t="s">
        <v>943</v>
      </c>
      <c r="AGV623" s="2" t="s">
        <v>943</v>
      </c>
      <c r="AGW623" s="2" t="s">
        <v>943</v>
      </c>
      <c r="AGX623" s="2" t="s">
        <v>943</v>
      </c>
      <c r="AGY623" s="2" t="s">
        <v>943</v>
      </c>
      <c r="AGZ623" s="2" t="s">
        <v>943</v>
      </c>
      <c r="AHA623" s="2" t="s">
        <v>943</v>
      </c>
      <c r="AHB623" s="2" t="s">
        <v>943</v>
      </c>
      <c r="AHC623" s="2" t="s">
        <v>943</v>
      </c>
      <c r="AHD623" s="2" t="s">
        <v>943</v>
      </c>
      <c r="AHE623" s="2" t="s">
        <v>943</v>
      </c>
      <c r="AHF623" s="2" t="s">
        <v>943</v>
      </c>
      <c r="AHG623" s="2" t="s">
        <v>943</v>
      </c>
      <c r="AHH623" s="2" t="s">
        <v>943</v>
      </c>
      <c r="AHI623" s="2" t="s">
        <v>943</v>
      </c>
      <c r="AHJ623" s="2" t="s">
        <v>943</v>
      </c>
      <c r="AHK623" s="2" t="s">
        <v>943</v>
      </c>
      <c r="AHL623" s="2" t="s">
        <v>943</v>
      </c>
      <c r="AHM623" s="2" t="s">
        <v>943</v>
      </c>
      <c r="AHN623" s="2" t="s">
        <v>943</v>
      </c>
      <c r="AHO623" s="2" t="s">
        <v>943</v>
      </c>
      <c r="AHP623" s="2" t="s">
        <v>943</v>
      </c>
      <c r="AHQ623" s="2" t="s">
        <v>943</v>
      </c>
      <c r="AHR623" s="2" t="s">
        <v>943</v>
      </c>
      <c r="AHS623" s="2" t="s">
        <v>943</v>
      </c>
      <c r="AHT623" s="2" t="s">
        <v>943</v>
      </c>
      <c r="AHU623" s="2" t="s">
        <v>943</v>
      </c>
      <c r="AHV623" s="2" t="s">
        <v>943</v>
      </c>
      <c r="AHW623" s="2" t="s">
        <v>943</v>
      </c>
      <c r="AHX623" s="2" t="s">
        <v>943</v>
      </c>
      <c r="AHY623" s="2" t="s">
        <v>943</v>
      </c>
      <c r="AHZ623" s="2" t="s">
        <v>943</v>
      </c>
      <c r="AIA623" s="2" t="s">
        <v>943</v>
      </c>
      <c r="AIB623" s="2" t="s">
        <v>943</v>
      </c>
      <c r="AIC623" s="2" t="s">
        <v>943</v>
      </c>
      <c r="AID623" s="2" t="s">
        <v>943</v>
      </c>
      <c r="AIE623" s="2" t="s">
        <v>943</v>
      </c>
      <c r="AIF623" s="2" t="s">
        <v>943</v>
      </c>
      <c r="AIG623" s="2" t="s">
        <v>943</v>
      </c>
      <c r="AIH623" s="2" t="s">
        <v>943</v>
      </c>
      <c r="AII623" s="2" t="s">
        <v>943</v>
      </c>
      <c r="AIJ623" s="2" t="s">
        <v>943</v>
      </c>
      <c r="AIK623" s="2" t="s">
        <v>943</v>
      </c>
      <c r="AIL623" s="2" t="s">
        <v>943</v>
      </c>
      <c r="AIM623" s="2" t="s">
        <v>943</v>
      </c>
      <c r="AIN623" s="2" t="s">
        <v>943</v>
      </c>
      <c r="AIO623" s="2" t="s">
        <v>943</v>
      </c>
      <c r="AIP623" s="2" t="s">
        <v>943</v>
      </c>
      <c r="AIQ623" s="2" t="s">
        <v>943</v>
      </c>
      <c r="AIR623" s="2" t="s">
        <v>943</v>
      </c>
      <c r="AIS623" s="2" t="s">
        <v>943</v>
      </c>
      <c r="AIT623" s="2" t="s">
        <v>943</v>
      </c>
      <c r="AIU623" s="2" t="s">
        <v>943</v>
      </c>
      <c r="AIV623" s="2" t="s">
        <v>943</v>
      </c>
      <c r="AIW623" s="2" t="s">
        <v>943</v>
      </c>
      <c r="AIX623" s="2" t="s">
        <v>943</v>
      </c>
      <c r="AIY623" s="2" t="s">
        <v>943</v>
      </c>
      <c r="AIZ623" s="2" t="s">
        <v>943</v>
      </c>
      <c r="AJA623" s="2" t="s">
        <v>943</v>
      </c>
      <c r="AJB623" s="2" t="s">
        <v>943</v>
      </c>
      <c r="AJC623" s="2" t="s">
        <v>943</v>
      </c>
      <c r="AJD623" s="2" t="s">
        <v>943</v>
      </c>
      <c r="AJE623" s="2" t="s">
        <v>943</v>
      </c>
      <c r="AJF623" s="2" t="s">
        <v>943</v>
      </c>
      <c r="AJG623" s="2" t="s">
        <v>943</v>
      </c>
      <c r="AJH623" s="2" t="s">
        <v>943</v>
      </c>
      <c r="AJI623" s="2" t="s">
        <v>943</v>
      </c>
      <c r="AJJ623" s="2" t="s">
        <v>943</v>
      </c>
      <c r="AJK623" s="2" t="s">
        <v>943</v>
      </c>
      <c r="AJL623" s="2" t="s">
        <v>943</v>
      </c>
      <c r="AJM623" s="2" t="s">
        <v>943</v>
      </c>
      <c r="AJN623" s="2" t="s">
        <v>943</v>
      </c>
      <c r="AJO623" s="2" t="s">
        <v>943</v>
      </c>
      <c r="AJP623" s="2" t="s">
        <v>943</v>
      </c>
      <c r="AJQ623" s="2" t="s">
        <v>943</v>
      </c>
      <c r="AJR623" s="2" t="s">
        <v>943</v>
      </c>
      <c r="AJS623" s="2" t="s">
        <v>943</v>
      </c>
      <c r="AJT623" s="2" t="s">
        <v>943</v>
      </c>
      <c r="AJU623" s="2" t="s">
        <v>943</v>
      </c>
      <c r="AJV623" s="2" t="s">
        <v>943</v>
      </c>
      <c r="AJW623" s="2" t="s">
        <v>943</v>
      </c>
      <c r="AJX623" s="2" t="s">
        <v>943</v>
      </c>
      <c r="AJY623" s="2" t="s">
        <v>943</v>
      </c>
      <c r="AJZ623" s="2" t="s">
        <v>943</v>
      </c>
      <c r="AKA623" s="2" t="s">
        <v>943</v>
      </c>
      <c r="AKB623" s="2" t="s">
        <v>943</v>
      </c>
      <c r="AKC623" s="2" t="s">
        <v>943</v>
      </c>
      <c r="AKD623" s="2" t="s">
        <v>943</v>
      </c>
      <c r="AKE623" s="2" t="s">
        <v>943</v>
      </c>
      <c r="AKF623" s="2" t="s">
        <v>943</v>
      </c>
      <c r="AKG623" s="2" t="s">
        <v>943</v>
      </c>
      <c r="AKH623" s="2" t="s">
        <v>943</v>
      </c>
      <c r="AKI623" s="2" t="s">
        <v>943</v>
      </c>
      <c r="AKJ623" s="2" t="s">
        <v>943</v>
      </c>
      <c r="AKK623" s="2" t="s">
        <v>943</v>
      </c>
      <c r="AKL623" s="2" t="s">
        <v>943</v>
      </c>
      <c r="AKM623" s="2" t="s">
        <v>943</v>
      </c>
      <c r="AKN623" s="2" t="s">
        <v>943</v>
      </c>
      <c r="AKO623" s="2" t="s">
        <v>943</v>
      </c>
      <c r="AKP623" s="2" t="s">
        <v>943</v>
      </c>
      <c r="AKQ623" s="2" t="s">
        <v>943</v>
      </c>
      <c r="AKR623" s="2" t="s">
        <v>943</v>
      </c>
      <c r="AKS623" s="2" t="s">
        <v>943</v>
      </c>
      <c r="AKT623" s="2" t="s">
        <v>943</v>
      </c>
      <c r="AKU623" s="2" t="s">
        <v>943</v>
      </c>
      <c r="AKV623" s="2" t="s">
        <v>943</v>
      </c>
      <c r="AKW623" s="2" t="s">
        <v>943</v>
      </c>
      <c r="AKX623" s="2" t="s">
        <v>943</v>
      </c>
      <c r="AKY623" s="2" t="s">
        <v>943</v>
      </c>
      <c r="AKZ623" s="2" t="s">
        <v>943</v>
      </c>
      <c r="ALA623" s="2" t="s">
        <v>943</v>
      </c>
      <c r="ALB623" s="2" t="s">
        <v>943</v>
      </c>
      <c r="ALC623" s="2" t="s">
        <v>943</v>
      </c>
      <c r="ALD623" s="2" t="s">
        <v>943</v>
      </c>
      <c r="ALE623" s="2" t="s">
        <v>943</v>
      </c>
      <c r="ALF623" s="2" t="s">
        <v>943</v>
      </c>
      <c r="ALG623" s="2" t="s">
        <v>943</v>
      </c>
      <c r="ALH623" s="2" t="s">
        <v>943</v>
      </c>
      <c r="ALI623" s="2" t="s">
        <v>943</v>
      </c>
      <c r="ALJ623" s="2" t="s">
        <v>943</v>
      </c>
      <c r="ALK623" s="2" t="s">
        <v>943</v>
      </c>
      <c r="ALL623" s="2" t="s">
        <v>943</v>
      </c>
      <c r="ALM623" s="2" t="s">
        <v>943</v>
      </c>
      <c r="ALN623" s="2" t="s">
        <v>943</v>
      </c>
      <c r="ALO623" s="2" t="s">
        <v>943</v>
      </c>
      <c r="ALP623" s="2" t="s">
        <v>943</v>
      </c>
      <c r="ALQ623" s="2" t="s">
        <v>943</v>
      </c>
      <c r="ALR623" s="2" t="s">
        <v>943</v>
      </c>
      <c r="ALS623" s="2" t="s">
        <v>943</v>
      </c>
      <c r="ALT623" s="2" t="s">
        <v>943</v>
      </c>
      <c r="ALU623" s="2" t="s">
        <v>943</v>
      </c>
      <c r="ALV623" s="2" t="s">
        <v>943</v>
      </c>
      <c r="ALW623" s="2" t="s">
        <v>943</v>
      </c>
      <c r="ALX623" s="2" t="s">
        <v>943</v>
      </c>
      <c r="ALY623" s="2" t="s">
        <v>943</v>
      </c>
      <c r="ALZ623" s="2" t="s">
        <v>943</v>
      </c>
      <c r="AMA623" s="2" t="s">
        <v>943</v>
      </c>
      <c r="AMB623" s="2" t="s">
        <v>943</v>
      </c>
      <c r="AMC623" s="2" t="s">
        <v>943</v>
      </c>
      <c r="AMD623" s="2" t="s">
        <v>943</v>
      </c>
      <c r="AME623" s="2" t="s">
        <v>943</v>
      </c>
      <c r="AMF623" s="2" t="s">
        <v>943</v>
      </c>
      <c r="AMG623" s="2" t="s">
        <v>943</v>
      </c>
      <c r="AMH623" s="2" t="s">
        <v>943</v>
      </c>
      <c r="AMI623" s="2" t="s">
        <v>943</v>
      </c>
      <c r="AMJ623" s="2" t="s">
        <v>943</v>
      </c>
      <c r="AMK623" s="2" t="s">
        <v>943</v>
      </c>
      <c r="AML623" s="2" t="s">
        <v>943</v>
      </c>
      <c r="AMM623" s="2" t="s">
        <v>943</v>
      </c>
      <c r="AMN623" s="2" t="s">
        <v>943</v>
      </c>
      <c r="AMO623" s="2" t="s">
        <v>943</v>
      </c>
      <c r="AMP623" s="2" t="s">
        <v>943</v>
      </c>
      <c r="AMQ623" s="2" t="s">
        <v>943</v>
      </c>
      <c r="AMR623" s="2" t="s">
        <v>943</v>
      </c>
      <c r="AMS623" s="2" t="s">
        <v>943</v>
      </c>
      <c r="AMT623" s="2" t="s">
        <v>943</v>
      </c>
      <c r="AMU623" s="2" t="s">
        <v>943</v>
      </c>
      <c r="AMV623" s="2" t="s">
        <v>943</v>
      </c>
      <c r="AMW623" s="2" t="s">
        <v>943</v>
      </c>
      <c r="AMX623" s="2" t="s">
        <v>943</v>
      </c>
      <c r="AMY623" s="2" t="s">
        <v>943</v>
      </c>
      <c r="AMZ623" s="2" t="s">
        <v>943</v>
      </c>
      <c r="ANA623" s="2" t="s">
        <v>943</v>
      </c>
      <c r="ANB623" s="2" t="s">
        <v>943</v>
      </c>
      <c r="ANC623" s="2" t="s">
        <v>943</v>
      </c>
      <c r="AND623" s="2" t="s">
        <v>943</v>
      </c>
      <c r="ANE623" s="2" t="s">
        <v>943</v>
      </c>
      <c r="ANF623" s="2" t="s">
        <v>943</v>
      </c>
      <c r="ANG623" s="2" t="s">
        <v>943</v>
      </c>
      <c r="ANH623" s="2" t="s">
        <v>943</v>
      </c>
      <c r="ANI623" s="2" t="s">
        <v>943</v>
      </c>
      <c r="ANJ623" s="2" t="s">
        <v>943</v>
      </c>
      <c r="ANK623" s="2" t="s">
        <v>943</v>
      </c>
      <c r="ANL623" s="2" t="s">
        <v>943</v>
      </c>
      <c r="ANM623" s="2" t="s">
        <v>943</v>
      </c>
      <c r="ANN623" s="2" t="s">
        <v>943</v>
      </c>
      <c r="ANO623" s="2" t="s">
        <v>943</v>
      </c>
      <c r="ANP623" s="2" t="s">
        <v>943</v>
      </c>
      <c r="ANQ623" s="2" t="s">
        <v>943</v>
      </c>
      <c r="ANR623" s="2" t="s">
        <v>943</v>
      </c>
      <c r="ANS623" s="2" t="s">
        <v>943</v>
      </c>
      <c r="ANT623" s="2" t="s">
        <v>943</v>
      </c>
      <c r="ANU623" s="2" t="s">
        <v>943</v>
      </c>
      <c r="ANV623" s="2" t="s">
        <v>943</v>
      </c>
      <c r="ANW623" s="2" t="s">
        <v>943</v>
      </c>
      <c r="ANX623" s="2" t="s">
        <v>943</v>
      </c>
      <c r="ANY623" s="2" t="s">
        <v>943</v>
      </c>
      <c r="ANZ623" s="2" t="s">
        <v>943</v>
      </c>
      <c r="AOA623" s="2" t="s">
        <v>943</v>
      </c>
      <c r="AOB623" s="2" t="s">
        <v>943</v>
      </c>
      <c r="AOC623" s="2" t="s">
        <v>943</v>
      </c>
      <c r="AOD623" s="2" t="s">
        <v>943</v>
      </c>
      <c r="AOE623" s="2" t="s">
        <v>943</v>
      </c>
      <c r="AOF623" s="2" t="s">
        <v>943</v>
      </c>
      <c r="AOG623" s="2" t="s">
        <v>943</v>
      </c>
      <c r="AOH623" s="2" t="s">
        <v>943</v>
      </c>
      <c r="AOI623" s="2" t="s">
        <v>943</v>
      </c>
      <c r="AOJ623" s="2" t="s">
        <v>943</v>
      </c>
      <c r="AOK623" s="2" t="s">
        <v>943</v>
      </c>
      <c r="AOL623" s="2" t="s">
        <v>943</v>
      </c>
      <c r="AOM623" s="2" t="s">
        <v>943</v>
      </c>
      <c r="AON623" s="2" t="s">
        <v>943</v>
      </c>
      <c r="AOO623" s="2" t="s">
        <v>943</v>
      </c>
      <c r="AOP623" s="2" t="s">
        <v>943</v>
      </c>
      <c r="AOQ623" s="2" t="s">
        <v>943</v>
      </c>
      <c r="AOR623" s="2" t="s">
        <v>943</v>
      </c>
      <c r="AOS623" s="2" t="s">
        <v>943</v>
      </c>
      <c r="AOT623" s="2" t="s">
        <v>943</v>
      </c>
      <c r="AOU623" s="2" t="s">
        <v>943</v>
      </c>
      <c r="AOV623" s="2" t="s">
        <v>943</v>
      </c>
      <c r="AOW623" s="2" t="s">
        <v>943</v>
      </c>
      <c r="AOX623" s="2" t="s">
        <v>943</v>
      </c>
      <c r="AOY623" s="2" t="s">
        <v>943</v>
      </c>
      <c r="AOZ623" s="2" t="s">
        <v>943</v>
      </c>
      <c r="APA623" s="2" t="s">
        <v>943</v>
      </c>
      <c r="APB623" s="2" t="s">
        <v>943</v>
      </c>
      <c r="APC623" s="2" t="s">
        <v>943</v>
      </c>
      <c r="APD623" s="2" t="s">
        <v>943</v>
      </c>
      <c r="APE623" s="2" t="s">
        <v>943</v>
      </c>
      <c r="APF623" s="2" t="s">
        <v>943</v>
      </c>
      <c r="APG623" s="2" t="s">
        <v>943</v>
      </c>
      <c r="APH623" s="2" t="s">
        <v>943</v>
      </c>
      <c r="API623" s="2" t="s">
        <v>943</v>
      </c>
      <c r="APJ623" s="2" t="s">
        <v>943</v>
      </c>
      <c r="APK623" s="2" t="s">
        <v>943</v>
      </c>
      <c r="APL623" s="2" t="s">
        <v>943</v>
      </c>
      <c r="APM623" s="2" t="s">
        <v>943</v>
      </c>
      <c r="APN623" s="2" t="s">
        <v>943</v>
      </c>
      <c r="APO623" s="2" t="s">
        <v>943</v>
      </c>
      <c r="APP623" s="2" t="s">
        <v>943</v>
      </c>
      <c r="APQ623" s="2" t="s">
        <v>943</v>
      </c>
      <c r="APR623" s="2" t="s">
        <v>943</v>
      </c>
      <c r="APS623" s="2" t="s">
        <v>943</v>
      </c>
      <c r="APT623" s="2" t="s">
        <v>943</v>
      </c>
      <c r="APU623" s="2" t="s">
        <v>943</v>
      </c>
      <c r="APV623" s="2" t="s">
        <v>943</v>
      </c>
      <c r="APW623" s="2" t="s">
        <v>943</v>
      </c>
      <c r="APX623" s="2" t="s">
        <v>943</v>
      </c>
      <c r="APY623" s="2" t="s">
        <v>943</v>
      </c>
      <c r="APZ623" s="2" t="s">
        <v>943</v>
      </c>
      <c r="AQA623" s="2" t="s">
        <v>943</v>
      </c>
      <c r="AQB623" s="2" t="s">
        <v>943</v>
      </c>
      <c r="AQC623" s="2" t="s">
        <v>943</v>
      </c>
      <c r="AQD623" s="2" t="s">
        <v>943</v>
      </c>
      <c r="AQE623" s="2" t="s">
        <v>943</v>
      </c>
      <c r="AQF623" s="2" t="s">
        <v>943</v>
      </c>
      <c r="AQG623" s="2" t="s">
        <v>943</v>
      </c>
      <c r="AQH623" s="2" t="s">
        <v>943</v>
      </c>
      <c r="AQI623" s="2" t="s">
        <v>943</v>
      </c>
      <c r="AQJ623" s="2" t="s">
        <v>943</v>
      </c>
      <c r="AQK623" s="2" t="s">
        <v>943</v>
      </c>
      <c r="AQL623" s="2" t="s">
        <v>943</v>
      </c>
      <c r="AQM623" s="2" t="s">
        <v>943</v>
      </c>
      <c r="AQN623" s="2" t="s">
        <v>943</v>
      </c>
      <c r="AQO623" s="2" t="s">
        <v>943</v>
      </c>
      <c r="AQP623" s="2" t="s">
        <v>943</v>
      </c>
      <c r="AQQ623" s="2" t="s">
        <v>943</v>
      </c>
      <c r="AQR623" s="2" t="s">
        <v>943</v>
      </c>
      <c r="AQS623" s="2" t="s">
        <v>943</v>
      </c>
      <c r="AQT623" s="2" t="s">
        <v>943</v>
      </c>
      <c r="AQU623" s="2" t="s">
        <v>943</v>
      </c>
      <c r="AQV623" s="2" t="s">
        <v>943</v>
      </c>
      <c r="AQW623" s="2" t="s">
        <v>943</v>
      </c>
      <c r="AQX623" s="2" t="s">
        <v>943</v>
      </c>
      <c r="AQY623" s="2" t="s">
        <v>943</v>
      </c>
      <c r="AQZ623" s="2" t="s">
        <v>943</v>
      </c>
      <c r="ARA623" s="2" t="s">
        <v>943</v>
      </c>
      <c r="ARB623" s="2" t="s">
        <v>943</v>
      </c>
      <c r="ARC623" s="2" t="s">
        <v>943</v>
      </c>
      <c r="ARD623" s="2" t="s">
        <v>943</v>
      </c>
      <c r="ARE623" s="2" t="s">
        <v>943</v>
      </c>
      <c r="ARF623" s="2" t="s">
        <v>943</v>
      </c>
      <c r="ARG623" s="2" t="s">
        <v>943</v>
      </c>
      <c r="ARH623" s="2" t="s">
        <v>943</v>
      </c>
      <c r="ARI623" s="2" t="s">
        <v>943</v>
      </c>
      <c r="ARJ623" s="2" t="s">
        <v>943</v>
      </c>
      <c r="ARK623" s="2" t="s">
        <v>943</v>
      </c>
      <c r="ARL623" s="2" t="s">
        <v>943</v>
      </c>
      <c r="ARM623" s="2" t="s">
        <v>943</v>
      </c>
      <c r="ARN623" s="2" t="s">
        <v>943</v>
      </c>
      <c r="ARO623" s="2" t="s">
        <v>943</v>
      </c>
      <c r="ARP623" s="2" t="s">
        <v>943</v>
      </c>
      <c r="ARQ623" s="2" t="s">
        <v>943</v>
      </c>
      <c r="ARR623" s="2" t="s">
        <v>943</v>
      </c>
      <c r="ARS623" s="2" t="s">
        <v>943</v>
      </c>
      <c r="ART623" s="2" t="s">
        <v>943</v>
      </c>
      <c r="ARU623" s="2" t="s">
        <v>943</v>
      </c>
      <c r="ARV623" s="2" t="s">
        <v>943</v>
      </c>
      <c r="ARW623" s="2" t="s">
        <v>943</v>
      </c>
      <c r="ARX623" s="2" t="s">
        <v>943</v>
      </c>
      <c r="ARY623" s="2" t="s">
        <v>943</v>
      </c>
      <c r="ARZ623" s="2" t="s">
        <v>943</v>
      </c>
      <c r="ASA623" s="2" t="s">
        <v>943</v>
      </c>
      <c r="ASB623" s="2" t="s">
        <v>943</v>
      </c>
      <c r="ASC623" s="2" t="s">
        <v>943</v>
      </c>
      <c r="ASD623" s="2" t="s">
        <v>943</v>
      </c>
      <c r="ASE623" s="2" t="s">
        <v>943</v>
      </c>
      <c r="ASF623" s="2" t="s">
        <v>943</v>
      </c>
      <c r="ASG623" s="2" t="s">
        <v>943</v>
      </c>
      <c r="ASH623" s="2" t="s">
        <v>943</v>
      </c>
      <c r="ASI623" s="2" t="s">
        <v>943</v>
      </c>
      <c r="ASJ623" s="2" t="s">
        <v>943</v>
      </c>
      <c r="ASK623" s="2" t="s">
        <v>943</v>
      </c>
      <c r="ASL623" s="2" t="s">
        <v>943</v>
      </c>
      <c r="ASM623" s="2" t="s">
        <v>943</v>
      </c>
      <c r="ASN623" s="2" t="s">
        <v>943</v>
      </c>
      <c r="ASO623" s="2" t="s">
        <v>943</v>
      </c>
      <c r="ASP623" s="2" t="s">
        <v>943</v>
      </c>
      <c r="ASQ623" s="2" t="s">
        <v>943</v>
      </c>
      <c r="ASR623" s="2" t="s">
        <v>943</v>
      </c>
      <c r="ASS623" s="2" t="s">
        <v>943</v>
      </c>
      <c r="AST623" s="2" t="s">
        <v>943</v>
      </c>
      <c r="ASU623" s="2" t="s">
        <v>943</v>
      </c>
      <c r="ASV623" s="2" t="s">
        <v>943</v>
      </c>
      <c r="ASW623" s="2" t="s">
        <v>943</v>
      </c>
      <c r="ASX623" s="2" t="s">
        <v>943</v>
      </c>
      <c r="ASY623" s="2" t="s">
        <v>943</v>
      </c>
      <c r="ASZ623" s="2" t="s">
        <v>943</v>
      </c>
      <c r="ATA623" s="2" t="s">
        <v>943</v>
      </c>
      <c r="ATB623" s="2" t="s">
        <v>943</v>
      </c>
      <c r="ATC623" s="2" t="s">
        <v>943</v>
      </c>
      <c r="ATD623" s="2" t="s">
        <v>943</v>
      </c>
      <c r="ATE623" s="2" t="s">
        <v>943</v>
      </c>
      <c r="ATF623" s="2" t="s">
        <v>943</v>
      </c>
      <c r="ATG623" s="2" t="s">
        <v>943</v>
      </c>
      <c r="ATH623" s="2" t="s">
        <v>943</v>
      </c>
      <c r="ATI623" s="2" t="s">
        <v>943</v>
      </c>
      <c r="ATJ623" s="2" t="s">
        <v>943</v>
      </c>
      <c r="ATK623" s="2" t="s">
        <v>943</v>
      </c>
      <c r="ATL623" s="2" t="s">
        <v>943</v>
      </c>
      <c r="ATM623" s="2" t="s">
        <v>943</v>
      </c>
      <c r="ATN623" s="2" t="s">
        <v>943</v>
      </c>
      <c r="ATO623" s="2" t="s">
        <v>943</v>
      </c>
      <c r="ATP623" s="2" t="s">
        <v>943</v>
      </c>
      <c r="ATQ623" s="2" t="s">
        <v>943</v>
      </c>
      <c r="ATR623" s="2" t="s">
        <v>943</v>
      </c>
      <c r="ATS623" s="2" t="s">
        <v>943</v>
      </c>
      <c r="ATT623" s="2" t="s">
        <v>943</v>
      </c>
      <c r="ATU623" s="2" t="s">
        <v>943</v>
      </c>
      <c r="ATV623" s="2" t="s">
        <v>943</v>
      </c>
      <c r="ATW623" s="2" t="s">
        <v>943</v>
      </c>
      <c r="ATX623" s="2" t="s">
        <v>943</v>
      </c>
      <c r="ATY623" s="2" t="s">
        <v>943</v>
      </c>
      <c r="ATZ623" s="2" t="s">
        <v>943</v>
      </c>
      <c r="AUA623" s="2" t="s">
        <v>943</v>
      </c>
      <c r="AUB623" s="2" t="s">
        <v>943</v>
      </c>
      <c r="AUC623" s="2" t="s">
        <v>943</v>
      </c>
      <c r="AUD623" s="2" t="s">
        <v>943</v>
      </c>
      <c r="AUE623" s="2" t="s">
        <v>943</v>
      </c>
      <c r="AUF623" s="2" t="s">
        <v>943</v>
      </c>
      <c r="AUG623" s="2" t="s">
        <v>943</v>
      </c>
      <c r="AUH623" s="2" t="s">
        <v>943</v>
      </c>
      <c r="AUI623" s="2" t="s">
        <v>943</v>
      </c>
      <c r="AUJ623" s="2" t="s">
        <v>943</v>
      </c>
      <c r="AUK623" s="2" t="s">
        <v>943</v>
      </c>
      <c r="AUL623" s="2" t="s">
        <v>943</v>
      </c>
      <c r="AUM623" s="2" t="s">
        <v>943</v>
      </c>
      <c r="AUN623" s="2" t="s">
        <v>943</v>
      </c>
      <c r="AUO623" s="2" t="s">
        <v>943</v>
      </c>
      <c r="AUP623" s="2" t="s">
        <v>943</v>
      </c>
      <c r="AUQ623" s="2" t="s">
        <v>943</v>
      </c>
      <c r="AUR623" s="2" t="s">
        <v>943</v>
      </c>
      <c r="AUS623" s="2" t="s">
        <v>943</v>
      </c>
      <c r="AUT623" s="2" t="s">
        <v>943</v>
      </c>
      <c r="AUU623" s="2" t="s">
        <v>943</v>
      </c>
      <c r="AUV623" s="2" t="s">
        <v>943</v>
      </c>
      <c r="AUW623" s="2" t="s">
        <v>943</v>
      </c>
      <c r="AUX623" s="2" t="s">
        <v>943</v>
      </c>
      <c r="AUY623" s="2" t="s">
        <v>943</v>
      </c>
      <c r="AUZ623" s="2" t="s">
        <v>943</v>
      </c>
      <c r="AVA623" s="2" t="s">
        <v>943</v>
      </c>
      <c r="AVB623" s="2" t="s">
        <v>943</v>
      </c>
      <c r="AVC623" s="2" t="s">
        <v>943</v>
      </c>
      <c r="AVD623" s="2" t="s">
        <v>943</v>
      </c>
      <c r="AVE623" s="2" t="s">
        <v>943</v>
      </c>
      <c r="AVF623" s="2" t="s">
        <v>943</v>
      </c>
      <c r="AVG623" s="2" t="s">
        <v>943</v>
      </c>
      <c r="AVH623" s="2" t="s">
        <v>943</v>
      </c>
      <c r="AVI623" s="2" t="s">
        <v>943</v>
      </c>
      <c r="AVJ623" s="2" t="s">
        <v>943</v>
      </c>
      <c r="AVK623" s="2" t="s">
        <v>943</v>
      </c>
      <c r="AVL623" s="2" t="s">
        <v>943</v>
      </c>
      <c r="AVM623" s="2" t="s">
        <v>943</v>
      </c>
      <c r="AVN623" s="2" t="s">
        <v>943</v>
      </c>
      <c r="AVO623" s="2" t="s">
        <v>943</v>
      </c>
      <c r="AVP623" s="2" t="s">
        <v>943</v>
      </c>
      <c r="AVQ623" s="2" t="s">
        <v>943</v>
      </c>
      <c r="AVR623" s="2" t="s">
        <v>943</v>
      </c>
      <c r="AVS623" s="2" t="s">
        <v>943</v>
      </c>
      <c r="AVT623" s="2" t="s">
        <v>943</v>
      </c>
      <c r="AVU623" s="2" t="s">
        <v>943</v>
      </c>
      <c r="AVV623" s="2" t="s">
        <v>943</v>
      </c>
      <c r="AVW623" s="2" t="s">
        <v>943</v>
      </c>
      <c r="AVX623" s="2" t="s">
        <v>943</v>
      </c>
      <c r="AVY623" s="2" t="s">
        <v>943</v>
      </c>
      <c r="AVZ623" s="2" t="s">
        <v>943</v>
      </c>
      <c r="AWA623" s="2" t="s">
        <v>943</v>
      </c>
      <c r="AWB623" s="2" t="s">
        <v>943</v>
      </c>
      <c r="AWC623" s="2" t="s">
        <v>943</v>
      </c>
      <c r="AWD623" s="2" t="s">
        <v>943</v>
      </c>
      <c r="AWE623" s="2" t="s">
        <v>943</v>
      </c>
      <c r="AWF623" s="2" t="s">
        <v>943</v>
      </c>
      <c r="AWG623" s="2" t="s">
        <v>943</v>
      </c>
      <c r="AWH623" s="2" t="s">
        <v>943</v>
      </c>
      <c r="AWI623" s="2" t="s">
        <v>943</v>
      </c>
      <c r="AWJ623" s="2" t="s">
        <v>943</v>
      </c>
      <c r="AWK623" s="2" t="s">
        <v>943</v>
      </c>
      <c r="AWL623" s="2" t="s">
        <v>943</v>
      </c>
      <c r="AWM623" s="2" t="s">
        <v>943</v>
      </c>
      <c r="AWN623" s="2" t="s">
        <v>943</v>
      </c>
      <c r="AWO623" s="2" t="s">
        <v>943</v>
      </c>
      <c r="AWP623" s="2" t="s">
        <v>943</v>
      </c>
      <c r="AWQ623" s="2" t="s">
        <v>943</v>
      </c>
      <c r="AWR623" s="2" t="s">
        <v>943</v>
      </c>
      <c r="AWS623" s="2" t="s">
        <v>943</v>
      </c>
      <c r="AWT623" s="2" t="s">
        <v>943</v>
      </c>
      <c r="AWU623" s="2" t="s">
        <v>943</v>
      </c>
      <c r="AWV623" s="2" t="s">
        <v>943</v>
      </c>
      <c r="AWW623" s="2" t="s">
        <v>943</v>
      </c>
      <c r="AWX623" s="2" t="s">
        <v>943</v>
      </c>
      <c r="AWY623" s="2" t="s">
        <v>943</v>
      </c>
      <c r="AWZ623" s="2" t="s">
        <v>943</v>
      </c>
      <c r="AXA623" s="2" t="s">
        <v>943</v>
      </c>
      <c r="AXB623" s="2" t="s">
        <v>943</v>
      </c>
      <c r="AXC623" s="2" t="s">
        <v>943</v>
      </c>
      <c r="AXD623" s="2" t="s">
        <v>943</v>
      </c>
      <c r="AXE623" s="2" t="s">
        <v>943</v>
      </c>
      <c r="AXF623" s="2" t="s">
        <v>943</v>
      </c>
      <c r="AXG623" s="2" t="s">
        <v>943</v>
      </c>
      <c r="AXH623" s="2" t="s">
        <v>943</v>
      </c>
      <c r="AXI623" s="2" t="s">
        <v>943</v>
      </c>
      <c r="AXJ623" s="2" t="s">
        <v>943</v>
      </c>
      <c r="AXK623" s="2" t="s">
        <v>943</v>
      </c>
      <c r="AXL623" s="2" t="s">
        <v>943</v>
      </c>
      <c r="AXM623" s="2" t="s">
        <v>943</v>
      </c>
      <c r="AXN623" s="2" t="s">
        <v>943</v>
      </c>
      <c r="AXO623" s="2" t="s">
        <v>943</v>
      </c>
      <c r="AXP623" s="2" t="s">
        <v>943</v>
      </c>
      <c r="AXQ623" s="2" t="s">
        <v>943</v>
      </c>
      <c r="AXR623" s="2" t="s">
        <v>943</v>
      </c>
      <c r="AXS623" s="2" t="s">
        <v>943</v>
      </c>
      <c r="AXT623" s="2" t="s">
        <v>943</v>
      </c>
      <c r="AXU623" s="2" t="s">
        <v>943</v>
      </c>
      <c r="AXV623" s="2" t="s">
        <v>943</v>
      </c>
      <c r="AXW623" s="2" t="s">
        <v>943</v>
      </c>
      <c r="AXX623" s="2" t="s">
        <v>943</v>
      </c>
      <c r="AXY623" s="2" t="s">
        <v>943</v>
      </c>
      <c r="AXZ623" s="2" t="s">
        <v>943</v>
      </c>
      <c r="AYA623" s="2" t="s">
        <v>943</v>
      </c>
      <c r="AYB623" s="2" t="s">
        <v>943</v>
      </c>
      <c r="AYC623" s="2" t="s">
        <v>943</v>
      </c>
      <c r="AYD623" s="2" t="s">
        <v>943</v>
      </c>
      <c r="AYE623" s="2" t="s">
        <v>943</v>
      </c>
      <c r="AYF623" s="2" t="s">
        <v>943</v>
      </c>
      <c r="AYG623" s="2" t="s">
        <v>943</v>
      </c>
      <c r="AYH623" s="2" t="s">
        <v>943</v>
      </c>
      <c r="AYI623" s="2" t="s">
        <v>943</v>
      </c>
      <c r="AYJ623" s="2" t="s">
        <v>943</v>
      </c>
      <c r="AYK623" s="2" t="s">
        <v>943</v>
      </c>
      <c r="AYL623" s="2" t="s">
        <v>943</v>
      </c>
      <c r="AYM623" s="2" t="s">
        <v>943</v>
      </c>
      <c r="AYN623" s="2" t="s">
        <v>943</v>
      </c>
      <c r="AYO623" s="2" t="s">
        <v>943</v>
      </c>
      <c r="AYP623" s="2" t="s">
        <v>943</v>
      </c>
      <c r="AYQ623" s="2" t="s">
        <v>943</v>
      </c>
      <c r="AYR623" s="2" t="s">
        <v>943</v>
      </c>
      <c r="AYS623" s="2" t="s">
        <v>943</v>
      </c>
      <c r="AYT623" s="2" t="s">
        <v>943</v>
      </c>
      <c r="AYU623" s="2" t="s">
        <v>943</v>
      </c>
      <c r="AYV623" s="2" t="s">
        <v>943</v>
      </c>
      <c r="AYW623" s="2" t="s">
        <v>943</v>
      </c>
      <c r="AYX623" s="2" t="s">
        <v>943</v>
      </c>
      <c r="AYY623" s="2" t="s">
        <v>943</v>
      </c>
      <c r="AYZ623" s="2" t="s">
        <v>943</v>
      </c>
      <c r="AZA623" s="2" t="s">
        <v>943</v>
      </c>
      <c r="AZB623" s="2" t="s">
        <v>943</v>
      </c>
      <c r="AZC623" s="2" t="s">
        <v>943</v>
      </c>
      <c r="AZD623" s="2" t="s">
        <v>943</v>
      </c>
      <c r="AZE623" s="2" t="s">
        <v>943</v>
      </c>
      <c r="AZF623" s="2" t="s">
        <v>943</v>
      </c>
      <c r="AZG623" s="2" t="s">
        <v>943</v>
      </c>
      <c r="AZH623" s="2" t="s">
        <v>943</v>
      </c>
      <c r="AZI623" s="2" t="s">
        <v>943</v>
      </c>
      <c r="AZJ623" s="2" t="s">
        <v>943</v>
      </c>
      <c r="AZK623" s="2" t="s">
        <v>943</v>
      </c>
      <c r="AZL623" s="2" t="s">
        <v>943</v>
      </c>
      <c r="AZM623" s="2" t="s">
        <v>943</v>
      </c>
      <c r="AZN623" s="2" t="s">
        <v>943</v>
      </c>
      <c r="AZO623" s="2" t="s">
        <v>943</v>
      </c>
      <c r="AZP623" s="2" t="s">
        <v>943</v>
      </c>
      <c r="AZQ623" s="2" t="s">
        <v>943</v>
      </c>
      <c r="AZR623" s="2" t="s">
        <v>943</v>
      </c>
      <c r="AZS623" s="2" t="s">
        <v>943</v>
      </c>
      <c r="AZT623" s="2" t="s">
        <v>943</v>
      </c>
      <c r="AZU623" s="2" t="s">
        <v>943</v>
      </c>
      <c r="AZV623" s="2" t="s">
        <v>943</v>
      </c>
      <c r="AZW623" s="2" t="s">
        <v>943</v>
      </c>
      <c r="AZX623" s="2" t="s">
        <v>943</v>
      </c>
      <c r="AZY623" s="2" t="s">
        <v>943</v>
      </c>
      <c r="AZZ623" s="2" t="s">
        <v>943</v>
      </c>
      <c r="BAA623" s="2" t="s">
        <v>943</v>
      </c>
      <c r="BAB623" s="2" t="s">
        <v>943</v>
      </c>
      <c r="BAC623" s="2" t="s">
        <v>943</v>
      </c>
      <c r="BAD623" s="2" t="s">
        <v>943</v>
      </c>
      <c r="BAE623" s="2" t="s">
        <v>943</v>
      </c>
      <c r="BAF623" s="2" t="s">
        <v>943</v>
      </c>
      <c r="BAG623" s="2" t="s">
        <v>943</v>
      </c>
      <c r="BAH623" s="2" t="s">
        <v>943</v>
      </c>
      <c r="BAI623" s="2" t="s">
        <v>943</v>
      </c>
      <c r="BAJ623" s="2" t="s">
        <v>943</v>
      </c>
      <c r="BAK623" s="2" t="s">
        <v>943</v>
      </c>
      <c r="BAL623" s="2" t="s">
        <v>943</v>
      </c>
      <c r="BAM623" s="2" t="s">
        <v>943</v>
      </c>
      <c r="BAN623" s="2" t="s">
        <v>943</v>
      </c>
      <c r="BAO623" s="2" t="s">
        <v>943</v>
      </c>
      <c r="BAP623" s="2" t="s">
        <v>943</v>
      </c>
      <c r="BAQ623" s="2" t="s">
        <v>943</v>
      </c>
      <c r="BAR623" s="2" t="s">
        <v>943</v>
      </c>
      <c r="BAS623" s="2" t="s">
        <v>943</v>
      </c>
      <c r="BAT623" s="2" t="s">
        <v>943</v>
      </c>
      <c r="BAU623" s="2" t="s">
        <v>943</v>
      </c>
      <c r="BAV623" s="2" t="s">
        <v>943</v>
      </c>
      <c r="BAW623" s="2" t="s">
        <v>943</v>
      </c>
      <c r="BAX623" s="2" t="s">
        <v>943</v>
      </c>
      <c r="BAY623" s="2" t="s">
        <v>943</v>
      </c>
      <c r="BAZ623" s="2" t="s">
        <v>943</v>
      </c>
      <c r="BBA623" s="2" t="s">
        <v>943</v>
      </c>
      <c r="BBB623" s="2" t="s">
        <v>943</v>
      </c>
      <c r="BBC623" s="2" t="s">
        <v>943</v>
      </c>
      <c r="BBD623" s="2" t="s">
        <v>943</v>
      </c>
      <c r="BBE623" s="2" t="s">
        <v>943</v>
      </c>
      <c r="BBF623" s="2" t="s">
        <v>943</v>
      </c>
      <c r="BBG623" s="2" t="s">
        <v>943</v>
      </c>
      <c r="BBH623" s="2" t="s">
        <v>943</v>
      </c>
      <c r="BBI623" s="2" t="s">
        <v>943</v>
      </c>
      <c r="BBJ623" s="2" t="s">
        <v>943</v>
      </c>
      <c r="BBK623" s="2" t="s">
        <v>943</v>
      </c>
      <c r="BBL623" s="2" t="s">
        <v>943</v>
      </c>
      <c r="BBM623" s="2" t="s">
        <v>943</v>
      </c>
      <c r="BBN623" s="2" t="s">
        <v>943</v>
      </c>
      <c r="BBO623" s="2" t="s">
        <v>943</v>
      </c>
      <c r="BBP623" s="2" t="s">
        <v>943</v>
      </c>
      <c r="BBQ623" s="2" t="s">
        <v>943</v>
      </c>
      <c r="BBR623" s="2" t="s">
        <v>943</v>
      </c>
      <c r="BBS623" s="2" t="s">
        <v>943</v>
      </c>
      <c r="BBT623" s="2" t="s">
        <v>943</v>
      </c>
      <c r="BBU623" s="2" t="s">
        <v>943</v>
      </c>
      <c r="BBV623" s="2" t="s">
        <v>943</v>
      </c>
      <c r="BBW623" s="2" t="s">
        <v>943</v>
      </c>
      <c r="BBX623" s="2" t="s">
        <v>943</v>
      </c>
      <c r="BBY623" s="2" t="s">
        <v>943</v>
      </c>
      <c r="BBZ623" s="2" t="s">
        <v>943</v>
      </c>
      <c r="BCA623" s="2" t="s">
        <v>943</v>
      </c>
      <c r="BCB623" s="2" t="s">
        <v>943</v>
      </c>
      <c r="BCC623" s="2" t="s">
        <v>943</v>
      </c>
      <c r="BCD623" s="2" t="s">
        <v>943</v>
      </c>
      <c r="BCE623" s="2" t="s">
        <v>943</v>
      </c>
      <c r="BCF623" s="2" t="s">
        <v>943</v>
      </c>
      <c r="BCG623" s="2" t="s">
        <v>943</v>
      </c>
      <c r="BCH623" s="2" t="s">
        <v>943</v>
      </c>
      <c r="BCI623" s="2" t="s">
        <v>943</v>
      </c>
      <c r="BCJ623" s="2" t="s">
        <v>943</v>
      </c>
      <c r="BCK623" s="2" t="s">
        <v>943</v>
      </c>
      <c r="BCL623" s="2" t="s">
        <v>943</v>
      </c>
      <c r="BCM623" s="2" t="s">
        <v>943</v>
      </c>
      <c r="BCN623" s="2" t="s">
        <v>943</v>
      </c>
      <c r="BCO623" s="2" t="s">
        <v>943</v>
      </c>
      <c r="BCP623" s="2" t="s">
        <v>943</v>
      </c>
      <c r="BCQ623" s="2" t="s">
        <v>943</v>
      </c>
      <c r="BCR623" s="2" t="s">
        <v>943</v>
      </c>
      <c r="BCS623" s="2" t="s">
        <v>943</v>
      </c>
      <c r="BCT623" s="2" t="s">
        <v>943</v>
      </c>
      <c r="BCU623" s="2" t="s">
        <v>943</v>
      </c>
      <c r="BCV623" s="2" t="s">
        <v>943</v>
      </c>
      <c r="BCW623" s="2" t="s">
        <v>943</v>
      </c>
      <c r="BCX623" s="2" t="s">
        <v>943</v>
      </c>
      <c r="BCY623" s="2" t="s">
        <v>943</v>
      </c>
      <c r="BCZ623" s="2" t="s">
        <v>943</v>
      </c>
      <c r="BDA623" s="2" t="s">
        <v>943</v>
      </c>
      <c r="BDB623" s="2" t="s">
        <v>943</v>
      </c>
      <c r="BDC623" s="2" t="s">
        <v>943</v>
      </c>
      <c r="BDD623" s="2" t="s">
        <v>943</v>
      </c>
      <c r="BDE623" s="2" t="s">
        <v>943</v>
      </c>
      <c r="BDF623" s="2" t="s">
        <v>943</v>
      </c>
      <c r="BDG623" s="2" t="s">
        <v>943</v>
      </c>
      <c r="BDH623" s="2" t="s">
        <v>943</v>
      </c>
      <c r="BDI623" s="2" t="s">
        <v>943</v>
      </c>
      <c r="BDJ623" s="2" t="s">
        <v>943</v>
      </c>
      <c r="BDK623" s="2" t="s">
        <v>943</v>
      </c>
      <c r="BDL623" s="2" t="s">
        <v>943</v>
      </c>
      <c r="BDM623" s="2" t="s">
        <v>943</v>
      </c>
      <c r="BDN623" s="2" t="s">
        <v>943</v>
      </c>
      <c r="BDO623" s="2" t="s">
        <v>943</v>
      </c>
      <c r="BDP623" s="2" t="s">
        <v>943</v>
      </c>
      <c r="BDQ623" s="2" t="s">
        <v>943</v>
      </c>
      <c r="BDR623" s="2" t="s">
        <v>943</v>
      </c>
      <c r="BDS623" s="2" t="s">
        <v>943</v>
      </c>
      <c r="BDT623" s="2" t="s">
        <v>943</v>
      </c>
      <c r="BDU623" s="2" t="s">
        <v>943</v>
      </c>
      <c r="BDV623" s="2" t="s">
        <v>943</v>
      </c>
      <c r="BDW623" s="2" t="s">
        <v>943</v>
      </c>
      <c r="BDX623" s="2" t="s">
        <v>943</v>
      </c>
      <c r="BDY623" s="2" t="s">
        <v>943</v>
      </c>
      <c r="BDZ623" s="2" t="s">
        <v>943</v>
      </c>
      <c r="BEA623" s="2" t="s">
        <v>943</v>
      </c>
      <c r="BEB623" s="2" t="s">
        <v>943</v>
      </c>
      <c r="BEC623" s="2" t="s">
        <v>943</v>
      </c>
      <c r="BED623" s="2" t="s">
        <v>943</v>
      </c>
      <c r="BEE623" s="2" t="s">
        <v>943</v>
      </c>
      <c r="BEF623" s="2" t="s">
        <v>943</v>
      </c>
      <c r="BEG623" s="2" t="s">
        <v>943</v>
      </c>
      <c r="BEH623" s="2" t="s">
        <v>943</v>
      </c>
      <c r="BEI623" s="2" t="s">
        <v>943</v>
      </c>
      <c r="BEJ623" s="2" t="s">
        <v>943</v>
      </c>
      <c r="BEK623" s="2" t="s">
        <v>943</v>
      </c>
      <c r="BEL623" s="2" t="s">
        <v>943</v>
      </c>
      <c r="BEM623" s="2" t="s">
        <v>943</v>
      </c>
      <c r="BEN623" s="2" t="s">
        <v>943</v>
      </c>
      <c r="BEO623" s="2" t="s">
        <v>943</v>
      </c>
      <c r="BEP623" s="2" t="s">
        <v>943</v>
      </c>
      <c r="BEQ623" s="2" t="s">
        <v>943</v>
      </c>
      <c r="BER623" s="2" t="s">
        <v>943</v>
      </c>
      <c r="BES623" s="2" t="s">
        <v>943</v>
      </c>
      <c r="BET623" s="2" t="s">
        <v>943</v>
      </c>
      <c r="BEU623" s="2" t="s">
        <v>943</v>
      </c>
      <c r="BEV623" s="2" t="s">
        <v>943</v>
      </c>
      <c r="BEW623" s="2" t="s">
        <v>943</v>
      </c>
      <c r="BEX623" s="2" t="s">
        <v>943</v>
      </c>
      <c r="BEY623" s="2" t="s">
        <v>943</v>
      </c>
      <c r="BEZ623" s="2" t="s">
        <v>943</v>
      </c>
      <c r="BFA623" s="2" t="s">
        <v>943</v>
      </c>
      <c r="BFB623" s="2" t="s">
        <v>943</v>
      </c>
      <c r="BFC623" s="2" t="s">
        <v>943</v>
      </c>
      <c r="BFD623" s="2" t="s">
        <v>943</v>
      </c>
      <c r="BFE623" s="2" t="s">
        <v>943</v>
      </c>
      <c r="BFF623" s="2" t="s">
        <v>943</v>
      </c>
      <c r="BFG623" s="2" t="s">
        <v>943</v>
      </c>
      <c r="BFH623" s="2" t="s">
        <v>943</v>
      </c>
      <c r="BFI623" s="2" t="s">
        <v>943</v>
      </c>
      <c r="BFJ623" s="2" t="s">
        <v>943</v>
      </c>
      <c r="BFK623" s="2" t="s">
        <v>943</v>
      </c>
      <c r="BFL623" s="2" t="s">
        <v>943</v>
      </c>
      <c r="BFM623" s="2" t="s">
        <v>943</v>
      </c>
      <c r="BFN623" s="2" t="s">
        <v>943</v>
      </c>
      <c r="BFO623" s="2" t="s">
        <v>943</v>
      </c>
      <c r="BFP623" s="2" t="s">
        <v>943</v>
      </c>
      <c r="BFQ623" s="2" t="s">
        <v>943</v>
      </c>
      <c r="BFR623" s="2" t="s">
        <v>943</v>
      </c>
      <c r="BFS623" s="2" t="s">
        <v>943</v>
      </c>
      <c r="BFT623" s="2" t="s">
        <v>943</v>
      </c>
      <c r="BFU623" s="2" t="s">
        <v>943</v>
      </c>
      <c r="BFV623" s="2" t="s">
        <v>943</v>
      </c>
      <c r="BFW623" s="2" t="s">
        <v>943</v>
      </c>
      <c r="BFX623" s="2" t="s">
        <v>943</v>
      </c>
      <c r="BFY623" s="2" t="s">
        <v>943</v>
      </c>
      <c r="BFZ623" s="2" t="s">
        <v>943</v>
      </c>
      <c r="BGA623" s="2" t="s">
        <v>943</v>
      </c>
      <c r="BGB623" s="2" t="s">
        <v>943</v>
      </c>
      <c r="BGC623" s="2" t="s">
        <v>943</v>
      </c>
      <c r="BGD623" s="2" t="s">
        <v>943</v>
      </c>
      <c r="BGE623" s="2" t="s">
        <v>943</v>
      </c>
      <c r="BGF623" s="2" t="s">
        <v>943</v>
      </c>
      <c r="BGG623" s="2" t="s">
        <v>943</v>
      </c>
      <c r="BGH623" s="2" t="s">
        <v>943</v>
      </c>
      <c r="BGI623" s="2" t="s">
        <v>943</v>
      </c>
      <c r="BGJ623" s="2" t="s">
        <v>943</v>
      </c>
      <c r="BGK623" s="2" t="s">
        <v>943</v>
      </c>
      <c r="BGL623" s="2" t="s">
        <v>943</v>
      </c>
      <c r="BGM623" s="2" t="s">
        <v>943</v>
      </c>
      <c r="BGN623" s="2" t="s">
        <v>943</v>
      </c>
      <c r="BGO623" s="2" t="s">
        <v>943</v>
      </c>
      <c r="BGP623" s="2" t="s">
        <v>943</v>
      </c>
      <c r="BGQ623" s="2" t="s">
        <v>943</v>
      </c>
      <c r="BGR623" s="2" t="s">
        <v>943</v>
      </c>
      <c r="BGS623" s="2" t="s">
        <v>943</v>
      </c>
      <c r="BGT623" s="2" t="s">
        <v>943</v>
      </c>
      <c r="BGU623" s="2" t="s">
        <v>943</v>
      </c>
      <c r="BGV623" s="2" t="s">
        <v>943</v>
      </c>
      <c r="BGW623" s="2" t="s">
        <v>943</v>
      </c>
      <c r="BGX623" s="2" t="s">
        <v>943</v>
      </c>
      <c r="BGY623" s="2" t="s">
        <v>943</v>
      </c>
      <c r="BGZ623" s="2" t="s">
        <v>943</v>
      </c>
      <c r="BHA623" s="2" t="s">
        <v>943</v>
      </c>
      <c r="BHB623" s="2" t="s">
        <v>943</v>
      </c>
      <c r="BHC623" s="2" t="s">
        <v>943</v>
      </c>
      <c r="BHD623" s="2" t="s">
        <v>943</v>
      </c>
      <c r="BHE623" s="2" t="s">
        <v>943</v>
      </c>
      <c r="BHF623" s="2" t="s">
        <v>943</v>
      </c>
      <c r="BHG623" s="2" t="s">
        <v>943</v>
      </c>
      <c r="BHH623" s="2" t="s">
        <v>943</v>
      </c>
      <c r="BHI623" s="2" t="s">
        <v>943</v>
      </c>
      <c r="BHJ623" s="2" t="s">
        <v>943</v>
      </c>
      <c r="BHK623" s="2" t="s">
        <v>943</v>
      </c>
      <c r="BHL623" s="2" t="s">
        <v>943</v>
      </c>
      <c r="BHM623" s="2" t="s">
        <v>943</v>
      </c>
      <c r="BHN623" s="2" t="s">
        <v>943</v>
      </c>
      <c r="BHO623" s="2" t="s">
        <v>943</v>
      </c>
      <c r="BHP623" s="2" t="s">
        <v>943</v>
      </c>
      <c r="BHQ623" s="2" t="s">
        <v>943</v>
      </c>
      <c r="BHR623" s="2" t="s">
        <v>943</v>
      </c>
      <c r="BHS623" s="2" t="s">
        <v>943</v>
      </c>
      <c r="BHT623" s="2" t="s">
        <v>943</v>
      </c>
      <c r="BHU623" s="2" t="s">
        <v>943</v>
      </c>
      <c r="BHV623" s="2" t="s">
        <v>943</v>
      </c>
      <c r="BHW623" s="2" t="s">
        <v>943</v>
      </c>
      <c r="BHX623" s="2" t="s">
        <v>943</v>
      </c>
      <c r="BHY623" s="2" t="s">
        <v>943</v>
      </c>
      <c r="BHZ623" s="2" t="s">
        <v>943</v>
      </c>
      <c r="BIA623" s="2" t="s">
        <v>943</v>
      </c>
      <c r="BIB623" s="2" t="s">
        <v>943</v>
      </c>
      <c r="BIC623" s="2" t="s">
        <v>943</v>
      </c>
      <c r="BID623" s="2" t="s">
        <v>943</v>
      </c>
      <c r="BIE623" s="2" t="s">
        <v>943</v>
      </c>
      <c r="BIF623" s="2" t="s">
        <v>943</v>
      </c>
      <c r="BIG623" s="2" t="s">
        <v>943</v>
      </c>
      <c r="BIH623" s="2" t="s">
        <v>943</v>
      </c>
      <c r="BII623" s="2" t="s">
        <v>943</v>
      </c>
      <c r="BIJ623" s="2" t="s">
        <v>943</v>
      </c>
      <c r="BIK623" s="2" t="s">
        <v>943</v>
      </c>
      <c r="BIL623" s="2" t="s">
        <v>943</v>
      </c>
      <c r="BIM623" s="2" t="s">
        <v>943</v>
      </c>
      <c r="BIN623" s="2" t="s">
        <v>943</v>
      </c>
      <c r="BIO623" s="2" t="s">
        <v>943</v>
      </c>
      <c r="BIP623" s="2" t="s">
        <v>943</v>
      </c>
      <c r="BIQ623" s="2" t="s">
        <v>943</v>
      </c>
      <c r="BIR623" s="2" t="s">
        <v>943</v>
      </c>
      <c r="BIS623" s="2" t="s">
        <v>943</v>
      </c>
      <c r="BIT623" s="2" t="s">
        <v>943</v>
      </c>
      <c r="BIU623" s="2" t="s">
        <v>943</v>
      </c>
      <c r="BIV623" s="2" t="s">
        <v>943</v>
      </c>
      <c r="BIW623" s="2" t="s">
        <v>943</v>
      </c>
      <c r="BIX623" s="2" t="s">
        <v>943</v>
      </c>
      <c r="BIY623" s="2" t="s">
        <v>943</v>
      </c>
      <c r="BIZ623" s="2" t="s">
        <v>943</v>
      </c>
      <c r="BJA623" s="2" t="s">
        <v>943</v>
      </c>
      <c r="BJB623" s="2" t="s">
        <v>943</v>
      </c>
      <c r="BJC623" s="2" t="s">
        <v>943</v>
      </c>
      <c r="BJD623" s="2" t="s">
        <v>943</v>
      </c>
      <c r="BJE623" s="2" t="s">
        <v>943</v>
      </c>
      <c r="BJF623" s="2" t="s">
        <v>943</v>
      </c>
      <c r="BJG623" s="2" t="s">
        <v>943</v>
      </c>
      <c r="BJH623" s="2" t="s">
        <v>943</v>
      </c>
      <c r="BJI623" s="2" t="s">
        <v>943</v>
      </c>
      <c r="BJJ623" s="2" t="s">
        <v>943</v>
      </c>
      <c r="BJK623" s="2" t="s">
        <v>943</v>
      </c>
      <c r="BJL623" s="2" t="s">
        <v>943</v>
      </c>
      <c r="BJM623" s="2" t="s">
        <v>943</v>
      </c>
      <c r="BJN623" s="2" t="s">
        <v>943</v>
      </c>
      <c r="BJO623" s="2" t="s">
        <v>943</v>
      </c>
      <c r="BJP623" s="2" t="s">
        <v>943</v>
      </c>
      <c r="BJQ623" s="2" t="s">
        <v>943</v>
      </c>
      <c r="BJR623" s="2" t="s">
        <v>943</v>
      </c>
      <c r="BJS623" s="2" t="s">
        <v>943</v>
      </c>
      <c r="BJT623" s="2" t="s">
        <v>943</v>
      </c>
      <c r="BJU623" s="2" t="s">
        <v>943</v>
      </c>
      <c r="BJV623" s="2" t="s">
        <v>943</v>
      </c>
      <c r="BJW623" s="2" t="s">
        <v>943</v>
      </c>
      <c r="BJX623" s="2" t="s">
        <v>943</v>
      </c>
      <c r="BJY623" s="2" t="s">
        <v>943</v>
      </c>
      <c r="BJZ623" s="2" t="s">
        <v>943</v>
      </c>
      <c r="BKA623" s="2" t="s">
        <v>943</v>
      </c>
      <c r="BKB623" s="2" t="s">
        <v>943</v>
      </c>
      <c r="BKC623" s="2" t="s">
        <v>943</v>
      </c>
      <c r="BKD623" s="2" t="s">
        <v>943</v>
      </c>
      <c r="BKE623" s="2" t="s">
        <v>943</v>
      </c>
      <c r="BKF623" s="2" t="s">
        <v>943</v>
      </c>
      <c r="BKG623" s="2" t="s">
        <v>943</v>
      </c>
      <c r="BKH623" s="2" t="s">
        <v>943</v>
      </c>
      <c r="BKI623" s="2" t="s">
        <v>943</v>
      </c>
      <c r="BKJ623" s="2" t="s">
        <v>943</v>
      </c>
      <c r="BKK623" s="2" t="s">
        <v>943</v>
      </c>
      <c r="BKL623" s="2" t="s">
        <v>943</v>
      </c>
      <c r="BKM623" s="2" t="s">
        <v>943</v>
      </c>
      <c r="BKN623" s="2" t="s">
        <v>943</v>
      </c>
      <c r="BKO623" s="2" t="s">
        <v>943</v>
      </c>
      <c r="BKP623" s="2" t="s">
        <v>943</v>
      </c>
      <c r="BKQ623" s="2" t="s">
        <v>943</v>
      </c>
      <c r="BKR623" s="2" t="s">
        <v>943</v>
      </c>
      <c r="BKS623" s="2" t="s">
        <v>943</v>
      </c>
      <c r="BKT623" s="2" t="s">
        <v>943</v>
      </c>
      <c r="BKU623" s="2" t="s">
        <v>943</v>
      </c>
      <c r="BKV623" s="2" t="s">
        <v>943</v>
      </c>
      <c r="BKW623" s="2" t="s">
        <v>943</v>
      </c>
      <c r="BKX623" s="2" t="s">
        <v>943</v>
      </c>
      <c r="BKY623" s="2" t="s">
        <v>943</v>
      </c>
      <c r="BKZ623" s="2" t="s">
        <v>943</v>
      </c>
      <c r="BLA623" s="2" t="s">
        <v>943</v>
      </c>
      <c r="BLB623" s="2" t="s">
        <v>943</v>
      </c>
      <c r="BLC623" s="2" t="s">
        <v>943</v>
      </c>
      <c r="BLD623" s="2" t="s">
        <v>943</v>
      </c>
      <c r="BLE623" s="2" t="s">
        <v>943</v>
      </c>
      <c r="BLF623" s="2" t="s">
        <v>943</v>
      </c>
      <c r="BLG623" s="2" t="s">
        <v>943</v>
      </c>
      <c r="BLH623" s="2" t="s">
        <v>943</v>
      </c>
      <c r="BLI623" s="2" t="s">
        <v>943</v>
      </c>
      <c r="BLJ623" s="2" t="s">
        <v>943</v>
      </c>
      <c r="BLK623" s="2" t="s">
        <v>943</v>
      </c>
      <c r="BLL623" s="2" t="s">
        <v>943</v>
      </c>
      <c r="BLM623" s="2" t="s">
        <v>943</v>
      </c>
      <c r="BLN623" s="2" t="s">
        <v>943</v>
      </c>
      <c r="BLO623" s="2" t="s">
        <v>943</v>
      </c>
      <c r="BLP623" s="2" t="s">
        <v>943</v>
      </c>
      <c r="BLQ623" s="2" t="s">
        <v>943</v>
      </c>
      <c r="BLR623" s="2" t="s">
        <v>943</v>
      </c>
      <c r="BLS623" s="2" t="s">
        <v>943</v>
      </c>
      <c r="BLT623" s="2" t="s">
        <v>943</v>
      </c>
      <c r="BLU623" s="2" t="s">
        <v>943</v>
      </c>
      <c r="BLV623" s="2" t="s">
        <v>943</v>
      </c>
      <c r="BLW623" s="2" t="s">
        <v>943</v>
      </c>
      <c r="BLX623" s="2" t="s">
        <v>943</v>
      </c>
      <c r="BLY623" s="2" t="s">
        <v>943</v>
      </c>
      <c r="BLZ623" s="2" t="s">
        <v>943</v>
      </c>
      <c r="BMA623" s="2" t="s">
        <v>943</v>
      </c>
      <c r="BMB623" s="2" t="s">
        <v>943</v>
      </c>
      <c r="BMC623" s="2" t="s">
        <v>943</v>
      </c>
      <c r="BMD623" s="2" t="s">
        <v>943</v>
      </c>
      <c r="BME623" s="2" t="s">
        <v>943</v>
      </c>
      <c r="BMF623" s="2" t="s">
        <v>943</v>
      </c>
      <c r="BMG623" s="2" t="s">
        <v>943</v>
      </c>
      <c r="BMH623" s="2" t="s">
        <v>943</v>
      </c>
      <c r="BMI623" s="2" t="s">
        <v>943</v>
      </c>
      <c r="BMJ623" s="2" t="s">
        <v>943</v>
      </c>
      <c r="BMK623" s="2" t="s">
        <v>943</v>
      </c>
      <c r="BML623" s="2" t="s">
        <v>943</v>
      </c>
      <c r="BMM623" s="2" t="s">
        <v>943</v>
      </c>
      <c r="BMN623" s="2" t="s">
        <v>943</v>
      </c>
      <c r="BMO623" s="2" t="s">
        <v>943</v>
      </c>
      <c r="BMP623" s="2" t="s">
        <v>943</v>
      </c>
      <c r="BMQ623" s="2" t="s">
        <v>943</v>
      </c>
      <c r="BMR623" s="2" t="s">
        <v>943</v>
      </c>
      <c r="BMS623" s="2" t="s">
        <v>943</v>
      </c>
      <c r="BMT623" s="2" t="s">
        <v>943</v>
      </c>
      <c r="BMU623" s="2" t="s">
        <v>943</v>
      </c>
      <c r="BMV623" s="2" t="s">
        <v>943</v>
      </c>
      <c r="BMW623" s="2" t="s">
        <v>943</v>
      </c>
      <c r="BMX623" s="2" t="s">
        <v>943</v>
      </c>
      <c r="BMY623" s="2" t="s">
        <v>943</v>
      </c>
      <c r="BMZ623" s="2" t="s">
        <v>943</v>
      </c>
      <c r="BNA623" s="2" t="s">
        <v>943</v>
      </c>
      <c r="BNB623" s="2" t="s">
        <v>943</v>
      </c>
      <c r="BNC623" s="2" t="s">
        <v>943</v>
      </c>
      <c r="BND623" s="2" t="s">
        <v>943</v>
      </c>
      <c r="BNE623" s="2" t="s">
        <v>943</v>
      </c>
      <c r="BNF623" s="2" t="s">
        <v>943</v>
      </c>
      <c r="BNG623" s="2" t="s">
        <v>943</v>
      </c>
      <c r="BNH623" s="2" t="s">
        <v>943</v>
      </c>
      <c r="BNI623" s="2" t="s">
        <v>943</v>
      </c>
      <c r="BNJ623" s="2" t="s">
        <v>943</v>
      </c>
      <c r="BNK623" s="2" t="s">
        <v>943</v>
      </c>
      <c r="BNL623" s="2" t="s">
        <v>943</v>
      </c>
      <c r="BNM623" s="2" t="s">
        <v>943</v>
      </c>
      <c r="BNN623" s="2" t="s">
        <v>943</v>
      </c>
      <c r="BNO623" s="2" t="s">
        <v>943</v>
      </c>
      <c r="BNP623" s="2" t="s">
        <v>943</v>
      </c>
      <c r="BNQ623" s="2" t="s">
        <v>943</v>
      </c>
      <c r="BNR623" s="2" t="s">
        <v>943</v>
      </c>
      <c r="BNS623" s="2" t="s">
        <v>943</v>
      </c>
      <c r="BNT623" s="2" t="s">
        <v>943</v>
      </c>
      <c r="BNU623" s="2" t="s">
        <v>943</v>
      </c>
      <c r="BNV623" s="2" t="s">
        <v>943</v>
      </c>
      <c r="BNW623" s="2" t="s">
        <v>943</v>
      </c>
      <c r="BNX623" s="2" t="s">
        <v>943</v>
      </c>
      <c r="BNY623" s="2" t="s">
        <v>943</v>
      </c>
      <c r="BNZ623" s="2" t="s">
        <v>943</v>
      </c>
      <c r="BOA623" s="2" t="s">
        <v>943</v>
      </c>
      <c r="BOB623" s="2" t="s">
        <v>943</v>
      </c>
      <c r="BOC623" s="2" t="s">
        <v>943</v>
      </c>
      <c r="BOD623" s="2" t="s">
        <v>943</v>
      </c>
      <c r="BOE623" s="2" t="s">
        <v>943</v>
      </c>
      <c r="BOF623" s="2" t="s">
        <v>943</v>
      </c>
      <c r="BOG623" s="2" t="s">
        <v>943</v>
      </c>
      <c r="BOH623" s="2" t="s">
        <v>943</v>
      </c>
      <c r="BOI623" s="2" t="s">
        <v>943</v>
      </c>
      <c r="BOJ623" s="2" t="s">
        <v>943</v>
      </c>
      <c r="BOK623" s="2" t="s">
        <v>943</v>
      </c>
      <c r="BOL623" s="2" t="s">
        <v>943</v>
      </c>
      <c r="BOM623" s="2" t="s">
        <v>943</v>
      </c>
      <c r="BON623" s="2" t="s">
        <v>943</v>
      </c>
      <c r="BOO623" s="2" t="s">
        <v>943</v>
      </c>
      <c r="BOP623" s="2" t="s">
        <v>943</v>
      </c>
      <c r="BOQ623" s="2" t="s">
        <v>943</v>
      </c>
      <c r="BOR623" s="2" t="s">
        <v>943</v>
      </c>
      <c r="BOS623" s="2" t="s">
        <v>943</v>
      </c>
      <c r="BOT623" s="2" t="s">
        <v>943</v>
      </c>
      <c r="BOU623" s="2" t="s">
        <v>943</v>
      </c>
      <c r="BOV623" s="2" t="s">
        <v>943</v>
      </c>
      <c r="BOW623" s="2" t="s">
        <v>943</v>
      </c>
      <c r="BOX623" s="2" t="s">
        <v>943</v>
      </c>
      <c r="BOY623" s="2" t="s">
        <v>943</v>
      </c>
      <c r="BOZ623" s="2" t="s">
        <v>943</v>
      </c>
      <c r="BPA623" s="2" t="s">
        <v>943</v>
      </c>
      <c r="BPB623" s="2" t="s">
        <v>943</v>
      </c>
      <c r="BPC623" s="2" t="s">
        <v>943</v>
      </c>
      <c r="BPD623" s="2" t="s">
        <v>943</v>
      </c>
      <c r="BPE623" s="2" t="s">
        <v>943</v>
      </c>
      <c r="BPF623" s="2" t="s">
        <v>943</v>
      </c>
      <c r="BPG623" s="2" t="s">
        <v>943</v>
      </c>
      <c r="BPH623" s="2" t="s">
        <v>943</v>
      </c>
      <c r="BPI623" s="2" t="s">
        <v>943</v>
      </c>
      <c r="BPJ623" s="2" t="s">
        <v>943</v>
      </c>
      <c r="BPK623" s="2" t="s">
        <v>943</v>
      </c>
      <c r="BPL623" s="2" t="s">
        <v>943</v>
      </c>
      <c r="BPM623" s="2" t="s">
        <v>943</v>
      </c>
      <c r="BPN623" s="2" t="s">
        <v>943</v>
      </c>
      <c r="BPO623" s="2" t="s">
        <v>943</v>
      </c>
      <c r="BPP623" s="2" t="s">
        <v>943</v>
      </c>
      <c r="BPQ623" s="2" t="s">
        <v>943</v>
      </c>
      <c r="BPR623" s="2" t="s">
        <v>943</v>
      </c>
      <c r="BPS623" s="2" t="s">
        <v>943</v>
      </c>
      <c r="BPT623" s="2" t="s">
        <v>943</v>
      </c>
      <c r="BPU623" s="2" t="s">
        <v>943</v>
      </c>
      <c r="BPV623" s="2" t="s">
        <v>943</v>
      </c>
      <c r="BPW623" s="2" t="s">
        <v>943</v>
      </c>
      <c r="BPX623" s="2" t="s">
        <v>943</v>
      </c>
      <c r="BPY623" s="2" t="s">
        <v>943</v>
      </c>
      <c r="BPZ623" s="2" t="s">
        <v>943</v>
      </c>
      <c r="BQA623" s="2" t="s">
        <v>943</v>
      </c>
      <c r="BQB623" s="2" t="s">
        <v>943</v>
      </c>
      <c r="BQC623" s="2" t="s">
        <v>943</v>
      </c>
      <c r="BQD623" s="2" t="s">
        <v>943</v>
      </c>
      <c r="BQE623" s="2" t="s">
        <v>943</v>
      </c>
      <c r="BQF623" s="2" t="s">
        <v>943</v>
      </c>
      <c r="BQG623" s="2" t="s">
        <v>943</v>
      </c>
      <c r="BQH623" s="2" t="s">
        <v>943</v>
      </c>
      <c r="BQI623" s="2" t="s">
        <v>943</v>
      </c>
      <c r="BQJ623" s="2" t="s">
        <v>943</v>
      </c>
      <c r="BQK623" s="2" t="s">
        <v>943</v>
      </c>
      <c r="BQL623" s="2" t="s">
        <v>943</v>
      </c>
      <c r="BQM623" s="2" t="s">
        <v>943</v>
      </c>
      <c r="BQN623" s="2" t="s">
        <v>943</v>
      </c>
      <c r="BQO623" s="2" t="s">
        <v>943</v>
      </c>
      <c r="BQP623" s="2" t="s">
        <v>943</v>
      </c>
      <c r="BQQ623" s="2" t="s">
        <v>943</v>
      </c>
      <c r="BQR623" s="2" t="s">
        <v>943</v>
      </c>
      <c r="BQS623" s="2" t="s">
        <v>943</v>
      </c>
      <c r="BQT623" s="2" t="s">
        <v>943</v>
      </c>
      <c r="BQU623" s="2" t="s">
        <v>943</v>
      </c>
      <c r="BQV623" s="2" t="s">
        <v>943</v>
      </c>
      <c r="BQW623" s="2" t="s">
        <v>943</v>
      </c>
      <c r="BQX623" s="2" t="s">
        <v>943</v>
      </c>
      <c r="BQY623" s="2" t="s">
        <v>943</v>
      </c>
      <c r="BQZ623" s="2" t="s">
        <v>943</v>
      </c>
      <c r="BRA623" s="2" t="s">
        <v>943</v>
      </c>
      <c r="BRB623" s="2" t="s">
        <v>943</v>
      </c>
      <c r="BRC623" s="2" t="s">
        <v>943</v>
      </c>
      <c r="BRD623" s="2" t="s">
        <v>943</v>
      </c>
      <c r="BRE623" s="2" t="s">
        <v>943</v>
      </c>
      <c r="BRF623" s="2" t="s">
        <v>943</v>
      </c>
      <c r="BRG623" s="2" t="s">
        <v>943</v>
      </c>
      <c r="BRH623" s="2" t="s">
        <v>943</v>
      </c>
      <c r="BRI623" s="2" t="s">
        <v>943</v>
      </c>
      <c r="BRJ623" s="2" t="s">
        <v>943</v>
      </c>
      <c r="BRK623" s="2" t="s">
        <v>943</v>
      </c>
      <c r="BRL623" s="2" t="s">
        <v>943</v>
      </c>
      <c r="BRM623" s="2" t="s">
        <v>943</v>
      </c>
      <c r="BRN623" s="2" t="s">
        <v>943</v>
      </c>
      <c r="BRO623" s="2" t="s">
        <v>943</v>
      </c>
      <c r="BRP623" s="2" t="s">
        <v>943</v>
      </c>
      <c r="BRQ623" s="2" t="s">
        <v>943</v>
      </c>
      <c r="BRR623" s="2" t="s">
        <v>943</v>
      </c>
      <c r="BRS623" s="2" t="s">
        <v>943</v>
      </c>
      <c r="BRT623" s="2" t="s">
        <v>943</v>
      </c>
      <c r="BRU623" s="2" t="s">
        <v>943</v>
      </c>
      <c r="BRV623" s="2" t="s">
        <v>943</v>
      </c>
      <c r="BRW623" s="2" t="s">
        <v>943</v>
      </c>
      <c r="BRX623" s="2" t="s">
        <v>943</v>
      </c>
      <c r="BRY623" s="2" t="s">
        <v>943</v>
      </c>
      <c r="BRZ623" s="2" t="s">
        <v>943</v>
      </c>
      <c r="BSA623" s="2" t="s">
        <v>943</v>
      </c>
      <c r="BSB623" s="2" t="s">
        <v>943</v>
      </c>
      <c r="BSC623" s="2" t="s">
        <v>943</v>
      </c>
      <c r="BSD623" s="2" t="s">
        <v>943</v>
      </c>
      <c r="BSE623" s="2" t="s">
        <v>943</v>
      </c>
      <c r="BSF623" s="2" t="s">
        <v>943</v>
      </c>
      <c r="BSG623" s="2" t="s">
        <v>943</v>
      </c>
      <c r="BSH623" s="2" t="s">
        <v>943</v>
      </c>
      <c r="BSI623" s="2" t="s">
        <v>943</v>
      </c>
      <c r="BSJ623" s="2" t="s">
        <v>943</v>
      </c>
      <c r="BSK623" s="2" t="s">
        <v>943</v>
      </c>
      <c r="BSL623" s="2" t="s">
        <v>943</v>
      </c>
      <c r="BSM623" s="2" t="s">
        <v>943</v>
      </c>
      <c r="BSN623" s="2" t="s">
        <v>943</v>
      </c>
      <c r="BSO623" s="2" t="s">
        <v>943</v>
      </c>
      <c r="BSP623" s="2" t="s">
        <v>943</v>
      </c>
      <c r="BSQ623" s="2" t="s">
        <v>943</v>
      </c>
      <c r="BSR623" s="2" t="s">
        <v>943</v>
      </c>
      <c r="BSS623" s="2" t="s">
        <v>943</v>
      </c>
      <c r="BST623" s="2" t="s">
        <v>943</v>
      </c>
      <c r="BSU623" s="2" t="s">
        <v>943</v>
      </c>
      <c r="BSV623" s="2" t="s">
        <v>943</v>
      </c>
      <c r="BSW623" s="2" t="s">
        <v>943</v>
      </c>
      <c r="BSX623" s="2" t="s">
        <v>943</v>
      </c>
      <c r="BSY623" s="2" t="s">
        <v>943</v>
      </c>
      <c r="BSZ623" s="2" t="s">
        <v>943</v>
      </c>
      <c r="BTA623" s="2" t="s">
        <v>943</v>
      </c>
      <c r="BTB623" s="2" t="s">
        <v>943</v>
      </c>
      <c r="BTC623" s="2" t="s">
        <v>943</v>
      </c>
      <c r="BTD623" s="2" t="s">
        <v>943</v>
      </c>
      <c r="BTE623" s="2" t="s">
        <v>943</v>
      </c>
      <c r="BTF623" s="2" t="s">
        <v>943</v>
      </c>
      <c r="BTG623" s="2" t="s">
        <v>943</v>
      </c>
      <c r="BTH623" s="2" t="s">
        <v>943</v>
      </c>
      <c r="BTI623" s="2" t="s">
        <v>943</v>
      </c>
      <c r="BTJ623" s="2" t="s">
        <v>943</v>
      </c>
      <c r="BTK623" s="2" t="s">
        <v>943</v>
      </c>
      <c r="BTL623" s="2" t="s">
        <v>943</v>
      </c>
      <c r="BTM623" s="2" t="s">
        <v>943</v>
      </c>
      <c r="BTN623" s="2" t="s">
        <v>943</v>
      </c>
      <c r="BTO623" s="2" t="s">
        <v>943</v>
      </c>
      <c r="BTP623" s="2" t="s">
        <v>943</v>
      </c>
      <c r="BTQ623" s="2" t="s">
        <v>943</v>
      </c>
      <c r="BTR623" s="2" t="s">
        <v>943</v>
      </c>
      <c r="BTS623" s="2" t="s">
        <v>943</v>
      </c>
      <c r="BTT623" s="2" t="s">
        <v>943</v>
      </c>
      <c r="BTU623" s="2" t="s">
        <v>943</v>
      </c>
      <c r="BTV623" s="2" t="s">
        <v>943</v>
      </c>
      <c r="BTW623" s="2" t="s">
        <v>943</v>
      </c>
      <c r="BTX623" s="2" t="s">
        <v>943</v>
      </c>
      <c r="BTY623" s="2" t="s">
        <v>943</v>
      </c>
      <c r="BTZ623" s="2" t="s">
        <v>943</v>
      </c>
      <c r="BUA623" s="2" t="s">
        <v>943</v>
      </c>
      <c r="BUB623" s="2" t="s">
        <v>943</v>
      </c>
      <c r="BUC623" s="2" t="s">
        <v>943</v>
      </c>
      <c r="BUD623" s="2" t="s">
        <v>943</v>
      </c>
      <c r="BUE623" s="2" t="s">
        <v>943</v>
      </c>
      <c r="BUF623" s="2" t="s">
        <v>943</v>
      </c>
      <c r="BUG623" s="2" t="s">
        <v>943</v>
      </c>
      <c r="BUH623" s="2" t="s">
        <v>943</v>
      </c>
      <c r="BUI623" s="2" t="s">
        <v>943</v>
      </c>
      <c r="BUJ623" s="2" t="s">
        <v>943</v>
      </c>
      <c r="BUK623" s="2" t="s">
        <v>943</v>
      </c>
      <c r="BUL623" s="2" t="s">
        <v>943</v>
      </c>
      <c r="BUM623" s="2" t="s">
        <v>943</v>
      </c>
      <c r="BUN623" s="2" t="s">
        <v>943</v>
      </c>
      <c r="BUO623" s="2" t="s">
        <v>943</v>
      </c>
      <c r="BUP623" s="2" t="s">
        <v>943</v>
      </c>
      <c r="BUQ623" s="2" t="s">
        <v>943</v>
      </c>
      <c r="BUR623" s="2" t="s">
        <v>943</v>
      </c>
      <c r="BUS623" s="2" t="s">
        <v>943</v>
      </c>
      <c r="BUT623" s="2" t="s">
        <v>943</v>
      </c>
      <c r="BUU623" s="2" t="s">
        <v>943</v>
      </c>
      <c r="BUV623" s="2" t="s">
        <v>943</v>
      </c>
      <c r="BUW623" s="2" t="s">
        <v>943</v>
      </c>
      <c r="BUX623" s="2" t="s">
        <v>943</v>
      </c>
      <c r="BUY623" s="2" t="s">
        <v>943</v>
      </c>
      <c r="BUZ623" s="2" t="s">
        <v>943</v>
      </c>
      <c r="BVA623" s="2" t="s">
        <v>943</v>
      </c>
      <c r="BVB623" s="2" t="s">
        <v>943</v>
      </c>
      <c r="BVC623" s="2" t="s">
        <v>943</v>
      </c>
      <c r="BVD623" s="2" t="s">
        <v>943</v>
      </c>
      <c r="BVE623" s="2" t="s">
        <v>943</v>
      </c>
      <c r="BVF623" s="2" t="s">
        <v>943</v>
      </c>
      <c r="BVG623" s="2" t="s">
        <v>943</v>
      </c>
      <c r="BVH623" s="2" t="s">
        <v>943</v>
      </c>
      <c r="BVI623" s="2" t="s">
        <v>943</v>
      </c>
      <c r="BVJ623" s="2" t="s">
        <v>943</v>
      </c>
      <c r="BVK623" s="2" t="s">
        <v>943</v>
      </c>
      <c r="BVL623" s="2" t="s">
        <v>943</v>
      </c>
      <c r="BVM623" s="2" t="s">
        <v>943</v>
      </c>
      <c r="BVN623" s="2" t="s">
        <v>943</v>
      </c>
      <c r="BVO623" s="2" t="s">
        <v>943</v>
      </c>
      <c r="BVP623" s="2" t="s">
        <v>943</v>
      </c>
      <c r="BVQ623" s="2" t="s">
        <v>943</v>
      </c>
      <c r="BVR623" s="2" t="s">
        <v>943</v>
      </c>
      <c r="BVS623" s="2" t="s">
        <v>943</v>
      </c>
      <c r="BVT623" s="2" t="s">
        <v>943</v>
      </c>
      <c r="BVU623" s="2" t="s">
        <v>943</v>
      </c>
      <c r="BVV623" s="2" t="s">
        <v>943</v>
      </c>
      <c r="BVW623" s="2" t="s">
        <v>943</v>
      </c>
      <c r="BVX623" s="2" t="s">
        <v>943</v>
      </c>
      <c r="BVY623" s="2" t="s">
        <v>943</v>
      </c>
      <c r="BVZ623" s="2" t="s">
        <v>943</v>
      </c>
      <c r="BWA623" s="2" t="s">
        <v>943</v>
      </c>
      <c r="BWB623" s="2" t="s">
        <v>943</v>
      </c>
      <c r="BWC623" s="2" t="s">
        <v>943</v>
      </c>
      <c r="BWD623" s="2" t="s">
        <v>943</v>
      </c>
      <c r="BWE623" s="2" t="s">
        <v>943</v>
      </c>
      <c r="BWF623" s="2" t="s">
        <v>943</v>
      </c>
      <c r="BWG623" s="2" t="s">
        <v>943</v>
      </c>
      <c r="BWH623" s="2" t="s">
        <v>943</v>
      </c>
      <c r="BWI623" s="2" t="s">
        <v>943</v>
      </c>
      <c r="BWJ623" s="2" t="s">
        <v>943</v>
      </c>
      <c r="BWK623" s="2" t="s">
        <v>943</v>
      </c>
      <c r="BWL623" s="2" t="s">
        <v>943</v>
      </c>
      <c r="BWM623" s="2" t="s">
        <v>943</v>
      </c>
      <c r="BWN623" s="2" t="s">
        <v>943</v>
      </c>
      <c r="BWO623" s="2" t="s">
        <v>943</v>
      </c>
      <c r="BWP623" s="2" t="s">
        <v>943</v>
      </c>
      <c r="BWQ623" s="2" t="s">
        <v>943</v>
      </c>
      <c r="BWR623" s="2" t="s">
        <v>943</v>
      </c>
      <c r="BWS623" s="2" t="s">
        <v>943</v>
      </c>
      <c r="BWT623" s="2" t="s">
        <v>943</v>
      </c>
      <c r="BWU623" s="2" t="s">
        <v>943</v>
      </c>
      <c r="BWV623" s="2" t="s">
        <v>943</v>
      </c>
      <c r="BWW623" s="2" t="s">
        <v>943</v>
      </c>
      <c r="BWX623" s="2" t="s">
        <v>943</v>
      </c>
      <c r="BWY623" s="2" t="s">
        <v>943</v>
      </c>
      <c r="BWZ623" s="2" t="s">
        <v>943</v>
      </c>
      <c r="BXA623" s="2" t="s">
        <v>943</v>
      </c>
      <c r="BXB623" s="2" t="s">
        <v>943</v>
      </c>
      <c r="BXC623" s="2" t="s">
        <v>943</v>
      </c>
      <c r="BXD623" s="2" t="s">
        <v>943</v>
      </c>
      <c r="BXE623" s="2" t="s">
        <v>943</v>
      </c>
      <c r="BXF623" s="2" t="s">
        <v>943</v>
      </c>
      <c r="BXG623" s="2" t="s">
        <v>943</v>
      </c>
      <c r="BXH623" s="2" t="s">
        <v>943</v>
      </c>
      <c r="BXI623" s="2" t="s">
        <v>943</v>
      </c>
      <c r="BXJ623" s="2" t="s">
        <v>943</v>
      </c>
      <c r="BXK623" s="2" t="s">
        <v>943</v>
      </c>
      <c r="BXL623" s="2" t="s">
        <v>943</v>
      </c>
      <c r="BXM623" s="2" t="s">
        <v>943</v>
      </c>
      <c r="BXN623" s="2" t="s">
        <v>943</v>
      </c>
      <c r="BXO623" s="2" t="s">
        <v>943</v>
      </c>
      <c r="BXP623" s="2" t="s">
        <v>943</v>
      </c>
      <c r="BXQ623" s="2" t="s">
        <v>943</v>
      </c>
      <c r="BXR623" s="2" t="s">
        <v>943</v>
      </c>
      <c r="BXS623" s="2" t="s">
        <v>943</v>
      </c>
      <c r="BXT623" s="2" t="s">
        <v>943</v>
      </c>
      <c r="BXU623" s="2" t="s">
        <v>943</v>
      </c>
      <c r="BXV623" s="2" t="s">
        <v>943</v>
      </c>
      <c r="BXW623" s="2" t="s">
        <v>943</v>
      </c>
      <c r="BXX623" s="2" t="s">
        <v>943</v>
      </c>
      <c r="BXY623" s="2" t="s">
        <v>943</v>
      </c>
      <c r="BXZ623" s="2" t="s">
        <v>943</v>
      </c>
      <c r="BYA623" s="2" t="s">
        <v>943</v>
      </c>
      <c r="BYB623" s="2" t="s">
        <v>943</v>
      </c>
      <c r="BYC623" s="2" t="s">
        <v>943</v>
      </c>
      <c r="BYD623" s="2" t="s">
        <v>943</v>
      </c>
      <c r="BYE623" s="2" t="s">
        <v>943</v>
      </c>
      <c r="BYF623" s="2" t="s">
        <v>943</v>
      </c>
      <c r="BYG623" s="2" t="s">
        <v>943</v>
      </c>
      <c r="BYH623" s="2" t="s">
        <v>943</v>
      </c>
      <c r="BYI623" s="2" t="s">
        <v>943</v>
      </c>
      <c r="BYJ623" s="2" t="s">
        <v>943</v>
      </c>
      <c r="BYK623" s="2" t="s">
        <v>943</v>
      </c>
      <c r="BYL623" s="2" t="s">
        <v>943</v>
      </c>
      <c r="BYM623" s="2" t="s">
        <v>943</v>
      </c>
      <c r="BYN623" s="2" t="s">
        <v>943</v>
      </c>
      <c r="BYO623" s="2" t="s">
        <v>943</v>
      </c>
      <c r="BYP623" s="2" t="s">
        <v>943</v>
      </c>
      <c r="BYQ623" s="2" t="s">
        <v>943</v>
      </c>
      <c r="BYR623" s="2" t="s">
        <v>943</v>
      </c>
      <c r="BYS623" s="2" t="s">
        <v>943</v>
      </c>
      <c r="BYT623" s="2" t="s">
        <v>943</v>
      </c>
      <c r="BYU623" s="2" t="s">
        <v>943</v>
      </c>
      <c r="BYV623" s="2" t="s">
        <v>943</v>
      </c>
      <c r="BYW623" s="2" t="s">
        <v>943</v>
      </c>
      <c r="BYX623" s="2" t="s">
        <v>943</v>
      </c>
      <c r="BYY623" s="2" t="s">
        <v>943</v>
      </c>
      <c r="BYZ623" s="2" t="s">
        <v>943</v>
      </c>
      <c r="BZA623" s="2" t="s">
        <v>943</v>
      </c>
      <c r="BZB623" s="2" t="s">
        <v>943</v>
      </c>
      <c r="BZC623" s="2" t="s">
        <v>943</v>
      </c>
      <c r="BZD623" s="2" t="s">
        <v>943</v>
      </c>
      <c r="BZE623" s="2" t="s">
        <v>943</v>
      </c>
      <c r="BZF623" s="2" t="s">
        <v>943</v>
      </c>
      <c r="BZG623" s="2" t="s">
        <v>943</v>
      </c>
      <c r="BZH623" s="2" t="s">
        <v>943</v>
      </c>
      <c r="BZI623" s="2" t="s">
        <v>943</v>
      </c>
      <c r="BZJ623" s="2" t="s">
        <v>943</v>
      </c>
      <c r="BZK623" s="2" t="s">
        <v>943</v>
      </c>
      <c r="BZL623" s="2" t="s">
        <v>943</v>
      </c>
      <c r="BZM623" s="2" t="s">
        <v>943</v>
      </c>
      <c r="BZN623" s="2" t="s">
        <v>943</v>
      </c>
      <c r="BZO623" s="2" t="s">
        <v>943</v>
      </c>
      <c r="BZP623" s="2" t="s">
        <v>943</v>
      </c>
      <c r="BZQ623" s="2" t="s">
        <v>943</v>
      </c>
      <c r="BZR623" s="2" t="s">
        <v>943</v>
      </c>
      <c r="BZS623" s="2" t="s">
        <v>943</v>
      </c>
      <c r="BZT623" s="2" t="s">
        <v>943</v>
      </c>
      <c r="BZU623" s="2" t="s">
        <v>943</v>
      </c>
      <c r="BZV623" s="2" t="s">
        <v>943</v>
      </c>
      <c r="BZW623" s="2" t="s">
        <v>943</v>
      </c>
      <c r="BZX623" s="2" t="s">
        <v>943</v>
      </c>
      <c r="BZY623" s="2" t="s">
        <v>943</v>
      </c>
      <c r="BZZ623" s="2" t="s">
        <v>943</v>
      </c>
      <c r="CAA623" s="2" t="s">
        <v>943</v>
      </c>
      <c r="CAB623" s="2" t="s">
        <v>943</v>
      </c>
      <c r="CAC623" s="2" t="s">
        <v>943</v>
      </c>
      <c r="CAD623" s="2" t="s">
        <v>943</v>
      </c>
      <c r="CAE623" s="2" t="s">
        <v>943</v>
      </c>
      <c r="CAF623" s="2" t="s">
        <v>943</v>
      </c>
      <c r="CAG623" s="2" t="s">
        <v>943</v>
      </c>
      <c r="CAH623" s="2" t="s">
        <v>943</v>
      </c>
      <c r="CAI623" s="2" t="s">
        <v>943</v>
      </c>
      <c r="CAJ623" s="2" t="s">
        <v>943</v>
      </c>
      <c r="CAK623" s="2" t="s">
        <v>943</v>
      </c>
      <c r="CAL623" s="2" t="s">
        <v>943</v>
      </c>
      <c r="CAM623" s="2" t="s">
        <v>943</v>
      </c>
      <c r="CAN623" s="2" t="s">
        <v>943</v>
      </c>
      <c r="CAO623" s="2" t="s">
        <v>943</v>
      </c>
      <c r="CAP623" s="2" t="s">
        <v>943</v>
      </c>
      <c r="CAQ623" s="2" t="s">
        <v>943</v>
      </c>
      <c r="CAR623" s="2" t="s">
        <v>943</v>
      </c>
      <c r="CAS623" s="2" t="s">
        <v>943</v>
      </c>
      <c r="CAT623" s="2" t="s">
        <v>943</v>
      </c>
      <c r="CAU623" s="2" t="s">
        <v>943</v>
      </c>
      <c r="CAV623" s="2" t="s">
        <v>943</v>
      </c>
      <c r="CAW623" s="2" t="s">
        <v>943</v>
      </c>
      <c r="CAX623" s="2" t="s">
        <v>943</v>
      </c>
      <c r="CAY623" s="2" t="s">
        <v>943</v>
      </c>
      <c r="CAZ623" s="2" t="s">
        <v>943</v>
      </c>
      <c r="CBA623" s="2" t="s">
        <v>943</v>
      </c>
      <c r="CBB623" s="2" t="s">
        <v>943</v>
      </c>
      <c r="CBC623" s="2" t="s">
        <v>943</v>
      </c>
      <c r="CBD623" s="2" t="s">
        <v>943</v>
      </c>
      <c r="CBE623" s="2" t="s">
        <v>943</v>
      </c>
      <c r="CBF623" s="2" t="s">
        <v>943</v>
      </c>
      <c r="CBG623" s="2" t="s">
        <v>943</v>
      </c>
      <c r="CBH623" s="2" t="s">
        <v>943</v>
      </c>
      <c r="CBI623" s="2" t="s">
        <v>943</v>
      </c>
      <c r="CBJ623" s="2" t="s">
        <v>943</v>
      </c>
      <c r="CBK623" s="2" t="s">
        <v>943</v>
      </c>
      <c r="CBL623" s="2" t="s">
        <v>943</v>
      </c>
      <c r="CBM623" s="2" t="s">
        <v>943</v>
      </c>
      <c r="CBN623" s="2" t="s">
        <v>943</v>
      </c>
      <c r="CBO623" s="2" t="s">
        <v>943</v>
      </c>
      <c r="CBP623" s="2" t="s">
        <v>943</v>
      </c>
      <c r="CBQ623" s="2" t="s">
        <v>943</v>
      </c>
      <c r="CBR623" s="2" t="s">
        <v>943</v>
      </c>
      <c r="CBS623" s="2" t="s">
        <v>943</v>
      </c>
      <c r="CBT623" s="2" t="s">
        <v>943</v>
      </c>
      <c r="CBU623" s="2" t="s">
        <v>943</v>
      </c>
      <c r="CBV623" s="2" t="s">
        <v>943</v>
      </c>
      <c r="CBW623" s="2" t="s">
        <v>943</v>
      </c>
      <c r="CBX623" s="2" t="s">
        <v>943</v>
      </c>
      <c r="CBY623" s="2" t="s">
        <v>943</v>
      </c>
      <c r="CBZ623" s="2" t="s">
        <v>943</v>
      </c>
      <c r="CCA623" s="2" t="s">
        <v>943</v>
      </c>
      <c r="CCB623" s="2" t="s">
        <v>943</v>
      </c>
      <c r="CCC623" s="2" t="s">
        <v>943</v>
      </c>
      <c r="CCD623" s="2" t="s">
        <v>943</v>
      </c>
      <c r="CCE623" s="2" t="s">
        <v>943</v>
      </c>
      <c r="CCF623" s="2" t="s">
        <v>943</v>
      </c>
      <c r="CCG623" s="2" t="s">
        <v>943</v>
      </c>
      <c r="CCH623" s="2" t="s">
        <v>943</v>
      </c>
      <c r="CCI623" s="2" t="s">
        <v>943</v>
      </c>
      <c r="CCJ623" s="2" t="s">
        <v>943</v>
      </c>
      <c r="CCK623" s="2" t="s">
        <v>943</v>
      </c>
      <c r="CCL623" s="2" t="s">
        <v>943</v>
      </c>
      <c r="CCM623" s="2" t="s">
        <v>943</v>
      </c>
      <c r="CCN623" s="2" t="s">
        <v>943</v>
      </c>
      <c r="CCO623" s="2" t="s">
        <v>943</v>
      </c>
      <c r="CCP623" s="2" t="s">
        <v>943</v>
      </c>
      <c r="CCQ623" s="2" t="s">
        <v>943</v>
      </c>
      <c r="CCR623" s="2" t="s">
        <v>943</v>
      </c>
      <c r="CCS623" s="2" t="s">
        <v>943</v>
      </c>
      <c r="CCT623" s="2" t="s">
        <v>943</v>
      </c>
      <c r="CCU623" s="2" t="s">
        <v>943</v>
      </c>
      <c r="CCV623" s="2" t="s">
        <v>943</v>
      </c>
      <c r="CCW623" s="2" t="s">
        <v>943</v>
      </c>
      <c r="CCX623" s="2" t="s">
        <v>943</v>
      </c>
      <c r="CCY623" s="2" t="s">
        <v>943</v>
      </c>
      <c r="CCZ623" s="2" t="s">
        <v>943</v>
      </c>
      <c r="CDA623" s="2" t="s">
        <v>943</v>
      </c>
      <c r="CDB623" s="2" t="s">
        <v>943</v>
      </c>
      <c r="CDC623" s="2" t="s">
        <v>943</v>
      </c>
      <c r="CDD623" s="2" t="s">
        <v>943</v>
      </c>
      <c r="CDE623" s="2" t="s">
        <v>943</v>
      </c>
      <c r="CDF623" s="2" t="s">
        <v>943</v>
      </c>
      <c r="CDG623" s="2" t="s">
        <v>943</v>
      </c>
      <c r="CDH623" s="2" t="s">
        <v>943</v>
      </c>
      <c r="CDI623" s="2" t="s">
        <v>943</v>
      </c>
      <c r="CDJ623" s="2" t="s">
        <v>943</v>
      </c>
      <c r="CDK623" s="2" t="s">
        <v>943</v>
      </c>
      <c r="CDL623" s="2" t="s">
        <v>943</v>
      </c>
      <c r="CDM623" s="2" t="s">
        <v>943</v>
      </c>
      <c r="CDN623" s="2" t="s">
        <v>943</v>
      </c>
      <c r="CDO623" s="2" t="s">
        <v>943</v>
      </c>
      <c r="CDP623" s="2" t="s">
        <v>943</v>
      </c>
      <c r="CDQ623" s="2" t="s">
        <v>943</v>
      </c>
      <c r="CDR623" s="2" t="s">
        <v>943</v>
      </c>
      <c r="CDS623" s="2" t="s">
        <v>943</v>
      </c>
      <c r="CDT623" s="2" t="s">
        <v>943</v>
      </c>
      <c r="CDU623" s="2" t="s">
        <v>943</v>
      </c>
      <c r="CDV623" s="2" t="s">
        <v>943</v>
      </c>
      <c r="CDW623" s="2" t="s">
        <v>943</v>
      </c>
      <c r="CDX623" s="2" t="s">
        <v>943</v>
      </c>
      <c r="CDY623" s="2" t="s">
        <v>943</v>
      </c>
      <c r="CDZ623" s="2" t="s">
        <v>943</v>
      </c>
      <c r="CEA623" s="2" t="s">
        <v>943</v>
      </c>
      <c r="CEB623" s="2" t="s">
        <v>943</v>
      </c>
      <c r="CEC623" s="2" t="s">
        <v>943</v>
      </c>
      <c r="CED623" s="2" t="s">
        <v>943</v>
      </c>
      <c r="CEE623" s="2" t="s">
        <v>943</v>
      </c>
      <c r="CEF623" s="2" t="s">
        <v>943</v>
      </c>
      <c r="CEG623" s="2" t="s">
        <v>943</v>
      </c>
      <c r="CEH623" s="2" t="s">
        <v>943</v>
      </c>
      <c r="CEI623" s="2" t="s">
        <v>943</v>
      </c>
      <c r="CEJ623" s="2" t="s">
        <v>943</v>
      </c>
      <c r="CEK623" s="2" t="s">
        <v>943</v>
      </c>
      <c r="CEL623" s="2" t="s">
        <v>943</v>
      </c>
      <c r="CEM623" s="2" t="s">
        <v>943</v>
      </c>
      <c r="CEN623" s="2" t="s">
        <v>943</v>
      </c>
      <c r="CEO623" s="2" t="s">
        <v>943</v>
      </c>
      <c r="CEP623" s="2" t="s">
        <v>943</v>
      </c>
      <c r="CEQ623" s="2" t="s">
        <v>943</v>
      </c>
      <c r="CER623" s="2" t="s">
        <v>943</v>
      </c>
      <c r="CES623" s="2" t="s">
        <v>943</v>
      </c>
      <c r="CET623" s="2" t="s">
        <v>943</v>
      </c>
      <c r="CEU623" s="2" t="s">
        <v>943</v>
      </c>
      <c r="CEV623" s="2" t="s">
        <v>943</v>
      </c>
      <c r="CEW623" s="2" t="s">
        <v>943</v>
      </c>
      <c r="CEX623" s="2" t="s">
        <v>943</v>
      </c>
      <c r="CEY623" s="2" t="s">
        <v>943</v>
      </c>
      <c r="CEZ623" s="2" t="s">
        <v>943</v>
      </c>
      <c r="CFA623" s="2" t="s">
        <v>943</v>
      </c>
      <c r="CFB623" s="2" t="s">
        <v>943</v>
      </c>
      <c r="CFC623" s="2" t="s">
        <v>943</v>
      </c>
      <c r="CFD623" s="2" t="s">
        <v>943</v>
      </c>
      <c r="CFE623" s="2" t="s">
        <v>943</v>
      </c>
      <c r="CFF623" s="2" t="s">
        <v>943</v>
      </c>
      <c r="CFG623" s="2" t="s">
        <v>943</v>
      </c>
      <c r="CFH623" s="2" t="s">
        <v>943</v>
      </c>
      <c r="CFI623" s="2" t="s">
        <v>943</v>
      </c>
      <c r="CFJ623" s="2" t="s">
        <v>943</v>
      </c>
      <c r="CFK623" s="2" t="s">
        <v>943</v>
      </c>
      <c r="CFL623" s="2" t="s">
        <v>943</v>
      </c>
      <c r="CFM623" s="2" t="s">
        <v>943</v>
      </c>
      <c r="CFN623" s="2" t="s">
        <v>943</v>
      </c>
      <c r="CFO623" s="2" t="s">
        <v>943</v>
      </c>
      <c r="CFP623" s="2" t="s">
        <v>943</v>
      </c>
      <c r="CFQ623" s="2" t="s">
        <v>943</v>
      </c>
      <c r="CFR623" s="2" t="s">
        <v>943</v>
      </c>
      <c r="CFS623" s="2" t="s">
        <v>943</v>
      </c>
      <c r="CFT623" s="2" t="s">
        <v>943</v>
      </c>
      <c r="CFU623" s="2" t="s">
        <v>943</v>
      </c>
      <c r="CFV623" s="2" t="s">
        <v>943</v>
      </c>
      <c r="CFW623" s="2" t="s">
        <v>943</v>
      </c>
      <c r="CFX623" s="2" t="s">
        <v>943</v>
      </c>
      <c r="CFY623" s="2" t="s">
        <v>943</v>
      </c>
      <c r="CFZ623" s="2" t="s">
        <v>943</v>
      </c>
      <c r="CGA623" s="2" t="s">
        <v>943</v>
      </c>
      <c r="CGB623" s="2" t="s">
        <v>943</v>
      </c>
      <c r="CGC623" s="2" t="s">
        <v>943</v>
      </c>
      <c r="CGD623" s="2" t="s">
        <v>943</v>
      </c>
      <c r="CGE623" s="2" t="s">
        <v>943</v>
      </c>
      <c r="CGF623" s="2" t="s">
        <v>943</v>
      </c>
      <c r="CGG623" s="2" t="s">
        <v>943</v>
      </c>
      <c r="CGH623" s="2" t="s">
        <v>943</v>
      </c>
      <c r="CGI623" s="2" t="s">
        <v>943</v>
      </c>
      <c r="CGJ623" s="2" t="s">
        <v>943</v>
      </c>
      <c r="CGK623" s="2" t="s">
        <v>943</v>
      </c>
      <c r="CGL623" s="2" t="s">
        <v>943</v>
      </c>
      <c r="CGM623" s="2" t="s">
        <v>943</v>
      </c>
      <c r="CGN623" s="2" t="s">
        <v>943</v>
      </c>
      <c r="CGO623" s="2" t="s">
        <v>943</v>
      </c>
      <c r="CGP623" s="2" t="s">
        <v>943</v>
      </c>
      <c r="CGQ623" s="2" t="s">
        <v>943</v>
      </c>
      <c r="CGR623" s="2" t="s">
        <v>943</v>
      </c>
      <c r="CGS623" s="2" t="s">
        <v>943</v>
      </c>
      <c r="CGT623" s="2" t="s">
        <v>943</v>
      </c>
      <c r="CGU623" s="2" t="s">
        <v>943</v>
      </c>
      <c r="CGV623" s="2" t="s">
        <v>943</v>
      </c>
      <c r="CGW623" s="2" t="s">
        <v>943</v>
      </c>
      <c r="CGX623" s="2" t="s">
        <v>943</v>
      </c>
      <c r="CGY623" s="2" t="s">
        <v>943</v>
      </c>
      <c r="CGZ623" s="2" t="s">
        <v>943</v>
      </c>
      <c r="CHA623" s="2" t="s">
        <v>943</v>
      </c>
      <c r="CHB623" s="2" t="s">
        <v>943</v>
      </c>
      <c r="CHC623" s="2" t="s">
        <v>943</v>
      </c>
      <c r="CHD623" s="2" t="s">
        <v>943</v>
      </c>
      <c r="CHE623" s="2" t="s">
        <v>943</v>
      </c>
      <c r="CHF623" s="2" t="s">
        <v>943</v>
      </c>
      <c r="CHG623" s="2" t="s">
        <v>943</v>
      </c>
      <c r="CHH623" s="2" t="s">
        <v>943</v>
      </c>
      <c r="CHI623" s="2" t="s">
        <v>943</v>
      </c>
      <c r="CHJ623" s="2" t="s">
        <v>943</v>
      </c>
      <c r="CHK623" s="2" t="s">
        <v>943</v>
      </c>
      <c r="CHL623" s="2" t="s">
        <v>943</v>
      </c>
      <c r="CHM623" s="2" t="s">
        <v>943</v>
      </c>
      <c r="CHN623" s="2" t="s">
        <v>943</v>
      </c>
      <c r="CHO623" s="2" t="s">
        <v>943</v>
      </c>
      <c r="CHP623" s="2" t="s">
        <v>943</v>
      </c>
      <c r="CHQ623" s="2" t="s">
        <v>943</v>
      </c>
      <c r="CHR623" s="2" t="s">
        <v>943</v>
      </c>
      <c r="CHS623" s="2" t="s">
        <v>943</v>
      </c>
      <c r="CHT623" s="2" t="s">
        <v>943</v>
      </c>
      <c r="CHU623" s="2" t="s">
        <v>943</v>
      </c>
      <c r="CHV623" s="2" t="s">
        <v>943</v>
      </c>
      <c r="CHW623" s="2" t="s">
        <v>943</v>
      </c>
      <c r="CHX623" s="2" t="s">
        <v>943</v>
      </c>
      <c r="CHY623" s="2" t="s">
        <v>943</v>
      </c>
      <c r="CHZ623" s="2" t="s">
        <v>943</v>
      </c>
      <c r="CIA623" s="2" t="s">
        <v>943</v>
      </c>
      <c r="CIB623" s="2" t="s">
        <v>943</v>
      </c>
      <c r="CIC623" s="2" t="s">
        <v>943</v>
      </c>
      <c r="CID623" s="2" t="s">
        <v>943</v>
      </c>
      <c r="CIE623" s="2" t="s">
        <v>943</v>
      </c>
      <c r="CIF623" s="2" t="s">
        <v>943</v>
      </c>
      <c r="CIG623" s="2" t="s">
        <v>943</v>
      </c>
      <c r="CIH623" s="2" t="s">
        <v>943</v>
      </c>
      <c r="CII623" s="2" t="s">
        <v>943</v>
      </c>
      <c r="CIJ623" s="2" t="s">
        <v>943</v>
      </c>
      <c r="CIK623" s="2" t="s">
        <v>943</v>
      </c>
      <c r="CIL623" s="2" t="s">
        <v>943</v>
      </c>
      <c r="CIM623" s="2" t="s">
        <v>943</v>
      </c>
      <c r="CIN623" s="2" t="s">
        <v>943</v>
      </c>
      <c r="CIO623" s="2" t="s">
        <v>943</v>
      </c>
      <c r="CIP623" s="2" t="s">
        <v>943</v>
      </c>
      <c r="CIQ623" s="2" t="s">
        <v>943</v>
      </c>
      <c r="CIR623" s="2" t="s">
        <v>943</v>
      </c>
      <c r="CIS623" s="2" t="s">
        <v>943</v>
      </c>
      <c r="CIT623" s="2" t="s">
        <v>943</v>
      </c>
      <c r="CIU623" s="2" t="s">
        <v>943</v>
      </c>
      <c r="CIV623" s="2" t="s">
        <v>943</v>
      </c>
      <c r="CIW623" s="2" t="s">
        <v>943</v>
      </c>
      <c r="CIX623" s="2" t="s">
        <v>943</v>
      </c>
      <c r="CIY623" s="2" t="s">
        <v>943</v>
      </c>
      <c r="CIZ623" s="2" t="s">
        <v>943</v>
      </c>
      <c r="CJA623" s="2" t="s">
        <v>943</v>
      </c>
      <c r="CJB623" s="2" t="s">
        <v>943</v>
      </c>
      <c r="CJC623" s="2" t="s">
        <v>943</v>
      </c>
      <c r="CJD623" s="2" t="s">
        <v>943</v>
      </c>
      <c r="CJE623" s="2" t="s">
        <v>943</v>
      </c>
      <c r="CJF623" s="2" t="s">
        <v>943</v>
      </c>
      <c r="CJG623" s="2" t="s">
        <v>943</v>
      </c>
      <c r="CJH623" s="2" t="s">
        <v>943</v>
      </c>
      <c r="CJI623" s="2" t="s">
        <v>943</v>
      </c>
      <c r="CJJ623" s="2" t="s">
        <v>943</v>
      </c>
      <c r="CJK623" s="2" t="s">
        <v>943</v>
      </c>
      <c r="CJL623" s="2" t="s">
        <v>943</v>
      </c>
      <c r="CJM623" s="2" t="s">
        <v>943</v>
      </c>
      <c r="CJN623" s="2" t="s">
        <v>943</v>
      </c>
      <c r="CJO623" s="2" t="s">
        <v>943</v>
      </c>
      <c r="CJP623" s="2" t="s">
        <v>943</v>
      </c>
      <c r="CJQ623" s="2" t="s">
        <v>943</v>
      </c>
      <c r="CJR623" s="2" t="s">
        <v>943</v>
      </c>
      <c r="CJS623" s="2" t="s">
        <v>943</v>
      </c>
      <c r="CJT623" s="2" t="s">
        <v>943</v>
      </c>
      <c r="CJU623" s="2" t="s">
        <v>943</v>
      </c>
      <c r="CJV623" s="2" t="s">
        <v>943</v>
      </c>
      <c r="CJW623" s="2" t="s">
        <v>943</v>
      </c>
      <c r="CJX623" s="2" t="s">
        <v>943</v>
      </c>
      <c r="CJY623" s="2" t="s">
        <v>943</v>
      </c>
      <c r="CJZ623" s="2" t="s">
        <v>943</v>
      </c>
      <c r="CKA623" s="2" t="s">
        <v>943</v>
      </c>
      <c r="CKB623" s="2" t="s">
        <v>943</v>
      </c>
      <c r="CKC623" s="2" t="s">
        <v>943</v>
      </c>
      <c r="CKD623" s="2" t="s">
        <v>943</v>
      </c>
      <c r="CKE623" s="2" t="s">
        <v>943</v>
      </c>
      <c r="CKF623" s="2" t="s">
        <v>943</v>
      </c>
      <c r="CKG623" s="2" t="s">
        <v>943</v>
      </c>
      <c r="CKH623" s="2" t="s">
        <v>943</v>
      </c>
      <c r="CKI623" s="2" t="s">
        <v>943</v>
      </c>
      <c r="CKJ623" s="2" t="s">
        <v>943</v>
      </c>
      <c r="CKK623" s="2" t="s">
        <v>943</v>
      </c>
      <c r="CKL623" s="2" t="s">
        <v>943</v>
      </c>
      <c r="CKM623" s="2" t="s">
        <v>943</v>
      </c>
      <c r="CKN623" s="2" t="s">
        <v>943</v>
      </c>
      <c r="CKO623" s="2" t="s">
        <v>943</v>
      </c>
      <c r="CKP623" s="2" t="s">
        <v>943</v>
      </c>
      <c r="CKQ623" s="2" t="s">
        <v>943</v>
      </c>
      <c r="CKR623" s="2" t="s">
        <v>943</v>
      </c>
      <c r="CKS623" s="2" t="s">
        <v>943</v>
      </c>
      <c r="CKT623" s="2" t="s">
        <v>943</v>
      </c>
      <c r="CKU623" s="2" t="s">
        <v>943</v>
      </c>
      <c r="CKV623" s="2" t="s">
        <v>943</v>
      </c>
      <c r="CKW623" s="2" t="s">
        <v>943</v>
      </c>
      <c r="CKX623" s="2" t="s">
        <v>943</v>
      </c>
      <c r="CKY623" s="2" t="s">
        <v>943</v>
      </c>
      <c r="CKZ623" s="2" t="s">
        <v>943</v>
      </c>
      <c r="CLA623" s="2" t="s">
        <v>943</v>
      </c>
      <c r="CLB623" s="2" t="s">
        <v>943</v>
      </c>
      <c r="CLC623" s="2" t="s">
        <v>943</v>
      </c>
      <c r="CLD623" s="2" t="s">
        <v>943</v>
      </c>
      <c r="CLE623" s="2" t="s">
        <v>943</v>
      </c>
      <c r="CLF623" s="2" t="s">
        <v>943</v>
      </c>
      <c r="CLG623" s="2" t="s">
        <v>943</v>
      </c>
      <c r="CLH623" s="2" t="s">
        <v>943</v>
      </c>
      <c r="CLI623" s="2" t="s">
        <v>943</v>
      </c>
      <c r="CLJ623" s="2" t="s">
        <v>943</v>
      </c>
      <c r="CLK623" s="2" t="s">
        <v>943</v>
      </c>
      <c r="CLL623" s="2" t="s">
        <v>943</v>
      </c>
      <c r="CLM623" s="2" t="s">
        <v>943</v>
      </c>
      <c r="CLN623" s="2" t="s">
        <v>943</v>
      </c>
      <c r="CLO623" s="2" t="s">
        <v>943</v>
      </c>
      <c r="CLP623" s="2" t="s">
        <v>943</v>
      </c>
      <c r="CLQ623" s="2" t="s">
        <v>943</v>
      </c>
      <c r="CLR623" s="2" t="s">
        <v>943</v>
      </c>
      <c r="CLS623" s="2" t="s">
        <v>943</v>
      </c>
      <c r="CLT623" s="2" t="s">
        <v>943</v>
      </c>
      <c r="CLU623" s="2" t="s">
        <v>943</v>
      </c>
      <c r="CLV623" s="2" t="s">
        <v>943</v>
      </c>
      <c r="CLW623" s="2" t="s">
        <v>943</v>
      </c>
      <c r="CLX623" s="2" t="s">
        <v>943</v>
      </c>
      <c r="CLY623" s="2" t="s">
        <v>943</v>
      </c>
      <c r="CLZ623" s="2" t="s">
        <v>943</v>
      </c>
      <c r="CMA623" s="2" t="s">
        <v>943</v>
      </c>
      <c r="CMB623" s="2" t="s">
        <v>943</v>
      </c>
      <c r="CMC623" s="2" t="s">
        <v>943</v>
      </c>
      <c r="CMD623" s="2" t="s">
        <v>943</v>
      </c>
      <c r="CME623" s="2" t="s">
        <v>943</v>
      </c>
      <c r="CMF623" s="2" t="s">
        <v>943</v>
      </c>
      <c r="CMG623" s="2" t="s">
        <v>943</v>
      </c>
      <c r="CMH623" s="2" t="s">
        <v>943</v>
      </c>
      <c r="CMI623" s="2" t="s">
        <v>943</v>
      </c>
      <c r="CMJ623" s="2" t="s">
        <v>943</v>
      </c>
      <c r="CMK623" s="2" t="s">
        <v>943</v>
      </c>
      <c r="CML623" s="2" t="s">
        <v>943</v>
      </c>
      <c r="CMM623" s="2" t="s">
        <v>943</v>
      </c>
      <c r="CMN623" s="2" t="s">
        <v>943</v>
      </c>
      <c r="CMO623" s="2" t="s">
        <v>943</v>
      </c>
      <c r="CMP623" s="2" t="s">
        <v>943</v>
      </c>
      <c r="CMQ623" s="2" t="s">
        <v>943</v>
      </c>
      <c r="CMR623" s="2" t="s">
        <v>943</v>
      </c>
      <c r="CMS623" s="2" t="s">
        <v>943</v>
      </c>
      <c r="CMT623" s="2" t="s">
        <v>943</v>
      </c>
      <c r="CMU623" s="2" t="s">
        <v>943</v>
      </c>
      <c r="CMV623" s="2" t="s">
        <v>943</v>
      </c>
      <c r="CMW623" s="2" t="s">
        <v>943</v>
      </c>
      <c r="CMX623" s="2" t="s">
        <v>943</v>
      </c>
      <c r="CMY623" s="2" t="s">
        <v>943</v>
      </c>
      <c r="CMZ623" s="2" t="s">
        <v>943</v>
      </c>
      <c r="CNA623" s="2" t="s">
        <v>943</v>
      </c>
      <c r="CNB623" s="2" t="s">
        <v>943</v>
      </c>
      <c r="CNC623" s="2" t="s">
        <v>943</v>
      </c>
      <c r="CND623" s="2" t="s">
        <v>943</v>
      </c>
      <c r="CNE623" s="2" t="s">
        <v>943</v>
      </c>
      <c r="CNF623" s="2" t="s">
        <v>943</v>
      </c>
      <c r="CNG623" s="2" t="s">
        <v>943</v>
      </c>
      <c r="CNH623" s="2" t="s">
        <v>943</v>
      </c>
      <c r="CNI623" s="2" t="s">
        <v>943</v>
      </c>
      <c r="CNJ623" s="2" t="s">
        <v>943</v>
      </c>
      <c r="CNK623" s="2" t="s">
        <v>943</v>
      </c>
      <c r="CNL623" s="2" t="s">
        <v>943</v>
      </c>
      <c r="CNM623" s="2" t="s">
        <v>943</v>
      </c>
      <c r="CNN623" s="2" t="s">
        <v>943</v>
      </c>
      <c r="CNO623" s="2" t="s">
        <v>943</v>
      </c>
      <c r="CNP623" s="2" t="s">
        <v>943</v>
      </c>
      <c r="CNQ623" s="2" t="s">
        <v>943</v>
      </c>
      <c r="CNR623" s="2" t="s">
        <v>943</v>
      </c>
      <c r="CNS623" s="2" t="s">
        <v>943</v>
      </c>
      <c r="CNT623" s="2" t="s">
        <v>943</v>
      </c>
      <c r="CNU623" s="2" t="s">
        <v>943</v>
      </c>
      <c r="CNV623" s="2" t="s">
        <v>943</v>
      </c>
      <c r="CNW623" s="2" t="s">
        <v>943</v>
      </c>
      <c r="CNX623" s="2" t="s">
        <v>943</v>
      </c>
      <c r="CNY623" s="2" t="s">
        <v>943</v>
      </c>
      <c r="CNZ623" s="2" t="s">
        <v>943</v>
      </c>
      <c r="COA623" s="2" t="s">
        <v>943</v>
      </c>
      <c r="COB623" s="2" t="s">
        <v>943</v>
      </c>
      <c r="COC623" s="2" t="s">
        <v>943</v>
      </c>
      <c r="COD623" s="2" t="s">
        <v>943</v>
      </c>
      <c r="COE623" s="2" t="s">
        <v>943</v>
      </c>
      <c r="COF623" s="2" t="s">
        <v>943</v>
      </c>
      <c r="COG623" s="2" t="s">
        <v>943</v>
      </c>
      <c r="COH623" s="2" t="s">
        <v>943</v>
      </c>
      <c r="COI623" s="2" t="s">
        <v>943</v>
      </c>
      <c r="COJ623" s="2" t="s">
        <v>943</v>
      </c>
      <c r="COK623" s="2" t="s">
        <v>943</v>
      </c>
      <c r="COL623" s="2" t="s">
        <v>943</v>
      </c>
      <c r="COM623" s="2" t="s">
        <v>943</v>
      </c>
      <c r="CON623" s="2" t="s">
        <v>943</v>
      </c>
      <c r="COO623" s="2" t="s">
        <v>943</v>
      </c>
      <c r="COP623" s="2" t="s">
        <v>943</v>
      </c>
      <c r="COQ623" s="2" t="s">
        <v>943</v>
      </c>
      <c r="COR623" s="2" t="s">
        <v>943</v>
      </c>
      <c r="COS623" s="2" t="s">
        <v>943</v>
      </c>
      <c r="COT623" s="2" t="s">
        <v>943</v>
      </c>
      <c r="COU623" s="2" t="s">
        <v>943</v>
      </c>
      <c r="COV623" s="2" t="s">
        <v>943</v>
      </c>
      <c r="COW623" s="2" t="s">
        <v>943</v>
      </c>
      <c r="COX623" s="2" t="s">
        <v>943</v>
      </c>
      <c r="COY623" s="2" t="s">
        <v>943</v>
      </c>
      <c r="COZ623" s="2" t="s">
        <v>943</v>
      </c>
      <c r="CPA623" s="2" t="s">
        <v>943</v>
      </c>
      <c r="CPB623" s="2" t="s">
        <v>943</v>
      </c>
      <c r="CPC623" s="2" t="s">
        <v>943</v>
      </c>
      <c r="CPD623" s="2" t="s">
        <v>943</v>
      </c>
      <c r="CPE623" s="2" t="s">
        <v>943</v>
      </c>
      <c r="CPF623" s="2" t="s">
        <v>943</v>
      </c>
      <c r="CPG623" s="2" t="s">
        <v>943</v>
      </c>
      <c r="CPH623" s="2" t="s">
        <v>943</v>
      </c>
      <c r="CPI623" s="2" t="s">
        <v>943</v>
      </c>
      <c r="CPJ623" s="2" t="s">
        <v>943</v>
      </c>
      <c r="CPK623" s="2" t="s">
        <v>943</v>
      </c>
      <c r="CPL623" s="2" t="s">
        <v>943</v>
      </c>
      <c r="CPM623" s="2" t="s">
        <v>943</v>
      </c>
      <c r="CPN623" s="2" t="s">
        <v>943</v>
      </c>
      <c r="CPO623" s="2" t="s">
        <v>943</v>
      </c>
      <c r="CPP623" s="2" t="s">
        <v>943</v>
      </c>
      <c r="CPQ623" s="2" t="s">
        <v>943</v>
      </c>
      <c r="CPR623" s="2" t="s">
        <v>943</v>
      </c>
      <c r="CPS623" s="2" t="s">
        <v>943</v>
      </c>
      <c r="CPT623" s="2" t="s">
        <v>943</v>
      </c>
      <c r="CPU623" s="2" t="s">
        <v>943</v>
      </c>
      <c r="CPV623" s="2" t="s">
        <v>943</v>
      </c>
      <c r="CPW623" s="2" t="s">
        <v>943</v>
      </c>
      <c r="CPX623" s="2" t="s">
        <v>943</v>
      </c>
      <c r="CPY623" s="2" t="s">
        <v>943</v>
      </c>
      <c r="CPZ623" s="2" t="s">
        <v>943</v>
      </c>
      <c r="CQA623" s="2" t="s">
        <v>943</v>
      </c>
      <c r="CQB623" s="2" t="s">
        <v>943</v>
      </c>
      <c r="CQC623" s="2" t="s">
        <v>943</v>
      </c>
      <c r="CQD623" s="2" t="s">
        <v>943</v>
      </c>
      <c r="CQE623" s="2" t="s">
        <v>943</v>
      </c>
      <c r="CQF623" s="2" t="s">
        <v>943</v>
      </c>
      <c r="CQG623" s="2" t="s">
        <v>943</v>
      </c>
      <c r="CQH623" s="2" t="s">
        <v>943</v>
      </c>
      <c r="CQI623" s="2" t="s">
        <v>943</v>
      </c>
      <c r="CQJ623" s="2" t="s">
        <v>943</v>
      </c>
      <c r="CQK623" s="2" t="s">
        <v>943</v>
      </c>
      <c r="CQL623" s="2" t="s">
        <v>943</v>
      </c>
      <c r="CQM623" s="2" t="s">
        <v>943</v>
      </c>
      <c r="CQN623" s="2" t="s">
        <v>943</v>
      </c>
      <c r="CQO623" s="2" t="s">
        <v>943</v>
      </c>
      <c r="CQP623" s="2" t="s">
        <v>943</v>
      </c>
      <c r="CQQ623" s="2" t="s">
        <v>943</v>
      </c>
      <c r="CQR623" s="2" t="s">
        <v>943</v>
      </c>
      <c r="CQS623" s="2" t="s">
        <v>943</v>
      </c>
      <c r="CQT623" s="2" t="s">
        <v>943</v>
      </c>
      <c r="CQU623" s="2" t="s">
        <v>943</v>
      </c>
      <c r="CQV623" s="2" t="s">
        <v>943</v>
      </c>
      <c r="CQW623" s="2" t="s">
        <v>943</v>
      </c>
      <c r="CQX623" s="2" t="s">
        <v>943</v>
      </c>
      <c r="CQY623" s="2" t="s">
        <v>943</v>
      </c>
      <c r="CQZ623" s="2" t="s">
        <v>943</v>
      </c>
      <c r="CRA623" s="2" t="s">
        <v>943</v>
      </c>
      <c r="CRB623" s="2" t="s">
        <v>943</v>
      </c>
      <c r="CRC623" s="2" t="s">
        <v>943</v>
      </c>
      <c r="CRD623" s="2" t="s">
        <v>943</v>
      </c>
      <c r="CRE623" s="2" t="s">
        <v>943</v>
      </c>
      <c r="CRF623" s="2" t="s">
        <v>943</v>
      </c>
      <c r="CRG623" s="2" t="s">
        <v>943</v>
      </c>
      <c r="CRH623" s="2" t="s">
        <v>943</v>
      </c>
      <c r="CRI623" s="2" t="s">
        <v>943</v>
      </c>
      <c r="CRJ623" s="2" t="s">
        <v>943</v>
      </c>
      <c r="CRK623" s="2" t="s">
        <v>943</v>
      </c>
      <c r="CRL623" s="2" t="s">
        <v>943</v>
      </c>
      <c r="CRM623" s="2" t="s">
        <v>943</v>
      </c>
      <c r="CRN623" s="2" t="s">
        <v>943</v>
      </c>
      <c r="CRO623" s="2" t="s">
        <v>943</v>
      </c>
      <c r="CRP623" s="2" t="s">
        <v>943</v>
      </c>
      <c r="CRQ623" s="2" t="s">
        <v>943</v>
      </c>
      <c r="CRR623" s="2" t="s">
        <v>943</v>
      </c>
      <c r="CRS623" s="2" t="s">
        <v>943</v>
      </c>
      <c r="CRT623" s="2" t="s">
        <v>943</v>
      </c>
      <c r="CRU623" s="2" t="s">
        <v>943</v>
      </c>
      <c r="CRV623" s="2" t="s">
        <v>943</v>
      </c>
      <c r="CRW623" s="2" t="s">
        <v>943</v>
      </c>
      <c r="CRX623" s="2" t="s">
        <v>943</v>
      </c>
      <c r="CRY623" s="2" t="s">
        <v>943</v>
      </c>
      <c r="CRZ623" s="2" t="s">
        <v>943</v>
      </c>
      <c r="CSA623" s="2" t="s">
        <v>943</v>
      </c>
      <c r="CSB623" s="2" t="s">
        <v>943</v>
      </c>
      <c r="CSC623" s="2" t="s">
        <v>943</v>
      </c>
      <c r="CSD623" s="2" t="s">
        <v>943</v>
      </c>
      <c r="CSE623" s="2" t="s">
        <v>943</v>
      </c>
      <c r="CSF623" s="2" t="s">
        <v>943</v>
      </c>
      <c r="CSG623" s="2" t="s">
        <v>943</v>
      </c>
      <c r="CSH623" s="2" t="s">
        <v>943</v>
      </c>
      <c r="CSI623" s="2" t="s">
        <v>943</v>
      </c>
      <c r="CSJ623" s="2" t="s">
        <v>943</v>
      </c>
      <c r="CSK623" s="2" t="s">
        <v>943</v>
      </c>
      <c r="CSL623" s="2" t="s">
        <v>943</v>
      </c>
      <c r="CSM623" s="2" t="s">
        <v>943</v>
      </c>
      <c r="CSN623" s="2" t="s">
        <v>943</v>
      </c>
      <c r="CSO623" s="2" t="s">
        <v>943</v>
      </c>
      <c r="CSP623" s="2" t="s">
        <v>943</v>
      </c>
      <c r="CSQ623" s="2" t="s">
        <v>943</v>
      </c>
      <c r="CSR623" s="2" t="s">
        <v>943</v>
      </c>
      <c r="CSS623" s="2" t="s">
        <v>943</v>
      </c>
      <c r="CST623" s="2" t="s">
        <v>943</v>
      </c>
      <c r="CSU623" s="2" t="s">
        <v>943</v>
      </c>
      <c r="CSV623" s="2" t="s">
        <v>943</v>
      </c>
      <c r="CSW623" s="2" t="s">
        <v>943</v>
      </c>
      <c r="CSX623" s="2" t="s">
        <v>943</v>
      </c>
      <c r="CSY623" s="2" t="s">
        <v>943</v>
      </c>
      <c r="CSZ623" s="2" t="s">
        <v>943</v>
      </c>
      <c r="CTA623" s="2" t="s">
        <v>943</v>
      </c>
      <c r="CTB623" s="2" t="s">
        <v>943</v>
      </c>
      <c r="CTC623" s="2" t="s">
        <v>943</v>
      </c>
      <c r="CTD623" s="2" t="s">
        <v>943</v>
      </c>
      <c r="CTE623" s="2" t="s">
        <v>943</v>
      </c>
      <c r="CTF623" s="2" t="s">
        <v>943</v>
      </c>
      <c r="CTG623" s="2" t="s">
        <v>943</v>
      </c>
      <c r="CTH623" s="2" t="s">
        <v>943</v>
      </c>
      <c r="CTI623" s="2" t="s">
        <v>943</v>
      </c>
      <c r="CTJ623" s="2" t="s">
        <v>943</v>
      </c>
      <c r="CTK623" s="2" t="s">
        <v>943</v>
      </c>
      <c r="CTL623" s="2" t="s">
        <v>943</v>
      </c>
      <c r="CTM623" s="2" t="s">
        <v>943</v>
      </c>
      <c r="CTN623" s="2" t="s">
        <v>943</v>
      </c>
      <c r="CTO623" s="2" t="s">
        <v>943</v>
      </c>
      <c r="CTP623" s="2" t="s">
        <v>943</v>
      </c>
      <c r="CTQ623" s="2" t="s">
        <v>943</v>
      </c>
      <c r="CTR623" s="2" t="s">
        <v>943</v>
      </c>
      <c r="CTS623" s="2" t="s">
        <v>943</v>
      </c>
      <c r="CTT623" s="2" t="s">
        <v>943</v>
      </c>
      <c r="CTU623" s="2" t="s">
        <v>943</v>
      </c>
      <c r="CTV623" s="2" t="s">
        <v>943</v>
      </c>
      <c r="CTW623" s="2" t="s">
        <v>943</v>
      </c>
      <c r="CTX623" s="2" t="s">
        <v>943</v>
      </c>
      <c r="CTY623" s="2" t="s">
        <v>943</v>
      </c>
      <c r="CTZ623" s="2" t="s">
        <v>943</v>
      </c>
      <c r="CUA623" s="2" t="s">
        <v>943</v>
      </c>
      <c r="CUB623" s="2" t="s">
        <v>943</v>
      </c>
      <c r="CUC623" s="2" t="s">
        <v>943</v>
      </c>
      <c r="CUD623" s="2" t="s">
        <v>943</v>
      </c>
      <c r="CUE623" s="2" t="s">
        <v>943</v>
      </c>
      <c r="CUF623" s="2" t="s">
        <v>943</v>
      </c>
      <c r="CUG623" s="2" t="s">
        <v>943</v>
      </c>
      <c r="CUH623" s="2" t="s">
        <v>943</v>
      </c>
      <c r="CUI623" s="2" t="s">
        <v>943</v>
      </c>
      <c r="CUJ623" s="2" t="s">
        <v>943</v>
      </c>
      <c r="CUK623" s="2" t="s">
        <v>943</v>
      </c>
      <c r="CUL623" s="2" t="s">
        <v>943</v>
      </c>
      <c r="CUM623" s="2" t="s">
        <v>943</v>
      </c>
      <c r="CUN623" s="2" t="s">
        <v>943</v>
      </c>
      <c r="CUO623" s="2" t="s">
        <v>943</v>
      </c>
      <c r="CUP623" s="2" t="s">
        <v>943</v>
      </c>
      <c r="CUQ623" s="2" t="s">
        <v>943</v>
      </c>
      <c r="CUR623" s="2" t="s">
        <v>943</v>
      </c>
      <c r="CUS623" s="2" t="s">
        <v>943</v>
      </c>
      <c r="CUT623" s="2" t="s">
        <v>943</v>
      </c>
      <c r="CUU623" s="2" t="s">
        <v>943</v>
      </c>
      <c r="CUV623" s="2" t="s">
        <v>943</v>
      </c>
      <c r="CUW623" s="2" t="s">
        <v>943</v>
      </c>
      <c r="CUX623" s="2" t="s">
        <v>943</v>
      </c>
      <c r="CUY623" s="2" t="s">
        <v>943</v>
      </c>
      <c r="CUZ623" s="2" t="s">
        <v>943</v>
      </c>
      <c r="CVA623" s="2" t="s">
        <v>943</v>
      </c>
      <c r="CVB623" s="2" t="s">
        <v>943</v>
      </c>
      <c r="CVC623" s="2" t="s">
        <v>943</v>
      </c>
      <c r="CVD623" s="2" t="s">
        <v>943</v>
      </c>
      <c r="CVE623" s="2" t="s">
        <v>943</v>
      </c>
      <c r="CVF623" s="2" t="s">
        <v>943</v>
      </c>
      <c r="CVG623" s="2" t="s">
        <v>943</v>
      </c>
      <c r="CVH623" s="2" t="s">
        <v>943</v>
      </c>
      <c r="CVI623" s="2" t="s">
        <v>943</v>
      </c>
      <c r="CVJ623" s="2" t="s">
        <v>943</v>
      </c>
      <c r="CVK623" s="2" t="s">
        <v>943</v>
      </c>
      <c r="CVL623" s="2" t="s">
        <v>943</v>
      </c>
      <c r="CVM623" s="2" t="s">
        <v>943</v>
      </c>
      <c r="CVN623" s="2" t="s">
        <v>943</v>
      </c>
      <c r="CVO623" s="2" t="s">
        <v>943</v>
      </c>
      <c r="CVP623" s="2" t="s">
        <v>943</v>
      </c>
      <c r="CVQ623" s="2" t="s">
        <v>943</v>
      </c>
      <c r="CVR623" s="2" t="s">
        <v>943</v>
      </c>
      <c r="CVS623" s="2" t="s">
        <v>943</v>
      </c>
      <c r="CVT623" s="2" t="s">
        <v>943</v>
      </c>
      <c r="CVU623" s="2" t="s">
        <v>943</v>
      </c>
      <c r="CVV623" s="2" t="s">
        <v>943</v>
      </c>
      <c r="CVW623" s="2" t="s">
        <v>943</v>
      </c>
      <c r="CVX623" s="2" t="s">
        <v>943</v>
      </c>
      <c r="CVY623" s="2" t="s">
        <v>943</v>
      </c>
      <c r="CVZ623" s="2" t="s">
        <v>943</v>
      </c>
      <c r="CWA623" s="2" t="s">
        <v>943</v>
      </c>
      <c r="CWB623" s="2" t="s">
        <v>943</v>
      </c>
      <c r="CWC623" s="2" t="s">
        <v>943</v>
      </c>
      <c r="CWD623" s="2" t="s">
        <v>943</v>
      </c>
      <c r="CWE623" s="2" t="s">
        <v>943</v>
      </c>
      <c r="CWF623" s="2" t="s">
        <v>943</v>
      </c>
      <c r="CWG623" s="2" t="s">
        <v>943</v>
      </c>
      <c r="CWH623" s="2" t="s">
        <v>943</v>
      </c>
      <c r="CWI623" s="2" t="s">
        <v>943</v>
      </c>
      <c r="CWJ623" s="2" t="s">
        <v>943</v>
      </c>
      <c r="CWK623" s="2" t="s">
        <v>943</v>
      </c>
      <c r="CWL623" s="2" t="s">
        <v>943</v>
      </c>
      <c r="CWM623" s="2" t="s">
        <v>943</v>
      </c>
      <c r="CWN623" s="2" t="s">
        <v>943</v>
      </c>
      <c r="CWO623" s="2" t="s">
        <v>943</v>
      </c>
      <c r="CWP623" s="2" t="s">
        <v>943</v>
      </c>
      <c r="CWQ623" s="2" t="s">
        <v>943</v>
      </c>
      <c r="CWR623" s="2" t="s">
        <v>943</v>
      </c>
      <c r="CWS623" s="2" t="s">
        <v>943</v>
      </c>
      <c r="CWT623" s="2" t="s">
        <v>943</v>
      </c>
      <c r="CWU623" s="2" t="s">
        <v>943</v>
      </c>
      <c r="CWV623" s="2" t="s">
        <v>943</v>
      </c>
      <c r="CWW623" s="2" t="s">
        <v>943</v>
      </c>
      <c r="CWX623" s="2" t="s">
        <v>943</v>
      </c>
      <c r="CWY623" s="2" t="s">
        <v>943</v>
      </c>
      <c r="CWZ623" s="2" t="s">
        <v>943</v>
      </c>
      <c r="CXA623" s="2" t="s">
        <v>943</v>
      </c>
      <c r="CXB623" s="2" t="s">
        <v>943</v>
      </c>
      <c r="CXC623" s="2" t="s">
        <v>943</v>
      </c>
      <c r="CXD623" s="2" t="s">
        <v>943</v>
      </c>
      <c r="CXE623" s="2" t="s">
        <v>943</v>
      </c>
      <c r="CXF623" s="2" t="s">
        <v>943</v>
      </c>
      <c r="CXG623" s="2" t="s">
        <v>943</v>
      </c>
      <c r="CXH623" s="2" t="s">
        <v>943</v>
      </c>
      <c r="CXI623" s="2" t="s">
        <v>943</v>
      </c>
      <c r="CXJ623" s="2" t="s">
        <v>943</v>
      </c>
      <c r="CXK623" s="2" t="s">
        <v>943</v>
      </c>
      <c r="CXL623" s="2" t="s">
        <v>943</v>
      </c>
      <c r="CXM623" s="2" t="s">
        <v>943</v>
      </c>
      <c r="CXN623" s="2" t="s">
        <v>943</v>
      </c>
      <c r="CXO623" s="2" t="s">
        <v>943</v>
      </c>
      <c r="CXP623" s="2" t="s">
        <v>943</v>
      </c>
      <c r="CXQ623" s="2" t="s">
        <v>943</v>
      </c>
      <c r="CXR623" s="2" t="s">
        <v>943</v>
      </c>
      <c r="CXS623" s="2" t="s">
        <v>943</v>
      </c>
      <c r="CXT623" s="2" t="s">
        <v>943</v>
      </c>
      <c r="CXU623" s="2" t="s">
        <v>943</v>
      </c>
      <c r="CXV623" s="2" t="s">
        <v>943</v>
      </c>
      <c r="CXW623" s="2" t="s">
        <v>943</v>
      </c>
      <c r="CXX623" s="2" t="s">
        <v>943</v>
      </c>
      <c r="CXY623" s="2" t="s">
        <v>943</v>
      </c>
      <c r="CXZ623" s="2" t="s">
        <v>943</v>
      </c>
      <c r="CYA623" s="2" t="s">
        <v>943</v>
      </c>
      <c r="CYB623" s="2" t="s">
        <v>943</v>
      </c>
      <c r="CYC623" s="2" t="s">
        <v>943</v>
      </c>
      <c r="CYD623" s="2" t="s">
        <v>943</v>
      </c>
      <c r="CYE623" s="2" t="s">
        <v>943</v>
      </c>
      <c r="CYF623" s="2" t="s">
        <v>943</v>
      </c>
      <c r="CYG623" s="2" t="s">
        <v>943</v>
      </c>
      <c r="CYH623" s="2" t="s">
        <v>943</v>
      </c>
      <c r="CYI623" s="2" t="s">
        <v>943</v>
      </c>
      <c r="CYJ623" s="2" t="s">
        <v>943</v>
      </c>
      <c r="CYK623" s="2" t="s">
        <v>943</v>
      </c>
      <c r="CYL623" s="2" t="s">
        <v>943</v>
      </c>
      <c r="CYM623" s="2" t="s">
        <v>943</v>
      </c>
      <c r="CYN623" s="2" t="s">
        <v>943</v>
      </c>
      <c r="CYO623" s="2" t="s">
        <v>943</v>
      </c>
      <c r="CYP623" s="2" t="s">
        <v>943</v>
      </c>
      <c r="CYQ623" s="2" t="s">
        <v>943</v>
      </c>
      <c r="CYR623" s="2" t="s">
        <v>943</v>
      </c>
      <c r="CYS623" s="2" t="s">
        <v>943</v>
      </c>
      <c r="CYT623" s="2" t="s">
        <v>943</v>
      </c>
      <c r="CYU623" s="2" t="s">
        <v>943</v>
      </c>
      <c r="CYV623" s="2" t="s">
        <v>943</v>
      </c>
      <c r="CYW623" s="2" t="s">
        <v>943</v>
      </c>
      <c r="CYX623" s="2" t="s">
        <v>943</v>
      </c>
      <c r="CYY623" s="2" t="s">
        <v>943</v>
      </c>
      <c r="CYZ623" s="2" t="s">
        <v>943</v>
      </c>
      <c r="CZA623" s="2" t="s">
        <v>943</v>
      </c>
      <c r="CZB623" s="2" t="s">
        <v>943</v>
      </c>
      <c r="CZC623" s="2" t="s">
        <v>943</v>
      </c>
      <c r="CZD623" s="2" t="s">
        <v>943</v>
      </c>
      <c r="CZE623" s="2" t="s">
        <v>943</v>
      </c>
      <c r="CZF623" s="2" t="s">
        <v>943</v>
      </c>
      <c r="CZG623" s="2" t="s">
        <v>943</v>
      </c>
      <c r="CZH623" s="2" t="s">
        <v>943</v>
      </c>
      <c r="CZI623" s="2" t="s">
        <v>943</v>
      </c>
      <c r="CZJ623" s="2" t="s">
        <v>943</v>
      </c>
      <c r="CZK623" s="2" t="s">
        <v>943</v>
      </c>
      <c r="CZL623" s="2" t="s">
        <v>943</v>
      </c>
      <c r="CZM623" s="2" t="s">
        <v>943</v>
      </c>
      <c r="CZN623" s="2" t="s">
        <v>943</v>
      </c>
      <c r="CZO623" s="2" t="s">
        <v>943</v>
      </c>
      <c r="CZP623" s="2" t="s">
        <v>943</v>
      </c>
      <c r="CZQ623" s="2" t="s">
        <v>943</v>
      </c>
      <c r="CZR623" s="2" t="s">
        <v>943</v>
      </c>
      <c r="CZS623" s="2" t="s">
        <v>943</v>
      </c>
      <c r="CZT623" s="2" t="s">
        <v>943</v>
      </c>
      <c r="CZU623" s="2" t="s">
        <v>943</v>
      </c>
      <c r="CZV623" s="2" t="s">
        <v>943</v>
      </c>
      <c r="CZW623" s="2" t="s">
        <v>943</v>
      </c>
      <c r="CZX623" s="2" t="s">
        <v>943</v>
      </c>
      <c r="CZY623" s="2" t="s">
        <v>943</v>
      </c>
      <c r="CZZ623" s="2" t="s">
        <v>943</v>
      </c>
      <c r="DAA623" s="2" t="s">
        <v>943</v>
      </c>
      <c r="DAB623" s="2" t="s">
        <v>943</v>
      </c>
      <c r="DAC623" s="2" t="s">
        <v>943</v>
      </c>
      <c r="DAD623" s="2" t="s">
        <v>943</v>
      </c>
      <c r="DAE623" s="2" t="s">
        <v>943</v>
      </c>
      <c r="DAF623" s="2" t="s">
        <v>943</v>
      </c>
      <c r="DAG623" s="2" t="s">
        <v>943</v>
      </c>
      <c r="DAH623" s="2" t="s">
        <v>943</v>
      </c>
      <c r="DAI623" s="2" t="s">
        <v>943</v>
      </c>
      <c r="DAJ623" s="2" t="s">
        <v>943</v>
      </c>
      <c r="DAK623" s="2" t="s">
        <v>943</v>
      </c>
      <c r="DAL623" s="2" t="s">
        <v>943</v>
      </c>
      <c r="DAM623" s="2" t="s">
        <v>943</v>
      </c>
      <c r="DAN623" s="2" t="s">
        <v>943</v>
      </c>
      <c r="DAO623" s="2" t="s">
        <v>943</v>
      </c>
      <c r="DAP623" s="2" t="s">
        <v>943</v>
      </c>
      <c r="DAQ623" s="2" t="s">
        <v>943</v>
      </c>
      <c r="DAR623" s="2" t="s">
        <v>943</v>
      </c>
      <c r="DAS623" s="2" t="s">
        <v>943</v>
      </c>
      <c r="DAT623" s="2" t="s">
        <v>943</v>
      </c>
      <c r="DAU623" s="2" t="s">
        <v>943</v>
      </c>
      <c r="DAV623" s="2" t="s">
        <v>943</v>
      </c>
      <c r="DAW623" s="2" t="s">
        <v>943</v>
      </c>
      <c r="DAX623" s="2" t="s">
        <v>943</v>
      </c>
      <c r="DAY623" s="2" t="s">
        <v>943</v>
      </c>
      <c r="DAZ623" s="2" t="s">
        <v>943</v>
      </c>
      <c r="DBA623" s="2" t="s">
        <v>943</v>
      </c>
      <c r="DBB623" s="2" t="s">
        <v>943</v>
      </c>
      <c r="DBC623" s="2" t="s">
        <v>943</v>
      </c>
      <c r="DBD623" s="2" t="s">
        <v>943</v>
      </c>
      <c r="DBE623" s="2" t="s">
        <v>943</v>
      </c>
      <c r="DBF623" s="2" t="s">
        <v>943</v>
      </c>
      <c r="DBG623" s="2" t="s">
        <v>943</v>
      </c>
      <c r="DBH623" s="2" t="s">
        <v>943</v>
      </c>
      <c r="DBI623" s="2" t="s">
        <v>943</v>
      </c>
      <c r="DBJ623" s="2" t="s">
        <v>943</v>
      </c>
      <c r="DBK623" s="2" t="s">
        <v>943</v>
      </c>
      <c r="DBL623" s="2" t="s">
        <v>943</v>
      </c>
      <c r="DBM623" s="2" t="s">
        <v>943</v>
      </c>
      <c r="DBN623" s="2" t="s">
        <v>943</v>
      </c>
      <c r="DBO623" s="2" t="s">
        <v>943</v>
      </c>
      <c r="DBP623" s="2" t="s">
        <v>943</v>
      </c>
      <c r="DBQ623" s="2" t="s">
        <v>943</v>
      </c>
      <c r="DBR623" s="2" t="s">
        <v>943</v>
      </c>
      <c r="DBS623" s="2" t="s">
        <v>943</v>
      </c>
      <c r="DBT623" s="2" t="s">
        <v>943</v>
      </c>
      <c r="DBU623" s="2" t="s">
        <v>943</v>
      </c>
      <c r="DBV623" s="2" t="s">
        <v>943</v>
      </c>
      <c r="DBW623" s="2" t="s">
        <v>943</v>
      </c>
      <c r="DBX623" s="2" t="s">
        <v>943</v>
      </c>
      <c r="DBY623" s="2" t="s">
        <v>943</v>
      </c>
      <c r="DBZ623" s="2" t="s">
        <v>943</v>
      </c>
      <c r="DCA623" s="2" t="s">
        <v>943</v>
      </c>
      <c r="DCB623" s="2" t="s">
        <v>943</v>
      </c>
      <c r="DCC623" s="2" t="s">
        <v>943</v>
      </c>
      <c r="DCD623" s="2" t="s">
        <v>943</v>
      </c>
      <c r="DCE623" s="2" t="s">
        <v>943</v>
      </c>
      <c r="DCF623" s="2" t="s">
        <v>943</v>
      </c>
      <c r="DCG623" s="2" t="s">
        <v>943</v>
      </c>
      <c r="DCH623" s="2" t="s">
        <v>943</v>
      </c>
      <c r="DCI623" s="2" t="s">
        <v>943</v>
      </c>
      <c r="DCJ623" s="2" t="s">
        <v>943</v>
      </c>
      <c r="DCK623" s="2" t="s">
        <v>943</v>
      </c>
      <c r="DCL623" s="2" t="s">
        <v>943</v>
      </c>
      <c r="DCM623" s="2" t="s">
        <v>943</v>
      </c>
      <c r="DCN623" s="2" t="s">
        <v>943</v>
      </c>
      <c r="DCO623" s="2" t="s">
        <v>943</v>
      </c>
      <c r="DCP623" s="2" t="s">
        <v>943</v>
      </c>
      <c r="DCQ623" s="2" t="s">
        <v>943</v>
      </c>
      <c r="DCR623" s="2" t="s">
        <v>943</v>
      </c>
      <c r="DCS623" s="2" t="s">
        <v>943</v>
      </c>
      <c r="DCT623" s="2" t="s">
        <v>943</v>
      </c>
      <c r="DCU623" s="2" t="s">
        <v>943</v>
      </c>
      <c r="DCV623" s="2" t="s">
        <v>943</v>
      </c>
      <c r="DCW623" s="2" t="s">
        <v>943</v>
      </c>
      <c r="DCX623" s="2" t="s">
        <v>943</v>
      </c>
      <c r="DCY623" s="2" t="s">
        <v>943</v>
      </c>
      <c r="DCZ623" s="2" t="s">
        <v>943</v>
      </c>
      <c r="DDA623" s="2" t="s">
        <v>943</v>
      </c>
      <c r="DDB623" s="2" t="s">
        <v>943</v>
      </c>
      <c r="DDC623" s="2" t="s">
        <v>943</v>
      </c>
      <c r="DDD623" s="2" t="s">
        <v>943</v>
      </c>
      <c r="DDE623" s="2" t="s">
        <v>943</v>
      </c>
      <c r="DDF623" s="2" t="s">
        <v>943</v>
      </c>
      <c r="DDG623" s="2" t="s">
        <v>943</v>
      </c>
      <c r="DDH623" s="2" t="s">
        <v>943</v>
      </c>
      <c r="DDI623" s="2" t="s">
        <v>943</v>
      </c>
      <c r="DDJ623" s="2" t="s">
        <v>943</v>
      </c>
      <c r="DDK623" s="2" t="s">
        <v>943</v>
      </c>
      <c r="DDL623" s="2" t="s">
        <v>943</v>
      </c>
      <c r="DDM623" s="2" t="s">
        <v>943</v>
      </c>
      <c r="DDN623" s="2" t="s">
        <v>943</v>
      </c>
      <c r="DDO623" s="2" t="s">
        <v>943</v>
      </c>
      <c r="DDP623" s="2" t="s">
        <v>943</v>
      </c>
      <c r="DDQ623" s="2" t="s">
        <v>943</v>
      </c>
      <c r="DDR623" s="2" t="s">
        <v>943</v>
      </c>
      <c r="DDS623" s="2" t="s">
        <v>943</v>
      </c>
      <c r="DDT623" s="2" t="s">
        <v>943</v>
      </c>
      <c r="DDU623" s="2" t="s">
        <v>943</v>
      </c>
      <c r="DDV623" s="2" t="s">
        <v>943</v>
      </c>
      <c r="DDW623" s="2" t="s">
        <v>943</v>
      </c>
      <c r="DDX623" s="2" t="s">
        <v>943</v>
      </c>
      <c r="DDY623" s="2" t="s">
        <v>943</v>
      </c>
      <c r="DDZ623" s="2" t="s">
        <v>943</v>
      </c>
      <c r="DEA623" s="2" t="s">
        <v>943</v>
      </c>
      <c r="DEB623" s="2" t="s">
        <v>943</v>
      </c>
      <c r="DEC623" s="2" t="s">
        <v>943</v>
      </c>
      <c r="DED623" s="2" t="s">
        <v>943</v>
      </c>
      <c r="DEE623" s="2" t="s">
        <v>943</v>
      </c>
      <c r="DEF623" s="2" t="s">
        <v>943</v>
      </c>
      <c r="DEG623" s="2" t="s">
        <v>943</v>
      </c>
      <c r="DEH623" s="2" t="s">
        <v>943</v>
      </c>
      <c r="DEI623" s="2" t="s">
        <v>943</v>
      </c>
      <c r="DEJ623" s="2" t="s">
        <v>943</v>
      </c>
      <c r="DEK623" s="2" t="s">
        <v>943</v>
      </c>
      <c r="DEL623" s="2" t="s">
        <v>943</v>
      </c>
      <c r="DEM623" s="2" t="s">
        <v>943</v>
      </c>
      <c r="DEN623" s="2" t="s">
        <v>943</v>
      </c>
      <c r="DEO623" s="2" t="s">
        <v>943</v>
      </c>
      <c r="DEP623" s="2" t="s">
        <v>943</v>
      </c>
      <c r="DEQ623" s="2" t="s">
        <v>943</v>
      </c>
      <c r="DER623" s="2" t="s">
        <v>943</v>
      </c>
      <c r="DES623" s="2" t="s">
        <v>943</v>
      </c>
      <c r="DET623" s="2" t="s">
        <v>943</v>
      </c>
      <c r="DEU623" s="2" t="s">
        <v>943</v>
      </c>
      <c r="DEV623" s="2" t="s">
        <v>943</v>
      </c>
      <c r="DEW623" s="2" t="s">
        <v>943</v>
      </c>
      <c r="DEX623" s="2" t="s">
        <v>943</v>
      </c>
      <c r="DEY623" s="2" t="s">
        <v>943</v>
      </c>
      <c r="DEZ623" s="2" t="s">
        <v>943</v>
      </c>
      <c r="DFA623" s="2" t="s">
        <v>943</v>
      </c>
      <c r="DFB623" s="2" t="s">
        <v>943</v>
      </c>
      <c r="DFC623" s="2" t="s">
        <v>943</v>
      </c>
      <c r="DFD623" s="2" t="s">
        <v>943</v>
      </c>
      <c r="DFE623" s="2" t="s">
        <v>943</v>
      </c>
      <c r="DFF623" s="2" t="s">
        <v>943</v>
      </c>
      <c r="DFG623" s="2" t="s">
        <v>943</v>
      </c>
      <c r="DFH623" s="2" t="s">
        <v>943</v>
      </c>
      <c r="DFI623" s="2" t="s">
        <v>943</v>
      </c>
      <c r="DFJ623" s="2" t="s">
        <v>943</v>
      </c>
      <c r="DFK623" s="2" t="s">
        <v>943</v>
      </c>
      <c r="DFL623" s="2" t="s">
        <v>943</v>
      </c>
      <c r="DFM623" s="2" t="s">
        <v>943</v>
      </c>
      <c r="DFN623" s="2" t="s">
        <v>943</v>
      </c>
      <c r="DFO623" s="2" t="s">
        <v>943</v>
      </c>
      <c r="DFP623" s="2" t="s">
        <v>943</v>
      </c>
      <c r="DFQ623" s="2" t="s">
        <v>943</v>
      </c>
      <c r="DFR623" s="2" t="s">
        <v>943</v>
      </c>
      <c r="DFS623" s="2" t="s">
        <v>943</v>
      </c>
      <c r="DFT623" s="2" t="s">
        <v>943</v>
      </c>
      <c r="DFU623" s="2" t="s">
        <v>943</v>
      </c>
      <c r="DFV623" s="2" t="s">
        <v>943</v>
      </c>
      <c r="DFW623" s="2" t="s">
        <v>943</v>
      </c>
      <c r="DFX623" s="2" t="s">
        <v>943</v>
      </c>
      <c r="DFY623" s="2" t="s">
        <v>943</v>
      </c>
      <c r="DFZ623" s="2" t="s">
        <v>943</v>
      </c>
      <c r="DGA623" s="2" t="s">
        <v>943</v>
      </c>
      <c r="DGB623" s="2" t="s">
        <v>943</v>
      </c>
      <c r="DGC623" s="2" t="s">
        <v>943</v>
      </c>
      <c r="DGD623" s="2" t="s">
        <v>943</v>
      </c>
      <c r="DGE623" s="2" t="s">
        <v>943</v>
      </c>
      <c r="DGF623" s="2" t="s">
        <v>943</v>
      </c>
      <c r="DGG623" s="2" t="s">
        <v>943</v>
      </c>
      <c r="DGH623" s="2" t="s">
        <v>943</v>
      </c>
      <c r="DGI623" s="2" t="s">
        <v>943</v>
      </c>
      <c r="DGJ623" s="2" t="s">
        <v>943</v>
      </c>
      <c r="DGK623" s="2" t="s">
        <v>943</v>
      </c>
      <c r="DGL623" s="2" t="s">
        <v>943</v>
      </c>
      <c r="DGM623" s="2" t="s">
        <v>943</v>
      </c>
      <c r="DGN623" s="2" t="s">
        <v>943</v>
      </c>
      <c r="DGO623" s="2" t="s">
        <v>943</v>
      </c>
      <c r="DGP623" s="2" t="s">
        <v>943</v>
      </c>
      <c r="DGQ623" s="2" t="s">
        <v>943</v>
      </c>
      <c r="DGR623" s="2" t="s">
        <v>943</v>
      </c>
      <c r="DGS623" s="2" t="s">
        <v>943</v>
      </c>
      <c r="DGT623" s="2" t="s">
        <v>943</v>
      </c>
      <c r="DGU623" s="2" t="s">
        <v>943</v>
      </c>
      <c r="DGV623" s="2" t="s">
        <v>943</v>
      </c>
      <c r="DGW623" s="2" t="s">
        <v>943</v>
      </c>
      <c r="DGX623" s="2" t="s">
        <v>943</v>
      </c>
      <c r="DGY623" s="2" t="s">
        <v>943</v>
      </c>
      <c r="DGZ623" s="2" t="s">
        <v>943</v>
      </c>
      <c r="DHA623" s="2" t="s">
        <v>943</v>
      </c>
      <c r="DHB623" s="2" t="s">
        <v>943</v>
      </c>
      <c r="DHC623" s="2" t="s">
        <v>943</v>
      </c>
      <c r="DHD623" s="2" t="s">
        <v>943</v>
      </c>
      <c r="DHE623" s="2" t="s">
        <v>943</v>
      </c>
      <c r="DHF623" s="2" t="s">
        <v>943</v>
      </c>
      <c r="DHG623" s="2" t="s">
        <v>943</v>
      </c>
      <c r="DHH623" s="2" t="s">
        <v>943</v>
      </c>
      <c r="DHI623" s="2" t="s">
        <v>943</v>
      </c>
      <c r="DHJ623" s="2" t="s">
        <v>943</v>
      </c>
      <c r="DHK623" s="2" t="s">
        <v>943</v>
      </c>
      <c r="DHL623" s="2" t="s">
        <v>943</v>
      </c>
      <c r="DHM623" s="2" t="s">
        <v>943</v>
      </c>
      <c r="DHN623" s="2" t="s">
        <v>943</v>
      </c>
      <c r="DHO623" s="2" t="s">
        <v>943</v>
      </c>
      <c r="DHP623" s="2" t="s">
        <v>943</v>
      </c>
      <c r="DHQ623" s="2" t="s">
        <v>943</v>
      </c>
      <c r="DHR623" s="2" t="s">
        <v>943</v>
      </c>
      <c r="DHS623" s="2" t="s">
        <v>943</v>
      </c>
      <c r="DHT623" s="2" t="s">
        <v>943</v>
      </c>
      <c r="DHU623" s="2" t="s">
        <v>943</v>
      </c>
      <c r="DHV623" s="2" t="s">
        <v>943</v>
      </c>
      <c r="DHW623" s="2" t="s">
        <v>943</v>
      </c>
      <c r="DHX623" s="2" t="s">
        <v>943</v>
      </c>
      <c r="DHY623" s="2" t="s">
        <v>943</v>
      </c>
      <c r="DHZ623" s="2" t="s">
        <v>943</v>
      </c>
      <c r="DIA623" s="2" t="s">
        <v>943</v>
      </c>
      <c r="DIB623" s="2" t="s">
        <v>943</v>
      </c>
      <c r="DIC623" s="2" t="s">
        <v>943</v>
      </c>
      <c r="DID623" s="2" t="s">
        <v>943</v>
      </c>
      <c r="DIE623" s="2" t="s">
        <v>943</v>
      </c>
      <c r="DIF623" s="2" t="s">
        <v>943</v>
      </c>
      <c r="DIG623" s="2" t="s">
        <v>943</v>
      </c>
      <c r="DIH623" s="2" t="s">
        <v>943</v>
      </c>
      <c r="DII623" s="2" t="s">
        <v>943</v>
      </c>
      <c r="DIJ623" s="2" t="s">
        <v>943</v>
      </c>
      <c r="DIK623" s="2" t="s">
        <v>943</v>
      </c>
      <c r="DIL623" s="2" t="s">
        <v>943</v>
      </c>
      <c r="DIM623" s="2" t="s">
        <v>943</v>
      </c>
      <c r="DIN623" s="2" t="s">
        <v>943</v>
      </c>
      <c r="DIO623" s="2" t="s">
        <v>943</v>
      </c>
      <c r="DIP623" s="2" t="s">
        <v>943</v>
      </c>
      <c r="DIQ623" s="2" t="s">
        <v>943</v>
      </c>
      <c r="DIR623" s="2" t="s">
        <v>943</v>
      </c>
      <c r="DIS623" s="2" t="s">
        <v>943</v>
      </c>
      <c r="DIT623" s="2" t="s">
        <v>943</v>
      </c>
      <c r="DIU623" s="2" t="s">
        <v>943</v>
      </c>
      <c r="DIV623" s="2" t="s">
        <v>943</v>
      </c>
      <c r="DIW623" s="2" t="s">
        <v>943</v>
      </c>
      <c r="DIX623" s="2" t="s">
        <v>943</v>
      </c>
      <c r="DIY623" s="2" t="s">
        <v>943</v>
      </c>
      <c r="DIZ623" s="2" t="s">
        <v>943</v>
      </c>
      <c r="DJA623" s="2" t="s">
        <v>943</v>
      </c>
      <c r="DJB623" s="2" t="s">
        <v>943</v>
      </c>
      <c r="DJC623" s="2" t="s">
        <v>943</v>
      </c>
      <c r="DJD623" s="2" t="s">
        <v>943</v>
      </c>
      <c r="DJE623" s="2" t="s">
        <v>943</v>
      </c>
      <c r="DJF623" s="2" t="s">
        <v>943</v>
      </c>
      <c r="DJG623" s="2" t="s">
        <v>943</v>
      </c>
      <c r="DJH623" s="2" t="s">
        <v>943</v>
      </c>
      <c r="DJI623" s="2" t="s">
        <v>943</v>
      </c>
      <c r="DJJ623" s="2" t="s">
        <v>943</v>
      </c>
      <c r="DJK623" s="2" t="s">
        <v>943</v>
      </c>
      <c r="DJL623" s="2" t="s">
        <v>943</v>
      </c>
      <c r="DJM623" s="2" t="s">
        <v>943</v>
      </c>
      <c r="DJN623" s="2" t="s">
        <v>943</v>
      </c>
      <c r="DJO623" s="2" t="s">
        <v>943</v>
      </c>
      <c r="DJP623" s="2" t="s">
        <v>943</v>
      </c>
      <c r="DJQ623" s="2" t="s">
        <v>943</v>
      </c>
      <c r="DJR623" s="2" t="s">
        <v>943</v>
      </c>
      <c r="DJS623" s="2" t="s">
        <v>943</v>
      </c>
      <c r="DJT623" s="2" t="s">
        <v>943</v>
      </c>
      <c r="DJU623" s="2" t="s">
        <v>943</v>
      </c>
      <c r="DJV623" s="2" t="s">
        <v>943</v>
      </c>
      <c r="DJW623" s="2" t="s">
        <v>943</v>
      </c>
      <c r="DJX623" s="2" t="s">
        <v>943</v>
      </c>
      <c r="DJY623" s="2" t="s">
        <v>943</v>
      </c>
      <c r="DJZ623" s="2" t="s">
        <v>943</v>
      </c>
      <c r="DKA623" s="2" t="s">
        <v>943</v>
      </c>
      <c r="DKB623" s="2" t="s">
        <v>943</v>
      </c>
      <c r="DKC623" s="2" t="s">
        <v>943</v>
      </c>
      <c r="DKD623" s="2" t="s">
        <v>943</v>
      </c>
      <c r="DKE623" s="2" t="s">
        <v>943</v>
      </c>
      <c r="DKF623" s="2" t="s">
        <v>943</v>
      </c>
      <c r="DKG623" s="2" t="s">
        <v>943</v>
      </c>
      <c r="DKH623" s="2" t="s">
        <v>943</v>
      </c>
      <c r="DKI623" s="2" t="s">
        <v>943</v>
      </c>
      <c r="DKJ623" s="2" t="s">
        <v>943</v>
      </c>
      <c r="DKK623" s="2" t="s">
        <v>943</v>
      </c>
      <c r="DKL623" s="2" t="s">
        <v>943</v>
      </c>
      <c r="DKM623" s="2" t="s">
        <v>943</v>
      </c>
      <c r="DKN623" s="2" t="s">
        <v>943</v>
      </c>
      <c r="DKO623" s="2" t="s">
        <v>943</v>
      </c>
      <c r="DKP623" s="2" t="s">
        <v>943</v>
      </c>
      <c r="DKQ623" s="2" t="s">
        <v>943</v>
      </c>
      <c r="DKR623" s="2" t="s">
        <v>943</v>
      </c>
      <c r="DKS623" s="2" t="s">
        <v>943</v>
      </c>
      <c r="DKT623" s="2" t="s">
        <v>943</v>
      </c>
      <c r="DKU623" s="2" t="s">
        <v>943</v>
      </c>
      <c r="DKV623" s="2" t="s">
        <v>943</v>
      </c>
      <c r="DKW623" s="2" t="s">
        <v>943</v>
      </c>
      <c r="DKX623" s="2" t="s">
        <v>943</v>
      </c>
      <c r="DKY623" s="2" t="s">
        <v>943</v>
      </c>
      <c r="DKZ623" s="2" t="s">
        <v>943</v>
      </c>
      <c r="DLA623" s="2" t="s">
        <v>943</v>
      </c>
      <c r="DLB623" s="2" t="s">
        <v>943</v>
      </c>
      <c r="DLC623" s="2" t="s">
        <v>943</v>
      </c>
      <c r="DLD623" s="2" t="s">
        <v>943</v>
      </c>
      <c r="DLE623" s="2" t="s">
        <v>943</v>
      </c>
      <c r="DLF623" s="2" t="s">
        <v>943</v>
      </c>
      <c r="DLG623" s="2" t="s">
        <v>943</v>
      </c>
      <c r="DLH623" s="2" t="s">
        <v>943</v>
      </c>
      <c r="DLI623" s="2" t="s">
        <v>943</v>
      </c>
      <c r="DLJ623" s="2" t="s">
        <v>943</v>
      </c>
      <c r="DLK623" s="2" t="s">
        <v>943</v>
      </c>
      <c r="DLL623" s="2" t="s">
        <v>943</v>
      </c>
      <c r="DLM623" s="2" t="s">
        <v>943</v>
      </c>
      <c r="DLN623" s="2" t="s">
        <v>943</v>
      </c>
      <c r="DLO623" s="2" t="s">
        <v>943</v>
      </c>
      <c r="DLP623" s="2" t="s">
        <v>943</v>
      </c>
      <c r="DLQ623" s="2" t="s">
        <v>943</v>
      </c>
      <c r="DLR623" s="2" t="s">
        <v>943</v>
      </c>
      <c r="DLS623" s="2" t="s">
        <v>943</v>
      </c>
      <c r="DLT623" s="2" t="s">
        <v>943</v>
      </c>
      <c r="DLU623" s="2" t="s">
        <v>943</v>
      </c>
      <c r="DLV623" s="2" t="s">
        <v>943</v>
      </c>
      <c r="DLW623" s="2" t="s">
        <v>943</v>
      </c>
      <c r="DLX623" s="2" t="s">
        <v>943</v>
      </c>
      <c r="DLY623" s="2" t="s">
        <v>943</v>
      </c>
      <c r="DLZ623" s="2" t="s">
        <v>943</v>
      </c>
      <c r="DMA623" s="2" t="s">
        <v>943</v>
      </c>
      <c r="DMB623" s="2" t="s">
        <v>943</v>
      </c>
      <c r="DMC623" s="2" t="s">
        <v>943</v>
      </c>
      <c r="DMD623" s="2" t="s">
        <v>943</v>
      </c>
      <c r="DME623" s="2" t="s">
        <v>943</v>
      </c>
      <c r="DMF623" s="2" t="s">
        <v>943</v>
      </c>
      <c r="DMG623" s="2" t="s">
        <v>943</v>
      </c>
      <c r="DMH623" s="2" t="s">
        <v>943</v>
      </c>
      <c r="DMI623" s="2" t="s">
        <v>943</v>
      </c>
      <c r="DMJ623" s="2" t="s">
        <v>943</v>
      </c>
      <c r="DMK623" s="2" t="s">
        <v>943</v>
      </c>
      <c r="DML623" s="2" t="s">
        <v>943</v>
      </c>
      <c r="DMM623" s="2" t="s">
        <v>943</v>
      </c>
      <c r="DMN623" s="2" t="s">
        <v>943</v>
      </c>
      <c r="DMO623" s="2" t="s">
        <v>943</v>
      </c>
      <c r="DMP623" s="2" t="s">
        <v>943</v>
      </c>
      <c r="DMQ623" s="2" t="s">
        <v>943</v>
      </c>
      <c r="DMR623" s="2" t="s">
        <v>943</v>
      </c>
      <c r="DMS623" s="2" t="s">
        <v>943</v>
      </c>
      <c r="DMT623" s="2" t="s">
        <v>943</v>
      </c>
      <c r="DMU623" s="2" t="s">
        <v>943</v>
      </c>
      <c r="DMV623" s="2" t="s">
        <v>943</v>
      </c>
      <c r="DMW623" s="2" t="s">
        <v>943</v>
      </c>
      <c r="DMX623" s="2" t="s">
        <v>943</v>
      </c>
      <c r="DMY623" s="2" t="s">
        <v>943</v>
      </c>
      <c r="DMZ623" s="2" t="s">
        <v>943</v>
      </c>
      <c r="DNA623" s="2" t="s">
        <v>943</v>
      </c>
      <c r="DNB623" s="2" t="s">
        <v>943</v>
      </c>
      <c r="DNC623" s="2" t="s">
        <v>943</v>
      </c>
      <c r="DND623" s="2" t="s">
        <v>943</v>
      </c>
      <c r="DNE623" s="2" t="s">
        <v>943</v>
      </c>
      <c r="DNF623" s="2" t="s">
        <v>943</v>
      </c>
      <c r="DNG623" s="2" t="s">
        <v>943</v>
      </c>
      <c r="DNH623" s="2" t="s">
        <v>943</v>
      </c>
      <c r="DNI623" s="2" t="s">
        <v>943</v>
      </c>
      <c r="DNJ623" s="2" t="s">
        <v>943</v>
      </c>
      <c r="DNK623" s="2" t="s">
        <v>943</v>
      </c>
      <c r="DNL623" s="2" t="s">
        <v>943</v>
      </c>
      <c r="DNM623" s="2" t="s">
        <v>943</v>
      </c>
      <c r="DNN623" s="2" t="s">
        <v>943</v>
      </c>
      <c r="DNO623" s="2" t="s">
        <v>943</v>
      </c>
      <c r="DNP623" s="2" t="s">
        <v>943</v>
      </c>
      <c r="DNQ623" s="2" t="s">
        <v>943</v>
      </c>
      <c r="DNR623" s="2" t="s">
        <v>943</v>
      </c>
      <c r="DNS623" s="2" t="s">
        <v>943</v>
      </c>
      <c r="DNT623" s="2" t="s">
        <v>943</v>
      </c>
      <c r="DNU623" s="2" t="s">
        <v>943</v>
      </c>
      <c r="DNV623" s="2" t="s">
        <v>943</v>
      </c>
      <c r="DNW623" s="2" t="s">
        <v>943</v>
      </c>
      <c r="DNX623" s="2" t="s">
        <v>943</v>
      </c>
      <c r="DNY623" s="2" t="s">
        <v>943</v>
      </c>
      <c r="DNZ623" s="2" t="s">
        <v>943</v>
      </c>
      <c r="DOA623" s="2" t="s">
        <v>943</v>
      </c>
      <c r="DOB623" s="2" t="s">
        <v>943</v>
      </c>
      <c r="DOC623" s="2" t="s">
        <v>943</v>
      </c>
      <c r="DOD623" s="2" t="s">
        <v>943</v>
      </c>
      <c r="DOE623" s="2" t="s">
        <v>943</v>
      </c>
      <c r="DOF623" s="2" t="s">
        <v>943</v>
      </c>
      <c r="DOG623" s="2" t="s">
        <v>943</v>
      </c>
      <c r="DOH623" s="2" t="s">
        <v>943</v>
      </c>
      <c r="DOI623" s="2" t="s">
        <v>943</v>
      </c>
      <c r="DOJ623" s="2" t="s">
        <v>943</v>
      </c>
      <c r="DOK623" s="2" t="s">
        <v>943</v>
      </c>
      <c r="DOL623" s="2" t="s">
        <v>943</v>
      </c>
      <c r="DOM623" s="2" t="s">
        <v>943</v>
      </c>
      <c r="DON623" s="2" t="s">
        <v>943</v>
      </c>
      <c r="DOO623" s="2" t="s">
        <v>943</v>
      </c>
      <c r="DOP623" s="2" t="s">
        <v>943</v>
      </c>
      <c r="DOQ623" s="2" t="s">
        <v>943</v>
      </c>
      <c r="DOR623" s="2" t="s">
        <v>943</v>
      </c>
      <c r="DOS623" s="2" t="s">
        <v>943</v>
      </c>
      <c r="DOT623" s="2" t="s">
        <v>943</v>
      </c>
      <c r="DOU623" s="2" t="s">
        <v>943</v>
      </c>
      <c r="DOV623" s="2" t="s">
        <v>943</v>
      </c>
      <c r="DOW623" s="2" t="s">
        <v>943</v>
      </c>
      <c r="DOX623" s="2" t="s">
        <v>943</v>
      </c>
      <c r="DOY623" s="2" t="s">
        <v>943</v>
      </c>
      <c r="DOZ623" s="2" t="s">
        <v>943</v>
      </c>
      <c r="DPA623" s="2" t="s">
        <v>943</v>
      </c>
      <c r="DPB623" s="2" t="s">
        <v>943</v>
      </c>
      <c r="DPC623" s="2" t="s">
        <v>943</v>
      </c>
      <c r="DPD623" s="2" t="s">
        <v>943</v>
      </c>
      <c r="DPE623" s="2" t="s">
        <v>943</v>
      </c>
      <c r="DPF623" s="2" t="s">
        <v>943</v>
      </c>
      <c r="DPG623" s="2" t="s">
        <v>943</v>
      </c>
      <c r="DPH623" s="2" t="s">
        <v>943</v>
      </c>
      <c r="DPI623" s="2" t="s">
        <v>943</v>
      </c>
      <c r="DPJ623" s="2" t="s">
        <v>943</v>
      </c>
      <c r="DPK623" s="2" t="s">
        <v>943</v>
      </c>
      <c r="DPL623" s="2" t="s">
        <v>943</v>
      </c>
      <c r="DPM623" s="2" t="s">
        <v>943</v>
      </c>
      <c r="DPN623" s="2" t="s">
        <v>943</v>
      </c>
      <c r="DPO623" s="2" t="s">
        <v>943</v>
      </c>
      <c r="DPP623" s="2" t="s">
        <v>943</v>
      </c>
      <c r="DPQ623" s="2" t="s">
        <v>943</v>
      </c>
      <c r="DPR623" s="2" t="s">
        <v>943</v>
      </c>
      <c r="DPS623" s="2" t="s">
        <v>943</v>
      </c>
      <c r="DPT623" s="2" t="s">
        <v>943</v>
      </c>
      <c r="DPU623" s="2" t="s">
        <v>943</v>
      </c>
      <c r="DPV623" s="2" t="s">
        <v>943</v>
      </c>
      <c r="DPW623" s="2" t="s">
        <v>943</v>
      </c>
      <c r="DPX623" s="2" t="s">
        <v>943</v>
      </c>
      <c r="DPY623" s="2" t="s">
        <v>943</v>
      </c>
      <c r="DPZ623" s="2" t="s">
        <v>943</v>
      </c>
      <c r="DQA623" s="2" t="s">
        <v>943</v>
      </c>
      <c r="DQB623" s="2" t="s">
        <v>943</v>
      </c>
      <c r="DQC623" s="2" t="s">
        <v>943</v>
      </c>
      <c r="DQD623" s="2" t="s">
        <v>943</v>
      </c>
      <c r="DQE623" s="2" t="s">
        <v>943</v>
      </c>
      <c r="DQF623" s="2" t="s">
        <v>943</v>
      </c>
      <c r="DQG623" s="2" t="s">
        <v>943</v>
      </c>
      <c r="DQH623" s="2" t="s">
        <v>943</v>
      </c>
      <c r="DQI623" s="2" t="s">
        <v>943</v>
      </c>
      <c r="DQJ623" s="2" t="s">
        <v>943</v>
      </c>
      <c r="DQK623" s="2" t="s">
        <v>943</v>
      </c>
      <c r="DQL623" s="2" t="s">
        <v>943</v>
      </c>
      <c r="DQM623" s="2" t="s">
        <v>943</v>
      </c>
      <c r="DQN623" s="2" t="s">
        <v>943</v>
      </c>
      <c r="DQO623" s="2" t="s">
        <v>943</v>
      </c>
      <c r="DQP623" s="2" t="s">
        <v>943</v>
      </c>
      <c r="DQQ623" s="2" t="s">
        <v>943</v>
      </c>
      <c r="DQR623" s="2" t="s">
        <v>943</v>
      </c>
      <c r="DQS623" s="2" t="s">
        <v>943</v>
      </c>
      <c r="DQT623" s="2" t="s">
        <v>943</v>
      </c>
      <c r="DQU623" s="2" t="s">
        <v>943</v>
      </c>
      <c r="DQV623" s="2" t="s">
        <v>943</v>
      </c>
      <c r="DQW623" s="2" t="s">
        <v>943</v>
      </c>
      <c r="DQX623" s="2" t="s">
        <v>943</v>
      </c>
      <c r="DQY623" s="2" t="s">
        <v>943</v>
      </c>
      <c r="DQZ623" s="2" t="s">
        <v>943</v>
      </c>
      <c r="DRA623" s="2" t="s">
        <v>943</v>
      </c>
      <c r="DRB623" s="2" t="s">
        <v>943</v>
      </c>
      <c r="DRC623" s="2" t="s">
        <v>943</v>
      </c>
      <c r="DRD623" s="2" t="s">
        <v>943</v>
      </c>
      <c r="DRE623" s="2" t="s">
        <v>943</v>
      </c>
      <c r="DRF623" s="2" t="s">
        <v>943</v>
      </c>
      <c r="DRG623" s="2" t="s">
        <v>943</v>
      </c>
      <c r="DRH623" s="2" t="s">
        <v>943</v>
      </c>
      <c r="DRI623" s="2" t="s">
        <v>943</v>
      </c>
      <c r="DRJ623" s="2" t="s">
        <v>943</v>
      </c>
      <c r="DRK623" s="2" t="s">
        <v>943</v>
      </c>
      <c r="DRL623" s="2" t="s">
        <v>943</v>
      </c>
      <c r="DRM623" s="2" t="s">
        <v>943</v>
      </c>
      <c r="DRN623" s="2" t="s">
        <v>943</v>
      </c>
      <c r="DRO623" s="2" t="s">
        <v>943</v>
      </c>
      <c r="DRP623" s="2" t="s">
        <v>943</v>
      </c>
      <c r="DRQ623" s="2" t="s">
        <v>943</v>
      </c>
      <c r="DRR623" s="2" t="s">
        <v>943</v>
      </c>
      <c r="DRS623" s="2" t="s">
        <v>943</v>
      </c>
      <c r="DRT623" s="2" t="s">
        <v>943</v>
      </c>
      <c r="DRU623" s="2" t="s">
        <v>943</v>
      </c>
      <c r="DRV623" s="2" t="s">
        <v>943</v>
      </c>
      <c r="DRW623" s="2" t="s">
        <v>943</v>
      </c>
      <c r="DRX623" s="2" t="s">
        <v>943</v>
      </c>
      <c r="DRY623" s="2" t="s">
        <v>943</v>
      </c>
      <c r="DRZ623" s="2" t="s">
        <v>943</v>
      </c>
      <c r="DSA623" s="2" t="s">
        <v>943</v>
      </c>
      <c r="DSB623" s="2" t="s">
        <v>943</v>
      </c>
      <c r="DSC623" s="2" t="s">
        <v>943</v>
      </c>
      <c r="DSD623" s="2" t="s">
        <v>943</v>
      </c>
      <c r="DSE623" s="2" t="s">
        <v>943</v>
      </c>
      <c r="DSF623" s="2" t="s">
        <v>943</v>
      </c>
      <c r="DSG623" s="2" t="s">
        <v>943</v>
      </c>
      <c r="DSH623" s="2" t="s">
        <v>943</v>
      </c>
      <c r="DSI623" s="2" t="s">
        <v>943</v>
      </c>
      <c r="DSJ623" s="2" t="s">
        <v>943</v>
      </c>
      <c r="DSK623" s="2" t="s">
        <v>943</v>
      </c>
      <c r="DSL623" s="2" t="s">
        <v>943</v>
      </c>
      <c r="DSM623" s="2" t="s">
        <v>943</v>
      </c>
      <c r="DSN623" s="2" t="s">
        <v>943</v>
      </c>
      <c r="DSO623" s="2" t="s">
        <v>943</v>
      </c>
      <c r="DSP623" s="2" t="s">
        <v>943</v>
      </c>
      <c r="DSQ623" s="2" t="s">
        <v>943</v>
      </c>
      <c r="DSR623" s="2" t="s">
        <v>943</v>
      </c>
      <c r="DSS623" s="2" t="s">
        <v>943</v>
      </c>
      <c r="DST623" s="2" t="s">
        <v>943</v>
      </c>
      <c r="DSU623" s="2" t="s">
        <v>943</v>
      </c>
      <c r="DSV623" s="2" t="s">
        <v>943</v>
      </c>
      <c r="DSW623" s="2" t="s">
        <v>943</v>
      </c>
      <c r="DSX623" s="2" t="s">
        <v>943</v>
      </c>
      <c r="DSY623" s="2" t="s">
        <v>943</v>
      </c>
      <c r="DSZ623" s="2" t="s">
        <v>943</v>
      </c>
      <c r="DTA623" s="2" t="s">
        <v>943</v>
      </c>
      <c r="DTB623" s="2" t="s">
        <v>943</v>
      </c>
      <c r="DTC623" s="2" t="s">
        <v>943</v>
      </c>
      <c r="DTD623" s="2" t="s">
        <v>943</v>
      </c>
      <c r="DTE623" s="2" t="s">
        <v>943</v>
      </c>
      <c r="DTF623" s="2" t="s">
        <v>943</v>
      </c>
      <c r="DTG623" s="2" t="s">
        <v>943</v>
      </c>
      <c r="DTH623" s="2" t="s">
        <v>943</v>
      </c>
      <c r="DTI623" s="2" t="s">
        <v>943</v>
      </c>
      <c r="DTJ623" s="2" t="s">
        <v>943</v>
      </c>
      <c r="DTK623" s="2" t="s">
        <v>943</v>
      </c>
      <c r="DTL623" s="2" t="s">
        <v>943</v>
      </c>
      <c r="DTM623" s="2" t="s">
        <v>943</v>
      </c>
      <c r="DTN623" s="2" t="s">
        <v>943</v>
      </c>
      <c r="DTO623" s="2" t="s">
        <v>943</v>
      </c>
      <c r="DTP623" s="2" t="s">
        <v>943</v>
      </c>
      <c r="DTQ623" s="2" t="s">
        <v>943</v>
      </c>
      <c r="DTR623" s="2" t="s">
        <v>943</v>
      </c>
      <c r="DTS623" s="2" t="s">
        <v>943</v>
      </c>
      <c r="DTT623" s="2" t="s">
        <v>943</v>
      </c>
      <c r="DTU623" s="2" t="s">
        <v>943</v>
      </c>
      <c r="DTV623" s="2" t="s">
        <v>943</v>
      </c>
      <c r="DTW623" s="2" t="s">
        <v>943</v>
      </c>
      <c r="DTX623" s="2" t="s">
        <v>943</v>
      </c>
      <c r="DTY623" s="2" t="s">
        <v>943</v>
      </c>
      <c r="DTZ623" s="2" t="s">
        <v>943</v>
      </c>
      <c r="DUA623" s="2" t="s">
        <v>943</v>
      </c>
      <c r="DUB623" s="2" t="s">
        <v>943</v>
      </c>
      <c r="DUC623" s="2" t="s">
        <v>943</v>
      </c>
      <c r="DUD623" s="2" t="s">
        <v>943</v>
      </c>
      <c r="DUE623" s="2" t="s">
        <v>943</v>
      </c>
      <c r="DUF623" s="2" t="s">
        <v>943</v>
      </c>
      <c r="DUG623" s="2" t="s">
        <v>943</v>
      </c>
      <c r="DUH623" s="2" t="s">
        <v>943</v>
      </c>
      <c r="DUI623" s="2" t="s">
        <v>943</v>
      </c>
      <c r="DUJ623" s="2" t="s">
        <v>943</v>
      </c>
      <c r="DUK623" s="2" t="s">
        <v>943</v>
      </c>
      <c r="DUL623" s="2" t="s">
        <v>943</v>
      </c>
      <c r="DUM623" s="2" t="s">
        <v>943</v>
      </c>
      <c r="DUN623" s="2" t="s">
        <v>943</v>
      </c>
      <c r="DUO623" s="2" t="s">
        <v>943</v>
      </c>
      <c r="DUP623" s="2" t="s">
        <v>943</v>
      </c>
      <c r="DUQ623" s="2" t="s">
        <v>943</v>
      </c>
      <c r="DUR623" s="2" t="s">
        <v>943</v>
      </c>
      <c r="DUS623" s="2" t="s">
        <v>943</v>
      </c>
      <c r="DUT623" s="2" t="s">
        <v>943</v>
      </c>
      <c r="DUU623" s="2" t="s">
        <v>943</v>
      </c>
      <c r="DUV623" s="2" t="s">
        <v>943</v>
      </c>
      <c r="DUW623" s="2" t="s">
        <v>943</v>
      </c>
      <c r="DUX623" s="2" t="s">
        <v>943</v>
      </c>
      <c r="DUY623" s="2" t="s">
        <v>943</v>
      </c>
      <c r="DUZ623" s="2" t="s">
        <v>943</v>
      </c>
      <c r="DVA623" s="2" t="s">
        <v>943</v>
      </c>
      <c r="DVB623" s="2" t="s">
        <v>943</v>
      </c>
      <c r="DVC623" s="2" t="s">
        <v>943</v>
      </c>
      <c r="DVD623" s="2" t="s">
        <v>943</v>
      </c>
      <c r="DVE623" s="2" t="s">
        <v>943</v>
      </c>
      <c r="DVF623" s="2" t="s">
        <v>943</v>
      </c>
      <c r="DVG623" s="2" t="s">
        <v>943</v>
      </c>
      <c r="DVH623" s="2" t="s">
        <v>943</v>
      </c>
      <c r="DVI623" s="2" t="s">
        <v>943</v>
      </c>
      <c r="DVJ623" s="2" t="s">
        <v>943</v>
      </c>
      <c r="DVK623" s="2" t="s">
        <v>943</v>
      </c>
      <c r="DVL623" s="2" t="s">
        <v>943</v>
      </c>
      <c r="DVM623" s="2" t="s">
        <v>943</v>
      </c>
      <c r="DVN623" s="2" t="s">
        <v>943</v>
      </c>
      <c r="DVO623" s="2" t="s">
        <v>943</v>
      </c>
      <c r="DVP623" s="2" t="s">
        <v>943</v>
      </c>
      <c r="DVQ623" s="2" t="s">
        <v>943</v>
      </c>
      <c r="DVR623" s="2" t="s">
        <v>943</v>
      </c>
      <c r="DVS623" s="2" t="s">
        <v>943</v>
      </c>
      <c r="DVT623" s="2" t="s">
        <v>943</v>
      </c>
      <c r="DVU623" s="2" t="s">
        <v>943</v>
      </c>
      <c r="DVV623" s="2" t="s">
        <v>943</v>
      </c>
      <c r="DVW623" s="2" t="s">
        <v>943</v>
      </c>
      <c r="DVX623" s="2" t="s">
        <v>943</v>
      </c>
      <c r="DVY623" s="2" t="s">
        <v>943</v>
      </c>
      <c r="DVZ623" s="2" t="s">
        <v>943</v>
      </c>
      <c r="DWA623" s="2" t="s">
        <v>943</v>
      </c>
      <c r="DWB623" s="2" t="s">
        <v>943</v>
      </c>
      <c r="DWC623" s="2" t="s">
        <v>943</v>
      </c>
      <c r="DWD623" s="2" t="s">
        <v>943</v>
      </c>
      <c r="DWE623" s="2" t="s">
        <v>943</v>
      </c>
      <c r="DWF623" s="2" t="s">
        <v>943</v>
      </c>
      <c r="DWG623" s="2" t="s">
        <v>943</v>
      </c>
      <c r="DWH623" s="2" t="s">
        <v>943</v>
      </c>
      <c r="DWI623" s="2" t="s">
        <v>943</v>
      </c>
      <c r="DWJ623" s="2" t="s">
        <v>943</v>
      </c>
      <c r="DWK623" s="2" t="s">
        <v>943</v>
      </c>
      <c r="DWL623" s="2" t="s">
        <v>943</v>
      </c>
      <c r="DWM623" s="2" t="s">
        <v>943</v>
      </c>
      <c r="DWN623" s="2" t="s">
        <v>943</v>
      </c>
      <c r="DWO623" s="2" t="s">
        <v>943</v>
      </c>
      <c r="DWP623" s="2" t="s">
        <v>943</v>
      </c>
      <c r="DWQ623" s="2" t="s">
        <v>943</v>
      </c>
      <c r="DWR623" s="2" t="s">
        <v>943</v>
      </c>
      <c r="DWS623" s="2" t="s">
        <v>943</v>
      </c>
      <c r="DWT623" s="2" t="s">
        <v>943</v>
      </c>
      <c r="DWU623" s="2" t="s">
        <v>943</v>
      </c>
      <c r="DWV623" s="2" t="s">
        <v>943</v>
      </c>
      <c r="DWW623" s="2" t="s">
        <v>943</v>
      </c>
      <c r="DWX623" s="2" t="s">
        <v>943</v>
      </c>
      <c r="DWY623" s="2" t="s">
        <v>943</v>
      </c>
      <c r="DWZ623" s="2" t="s">
        <v>943</v>
      </c>
      <c r="DXA623" s="2" t="s">
        <v>943</v>
      </c>
      <c r="DXB623" s="2" t="s">
        <v>943</v>
      </c>
      <c r="DXC623" s="2" t="s">
        <v>943</v>
      </c>
      <c r="DXD623" s="2" t="s">
        <v>943</v>
      </c>
      <c r="DXE623" s="2" t="s">
        <v>943</v>
      </c>
      <c r="DXF623" s="2" t="s">
        <v>943</v>
      </c>
      <c r="DXG623" s="2" t="s">
        <v>943</v>
      </c>
      <c r="DXH623" s="2" t="s">
        <v>943</v>
      </c>
      <c r="DXI623" s="2" t="s">
        <v>943</v>
      </c>
      <c r="DXJ623" s="2" t="s">
        <v>943</v>
      </c>
      <c r="DXK623" s="2" t="s">
        <v>943</v>
      </c>
      <c r="DXL623" s="2" t="s">
        <v>943</v>
      </c>
      <c r="DXM623" s="2" t="s">
        <v>943</v>
      </c>
      <c r="DXN623" s="2" t="s">
        <v>943</v>
      </c>
      <c r="DXO623" s="2" t="s">
        <v>943</v>
      </c>
      <c r="DXP623" s="2" t="s">
        <v>943</v>
      </c>
      <c r="DXQ623" s="2" t="s">
        <v>943</v>
      </c>
      <c r="DXR623" s="2" t="s">
        <v>943</v>
      </c>
      <c r="DXS623" s="2" t="s">
        <v>943</v>
      </c>
      <c r="DXT623" s="2" t="s">
        <v>943</v>
      </c>
      <c r="DXU623" s="2" t="s">
        <v>943</v>
      </c>
      <c r="DXV623" s="2" t="s">
        <v>943</v>
      </c>
      <c r="DXW623" s="2" t="s">
        <v>943</v>
      </c>
      <c r="DXX623" s="2" t="s">
        <v>943</v>
      </c>
      <c r="DXY623" s="2" t="s">
        <v>943</v>
      </c>
      <c r="DXZ623" s="2" t="s">
        <v>943</v>
      </c>
      <c r="DYA623" s="2" t="s">
        <v>943</v>
      </c>
      <c r="DYB623" s="2" t="s">
        <v>943</v>
      </c>
      <c r="DYC623" s="2" t="s">
        <v>943</v>
      </c>
      <c r="DYD623" s="2" t="s">
        <v>943</v>
      </c>
      <c r="DYE623" s="2" t="s">
        <v>943</v>
      </c>
      <c r="DYF623" s="2" t="s">
        <v>943</v>
      </c>
      <c r="DYG623" s="2" t="s">
        <v>943</v>
      </c>
      <c r="DYH623" s="2" t="s">
        <v>943</v>
      </c>
      <c r="DYI623" s="2" t="s">
        <v>943</v>
      </c>
      <c r="DYJ623" s="2" t="s">
        <v>943</v>
      </c>
      <c r="DYK623" s="2" t="s">
        <v>943</v>
      </c>
      <c r="DYL623" s="2" t="s">
        <v>943</v>
      </c>
      <c r="DYM623" s="2" t="s">
        <v>943</v>
      </c>
      <c r="DYN623" s="2" t="s">
        <v>943</v>
      </c>
      <c r="DYO623" s="2" t="s">
        <v>943</v>
      </c>
      <c r="DYP623" s="2" t="s">
        <v>943</v>
      </c>
      <c r="DYQ623" s="2" t="s">
        <v>943</v>
      </c>
      <c r="DYR623" s="2" t="s">
        <v>943</v>
      </c>
      <c r="DYS623" s="2" t="s">
        <v>943</v>
      </c>
      <c r="DYT623" s="2" t="s">
        <v>943</v>
      </c>
      <c r="DYU623" s="2" t="s">
        <v>943</v>
      </c>
      <c r="DYV623" s="2" t="s">
        <v>943</v>
      </c>
      <c r="DYW623" s="2" t="s">
        <v>943</v>
      </c>
      <c r="DYX623" s="2" t="s">
        <v>943</v>
      </c>
      <c r="DYY623" s="2" t="s">
        <v>943</v>
      </c>
      <c r="DYZ623" s="2" t="s">
        <v>943</v>
      </c>
      <c r="DZA623" s="2" t="s">
        <v>943</v>
      </c>
      <c r="DZB623" s="2" t="s">
        <v>943</v>
      </c>
      <c r="DZC623" s="2" t="s">
        <v>943</v>
      </c>
      <c r="DZD623" s="2" t="s">
        <v>943</v>
      </c>
      <c r="DZE623" s="2" t="s">
        <v>943</v>
      </c>
      <c r="DZF623" s="2" t="s">
        <v>943</v>
      </c>
      <c r="DZG623" s="2" t="s">
        <v>943</v>
      </c>
      <c r="DZH623" s="2" t="s">
        <v>943</v>
      </c>
      <c r="DZI623" s="2" t="s">
        <v>943</v>
      </c>
      <c r="DZJ623" s="2" t="s">
        <v>943</v>
      </c>
      <c r="DZK623" s="2" t="s">
        <v>943</v>
      </c>
      <c r="DZL623" s="2" t="s">
        <v>943</v>
      </c>
      <c r="DZM623" s="2" t="s">
        <v>943</v>
      </c>
      <c r="DZN623" s="2" t="s">
        <v>943</v>
      </c>
      <c r="DZO623" s="2" t="s">
        <v>943</v>
      </c>
      <c r="DZP623" s="2" t="s">
        <v>943</v>
      </c>
      <c r="DZQ623" s="2" t="s">
        <v>943</v>
      </c>
      <c r="DZR623" s="2" t="s">
        <v>943</v>
      </c>
      <c r="DZS623" s="2" t="s">
        <v>943</v>
      </c>
      <c r="DZT623" s="2" t="s">
        <v>943</v>
      </c>
      <c r="DZU623" s="2" t="s">
        <v>943</v>
      </c>
      <c r="DZV623" s="2" t="s">
        <v>943</v>
      </c>
      <c r="DZW623" s="2" t="s">
        <v>943</v>
      </c>
      <c r="DZX623" s="2" t="s">
        <v>943</v>
      </c>
      <c r="DZY623" s="2" t="s">
        <v>943</v>
      </c>
      <c r="DZZ623" s="2" t="s">
        <v>943</v>
      </c>
      <c r="EAA623" s="2" t="s">
        <v>943</v>
      </c>
      <c r="EAB623" s="2" t="s">
        <v>943</v>
      </c>
      <c r="EAC623" s="2" t="s">
        <v>943</v>
      </c>
      <c r="EAD623" s="2" t="s">
        <v>943</v>
      </c>
      <c r="EAE623" s="2" t="s">
        <v>943</v>
      </c>
      <c r="EAF623" s="2" t="s">
        <v>943</v>
      </c>
      <c r="EAG623" s="2" t="s">
        <v>943</v>
      </c>
      <c r="EAH623" s="2" t="s">
        <v>943</v>
      </c>
      <c r="EAI623" s="2" t="s">
        <v>943</v>
      </c>
      <c r="EAJ623" s="2" t="s">
        <v>943</v>
      </c>
      <c r="EAK623" s="2" t="s">
        <v>943</v>
      </c>
      <c r="EAL623" s="2" t="s">
        <v>943</v>
      </c>
      <c r="EAM623" s="2" t="s">
        <v>943</v>
      </c>
      <c r="EAN623" s="2" t="s">
        <v>943</v>
      </c>
      <c r="EAO623" s="2" t="s">
        <v>943</v>
      </c>
      <c r="EAP623" s="2" t="s">
        <v>943</v>
      </c>
      <c r="EAQ623" s="2" t="s">
        <v>943</v>
      </c>
      <c r="EAR623" s="2" t="s">
        <v>943</v>
      </c>
      <c r="EAS623" s="2" t="s">
        <v>943</v>
      </c>
      <c r="EAT623" s="2" t="s">
        <v>943</v>
      </c>
      <c r="EAU623" s="2" t="s">
        <v>943</v>
      </c>
      <c r="EAV623" s="2" t="s">
        <v>943</v>
      </c>
      <c r="EAW623" s="2" t="s">
        <v>943</v>
      </c>
      <c r="EAX623" s="2" t="s">
        <v>943</v>
      </c>
      <c r="EAY623" s="2" t="s">
        <v>943</v>
      </c>
      <c r="EAZ623" s="2" t="s">
        <v>943</v>
      </c>
      <c r="EBA623" s="2" t="s">
        <v>943</v>
      </c>
      <c r="EBB623" s="2" t="s">
        <v>943</v>
      </c>
      <c r="EBC623" s="2" t="s">
        <v>943</v>
      </c>
      <c r="EBD623" s="2" t="s">
        <v>943</v>
      </c>
      <c r="EBE623" s="2" t="s">
        <v>943</v>
      </c>
      <c r="EBF623" s="2" t="s">
        <v>943</v>
      </c>
      <c r="EBG623" s="2" t="s">
        <v>943</v>
      </c>
      <c r="EBH623" s="2" t="s">
        <v>943</v>
      </c>
      <c r="EBI623" s="2" t="s">
        <v>943</v>
      </c>
      <c r="EBJ623" s="2" t="s">
        <v>943</v>
      </c>
      <c r="EBK623" s="2" t="s">
        <v>943</v>
      </c>
      <c r="EBL623" s="2" t="s">
        <v>943</v>
      </c>
      <c r="EBM623" s="2" t="s">
        <v>943</v>
      </c>
      <c r="EBN623" s="2" t="s">
        <v>943</v>
      </c>
      <c r="EBO623" s="2" t="s">
        <v>943</v>
      </c>
      <c r="EBP623" s="2" t="s">
        <v>943</v>
      </c>
      <c r="EBQ623" s="2" t="s">
        <v>943</v>
      </c>
      <c r="EBR623" s="2" t="s">
        <v>943</v>
      </c>
      <c r="EBS623" s="2" t="s">
        <v>943</v>
      </c>
      <c r="EBT623" s="2" t="s">
        <v>943</v>
      </c>
      <c r="EBU623" s="2" t="s">
        <v>943</v>
      </c>
      <c r="EBV623" s="2" t="s">
        <v>943</v>
      </c>
      <c r="EBW623" s="2" t="s">
        <v>943</v>
      </c>
      <c r="EBX623" s="2" t="s">
        <v>943</v>
      </c>
      <c r="EBY623" s="2" t="s">
        <v>943</v>
      </c>
      <c r="EBZ623" s="2" t="s">
        <v>943</v>
      </c>
      <c r="ECA623" s="2" t="s">
        <v>943</v>
      </c>
      <c r="ECB623" s="2" t="s">
        <v>943</v>
      </c>
      <c r="ECC623" s="2" t="s">
        <v>943</v>
      </c>
      <c r="ECD623" s="2" t="s">
        <v>943</v>
      </c>
      <c r="ECE623" s="2" t="s">
        <v>943</v>
      </c>
      <c r="ECF623" s="2" t="s">
        <v>943</v>
      </c>
      <c r="ECG623" s="2" t="s">
        <v>943</v>
      </c>
      <c r="ECH623" s="2" t="s">
        <v>943</v>
      </c>
      <c r="ECI623" s="2" t="s">
        <v>943</v>
      </c>
      <c r="ECJ623" s="2" t="s">
        <v>943</v>
      </c>
      <c r="ECK623" s="2" t="s">
        <v>943</v>
      </c>
      <c r="ECL623" s="2" t="s">
        <v>943</v>
      </c>
      <c r="ECM623" s="2" t="s">
        <v>943</v>
      </c>
      <c r="ECN623" s="2" t="s">
        <v>943</v>
      </c>
      <c r="ECO623" s="2" t="s">
        <v>943</v>
      </c>
      <c r="ECP623" s="2" t="s">
        <v>943</v>
      </c>
      <c r="ECQ623" s="2" t="s">
        <v>943</v>
      </c>
      <c r="ECR623" s="2" t="s">
        <v>943</v>
      </c>
      <c r="ECS623" s="2" t="s">
        <v>943</v>
      </c>
      <c r="ECT623" s="2" t="s">
        <v>943</v>
      </c>
      <c r="ECU623" s="2" t="s">
        <v>943</v>
      </c>
      <c r="ECV623" s="2" t="s">
        <v>943</v>
      </c>
      <c r="ECW623" s="2" t="s">
        <v>943</v>
      </c>
      <c r="ECX623" s="2" t="s">
        <v>943</v>
      </c>
      <c r="ECY623" s="2" t="s">
        <v>943</v>
      </c>
      <c r="ECZ623" s="2" t="s">
        <v>943</v>
      </c>
      <c r="EDA623" s="2" t="s">
        <v>943</v>
      </c>
      <c r="EDB623" s="2" t="s">
        <v>943</v>
      </c>
      <c r="EDC623" s="2" t="s">
        <v>943</v>
      </c>
      <c r="EDD623" s="2" t="s">
        <v>943</v>
      </c>
      <c r="EDE623" s="2" t="s">
        <v>943</v>
      </c>
      <c r="EDF623" s="2" t="s">
        <v>943</v>
      </c>
      <c r="EDG623" s="2" t="s">
        <v>943</v>
      </c>
      <c r="EDH623" s="2" t="s">
        <v>943</v>
      </c>
      <c r="EDI623" s="2" t="s">
        <v>943</v>
      </c>
      <c r="EDJ623" s="2" t="s">
        <v>943</v>
      </c>
      <c r="EDK623" s="2" t="s">
        <v>943</v>
      </c>
      <c r="EDL623" s="2" t="s">
        <v>943</v>
      </c>
      <c r="EDM623" s="2" t="s">
        <v>943</v>
      </c>
      <c r="EDN623" s="2" t="s">
        <v>943</v>
      </c>
      <c r="EDO623" s="2" t="s">
        <v>943</v>
      </c>
      <c r="EDP623" s="2" t="s">
        <v>943</v>
      </c>
      <c r="EDQ623" s="2" t="s">
        <v>943</v>
      </c>
      <c r="EDR623" s="2" t="s">
        <v>943</v>
      </c>
      <c r="EDS623" s="2" t="s">
        <v>943</v>
      </c>
      <c r="EDT623" s="2" t="s">
        <v>943</v>
      </c>
      <c r="EDU623" s="2" t="s">
        <v>943</v>
      </c>
      <c r="EDV623" s="2" t="s">
        <v>943</v>
      </c>
      <c r="EDW623" s="2" t="s">
        <v>943</v>
      </c>
      <c r="EDX623" s="2" t="s">
        <v>943</v>
      </c>
      <c r="EDY623" s="2" t="s">
        <v>943</v>
      </c>
      <c r="EDZ623" s="2" t="s">
        <v>943</v>
      </c>
      <c r="EEA623" s="2" t="s">
        <v>943</v>
      </c>
      <c r="EEB623" s="2" t="s">
        <v>943</v>
      </c>
      <c r="EEC623" s="2" t="s">
        <v>943</v>
      </c>
      <c r="EED623" s="2" t="s">
        <v>943</v>
      </c>
      <c r="EEE623" s="2" t="s">
        <v>943</v>
      </c>
      <c r="EEF623" s="2" t="s">
        <v>943</v>
      </c>
      <c r="EEG623" s="2" t="s">
        <v>943</v>
      </c>
      <c r="EEH623" s="2" t="s">
        <v>943</v>
      </c>
      <c r="EEI623" s="2" t="s">
        <v>943</v>
      </c>
      <c r="EEJ623" s="2" t="s">
        <v>943</v>
      </c>
      <c r="EEK623" s="2" t="s">
        <v>943</v>
      </c>
      <c r="EEL623" s="2" t="s">
        <v>943</v>
      </c>
      <c r="EEM623" s="2" t="s">
        <v>943</v>
      </c>
      <c r="EEN623" s="2" t="s">
        <v>943</v>
      </c>
      <c r="EEO623" s="2" t="s">
        <v>943</v>
      </c>
      <c r="EEP623" s="2" t="s">
        <v>943</v>
      </c>
      <c r="EEQ623" s="2" t="s">
        <v>943</v>
      </c>
      <c r="EER623" s="2" t="s">
        <v>943</v>
      </c>
      <c r="EES623" s="2" t="s">
        <v>943</v>
      </c>
      <c r="EET623" s="2" t="s">
        <v>943</v>
      </c>
      <c r="EEU623" s="2" t="s">
        <v>943</v>
      </c>
      <c r="EEV623" s="2" t="s">
        <v>943</v>
      </c>
      <c r="EEW623" s="2" t="s">
        <v>943</v>
      </c>
      <c r="EEX623" s="2" t="s">
        <v>943</v>
      </c>
      <c r="EEY623" s="2" t="s">
        <v>943</v>
      </c>
      <c r="EEZ623" s="2" t="s">
        <v>943</v>
      </c>
      <c r="EFA623" s="2" t="s">
        <v>943</v>
      </c>
      <c r="EFB623" s="2" t="s">
        <v>943</v>
      </c>
      <c r="EFC623" s="2" t="s">
        <v>943</v>
      </c>
      <c r="EFD623" s="2" t="s">
        <v>943</v>
      </c>
      <c r="EFE623" s="2" t="s">
        <v>943</v>
      </c>
      <c r="EFF623" s="2" t="s">
        <v>943</v>
      </c>
      <c r="EFG623" s="2" t="s">
        <v>943</v>
      </c>
      <c r="EFH623" s="2" t="s">
        <v>943</v>
      </c>
      <c r="EFI623" s="2" t="s">
        <v>943</v>
      </c>
      <c r="EFJ623" s="2" t="s">
        <v>943</v>
      </c>
      <c r="EFK623" s="2" t="s">
        <v>943</v>
      </c>
      <c r="EFL623" s="2" t="s">
        <v>943</v>
      </c>
      <c r="EFM623" s="2" t="s">
        <v>943</v>
      </c>
      <c r="EFN623" s="2" t="s">
        <v>943</v>
      </c>
      <c r="EFO623" s="2" t="s">
        <v>943</v>
      </c>
      <c r="EFP623" s="2" t="s">
        <v>943</v>
      </c>
      <c r="EFQ623" s="2" t="s">
        <v>943</v>
      </c>
      <c r="EFR623" s="2" t="s">
        <v>943</v>
      </c>
      <c r="EFS623" s="2" t="s">
        <v>943</v>
      </c>
      <c r="EFT623" s="2" t="s">
        <v>943</v>
      </c>
      <c r="EFU623" s="2" t="s">
        <v>943</v>
      </c>
      <c r="EFV623" s="2" t="s">
        <v>943</v>
      </c>
      <c r="EFW623" s="2" t="s">
        <v>943</v>
      </c>
      <c r="EFX623" s="2" t="s">
        <v>943</v>
      </c>
      <c r="EFY623" s="2" t="s">
        <v>943</v>
      </c>
      <c r="EFZ623" s="2" t="s">
        <v>943</v>
      </c>
      <c r="EGA623" s="2" t="s">
        <v>943</v>
      </c>
      <c r="EGB623" s="2" t="s">
        <v>943</v>
      </c>
      <c r="EGC623" s="2" t="s">
        <v>943</v>
      </c>
      <c r="EGD623" s="2" t="s">
        <v>943</v>
      </c>
      <c r="EGE623" s="2" t="s">
        <v>943</v>
      </c>
      <c r="EGF623" s="2" t="s">
        <v>943</v>
      </c>
      <c r="EGG623" s="2" t="s">
        <v>943</v>
      </c>
      <c r="EGH623" s="2" t="s">
        <v>943</v>
      </c>
      <c r="EGI623" s="2" t="s">
        <v>943</v>
      </c>
      <c r="EGJ623" s="2" t="s">
        <v>943</v>
      </c>
      <c r="EGK623" s="2" t="s">
        <v>943</v>
      </c>
      <c r="EGL623" s="2" t="s">
        <v>943</v>
      </c>
      <c r="EGM623" s="2" t="s">
        <v>943</v>
      </c>
      <c r="EGN623" s="2" t="s">
        <v>943</v>
      </c>
      <c r="EGO623" s="2" t="s">
        <v>943</v>
      </c>
      <c r="EGP623" s="2" t="s">
        <v>943</v>
      </c>
      <c r="EGQ623" s="2" t="s">
        <v>943</v>
      </c>
      <c r="EGR623" s="2" t="s">
        <v>943</v>
      </c>
      <c r="EGS623" s="2" t="s">
        <v>943</v>
      </c>
      <c r="EGT623" s="2" t="s">
        <v>943</v>
      </c>
      <c r="EGU623" s="2" t="s">
        <v>943</v>
      </c>
      <c r="EGV623" s="2" t="s">
        <v>943</v>
      </c>
      <c r="EGW623" s="2" t="s">
        <v>943</v>
      </c>
      <c r="EGX623" s="2" t="s">
        <v>943</v>
      </c>
      <c r="EGY623" s="2" t="s">
        <v>943</v>
      </c>
      <c r="EGZ623" s="2" t="s">
        <v>943</v>
      </c>
      <c r="EHA623" s="2" t="s">
        <v>943</v>
      </c>
      <c r="EHB623" s="2" t="s">
        <v>943</v>
      </c>
      <c r="EHC623" s="2" t="s">
        <v>943</v>
      </c>
      <c r="EHD623" s="2" t="s">
        <v>943</v>
      </c>
      <c r="EHE623" s="2" t="s">
        <v>943</v>
      </c>
      <c r="EHF623" s="2" t="s">
        <v>943</v>
      </c>
      <c r="EHG623" s="2" t="s">
        <v>943</v>
      </c>
      <c r="EHH623" s="2" t="s">
        <v>943</v>
      </c>
      <c r="EHI623" s="2" t="s">
        <v>943</v>
      </c>
      <c r="EHJ623" s="2" t="s">
        <v>943</v>
      </c>
      <c r="EHK623" s="2" t="s">
        <v>943</v>
      </c>
      <c r="EHL623" s="2" t="s">
        <v>943</v>
      </c>
      <c r="EHM623" s="2" t="s">
        <v>943</v>
      </c>
      <c r="EHN623" s="2" t="s">
        <v>943</v>
      </c>
      <c r="EHO623" s="2" t="s">
        <v>943</v>
      </c>
      <c r="EHP623" s="2" t="s">
        <v>943</v>
      </c>
      <c r="EHQ623" s="2" t="s">
        <v>943</v>
      </c>
      <c r="EHR623" s="2" t="s">
        <v>943</v>
      </c>
      <c r="EHS623" s="2" t="s">
        <v>943</v>
      </c>
      <c r="EHT623" s="2" t="s">
        <v>943</v>
      </c>
      <c r="EHU623" s="2" t="s">
        <v>943</v>
      </c>
      <c r="EHV623" s="2" t="s">
        <v>943</v>
      </c>
      <c r="EHW623" s="2" t="s">
        <v>943</v>
      </c>
      <c r="EHX623" s="2" t="s">
        <v>943</v>
      </c>
      <c r="EHY623" s="2" t="s">
        <v>943</v>
      </c>
      <c r="EHZ623" s="2" t="s">
        <v>943</v>
      </c>
      <c r="EIA623" s="2" t="s">
        <v>943</v>
      </c>
      <c r="EIB623" s="2" t="s">
        <v>943</v>
      </c>
      <c r="EIC623" s="2" t="s">
        <v>943</v>
      </c>
      <c r="EID623" s="2" t="s">
        <v>943</v>
      </c>
      <c r="EIE623" s="2" t="s">
        <v>943</v>
      </c>
      <c r="EIF623" s="2" t="s">
        <v>943</v>
      </c>
      <c r="EIG623" s="2" t="s">
        <v>943</v>
      </c>
      <c r="EIH623" s="2" t="s">
        <v>943</v>
      </c>
      <c r="EII623" s="2" t="s">
        <v>943</v>
      </c>
      <c r="EIJ623" s="2" t="s">
        <v>943</v>
      </c>
      <c r="EIK623" s="2" t="s">
        <v>943</v>
      </c>
      <c r="EIL623" s="2" t="s">
        <v>943</v>
      </c>
      <c r="EIM623" s="2" t="s">
        <v>943</v>
      </c>
      <c r="EIN623" s="2" t="s">
        <v>943</v>
      </c>
      <c r="EIO623" s="2" t="s">
        <v>943</v>
      </c>
      <c r="EIP623" s="2" t="s">
        <v>943</v>
      </c>
      <c r="EIQ623" s="2" t="s">
        <v>943</v>
      </c>
      <c r="EIR623" s="2" t="s">
        <v>943</v>
      </c>
      <c r="EIS623" s="2" t="s">
        <v>943</v>
      </c>
      <c r="EIT623" s="2" t="s">
        <v>943</v>
      </c>
      <c r="EIU623" s="2" t="s">
        <v>943</v>
      </c>
      <c r="EIV623" s="2" t="s">
        <v>943</v>
      </c>
      <c r="EIW623" s="2" t="s">
        <v>943</v>
      </c>
      <c r="EIX623" s="2" t="s">
        <v>943</v>
      </c>
      <c r="EIY623" s="2" t="s">
        <v>943</v>
      </c>
      <c r="EIZ623" s="2" t="s">
        <v>943</v>
      </c>
      <c r="EJA623" s="2" t="s">
        <v>943</v>
      </c>
      <c r="EJB623" s="2" t="s">
        <v>943</v>
      </c>
      <c r="EJC623" s="2" t="s">
        <v>943</v>
      </c>
      <c r="EJD623" s="2" t="s">
        <v>943</v>
      </c>
      <c r="EJE623" s="2" t="s">
        <v>943</v>
      </c>
      <c r="EJF623" s="2" t="s">
        <v>943</v>
      </c>
      <c r="EJG623" s="2" t="s">
        <v>943</v>
      </c>
      <c r="EJH623" s="2" t="s">
        <v>943</v>
      </c>
      <c r="EJI623" s="2" t="s">
        <v>943</v>
      </c>
      <c r="EJJ623" s="2" t="s">
        <v>943</v>
      </c>
      <c r="EJK623" s="2" t="s">
        <v>943</v>
      </c>
      <c r="EJL623" s="2" t="s">
        <v>943</v>
      </c>
      <c r="EJM623" s="2" t="s">
        <v>943</v>
      </c>
      <c r="EJN623" s="2" t="s">
        <v>943</v>
      </c>
      <c r="EJO623" s="2" t="s">
        <v>943</v>
      </c>
      <c r="EJP623" s="2" t="s">
        <v>943</v>
      </c>
      <c r="EJQ623" s="2" t="s">
        <v>943</v>
      </c>
      <c r="EJR623" s="2" t="s">
        <v>943</v>
      </c>
      <c r="EJS623" s="2" t="s">
        <v>943</v>
      </c>
      <c r="EJT623" s="2" t="s">
        <v>943</v>
      </c>
      <c r="EJU623" s="2" t="s">
        <v>943</v>
      </c>
      <c r="EJV623" s="2" t="s">
        <v>943</v>
      </c>
      <c r="EJW623" s="2" t="s">
        <v>943</v>
      </c>
      <c r="EJX623" s="2" t="s">
        <v>943</v>
      </c>
      <c r="EJY623" s="2" t="s">
        <v>943</v>
      </c>
      <c r="EJZ623" s="2" t="s">
        <v>943</v>
      </c>
      <c r="EKA623" s="2" t="s">
        <v>943</v>
      </c>
      <c r="EKB623" s="2" t="s">
        <v>943</v>
      </c>
      <c r="EKC623" s="2" t="s">
        <v>943</v>
      </c>
      <c r="EKD623" s="2" t="s">
        <v>943</v>
      </c>
      <c r="EKE623" s="2" t="s">
        <v>943</v>
      </c>
      <c r="EKF623" s="2" t="s">
        <v>943</v>
      </c>
      <c r="EKG623" s="2" t="s">
        <v>943</v>
      </c>
      <c r="EKH623" s="2" t="s">
        <v>943</v>
      </c>
      <c r="EKI623" s="2" t="s">
        <v>943</v>
      </c>
      <c r="EKJ623" s="2" t="s">
        <v>943</v>
      </c>
      <c r="EKK623" s="2" t="s">
        <v>943</v>
      </c>
      <c r="EKL623" s="2" t="s">
        <v>943</v>
      </c>
      <c r="EKM623" s="2" t="s">
        <v>943</v>
      </c>
      <c r="EKN623" s="2" t="s">
        <v>943</v>
      </c>
      <c r="EKO623" s="2" t="s">
        <v>943</v>
      </c>
      <c r="EKP623" s="2" t="s">
        <v>943</v>
      </c>
      <c r="EKQ623" s="2" t="s">
        <v>943</v>
      </c>
      <c r="EKR623" s="2" t="s">
        <v>943</v>
      </c>
      <c r="EKS623" s="2" t="s">
        <v>943</v>
      </c>
      <c r="EKT623" s="2" t="s">
        <v>943</v>
      </c>
      <c r="EKU623" s="2" t="s">
        <v>943</v>
      </c>
      <c r="EKV623" s="2" t="s">
        <v>943</v>
      </c>
      <c r="EKW623" s="2" t="s">
        <v>943</v>
      </c>
      <c r="EKX623" s="2" t="s">
        <v>943</v>
      </c>
      <c r="EKY623" s="2" t="s">
        <v>943</v>
      </c>
      <c r="EKZ623" s="2" t="s">
        <v>943</v>
      </c>
      <c r="ELA623" s="2" t="s">
        <v>943</v>
      </c>
      <c r="ELB623" s="2" t="s">
        <v>943</v>
      </c>
      <c r="ELC623" s="2" t="s">
        <v>943</v>
      </c>
      <c r="ELD623" s="2" t="s">
        <v>943</v>
      </c>
      <c r="ELE623" s="2" t="s">
        <v>943</v>
      </c>
      <c r="ELF623" s="2" t="s">
        <v>943</v>
      </c>
      <c r="ELG623" s="2" t="s">
        <v>943</v>
      </c>
      <c r="ELH623" s="2" t="s">
        <v>943</v>
      </c>
      <c r="ELI623" s="2" t="s">
        <v>943</v>
      </c>
      <c r="ELJ623" s="2" t="s">
        <v>943</v>
      </c>
      <c r="ELK623" s="2" t="s">
        <v>943</v>
      </c>
      <c r="ELL623" s="2" t="s">
        <v>943</v>
      </c>
      <c r="ELM623" s="2" t="s">
        <v>943</v>
      </c>
      <c r="ELN623" s="2" t="s">
        <v>943</v>
      </c>
      <c r="ELO623" s="2" t="s">
        <v>943</v>
      </c>
      <c r="ELP623" s="2" t="s">
        <v>943</v>
      </c>
      <c r="ELQ623" s="2" t="s">
        <v>943</v>
      </c>
      <c r="ELR623" s="2" t="s">
        <v>943</v>
      </c>
      <c r="ELS623" s="2" t="s">
        <v>943</v>
      </c>
      <c r="ELT623" s="2" t="s">
        <v>943</v>
      </c>
      <c r="ELU623" s="2" t="s">
        <v>943</v>
      </c>
      <c r="ELV623" s="2" t="s">
        <v>943</v>
      </c>
      <c r="ELW623" s="2" t="s">
        <v>943</v>
      </c>
      <c r="ELX623" s="2" t="s">
        <v>943</v>
      </c>
      <c r="ELY623" s="2" t="s">
        <v>943</v>
      </c>
      <c r="ELZ623" s="2" t="s">
        <v>943</v>
      </c>
      <c r="EMA623" s="2" t="s">
        <v>943</v>
      </c>
      <c r="EMB623" s="2" t="s">
        <v>943</v>
      </c>
      <c r="EMC623" s="2" t="s">
        <v>943</v>
      </c>
      <c r="EMD623" s="2" t="s">
        <v>943</v>
      </c>
      <c r="EME623" s="2" t="s">
        <v>943</v>
      </c>
      <c r="EMF623" s="2" t="s">
        <v>943</v>
      </c>
      <c r="EMG623" s="2" t="s">
        <v>943</v>
      </c>
      <c r="EMH623" s="2" t="s">
        <v>943</v>
      </c>
      <c r="EMI623" s="2" t="s">
        <v>943</v>
      </c>
      <c r="EMJ623" s="2" t="s">
        <v>943</v>
      </c>
      <c r="EMK623" s="2" t="s">
        <v>943</v>
      </c>
      <c r="EML623" s="2" t="s">
        <v>943</v>
      </c>
      <c r="EMM623" s="2" t="s">
        <v>943</v>
      </c>
      <c r="EMN623" s="2" t="s">
        <v>943</v>
      </c>
      <c r="EMO623" s="2" t="s">
        <v>943</v>
      </c>
      <c r="EMP623" s="2" t="s">
        <v>943</v>
      </c>
      <c r="EMQ623" s="2" t="s">
        <v>943</v>
      </c>
      <c r="EMR623" s="2" t="s">
        <v>943</v>
      </c>
      <c r="EMS623" s="2" t="s">
        <v>943</v>
      </c>
      <c r="EMT623" s="2" t="s">
        <v>943</v>
      </c>
      <c r="EMU623" s="2" t="s">
        <v>943</v>
      </c>
      <c r="EMV623" s="2" t="s">
        <v>943</v>
      </c>
      <c r="EMW623" s="2" t="s">
        <v>943</v>
      </c>
      <c r="EMX623" s="2" t="s">
        <v>943</v>
      </c>
      <c r="EMY623" s="2" t="s">
        <v>943</v>
      </c>
      <c r="EMZ623" s="2" t="s">
        <v>943</v>
      </c>
      <c r="ENA623" s="2" t="s">
        <v>943</v>
      </c>
      <c r="ENB623" s="2" t="s">
        <v>943</v>
      </c>
      <c r="ENC623" s="2" t="s">
        <v>943</v>
      </c>
      <c r="END623" s="2" t="s">
        <v>943</v>
      </c>
      <c r="ENE623" s="2" t="s">
        <v>943</v>
      </c>
      <c r="ENF623" s="2" t="s">
        <v>943</v>
      </c>
      <c r="ENG623" s="2" t="s">
        <v>943</v>
      </c>
      <c r="ENH623" s="2" t="s">
        <v>943</v>
      </c>
      <c r="ENI623" s="2" t="s">
        <v>943</v>
      </c>
      <c r="ENJ623" s="2" t="s">
        <v>943</v>
      </c>
      <c r="ENK623" s="2" t="s">
        <v>943</v>
      </c>
      <c r="ENL623" s="2" t="s">
        <v>943</v>
      </c>
      <c r="ENM623" s="2" t="s">
        <v>943</v>
      </c>
      <c r="ENN623" s="2" t="s">
        <v>943</v>
      </c>
      <c r="ENO623" s="2" t="s">
        <v>943</v>
      </c>
      <c r="ENP623" s="2" t="s">
        <v>943</v>
      </c>
      <c r="ENQ623" s="2" t="s">
        <v>943</v>
      </c>
      <c r="ENR623" s="2" t="s">
        <v>943</v>
      </c>
      <c r="ENS623" s="2" t="s">
        <v>943</v>
      </c>
      <c r="ENT623" s="2" t="s">
        <v>943</v>
      </c>
      <c r="ENU623" s="2" t="s">
        <v>943</v>
      </c>
      <c r="ENV623" s="2" t="s">
        <v>943</v>
      </c>
      <c r="ENW623" s="2" t="s">
        <v>943</v>
      </c>
      <c r="ENX623" s="2" t="s">
        <v>943</v>
      </c>
      <c r="ENY623" s="2" t="s">
        <v>943</v>
      </c>
      <c r="ENZ623" s="2" t="s">
        <v>943</v>
      </c>
      <c r="EOA623" s="2" t="s">
        <v>943</v>
      </c>
      <c r="EOB623" s="2" t="s">
        <v>943</v>
      </c>
      <c r="EOC623" s="2" t="s">
        <v>943</v>
      </c>
      <c r="EOD623" s="2" t="s">
        <v>943</v>
      </c>
      <c r="EOE623" s="2" t="s">
        <v>943</v>
      </c>
      <c r="EOF623" s="2" t="s">
        <v>943</v>
      </c>
      <c r="EOG623" s="2" t="s">
        <v>943</v>
      </c>
      <c r="EOH623" s="2" t="s">
        <v>943</v>
      </c>
      <c r="EOI623" s="2" t="s">
        <v>943</v>
      </c>
      <c r="EOJ623" s="2" t="s">
        <v>943</v>
      </c>
      <c r="EOK623" s="2" t="s">
        <v>943</v>
      </c>
      <c r="EOL623" s="2" t="s">
        <v>943</v>
      </c>
      <c r="EOM623" s="2" t="s">
        <v>943</v>
      </c>
      <c r="EON623" s="2" t="s">
        <v>943</v>
      </c>
      <c r="EOO623" s="2" t="s">
        <v>943</v>
      </c>
      <c r="EOP623" s="2" t="s">
        <v>943</v>
      </c>
      <c r="EOQ623" s="2" t="s">
        <v>943</v>
      </c>
      <c r="EOR623" s="2" t="s">
        <v>943</v>
      </c>
      <c r="EOS623" s="2" t="s">
        <v>943</v>
      </c>
      <c r="EOT623" s="2" t="s">
        <v>943</v>
      </c>
      <c r="EOU623" s="2" t="s">
        <v>943</v>
      </c>
      <c r="EOV623" s="2" t="s">
        <v>943</v>
      </c>
      <c r="EOW623" s="2" t="s">
        <v>943</v>
      </c>
      <c r="EOX623" s="2" t="s">
        <v>943</v>
      </c>
      <c r="EOY623" s="2" t="s">
        <v>943</v>
      </c>
      <c r="EOZ623" s="2" t="s">
        <v>943</v>
      </c>
      <c r="EPA623" s="2" t="s">
        <v>943</v>
      </c>
      <c r="EPB623" s="2" t="s">
        <v>943</v>
      </c>
      <c r="EPC623" s="2" t="s">
        <v>943</v>
      </c>
      <c r="EPD623" s="2" t="s">
        <v>943</v>
      </c>
      <c r="EPE623" s="2" t="s">
        <v>943</v>
      </c>
      <c r="EPF623" s="2" t="s">
        <v>943</v>
      </c>
      <c r="EPG623" s="2" t="s">
        <v>943</v>
      </c>
      <c r="EPH623" s="2" t="s">
        <v>943</v>
      </c>
      <c r="EPI623" s="2" t="s">
        <v>943</v>
      </c>
      <c r="EPJ623" s="2" t="s">
        <v>943</v>
      </c>
      <c r="EPK623" s="2" t="s">
        <v>943</v>
      </c>
      <c r="EPL623" s="2" t="s">
        <v>943</v>
      </c>
      <c r="EPM623" s="2" t="s">
        <v>943</v>
      </c>
      <c r="EPN623" s="2" t="s">
        <v>943</v>
      </c>
      <c r="EPO623" s="2" t="s">
        <v>943</v>
      </c>
      <c r="EPP623" s="2" t="s">
        <v>943</v>
      </c>
      <c r="EPQ623" s="2" t="s">
        <v>943</v>
      </c>
      <c r="EPR623" s="2" t="s">
        <v>943</v>
      </c>
      <c r="EPS623" s="2" t="s">
        <v>943</v>
      </c>
      <c r="EPT623" s="2" t="s">
        <v>943</v>
      </c>
      <c r="EPU623" s="2" t="s">
        <v>943</v>
      </c>
      <c r="EPV623" s="2" t="s">
        <v>943</v>
      </c>
      <c r="EPW623" s="2" t="s">
        <v>943</v>
      </c>
      <c r="EPX623" s="2" t="s">
        <v>943</v>
      </c>
      <c r="EPY623" s="2" t="s">
        <v>943</v>
      </c>
      <c r="EPZ623" s="2" t="s">
        <v>943</v>
      </c>
      <c r="EQA623" s="2" t="s">
        <v>943</v>
      </c>
      <c r="EQB623" s="2" t="s">
        <v>943</v>
      </c>
      <c r="EQC623" s="2" t="s">
        <v>943</v>
      </c>
      <c r="EQD623" s="2" t="s">
        <v>943</v>
      </c>
      <c r="EQE623" s="2" t="s">
        <v>943</v>
      </c>
      <c r="EQF623" s="2" t="s">
        <v>943</v>
      </c>
      <c r="EQG623" s="2" t="s">
        <v>943</v>
      </c>
      <c r="EQH623" s="2" t="s">
        <v>943</v>
      </c>
      <c r="EQI623" s="2" t="s">
        <v>943</v>
      </c>
      <c r="EQJ623" s="2" t="s">
        <v>943</v>
      </c>
      <c r="EQK623" s="2" t="s">
        <v>943</v>
      </c>
      <c r="EQL623" s="2" t="s">
        <v>943</v>
      </c>
      <c r="EQM623" s="2" t="s">
        <v>943</v>
      </c>
      <c r="EQN623" s="2" t="s">
        <v>943</v>
      </c>
      <c r="EQO623" s="2" t="s">
        <v>943</v>
      </c>
      <c r="EQP623" s="2" t="s">
        <v>943</v>
      </c>
      <c r="EQQ623" s="2" t="s">
        <v>943</v>
      </c>
      <c r="EQR623" s="2" t="s">
        <v>943</v>
      </c>
      <c r="EQS623" s="2" t="s">
        <v>943</v>
      </c>
      <c r="EQT623" s="2" t="s">
        <v>943</v>
      </c>
      <c r="EQU623" s="2" t="s">
        <v>943</v>
      </c>
      <c r="EQV623" s="2" t="s">
        <v>943</v>
      </c>
      <c r="EQW623" s="2" t="s">
        <v>943</v>
      </c>
      <c r="EQX623" s="2" t="s">
        <v>943</v>
      </c>
      <c r="EQY623" s="2" t="s">
        <v>943</v>
      </c>
      <c r="EQZ623" s="2" t="s">
        <v>943</v>
      </c>
      <c r="ERA623" s="2" t="s">
        <v>943</v>
      </c>
      <c r="ERB623" s="2" t="s">
        <v>943</v>
      </c>
      <c r="ERC623" s="2" t="s">
        <v>943</v>
      </c>
      <c r="ERD623" s="2" t="s">
        <v>943</v>
      </c>
      <c r="ERE623" s="2" t="s">
        <v>943</v>
      </c>
      <c r="ERF623" s="2" t="s">
        <v>943</v>
      </c>
      <c r="ERG623" s="2" t="s">
        <v>943</v>
      </c>
      <c r="ERH623" s="2" t="s">
        <v>943</v>
      </c>
      <c r="ERI623" s="2" t="s">
        <v>943</v>
      </c>
      <c r="ERJ623" s="2" t="s">
        <v>943</v>
      </c>
      <c r="ERK623" s="2" t="s">
        <v>943</v>
      </c>
      <c r="ERL623" s="2" t="s">
        <v>943</v>
      </c>
      <c r="ERM623" s="2" t="s">
        <v>943</v>
      </c>
      <c r="ERN623" s="2" t="s">
        <v>943</v>
      </c>
      <c r="ERO623" s="2" t="s">
        <v>943</v>
      </c>
      <c r="ERP623" s="2" t="s">
        <v>943</v>
      </c>
      <c r="ERQ623" s="2" t="s">
        <v>943</v>
      </c>
      <c r="ERR623" s="2" t="s">
        <v>943</v>
      </c>
      <c r="ERS623" s="2" t="s">
        <v>943</v>
      </c>
      <c r="ERT623" s="2" t="s">
        <v>943</v>
      </c>
      <c r="ERU623" s="2" t="s">
        <v>943</v>
      </c>
      <c r="ERV623" s="2" t="s">
        <v>943</v>
      </c>
      <c r="ERW623" s="2" t="s">
        <v>943</v>
      </c>
      <c r="ERX623" s="2" t="s">
        <v>943</v>
      </c>
      <c r="ERY623" s="2" t="s">
        <v>943</v>
      </c>
      <c r="ERZ623" s="2" t="s">
        <v>943</v>
      </c>
      <c r="ESA623" s="2" t="s">
        <v>943</v>
      </c>
      <c r="ESB623" s="2" t="s">
        <v>943</v>
      </c>
      <c r="ESC623" s="2" t="s">
        <v>943</v>
      </c>
      <c r="ESD623" s="2" t="s">
        <v>943</v>
      </c>
      <c r="ESE623" s="2" t="s">
        <v>943</v>
      </c>
      <c r="ESF623" s="2" t="s">
        <v>943</v>
      </c>
      <c r="ESG623" s="2" t="s">
        <v>943</v>
      </c>
      <c r="ESH623" s="2" t="s">
        <v>943</v>
      </c>
      <c r="ESI623" s="2" t="s">
        <v>943</v>
      </c>
      <c r="ESJ623" s="2" t="s">
        <v>943</v>
      </c>
      <c r="ESK623" s="2" t="s">
        <v>943</v>
      </c>
      <c r="ESL623" s="2" t="s">
        <v>943</v>
      </c>
      <c r="ESM623" s="2" t="s">
        <v>943</v>
      </c>
      <c r="ESN623" s="2" t="s">
        <v>943</v>
      </c>
      <c r="ESO623" s="2" t="s">
        <v>943</v>
      </c>
      <c r="ESP623" s="2" t="s">
        <v>943</v>
      </c>
      <c r="ESQ623" s="2" t="s">
        <v>943</v>
      </c>
      <c r="ESR623" s="2" t="s">
        <v>943</v>
      </c>
      <c r="ESS623" s="2" t="s">
        <v>943</v>
      </c>
      <c r="EST623" s="2" t="s">
        <v>943</v>
      </c>
      <c r="ESU623" s="2" t="s">
        <v>943</v>
      </c>
      <c r="ESV623" s="2" t="s">
        <v>943</v>
      </c>
      <c r="ESW623" s="2" t="s">
        <v>943</v>
      </c>
      <c r="ESX623" s="2" t="s">
        <v>943</v>
      </c>
      <c r="ESY623" s="2" t="s">
        <v>943</v>
      </c>
      <c r="ESZ623" s="2" t="s">
        <v>943</v>
      </c>
      <c r="ETA623" s="2" t="s">
        <v>943</v>
      </c>
      <c r="ETB623" s="2" t="s">
        <v>943</v>
      </c>
      <c r="ETC623" s="2" t="s">
        <v>943</v>
      </c>
      <c r="ETD623" s="2" t="s">
        <v>943</v>
      </c>
      <c r="ETE623" s="2" t="s">
        <v>943</v>
      </c>
      <c r="ETF623" s="2" t="s">
        <v>943</v>
      </c>
      <c r="ETG623" s="2" t="s">
        <v>943</v>
      </c>
      <c r="ETH623" s="2" t="s">
        <v>943</v>
      </c>
      <c r="ETI623" s="2" t="s">
        <v>943</v>
      </c>
      <c r="ETJ623" s="2" t="s">
        <v>943</v>
      </c>
      <c r="ETK623" s="2" t="s">
        <v>943</v>
      </c>
      <c r="ETL623" s="2" t="s">
        <v>943</v>
      </c>
      <c r="ETM623" s="2" t="s">
        <v>943</v>
      </c>
      <c r="ETN623" s="2" t="s">
        <v>943</v>
      </c>
      <c r="ETO623" s="2" t="s">
        <v>943</v>
      </c>
      <c r="ETP623" s="2" t="s">
        <v>943</v>
      </c>
      <c r="ETQ623" s="2" t="s">
        <v>943</v>
      </c>
      <c r="ETR623" s="2" t="s">
        <v>943</v>
      </c>
      <c r="ETS623" s="2" t="s">
        <v>943</v>
      </c>
      <c r="ETT623" s="2" t="s">
        <v>943</v>
      </c>
      <c r="ETU623" s="2" t="s">
        <v>943</v>
      </c>
      <c r="ETV623" s="2" t="s">
        <v>943</v>
      </c>
      <c r="ETW623" s="2" t="s">
        <v>943</v>
      </c>
      <c r="ETX623" s="2" t="s">
        <v>943</v>
      </c>
      <c r="ETY623" s="2" t="s">
        <v>943</v>
      </c>
      <c r="ETZ623" s="2" t="s">
        <v>943</v>
      </c>
      <c r="EUA623" s="2" t="s">
        <v>943</v>
      </c>
      <c r="EUB623" s="2" t="s">
        <v>943</v>
      </c>
      <c r="EUC623" s="2" t="s">
        <v>943</v>
      </c>
      <c r="EUD623" s="2" t="s">
        <v>943</v>
      </c>
      <c r="EUE623" s="2" t="s">
        <v>943</v>
      </c>
      <c r="EUF623" s="2" t="s">
        <v>943</v>
      </c>
      <c r="EUG623" s="2" t="s">
        <v>943</v>
      </c>
      <c r="EUH623" s="2" t="s">
        <v>943</v>
      </c>
      <c r="EUI623" s="2" t="s">
        <v>943</v>
      </c>
      <c r="EUJ623" s="2" t="s">
        <v>943</v>
      </c>
      <c r="EUK623" s="2" t="s">
        <v>943</v>
      </c>
      <c r="EUL623" s="2" t="s">
        <v>943</v>
      </c>
      <c r="EUM623" s="2" t="s">
        <v>943</v>
      </c>
      <c r="EUN623" s="2" t="s">
        <v>943</v>
      </c>
      <c r="EUO623" s="2" t="s">
        <v>943</v>
      </c>
      <c r="EUP623" s="2" t="s">
        <v>943</v>
      </c>
      <c r="EUQ623" s="2" t="s">
        <v>943</v>
      </c>
      <c r="EUR623" s="2" t="s">
        <v>943</v>
      </c>
      <c r="EUS623" s="2" t="s">
        <v>943</v>
      </c>
      <c r="EUT623" s="2" t="s">
        <v>943</v>
      </c>
      <c r="EUU623" s="2" t="s">
        <v>943</v>
      </c>
      <c r="EUV623" s="2" t="s">
        <v>943</v>
      </c>
      <c r="EUW623" s="2" t="s">
        <v>943</v>
      </c>
      <c r="EUX623" s="2" t="s">
        <v>943</v>
      </c>
      <c r="EUY623" s="2" t="s">
        <v>943</v>
      </c>
      <c r="EUZ623" s="2" t="s">
        <v>943</v>
      </c>
      <c r="EVA623" s="2" t="s">
        <v>943</v>
      </c>
      <c r="EVB623" s="2" t="s">
        <v>943</v>
      </c>
      <c r="EVC623" s="2" t="s">
        <v>943</v>
      </c>
      <c r="EVD623" s="2" t="s">
        <v>943</v>
      </c>
      <c r="EVE623" s="2" t="s">
        <v>943</v>
      </c>
      <c r="EVF623" s="2" t="s">
        <v>943</v>
      </c>
      <c r="EVG623" s="2" t="s">
        <v>943</v>
      </c>
      <c r="EVH623" s="2" t="s">
        <v>943</v>
      </c>
      <c r="EVI623" s="2" t="s">
        <v>943</v>
      </c>
      <c r="EVJ623" s="2" t="s">
        <v>943</v>
      </c>
      <c r="EVK623" s="2" t="s">
        <v>943</v>
      </c>
      <c r="EVL623" s="2" t="s">
        <v>943</v>
      </c>
      <c r="EVM623" s="2" t="s">
        <v>943</v>
      </c>
      <c r="EVN623" s="2" t="s">
        <v>943</v>
      </c>
      <c r="EVO623" s="2" t="s">
        <v>943</v>
      </c>
      <c r="EVP623" s="2" t="s">
        <v>943</v>
      </c>
      <c r="EVQ623" s="2" t="s">
        <v>943</v>
      </c>
      <c r="EVR623" s="2" t="s">
        <v>943</v>
      </c>
      <c r="EVS623" s="2" t="s">
        <v>943</v>
      </c>
      <c r="EVT623" s="2" t="s">
        <v>943</v>
      </c>
      <c r="EVU623" s="2" t="s">
        <v>943</v>
      </c>
      <c r="EVV623" s="2" t="s">
        <v>943</v>
      </c>
      <c r="EVW623" s="2" t="s">
        <v>943</v>
      </c>
      <c r="EVX623" s="2" t="s">
        <v>943</v>
      </c>
      <c r="EVY623" s="2" t="s">
        <v>943</v>
      </c>
      <c r="EVZ623" s="2" t="s">
        <v>943</v>
      </c>
      <c r="EWA623" s="2" t="s">
        <v>943</v>
      </c>
      <c r="EWB623" s="2" t="s">
        <v>943</v>
      </c>
      <c r="EWC623" s="2" t="s">
        <v>943</v>
      </c>
      <c r="EWD623" s="2" t="s">
        <v>943</v>
      </c>
      <c r="EWE623" s="2" t="s">
        <v>943</v>
      </c>
      <c r="EWF623" s="2" t="s">
        <v>943</v>
      </c>
      <c r="EWG623" s="2" t="s">
        <v>943</v>
      </c>
      <c r="EWH623" s="2" t="s">
        <v>943</v>
      </c>
      <c r="EWI623" s="2" t="s">
        <v>943</v>
      </c>
      <c r="EWJ623" s="2" t="s">
        <v>943</v>
      </c>
      <c r="EWK623" s="2" t="s">
        <v>943</v>
      </c>
      <c r="EWL623" s="2" t="s">
        <v>943</v>
      </c>
      <c r="EWM623" s="2" t="s">
        <v>943</v>
      </c>
      <c r="EWN623" s="2" t="s">
        <v>943</v>
      </c>
      <c r="EWO623" s="2" t="s">
        <v>943</v>
      </c>
      <c r="EWP623" s="2" t="s">
        <v>943</v>
      </c>
      <c r="EWQ623" s="2" t="s">
        <v>943</v>
      </c>
      <c r="EWR623" s="2" t="s">
        <v>943</v>
      </c>
      <c r="EWS623" s="2" t="s">
        <v>943</v>
      </c>
      <c r="EWT623" s="2" t="s">
        <v>943</v>
      </c>
      <c r="EWU623" s="2" t="s">
        <v>943</v>
      </c>
      <c r="EWV623" s="2" t="s">
        <v>943</v>
      </c>
      <c r="EWW623" s="2" t="s">
        <v>943</v>
      </c>
      <c r="EWX623" s="2" t="s">
        <v>943</v>
      </c>
      <c r="EWY623" s="2" t="s">
        <v>943</v>
      </c>
      <c r="EWZ623" s="2" t="s">
        <v>943</v>
      </c>
      <c r="EXA623" s="2" t="s">
        <v>943</v>
      </c>
      <c r="EXB623" s="2" t="s">
        <v>943</v>
      </c>
      <c r="EXC623" s="2" t="s">
        <v>943</v>
      </c>
      <c r="EXD623" s="2" t="s">
        <v>943</v>
      </c>
      <c r="EXE623" s="2" t="s">
        <v>943</v>
      </c>
      <c r="EXF623" s="2" t="s">
        <v>943</v>
      </c>
      <c r="EXG623" s="2" t="s">
        <v>943</v>
      </c>
      <c r="EXH623" s="2" t="s">
        <v>943</v>
      </c>
      <c r="EXI623" s="2" t="s">
        <v>943</v>
      </c>
      <c r="EXJ623" s="2" t="s">
        <v>943</v>
      </c>
      <c r="EXK623" s="2" t="s">
        <v>943</v>
      </c>
      <c r="EXL623" s="2" t="s">
        <v>943</v>
      </c>
      <c r="EXM623" s="2" t="s">
        <v>943</v>
      </c>
      <c r="EXN623" s="2" t="s">
        <v>943</v>
      </c>
      <c r="EXO623" s="2" t="s">
        <v>943</v>
      </c>
      <c r="EXP623" s="2" t="s">
        <v>943</v>
      </c>
      <c r="EXQ623" s="2" t="s">
        <v>943</v>
      </c>
      <c r="EXR623" s="2" t="s">
        <v>943</v>
      </c>
      <c r="EXS623" s="2" t="s">
        <v>943</v>
      </c>
      <c r="EXT623" s="2" t="s">
        <v>943</v>
      </c>
      <c r="EXU623" s="2" t="s">
        <v>943</v>
      </c>
      <c r="EXV623" s="2" t="s">
        <v>943</v>
      </c>
      <c r="EXW623" s="2" t="s">
        <v>943</v>
      </c>
      <c r="EXX623" s="2" t="s">
        <v>943</v>
      </c>
      <c r="EXY623" s="2" t="s">
        <v>943</v>
      </c>
      <c r="EXZ623" s="2" t="s">
        <v>943</v>
      </c>
      <c r="EYA623" s="2" t="s">
        <v>943</v>
      </c>
      <c r="EYB623" s="2" t="s">
        <v>943</v>
      </c>
      <c r="EYC623" s="2" t="s">
        <v>943</v>
      </c>
      <c r="EYD623" s="2" t="s">
        <v>943</v>
      </c>
      <c r="EYE623" s="2" t="s">
        <v>943</v>
      </c>
      <c r="EYF623" s="2" t="s">
        <v>943</v>
      </c>
      <c r="EYG623" s="2" t="s">
        <v>943</v>
      </c>
      <c r="EYH623" s="2" t="s">
        <v>943</v>
      </c>
      <c r="EYI623" s="2" t="s">
        <v>943</v>
      </c>
      <c r="EYJ623" s="2" t="s">
        <v>943</v>
      </c>
      <c r="EYK623" s="2" t="s">
        <v>943</v>
      </c>
      <c r="EYL623" s="2" t="s">
        <v>943</v>
      </c>
      <c r="EYM623" s="2" t="s">
        <v>943</v>
      </c>
      <c r="EYN623" s="2" t="s">
        <v>943</v>
      </c>
      <c r="EYO623" s="2" t="s">
        <v>943</v>
      </c>
      <c r="EYP623" s="2" t="s">
        <v>943</v>
      </c>
      <c r="EYQ623" s="2" t="s">
        <v>943</v>
      </c>
      <c r="EYR623" s="2" t="s">
        <v>943</v>
      </c>
      <c r="EYS623" s="2" t="s">
        <v>943</v>
      </c>
      <c r="EYT623" s="2" t="s">
        <v>943</v>
      </c>
      <c r="EYU623" s="2" t="s">
        <v>943</v>
      </c>
      <c r="EYV623" s="2" t="s">
        <v>943</v>
      </c>
      <c r="EYW623" s="2" t="s">
        <v>943</v>
      </c>
      <c r="EYX623" s="2" t="s">
        <v>943</v>
      </c>
      <c r="EYY623" s="2" t="s">
        <v>943</v>
      </c>
      <c r="EYZ623" s="2" t="s">
        <v>943</v>
      </c>
      <c r="EZA623" s="2" t="s">
        <v>943</v>
      </c>
      <c r="EZB623" s="2" t="s">
        <v>943</v>
      </c>
      <c r="EZC623" s="2" t="s">
        <v>943</v>
      </c>
      <c r="EZD623" s="2" t="s">
        <v>943</v>
      </c>
      <c r="EZE623" s="2" t="s">
        <v>943</v>
      </c>
      <c r="EZF623" s="2" t="s">
        <v>943</v>
      </c>
      <c r="EZG623" s="2" t="s">
        <v>943</v>
      </c>
      <c r="EZH623" s="2" t="s">
        <v>943</v>
      </c>
      <c r="EZI623" s="2" t="s">
        <v>943</v>
      </c>
      <c r="EZJ623" s="2" t="s">
        <v>943</v>
      </c>
      <c r="EZK623" s="2" t="s">
        <v>943</v>
      </c>
      <c r="EZL623" s="2" t="s">
        <v>943</v>
      </c>
      <c r="EZM623" s="2" t="s">
        <v>943</v>
      </c>
      <c r="EZN623" s="2" t="s">
        <v>943</v>
      </c>
      <c r="EZO623" s="2" t="s">
        <v>943</v>
      </c>
      <c r="EZP623" s="2" t="s">
        <v>943</v>
      </c>
      <c r="EZQ623" s="2" t="s">
        <v>943</v>
      </c>
      <c r="EZR623" s="2" t="s">
        <v>943</v>
      </c>
      <c r="EZS623" s="2" t="s">
        <v>943</v>
      </c>
      <c r="EZT623" s="2" t="s">
        <v>943</v>
      </c>
      <c r="EZU623" s="2" t="s">
        <v>943</v>
      </c>
      <c r="EZV623" s="2" t="s">
        <v>943</v>
      </c>
      <c r="EZW623" s="2" t="s">
        <v>943</v>
      </c>
      <c r="EZX623" s="2" t="s">
        <v>943</v>
      </c>
      <c r="EZY623" s="2" t="s">
        <v>943</v>
      </c>
      <c r="EZZ623" s="2" t="s">
        <v>943</v>
      </c>
      <c r="FAA623" s="2" t="s">
        <v>943</v>
      </c>
      <c r="FAB623" s="2" t="s">
        <v>943</v>
      </c>
      <c r="FAC623" s="2" t="s">
        <v>943</v>
      </c>
      <c r="FAD623" s="2" t="s">
        <v>943</v>
      </c>
      <c r="FAE623" s="2" t="s">
        <v>943</v>
      </c>
      <c r="FAF623" s="2" t="s">
        <v>943</v>
      </c>
      <c r="FAG623" s="2" t="s">
        <v>943</v>
      </c>
      <c r="FAH623" s="2" t="s">
        <v>943</v>
      </c>
      <c r="FAI623" s="2" t="s">
        <v>943</v>
      </c>
      <c r="FAJ623" s="2" t="s">
        <v>943</v>
      </c>
      <c r="FAK623" s="2" t="s">
        <v>943</v>
      </c>
      <c r="FAL623" s="2" t="s">
        <v>943</v>
      </c>
      <c r="FAM623" s="2" t="s">
        <v>943</v>
      </c>
      <c r="FAN623" s="2" t="s">
        <v>943</v>
      </c>
      <c r="FAO623" s="2" t="s">
        <v>943</v>
      </c>
      <c r="FAP623" s="2" t="s">
        <v>943</v>
      </c>
      <c r="FAQ623" s="2" t="s">
        <v>943</v>
      </c>
      <c r="FAR623" s="2" t="s">
        <v>943</v>
      </c>
      <c r="FAS623" s="2" t="s">
        <v>943</v>
      </c>
      <c r="FAT623" s="2" t="s">
        <v>943</v>
      </c>
      <c r="FAU623" s="2" t="s">
        <v>943</v>
      </c>
      <c r="FAV623" s="2" t="s">
        <v>943</v>
      </c>
      <c r="FAW623" s="2" t="s">
        <v>943</v>
      </c>
      <c r="FAX623" s="2" t="s">
        <v>943</v>
      </c>
      <c r="FAY623" s="2" t="s">
        <v>943</v>
      </c>
      <c r="FAZ623" s="2" t="s">
        <v>943</v>
      </c>
      <c r="FBA623" s="2" t="s">
        <v>943</v>
      </c>
      <c r="FBB623" s="2" t="s">
        <v>943</v>
      </c>
      <c r="FBC623" s="2" t="s">
        <v>943</v>
      </c>
      <c r="FBD623" s="2" t="s">
        <v>943</v>
      </c>
      <c r="FBE623" s="2" t="s">
        <v>943</v>
      </c>
      <c r="FBF623" s="2" t="s">
        <v>943</v>
      </c>
      <c r="FBG623" s="2" t="s">
        <v>943</v>
      </c>
      <c r="FBH623" s="2" t="s">
        <v>943</v>
      </c>
      <c r="FBI623" s="2" t="s">
        <v>943</v>
      </c>
      <c r="FBJ623" s="2" t="s">
        <v>943</v>
      </c>
      <c r="FBK623" s="2" t="s">
        <v>943</v>
      </c>
      <c r="FBL623" s="2" t="s">
        <v>943</v>
      </c>
      <c r="FBM623" s="2" t="s">
        <v>943</v>
      </c>
      <c r="FBN623" s="2" t="s">
        <v>943</v>
      </c>
      <c r="FBO623" s="2" t="s">
        <v>943</v>
      </c>
      <c r="FBP623" s="2" t="s">
        <v>943</v>
      </c>
      <c r="FBQ623" s="2" t="s">
        <v>943</v>
      </c>
      <c r="FBR623" s="2" t="s">
        <v>943</v>
      </c>
      <c r="FBS623" s="2" t="s">
        <v>943</v>
      </c>
      <c r="FBT623" s="2" t="s">
        <v>943</v>
      </c>
      <c r="FBU623" s="2" t="s">
        <v>943</v>
      </c>
      <c r="FBV623" s="2" t="s">
        <v>943</v>
      </c>
      <c r="FBW623" s="2" t="s">
        <v>943</v>
      </c>
      <c r="FBX623" s="2" t="s">
        <v>943</v>
      </c>
      <c r="FBY623" s="2" t="s">
        <v>943</v>
      </c>
      <c r="FBZ623" s="2" t="s">
        <v>943</v>
      </c>
      <c r="FCA623" s="2" t="s">
        <v>943</v>
      </c>
      <c r="FCB623" s="2" t="s">
        <v>943</v>
      </c>
      <c r="FCC623" s="2" t="s">
        <v>943</v>
      </c>
      <c r="FCD623" s="2" t="s">
        <v>943</v>
      </c>
      <c r="FCE623" s="2" t="s">
        <v>943</v>
      </c>
      <c r="FCF623" s="2" t="s">
        <v>943</v>
      </c>
      <c r="FCG623" s="2" t="s">
        <v>943</v>
      </c>
      <c r="FCH623" s="2" t="s">
        <v>943</v>
      </c>
      <c r="FCI623" s="2" t="s">
        <v>943</v>
      </c>
      <c r="FCJ623" s="2" t="s">
        <v>943</v>
      </c>
      <c r="FCK623" s="2" t="s">
        <v>943</v>
      </c>
      <c r="FCL623" s="2" t="s">
        <v>943</v>
      </c>
      <c r="FCM623" s="2" t="s">
        <v>943</v>
      </c>
      <c r="FCN623" s="2" t="s">
        <v>943</v>
      </c>
      <c r="FCO623" s="2" t="s">
        <v>943</v>
      </c>
      <c r="FCP623" s="2" t="s">
        <v>943</v>
      </c>
      <c r="FCQ623" s="2" t="s">
        <v>943</v>
      </c>
      <c r="FCR623" s="2" t="s">
        <v>943</v>
      </c>
      <c r="FCS623" s="2" t="s">
        <v>943</v>
      </c>
      <c r="FCT623" s="2" t="s">
        <v>943</v>
      </c>
      <c r="FCU623" s="2" t="s">
        <v>943</v>
      </c>
      <c r="FCV623" s="2" t="s">
        <v>943</v>
      </c>
      <c r="FCW623" s="2" t="s">
        <v>943</v>
      </c>
      <c r="FCX623" s="2" t="s">
        <v>943</v>
      </c>
      <c r="FCY623" s="2" t="s">
        <v>943</v>
      </c>
      <c r="FCZ623" s="2" t="s">
        <v>943</v>
      </c>
      <c r="FDA623" s="2" t="s">
        <v>943</v>
      </c>
      <c r="FDB623" s="2" t="s">
        <v>943</v>
      </c>
      <c r="FDC623" s="2" t="s">
        <v>943</v>
      </c>
      <c r="FDD623" s="2" t="s">
        <v>943</v>
      </c>
      <c r="FDE623" s="2" t="s">
        <v>943</v>
      </c>
      <c r="FDF623" s="2" t="s">
        <v>943</v>
      </c>
      <c r="FDG623" s="2" t="s">
        <v>943</v>
      </c>
      <c r="FDH623" s="2" t="s">
        <v>943</v>
      </c>
      <c r="FDI623" s="2" t="s">
        <v>943</v>
      </c>
      <c r="FDJ623" s="2" t="s">
        <v>943</v>
      </c>
      <c r="FDK623" s="2" t="s">
        <v>943</v>
      </c>
      <c r="FDL623" s="2" t="s">
        <v>943</v>
      </c>
      <c r="FDM623" s="2" t="s">
        <v>943</v>
      </c>
      <c r="FDN623" s="2" t="s">
        <v>943</v>
      </c>
      <c r="FDO623" s="2" t="s">
        <v>943</v>
      </c>
      <c r="FDP623" s="2" t="s">
        <v>943</v>
      </c>
      <c r="FDQ623" s="2" t="s">
        <v>943</v>
      </c>
      <c r="FDR623" s="2" t="s">
        <v>943</v>
      </c>
      <c r="FDS623" s="2" t="s">
        <v>943</v>
      </c>
      <c r="FDT623" s="2" t="s">
        <v>943</v>
      </c>
      <c r="FDU623" s="2" t="s">
        <v>943</v>
      </c>
      <c r="FDV623" s="2" t="s">
        <v>943</v>
      </c>
      <c r="FDW623" s="2" t="s">
        <v>943</v>
      </c>
      <c r="FDX623" s="2" t="s">
        <v>943</v>
      </c>
      <c r="FDY623" s="2" t="s">
        <v>943</v>
      </c>
      <c r="FDZ623" s="2" t="s">
        <v>943</v>
      </c>
      <c r="FEA623" s="2" t="s">
        <v>943</v>
      </c>
      <c r="FEB623" s="2" t="s">
        <v>943</v>
      </c>
      <c r="FEC623" s="2" t="s">
        <v>943</v>
      </c>
      <c r="FED623" s="2" t="s">
        <v>943</v>
      </c>
      <c r="FEE623" s="2" t="s">
        <v>943</v>
      </c>
      <c r="FEF623" s="2" t="s">
        <v>943</v>
      </c>
      <c r="FEG623" s="2" t="s">
        <v>943</v>
      </c>
      <c r="FEH623" s="2" t="s">
        <v>943</v>
      </c>
      <c r="FEI623" s="2" t="s">
        <v>943</v>
      </c>
      <c r="FEJ623" s="2" t="s">
        <v>943</v>
      </c>
      <c r="FEK623" s="2" t="s">
        <v>943</v>
      </c>
      <c r="FEL623" s="2" t="s">
        <v>943</v>
      </c>
      <c r="FEM623" s="2" t="s">
        <v>943</v>
      </c>
      <c r="FEN623" s="2" t="s">
        <v>943</v>
      </c>
      <c r="FEO623" s="2" t="s">
        <v>943</v>
      </c>
      <c r="FEP623" s="2" t="s">
        <v>943</v>
      </c>
      <c r="FEQ623" s="2" t="s">
        <v>943</v>
      </c>
      <c r="FER623" s="2" t="s">
        <v>943</v>
      </c>
      <c r="FES623" s="2" t="s">
        <v>943</v>
      </c>
      <c r="FET623" s="2" t="s">
        <v>943</v>
      </c>
      <c r="FEU623" s="2" t="s">
        <v>943</v>
      </c>
      <c r="FEV623" s="2" t="s">
        <v>943</v>
      </c>
      <c r="FEW623" s="2" t="s">
        <v>943</v>
      </c>
      <c r="FEX623" s="2" t="s">
        <v>943</v>
      </c>
      <c r="FEY623" s="2" t="s">
        <v>943</v>
      </c>
      <c r="FEZ623" s="2" t="s">
        <v>943</v>
      </c>
      <c r="FFA623" s="2" t="s">
        <v>943</v>
      </c>
      <c r="FFB623" s="2" t="s">
        <v>943</v>
      </c>
      <c r="FFC623" s="2" t="s">
        <v>943</v>
      </c>
      <c r="FFD623" s="2" t="s">
        <v>943</v>
      </c>
      <c r="FFE623" s="2" t="s">
        <v>943</v>
      </c>
      <c r="FFF623" s="2" t="s">
        <v>943</v>
      </c>
      <c r="FFG623" s="2" t="s">
        <v>943</v>
      </c>
      <c r="FFH623" s="2" t="s">
        <v>943</v>
      </c>
      <c r="FFI623" s="2" t="s">
        <v>943</v>
      </c>
      <c r="FFJ623" s="2" t="s">
        <v>943</v>
      </c>
      <c r="FFK623" s="2" t="s">
        <v>943</v>
      </c>
      <c r="FFL623" s="2" t="s">
        <v>943</v>
      </c>
      <c r="FFM623" s="2" t="s">
        <v>943</v>
      </c>
      <c r="FFN623" s="2" t="s">
        <v>943</v>
      </c>
      <c r="FFO623" s="2" t="s">
        <v>943</v>
      </c>
      <c r="FFP623" s="2" t="s">
        <v>943</v>
      </c>
      <c r="FFQ623" s="2" t="s">
        <v>943</v>
      </c>
      <c r="FFR623" s="2" t="s">
        <v>943</v>
      </c>
      <c r="FFS623" s="2" t="s">
        <v>943</v>
      </c>
      <c r="FFT623" s="2" t="s">
        <v>943</v>
      </c>
      <c r="FFU623" s="2" t="s">
        <v>943</v>
      </c>
      <c r="FFV623" s="2" t="s">
        <v>943</v>
      </c>
      <c r="FFW623" s="2" t="s">
        <v>943</v>
      </c>
      <c r="FFX623" s="2" t="s">
        <v>943</v>
      </c>
      <c r="FFY623" s="2" t="s">
        <v>943</v>
      </c>
      <c r="FFZ623" s="2" t="s">
        <v>943</v>
      </c>
      <c r="FGA623" s="2" t="s">
        <v>943</v>
      </c>
      <c r="FGB623" s="2" t="s">
        <v>943</v>
      </c>
      <c r="FGC623" s="2" t="s">
        <v>943</v>
      </c>
      <c r="FGD623" s="2" t="s">
        <v>943</v>
      </c>
      <c r="FGE623" s="2" t="s">
        <v>943</v>
      </c>
      <c r="FGF623" s="2" t="s">
        <v>943</v>
      </c>
      <c r="FGG623" s="2" t="s">
        <v>943</v>
      </c>
      <c r="FGH623" s="2" t="s">
        <v>943</v>
      </c>
      <c r="FGI623" s="2" t="s">
        <v>943</v>
      </c>
      <c r="FGJ623" s="2" t="s">
        <v>943</v>
      </c>
      <c r="FGK623" s="2" t="s">
        <v>943</v>
      </c>
      <c r="FGL623" s="2" t="s">
        <v>943</v>
      </c>
      <c r="FGM623" s="2" t="s">
        <v>943</v>
      </c>
      <c r="FGN623" s="2" t="s">
        <v>943</v>
      </c>
      <c r="FGO623" s="2" t="s">
        <v>943</v>
      </c>
      <c r="FGP623" s="2" t="s">
        <v>943</v>
      </c>
      <c r="FGQ623" s="2" t="s">
        <v>943</v>
      </c>
      <c r="FGR623" s="2" t="s">
        <v>943</v>
      </c>
      <c r="FGS623" s="2" t="s">
        <v>943</v>
      </c>
      <c r="FGT623" s="2" t="s">
        <v>943</v>
      </c>
      <c r="FGU623" s="2" t="s">
        <v>943</v>
      </c>
      <c r="FGV623" s="2" t="s">
        <v>943</v>
      </c>
      <c r="FGW623" s="2" t="s">
        <v>943</v>
      </c>
      <c r="FGX623" s="2" t="s">
        <v>943</v>
      </c>
      <c r="FGY623" s="2" t="s">
        <v>943</v>
      </c>
      <c r="FGZ623" s="2" t="s">
        <v>943</v>
      </c>
      <c r="FHA623" s="2" t="s">
        <v>943</v>
      </c>
      <c r="FHB623" s="2" t="s">
        <v>943</v>
      </c>
      <c r="FHC623" s="2" t="s">
        <v>943</v>
      </c>
      <c r="FHD623" s="2" t="s">
        <v>943</v>
      </c>
      <c r="FHE623" s="2" t="s">
        <v>943</v>
      </c>
      <c r="FHF623" s="2" t="s">
        <v>943</v>
      </c>
      <c r="FHG623" s="2" t="s">
        <v>943</v>
      </c>
      <c r="FHH623" s="2" t="s">
        <v>943</v>
      </c>
      <c r="FHI623" s="2" t="s">
        <v>943</v>
      </c>
      <c r="FHJ623" s="2" t="s">
        <v>943</v>
      </c>
      <c r="FHK623" s="2" t="s">
        <v>943</v>
      </c>
      <c r="FHL623" s="2" t="s">
        <v>943</v>
      </c>
      <c r="FHM623" s="2" t="s">
        <v>943</v>
      </c>
      <c r="FHN623" s="2" t="s">
        <v>943</v>
      </c>
      <c r="FHO623" s="2" t="s">
        <v>943</v>
      </c>
      <c r="FHP623" s="2" t="s">
        <v>943</v>
      </c>
      <c r="FHQ623" s="2" t="s">
        <v>943</v>
      </c>
      <c r="FHR623" s="2" t="s">
        <v>943</v>
      </c>
      <c r="FHS623" s="2" t="s">
        <v>943</v>
      </c>
      <c r="FHT623" s="2" t="s">
        <v>943</v>
      </c>
      <c r="FHU623" s="2" t="s">
        <v>943</v>
      </c>
      <c r="FHV623" s="2" t="s">
        <v>943</v>
      </c>
      <c r="FHW623" s="2" t="s">
        <v>943</v>
      </c>
      <c r="FHX623" s="2" t="s">
        <v>943</v>
      </c>
      <c r="FHY623" s="2" t="s">
        <v>943</v>
      </c>
      <c r="FHZ623" s="2" t="s">
        <v>943</v>
      </c>
      <c r="FIA623" s="2" t="s">
        <v>943</v>
      </c>
      <c r="FIB623" s="2" t="s">
        <v>943</v>
      </c>
      <c r="FIC623" s="2" t="s">
        <v>943</v>
      </c>
      <c r="FID623" s="2" t="s">
        <v>943</v>
      </c>
      <c r="FIE623" s="2" t="s">
        <v>943</v>
      </c>
      <c r="FIF623" s="2" t="s">
        <v>943</v>
      </c>
      <c r="FIG623" s="2" t="s">
        <v>943</v>
      </c>
      <c r="FIH623" s="2" t="s">
        <v>943</v>
      </c>
      <c r="FII623" s="2" t="s">
        <v>943</v>
      </c>
      <c r="FIJ623" s="2" t="s">
        <v>943</v>
      </c>
      <c r="FIK623" s="2" t="s">
        <v>943</v>
      </c>
      <c r="FIL623" s="2" t="s">
        <v>943</v>
      </c>
      <c r="FIM623" s="2" t="s">
        <v>943</v>
      </c>
      <c r="FIN623" s="2" t="s">
        <v>943</v>
      </c>
      <c r="FIO623" s="2" t="s">
        <v>943</v>
      </c>
      <c r="FIP623" s="2" t="s">
        <v>943</v>
      </c>
      <c r="FIQ623" s="2" t="s">
        <v>943</v>
      </c>
      <c r="FIR623" s="2" t="s">
        <v>943</v>
      </c>
      <c r="FIS623" s="2" t="s">
        <v>943</v>
      </c>
      <c r="FIT623" s="2" t="s">
        <v>943</v>
      </c>
      <c r="FIU623" s="2" t="s">
        <v>943</v>
      </c>
      <c r="FIV623" s="2" t="s">
        <v>943</v>
      </c>
      <c r="FIW623" s="2" t="s">
        <v>943</v>
      </c>
      <c r="FIX623" s="2" t="s">
        <v>943</v>
      </c>
      <c r="FIY623" s="2" t="s">
        <v>943</v>
      </c>
      <c r="FIZ623" s="2" t="s">
        <v>943</v>
      </c>
      <c r="FJA623" s="2" t="s">
        <v>943</v>
      </c>
      <c r="FJB623" s="2" t="s">
        <v>943</v>
      </c>
      <c r="FJC623" s="2" t="s">
        <v>943</v>
      </c>
      <c r="FJD623" s="2" t="s">
        <v>943</v>
      </c>
      <c r="FJE623" s="2" t="s">
        <v>943</v>
      </c>
      <c r="FJF623" s="2" t="s">
        <v>943</v>
      </c>
      <c r="FJG623" s="2" t="s">
        <v>943</v>
      </c>
      <c r="FJH623" s="2" t="s">
        <v>943</v>
      </c>
      <c r="FJI623" s="2" t="s">
        <v>943</v>
      </c>
      <c r="FJJ623" s="2" t="s">
        <v>943</v>
      </c>
      <c r="FJK623" s="2" t="s">
        <v>943</v>
      </c>
      <c r="FJL623" s="2" t="s">
        <v>943</v>
      </c>
      <c r="FJM623" s="2" t="s">
        <v>943</v>
      </c>
      <c r="FJN623" s="2" t="s">
        <v>943</v>
      </c>
      <c r="FJO623" s="2" t="s">
        <v>943</v>
      </c>
      <c r="FJP623" s="2" t="s">
        <v>943</v>
      </c>
      <c r="FJQ623" s="2" t="s">
        <v>943</v>
      </c>
      <c r="FJR623" s="2" t="s">
        <v>943</v>
      </c>
      <c r="FJS623" s="2" t="s">
        <v>943</v>
      </c>
      <c r="FJT623" s="2" t="s">
        <v>943</v>
      </c>
      <c r="FJU623" s="2" t="s">
        <v>943</v>
      </c>
      <c r="FJV623" s="2" t="s">
        <v>943</v>
      </c>
      <c r="FJW623" s="2" t="s">
        <v>943</v>
      </c>
      <c r="FJX623" s="2" t="s">
        <v>943</v>
      </c>
      <c r="FJY623" s="2" t="s">
        <v>943</v>
      </c>
      <c r="FJZ623" s="2" t="s">
        <v>943</v>
      </c>
      <c r="FKA623" s="2" t="s">
        <v>943</v>
      </c>
      <c r="FKB623" s="2" t="s">
        <v>943</v>
      </c>
      <c r="FKC623" s="2" t="s">
        <v>943</v>
      </c>
      <c r="FKD623" s="2" t="s">
        <v>943</v>
      </c>
      <c r="FKE623" s="2" t="s">
        <v>943</v>
      </c>
      <c r="FKF623" s="2" t="s">
        <v>943</v>
      </c>
      <c r="FKG623" s="2" t="s">
        <v>943</v>
      </c>
      <c r="FKH623" s="2" t="s">
        <v>943</v>
      </c>
      <c r="FKI623" s="2" t="s">
        <v>943</v>
      </c>
      <c r="FKJ623" s="2" t="s">
        <v>943</v>
      </c>
      <c r="FKK623" s="2" t="s">
        <v>943</v>
      </c>
      <c r="FKL623" s="2" t="s">
        <v>943</v>
      </c>
      <c r="FKM623" s="2" t="s">
        <v>943</v>
      </c>
      <c r="FKN623" s="2" t="s">
        <v>943</v>
      </c>
      <c r="FKO623" s="2" t="s">
        <v>943</v>
      </c>
      <c r="FKP623" s="2" t="s">
        <v>943</v>
      </c>
      <c r="FKQ623" s="2" t="s">
        <v>943</v>
      </c>
      <c r="FKR623" s="2" t="s">
        <v>943</v>
      </c>
      <c r="FKS623" s="2" t="s">
        <v>943</v>
      </c>
      <c r="FKT623" s="2" t="s">
        <v>943</v>
      </c>
      <c r="FKU623" s="2" t="s">
        <v>943</v>
      </c>
      <c r="FKV623" s="2" t="s">
        <v>943</v>
      </c>
      <c r="FKW623" s="2" t="s">
        <v>943</v>
      </c>
      <c r="FKX623" s="2" t="s">
        <v>943</v>
      </c>
      <c r="FKY623" s="2" t="s">
        <v>943</v>
      </c>
      <c r="FKZ623" s="2" t="s">
        <v>943</v>
      </c>
      <c r="FLA623" s="2" t="s">
        <v>943</v>
      </c>
      <c r="FLB623" s="2" t="s">
        <v>943</v>
      </c>
      <c r="FLC623" s="2" t="s">
        <v>943</v>
      </c>
      <c r="FLD623" s="2" t="s">
        <v>943</v>
      </c>
      <c r="FLE623" s="2" t="s">
        <v>943</v>
      </c>
      <c r="FLF623" s="2" t="s">
        <v>943</v>
      </c>
      <c r="FLG623" s="2" t="s">
        <v>943</v>
      </c>
      <c r="FLH623" s="2" t="s">
        <v>943</v>
      </c>
      <c r="FLI623" s="2" t="s">
        <v>943</v>
      </c>
      <c r="FLJ623" s="2" t="s">
        <v>943</v>
      </c>
      <c r="FLK623" s="2" t="s">
        <v>943</v>
      </c>
      <c r="FLL623" s="2" t="s">
        <v>943</v>
      </c>
      <c r="FLM623" s="2" t="s">
        <v>943</v>
      </c>
      <c r="FLN623" s="2" t="s">
        <v>943</v>
      </c>
      <c r="FLO623" s="2" t="s">
        <v>943</v>
      </c>
      <c r="FLP623" s="2" t="s">
        <v>943</v>
      </c>
      <c r="FLQ623" s="2" t="s">
        <v>943</v>
      </c>
      <c r="FLR623" s="2" t="s">
        <v>943</v>
      </c>
      <c r="FLS623" s="2" t="s">
        <v>943</v>
      </c>
      <c r="FLT623" s="2" t="s">
        <v>943</v>
      </c>
      <c r="FLU623" s="2" t="s">
        <v>943</v>
      </c>
      <c r="FLV623" s="2" t="s">
        <v>943</v>
      </c>
      <c r="FLW623" s="2" t="s">
        <v>943</v>
      </c>
      <c r="FLX623" s="2" t="s">
        <v>943</v>
      </c>
      <c r="FLY623" s="2" t="s">
        <v>943</v>
      </c>
      <c r="FLZ623" s="2" t="s">
        <v>943</v>
      </c>
      <c r="FMA623" s="2" t="s">
        <v>943</v>
      </c>
      <c r="FMB623" s="2" t="s">
        <v>943</v>
      </c>
      <c r="FMC623" s="2" t="s">
        <v>943</v>
      </c>
      <c r="FMD623" s="2" t="s">
        <v>943</v>
      </c>
      <c r="FME623" s="2" t="s">
        <v>943</v>
      </c>
      <c r="FMF623" s="2" t="s">
        <v>943</v>
      </c>
      <c r="FMG623" s="2" t="s">
        <v>943</v>
      </c>
      <c r="FMH623" s="2" t="s">
        <v>943</v>
      </c>
      <c r="FMI623" s="2" t="s">
        <v>943</v>
      </c>
      <c r="FMJ623" s="2" t="s">
        <v>943</v>
      </c>
      <c r="FMK623" s="2" t="s">
        <v>943</v>
      </c>
      <c r="FML623" s="2" t="s">
        <v>943</v>
      </c>
      <c r="FMM623" s="2" t="s">
        <v>943</v>
      </c>
      <c r="FMN623" s="2" t="s">
        <v>943</v>
      </c>
      <c r="FMO623" s="2" t="s">
        <v>943</v>
      </c>
      <c r="FMP623" s="2" t="s">
        <v>943</v>
      </c>
      <c r="FMQ623" s="2" t="s">
        <v>943</v>
      </c>
      <c r="FMR623" s="2" t="s">
        <v>943</v>
      </c>
      <c r="FMS623" s="2" t="s">
        <v>943</v>
      </c>
      <c r="FMT623" s="2" t="s">
        <v>943</v>
      </c>
      <c r="FMU623" s="2" t="s">
        <v>943</v>
      </c>
      <c r="FMV623" s="2" t="s">
        <v>943</v>
      </c>
      <c r="FMW623" s="2" t="s">
        <v>943</v>
      </c>
      <c r="FMX623" s="2" t="s">
        <v>943</v>
      </c>
      <c r="FMY623" s="2" t="s">
        <v>943</v>
      </c>
      <c r="FMZ623" s="2" t="s">
        <v>943</v>
      </c>
      <c r="FNA623" s="2" t="s">
        <v>943</v>
      </c>
      <c r="FNB623" s="2" t="s">
        <v>943</v>
      </c>
      <c r="FNC623" s="2" t="s">
        <v>943</v>
      </c>
      <c r="FND623" s="2" t="s">
        <v>943</v>
      </c>
      <c r="FNE623" s="2" t="s">
        <v>943</v>
      </c>
      <c r="FNF623" s="2" t="s">
        <v>943</v>
      </c>
      <c r="FNG623" s="2" t="s">
        <v>943</v>
      </c>
      <c r="FNH623" s="2" t="s">
        <v>943</v>
      </c>
      <c r="FNI623" s="2" t="s">
        <v>943</v>
      </c>
      <c r="FNJ623" s="2" t="s">
        <v>943</v>
      </c>
      <c r="FNK623" s="2" t="s">
        <v>943</v>
      </c>
      <c r="FNL623" s="2" t="s">
        <v>943</v>
      </c>
      <c r="FNM623" s="2" t="s">
        <v>943</v>
      </c>
      <c r="FNN623" s="2" t="s">
        <v>943</v>
      </c>
      <c r="FNO623" s="2" t="s">
        <v>943</v>
      </c>
      <c r="FNP623" s="2" t="s">
        <v>943</v>
      </c>
      <c r="FNQ623" s="2" t="s">
        <v>943</v>
      </c>
      <c r="FNR623" s="2" t="s">
        <v>943</v>
      </c>
      <c r="FNS623" s="2" t="s">
        <v>943</v>
      </c>
      <c r="FNT623" s="2" t="s">
        <v>943</v>
      </c>
      <c r="FNU623" s="2" t="s">
        <v>943</v>
      </c>
      <c r="FNV623" s="2" t="s">
        <v>943</v>
      </c>
      <c r="FNW623" s="2" t="s">
        <v>943</v>
      </c>
      <c r="FNX623" s="2" t="s">
        <v>943</v>
      </c>
      <c r="FNY623" s="2" t="s">
        <v>943</v>
      </c>
      <c r="FNZ623" s="2" t="s">
        <v>943</v>
      </c>
      <c r="FOA623" s="2" t="s">
        <v>943</v>
      </c>
      <c r="FOB623" s="2" t="s">
        <v>943</v>
      </c>
      <c r="FOC623" s="2" t="s">
        <v>943</v>
      </c>
      <c r="FOD623" s="2" t="s">
        <v>943</v>
      </c>
      <c r="FOE623" s="2" t="s">
        <v>943</v>
      </c>
      <c r="FOF623" s="2" t="s">
        <v>943</v>
      </c>
      <c r="FOG623" s="2" t="s">
        <v>943</v>
      </c>
      <c r="FOH623" s="2" t="s">
        <v>943</v>
      </c>
      <c r="FOI623" s="2" t="s">
        <v>943</v>
      </c>
      <c r="FOJ623" s="2" t="s">
        <v>943</v>
      </c>
      <c r="FOK623" s="2" t="s">
        <v>943</v>
      </c>
      <c r="FOL623" s="2" t="s">
        <v>943</v>
      </c>
      <c r="FOM623" s="2" t="s">
        <v>943</v>
      </c>
      <c r="FON623" s="2" t="s">
        <v>943</v>
      </c>
      <c r="FOO623" s="2" t="s">
        <v>943</v>
      </c>
      <c r="FOP623" s="2" t="s">
        <v>943</v>
      </c>
      <c r="FOQ623" s="2" t="s">
        <v>943</v>
      </c>
      <c r="FOR623" s="2" t="s">
        <v>943</v>
      </c>
      <c r="FOS623" s="2" t="s">
        <v>943</v>
      </c>
      <c r="FOT623" s="2" t="s">
        <v>943</v>
      </c>
      <c r="FOU623" s="2" t="s">
        <v>943</v>
      </c>
      <c r="FOV623" s="2" t="s">
        <v>943</v>
      </c>
      <c r="FOW623" s="2" t="s">
        <v>943</v>
      </c>
      <c r="FOX623" s="2" t="s">
        <v>943</v>
      </c>
      <c r="FOY623" s="2" t="s">
        <v>943</v>
      </c>
      <c r="FOZ623" s="2" t="s">
        <v>943</v>
      </c>
      <c r="FPA623" s="2" t="s">
        <v>943</v>
      </c>
      <c r="FPB623" s="2" t="s">
        <v>943</v>
      </c>
      <c r="FPC623" s="2" t="s">
        <v>943</v>
      </c>
      <c r="FPD623" s="2" t="s">
        <v>943</v>
      </c>
      <c r="FPE623" s="2" t="s">
        <v>943</v>
      </c>
      <c r="FPF623" s="2" t="s">
        <v>943</v>
      </c>
      <c r="FPG623" s="2" t="s">
        <v>943</v>
      </c>
      <c r="FPH623" s="2" t="s">
        <v>943</v>
      </c>
      <c r="FPI623" s="2" t="s">
        <v>943</v>
      </c>
      <c r="FPJ623" s="2" t="s">
        <v>943</v>
      </c>
      <c r="FPK623" s="2" t="s">
        <v>943</v>
      </c>
      <c r="FPL623" s="2" t="s">
        <v>943</v>
      </c>
      <c r="FPM623" s="2" t="s">
        <v>943</v>
      </c>
      <c r="FPN623" s="2" t="s">
        <v>943</v>
      </c>
      <c r="FPO623" s="2" t="s">
        <v>943</v>
      </c>
      <c r="FPP623" s="2" t="s">
        <v>943</v>
      </c>
      <c r="FPQ623" s="2" t="s">
        <v>943</v>
      </c>
      <c r="FPR623" s="2" t="s">
        <v>943</v>
      </c>
      <c r="FPS623" s="2" t="s">
        <v>943</v>
      </c>
      <c r="FPT623" s="2" t="s">
        <v>943</v>
      </c>
      <c r="FPU623" s="2" t="s">
        <v>943</v>
      </c>
      <c r="FPV623" s="2" t="s">
        <v>943</v>
      </c>
      <c r="FPW623" s="2" t="s">
        <v>943</v>
      </c>
      <c r="FPX623" s="2" t="s">
        <v>943</v>
      </c>
      <c r="FPY623" s="2" t="s">
        <v>943</v>
      </c>
      <c r="FPZ623" s="2" t="s">
        <v>943</v>
      </c>
      <c r="FQA623" s="2" t="s">
        <v>943</v>
      </c>
      <c r="FQB623" s="2" t="s">
        <v>943</v>
      </c>
      <c r="FQC623" s="2" t="s">
        <v>943</v>
      </c>
      <c r="FQD623" s="2" t="s">
        <v>943</v>
      </c>
      <c r="FQE623" s="2" t="s">
        <v>943</v>
      </c>
      <c r="FQF623" s="2" t="s">
        <v>943</v>
      </c>
      <c r="FQG623" s="2" t="s">
        <v>943</v>
      </c>
      <c r="FQH623" s="2" t="s">
        <v>943</v>
      </c>
      <c r="FQI623" s="2" t="s">
        <v>943</v>
      </c>
      <c r="FQJ623" s="2" t="s">
        <v>943</v>
      </c>
      <c r="FQK623" s="2" t="s">
        <v>943</v>
      </c>
      <c r="FQL623" s="2" t="s">
        <v>943</v>
      </c>
      <c r="FQM623" s="2" t="s">
        <v>943</v>
      </c>
      <c r="FQN623" s="2" t="s">
        <v>943</v>
      </c>
      <c r="FQO623" s="2" t="s">
        <v>943</v>
      </c>
      <c r="FQP623" s="2" t="s">
        <v>943</v>
      </c>
      <c r="FQQ623" s="2" t="s">
        <v>943</v>
      </c>
      <c r="FQR623" s="2" t="s">
        <v>943</v>
      </c>
      <c r="FQS623" s="2" t="s">
        <v>943</v>
      </c>
      <c r="FQT623" s="2" t="s">
        <v>943</v>
      </c>
      <c r="FQU623" s="2" t="s">
        <v>943</v>
      </c>
      <c r="FQV623" s="2" t="s">
        <v>943</v>
      </c>
      <c r="FQW623" s="2" t="s">
        <v>943</v>
      </c>
      <c r="FQX623" s="2" t="s">
        <v>943</v>
      </c>
      <c r="FQY623" s="2" t="s">
        <v>943</v>
      </c>
      <c r="FQZ623" s="2" t="s">
        <v>943</v>
      </c>
      <c r="FRA623" s="2" t="s">
        <v>943</v>
      </c>
      <c r="FRB623" s="2" t="s">
        <v>943</v>
      </c>
      <c r="FRC623" s="2" t="s">
        <v>943</v>
      </c>
      <c r="FRD623" s="2" t="s">
        <v>943</v>
      </c>
      <c r="FRE623" s="2" t="s">
        <v>943</v>
      </c>
      <c r="FRF623" s="2" t="s">
        <v>943</v>
      </c>
      <c r="FRG623" s="2" t="s">
        <v>943</v>
      </c>
      <c r="FRH623" s="2" t="s">
        <v>943</v>
      </c>
      <c r="FRI623" s="2" t="s">
        <v>943</v>
      </c>
      <c r="FRJ623" s="2" t="s">
        <v>943</v>
      </c>
      <c r="FRK623" s="2" t="s">
        <v>943</v>
      </c>
      <c r="FRL623" s="2" t="s">
        <v>943</v>
      </c>
      <c r="FRM623" s="2" t="s">
        <v>943</v>
      </c>
      <c r="FRN623" s="2" t="s">
        <v>943</v>
      </c>
      <c r="FRO623" s="2" t="s">
        <v>943</v>
      </c>
      <c r="FRP623" s="2" t="s">
        <v>943</v>
      </c>
      <c r="FRQ623" s="2" t="s">
        <v>943</v>
      </c>
      <c r="FRR623" s="2" t="s">
        <v>943</v>
      </c>
      <c r="FRS623" s="2" t="s">
        <v>943</v>
      </c>
      <c r="FRT623" s="2" t="s">
        <v>943</v>
      </c>
      <c r="FRU623" s="2" t="s">
        <v>943</v>
      </c>
      <c r="FRV623" s="2" t="s">
        <v>943</v>
      </c>
      <c r="FRW623" s="2" t="s">
        <v>943</v>
      </c>
      <c r="FRX623" s="2" t="s">
        <v>943</v>
      </c>
      <c r="FRY623" s="2" t="s">
        <v>943</v>
      </c>
      <c r="FRZ623" s="2" t="s">
        <v>943</v>
      </c>
      <c r="FSA623" s="2" t="s">
        <v>943</v>
      </c>
      <c r="FSB623" s="2" t="s">
        <v>943</v>
      </c>
      <c r="FSC623" s="2" t="s">
        <v>943</v>
      </c>
      <c r="FSD623" s="2" t="s">
        <v>943</v>
      </c>
      <c r="FSE623" s="2" t="s">
        <v>943</v>
      </c>
      <c r="FSF623" s="2" t="s">
        <v>943</v>
      </c>
      <c r="FSG623" s="2" t="s">
        <v>943</v>
      </c>
      <c r="FSH623" s="2" t="s">
        <v>943</v>
      </c>
      <c r="FSI623" s="2" t="s">
        <v>943</v>
      </c>
      <c r="FSJ623" s="2" t="s">
        <v>943</v>
      </c>
      <c r="FSK623" s="2" t="s">
        <v>943</v>
      </c>
      <c r="FSL623" s="2" t="s">
        <v>943</v>
      </c>
      <c r="FSM623" s="2" t="s">
        <v>943</v>
      </c>
      <c r="FSN623" s="2" t="s">
        <v>943</v>
      </c>
      <c r="FSO623" s="2" t="s">
        <v>943</v>
      </c>
      <c r="FSP623" s="2" t="s">
        <v>943</v>
      </c>
      <c r="FSQ623" s="2" t="s">
        <v>943</v>
      </c>
      <c r="FSR623" s="2" t="s">
        <v>943</v>
      </c>
      <c r="FSS623" s="2" t="s">
        <v>943</v>
      </c>
      <c r="FST623" s="2" t="s">
        <v>943</v>
      </c>
      <c r="FSU623" s="2" t="s">
        <v>943</v>
      </c>
      <c r="FSV623" s="2" t="s">
        <v>943</v>
      </c>
      <c r="FSW623" s="2" t="s">
        <v>943</v>
      </c>
      <c r="FSX623" s="2" t="s">
        <v>943</v>
      </c>
      <c r="FSY623" s="2" t="s">
        <v>943</v>
      </c>
      <c r="FSZ623" s="2" t="s">
        <v>943</v>
      </c>
      <c r="FTA623" s="2" t="s">
        <v>943</v>
      </c>
      <c r="FTB623" s="2" t="s">
        <v>943</v>
      </c>
      <c r="FTC623" s="2" t="s">
        <v>943</v>
      </c>
      <c r="FTD623" s="2" t="s">
        <v>943</v>
      </c>
      <c r="FTE623" s="2" t="s">
        <v>943</v>
      </c>
      <c r="FTF623" s="2" t="s">
        <v>943</v>
      </c>
      <c r="FTG623" s="2" t="s">
        <v>943</v>
      </c>
      <c r="FTH623" s="2" t="s">
        <v>943</v>
      </c>
      <c r="FTI623" s="2" t="s">
        <v>943</v>
      </c>
      <c r="FTJ623" s="2" t="s">
        <v>943</v>
      </c>
      <c r="FTK623" s="2" t="s">
        <v>943</v>
      </c>
      <c r="FTL623" s="2" t="s">
        <v>943</v>
      </c>
      <c r="FTM623" s="2" t="s">
        <v>943</v>
      </c>
      <c r="FTN623" s="2" t="s">
        <v>943</v>
      </c>
      <c r="FTO623" s="2" t="s">
        <v>943</v>
      </c>
      <c r="FTP623" s="2" t="s">
        <v>943</v>
      </c>
      <c r="FTQ623" s="2" t="s">
        <v>943</v>
      </c>
      <c r="FTR623" s="2" t="s">
        <v>943</v>
      </c>
      <c r="FTS623" s="2" t="s">
        <v>943</v>
      </c>
      <c r="FTT623" s="2" t="s">
        <v>943</v>
      </c>
      <c r="FTU623" s="2" t="s">
        <v>943</v>
      </c>
      <c r="FTV623" s="2" t="s">
        <v>943</v>
      </c>
      <c r="FTW623" s="2" t="s">
        <v>943</v>
      </c>
      <c r="FTX623" s="2" t="s">
        <v>943</v>
      </c>
      <c r="FTY623" s="2" t="s">
        <v>943</v>
      </c>
      <c r="FTZ623" s="2" t="s">
        <v>943</v>
      </c>
      <c r="FUA623" s="2" t="s">
        <v>943</v>
      </c>
      <c r="FUB623" s="2" t="s">
        <v>943</v>
      </c>
      <c r="FUC623" s="2" t="s">
        <v>943</v>
      </c>
      <c r="FUD623" s="2" t="s">
        <v>943</v>
      </c>
      <c r="FUE623" s="2" t="s">
        <v>943</v>
      </c>
      <c r="FUF623" s="2" t="s">
        <v>943</v>
      </c>
      <c r="FUG623" s="2" t="s">
        <v>943</v>
      </c>
      <c r="FUH623" s="2" t="s">
        <v>943</v>
      </c>
      <c r="FUI623" s="2" t="s">
        <v>943</v>
      </c>
      <c r="FUJ623" s="2" t="s">
        <v>943</v>
      </c>
      <c r="FUK623" s="2" t="s">
        <v>943</v>
      </c>
      <c r="FUL623" s="2" t="s">
        <v>943</v>
      </c>
      <c r="FUM623" s="2" t="s">
        <v>943</v>
      </c>
      <c r="FUN623" s="2" t="s">
        <v>943</v>
      </c>
      <c r="FUO623" s="2" t="s">
        <v>943</v>
      </c>
      <c r="FUP623" s="2" t="s">
        <v>943</v>
      </c>
      <c r="FUQ623" s="2" t="s">
        <v>943</v>
      </c>
      <c r="FUR623" s="2" t="s">
        <v>943</v>
      </c>
      <c r="FUS623" s="2" t="s">
        <v>943</v>
      </c>
      <c r="FUT623" s="2" t="s">
        <v>943</v>
      </c>
      <c r="FUU623" s="2" t="s">
        <v>943</v>
      </c>
      <c r="FUV623" s="2" t="s">
        <v>943</v>
      </c>
      <c r="FUW623" s="2" t="s">
        <v>943</v>
      </c>
      <c r="FUX623" s="2" t="s">
        <v>943</v>
      </c>
      <c r="FUY623" s="2" t="s">
        <v>943</v>
      </c>
      <c r="FUZ623" s="2" t="s">
        <v>943</v>
      </c>
      <c r="FVA623" s="2" t="s">
        <v>943</v>
      </c>
      <c r="FVB623" s="2" t="s">
        <v>943</v>
      </c>
      <c r="FVC623" s="2" t="s">
        <v>943</v>
      </c>
      <c r="FVD623" s="2" t="s">
        <v>943</v>
      </c>
      <c r="FVE623" s="2" t="s">
        <v>943</v>
      </c>
      <c r="FVF623" s="2" t="s">
        <v>943</v>
      </c>
      <c r="FVG623" s="2" t="s">
        <v>943</v>
      </c>
      <c r="FVH623" s="2" t="s">
        <v>943</v>
      </c>
      <c r="FVI623" s="2" t="s">
        <v>943</v>
      </c>
      <c r="FVJ623" s="2" t="s">
        <v>943</v>
      </c>
      <c r="FVK623" s="2" t="s">
        <v>943</v>
      </c>
      <c r="FVL623" s="2" t="s">
        <v>943</v>
      </c>
      <c r="FVM623" s="2" t="s">
        <v>943</v>
      </c>
      <c r="FVN623" s="2" t="s">
        <v>943</v>
      </c>
      <c r="FVO623" s="2" t="s">
        <v>943</v>
      </c>
      <c r="FVP623" s="2" t="s">
        <v>943</v>
      </c>
      <c r="FVQ623" s="2" t="s">
        <v>943</v>
      </c>
      <c r="FVR623" s="2" t="s">
        <v>943</v>
      </c>
      <c r="FVS623" s="2" t="s">
        <v>943</v>
      </c>
      <c r="FVT623" s="2" t="s">
        <v>943</v>
      </c>
      <c r="FVU623" s="2" t="s">
        <v>943</v>
      </c>
      <c r="FVV623" s="2" t="s">
        <v>943</v>
      </c>
      <c r="FVW623" s="2" t="s">
        <v>943</v>
      </c>
      <c r="FVX623" s="2" t="s">
        <v>943</v>
      </c>
      <c r="FVY623" s="2" t="s">
        <v>943</v>
      </c>
      <c r="FVZ623" s="2" t="s">
        <v>943</v>
      </c>
      <c r="FWA623" s="2" t="s">
        <v>943</v>
      </c>
      <c r="FWB623" s="2" t="s">
        <v>943</v>
      </c>
      <c r="FWC623" s="2" t="s">
        <v>943</v>
      </c>
      <c r="FWD623" s="2" t="s">
        <v>943</v>
      </c>
      <c r="FWE623" s="2" t="s">
        <v>943</v>
      </c>
      <c r="FWF623" s="2" t="s">
        <v>943</v>
      </c>
      <c r="FWG623" s="2" t="s">
        <v>943</v>
      </c>
      <c r="FWH623" s="2" t="s">
        <v>943</v>
      </c>
      <c r="FWI623" s="2" t="s">
        <v>943</v>
      </c>
      <c r="FWJ623" s="2" t="s">
        <v>943</v>
      </c>
      <c r="FWK623" s="2" t="s">
        <v>943</v>
      </c>
      <c r="FWL623" s="2" t="s">
        <v>943</v>
      </c>
      <c r="FWM623" s="2" t="s">
        <v>943</v>
      </c>
      <c r="FWN623" s="2" t="s">
        <v>943</v>
      </c>
      <c r="FWO623" s="2" t="s">
        <v>943</v>
      </c>
      <c r="FWP623" s="2" t="s">
        <v>943</v>
      </c>
      <c r="FWQ623" s="2" t="s">
        <v>943</v>
      </c>
      <c r="FWR623" s="2" t="s">
        <v>943</v>
      </c>
      <c r="FWS623" s="2" t="s">
        <v>943</v>
      </c>
      <c r="FWT623" s="2" t="s">
        <v>943</v>
      </c>
      <c r="FWU623" s="2" t="s">
        <v>943</v>
      </c>
      <c r="FWV623" s="2" t="s">
        <v>943</v>
      </c>
      <c r="FWW623" s="2" t="s">
        <v>943</v>
      </c>
      <c r="FWX623" s="2" t="s">
        <v>943</v>
      </c>
      <c r="FWY623" s="2" t="s">
        <v>943</v>
      </c>
      <c r="FWZ623" s="2" t="s">
        <v>943</v>
      </c>
      <c r="FXA623" s="2" t="s">
        <v>943</v>
      </c>
      <c r="FXB623" s="2" t="s">
        <v>943</v>
      </c>
      <c r="FXC623" s="2" t="s">
        <v>943</v>
      </c>
      <c r="FXD623" s="2" t="s">
        <v>943</v>
      </c>
      <c r="FXE623" s="2" t="s">
        <v>943</v>
      </c>
      <c r="FXF623" s="2" t="s">
        <v>943</v>
      </c>
      <c r="FXG623" s="2" t="s">
        <v>943</v>
      </c>
      <c r="FXH623" s="2" t="s">
        <v>943</v>
      </c>
      <c r="FXI623" s="2" t="s">
        <v>943</v>
      </c>
      <c r="FXJ623" s="2" t="s">
        <v>943</v>
      </c>
      <c r="FXK623" s="2" t="s">
        <v>943</v>
      </c>
      <c r="FXL623" s="2" t="s">
        <v>943</v>
      </c>
      <c r="FXM623" s="2" t="s">
        <v>943</v>
      </c>
      <c r="FXN623" s="2" t="s">
        <v>943</v>
      </c>
      <c r="FXO623" s="2" t="s">
        <v>943</v>
      </c>
      <c r="FXP623" s="2" t="s">
        <v>943</v>
      </c>
      <c r="FXQ623" s="2" t="s">
        <v>943</v>
      </c>
      <c r="FXR623" s="2" t="s">
        <v>943</v>
      </c>
      <c r="FXS623" s="2" t="s">
        <v>943</v>
      </c>
      <c r="FXT623" s="2" t="s">
        <v>943</v>
      </c>
      <c r="FXU623" s="2" t="s">
        <v>943</v>
      </c>
      <c r="FXV623" s="2" t="s">
        <v>943</v>
      </c>
      <c r="FXW623" s="2" t="s">
        <v>943</v>
      </c>
      <c r="FXX623" s="2" t="s">
        <v>943</v>
      </c>
      <c r="FXY623" s="2" t="s">
        <v>943</v>
      </c>
      <c r="FXZ623" s="2" t="s">
        <v>943</v>
      </c>
      <c r="FYA623" s="2" t="s">
        <v>943</v>
      </c>
      <c r="FYB623" s="2" t="s">
        <v>943</v>
      </c>
      <c r="FYC623" s="2" t="s">
        <v>943</v>
      </c>
      <c r="FYD623" s="2" t="s">
        <v>943</v>
      </c>
      <c r="FYE623" s="2" t="s">
        <v>943</v>
      </c>
      <c r="FYF623" s="2" t="s">
        <v>943</v>
      </c>
      <c r="FYG623" s="2" t="s">
        <v>943</v>
      </c>
      <c r="FYH623" s="2" t="s">
        <v>943</v>
      </c>
      <c r="FYI623" s="2" t="s">
        <v>943</v>
      </c>
      <c r="FYJ623" s="2" t="s">
        <v>943</v>
      </c>
      <c r="FYK623" s="2" t="s">
        <v>943</v>
      </c>
      <c r="FYL623" s="2" t="s">
        <v>943</v>
      </c>
      <c r="FYM623" s="2" t="s">
        <v>943</v>
      </c>
      <c r="FYN623" s="2" t="s">
        <v>943</v>
      </c>
      <c r="FYO623" s="2" t="s">
        <v>943</v>
      </c>
      <c r="FYP623" s="2" t="s">
        <v>943</v>
      </c>
      <c r="FYQ623" s="2" t="s">
        <v>943</v>
      </c>
      <c r="FYR623" s="2" t="s">
        <v>943</v>
      </c>
      <c r="FYS623" s="2" t="s">
        <v>943</v>
      </c>
      <c r="FYT623" s="2" t="s">
        <v>943</v>
      </c>
      <c r="FYU623" s="2" t="s">
        <v>943</v>
      </c>
      <c r="FYV623" s="2" t="s">
        <v>943</v>
      </c>
      <c r="FYW623" s="2" t="s">
        <v>943</v>
      </c>
      <c r="FYX623" s="2" t="s">
        <v>943</v>
      </c>
      <c r="FYY623" s="2" t="s">
        <v>943</v>
      </c>
      <c r="FYZ623" s="2" t="s">
        <v>943</v>
      </c>
      <c r="FZA623" s="2" t="s">
        <v>943</v>
      </c>
      <c r="FZB623" s="2" t="s">
        <v>943</v>
      </c>
      <c r="FZC623" s="2" t="s">
        <v>943</v>
      </c>
      <c r="FZD623" s="2" t="s">
        <v>943</v>
      </c>
      <c r="FZE623" s="2" t="s">
        <v>943</v>
      </c>
      <c r="FZF623" s="2" t="s">
        <v>943</v>
      </c>
      <c r="FZG623" s="2" t="s">
        <v>943</v>
      </c>
      <c r="FZH623" s="2" t="s">
        <v>943</v>
      </c>
      <c r="FZI623" s="2" t="s">
        <v>943</v>
      </c>
      <c r="FZJ623" s="2" t="s">
        <v>943</v>
      </c>
      <c r="FZK623" s="2" t="s">
        <v>943</v>
      </c>
      <c r="FZL623" s="2" t="s">
        <v>943</v>
      </c>
      <c r="FZM623" s="2" t="s">
        <v>943</v>
      </c>
      <c r="FZN623" s="2" t="s">
        <v>943</v>
      </c>
      <c r="FZO623" s="2" t="s">
        <v>943</v>
      </c>
      <c r="FZP623" s="2" t="s">
        <v>943</v>
      </c>
      <c r="FZQ623" s="2" t="s">
        <v>943</v>
      </c>
      <c r="FZR623" s="2" t="s">
        <v>943</v>
      </c>
      <c r="FZS623" s="2" t="s">
        <v>943</v>
      </c>
      <c r="FZT623" s="2" t="s">
        <v>943</v>
      </c>
      <c r="FZU623" s="2" t="s">
        <v>943</v>
      </c>
      <c r="FZV623" s="2" t="s">
        <v>943</v>
      </c>
      <c r="FZW623" s="2" t="s">
        <v>943</v>
      </c>
      <c r="FZX623" s="2" t="s">
        <v>943</v>
      </c>
      <c r="FZY623" s="2" t="s">
        <v>943</v>
      </c>
      <c r="FZZ623" s="2" t="s">
        <v>943</v>
      </c>
      <c r="GAA623" s="2" t="s">
        <v>943</v>
      </c>
      <c r="GAB623" s="2" t="s">
        <v>943</v>
      </c>
      <c r="GAC623" s="2" t="s">
        <v>943</v>
      </c>
      <c r="GAD623" s="2" t="s">
        <v>943</v>
      </c>
      <c r="GAE623" s="2" t="s">
        <v>943</v>
      </c>
      <c r="GAF623" s="2" t="s">
        <v>943</v>
      </c>
      <c r="GAG623" s="2" t="s">
        <v>943</v>
      </c>
      <c r="GAH623" s="2" t="s">
        <v>943</v>
      </c>
      <c r="GAI623" s="2" t="s">
        <v>943</v>
      </c>
      <c r="GAJ623" s="2" t="s">
        <v>943</v>
      </c>
      <c r="GAK623" s="2" t="s">
        <v>943</v>
      </c>
      <c r="GAL623" s="2" t="s">
        <v>943</v>
      </c>
      <c r="GAM623" s="2" t="s">
        <v>943</v>
      </c>
      <c r="GAN623" s="2" t="s">
        <v>943</v>
      </c>
      <c r="GAO623" s="2" t="s">
        <v>943</v>
      </c>
      <c r="GAP623" s="2" t="s">
        <v>943</v>
      </c>
      <c r="GAQ623" s="2" t="s">
        <v>943</v>
      </c>
      <c r="GAR623" s="2" t="s">
        <v>943</v>
      </c>
      <c r="GAS623" s="2" t="s">
        <v>943</v>
      </c>
      <c r="GAT623" s="2" t="s">
        <v>943</v>
      </c>
      <c r="GAU623" s="2" t="s">
        <v>943</v>
      </c>
      <c r="GAV623" s="2" t="s">
        <v>943</v>
      </c>
      <c r="GAW623" s="2" t="s">
        <v>943</v>
      </c>
      <c r="GAX623" s="2" t="s">
        <v>943</v>
      </c>
      <c r="GAY623" s="2" t="s">
        <v>943</v>
      </c>
      <c r="GAZ623" s="2" t="s">
        <v>943</v>
      </c>
      <c r="GBA623" s="2" t="s">
        <v>943</v>
      </c>
      <c r="GBB623" s="2" t="s">
        <v>943</v>
      </c>
      <c r="GBC623" s="2" t="s">
        <v>943</v>
      </c>
      <c r="GBD623" s="2" t="s">
        <v>943</v>
      </c>
      <c r="GBE623" s="2" t="s">
        <v>943</v>
      </c>
      <c r="GBF623" s="2" t="s">
        <v>943</v>
      </c>
      <c r="GBG623" s="2" t="s">
        <v>943</v>
      </c>
      <c r="GBH623" s="2" t="s">
        <v>943</v>
      </c>
      <c r="GBI623" s="2" t="s">
        <v>943</v>
      </c>
      <c r="GBJ623" s="2" t="s">
        <v>943</v>
      </c>
      <c r="GBK623" s="2" t="s">
        <v>943</v>
      </c>
      <c r="GBL623" s="2" t="s">
        <v>943</v>
      </c>
      <c r="GBM623" s="2" t="s">
        <v>943</v>
      </c>
      <c r="GBN623" s="2" t="s">
        <v>943</v>
      </c>
      <c r="GBO623" s="2" t="s">
        <v>943</v>
      </c>
      <c r="GBP623" s="2" t="s">
        <v>943</v>
      </c>
      <c r="GBQ623" s="2" t="s">
        <v>943</v>
      </c>
      <c r="GBR623" s="2" t="s">
        <v>943</v>
      </c>
      <c r="GBS623" s="2" t="s">
        <v>943</v>
      </c>
      <c r="GBT623" s="2" t="s">
        <v>943</v>
      </c>
      <c r="GBU623" s="2" t="s">
        <v>943</v>
      </c>
      <c r="GBV623" s="2" t="s">
        <v>943</v>
      </c>
      <c r="GBW623" s="2" t="s">
        <v>943</v>
      </c>
      <c r="GBX623" s="2" t="s">
        <v>943</v>
      </c>
      <c r="GBY623" s="2" t="s">
        <v>943</v>
      </c>
      <c r="GBZ623" s="2" t="s">
        <v>943</v>
      </c>
      <c r="GCA623" s="2" t="s">
        <v>943</v>
      </c>
      <c r="GCB623" s="2" t="s">
        <v>943</v>
      </c>
      <c r="GCC623" s="2" t="s">
        <v>943</v>
      </c>
      <c r="GCD623" s="2" t="s">
        <v>943</v>
      </c>
      <c r="GCE623" s="2" t="s">
        <v>943</v>
      </c>
      <c r="GCF623" s="2" t="s">
        <v>943</v>
      </c>
      <c r="GCG623" s="2" t="s">
        <v>943</v>
      </c>
      <c r="GCH623" s="2" t="s">
        <v>943</v>
      </c>
      <c r="GCI623" s="2" t="s">
        <v>943</v>
      </c>
      <c r="GCJ623" s="2" t="s">
        <v>943</v>
      </c>
      <c r="GCK623" s="2" t="s">
        <v>943</v>
      </c>
      <c r="GCL623" s="2" t="s">
        <v>943</v>
      </c>
      <c r="GCM623" s="2" t="s">
        <v>943</v>
      </c>
      <c r="GCN623" s="2" t="s">
        <v>943</v>
      </c>
      <c r="GCO623" s="2" t="s">
        <v>943</v>
      </c>
      <c r="GCP623" s="2" t="s">
        <v>943</v>
      </c>
      <c r="GCQ623" s="2" t="s">
        <v>943</v>
      </c>
      <c r="GCR623" s="2" t="s">
        <v>943</v>
      </c>
      <c r="GCS623" s="2" t="s">
        <v>943</v>
      </c>
      <c r="GCT623" s="2" t="s">
        <v>943</v>
      </c>
      <c r="GCU623" s="2" t="s">
        <v>943</v>
      </c>
      <c r="GCV623" s="2" t="s">
        <v>943</v>
      </c>
      <c r="GCW623" s="2" t="s">
        <v>943</v>
      </c>
      <c r="GCX623" s="2" t="s">
        <v>943</v>
      </c>
      <c r="GCY623" s="2" t="s">
        <v>943</v>
      </c>
      <c r="GCZ623" s="2" t="s">
        <v>943</v>
      </c>
      <c r="GDA623" s="2" t="s">
        <v>943</v>
      </c>
      <c r="GDB623" s="2" t="s">
        <v>943</v>
      </c>
      <c r="GDC623" s="2" t="s">
        <v>943</v>
      </c>
      <c r="GDD623" s="2" t="s">
        <v>943</v>
      </c>
      <c r="GDE623" s="2" t="s">
        <v>943</v>
      </c>
      <c r="GDF623" s="2" t="s">
        <v>943</v>
      </c>
      <c r="GDG623" s="2" t="s">
        <v>943</v>
      </c>
      <c r="GDH623" s="2" t="s">
        <v>943</v>
      </c>
      <c r="GDI623" s="2" t="s">
        <v>943</v>
      </c>
      <c r="GDJ623" s="2" t="s">
        <v>943</v>
      </c>
      <c r="GDK623" s="2" t="s">
        <v>943</v>
      </c>
      <c r="GDL623" s="2" t="s">
        <v>943</v>
      </c>
      <c r="GDM623" s="2" t="s">
        <v>943</v>
      </c>
      <c r="GDN623" s="2" t="s">
        <v>943</v>
      </c>
      <c r="GDO623" s="2" t="s">
        <v>943</v>
      </c>
      <c r="GDP623" s="2" t="s">
        <v>943</v>
      </c>
      <c r="GDQ623" s="2" t="s">
        <v>943</v>
      </c>
      <c r="GDR623" s="2" t="s">
        <v>943</v>
      </c>
      <c r="GDS623" s="2" t="s">
        <v>943</v>
      </c>
      <c r="GDT623" s="2" t="s">
        <v>943</v>
      </c>
      <c r="GDU623" s="2" t="s">
        <v>943</v>
      </c>
      <c r="GDV623" s="2" t="s">
        <v>943</v>
      </c>
      <c r="GDW623" s="2" t="s">
        <v>943</v>
      </c>
      <c r="GDX623" s="2" t="s">
        <v>943</v>
      </c>
      <c r="GDY623" s="2" t="s">
        <v>943</v>
      </c>
      <c r="GDZ623" s="2" t="s">
        <v>943</v>
      </c>
      <c r="GEA623" s="2" t="s">
        <v>943</v>
      </c>
      <c r="GEB623" s="2" t="s">
        <v>943</v>
      </c>
      <c r="GEC623" s="2" t="s">
        <v>943</v>
      </c>
      <c r="GED623" s="2" t="s">
        <v>943</v>
      </c>
      <c r="GEE623" s="2" t="s">
        <v>943</v>
      </c>
      <c r="GEF623" s="2" t="s">
        <v>943</v>
      </c>
      <c r="GEG623" s="2" t="s">
        <v>943</v>
      </c>
      <c r="GEH623" s="2" t="s">
        <v>943</v>
      </c>
      <c r="GEI623" s="2" t="s">
        <v>943</v>
      </c>
      <c r="GEJ623" s="2" t="s">
        <v>943</v>
      </c>
      <c r="GEK623" s="2" t="s">
        <v>943</v>
      </c>
      <c r="GEL623" s="2" t="s">
        <v>943</v>
      </c>
      <c r="GEM623" s="2" t="s">
        <v>943</v>
      </c>
      <c r="GEN623" s="2" t="s">
        <v>943</v>
      </c>
      <c r="GEO623" s="2" t="s">
        <v>943</v>
      </c>
      <c r="GEP623" s="2" t="s">
        <v>943</v>
      </c>
      <c r="GEQ623" s="2" t="s">
        <v>943</v>
      </c>
      <c r="GER623" s="2" t="s">
        <v>943</v>
      </c>
      <c r="GES623" s="2" t="s">
        <v>943</v>
      </c>
      <c r="GET623" s="2" t="s">
        <v>943</v>
      </c>
      <c r="GEU623" s="2" t="s">
        <v>943</v>
      </c>
      <c r="GEV623" s="2" t="s">
        <v>943</v>
      </c>
      <c r="GEW623" s="2" t="s">
        <v>943</v>
      </c>
      <c r="GEX623" s="2" t="s">
        <v>943</v>
      </c>
      <c r="GEY623" s="2" t="s">
        <v>943</v>
      </c>
      <c r="GEZ623" s="2" t="s">
        <v>943</v>
      </c>
      <c r="GFA623" s="2" t="s">
        <v>943</v>
      </c>
      <c r="GFB623" s="2" t="s">
        <v>943</v>
      </c>
      <c r="GFC623" s="2" t="s">
        <v>943</v>
      </c>
      <c r="GFD623" s="2" t="s">
        <v>943</v>
      </c>
      <c r="GFE623" s="2" t="s">
        <v>943</v>
      </c>
      <c r="GFF623" s="2" t="s">
        <v>943</v>
      </c>
      <c r="GFG623" s="2" t="s">
        <v>943</v>
      </c>
      <c r="GFH623" s="2" t="s">
        <v>943</v>
      </c>
      <c r="GFI623" s="2" t="s">
        <v>943</v>
      </c>
      <c r="GFJ623" s="2" t="s">
        <v>943</v>
      </c>
      <c r="GFK623" s="2" t="s">
        <v>943</v>
      </c>
      <c r="GFL623" s="2" t="s">
        <v>943</v>
      </c>
      <c r="GFM623" s="2" t="s">
        <v>943</v>
      </c>
      <c r="GFN623" s="2" t="s">
        <v>943</v>
      </c>
      <c r="GFO623" s="2" t="s">
        <v>943</v>
      </c>
      <c r="GFP623" s="2" t="s">
        <v>943</v>
      </c>
      <c r="GFQ623" s="2" t="s">
        <v>943</v>
      </c>
      <c r="GFR623" s="2" t="s">
        <v>943</v>
      </c>
      <c r="GFS623" s="2" t="s">
        <v>943</v>
      </c>
      <c r="GFT623" s="2" t="s">
        <v>943</v>
      </c>
      <c r="GFU623" s="2" t="s">
        <v>943</v>
      </c>
      <c r="GFV623" s="2" t="s">
        <v>943</v>
      </c>
      <c r="GFW623" s="2" t="s">
        <v>943</v>
      </c>
      <c r="GFX623" s="2" t="s">
        <v>943</v>
      </c>
      <c r="GFY623" s="2" t="s">
        <v>943</v>
      </c>
      <c r="GFZ623" s="2" t="s">
        <v>943</v>
      </c>
      <c r="GGA623" s="2" t="s">
        <v>943</v>
      </c>
      <c r="GGB623" s="2" t="s">
        <v>943</v>
      </c>
      <c r="GGC623" s="2" t="s">
        <v>943</v>
      </c>
      <c r="GGD623" s="2" t="s">
        <v>943</v>
      </c>
      <c r="GGE623" s="2" t="s">
        <v>943</v>
      </c>
      <c r="GGF623" s="2" t="s">
        <v>943</v>
      </c>
      <c r="GGG623" s="2" t="s">
        <v>943</v>
      </c>
      <c r="GGH623" s="2" t="s">
        <v>943</v>
      </c>
      <c r="GGI623" s="2" t="s">
        <v>943</v>
      </c>
      <c r="GGJ623" s="2" t="s">
        <v>943</v>
      </c>
      <c r="GGK623" s="2" t="s">
        <v>943</v>
      </c>
      <c r="GGL623" s="2" t="s">
        <v>943</v>
      </c>
      <c r="GGM623" s="2" t="s">
        <v>943</v>
      </c>
      <c r="GGN623" s="2" t="s">
        <v>943</v>
      </c>
      <c r="GGO623" s="2" t="s">
        <v>943</v>
      </c>
      <c r="GGP623" s="2" t="s">
        <v>943</v>
      </c>
      <c r="GGQ623" s="2" t="s">
        <v>943</v>
      </c>
      <c r="GGR623" s="2" t="s">
        <v>943</v>
      </c>
      <c r="GGS623" s="2" t="s">
        <v>943</v>
      </c>
      <c r="GGT623" s="2" t="s">
        <v>943</v>
      </c>
      <c r="GGU623" s="2" t="s">
        <v>943</v>
      </c>
      <c r="GGV623" s="2" t="s">
        <v>943</v>
      </c>
      <c r="GGW623" s="2" t="s">
        <v>943</v>
      </c>
      <c r="GGX623" s="2" t="s">
        <v>943</v>
      </c>
      <c r="GGY623" s="2" t="s">
        <v>943</v>
      </c>
      <c r="GGZ623" s="2" t="s">
        <v>943</v>
      </c>
      <c r="GHA623" s="2" t="s">
        <v>943</v>
      </c>
      <c r="GHB623" s="2" t="s">
        <v>943</v>
      </c>
      <c r="GHC623" s="2" t="s">
        <v>943</v>
      </c>
      <c r="GHD623" s="2" t="s">
        <v>943</v>
      </c>
      <c r="GHE623" s="2" t="s">
        <v>943</v>
      </c>
      <c r="GHF623" s="2" t="s">
        <v>943</v>
      </c>
      <c r="GHG623" s="2" t="s">
        <v>943</v>
      </c>
      <c r="GHH623" s="2" t="s">
        <v>943</v>
      </c>
      <c r="GHI623" s="2" t="s">
        <v>943</v>
      </c>
      <c r="GHJ623" s="2" t="s">
        <v>943</v>
      </c>
      <c r="GHK623" s="2" t="s">
        <v>943</v>
      </c>
      <c r="GHL623" s="2" t="s">
        <v>943</v>
      </c>
      <c r="GHM623" s="2" t="s">
        <v>943</v>
      </c>
      <c r="GHN623" s="2" t="s">
        <v>943</v>
      </c>
      <c r="GHO623" s="2" t="s">
        <v>943</v>
      </c>
      <c r="GHP623" s="2" t="s">
        <v>943</v>
      </c>
      <c r="GHQ623" s="2" t="s">
        <v>943</v>
      </c>
      <c r="GHR623" s="2" t="s">
        <v>943</v>
      </c>
      <c r="GHS623" s="2" t="s">
        <v>943</v>
      </c>
      <c r="GHT623" s="2" t="s">
        <v>943</v>
      </c>
      <c r="GHU623" s="2" t="s">
        <v>943</v>
      </c>
      <c r="GHV623" s="2" t="s">
        <v>943</v>
      </c>
      <c r="GHW623" s="2" t="s">
        <v>943</v>
      </c>
      <c r="GHX623" s="2" t="s">
        <v>943</v>
      </c>
      <c r="GHY623" s="2" t="s">
        <v>943</v>
      </c>
      <c r="GHZ623" s="2" t="s">
        <v>943</v>
      </c>
      <c r="GIA623" s="2" t="s">
        <v>943</v>
      </c>
      <c r="GIB623" s="2" t="s">
        <v>943</v>
      </c>
      <c r="GIC623" s="2" t="s">
        <v>943</v>
      </c>
      <c r="GID623" s="2" t="s">
        <v>943</v>
      </c>
      <c r="GIE623" s="2" t="s">
        <v>943</v>
      </c>
      <c r="GIF623" s="2" t="s">
        <v>943</v>
      </c>
      <c r="GIG623" s="2" t="s">
        <v>943</v>
      </c>
      <c r="GIH623" s="2" t="s">
        <v>943</v>
      </c>
      <c r="GII623" s="2" t="s">
        <v>943</v>
      </c>
      <c r="GIJ623" s="2" t="s">
        <v>943</v>
      </c>
      <c r="GIK623" s="2" t="s">
        <v>943</v>
      </c>
      <c r="GIL623" s="2" t="s">
        <v>943</v>
      </c>
      <c r="GIM623" s="2" t="s">
        <v>943</v>
      </c>
      <c r="GIN623" s="2" t="s">
        <v>943</v>
      </c>
      <c r="GIO623" s="2" t="s">
        <v>943</v>
      </c>
      <c r="GIP623" s="2" t="s">
        <v>943</v>
      </c>
      <c r="GIQ623" s="2" t="s">
        <v>943</v>
      </c>
      <c r="GIR623" s="2" t="s">
        <v>943</v>
      </c>
      <c r="GIS623" s="2" t="s">
        <v>943</v>
      </c>
      <c r="GIT623" s="2" t="s">
        <v>943</v>
      </c>
      <c r="GIU623" s="2" t="s">
        <v>943</v>
      </c>
      <c r="GIV623" s="2" t="s">
        <v>943</v>
      </c>
      <c r="GIW623" s="2" t="s">
        <v>943</v>
      </c>
      <c r="GIX623" s="2" t="s">
        <v>943</v>
      </c>
      <c r="GIY623" s="2" t="s">
        <v>943</v>
      </c>
      <c r="GIZ623" s="2" t="s">
        <v>943</v>
      </c>
      <c r="GJA623" s="2" t="s">
        <v>943</v>
      </c>
      <c r="GJB623" s="2" t="s">
        <v>943</v>
      </c>
      <c r="GJC623" s="2" t="s">
        <v>943</v>
      </c>
      <c r="GJD623" s="2" t="s">
        <v>943</v>
      </c>
      <c r="GJE623" s="2" t="s">
        <v>943</v>
      </c>
      <c r="GJF623" s="2" t="s">
        <v>943</v>
      </c>
      <c r="GJG623" s="2" t="s">
        <v>943</v>
      </c>
      <c r="GJH623" s="2" t="s">
        <v>943</v>
      </c>
      <c r="GJI623" s="2" t="s">
        <v>943</v>
      </c>
      <c r="GJJ623" s="2" t="s">
        <v>943</v>
      </c>
      <c r="GJK623" s="2" t="s">
        <v>943</v>
      </c>
      <c r="GJL623" s="2" t="s">
        <v>943</v>
      </c>
      <c r="GJM623" s="2" t="s">
        <v>943</v>
      </c>
      <c r="GJN623" s="2" t="s">
        <v>943</v>
      </c>
      <c r="GJO623" s="2" t="s">
        <v>943</v>
      </c>
      <c r="GJP623" s="2" t="s">
        <v>943</v>
      </c>
      <c r="GJQ623" s="2" t="s">
        <v>943</v>
      </c>
      <c r="GJR623" s="2" t="s">
        <v>943</v>
      </c>
      <c r="GJS623" s="2" t="s">
        <v>943</v>
      </c>
      <c r="GJT623" s="2" t="s">
        <v>943</v>
      </c>
      <c r="GJU623" s="2" t="s">
        <v>943</v>
      </c>
      <c r="GJV623" s="2" t="s">
        <v>943</v>
      </c>
      <c r="GJW623" s="2" t="s">
        <v>943</v>
      </c>
      <c r="GJX623" s="2" t="s">
        <v>943</v>
      </c>
      <c r="GJY623" s="2" t="s">
        <v>943</v>
      </c>
      <c r="GJZ623" s="2" t="s">
        <v>943</v>
      </c>
      <c r="GKA623" s="2" t="s">
        <v>943</v>
      </c>
      <c r="GKB623" s="2" t="s">
        <v>943</v>
      </c>
      <c r="GKC623" s="2" t="s">
        <v>943</v>
      </c>
      <c r="GKD623" s="2" t="s">
        <v>943</v>
      </c>
      <c r="GKE623" s="2" t="s">
        <v>943</v>
      </c>
      <c r="GKF623" s="2" t="s">
        <v>943</v>
      </c>
      <c r="GKG623" s="2" t="s">
        <v>943</v>
      </c>
      <c r="GKH623" s="2" t="s">
        <v>943</v>
      </c>
      <c r="GKI623" s="2" t="s">
        <v>943</v>
      </c>
      <c r="GKJ623" s="2" t="s">
        <v>943</v>
      </c>
      <c r="GKK623" s="2" t="s">
        <v>943</v>
      </c>
      <c r="GKL623" s="2" t="s">
        <v>943</v>
      </c>
      <c r="GKM623" s="2" t="s">
        <v>943</v>
      </c>
      <c r="GKN623" s="2" t="s">
        <v>943</v>
      </c>
      <c r="GKO623" s="2" t="s">
        <v>943</v>
      </c>
      <c r="GKP623" s="2" t="s">
        <v>943</v>
      </c>
      <c r="GKQ623" s="2" t="s">
        <v>943</v>
      </c>
      <c r="GKR623" s="2" t="s">
        <v>943</v>
      </c>
      <c r="GKS623" s="2" t="s">
        <v>943</v>
      </c>
      <c r="GKT623" s="2" t="s">
        <v>943</v>
      </c>
      <c r="GKU623" s="2" t="s">
        <v>943</v>
      </c>
      <c r="GKV623" s="2" t="s">
        <v>943</v>
      </c>
      <c r="GKW623" s="2" t="s">
        <v>943</v>
      </c>
      <c r="GKX623" s="2" t="s">
        <v>943</v>
      </c>
      <c r="GKY623" s="2" t="s">
        <v>943</v>
      </c>
      <c r="GKZ623" s="2" t="s">
        <v>943</v>
      </c>
      <c r="GLA623" s="2" t="s">
        <v>943</v>
      </c>
      <c r="GLB623" s="2" t="s">
        <v>943</v>
      </c>
      <c r="GLC623" s="2" t="s">
        <v>943</v>
      </c>
      <c r="GLD623" s="2" t="s">
        <v>943</v>
      </c>
      <c r="GLE623" s="2" t="s">
        <v>943</v>
      </c>
      <c r="GLF623" s="2" t="s">
        <v>943</v>
      </c>
      <c r="GLG623" s="2" t="s">
        <v>943</v>
      </c>
      <c r="GLH623" s="2" t="s">
        <v>943</v>
      </c>
      <c r="GLI623" s="2" t="s">
        <v>943</v>
      </c>
      <c r="GLJ623" s="2" t="s">
        <v>943</v>
      </c>
      <c r="GLK623" s="2" t="s">
        <v>943</v>
      </c>
      <c r="GLL623" s="2" t="s">
        <v>943</v>
      </c>
      <c r="GLM623" s="2" t="s">
        <v>943</v>
      </c>
      <c r="GLN623" s="2" t="s">
        <v>943</v>
      </c>
      <c r="GLO623" s="2" t="s">
        <v>943</v>
      </c>
      <c r="GLP623" s="2" t="s">
        <v>943</v>
      </c>
      <c r="GLQ623" s="2" t="s">
        <v>943</v>
      </c>
      <c r="GLR623" s="2" t="s">
        <v>943</v>
      </c>
      <c r="GLS623" s="2" t="s">
        <v>943</v>
      </c>
      <c r="GLT623" s="2" t="s">
        <v>943</v>
      </c>
      <c r="GLU623" s="2" t="s">
        <v>943</v>
      </c>
      <c r="GLV623" s="2" t="s">
        <v>943</v>
      </c>
      <c r="GLW623" s="2" t="s">
        <v>943</v>
      </c>
      <c r="GLX623" s="2" t="s">
        <v>943</v>
      </c>
      <c r="GLY623" s="2" t="s">
        <v>943</v>
      </c>
      <c r="GLZ623" s="2" t="s">
        <v>943</v>
      </c>
      <c r="GMA623" s="2" t="s">
        <v>943</v>
      </c>
      <c r="GMB623" s="2" t="s">
        <v>943</v>
      </c>
      <c r="GMC623" s="2" t="s">
        <v>943</v>
      </c>
      <c r="GMD623" s="2" t="s">
        <v>943</v>
      </c>
      <c r="GME623" s="2" t="s">
        <v>943</v>
      </c>
      <c r="GMF623" s="2" t="s">
        <v>943</v>
      </c>
      <c r="GMG623" s="2" t="s">
        <v>943</v>
      </c>
      <c r="GMH623" s="2" t="s">
        <v>943</v>
      </c>
      <c r="GMI623" s="2" t="s">
        <v>943</v>
      </c>
      <c r="GMJ623" s="2" t="s">
        <v>943</v>
      </c>
      <c r="GMK623" s="2" t="s">
        <v>943</v>
      </c>
      <c r="GML623" s="2" t="s">
        <v>943</v>
      </c>
      <c r="GMM623" s="2" t="s">
        <v>943</v>
      </c>
      <c r="GMN623" s="2" t="s">
        <v>943</v>
      </c>
      <c r="GMO623" s="2" t="s">
        <v>943</v>
      </c>
      <c r="GMP623" s="2" t="s">
        <v>943</v>
      </c>
      <c r="GMQ623" s="2" t="s">
        <v>943</v>
      </c>
      <c r="GMR623" s="2" t="s">
        <v>943</v>
      </c>
      <c r="GMS623" s="2" t="s">
        <v>943</v>
      </c>
      <c r="GMT623" s="2" t="s">
        <v>943</v>
      </c>
      <c r="GMU623" s="2" t="s">
        <v>943</v>
      </c>
      <c r="GMV623" s="2" t="s">
        <v>943</v>
      </c>
      <c r="GMW623" s="2" t="s">
        <v>943</v>
      </c>
      <c r="GMX623" s="2" t="s">
        <v>943</v>
      </c>
      <c r="GMY623" s="2" t="s">
        <v>943</v>
      </c>
      <c r="GMZ623" s="2" t="s">
        <v>943</v>
      </c>
      <c r="GNA623" s="2" t="s">
        <v>943</v>
      </c>
      <c r="GNB623" s="2" t="s">
        <v>943</v>
      </c>
      <c r="GNC623" s="2" t="s">
        <v>943</v>
      </c>
      <c r="GND623" s="2" t="s">
        <v>943</v>
      </c>
      <c r="GNE623" s="2" t="s">
        <v>943</v>
      </c>
      <c r="GNF623" s="2" t="s">
        <v>943</v>
      </c>
      <c r="GNG623" s="2" t="s">
        <v>943</v>
      </c>
      <c r="GNH623" s="2" t="s">
        <v>943</v>
      </c>
      <c r="GNI623" s="2" t="s">
        <v>943</v>
      </c>
      <c r="GNJ623" s="2" t="s">
        <v>943</v>
      </c>
      <c r="GNK623" s="2" t="s">
        <v>943</v>
      </c>
      <c r="GNL623" s="2" t="s">
        <v>943</v>
      </c>
      <c r="GNM623" s="2" t="s">
        <v>943</v>
      </c>
      <c r="GNN623" s="2" t="s">
        <v>943</v>
      </c>
      <c r="GNO623" s="2" t="s">
        <v>943</v>
      </c>
      <c r="GNP623" s="2" t="s">
        <v>943</v>
      </c>
      <c r="GNQ623" s="2" t="s">
        <v>943</v>
      </c>
      <c r="GNR623" s="2" t="s">
        <v>943</v>
      </c>
      <c r="GNS623" s="2" t="s">
        <v>943</v>
      </c>
      <c r="GNT623" s="2" t="s">
        <v>943</v>
      </c>
      <c r="GNU623" s="2" t="s">
        <v>943</v>
      </c>
      <c r="GNV623" s="2" t="s">
        <v>943</v>
      </c>
      <c r="GNW623" s="2" t="s">
        <v>943</v>
      </c>
      <c r="GNX623" s="2" t="s">
        <v>943</v>
      </c>
      <c r="GNY623" s="2" t="s">
        <v>943</v>
      </c>
      <c r="GNZ623" s="2" t="s">
        <v>943</v>
      </c>
      <c r="GOA623" s="2" t="s">
        <v>943</v>
      </c>
      <c r="GOB623" s="2" t="s">
        <v>943</v>
      </c>
      <c r="GOC623" s="2" t="s">
        <v>943</v>
      </c>
      <c r="GOD623" s="2" t="s">
        <v>943</v>
      </c>
      <c r="GOE623" s="2" t="s">
        <v>943</v>
      </c>
      <c r="GOF623" s="2" t="s">
        <v>943</v>
      </c>
      <c r="GOG623" s="2" t="s">
        <v>943</v>
      </c>
      <c r="GOH623" s="2" t="s">
        <v>943</v>
      </c>
      <c r="GOI623" s="2" t="s">
        <v>943</v>
      </c>
      <c r="GOJ623" s="2" t="s">
        <v>943</v>
      </c>
      <c r="GOK623" s="2" t="s">
        <v>943</v>
      </c>
      <c r="GOL623" s="2" t="s">
        <v>943</v>
      </c>
      <c r="GOM623" s="2" t="s">
        <v>943</v>
      </c>
      <c r="GON623" s="2" t="s">
        <v>943</v>
      </c>
      <c r="GOO623" s="2" t="s">
        <v>943</v>
      </c>
      <c r="GOP623" s="2" t="s">
        <v>943</v>
      </c>
      <c r="GOQ623" s="2" t="s">
        <v>943</v>
      </c>
      <c r="GOR623" s="2" t="s">
        <v>943</v>
      </c>
      <c r="GOS623" s="2" t="s">
        <v>943</v>
      </c>
      <c r="GOT623" s="2" t="s">
        <v>943</v>
      </c>
      <c r="GOU623" s="2" t="s">
        <v>943</v>
      </c>
      <c r="GOV623" s="2" t="s">
        <v>943</v>
      </c>
      <c r="GOW623" s="2" t="s">
        <v>943</v>
      </c>
      <c r="GOX623" s="2" t="s">
        <v>943</v>
      </c>
      <c r="GOY623" s="2" t="s">
        <v>943</v>
      </c>
      <c r="GOZ623" s="2" t="s">
        <v>943</v>
      </c>
      <c r="GPA623" s="2" t="s">
        <v>943</v>
      </c>
      <c r="GPB623" s="2" t="s">
        <v>943</v>
      </c>
      <c r="GPC623" s="2" t="s">
        <v>943</v>
      </c>
      <c r="GPD623" s="2" t="s">
        <v>943</v>
      </c>
      <c r="GPE623" s="2" t="s">
        <v>943</v>
      </c>
      <c r="GPF623" s="2" t="s">
        <v>943</v>
      </c>
      <c r="GPG623" s="2" t="s">
        <v>943</v>
      </c>
      <c r="GPH623" s="2" t="s">
        <v>943</v>
      </c>
      <c r="GPI623" s="2" t="s">
        <v>943</v>
      </c>
      <c r="GPJ623" s="2" t="s">
        <v>943</v>
      </c>
      <c r="GPK623" s="2" t="s">
        <v>943</v>
      </c>
      <c r="GPL623" s="2" t="s">
        <v>943</v>
      </c>
      <c r="GPM623" s="2" t="s">
        <v>943</v>
      </c>
      <c r="GPN623" s="2" t="s">
        <v>943</v>
      </c>
      <c r="GPO623" s="2" t="s">
        <v>943</v>
      </c>
      <c r="GPP623" s="2" t="s">
        <v>943</v>
      </c>
      <c r="GPQ623" s="2" t="s">
        <v>943</v>
      </c>
      <c r="GPR623" s="2" t="s">
        <v>943</v>
      </c>
      <c r="GPS623" s="2" t="s">
        <v>943</v>
      </c>
      <c r="GPT623" s="2" t="s">
        <v>943</v>
      </c>
      <c r="GPU623" s="2" t="s">
        <v>943</v>
      </c>
      <c r="GPV623" s="2" t="s">
        <v>943</v>
      </c>
      <c r="GPW623" s="2" t="s">
        <v>943</v>
      </c>
      <c r="GPX623" s="2" t="s">
        <v>943</v>
      </c>
      <c r="GPY623" s="2" t="s">
        <v>943</v>
      </c>
      <c r="GPZ623" s="2" t="s">
        <v>943</v>
      </c>
      <c r="GQA623" s="2" t="s">
        <v>943</v>
      </c>
      <c r="GQB623" s="2" t="s">
        <v>943</v>
      </c>
      <c r="GQC623" s="2" t="s">
        <v>943</v>
      </c>
      <c r="GQD623" s="2" t="s">
        <v>943</v>
      </c>
      <c r="GQE623" s="2" t="s">
        <v>943</v>
      </c>
      <c r="GQF623" s="2" t="s">
        <v>943</v>
      </c>
      <c r="GQG623" s="2" t="s">
        <v>943</v>
      </c>
      <c r="GQH623" s="2" t="s">
        <v>943</v>
      </c>
      <c r="GQI623" s="2" t="s">
        <v>943</v>
      </c>
      <c r="GQJ623" s="2" t="s">
        <v>943</v>
      </c>
      <c r="GQK623" s="2" t="s">
        <v>943</v>
      </c>
      <c r="GQL623" s="2" t="s">
        <v>943</v>
      </c>
      <c r="GQM623" s="2" t="s">
        <v>943</v>
      </c>
      <c r="GQN623" s="2" t="s">
        <v>943</v>
      </c>
      <c r="GQO623" s="2" t="s">
        <v>943</v>
      </c>
      <c r="GQP623" s="2" t="s">
        <v>943</v>
      </c>
      <c r="GQQ623" s="2" t="s">
        <v>943</v>
      </c>
      <c r="GQR623" s="2" t="s">
        <v>943</v>
      </c>
      <c r="GQS623" s="2" t="s">
        <v>943</v>
      </c>
      <c r="GQT623" s="2" t="s">
        <v>943</v>
      </c>
      <c r="GQU623" s="2" t="s">
        <v>943</v>
      </c>
      <c r="GQV623" s="2" t="s">
        <v>943</v>
      </c>
      <c r="GQW623" s="2" t="s">
        <v>943</v>
      </c>
      <c r="GQX623" s="2" t="s">
        <v>943</v>
      </c>
      <c r="GQY623" s="2" t="s">
        <v>943</v>
      </c>
      <c r="GQZ623" s="2" t="s">
        <v>943</v>
      </c>
      <c r="GRA623" s="2" t="s">
        <v>943</v>
      </c>
      <c r="GRB623" s="2" t="s">
        <v>943</v>
      </c>
      <c r="GRC623" s="2" t="s">
        <v>943</v>
      </c>
      <c r="GRD623" s="2" t="s">
        <v>943</v>
      </c>
      <c r="GRE623" s="2" t="s">
        <v>943</v>
      </c>
      <c r="GRF623" s="2" t="s">
        <v>943</v>
      </c>
      <c r="GRG623" s="2" t="s">
        <v>943</v>
      </c>
      <c r="GRH623" s="2" t="s">
        <v>943</v>
      </c>
      <c r="GRI623" s="2" t="s">
        <v>943</v>
      </c>
      <c r="GRJ623" s="2" t="s">
        <v>943</v>
      </c>
      <c r="GRK623" s="2" t="s">
        <v>943</v>
      </c>
      <c r="GRL623" s="2" t="s">
        <v>943</v>
      </c>
      <c r="GRM623" s="2" t="s">
        <v>943</v>
      </c>
      <c r="GRN623" s="2" t="s">
        <v>943</v>
      </c>
      <c r="GRO623" s="2" t="s">
        <v>943</v>
      </c>
      <c r="GRP623" s="2" t="s">
        <v>943</v>
      </c>
      <c r="GRQ623" s="2" t="s">
        <v>943</v>
      </c>
      <c r="GRR623" s="2" t="s">
        <v>943</v>
      </c>
      <c r="GRS623" s="2" t="s">
        <v>943</v>
      </c>
      <c r="GRT623" s="2" t="s">
        <v>943</v>
      </c>
      <c r="GRU623" s="2" t="s">
        <v>943</v>
      </c>
      <c r="GRV623" s="2" t="s">
        <v>943</v>
      </c>
      <c r="GRW623" s="2" t="s">
        <v>943</v>
      </c>
      <c r="GRX623" s="2" t="s">
        <v>943</v>
      </c>
      <c r="GRY623" s="2" t="s">
        <v>943</v>
      </c>
      <c r="GRZ623" s="2" t="s">
        <v>943</v>
      </c>
      <c r="GSA623" s="2" t="s">
        <v>943</v>
      </c>
      <c r="GSB623" s="2" t="s">
        <v>943</v>
      </c>
      <c r="GSC623" s="2" t="s">
        <v>943</v>
      </c>
      <c r="GSD623" s="2" t="s">
        <v>943</v>
      </c>
      <c r="GSE623" s="2" t="s">
        <v>943</v>
      </c>
      <c r="GSF623" s="2" t="s">
        <v>943</v>
      </c>
      <c r="GSG623" s="2" t="s">
        <v>943</v>
      </c>
      <c r="GSH623" s="2" t="s">
        <v>943</v>
      </c>
      <c r="GSI623" s="2" t="s">
        <v>943</v>
      </c>
      <c r="GSJ623" s="2" t="s">
        <v>943</v>
      </c>
      <c r="GSK623" s="2" t="s">
        <v>943</v>
      </c>
      <c r="GSL623" s="2" t="s">
        <v>943</v>
      </c>
      <c r="GSM623" s="2" t="s">
        <v>943</v>
      </c>
      <c r="GSN623" s="2" t="s">
        <v>943</v>
      </c>
      <c r="GSO623" s="2" t="s">
        <v>943</v>
      </c>
      <c r="GSP623" s="2" t="s">
        <v>943</v>
      </c>
      <c r="GSQ623" s="2" t="s">
        <v>943</v>
      </c>
      <c r="GSR623" s="2" t="s">
        <v>943</v>
      </c>
      <c r="GSS623" s="2" t="s">
        <v>943</v>
      </c>
      <c r="GST623" s="2" t="s">
        <v>943</v>
      </c>
      <c r="GSU623" s="2" t="s">
        <v>943</v>
      </c>
      <c r="GSV623" s="2" t="s">
        <v>943</v>
      </c>
      <c r="GSW623" s="2" t="s">
        <v>943</v>
      </c>
      <c r="GSX623" s="2" t="s">
        <v>943</v>
      </c>
      <c r="GSY623" s="2" t="s">
        <v>943</v>
      </c>
      <c r="GSZ623" s="2" t="s">
        <v>943</v>
      </c>
      <c r="GTA623" s="2" t="s">
        <v>943</v>
      </c>
      <c r="GTB623" s="2" t="s">
        <v>943</v>
      </c>
      <c r="GTC623" s="2" t="s">
        <v>943</v>
      </c>
      <c r="GTD623" s="2" t="s">
        <v>943</v>
      </c>
      <c r="GTE623" s="2" t="s">
        <v>943</v>
      </c>
      <c r="GTF623" s="2" t="s">
        <v>943</v>
      </c>
      <c r="GTG623" s="2" t="s">
        <v>943</v>
      </c>
      <c r="GTH623" s="2" t="s">
        <v>943</v>
      </c>
      <c r="GTI623" s="2" t="s">
        <v>943</v>
      </c>
      <c r="GTJ623" s="2" t="s">
        <v>943</v>
      </c>
      <c r="GTK623" s="2" t="s">
        <v>943</v>
      </c>
      <c r="GTL623" s="2" t="s">
        <v>943</v>
      </c>
      <c r="GTM623" s="2" t="s">
        <v>943</v>
      </c>
      <c r="GTN623" s="2" t="s">
        <v>943</v>
      </c>
      <c r="GTO623" s="2" t="s">
        <v>943</v>
      </c>
      <c r="GTP623" s="2" t="s">
        <v>943</v>
      </c>
      <c r="GTQ623" s="2" t="s">
        <v>943</v>
      </c>
      <c r="GTR623" s="2" t="s">
        <v>943</v>
      </c>
      <c r="GTS623" s="2" t="s">
        <v>943</v>
      </c>
      <c r="GTT623" s="2" t="s">
        <v>943</v>
      </c>
      <c r="GTU623" s="2" t="s">
        <v>943</v>
      </c>
      <c r="GTV623" s="2" t="s">
        <v>943</v>
      </c>
      <c r="GTW623" s="2" t="s">
        <v>943</v>
      </c>
      <c r="GTX623" s="2" t="s">
        <v>943</v>
      </c>
      <c r="GTY623" s="2" t="s">
        <v>943</v>
      </c>
      <c r="GTZ623" s="2" t="s">
        <v>943</v>
      </c>
      <c r="GUA623" s="2" t="s">
        <v>943</v>
      </c>
      <c r="GUB623" s="2" t="s">
        <v>943</v>
      </c>
      <c r="GUC623" s="2" t="s">
        <v>943</v>
      </c>
      <c r="GUD623" s="2" t="s">
        <v>943</v>
      </c>
      <c r="GUE623" s="2" t="s">
        <v>943</v>
      </c>
      <c r="GUF623" s="2" t="s">
        <v>943</v>
      </c>
      <c r="GUG623" s="2" t="s">
        <v>943</v>
      </c>
      <c r="GUH623" s="2" t="s">
        <v>943</v>
      </c>
      <c r="GUI623" s="2" t="s">
        <v>943</v>
      </c>
      <c r="GUJ623" s="2" t="s">
        <v>943</v>
      </c>
      <c r="GUK623" s="2" t="s">
        <v>943</v>
      </c>
      <c r="GUL623" s="2" t="s">
        <v>943</v>
      </c>
      <c r="GUM623" s="2" t="s">
        <v>943</v>
      </c>
      <c r="GUN623" s="2" t="s">
        <v>943</v>
      </c>
      <c r="GUO623" s="2" t="s">
        <v>943</v>
      </c>
      <c r="GUP623" s="2" t="s">
        <v>943</v>
      </c>
      <c r="GUQ623" s="2" t="s">
        <v>943</v>
      </c>
      <c r="GUR623" s="2" t="s">
        <v>943</v>
      </c>
      <c r="GUS623" s="2" t="s">
        <v>943</v>
      </c>
      <c r="GUT623" s="2" t="s">
        <v>943</v>
      </c>
      <c r="GUU623" s="2" t="s">
        <v>943</v>
      </c>
      <c r="GUV623" s="2" t="s">
        <v>943</v>
      </c>
      <c r="GUW623" s="2" t="s">
        <v>943</v>
      </c>
      <c r="GUX623" s="2" t="s">
        <v>943</v>
      </c>
      <c r="GUY623" s="2" t="s">
        <v>943</v>
      </c>
      <c r="GUZ623" s="2" t="s">
        <v>943</v>
      </c>
      <c r="GVA623" s="2" t="s">
        <v>943</v>
      </c>
      <c r="GVB623" s="2" t="s">
        <v>943</v>
      </c>
      <c r="GVC623" s="2" t="s">
        <v>943</v>
      </c>
      <c r="GVD623" s="2" t="s">
        <v>943</v>
      </c>
      <c r="GVE623" s="2" t="s">
        <v>943</v>
      </c>
      <c r="GVF623" s="2" t="s">
        <v>943</v>
      </c>
      <c r="GVG623" s="2" t="s">
        <v>943</v>
      </c>
      <c r="GVH623" s="2" t="s">
        <v>943</v>
      </c>
      <c r="GVI623" s="2" t="s">
        <v>943</v>
      </c>
      <c r="GVJ623" s="2" t="s">
        <v>943</v>
      </c>
      <c r="GVK623" s="2" t="s">
        <v>943</v>
      </c>
      <c r="GVL623" s="2" t="s">
        <v>943</v>
      </c>
      <c r="GVM623" s="2" t="s">
        <v>943</v>
      </c>
      <c r="GVN623" s="2" t="s">
        <v>943</v>
      </c>
      <c r="GVO623" s="2" t="s">
        <v>943</v>
      </c>
      <c r="GVP623" s="2" t="s">
        <v>943</v>
      </c>
      <c r="GVQ623" s="2" t="s">
        <v>943</v>
      </c>
      <c r="GVR623" s="2" t="s">
        <v>943</v>
      </c>
      <c r="GVS623" s="2" t="s">
        <v>943</v>
      </c>
      <c r="GVT623" s="2" t="s">
        <v>943</v>
      </c>
      <c r="GVU623" s="2" t="s">
        <v>943</v>
      </c>
      <c r="GVV623" s="2" t="s">
        <v>943</v>
      </c>
      <c r="GVW623" s="2" t="s">
        <v>943</v>
      </c>
      <c r="GVX623" s="2" t="s">
        <v>943</v>
      </c>
      <c r="GVY623" s="2" t="s">
        <v>943</v>
      </c>
      <c r="GVZ623" s="2" t="s">
        <v>943</v>
      </c>
      <c r="GWA623" s="2" t="s">
        <v>943</v>
      </c>
      <c r="GWB623" s="2" t="s">
        <v>943</v>
      </c>
      <c r="GWC623" s="2" t="s">
        <v>943</v>
      </c>
      <c r="GWD623" s="2" t="s">
        <v>943</v>
      </c>
      <c r="GWE623" s="2" t="s">
        <v>943</v>
      </c>
      <c r="GWF623" s="2" t="s">
        <v>943</v>
      </c>
      <c r="GWG623" s="2" t="s">
        <v>943</v>
      </c>
      <c r="GWH623" s="2" t="s">
        <v>943</v>
      </c>
      <c r="GWI623" s="2" t="s">
        <v>943</v>
      </c>
      <c r="GWJ623" s="2" t="s">
        <v>943</v>
      </c>
      <c r="GWK623" s="2" t="s">
        <v>943</v>
      </c>
      <c r="GWL623" s="2" t="s">
        <v>943</v>
      </c>
      <c r="GWM623" s="2" t="s">
        <v>943</v>
      </c>
      <c r="GWN623" s="2" t="s">
        <v>943</v>
      </c>
      <c r="GWO623" s="2" t="s">
        <v>943</v>
      </c>
      <c r="GWP623" s="2" t="s">
        <v>943</v>
      </c>
      <c r="GWQ623" s="2" t="s">
        <v>943</v>
      </c>
      <c r="GWR623" s="2" t="s">
        <v>943</v>
      </c>
      <c r="GWS623" s="2" t="s">
        <v>943</v>
      </c>
      <c r="GWT623" s="2" t="s">
        <v>943</v>
      </c>
      <c r="GWU623" s="2" t="s">
        <v>943</v>
      </c>
      <c r="GWV623" s="2" t="s">
        <v>943</v>
      </c>
      <c r="GWW623" s="2" t="s">
        <v>943</v>
      </c>
      <c r="GWX623" s="2" t="s">
        <v>943</v>
      </c>
      <c r="GWY623" s="2" t="s">
        <v>943</v>
      </c>
      <c r="GWZ623" s="2" t="s">
        <v>943</v>
      </c>
      <c r="GXA623" s="2" t="s">
        <v>943</v>
      </c>
      <c r="GXB623" s="2" t="s">
        <v>943</v>
      </c>
      <c r="GXC623" s="2" t="s">
        <v>943</v>
      </c>
      <c r="GXD623" s="2" t="s">
        <v>943</v>
      </c>
      <c r="GXE623" s="2" t="s">
        <v>943</v>
      </c>
      <c r="GXF623" s="2" t="s">
        <v>943</v>
      </c>
      <c r="GXG623" s="2" t="s">
        <v>943</v>
      </c>
      <c r="GXH623" s="2" t="s">
        <v>943</v>
      </c>
      <c r="GXI623" s="2" t="s">
        <v>943</v>
      </c>
      <c r="GXJ623" s="2" t="s">
        <v>943</v>
      </c>
      <c r="GXK623" s="2" t="s">
        <v>943</v>
      </c>
      <c r="GXL623" s="2" t="s">
        <v>943</v>
      </c>
      <c r="GXM623" s="2" t="s">
        <v>943</v>
      </c>
      <c r="GXN623" s="2" t="s">
        <v>943</v>
      </c>
      <c r="GXO623" s="2" t="s">
        <v>943</v>
      </c>
      <c r="GXP623" s="2" t="s">
        <v>943</v>
      </c>
      <c r="GXQ623" s="2" t="s">
        <v>943</v>
      </c>
      <c r="GXR623" s="2" t="s">
        <v>943</v>
      </c>
      <c r="GXS623" s="2" t="s">
        <v>943</v>
      </c>
      <c r="GXT623" s="2" t="s">
        <v>943</v>
      </c>
      <c r="GXU623" s="2" t="s">
        <v>943</v>
      </c>
      <c r="GXV623" s="2" t="s">
        <v>943</v>
      </c>
      <c r="GXW623" s="2" t="s">
        <v>943</v>
      </c>
      <c r="GXX623" s="2" t="s">
        <v>943</v>
      </c>
      <c r="GXY623" s="2" t="s">
        <v>943</v>
      </c>
      <c r="GXZ623" s="2" t="s">
        <v>943</v>
      </c>
      <c r="GYA623" s="2" t="s">
        <v>943</v>
      </c>
      <c r="GYB623" s="2" t="s">
        <v>943</v>
      </c>
      <c r="GYC623" s="2" t="s">
        <v>943</v>
      </c>
      <c r="GYD623" s="2" t="s">
        <v>943</v>
      </c>
      <c r="GYE623" s="2" t="s">
        <v>943</v>
      </c>
      <c r="GYF623" s="2" t="s">
        <v>943</v>
      </c>
      <c r="GYG623" s="2" t="s">
        <v>943</v>
      </c>
      <c r="GYH623" s="2" t="s">
        <v>943</v>
      </c>
      <c r="GYI623" s="2" t="s">
        <v>943</v>
      </c>
      <c r="GYJ623" s="2" t="s">
        <v>943</v>
      </c>
      <c r="GYK623" s="2" t="s">
        <v>943</v>
      </c>
      <c r="GYL623" s="2" t="s">
        <v>943</v>
      </c>
      <c r="GYM623" s="2" t="s">
        <v>943</v>
      </c>
      <c r="GYN623" s="2" t="s">
        <v>943</v>
      </c>
      <c r="GYO623" s="2" t="s">
        <v>943</v>
      </c>
      <c r="GYP623" s="2" t="s">
        <v>943</v>
      </c>
      <c r="GYQ623" s="2" t="s">
        <v>943</v>
      </c>
      <c r="GYR623" s="2" t="s">
        <v>943</v>
      </c>
      <c r="GYS623" s="2" t="s">
        <v>943</v>
      </c>
      <c r="GYT623" s="2" t="s">
        <v>943</v>
      </c>
      <c r="GYU623" s="2" t="s">
        <v>943</v>
      </c>
      <c r="GYV623" s="2" t="s">
        <v>943</v>
      </c>
      <c r="GYW623" s="2" t="s">
        <v>943</v>
      </c>
      <c r="GYX623" s="2" t="s">
        <v>943</v>
      </c>
      <c r="GYY623" s="2" t="s">
        <v>943</v>
      </c>
      <c r="GYZ623" s="2" t="s">
        <v>943</v>
      </c>
      <c r="GZA623" s="2" t="s">
        <v>943</v>
      </c>
      <c r="GZB623" s="2" t="s">
        <v>943</v>
      </c>
      <c r="GZC623" s="2" t="s">
        <v>943</v>
      </c>
      <c r="GZD623" s="2" t="s">
        <v>943</v>
      </c>
      <c r="GZE623" s="2" t="s">
        <v>943</v>
      </c>
      <c r="GZF623" s="2" t="s">
        <v>943</v>
      </c>
      <c r="GZG623" s="2" t="s">
        <v>943</v>
      </c>
      <c r="GZH623" s="2" t="s">
        <v>943</v>
      </c>
      <c r="GZI623" s="2" t="s">
        <v>943</v>
      </c>
      <c r="GZJ623" s="2" t="s">
        <v>943</v>
      </c>
      <c r="GZK623" s="2" t="s">
        <v>943</v>
      </c>
      <c r="GZL623" s="2" t="s">
        <v>943</v>
      </c>
      <c r="GZM623" s="2" t="s">
        <v>943</v>
      </c>
      <c r="GZN623" s="2" t="s">
        <v>943</v>
      </c>
      <c r="GZO623" s="2" t="s">
        <v>943</v>
      </c>
      <c r="GZP623" s="2" t="s">
        <v>943</v>
      </c>
      <c r="GZQ623" s="2" t="s">
        <v>943</v>
      </c>
      <c r="GZR623" s="2" t="s">
        <v>943</v>
      </c>
      <c r="GZS623" s="2" t="s">
        <v>943</v>
      </c>
      <c r="GZT623" s="2" t="s">
        <v>943</v>
      </c>
      <c r="GZU623" s="2" t="s">
        <v>943</v>
      </c>
      <c r="GZV623" s="2" t="s">
        <v>943</v>
      </c>
      <c r="GZW623" s="2" t="s">
        <v>943</v>
      </c>
      <c r="GZX623" s="2" t="s">
        <v>943</v>
      </c>
      <c r="GZY623" s="2" t="s">
        <v>943</v>
      </c>
      <c r="GZZ623" s="2" t="s">
        <v>943</v>
      </c>
      <c r="HAA623" s="2" t="s">
        <v>943</v>
      </c>
      <c r="HAB623" s="2" t="s">
        <v>943</v>
      </c>
      <c r="HAC623" s="2" t="s">
        <v>943</v>
      </c>
      <c r="HAD623" s="2" t="s">
        <v>943</v>
      </c>
      <c r="HAE623" s="2" t="s">
        <v>943</v>
      </c>
      <c r="HAF623" s="2" t="s">
        <v>943</v>
      </c>
      <c r="HAG623" s="2" t="s">
        <v>943</v>
      </c>
      <c r="HAH623" s="2" t="s">
        <v>943</v>
      </c>
      <c r="HAI623" s="2" t="s">
        <v>943</v>
      </c>
      <c r="HAJ623" s="2" t="s">
        <v>943</v>
      </c>
      <c r="HAK623" s="2" t="s">
        <v>943</v>
      </c>
      <c r="HAL623" s="2" t="s">
        <v>943</v>
      </c>
      <c r="HAM623" s="2" t="s">
        <v>943</v>
      </c>
      <c r="HAN623" s="2" t="s">
        <v>943</v>
      </c>
      <c r="HAO623" s="2" t="s">
        <v>943</v>
      </c>
      <c r="HAP623" s="2" t="s">
        <v>943</v>
      </c>
      <c r="HAQ623" s="2" t="s">
        <v>943</v>
      </c>
      <c r="HAR623" s="2" t="s">
        <v>943</v>
      </c>
      <c r="HAS623" s="2" t="s">
        <v>943</v>
      </c>
      <c r="HAT623" s="2" t="s">
        <v>943</v>
      </c>
      <c r="HAU623" s="2" t="s">
        <v>943</v>
      </c>
      <c r="HAV623" s="2" t="s">
        <v>943</v>
      </c>
      <c r="HAW623" s="2" t="s">
        <v>943</v>
      </c>
      <c r="HAX623" s="2" t="s">
        <v>943</v>
      </c>
      <c r="HAY623" s="2" t="s">
        <v>943</v>
      </c>
      <c r="HAZ623" s="2" t="s">
        <v>943</v>
      </c>
      <c r="HBA623" s="2" t="s">
        <v>943</v>
      </c>
      <c r="HBB623" s="2" t="s">
        <v>943</v>
      </c>
      <c r="HBC623" s="2" t="s">
        <v>943</v>
      </c>
      <c r="HBD623" s="2" t="s">
        <v>943</v>
      </c>
      <c r="HBE623" s="2" t="s">
        <v>943</v>
      </c>
      <c r="HBF623" s="2" t="s">
        <v>943</v>
      </c>
      <c r="HBG623" s="2" t="s">
        <v>943</v>
      </c>
      <c r="HBH623" s="2" t="s">
        <v>943</v>
      </c>
      <c r="HBI623" s="2" t="s">
        <v>943</v>
      </c>
      <c r="HBJ623" s="2" t="s">
        <v>943</v>
      </c>
      <c r="HBK623" s="2" t="s">
        <v>943</v>
      </c>
      <c r="HBL623" s="2" t="s">
        <v>943</v>
      </c>
      <c r="HBM623" s="2" t="s">
        <v>943</v>
      </c>
      <c r="HBN623" s="2" t="s">
        <v>943</v>
      </c>
      <c r="HBO623" s="2" t="s">
        <v>943</v>
      </c>
      <c r="HBP623" s="2" t="s">
        <v>943</v>
      </c>
      <c r="HBQ623" s="2" t="s">
        <v>943</v>
      </c>
      <c r="HBR623" s="2" t="s">
        <v>943</v>
      </c>
      <c r="HBS623" s="2" t="s">
        <v>943</v>
      </c>
      <c r="HBT623" s="2" t="s">
        <v>943</v>
      </c>
      <c r="HBU623" s="2" t="s">
        <v>943</v>
      </c>
      <c r="HBV623" s="2" t="s">
        <v>943</v>
      </c>
      <c r="HBW623" s="2" t="s">
        <v>943</v>
      </c>
      <c r="HBX623" s="2" t="s">
        <v>943</v>
      </c>
      <c r="HBY623" s="2" t="s">
        <v>943</v>
      </c>
      <c r="HBZ623" s="2" t="s">
        <v>943</v>
      </c>
      <c r="HCA623" s="2" t="s">
        <v>943</v>
      </c>
      <c r="HCB623" s="2" t="s">
        <v>943</v>
      </c>
      <c r="HCC623" s="2" t="s">
        <v>943</v>
      </c>
      <c r="HCD623" s="2" t="s">
        <v>943</v>
      </c>
      <c r="HCE623" s="2" t="s">
        <v>943</v>
      </c>
      <c r="HCF623" s="2" t="s">
        <v>943</v>
      </c>
      <c r="HCG623" s="2" t="s">
        <v>943</v>
      </c>
      <c r="HCH623" s="2" t="s">
        <v>943</v>
      </c>
      <c r="HCI623" s="2" t="s">
        <v>943</v>
      </c>
      <c r="HCJ623" s="2" t="s">
        <v>943</v>
      </c>
      <c r="HCK623" s="2" t="s">
        <v>943</v>
      </c>
      <c r="HCL623" s="2" t="s">
        <v>943</v>
      </c>
      <c r="HCM623" s="2" t="s">
        <v>943</v>
      </c>
      <c r="HCN623" s="2" t="s">
        <v>943</v>
      </c>
      <c r="HCO623" s="2" t="s">
        <v>943</v>
      </c>
      <c r="HCP623" s="2" t="s">
        <v>943</v>
      </c>
      <c r="HCQ623" s="2" t="s">
        <v>943</v>
      </c>
      <c r="HCR623" s="2" t="s">
        <v>943</v>
      </c>
      <c r="HCS623" s="2" t="s">
        <v>943</v>
      </c>
      <c r="HCT623" s="2" t="s">
        <v>943</v>
      </c>
      <c r="HCU623" s="2" t="s">
        <v>943</v>
      </c>
      <c r="HCV623" s="2" t="s">
        <v>943</v>
      </c>
      <c r="HCW623" s="2" t="s">
        <v>943</v>
      </c>
      <c r="HCX623" s="2" t="s">
        <v>943</v>
      </c>
      <c r="HCY623" s="2" t="s">
        <v>943</v>
      </c>
      <c r="HCZ623" s="2" t="s">
        <v>943</v>
      </c>
      <c r="HDA623" s="2" t="s">
        <v>943</v>
      </c>
      <c r="HDB623" s="2" t="s">
        <v>943</v>
      </c>
      <c r="HDC623" s="2" t="s">
        <v>943</v>
      </c>
      <c r="HDD623" s="2" t="s">
        <v>943</v>
      </c>
      <c r="HDE623" s="2" t="s">
        <v>943</v>
      </c>
      <c r="HDF623" s="2" t="s">
        <v>943</v>
      </c>
      <c r="HDG623" s="2" t="s">
        <v>943</v>
      </c>
      <c r="HDH623" s="2" t="s">
        <v>943</v>
      </c>
      <c r="HDI623" s="2" t="s">
        <v>943</v>
      </c>
      <c r="HDJ623" s="2" t="s">
        <v>943</v>
      </c>
      <c r="HDK623" s="2" t="s">
        <v>943</v>
      </c>
      <c r="HDL623" s="2" t="s">
        <v>943</v>
      </c>
      <c r="HDM623" s="2" t="s">
        <v>943</v>
      </c>
      <c r="HDN623" s="2" t="s">
        <v>943</v>
      </c>
      <c r="HDO623" s="2" t="s">
        <v>943</v>
      </c>
      <c r="HDP623" s="2" t="s">
        <v>943</v>
      </c>
      <c r="HDQ623" s="2" t="s">
        <v>943</v>
      </c>
      <c r="HDR623" s="2" t="s">
        <v>943</v>
      </c>
      <c r="HDS623" s="2" t="s">
        <v>943</v>
      </c>
      <c r="HDT623" s="2" t="s">
        <v>943</v>
      </c>
      <c r="HDU623" s="2" t="s">
        <v>943</v>
      </c>
      <c r="HDV623" s="2" t="s">
        <v>943</v>
      </c>
      <c r="HDW623" s="2" t="s">
        <v>943</v>
      </c>
      <c r="HDX623" s="2" t="s">
        <v>943</v>
      </c>
      <c r="HDY623" s="2" t="s">
        <v>943</v>
      </c>
      <c r="HDZ623" s="2" t="s">
        <v>943</v>
      </c>
      <c r="HEA623" s="2" t="s">
        <v>943</v>
      </c>
      <c r="HEB623" s="2" t="s">
        <v>943</v>
      </c>
      <c r="HEC623" s="2" t="s">
        <v>943</v>
      </c>
      <c r="HED623" s="2" t="s">
        <v>943</v>
      </c>
      <c r="HEE623" s="2" t="s">
        <v>943</v>
      </c>
      <c r="HEF623" s="2" t="s">
        <v>943</v>
      </c>
      <c r="HEG623" s="2" t="s">
        <v>943</v>
      </c>
      <c r="HEH623" s="2" t="s">
        <v>943</v>
      </c>
      <c r="HEI623" s="2" t="s">
        <v>943</v>
      </c>
      <c r="HEJ623" s="2" t="s">
        <v>943</v>
      </c>
      <c r="HEK623" s="2" t="s">
        <v>943</v>
      </c>
      <c r="HEL623" s="2" t="s">
        <v>943</v>
      </c>
      <c r="HEM623" s="2" t="s">
        <v>943</v>
      </c>
      <c r="HEN623" s="2" t="s">
        <v>943</v>
      </c>
      <c r="HEO623" s="2" t="s">
        <v>943</v>
      </c>
      <c r="HEP623" s="2" t="s">
        <v>943</v>
      </c>
      <c r="HEQ623" s="2" t="s">
        <v>943</v>
      </c>
      <c r="HER623" s="2" t="s">
        <v>943</v>
      </c>
      <c r="HES623" s="2" t="s">
        <v>943</v>
      </c>
      <c r="HET623" s="2" t="s">
        <v>943</v>
      </c>
      <c r="HEU623" s="2" t="s">
        <v>943</v>
      </c>
      <c r="HEV623" s="2" t="s">
        <v>943</v>
      </c>
      <c r="HEW623" s="2" t="s">
        <v>943</v>
      </c>
      <c r="HEX623" s="2" t="s">
        <v>943</v>
      </c>
      <c r="HEY623" s="2" t="s">
        <v>943</v>
      </c>
      <c r="HEZ623" s="2" t="s">
        <v>943</v>
      </c>
      <c r="HFA623" s="2" t="s">
        <v>943</v>
      </c>
      <c r="HFB623" s="2" t="s">
        <v>943</v>
      </c>
      <c r="HFC623" s="2" t="s">
        <v>943</v>
      </c>
      <c r="HFD623" s="2" t="s">
        <v>943</v>
      </c>
      <c r="HFE623" s="2" t="s">
        <v>943</v>
      </c>
      <c r="HFF623" s="2" t="s">
        <v>943</v>
      </c>
      <c r="HFG623" s="2" t="s">
        <v>943</v>
      </c>
      <c r="HFH623" s="2" t="s">
        <v>943</v>
      </c>
      <c r="HFI623" s="2" t="s">
        <v>943</v>
      </c>
      <c r="HFJ623" s="2" t="s">
        <v>943</v>
      </c>
      <c r="HFK623" s="2" t="s">
        <v>943</v>
      </c>
      <c r="HFL623" s="2" t="s">
        <v>943</v>
      </c>
      <c r="HFM623" s="2" t="s">
        <v>943</v>
      </c>
      <c r="HFN623" s="2" t="s">
        <v>943</v>
      </c>
      <c r="HFO623" s="2" t="s">
        <v>943</v>
      </c>
      <c r="HFP623" s="2" t="s">
        <v>943</v>
      </c>
      <c r="HFQ623" s="2" t="s">
        <v>943</v>
      </c>
      <c r="HFR623" s="2" t="s">
        <v>943</v>
      </c>
      <c r="HFS623" s="2" t="s">
        <v>943</v>
      </c>
      <c r="HFT623" s="2" t="s">
        <v>943</v>
      </c>
      <c r="HFU623" s="2" t="s">
        <v>943</v>
      </c>
      <c r="HFV623" s="2" t="s">
        <v>943</v>
      </c>
      <c r="HFW623" s="2" t="s">
        <v>943</v>
      </c>
      <c r="HFX623" s="2" t="s">
        <v>943</v>
      </c>
      <c r="HFY623" s="2" t="s">
        <v>943</v>
      </c>
      <c r="HFZ623" s="2" t="s">
        <v>943</v>
      </c>
      <c r="HGA623" s="2" t="s">
        <v>943</v>
      </c>
      <c r="HGB623" s="2" t="s">
        <v>943</v>
      </c>
      <c r="HGC623" s="2" t="s">
        <v>943</v>
      </c>
      <c r="HGD623" s="2" t="s">
        <v>943</v>
      </c>
      <c r="HGE623" s="2" t="s">
        <v>943</v>
      </c>
      <c r="HGF623" s="2" t="s">
        <v>943</v>
      </c>
      <c r="HGG623" s="2" t="s">
        <v>943</v>
      </c>
      <c r="HGH623" s="2" t="s">
        <v>943</v>
      </c>
      <c r="HGI623" s="2" t="s">
        <v>943</v>
      </c>
      <c r="HGJ623" s="2" t="s">
        <v>943</v>
      </c>
      <c r="HGK623" s="2" t="s">
        <v>943</v>
      </c>
      <c r="HGL623" s="2" t="s">
        <v>943</v>
      </c>
      <c r="HGM623" s="2" t="s">
        <v>943</v>
      </c>
      <c r="HGN623" s="2" t="s">
        <v>943</v>
      </c>
      <c r="HGO623" s="2" t="s">
        <v>943</v>
      </c>
      <c r="HGP623" s="2" t="s">
        <v>943</v>
      </c>
      <c r="HGQ623" s="2" t="s">
        <v>943</v>
      </c>
      <c r="HGR623" s="2" t="s">
        <v>943</v>
      </c>
      <c r="HGS623" s="2" t="s">
        <v>943</v>
      </c>
      <c r="HGT623" s="2" t="s">
        <v>943</v>
      </c>
      <c r="HGU623" s="2" t="s">
        <v>943</v>
      </c>
      <c r="HGV623" s="2" t="s">
        <v>943</v>
      </c>
      <c r="HGW623" s="2" t="s">
        <v>943</v>
      </c>
      <c r="HGX623" s="2" t="s">
        <v>943</v>
      </c>
      <c r="HGY623" s="2" t="s">
        <v>943</v>
      </c>
      <c r="HGZ623" s="2" t="s">
        <v>943</v>
      </c>
      <c r="HHA623" s="2" t="s">
        <v>943</v>
      </c>
      <c r="HHB623" s="2" t="s">
        <v>943</v>
      </c>
      <c r="HHC623" s="2" t="s">
        <v>943</v>
      </c>
      <c r="HHD623" s="2" t="s">
        <v>943</v>
      </c>
      <c r="HHE623" s="2" t="s">
        <v>943</v>
      </c>
      <c r="HHF623" s="2" t="s">
        <v>943</v>
      </c>
      <c r="HHG623" s="2" t="s">
        <v>943</v>
      </c>
      <c r="HHH623" s="2" t="s">
        <v>943</v>
      </c>
      <c r="HHI623" s="2" t="s">
        <v>943</v>
      </c>
      <c r="HHJ623" s="2" t="s">
        <v>943</v>
      </c>
      <c r="HHK623" s="2" t="s">
        <v>943</v>
      </c>
      <c r="HHL623" s="2" t="s">
        <v>943</v>
      </c>
      <c r="HHM623" s="2" t="s">
        <v>943</v>
      </c>
      <c r="HHN623" s="2" t="s">
        <v>943</v>
      </c>
      <c r="HHO623" s="2" t="s">
        <v>943</v>
      </c>
      <c r="HHP623" s="2" t="s">
        <v>943</v>
      </c>
      <c r="HHQ623" s="2" t="s">
        <v>943</v>
      </c>
      <c r="HHR623" s="2" t="s">
        <v>943</v>
      </c>
      <c r="HHS623" s="2" t="s">
        <v>943</v>
      </c>
      <c r="HHT623" s="2" t="s">
        <v>943</v>
      </c>
      <c r="HHU623" s="2" t="s">
        <v>943</v>
      </c>
      <c r="HHV623" s="2" t="s">
        <v>943</v>
      </c>
      <c r="HHW623" s="2" t="s">
        <v>943</v>
      </c>
      <c r="HHX623" s="2" t="s">
        <v>943</v>
      </c>
      <c r="HHY623" s="2" t="s">
        <v>943</v>
      </c>
      <c r="HHZ623" s="2" t="s">
        <v>943</v>
      </c>
      <c r="HIA623" s="2" t="s">
        <v>943</v>
      </c>
      <c r="HIB623" s="2" t="s">
        <v>943</v>
      </c>
      <c r="HIC623" s="2" t="s">
        <v>943</v>
      </c>
      <c r="HID623" s="2" t="s">
        <v>943</v>
      </c>
      <c r="HIE623" s="2" t="s">
        <v>943</v>
      </c>
      <c r="HIF623" s="2" t="s">
        <v>943</v>
      </c>
      <c r="HIG623" s="2" t="s">
        <v>943</v>
      </c>
      <c r="HIH623" s="2" t="s">
        <v>943</v>
      </c>
      <c r="HII623" s="2" t="s">
        <v>943</v>
      </c>
      <c r="HIJ623" s="2" t="s">
        <v>943</v>
      </c>
      <c r="HIK623" s="2" t="s">
        <v>943</v>
      </c>
      <c r="HIL623" s="2" t="s">
        <v>943</v>
      </c>
      <c r="HIM623" s="2" t="s">
        <v>943</v>
      </c>
      <c r="HIN623" s="2" t="s">
        <v>943</v>
      </c>
      <c r="HIO623" s="2" t="s">
        <v>943</v>
      </c>
      <c r="HIP623" s="2" t="s">
        <v>943</v>
      </c>
      <c r="HIQ623" s="2" t="s">
        <v>943</v>
      </c>
      <c r="HIR623" s="2" t="s">
        <v>943</v>
      </c>
      <c r="HIS623" s="2" t="s">
        <v>943</v>
      </c>
      <c r="HIT623" s="2" t="s">
        <v>943</v>
      </c>
      <c r="HIU623" s="2" t="s">
        <v>943</v>
      </c>
      <c r="HIV623" s="2" t="s">
        <v>943</v>
      </c>
      <c r="HIW623" s="2" t="s">
        <v>943</v>
      </c>
      <c r="HIX623" s="2" t="s">
        <v>943</v>
      </c>
      <c r="HIY623" s="2" t="s">
        <v>943</v>
      </c>
      <c r="HIZ623" s="2" t="s">
        <v>943</v>
      </c>
      <c r="HJA623" s="2" t="s">
        <v>943</v>
      </c>
      <c r="HJB623" s="2" t="s">
        <v>943</v>
      </c>
      <c r="HJC623" s="2" t="s">
        <v>943</v>
      </c>
      <c r="HJD623" s="2" t="s">
        <v>943</v>
      </c>
      <c r="HJE623" s="2" t="s">
        <v>943</v>
      </c>
      <c r="HJF623" s="2" t="s">
        <v>943</v>
      </c>
      <c r="HJG623" s="2" t="s">
        <v>943</v>
      </c>
      <c r="HJH623" s="2" t="s">
        <v>943</v>
      </c>
      <c r="HJI623" s="2" t="s">
        <v>943</v>
      </c>
      <c r="HJJ623" s="2" t="s">
        <v>943</v>
      </c>
      <c r="HJK623" s="2" t="s">
        <v>943</v>
      </c>
      <c r="HJL623" s="2" t="s">
        <v>943</v>
      </c>
      <c r="HJM623" s="2" t="s">
        <v>943</v>
      </c>
      <c r="HJN623" s="2" t="s">
        <v>943</v>
      </c>
      <c r="HJO623" s="2" t="s">
        <v>943</v>
      </c>
      <c r="HJP623" s="2" t="s">
        <v>943</v>
      </c>
      <c r="HJQ623" s="2" t="s">
        <v>943</v>
      </c>
      <c r="HJR623" s="2" t="s">
        <v>943</v>
      </c>
      <c r="HJS623" s="2" t="s">
        <v>943</v>
      </c>
      <c r="HJT623" s="2" t="s">
        <v>943</v>
      </c>
      <c r="HJU623" s="2" t="s">
        <v>943</v>
      </c>
      <c r="HJV623" s="2" t="s">
        <v>943</v>
      </c>
      <c r="HJW623" s="2" t="s">
        <v>943</v>
      </c>
      <c r="HJX623" s="2" t="s">
        <v>943</v>
      </c>
      <c r="HJY623" s="2" t="s">
        <v>943</v>
      </c>
      <c r="HJZ623" s="2" t="s">
        <v>943</v>
      </c>
      <c r="HKA623" s="2" t="s">
        <v>943</v>
      </c>
      <c r="HKB623" s="2" t="s">
        <v>943</v>
      </c>
      <c r="HKC623" s="2" t="s">
        <v>943</v>
      </c>
      <c r="HKD623" s="2" t="s">
        <v>943</v>
      </c>
      <c r="HKE623" s="2" t="s">
        <v>943</v>
      </c>
      <c r="HKF623" s="2" t="s">
        <v>943</v>
      </c>
      <c r="HKG623" s="2" t="s">
        <v>943</v>
      </c>
      <c r="HKH623" s="2" t="s">
        <v>943</v>
      </c>
      <c r="HKI623" s="2" t="s">
        <v>943</v>
      </c>
      <c r="HKJ623" s="2" t="s">
        <v>943</v>
      </c>
      <c r="HKK623" s="2" t="s">
        <v>943</v>
      </c>
      <c r="HKL623" s="2" t="s">
        <v>943</v>
      </c>
      <c r="HKM623" s="2" t="s">
        <v>943</v>
      </c>
      <c r="HKN623" s="2" t="s">
        <v>943</v>
      </c>
      <c r="HKO623" s="2" t="s">
        <v>943</v>
      </c>
      <c r="HKP623" s="2" t="s">
        <v>943</v>
      </c>
      <c r="HKQ623" s="2" t="s">
        <v>943</v>
      </c>
      <c r="HKR623" s="2" t="s">
        <v>943</v>
      </c>
      <c r="HKS623" s="2" t="s">
        <v>943</v>
      </c>
      <c r="HKT623" s="2" t="s">
        <v>943</v>
      </c>
      <c r="HKU623" s="2" t="s">
        <v>943</v>
      </c>
      <c r="HKV623" s="2" t="s">
        <v>943</v>
      </c>
      <c r="HKW623" s="2" t="s">
        <v>943</v>
      </c>
      <c r="HKX623" s="2" t="s">
        <v>943</v>
      </c>
      <c r="HKY623" s="2" t="s">
        <v>943</v>
      </c>
      <c r="HKZ623" s="2" t="s">
        <v>943</v>
      </c>
      <c r="HLA623" s="2" t="s">
        <v>943</v>
      </c>
      <c r="HLB623" s="2" t="s">
        <v>943</v>
      </c>
      <c r="HLC623" s="2" t="s">
        <v>943</v>
      </c>
      <c r="HLD623" s="2" t="s">
        <v>943</v>
      </c>
      <c r="HLE623" s="2" t="s">
        <v>943</v>
      </c>
      <c r="HLF623" s="2" t="s">
        <v>943</v>
      </c>
      <c r="HLG623" s="2" t="s">
        <v>943</v>
      </c>
      <c r="HLH623" s="2" t="s">
        <v>943</v>
      </c>
      <c r="HLI623" s="2" t="s">
        <v>943</v>
      </c>
      <c r="HLJ623" s="2" t="s">
        <v>943</v>
      </c>
      <c r="HLK623" s="2" t="s">
        <v>943</v>
      </c>
      <c r="HLL623" s="2" t="s">
        <v>943</v>
      </c>
      <c r="HLM623" s="2" t="s">
        <v>943</v>
      </c>
      <c r="HLN623" s="2" t="s">
        <v>943</v>
      </c>
      <c r="HLO623" s="2" t="s">
        <v>943</v>
      </c>
      <c r="HLP623" s="2" t="s">
        <v>943</v>
      </c>
      <c r="HLQ623" s="2" t="s">
        <v>943</v>
      </c>
      <c r="HLR623" s="2" t="s">
        <v>943</v>
      </c>
      <c r="HLS623" s="2" t="s">
        <v>943</v>
      </c>
      <c r="HLT623" s="2" t="s">
        <v>943</v>
      </c>
      <c r="HLU623" s="2" t="s">
        <v>943</v>
      </c>
      <c r="HLV623" s="2" t="s">
        <v>943</v>
      </c>
      <c r="HLW623" s="2" t="s">
        <v>943</v>
      </c>
      <c r="HLX623" s="2" t="s">
        <v>943</v>
      </c>
      <c r="HLY623" s="2" t="s">
        <v>943</v>
      </c>
      <c r="HLZ623" s="2" t="s">
        <v>943</v>
      </c>
      <c r="HMA623" s="2" t="s">
        <v>943</v>
      </c>
      <c r="HMB623" s="2" t="s">
        <v>943</v>
      </c>
      <c r="HMC623" s="2" t="s">
        <v>943</v>
      </c>
      <c r="HMD623" s="2" t="s">
        <v>943</v>
      </c>
      <c r="HME623" s="2" t="s">
        <v>943</v>
      </c>
      <c r="HMF623" s="2" t="s">
        <v>943</v>
      </c>
      <c r="HMG623" s="2" t="s">
        <v>943</v>
      </c>
      <c r="HMH623" s="2" t="s">
        <v>943</v>
      </c>
      <c r="HMI623" s="2" t="s">
        <v>943</v>
      </c>
      <c r="HMJ623" s="2" t="s">
        <v>943</v>
      </c>
      <c r="HMK623" s="2" t="s">
        <v>943</v>
      </c>
      <c r="HML623" s="2" t="s">
        <v>943</v>
      </c>
      <c r="HMM623" s="2" t="s">
        <v>943</v>
      </c>
      <c r="HMN623" s="2" t="s">
        <v>943</v>
      </c>
      <c r="HMO623" s="2" t="s">
        <v>943</v>
      </c>
      <c r="HMP623" s="2" t="s">
        <v>943</v>
      </c>
      <c r="HMQ623" s="2" t="s">
        <v>943</v>
      </c>
      <c r="HMR623" s="2" t="s">
        <v>943</v>
      </c>
      <c r="HMS623" s="2" t="s">
        <v>943</v>
      </c>
      <c r="HMT623" s="2" t="s">
        <v>943</v>
      </c>
      <c r="HMU623" s="2" t="s">
        <v>943</v>
      </c>
      <c r="HMV623" s="2" t="s">
        <v>943</v>
      </c>
      <c r="HMW623" s="2" t="s">
        <v>943</v>
      </c>
      <c r="HMX623" s="2" t="s">
        <v>943</v>
      </c>
      <c r="HMY623" s="2" t="s">
        <v>943</v>
      </c>
      <c r="HMZ623" s="2" t="s">
        <v>943</v>
      </c>
      <c r="HNA623" s="2" t="s">
        <v>943</v>
      </c>
      <c r="HNB623" s="2" t="s">
        <v>943</v>
      </c>
      <c r="HNC623" s="2" t="s">
        <v>943</v>
      </c>
      <c r="HND623" s="2" t="s">
        <v>943</v>
      </c>
      <c r="HNE623" s="2" t="s">
        <v>943</v>
      </c>
      <c r="HNF623" s="2" t="s">
        <v>943</v>
      </c>
      <c r="HNG623" s="2" t="s">
        <v>943</v>
      </c>
      <c r="HNH623" s="2" t="s">
        <v>943</v>
      </c>
      <c r="HNI623" s="2" t="s">
        <v>943</v>
      </c>
      <c r="HNJ623" s="2" t="s">
        <v>943</v>
      </c>
      <c r="HNK623" s="2" t="s">
        <v>943</v>
      </c>
      <c r="HNL623" s="2" t="s">
        <v>943</v>
      </c>
      <c r="HNM623" s="2" t="s">
        <v>943</v>
      </c>
      <c r="HNN623" s="2" t="s">
        <v>943</v>
      </c>
      <c r="HNO623" s="2" t="s">
        <v>943</v>
      </c>
      <c r="HNP623" s="2" t="s">
        <v>943</v>
      </c>
      <c r="HNQ623" s="2" t="s">
        <v>943</v>
      </c>
      <c r="HNR623" s="2" t="s">
        <v>943</v>
      </c>
      <c r="HNS623" s="2" t="s">
        <v>943</v>
      </c>
      <c r="HNT623" s="2" t="s">
        <v>943</v>
      </c>
      <c r="HNU623" s="2" t="s">
        <v>943</v>
      </c>
      <c r="HNV623" s="2" t="s">
        <v>943</v>
      </c>
      <c r="HNW623" s="2" t="s">
        <v>943</v>
      </c>
      <c r="HNX623" s="2" t="s">
        <v>943</v>
      </c>
      <c r="HNY623" s="2" t="s">
        <v>943</v>
      </c>
      <c r="HNZ623" s="2" t="s">
        <v>943</v>
      </c>
      <c r="HOA623" s="2" t="s">
        <v>943</v>
      </c>
      <c r="HOB623" s="2" t="s">
        <v>943</v>
      </c>
      <c r="HOC623" s="2" t="s">
        <v>943</v>
      </c>
      <c r="HOD623" s="2" t="s">
        <v>943</v>
      </c>
      <c r="HOE623" s="2" t="s">
        <v>943</v>
      </c>
      <c r="HOF623" s="2" t="s">
        <v>943</v>
      </c>
      <c r="HOG623" s="2" t="s">
        <v>943</v>
      </c>
      <c r="HOH623" s="2" t="s">
        <v>943</v>
      </c>
      <c r="HOI623" s="2" t="s">
        <v>943</v>
      </c>
      <c r="HOJ623" s="2" t="s">
        <v>943</v>
      </c>
      <c r="HOK623" s="2" t="s">
        <v>943</v>
      </c>
      <c r="HOL623" s="2" t="s">
        <v>943</v>
      </c>
      <c r="HOM623" s="2" t="s">
        <v>943</v>
      </c>
      <c r="HON623" s="2" t="s">
        <v>943</v>
      </c>
      <c r="HOO623" s="2" t="s">
        <v>943</v>
      </c>
      <c r="HOP623" s="2" t="s">
        <v>943</v>
      </c>
      <c r="HOQ623" s="2" t="s">
        <v>943</v>
      </c>
      <c r="HOR623" s="2" t="s">
        <v>943</v>
      </c>
      <c r="HOS623" s="2" t="s">
        <v>943</v>
      </c>
      <c r="HOT623" s="2" t="s">
        <v>943</v>
      </c>
      <c r="HOU623" s="2" t="s">
        <v>943</v>
      </c>
      <c r="HOV623" s="2" t="s">
        <v>943</v>
      </c>
      <c r="HOW623" s="2" t="s">
        <v>943</v>
      </c>
      <c r="HOX623" s="2" t="s">
        <v>943</v>
      </c>
      <c r="HOY623" s="2" t="s">
        <v>943</v>
      </c>
      <c r="HOZ623" s="2" t="s">
        <v>943</v>
      </c>
      <c r="HPA623" s="2" t="s">
        <v>943</v>
      </c>
      <c r="HPB623" s="2" t="s">
        <v>943</v>
      </c>
      <c r="HPC623" s="2" t="s">
        <v>943</v>
      </c>
      <c r="HPD623" s="2" t="s">
        <v>943</v>
      </c>
      <c r="HPE623" s="2" t="s">
        <v>943</v>
      </c>
      <c r="HPF623" s="2" t="s">
        <v>943</v>
      </c>
      <c r="HPG623" s="2" t="s">
        <v>943</v>
      </c>
      <c r="HPH623" s="2" t="s">
        <v>943</v>
      </c>
      <c r="HPI623" s="2" t="s">
        <v>943</v>
      </c>
      <c r="HPJ623" s="2" t="s">
        <v>943</v>
      </c>
      <c r="HPK623" s="2" t="s">
        <v>943</v>
      </c>
      <c r="HPL623" s="2" t="s">
        <v>943</v>
      </c>
      <c r="HPM623" s="2" t="s">
        <v>943</v>
      </c>
      <c r="HPN623" s="2" t="s">
        <v>943</v>
      </c>
      <c r="HPO623" s="2" t="s">
        <v>943</v>
      </c>
      <c r="HPP623" s="2" t="s">
        <v>943</v>
      </c>
      <c r="HPQ623" s="2" t="s">
        <v>943</v>
      </c>
      <c r="HPR623" s="2" t="s">
        <v>943</v>
      </c>
      <c r="HPS623" s="2" t="s">
        <v>943</v>
      </c>
      <c r="HPT623" s="2" t="s">
        <v>943</v>
      </c>
      <c r="HPU623" s="2" t="s">
        <v>943</v>
      </c>
      <c r="HPV623" s="2" t="s">
        <v>943</v>
      </c>
      <c r="HPW623" s="2" t="s">
        <v>943</v>
      </c>
      <c r="HPX623" s="2" t="s">
        <v>943</v>
      </c>
      <c r="HPY623" s="2" t="s">
        <v>943</v>
      </c>
      <c r="HPZ623" s="2" t="s">
        <v>943</v>
      </c>
      <c r="HQA623" s="2" t="s">
        <v>943</v>
      </c>
      <c r="HQB623" s="2" t="s">
        <v>943</v>
      </c>
      <c r="HQC623" s="2" t="s">
        <v>943</v>
      </c>
      <c r="HQD623" s="2" t="s">
        <v>943</v>
      </c>
      <c r="HQE623" s="2" t="s">
        <v>943</v>
      </c>
      <c r="HQF623" s="2" t="s">
        <v>943</v>
      </c>
      <c r="HQG623" s="2" t="s">
        <v>943</v>
      </c>
      <c r="HQH623" s="2" t="s">
        <v>943</v>
      </c>
      <c r="HQI623" s="2" t="s">
        <v>943</v>
      </c>
      <c r="HQJ623" s="2" t="s">
        <v>943</v>
      </c>
      <c r="HQK623" s="2" t="s">
        <v>943</v>
      </c>
      <c r="HQL623" s="2" t="s">
        <v>943</v>
      </c>
      <c r="HQM623" s="2" t="s">
        <v>943</v>
      </c>
      <c r="HQN623" s="2" t="s">
        <v>943</v>
      </c>
      <c r="HQO623" s="2" t="s">
        <v>943</v>
      </c>
      <c r="HQP623" s="2" t="s">
        <v>943</v>
      </c>
      <c r="HQQ623" s="2" t="s">
        <v>943</v>
      </c>
      <c r="HQR623" s="2" t="s">
        <v>943</v>
      </c>
      <c r="HQS623" s="2" t="s">
        <v>943</v>
      </c>
      <c r="HQT623" s="2" t="s">
        <v>943</v>
      </c>
      <c r="HQU623" s="2" t="s">
        <v>943</v>
      </c>
      <c r="HQV623" s="2" t="s">
        <v>943</v>
      </c>
      <c r="HQW623" s="2" t="s">
        <v>943</v>
      </c>
      <c r="HQX623" s="2" t="s">
        <v>943</v>
      </c>
      <c r="HQY623" s="2" t="s">
        <v>943</v>
      </c>
      <c r="HQZ623" s="2" t="s">
        <v>943</v>
      </c>
      <c r="HRA623" s="2" t="s">
        <v>943</v>
      </c>
      <c r="HRB623" s="2" t="s">
        <v>943</v>
      </c>
      <c r="HRC623" s="2" t="s">
        <v>943</v>
      </c>
      <c r="HRD623" s="2" t="s">
        <v>943</v>
      </c>
      <c r="HRE623" s="2" t="s">
        <v>943</v>
      </c>
      <c r="HRF623" s="2" t="s">
        <v>943</v>
      </c>
      <c r="HRG623" s="2" t="s">
        <v>943</v>
      </c>
      <c r="HRH623" s="2" t="s">
        <v>943</v>
      </c>
      <c r="HRI623" s="2" t="s">
        <v>943</v>
      </c>
      <c r="HRJ623" s="2" t="s">
        <v>943</v>
      </c>
      <c r="HRK623" s="2" t="s">
        <v>943</v>
      </c>
      <c r="HRL623" s="2" t="s">
        <v>943</v>
      </c>
      <c r="HRM623" s="2" t="s">
        <v>943</v>
      </c>
      <c r="HRN623" s="2" t="s">
        <v>943</v>
      </c>
      <c r="HRO623" s="2" t="s">
        <v>943</v>
      </c>
      <c r="HRP623" s="2" t="s">
        <v>943</v>
      </c>
      <c r="HRQ623" s="2" t="s">
        <v>943</v>
      </c>
      <c r="HRR623" s="2" t="s">
        <v>943</v>
      </c>
      <c r="HRS623" s="2" t="s">
        <v>943</v>
      </c>
      <c r="HRT623" s="2" t="s">
        <v>943</v>
      </c>
      <c r="HRU623" s="2" t="s">
        <v>943</v>
      </c>
      <c r="HRV623" s="2" t="s">
        <v>943</v>
      </c>
      <c r="HRW623" s="2" t="s">
        <v>943</v>
      </c>
      <c r="HRX623" s="2" t="s">
        <v>943</v>
      </c>
      <c r="HRY623" s="2" t="s">
        <v>943</v>
      </c>
      <c r="HRZ623" s="2" t="s">
        <v>943</v>
      </c>
      <c r="HSA623" s="2" t="s">
        <v>943</v>
      </c>
      <c r="HSB623" s="2" t="s">
        <v>943</v>
      </c>
      <c r="HSC623" s="2" t="s">
        <v>943</v>
      </c>
      <c r="HSD623" s="2" t="s">
        <v>943</v>
      </c>
      <c r="HSE623" s="2" t="s">
        <v>943</v>
      </c>
      <c r="HSF623" s="2" t="s">
        <v>943</v>
      </c>
      <c r="HSG623" s="2" t="s">
        <v>943</v>
      </c>
      <c r="HSH623" s="2" t="s">
        <v>943</v>
      </c>
      <c r="HSI623" s="2" t="s">
        <v>943</v>
      </c>
      <c r="HSJ623" s="2" t="s">
        <v>943</v>
      </c>
      <c r="HSK623" s="2" t="s">
        <v>943</v>
      </c>
      <c r="HSL623" s="2" t="s">
        <v>943</v>
      </c>
      <c r="HSM623" s="2" t="s">
        <v>943</v>
      </c>
      <c r="HSN623" s="2" t="s">
        <v>943</v>
      </c>
      <c r="HSO623" s="2" t="s">
        <v>943</v>
      </c>
      <c r="HSP623" s="2" t="s">
        <v>943</v>
      </c>
      <c r="HSQ623" s="2" t="s">
        <v>943</v>
      </c>
      <c r="HSR623" s="2" t="s">
        <v>943</v>
      </c>
      <c r="HSS623" s="2" t="s">
        <v>943</v>
      </c>
      <c r="HST623" s="2" t="s">
        <v>943</v>
      </c>
      <c r="HSU623" s="2" t="s">
        <v>943</v>
      </c>
      <c r="HSV623" s="2" t="s">
        <v>943</v>
      </c>
      <c r="HSW623" s="2" t="s">
        <v>943</v>
      </c>
      <c r="HSX623" s="2" t="s">
        <v>943</v>
      </c>
      <c r="HSY623" s="2" t="s">
        <v>943</v>
      </c>
      <c r="HSZ623" s="2" t="s">
        <v>943</v>
      </c>
      <c r="HTA623" s="2" t="s">
        <v>943</v>
      </c>
      <c r="HTB623" s="2" t="s">
        <v>943</v>
      </c>
      <c r="HTC623" s="2" t="s">
        <v>943</v>
      </c>
      <c r="HTD623" s="2" t="s">
        <v>943</v>
      </c>
      <c r="HTE623" s="2" t="s">
        <v>943</v>
      </c>
      <c r="HTF623" s="2" t="s">
        <v>943</v>
      </c>
      <c r="HTG623" s="2" t="s">
        <v>943</v>
      </c>
      <c r="HTH623" s="2" t="s">
        <v>943</v>
      </c>
      <c r="HTI623" s="2" t="s">
        <v>943</v>
      </c>
      <c r="HTJ623" s="2" t="s">
        <v>943</v>
      </c>
      <c r="HTK623" s="2" t="s">
        <v>943</v>
      </c>
      <c r="HTL623" s="2" t="s">
        <v>943</v>
      </c>
      <c r="HTM623" s="2" t="s">
        <v>943</v>
      </c>
      <c r="HTN623" s="2" t="s">
        <v>943</v>
      </c>
      <c r="HTO623" s="2" t="s">
        <v>943</v>
      </c>
      <c r="HTP623" s="2" t="s">
        <v>943</v>
      </c>
      <c r="HTQ623" s="2" t="s">
        <v>943</v>
      </c>
      <c r="HTR623" s="2" t="s">
        <v>943</v>
      </c>
      <c r="HTS623" s="2" t="s">
        <v>943</v>
      </c>
      <c r="HTT623" s="2" t="s">
        <v>943</v>
      </c>
      <c r="HTU623" s="2" t="s">
        <v>943</v>
      </c>
      <c r="HTV623" s="2" t="s">
        <v>943</v>
      </c>
      <c r="HTW623" s="2" t="s">
        <v>943</v>
      </c>
      <c r="HTX623" s="2" t="s">
        <v>943</v>
      </c>
      <c r="HTY623" s="2" t="s">
        <v>943</v>
      </c>
      <c r="HTZ623" s="2" t="s">
        <v>943</v>
      </c>
      <c r="HUA623" s="2" t="s">
        <v>943</v>
      </c>
      <c r="HUB623" s="2" t="s">
        <v>943</v>
      </c>
      <c r="HUC623" s="2" t="s">
        <v>943</v>
      </c>
      <c r="HUD623" s="2" t="s">
        <v>943</v>
      </c>
      <c r="HUE623" s="2" t="s">
        <v>943</v>
      </c>
      <c r="HUF623" s="2" t="s">
        <v>943</v>
      </c>
      <c r="HUG623" s="2" t="s">
        <v>943</v>
      </c>
      <c r="HUH623" s="2" t="s">
        <v>943</v>
      </c>
      <c r="HUI623" s="2" t="s">
        <v>943</v>
      </c>
      <c r="HUJ623" s="2" t="s">
        <v>943</v>
      </c>
      <c r="HUK623" s="2" t="s">
        <v>943</v>
      </c>
      <c r="HUL623" s="2" t="s">
        <v>943</v>
      </c>
      <c r="HUM623" s="2" t="s">
        <v>943</v>
      </c>
      <c r="HUN623" s="2" t="s">
        <v>943</v>
      </c>
      <c r="HUO623" s="2" t="s">
        <v>943</v>
      </c>
      <c r="HUP623" s="2" t="s">
        <v>943</v>
      </c>
      <c r="HUQ623" s="2" t="s">
        <v>943</v>
      </c>
      <c r="HUR623" s="2" t="s">
        <v>943</v>
      </c>
      <c r="HUS623" s="2" t="s">
        <v>943</v>
      </c>
      <c r="HUT623" s="2" t="s">
        <v>943</v>
      </c>
      <c r="HUU623" s="2" t="s">
        <v>943</v>
      </c>
      <c r="HUV623" s="2" t="s">
        <v>943</v>
      </c>
      <c r="HUW623" s="2" t="s">
        <v>943</v>
      </c>
      <c r="HUX623" s="2" t="s">
        <v>943</v>
      </c>
      <c r="HUY623" s="2" t="s">
        <v>943</v>
      </c>
      <c r="HUZ623" s="2" t="s">
        <v>943</v>
      </c>
      <c r="HVA623" s="2" t="s">
        <v>943</v>
      </c>
      <c r="HVB623" s="2" t="s">
        <v>943</v>
      </c>
      <c r="HVC623" s="2" t="s">
        <v>943</v>
      </c>
      <c r="HVD623" s="2" t="s">
        <v>943</v>
      </c>
      <c r="HVE623" s="2" t="s">
        <v>943</v>
      </c>
      <c r="HVF623" s="2" t="s">
        <v>943</v>
      </c>
      <c r="HVG623" s="2" t="s">
        <v>943</v>
      </c>
      <c r="HVH623" s="2" t="s">
        <v>943</v>
      </c>
      <c r="HVI623" s="2" t="s">
        <v>943</v>
      </c>
      <c r="HVJ623" s="2" t="s">
        <v>943</v>
      </c>
      <c r="HVK623" s="2" t="s">
        <v>943</v>
      </c>
      <c r="HVL623" s="2" t="s">
        <v>943</v>
      </c>
      <c r="HVM623" s="2" t="s">
        <v>943</v>
      </c>
      <c r="HVN623" s="2" t="s">
        <v>943</v>
      </c>
      <c r="HVO623" s="2" t="s">
        <v>943</v>
      </c>
      <c r="HVP623" s="2" t="s">
        <v>943</v>
      </c>
      <c r="HVQ623" s="2" t="s">
        <v>943</v>
      </c>
      <c r="HVR623" s="2" t="s">
        <v>943</v>
      </c>
      <c r="HVS623" s="2" t="s">
        <v>943</v>
      </c>
      <c r="HVT623" s="2" t="s">
        <v>943</v>
      </c>
      <c r="HVU623" s="2" t="s">
        <v>943</v>
      </c>
      <c r="HVV623" s="2" t="s">
        <v>943</v>
      </c>
      <c r="HVW623" s="2" t="s">
        <v>943</v>
      </c>
      <c r="HVX623" s="2" t="s">
        <v>943</v>
      </c>
      <c r="HVY623" s="2" t="s">
        <v>943</v>
      </c>
      <c r="HVZ623" s="2" t="s">
        <v>943</v>
      </c>
      <c r="HWA623" s="2" t="s">
        <v>943</v>
      </c>
      <c r="HWB623" s="2" t="s">
        <v>943</v>
      </c>
      <c r="HWC623" s="2" t="s">
        <v>943</v>
      </c>
      <c r="HWD623" s="2" t="s">
        <v>943</v>
      </c>
      <c r="HWE623" s="2" t="s">
        <v>943</v>
      </c>
      <c r="HWF623" s="2" t="s">
        <v>943</v>
      </c>
      <c r="HWG623" s="2" t="s">
        <v>943</v>
      </c>
      <c r="HWH623" s="2" t="s">
        <v>943</v>
      </c>
      <c r="HWI623" s="2" t="s">
        <v>943</v>
      </c>
      <c r="HWJ623" s="2" t="s">
        <v>943</v>
      </c>
      <c r="HWK623" s="2" t="s">
        <v>943</v>
      </c>
      <c r="HWL623" s="2" t="s">
        <v>943</v>
      </c>
      <c r="HWM623" s="2" t="s">
        <v>943</v>
      </c>
      <c r="HWN623" s="2" t="s">
        <v>943</v>
      </c>
      <c r="HWO623" s="2" t="s">
        <v>943</v>
      </c>
      <c r="HWP623" s="2" t="s">
        <v>943</v>
      </c>
      <c r="HWQ623" s="2" t="s">
        <v>943</v>
      </c>
      <c r="HWR623" s="2" t="s">
        <v>943</v>
      </c>
      <c r="HWS623" s="2" t="s">
        <v>943</v>
      </c>
      <c r="HWT623" s="2" t="s">
        <v>943</v>
      </c>
      <c r="HWU623" s="2" t="s">
        <v>943</v>
      </c>
      <c r="HWV623" s="2" t="s">
        <v>943</v>
      </c>
      <c r="HWW623" s="2" t="s">
        <v>943</v>
      </c>
      <c r="HWX623" s="2" t="s">
        <v>943</v>
      </c>
      <c r="HWY623" s="2" t="s">
        <v>943</v>
      </c>
      <c r="HWZ623" s="2" t="s">
        <v>943</v>
      </c>
      <c r="HXA623" s="2" t="s">
        <v>943</v>
      </c>
      <c r="HXB623" s="2" t="s">
        <v>943</v>
      </c>
      <c r="HXC623" s="2" t="s">
        <v>943</v>
      </c>
      <c r="HXD623" s="2" t="s">
        <v>943</v>
      </c>
      <c r="HXE623" s="2" t="s">
        <v>943</v>
      </c>
      <c r="HXF623" s="2" t="s">
        <v>943</v>
      </c>
      <c r="HXG623" s="2" t="s">
        <v>943</v>
      </c>
      <c r="HXH623" s="2" t="s">
        <v>943</v>
      </c>
      <c r="HXI623" s="2" t="s">
        <v>943</v>
      </c>
      <c r="HXJ623" s="2" t="s">
        <v>943</v>
      </c>
      <c r="HXK623" s="2" t="s">
        <v>943</v>
      </c>
      <c r="HXL623" s="2" t="s">
        <v>943</v>
      </c>
      <c r="HXM623" s="2" t="s">
        <v>943</v>
      </c>
      <c r="HXN623" s="2" t="s">
        <v>943</v>
      </c>
      <c r="HXO623" s="2" t="s">
        <v>943</v>
      </c>
      <c r="HXP623" s="2" t="s">
        <v>943</v>
      </c>
      <c r="HXQ623" s="2" t="s">
        <v>943</v>
      </c>
      <c r="HXR623" s="2" t="s">
        <v>943</v>
      </c>
      <c r="HXS623" s="2" t="s">
        <v>943</v>
      </c>
      <c r="HXT623" s="2" t="s">
        <v>943</v>
      </c>
      <c r="HXU623" s="2" t="s">
        <v>943</v>
      </c>
      <c r="HXV623" s="2" t="s">
        <v>943</v>
      </c>
      <c r="HXW623" s="2" t="s">
        <v>943</v>
      </c>
      <c r="HXX623" s="2" t="s">
        <v>943</v>
      </c>
      <c r="HXY623" s="2" t="s">
        <v>943</v>
      </c>
      <c r="HXZ623" s="2" t="s">
        <v>943</v>
      </c>
      <c r="HYA623" s="2" t="s">
        <v>943</v>
      </c>
      <c r="HYB623" s="2" t="s">
        <v>943</v>
      </c>
      <c r="HYC623" s="2" t="s">
        <v>943</v>
      </c>
      <c r="HYD623" s="2" t="s">
        <v>943</v>
      </c>
      <c r="HYE623" s="2" t="s">
        <v>943</v>
      </c>
      <c r="HYF623" s="2" t="s">
        <v>943</v>
      </c>
      <c r="HYG623" s="2" t="s">
        <v>943</v>
      </c>
      <c r="HYH623" s="2" t="s">
        <v>943</v>
      </c>
      <c r="HYI623" s="2" t="s">
        <v>943</v>
      </c>
      <c r="HYJ623" s="2" t="s">
        <v>943</v>
      </c>
      <c r="HYK623" s="2" t="s">
        <v>943</v>
      </c>
      <c r="HYL623" s="2" t="s">
        <v>943</v>
      </c>
      <c r="HYM623" s="2" t="s">
        <v>943</v>
      </c>
      <c r="HYN623" s="2" t="s">
        <v>943</v>
      </c>
      <c r="HYO623" s="2" t="s">
        <v>943</v>
      </c>
      <c r="HYP623" s="2" t="s">
        <v>943</v>
      </c>
      <c r="HYQ623" s="2" t="s">
        <v>943</v>
      </c>
      <c r="HYR623" s="2" t="s">
        <v>943</v>
      </c>
      <c r="HYS623" s="2" t="s">
        <v>943</v>
      </c>
      <c r="HYT623" s="2" t="s">
        <v>943</v>
      </c>
      <c r="HYU623" s="2" t="s">
        <v>943</v>
      </c>
      <c r="HYV623" s="2" t="s">
        <v>943</v>
      </c>
      <c r="HYW623" s="2" t="s">
        <v>943</v>
      </c>
      <c r="HYX623" s="2" t="s">
        <v>943</v>
      </c>
      <c r="HYY623" s="2" t="s">
        <v>943</v>
      </c>
      <c r="HYZ623" s="2" t="s">
        <v>943</v>
      </c>
      <c r="HZA623" s="2" t="s">
        <v>943</v>
      </c>
      <c r="HZB623" s="2" t="s">
        <v>943</v>
      </c>
      <c r="HZC623" s="2" t="s">
        <v>943</v>
      </c>
      <c r="HZD623" s="2" t="s">
        <v>943</v>
      </c>
      <c r="HZE623" s="2" t="s">
        <v>943</v>
      </c>
      <c r="HZF623" s="2" t="s">
        <v>943</v>
      </c>
      <c r="HZG623" s="2" t="s">
        <v>943</v>
      </c>
      <c r="HZH623" s="2" t="s">
        <v>943</v>
      </c>
      <c r="HZI623" s="2" t="s">
        <v>943</v>
      </c>
      <c r="HZJ623" s="2" t="s">
        <v>943</v>
      </c>
      <c r="HZK623" s="2" t="s">
        <v>943</v>
      </c>
      <c r="HZL623" s="2" t="s">
        <v>943</v>
      </c>
      <c r="HZM623" s="2" t="s">
        <v>943</v>
      </c>
      <c r="HZN623" s="2" t="s">
        <v>943</v>
      </c>
      <c r="HZO623" s="2" t="s">
        <v>943</v>
      </c>
      <c r="HZP623" s="2" t="s">
        <v>943</v>
      </c>
      <c r="HZQ623" s="2" t="s">
        <v>943</v>
      </c>
      <c r="HZR623" s="2" t="s">
        <v>943</v>
      </c>
      <c r="HZS623" s="2" t="s">
        <v>943</v>
      </c>
      <c r="HZT623" s="2" t="s">
        <v>943</v>
      </c>
      <c r="HZU623" s="2" t="s">
        <v>943</v>
      </c>
      <c r="HZV623" s="2" t="s">
        <v>943</v>
      </c>
      <c r="HZW623" s="2" t="s">
        <v>943</v>
      </c>
      <c r="HZX623" s="2" t="s">
        <v>943</v>
      </c>
      <c r="HZY623" s="2" t="s">
        <v>943</v>
      </c>
      <c r="HZZ623" s="2" t="s">
        <v>943</v>
      </c>
      <c r="IAA623" s="2" t="s">
        <v>943</v>
      </c>
      <c r="IAB623" s="2" t="s">
        <v>943</v>
      </c>
      <c r="IAC623" s="2" t="s">
        <v>943</v>
      </c>
      <c r="IAD623" s="2" t="s">
        <v>943</v>
      </c>
      <c r="IAE623" s="2" t="s">
        <v>943</v>
      </c>
      <c r="IAF623" s="2" t="s">
        <v>943</v>
      </c>
      <c r="IAG623" s="2" t="s">
        <v>943</v>
      </c>
      <c r="IAH623" s="2" t="s">
        <v>943</v>
      </c>
      <c r="IAI623" s="2" t="s">
        <v>943</v>
      </c>
      <c r="IAJ623" s="2" t="s">
        <v>943</v>
      </c>
      <c r="IAK623" s="2" t="s">
        <v>943</v>
      </c>
      <c r="IAL623" s="2" t="s">
        <v>943</v>
      </c>
      <c r="IAM623" s="2" t="s">
        <v>943</v>
      </c>
      <c r="IAN623" s="2" t="s">
        <v>943</v>
      </c>
      <c r="IAO623" s="2" t="s">
        <v>943</v>
      </c>
      <c r="IAP623" s="2" t="s">
        <v>943</v>
      </c>
      <c r="IAQ623" s="2" t="s">
        <v>943</v>
      </c>
      <c r="IAR623" s="2" t="s">
        <v>943</v>
      </c>
      <c r="IAS623" s="2" t="s">
        <v>943</v>
      </c>
      <c r="IAT623" s="2" t="s">
        <v>943</v>
      </c>
      <c r="IAU623" s="2" t="s">
        <v>943</v>
      </c>
      <c r="IAV623" s="2" t="s">
        <v>943</v>
      </c>
      <c r="IAW623" s="2" t="s">
        <v>943</v>
      </c>
      <c r="IAX623" s="2" t="s">
        <v>943</v>
      </c>
      <c r="IAY623" s="2" t="s">
        <v>943</v>
      </c>
      <c r="IAZ623" s="2" t="s">
        <v>943</v>
      </c>
      <c r="IBA623" s="2" t="s">
        <v>943</v>
      </c>
      <c r="IBB623" s="2" t="s">
        <v>943</v>
      </c>
      <c r="IBC623" s="2" t="s">
        <v>943</v>
      </c>
      <c r="IBD623" s="2" t="s">
        <v>943</v>
      </c>
      <c r="IBE623" s="2" t="s">
        <v>943</v>
      </c>
      <c r="IBF623" s="2" t="s">
        <v>943</v>
      </c>
      <c r="IBG623" s="2" t="s">
        <v>943</v>
      </c>
      <c r="IBH623" s="2" t="s">
        <v>943</v>
      </c>
      <c r="IBI623" s="2" t="s">
        <v>943</v>
      </c>
      <c r="IBJ623" s="2" t="s">
        <v>943</v>
      </c>
      <c r="IBK623" s="2" t="s">
        <v>943</v>
      </c>
      <c r="IBL623" s="2" t="s">
        <v>943</v>
      </c>
      <c r="IBM623" s="2" t="s">
        <v>943</v>
      </c>
      <c r="IBN623" s="2" t="s">
        <v>943</v>
      </c>
      <c r="IBO623" s="2" t="s">
        <v>943</v>
      </c>
      <c r="IBP623" s="2" t="s">
        <v>943</v>
      </c>
      <c r="IBQ623" s="2" t="s">
        <v>943</v>
      </c>
      <c r="IBR623" s="2" t="s">
        <v>943</v>
      </c>
      <c r="IBS623" s="2" t="s">
        <v>943</v>
      </c>
      <c r="IBT623" s="2" t="s">
        <v>943</v>
      </c>
      <c r="IBU623" s="2" t="s">
        <v>943</v>
      </c>
      <c r="IBV623" s="2" t="s">
        <v>943</v>
      </c>
      <c r="IBW623" s="2" t="s">
        <v>943</v>
      </c>
      <c r="IBX623" s="2" t="s">
        <v>943</v>
      </c>
      <c r="IBY623" s="2" t="s">
        <v>943</v>
      </c>
      <c r="IBZ623" s="2" t="s">
        <v>943</v>
      </c>
      <c r="ICA623" s="2" t="s">
        <v>943</v>
      </c>
      <c r="ICB623" s="2" t="s">
        <v>943</v>
      </c>
      <c r="ICC623" s="2" t="s">
        <v>943</v>
      </c>
      <c r="ICD623" s="2" t="s">
        <v>943</v>
      </c>
      <c r="ICE623" s="2" t="s">
        <v>943</v>
      </c>
      <c r="ICF623" s="2" t="s">
        <v>943</v>
      </c>
      <c r="ICG623" s="2" t="s">
        <v>943</v>
      </c>
      <c r="ICH623" s="2" t="s">
        <v>943</v>
      </c>
      <c r="ICI623" s="2" t="s">
        <v>943</v>
      </c>
      <c r="ICJ623" s="2" t="s">
        <v>943</v>
      </c>
      <c r="ICK623" s="2" t="s">
        <v>943</v>
      </c>
      <c r="ICL623" s="2" t="s">
        <v>943</v>
      </c>
      <c r="ICM623" s="2" t="s">
        <v>943</v>
      </c>
      <c r="ICN623" s="2" t="s">
        <v>943</v>
      </c>
      <c r="ICO623" s="2" t="s">
        <v>943</v>
      </c>
      <c r="ICP623" s="2" t="s">
        <v>943</v>
      </c>
      <c r="ICQ623" s="2" t="s">
        <v>943</v>
      </c>
      <c r="ICR623" s="2" t="s">
        <v>943</v>
      </c>
      <c r="ICS623" s="2" t="s">
        <v>943</v>
      </c>
      <c r="ICT623" s="2" t="s">
        <v>943</v>
      </c>
      <c r="ICU623" s="2" t="s">
        <v>943</v>
      </c>
      <c r="ICV623" s="2" t="s">
        <v>943</v>
      </c>
      <c r="ICW623" s="2" t="s">
        <v>943</v>
      </c>
      <c r="ICX623" s="2" t="s">
        <v>943</v>
      </c>
      <c r="ICY623" s="2" t="s">
        <v>943</v>
      </c>
      <c r="ICZ623" s="2" t="s">
        <v>943</v>
      </c>
      <c r="IDA623" s="2" t="s">
        <v>943</v>
      </c>
      <c r="IDB623" s="2" t="s">
        <v>943</v>
      </c>
      <c r="IDC623" s="2" t="s">
        <v>943</v>
      </c>
      <c r="IDD623" s="2" t="s">
        <v>943</v>
      </c>
      <c r="IDE623" s="2" t="s">
        <v>943</v>
      </c>
      <c r="IDF623" s="2" t="s">
        <v>943</v>
      </c>
      <c r="IDG623" s="2" t="s">
        <v>943</v>
      </c>
      <c r="IDH623" s="2" t="s">
        <v>943</v>
      </c>
      <c r="IDI623" s="2" t="s">
        <v>943</v>
      </c>
      <c r="IDJ623" s="2" t="s">
        <v>943</v>
      </c>
      <c r="IDK623" s="2" t="s">
        <v>943</v>
      </c>
      <c r="IDL623" s="2" t="s">
        <v>943</v>
      </c>
      <c r="IDM623" s="2" t="s">
        <v>943</v>
      </c>
      <c r="IDN623" s="2" t="s">
        <v>943</v>
      </c>
      <c r="IDO623" s="2" t="s">
        <v>943</v>
      </c>
      <c r="IDP623" s="2" t="s">
        <v>943</v>
      </c>
      <c r="IDQ623" s="2" t="s">
        <v>943</v>
      </c>
      <c r="IDR623" s="2" t="s">
        <v>943</v>
      </c>
      <c r="IDS623" s="2" t="s">
        <v>943</v>
      </c>
      <c r="IDT623" s="2" t="s">
        <v>943</v>
      </c>
      <c r="IDU623" s="2" t="s">
        <v>943</v>
      </c>
      <c r="IDV623" s="2" t="s">
        <v>943</v>
      </c>
      <c r="IDW623" s="2" t="s">
        <v>943</v>
      </c>
      <c r="IDX623" s="2" t="s">
        <v>943</v>
      </c>
      <c r="IDY623" s="2" t="s">
        <v>943</v>
      </c>
      <c r="IDZ623" s="2" t="s">
        <v>943</v>
      </c>
      <c r="IEA623" s="2" t="s">
        <v>943</v>
      </c>
      <c r="IEB623" s="2" t="s">
        <v>943</v>
      </c>
      <c r="IEC623" s="2" t="s">
        <v>943</v>
      </c>
      <c r="IED623" s="2" t="s">
        <v>943</v>
      </c>
      <c r="IEE623" s="2" t="s">
        <v>943</v>
      </c>
      <c r="IEF623" s="2" t="s">
        <v>943</v>
      </c>
      <c r="IEG623" s="2" t="s">
        <v>943</v>
      </c>
      <c r="IEH623" s="2" t="s">
        <v>943</v>
      </c>
      <c r="IEI623" s="2" t="s">
        <v>943</v>
      </c>
      <c r="IEJ623" s="2" t="s">
        <v>943</v>
      </c>
      <c r="IEK623" s="2" t="s">
        <v>943</v>
      </c>
      <c r="IEL623" s="2" t="s">
        <v>943</v>
      </c>
      <c r="IEM623" s="2" t="s">
        <v>943</v>
      </c>
      <c r="IEN623" s="2" t="s">
        <v>943</v>
      </c>
      <c r="IEO623" s="2" t="s">
        <v>943</v>
      </c>
      <c r="IEP623" s="2" t="s">
        <v>943</v>
      </c>
      <c r="IEQ623" s="2" t="s">
        <v>943</v>
      </c>
      <c r="IER623" s="2" t="s">
        <v>943</v>
      </c>
      <c r="IES623" s="2" t="s">
        <v>943</v>
      </c>
      <c r="IET623" s="2" t="s">
        <v>943</v>
      </c>
      <c r="IEU623" s="2" t="s">
        <v>943</v>
      </c>
      <c r="IEV623" s="2" t="s">
        <v>943</v>
      </c>
      <c r="IEW623" s="2" t="s">
        <v>943</v>
      </c>
      <c r="IEX623" s="2" t="s">
        <v>943</v>
      </c>
      <c r="IEY623" s="2" t="s">
        <v>943</v>
      </c>
      <c r="IEZ623" s="2" t="s">
        <v>943</v>
      </c>
      <c r="IFA623" s="2" t="s">
        <v>943</v>
      </c>
      <c r="IFB623" s="2" t="s">
        <v>943</v>
      </c>
      <c r="IFC623" s="2" t="s">
        <v>943</v>
      </c>
      <c r="IFD623" s="2" t="s">
        <v>943</v>
      </c>
      <c r="IFE623" s="2" t="s">
        <v>943</v>
      </c>
      <c r="IFF623" s="2" t="s">
        <v>943</v>
      </c>
      <c r="IFG623" s="2" t="s">
        <v>943</v>
      </c>
      <c r="IFH623" s="2" t="s">
        <v>943</v>
      </c>
      <c r="IFI623" s="2" t="s">
        <v>943</v>
      </c>
      <c r="IFJ623" s="2" t="s">
        <v>943</v>
      </c>
      <c r="IFK623" s="2" t="s">
        <v>943</v>
      </c>
      <c r="IFL623" s="2" t="s">
        <v>943</v>
      </c>
      <c r="IFM623" s="2" t="s">
        <v>943</v>
      </c>
      <c r="IFN623" s="2" t="s">
        <v>943</v>
      </c>
      <c r="IFO623" s="2" t="s">
        <v>943</v>
      </c>
      <c r="IFP623" s="2" t="s">
        <v>943</v>
      </c>
      <c r="IFQ623" s="2" t="s">
        <v>943</v>
      </c>
      <c r="IFR623" s="2" t="s">
        <v>943</v>
      </c>
      <c r="IFS623" s="2" t="s">
        <v>943</v>
      </c>
      <c r="IFT623" s="2" t="s">
        <v>943</v>
      </c>
      <c r="IFU623" s="2" t="s">
        <v>943</v>
      </c>
      <c r="IFV623" s="2" t="s">
        <v>943</v>
      </c>
      <c r="IFW623" s="2" t="s">
        <v>943</v>
      </c>
      <c r="IFX623" s="2" t="s">
        <v>943</v>
      </c>
      <c r="IFY623" s="2" t="s">
        <v>943</v>
      </c>
      <c r="IFZ623" s="2" t="s">
        <v>943</v>
      </c>
      <c r="IGA623" s="2" t="s">
        <v>943</v>
      </c>
      <c r="IGB623" s="2" t="s">
        <v>943</v>
      </c>
      <c r="IGC623" s="2" t="s">
        <v>943</v>
      </c>
      <c r="IGD623" s="2" t="s">
        <v>943</v>
      </c>
      <c r="IGE623" s="2" t="s">
        <v>943</v>
      </c>
      <c r="IGF623" s="2" t="s">
        <v>943</v>
      </c>
      <c r="IGG623" s="2" t="s">
        <v>943</v>
      </c>
      <c r="IGH623" s="2" t="s">
        <v>943</v>
      </c>
      <c r="IGI623" s="2" t="s">
        <v>943</v>
      </c>
      <c r="IGJ623" s="2" t="s">
        <v>943</v>
      </c>
      <c r="IGK623" s="2" t="s">
        <v>943</v>
      </c>
      <c r="IGL623" s="2" t="s">
        <v>943</v>
      </c>
      <c r="IGM623" s="2" t="s">
        <v>943</v>
      </c>
      <c r="IGN623" s="2" t="s">
        <v>943</v>
      </c>
      <c r="IGO623" s="2" t="s">
        <v>943</v>
      </c>
      <c r="IGP623" s="2" t="s">
        <v>943</v>
      </c>
      <c r="IGQ623" s="2" t="s">
        <v>943</v>
      </c>
      <c r="IGR623" s="2" t="s">
        <v>943</v>
      </c>
      <c r="IGS623" s="2" t="s">
        <v>943</v>
      </c>
      <c r="IGT623" s="2" t="s">
        <v>943</v>
      </c>
      <c r="IGU623" s="2" t="s">
        <v>943</v>
      </c>
      <c r="IGV623" s="2" t="s">
        <v>943</v>
      </c>
      <c r="IGW623" s="2" t="s">
        <v>943</v>
      </c>
      <c r="IGX623" s="2" t="s">
        <v>943</v>
      </c>
      <c r="IGY623" s="2" t="s">
        <v>943</v>
      </c>
      <c r="IGZ623" s="2" t="s">
        <v>943</v>
      </c>
      <c r="IHA623" s="2" t="s">
        <v>943</v>
      </c>
      <c r="IHB623" s="2" t="s">
        <v>943</v>
      </c>
      <c r="IHC623" s="2" t="s">
        <v>943</v>
      </c>
      <c r="IHD623" s="2" t="s">
        <v>943</v>
      </c>
      <c r="IHE623" s="2" t="s">
        <v>943</v>
      </c>
      <c r="IHF623" s="2" t="s">
        <v>943</v>
      </c>
      <c r="IHG623" s="2" t="s">
        <v>943</v>
      </c>
      <c r="IHH623" s="2" t="s">
        <v>943</v>
      </c>
      <c r="IHI623" s="2" t="s">
        <v>943</v>
      </c>
      <c r="IHJ623" s="2" t="s">
        <v>943</v>
      </c>
      <c r="IHK623" s="2" t="s">
        <v>943</v>
      </c>
      <c r="IHL623" s="2" t="s">
        <v>943</v>
      </c>
      <c r="IHM623" s="2" t="s">
        <v>943</v>
      </c>
      <c r="IHN623" s="2" t="s">
        <v>943</v>
      </c>
      <c r="IHO623" s="2" t="s">
        <v>943</v>
      </c>
      <c r="IHP623" s="2" t="s">
        <v>943</v>
      </c>
      <c r="IHQ623" s="2" t="s">
        <v>943</v>
      </c>
      <c r="IHR623" s="2" t="s">
        <v>943</v>
      </c>
      <c r="IHS623" s="2" t="s">
        <v>943</v>
      </c>
      <c r="IHT623" s="2" t="s">
        <v>943</v>
      </c>
      <c r="IHU623" s="2" t="s">
        <v>943</v>
      </c>
      <c r="IHV623" s="2" t="s">
        <v>943</v>
      </c>
      <c r="IHW623" s="2" t="s">
        <v>943</v>
      </c>
      <c r="IHX623" s="2" t="s">
        <v>943</v>
      </c>
      <c r="IHY623" s="2" t="s">
        <v>943</v>
      </c>
      <c r="IHZ623" s="2" t="s">
        <v>943</v>
      </c>
      <c r="IIA623" s="2" t="s">
        <v>943</v>
      </c>
      <c r="IIB623" s="2" t="s">
        <v>943</v>
      </c>
      <c r="IIC623" s="2" t="s">
        <v>943</v>
      </c>
      <c r="IID623" s="2" t="s">
        <v>943</v>
      </c>
      <c r="IIE623" s="2" t="s">
        <v>943</v>
      </c>
      <c r="IIF623" s="2" t="s">
        <v>943</v>
      </c>
      <c r="IIG623" s="2" t="s">
        <v>943</v>
      </c>
      <c r="IIH623" s="2" t="s">
        <v>943</v>
      </c>
      <c r="III623" s="2" t="s">
        <v>943</v>
      </c>
      <c r="IIJ623" s="2" t="s">
        <v>943</v>
      </c>
      <c r="IIK623" s="2" t="s">
        <v>943</v>
      </c>
      <c r="IIL623" s="2" t="s">
        <v>943</v>
      </c>
      <c r="IIM623" s="2" t="s">
        <v>943</v>
      </c>
      <c r="IIN623" s="2" t="s">
        <v>943</v>
      </c>
      <c r="IIO623" s="2" t="s">
        <v>943</v>
      </c>
      <c r="IIP623" s="2" t="s">
        <v>943</v>
      </c>
      <c r="IIQ623" s="2" t="s">
        <v>943</v>
      </c>
      <c r="IIR623" s="2" t="s">
        <v>943</v>
      </c>
      <c r="IIS623" s="2" t="s">
        <v>943</v>
      </c>
      <c r="IIT623" s="2" t="s">
        <v>943</v>
      </c>
      <c r="IIU623" s="2" t="s">
        <v>943</v>
      </c>
      <c r="IIV623" s="2" t="s">
        <v>943</v>
      </c>
      <c r="IIW623" s="2" t="s">
        <v>943</v>
      </c>
      <c r="IIX623" s="2" t="s">
        <v>943</v>
      </c>
      <c r="IIY623" s="2" t="s">
        <v>943</v>
      </c>
      <c r="IIZ623" s="2" t="s">
        <v>943</v>
      </c>
      <c r="IJA623" s="2" t="s">
        <v>943</v>
      </c>
      <c r="IJB623" s="2" t="s">
        <v>943</v>
      </c>
      <c r="IJC623" s="2" t="s">
        <v>943</v>
      </c>
      <c r="IJD623" s="2" t="s">
        <v>943</v>
      </c>
      <c r="IJE623" s="2" t="s">
        <v>943</v>
      </c>
      <c r="IJF623" s="2" t="s">
        <v>943</v>
      </c>
      <c r="IJG623" s="2" t="s">
        <v>943</v>
      </c>
      <c r="IJH623" s="2" t="s">
        <v>943</v>
      </c>
      <c r="IJI623" s="2" t="s">
        <v>943</v>
      </c>
      <c r="IJJ623" s="2" t="s">
        <v>943</v>
      </c>
      <c r="IJK623" s="2" t="s">
        <v>943</v>
      </c>
      <c r="IJL623" s="2" t="s">
        <v>943</v>
      </c>
      <c r="IJM623" s="2" t="s">
        <v>943</v>
      </c>
      <c r="IJN623" s="2" t="s">
        <v>943</v>
      </c>
      <c r="IJO623" s="2" t="s">
        <v>943</v>
      </c>
      <c r="IJP623" s="2" t="s">
        <v>943</v>
      </c>
      <c r="IJQ623" s="2" t="s">
        <v>943</v>
      </c>
      <c r="IJR623" s="2" t="s">
        <v>943</v>
      </c>
      <c r="IJS623" s="2" t="s">
        <v>943</v>
      </c>
      <c r="IJT623" s="2" t="s">
        <v>943</v>
      </c>
      <c r="IJU623" s="2" t="s">
        <v>943</v>
      </c>
      <c r="IJV623" s="2" t="s">
        <v>943</v>
      </c>
      <c r="IJW623" s="2" t="s">
        <v>943</v>
      </c>
      <c r="IJX623" s="2" t="s">
        <v>943</v>
      </c>
      <c r="IJY623" s="2" t="s">
        <v>943</v>
      </c>
      <c r="IJZ623" s="2" t="s">
        <v>943</v>
      </c>
      <c r="IKA623" s="2" t="s">
        <v>943</v>
      </c>
      <c r="IKB623" s="2" t="s">
        <v>943</v>
      </c>
      <c r="IKC623" s="2" t="s">
        <v>943</v>
      </c>
      <c r="IKD623" s="2" t="s">
        <v>943</v>
      </c>
      <c r="IKE623" s="2" t="s">
        <v>943</v>
      </c>
      <c r="IKF623" s="2" t="s">
        <v>943</v>
      </c>
      <c r="IKG623" s="2" t="s">
        <v>943</v>
      </c>
      <c r="IKH623" s="2" t="s">
        <v>943</v>
      </c>
      <c r="IKI623" s="2" t="s">
        <v>943</v>
      </c>
      <c r="IKJ623" s="2" t="s">
        <v>943</v>
      </c>
      <c r="IKK623" s="2" t="s">
        <v>943</v>
      </c>
      <c r="IKL623" s="2" t="s">
        <v>943</v>
      </c>
      <c r="IKM623" s="2" t="s">
        <v>943</v>
      </c>
      <c r="IKN623" s="2" t="s">
        <v>943</v>
      </c>
      <c r="IKO623" s="2" t="s">
        <v>943</v>
      </c>
      <c r="IKP623" s="2" t="s">
        <v>943</v>
      </c>
      <c r="IKQ623" s="2" t="s">
        <v>943</v>
      </c>
      <c r="IKR623" s="2" t="s">
        <v>943</v>
      </c>
      <c r="IKS623" s="2" t="s">
        <v>943</v>
      </c>
      <c r="IKT623" s="2" t="s">
        <v>943</v>
      </c>
      <c r="IKU623" s="2" t="s">
        <v>943</v>
      </c>
      <c r="IKV623" s="2" t="s">
        <v>943</v>
      </c>
      <c r="IKW623" s="2" t="s">
        <v>943</v>
      </c>
      <c r="IKX623" s="2" t="s">
        <v>943</v>
      </c>
      <c r="IKY623" s="2" t="s">
        <v>943</v>
      </c>
      <c r="IKZ623" s="2" t="s">
        <v>943</v>
      </c>
      <c r="ILA623" s="2" t="s">
        <v>943</v>
      </c>
      <c r="ILB623" s="2" t="s">
        <v>943</v>
      </c>
      <c r="ILC623" s="2" t="s">
        <v>943</v>
      </c>
      <c r="ILD623" s="2" t="s">
        <v>943</v>
      </c>
      <c r="ILE623" s="2" t="s">
        <v>943</v>
      </c>
      <c r="ILF623" s="2" t="s">
        <v>943</v>
      </c>
      <c r="ILG623" s="2" t="s">
        <v>943</v>
      </c>
      <c r="ILH623" s="2" t="s">
        <v>943</v>
      </c>
      <c r="ILI623" s="2" t="s">
        <v>943</v>
      </c>
      <c r="ILJ623" s="2" t="s">
        <v>943</v>
      </c>
      <c r="ILK623" s="2" t="s">
        <v>943</v>
      </c>
      <c r="ILL623" s="2" t="s">
        <v>943</v>
      </c>
      <c r="ILM623" s="2" t="s">
        <v>943</v>
      </c>
      <c r="ILN623" s="2" t="s">
        <v>943</v>
      </c>
      <c r="ILO623" s="2" t="s">
        <v>943</v>
      </c>
      <c r="ILP623" s="2" t="s">
        <v>943</v>
      </c>
      <c r="ILQ623" s="2" t="s">
        <v>943</v>
      </c>
      <c r="ILR623" s="2" t="s">
        <v>943</v>
      </c>
      <c r="ILS623" s="2" t="s">
        <v>943</v>
      </c>
      <c r="ILT623" s="2" t="s">
        <v>943</v>
      </c>
      <c r="ILU623" s="2" t="s">
        <v>943</v>
      </c>
      <c r="ILV623" s="2" t="s">
        <v>943</v>
      </c>
      <c r="ILW623" s="2" t="s">
        <v>943</v>
      </c>
      <c r="ILX623" s="2" t="s">
        <v>943</v>
      </c>
      <c r="ILY623" s="2" t="s">
        <v>943</v>
      </c>
      <c r="ILZ623" s="2" t="s">
        <v>943</v>
      </c>
      <c r="IMA623" s="2" t="s">
        <v>943</v>
      </c>
      <c r="IMB623" s="2" t="s">
        <v>943</v>
      </c>
      <c r="IMC623" s="2" t="s">
        <v>943</v>
      </c>
      <c r="IMD623" s="2" t="s">
        <v>943</v>
      </c>
      <c r="IME623" s="2" t="s">
        <v>943</v>
      </c>
      <c r="IMF623" s="2" t="s">
        <v>943</v>
      </c>
      <c r="IMG623" s="2" t="s">
        <v>943</v>
      </c>
      <c r="IMH623" s="2" t="s">
        <v>943</v>
      </c>
      <c r="IMI623" s="2" t="s">
        <v>943</v>
      </c>
      <c r="IMJ623" s="2" t="s">
        <v>943</v>
      </c>
      <c r="IMK623" s="2" t="s">
        <v>943</v>
      </c>
      <c r="IML623" s="2" t="s">
        <v>943</v>
      </c>
      <c r="IMM623" s="2" t="s">
        <v>943</v>
      </c>
      <c r="IMN623" s="2" t="s">
        <v>943</v>
      </c>
      <c r="IMO623" s="2" t="s">
        <v>943</v>
      </c>
      <c r="IMP623" s="2" t="s">
        <v>943</v>
      </c>
      <c r="IMQ623" s="2" t="s">
        <v>943</v>
      </c>
      <c r="IMR623" s="2" t="s">
        <v>943</v>
      </c>
      <c r="IMS623" s="2" t="s">
        <v>943</v>
      </c>
      <c r="IMT623" s="2" t="s">
        <v>943</v>
      </c>
      <c r="IMU623" s="2" t="s">
        <v>943</v>
      </c>
      <c r="IMV623" s="2" t="s">
        <v>943</v>
      </c>
      <c r="IMW623" s="2" t="s">
        <v>943</v>
      </c>
      <c r="IMX623" s="2" t="s">
        <v>943</v>
      </c>
      <c r="IMY623" s="2" t="s">
        <v>943</v>
      </c>
      <c r="IMZ623" s="2" t="s">
        <v>943</v>
      </c>
      <c r="INA623" s="2" t="s">
        <v>943</v>
      </c>
      <c r="INB623" s="2" t="s">
        <v>943</v>
      </c>
      <c r="INC623" s="2" t="s">
        <v>943</v>
      </c>
      <c r="IND623" s="2" t="s">
        <v>943</v>
      </c>
      <c r="INE623" s="2" t="s">
        <v>943</v>
      </c>
      <c r="INF623" s="2" t="s">
        <v>943</v>
      </c>
      <c r="ING623" s="2" t="s">
        <v>943</v>
      </c>
      <c r="INH623" s="2" t="s">
        <v>943</v>
      </c>
      <c r="INI623" s="2" t="s">
        <v>943</v>
      </c>
      <c r="INJ623" s="2" t="s">
        <v>943</v>
      </c>
      <c r="INK623" s="2" t="s">
        <v>943</v>
      </c>
      <c r="INL623" s="2" t="s">
        <v>943</v>
      </c>
      <c r="INM623" s="2" t="s">
        <v>943</v>
      </c>
      <c r="INN623" s="2" t="s">
        <v>943</v>
      </c>
      <c r="INO623" s="2" t="s">
        <v>943</v>
      </c>
      <c r="INP623" s="2" t="s">
        <v>943</v>
      </c>
      <c r="INQ623" s="2" t="s">
        <v>943</v>
      </c>
      <c r="INR623" s="2" t="s">
        <v>943</v>
      </c>
      <c r="INS623" s="2" t="s">
        <v>943</v>
      </c>
      <c r="INT623" s="2" t="s">
        <v>943</v>
      </c>
      <c r="INU623" s="2" t="s">
        <v>943</v>
      </c>
      <c r="INV623" s="2" t="s">
        <v>943</v>
      </c>
      <c r="INW623" s="2" t="s">
        <v>943</v>
      </c>
      <c r="INX623" s="2" t="s">
        <v>943</v>
      </c>
      <c r="INY623" s="2" t="s">
        <v>943</v>
      </c>
      <c r="INZ623" s="2" t="s">
        <v>943</v>
      </c>
      <c r="IOA623" s="2" t="s">
        <v>943</v>
      </c>
      <c r="IOB623" s="2" t="s">
        <v>943</v>
      </c>
      <c r="IOC623" s="2" t="s">
        <v>943</v>
      </c>
      <c r="IOD623" s="2" t="s">
        <v>943</v>
      </c>
      <c r="IOE623" s="2" t="s">
        <v>943</v>
      </c>
      <c r="IOF623" s="2" t="s">
        <v>943</v>
      </c>
      <c r="IOG623" s="2" t="s">
        <v>943</v>
      </c>
      <c r="IOH623" s="2" t="s">
        <v>943</v>
      </c>
      <c r="IOI623" s="2" t="s">
        <v>943</v>
      </c>
      <c r="IOJ623" s="2" t="s">
        <v>943</v>
      </c>
      <c r="IOK623" s="2" t="s">
        <v>943</v>
      </c>
      <c r="IOL623" s="2" t="s">
        <v>943</v>
      </c>
      <c r="IOM623" s="2" t="s">
        <v>943</v>
      </c>
      <c r="ION623" s="2" t="s">
        <v>943</v>
      </c>
      <c r="IOO623" s="2" t="s">
        <v>943</v>
      </c>
      <c r="IOP623" s="2" t="s">
        <v>943</v>
      </c>
      <c r="IOQ623" s="2" t="s">
        <v>943</v>
      </c>
      <c r="IOR623" s="2" t="s">
        <v>943</v>
      </c>
      <c r="IOS623" s="2" t="s">
        <v>943</v>
      </c>
      <c r="IOT623" s="2" t="s">
        <v>943</v>
      </c>
      <c r="IOU623" s="2" t="s">
        <v>943</v>
      </c>
      <c r="IOV623" s="2" t="s">
        <v>943</v>
      </c>
      <c r="IOW623" s="2" t="s">
        <v>943</v>
      </c>
      <c r="IOX623" s="2" t="s">
        <v>943</v>
      </c>
      <c r="IOY623" s="2" t="s">
        <v>943</v>
      </c>
      <c r="IOZ623" s="2" t="s">
        <v>943</v>
      </c>
      <c r="IPA623" s="2" t="s">
        <v>943</v>
      </c>
      <c r="IPB623" s="2" t="s">
        <v>943</v>
      </c>
      <c r="IPC623" s="2" t="s">
        <v>943</v>
      </c>
      <c r="IPD623" s="2" t="s">
        <v>943</v>
      </c>
      <c r="IPE623" s="2" t="s">
        <v>943</v>
      </c>
      <c r="IPF623" s="2" t="s">
        <v>943</v>
      </c>
      <c r="IPG623" s="2" t="s">
        <v>943</v>
      </c>
      <c r="IPH623" s="2" t="s">
        <v>943</v>
      </c>
      <c r="IPI623" s="2" t="s">
        <v>943</v>
      </c>
      <c r="IPJ623" s="2" t="s">
        <v>943</v>
      </c>
      <c r="IPK623" s="2" t="s">
        <v>943</v>
      </c>
      <c r="IPL623" s="2" t="s">
        <v>943</v>
      </c>
      <c r="IPM623" s="2" t="s">
        <v>943</v>
      </c>
      <c r="IPN623" s="2" t="s">
        <v>943</v>
      </c>
      <c r="IPO623" s="2" t="s">
        <v>943</v>
      </c>
      <c r="IPP623" s="2" t="s">
        <v>943</v>
      </c>
      <c r="IPQ623" s="2" t="s">
        <v>943</v>
      </c>
      <c r="IPR623" s="2" t="s">
        <v>943</v>
      </c>
      <c r="IPS623" s="2" t="s">
        <v>943</v>
      </c>
      <c r="IPT623" s="2" t="s">
        <v>943</v>
      </c>
      <c r="IPU623" s="2" t="s">
        <v>943</v>
      </c>
      <c r="IPV623" s="2" t="s">
        <v>943</v>
      </c>
      <c r="IPW623" s="2" t="s">
        <v>943</v>
      </c>
      <c r="IPX623" s="2" t="s">
        <v>943</v>
      </c>
      <c r="IPY623" s="2" t="s">
        <v>943</v>
      </c>
      <c r="IPZ623" s="2" t="s">
        <v>943</v>
      </c>
      <c r="IQA623" s="2" t="s">
        <v>943</v>
      </c>
      <c r="IQB623" s="2" t="s">
        <v>943</v>
      </c>
      <c r="IQC623" s="2" t="s">
        <v>943</v>
      </c>
      <c r="IQD623" s="2" t="s">
        <v>943</v>
      </c>
      <c r="IQE623" s="2" t="s">
        <v>943</v>
      </c>
      <c r="IQF623" s="2" t="s">
        <v>943</v>
      </c>
      <c r="IQG623" s="2" t="s">
        <v>943</v>
      </c>
      <c r="IQH623" s="2" t="s">
        <v>943</v>
      </c>
      <c r="IQI623" s="2" t="s">
        <v>943</v>
      </c>
      <c r="IQJ623" s="2" t="s">
        <v>943</v>
      </c>
      <c r="IQK623" s="2" t="s">
        <v>943</v>
      </c>
      <c r="IQL623" s="2" t="s">
        <v>943</v>
      </c>
      <c r="IQM623" s="2" t="s">
        <v>943</v>
      </c>
      <c r="IQN623" s="2" t="s">
        <v>943</v>
      </c>
      <c r="IQO623" s="2" t="s">
        <v>943</v>
      </c>
      <c r="IQP623" s="2" t="s">
        <v>943</v>
      </c>
      <c r="IQQ623" s="2" t="s">
        <v>943</v>
      </c>
      <c r="IQR623" s="2" t="s">
        <v>943</v>
      </c>
      <c r="IQS623" s="2" t="s">
        <v>943</v>
      </c>
      <c r="IQT623" s="2" t="s">
        <v>943</v>
      </c>
      <c r="IQU623" s="2" t="s">
        <v>943</v>
      </c>
      <c r="IQV623" s="2" t="s">
        <v>943</v>
      </c>
      <c r="IQW623" s="2" t="s">
        <v>943</v>
      </c>
      <c r="IQX623" s="2" t="s">
        <v>943</v>
      </c>
      <c r="IQY623" s="2" t="s">
        <v>943</v>
      </c>
      <c r="IQZ623" s="2" t="s">
        <v>943</v>
      </c>
      <c r="IRA623" s="2" t="s">
        <v>943</v>
      </c>
      <c r="IRB623" s="2" t="s">
        <v>943</v>
      </c>
      <c r="IRC623" s="2" t="s">
        <v>943</v>
      </c>
      <c r="IRD623" s="2" t="s">
        <v>943</v>
      </c>
      <c r="IRE623" s="2" t="s">
        <v>943</v>
      </c>
      <c r="IRF623" s="2" t="s">
        <v>943</v>
      </c>
      <c r="IRG623" s="2" t="s">
        <v>943</v>
      </c>
      <c r="IRH623" s="2" t="s">
        <v>943</v>
      </c>
      <c r="IRI623" s="2" t="s">
        <v>943</v>
      </c>
      <c r="IRJ623" s="2" t="s">
        <v>943</v>
      </c>
      <c r="IRK623" s="2" t="s">
        <v>943</v>
      </c>
      <c r="IRL623" s="2" t="s">
        <v>943</v>
      </c>
      <c r="IRM623" s="2" t="s">
        <v>943</v>
      </c>
      <c r="IRN623" s="2" t="s">
        <v>943</v>
      </c>
      <c r="IRO623" s="2" t="s">
        <v>943</v>
      </c>
      <c r="IRP623" s="2" t="s">
        <v>943</v>
      </c>
      <c r="IRQ623" s="2" t="s">
        <v>943</v>
      </c>
      <c r="IRR623" s="2" t="s">
        <v>943</v>
      </c>
      <c r="IRS623" s="2" t="s">
        <v>943</v>
      </c>
      <c r="IRT623" s="2" t="s">
        <v>943</v>
      </c>
      <c r="IRU623" s="2" t="s">
        <v>943</v>
      </c>
      <c r="IRV623" s="2" t="s">
        <v>943</v>
      </c>
      <c r="IRW623" s="2" t="s">
        <v>943</v>
      </c>
      <c r="IRX623" s="2" t="s">
        <v>943</v>
      </c>
      <c r="IRY623" s="2" t="s">
        <v>943</v>
      </c>
      <c r="IRZ623" s="2" t="s">
        <v>943</v>
      </c>
      <c r="ISA623" s="2" t="s">
        <v>943</v>
      </c>
      <c r="ISB623" s="2" t="s">
        <v>943</v>
      </c>
      <c r="ISC623" s="2" t="s">
        <v>943</v>
      </c>
      <c r="ISD623" s="2" t="s">
        <v>943</v>
      </c>
      <c r="ISE623" s="2" t="s">
        <v>943</v>
      </c>
      <c r="ISF623" s="2" t="s">
        <v>943</v>
      </c>
      <c r="ISG623" s="2" t="s">
        <v>943</v>
      </c>
      <c r="ISH623" s="2" t="s">
        <v>943</v>
      </c>
      <c r="ISI623" s="2" t="s">
        <v>943</v>
      </c>
      <c r="ISJ623" s="2" t="s">
        <v>943</v>
      </c>
      <c r="ISK623" s="2" t="s">
        <v>943</v>
      </c>
      <c r="ISL623" s="2" t="s">
        <v>943</v>
      </c>
      <c r="ISM623" s="2" t="s">
        <v>943</v>
      </c>
      <c r="ISN623" s="2" t="s">
        <v>943</v>
      </c>
      <c r="ISO623" s="2" t="s">
        <v>943</v>
      </c>
      <c r="ISP623" s="2" t="s">
        <v>943</v>
      </c>
      <c r="ISQ623" s="2" t="s">
        <v>943</v>
      </c>
      <c r="ISR623" s="2" t="s">
        <v>943</v>
      </c>
      <c r="ISS623" s="2" t="s">
        <v>943</v>
      </c>
      <c r="IST623" s="2" t="s">
        <v>943</v>
      </c>
      <c r="ISU623" s="2" t="s">
        <v>943</v>
      </c>
      <c r="ISV623" s="2" t="s">
        <v>943</v>
      </c>
      <c r="ISW623" s="2" t="s">
        <v>943</v>
      </c>
      <c r="ISX623" s="2" t="s">
        <v>943</v>
      </c>
      <c r="ISY623" s="2" t="s">
        <v>943</v>
      </c>
      <c r="ISZ623" s="2" t="s">
        <v>943</v>
      </c>
      <c r="ITA623" s="2" t="s">
        <v>943</v>
      </c>
      <c r="ITB623" s="2" t="s">
        <v>943</v>
      </c>
      <c r="ITC623" s="2" t="s">
        <v>943</v>
      </c>
      <c r="ITD623" s="2" t="s">
        <v>943</v>
      </c>
      <c r="ITE623" s="2" t="s">
        <v>943</v>
      </c>
      <c r="ITF623" s="2" t="s">
        <v>943</v>
      </c>
      <c r="ITG623" s="2" t="s">
        <v>943</v>
      </c>
      <c r="ITH623" s="2" t="s">
        <v>943</v>
      </c>
      <c r="ITI623" s="2" t="s">
        <v>943</v>
      </c>
      <c r="ITJ623" s="2" t="s">
        <v>943</v>
      </c>
      <c r="ITK623" s="2" t="s">
        <v>943</v>
      </c>
      <c r="ITL623" s="2" t="s">
        <v>943</v>
      </c>
      <c r="ITM623" s="2" t="s">
        <v>943</v>
      </c>
      <c r="ITN623" s="2" t="s">
        <v>943</v>
      </c>
      <c r="ITO623" s="2" t="s">
        <v>943</v>
      </c>
      <c r="ITP623" s="2" t="s">
        <v>943</v>
      </c>
      <c r="ITQ623" s="2" t="s">
        <v>943</v>
      </c>
      <c r="ITR623" s="2" t="s">
        <v>943</v>
      </c>
      <c r="ITS623" s="2" t="s">
        <v>943</v>
      </c>
      <c r="ITT623" s="2" t="s">
        <v>943</v>
      </c>
      <c r="ITU623" s="2" t="s">
        <v>943</v>
      </c>
      <c r="ITV623" s="2" t="s">
        <v>943</v>
      </c>
      <c r="ITW623" s="2" t="s">
        <v>943</v>
      </c>
      <c r="ITX623" s="2" t="s">
        <v>943</v>
      </c>
      <c r="ITY623" s="2" t="s">
        <v>943</v>
      </c>
      <c r="ITZ623" s="2" t="s">
        <v>943</v>
      </c>
      <c r="IUA623" s="2" t="s">
        <v>943</v>
      </c>
      <c r="IUB623" s="2" t="s">
        <v>943</v>
      </c>
      <c r="IUC623" s="2" t="s">
        <v>943</v>
      </c>
      <c r="IUD623" s="2" t="s">
        <v>943</v>
      </c>
      <c r="IUE623" s="2" t="s">
        <v>943</v>
      </c>
      <c r="IUF623" s="2" t="s">
        <v>943</v>
      </c>
      <c r="IUG623" s="2" t="s">
        <v>943</v>
      </c>
      <c r="IUH623" s="2" t="s">
        <v>943</v>
      </c>
      <c r="IUI623" s="2" t="s">
        <v>943</v>
      </c>
      <c r="IUJ623" s="2" t="s">
        <v>943</v>
      </c>
      <c r="IUK623" s="2" t="s">
        <v>943</v>
      </c>
      <c r="IUL623" s="2" t="s">
        <v>943</v>
      </c>
      <c r="IUM623" s="2" t="s">
        <v>943</v>
      </c>
      <c r="IUN623" s="2" t="s">
        <v>943</v>
      </c>
      <c r="IUO623" s="2" t="s">
        <v>943</v>
      </c>
      <c r="IUP623" s="2" t="s">
        <v>943</v>
      </c>
      <c r="IUQ623" s="2" t="s">
        <v>943</v>
      </c>
      <c r="IUR623" s="2" t="s">
        <v>943</v>
      </c>
      <c r="IUS623" s="2" t="s">
        <v>943</v>
      </c>
      <c r="IUT623" s="2" t="s">
        <v>943</v>
      </c>
      <c r="IUU623" s="2" t="s">
        <v>943</v>
      </c>
      <c r="IUV623" s="2" t="s">
        <v>943</v>
      </c>
      <c r="IUW623" s="2" t="s">
        <v>943</v>
      </c>
      <c r="IUX623" s="2" t="s">
        <v>943</v>
      </c>
      <c r="IUY623" s="2" t="s">
        <v>943</v>
      </c>
      <c r="IUZ623" s="2" t="s">
        <v>943</v>
      </c>
      <c r="IVA623" s="2" t="s">
        <v>943</v>
      </c>
      <c r="IVB623" s="2" t="s">
        <v>943</v>
      </c>
      <c r="IVC623" s="2" t="s">
        <v>943</v>
      </c>
      <c r="IVD623" s="2" t="s">
        <v>943</v>
      </c>
      <c r="IVE623" s="2" t="s">
        <v>943</v>
      </c>
      <c r="IVF623" s="2" t="s">
        <v>943</v>
      </c>
      <c r="IVG623" s="2" t="s">
        <v>943</v>
      </c>
      <c r="IVH623" s="2" t="s">
        <v>943</v>
      </c>
      <c r="IVI623" s="2" t="s">
        <v>943</v>
      </c>
      <c r="IVJ623" s="2" t="s">
        <v>943</v>
      </c>
      <c r="IVK623" s="2" t="s">
        <v>943</v>
      </c>
      <c r="IVL623" s="2" t="s">
        <v>943</v>
      </c>
      <c r="IVM623" s="2" t="s">
        <v>943</v>
      </c>
      <c r="IVN623" s="2" t="s">
        <v>943</v>
      </c>
      <c r="IVO623" s="2" t="s">
        <v>943</v>
      </c>
      <c r="IVP623" s="2" t="s">
        <v>943</v>
      </c>
      <c r="IVQ623" s="2" t="s">
        <v>943</v>
      </c>
      <c r="IVR623" s="2" t="s">
        <v>943</v>
      </c>
      <c r="IVS623" s="2" t="s">
        <v>943</v>
      </c>
      <c r="IVT623" s="2" t="s">
        <v>943</v>
      </c>
      <c r="IVU623" s="2" t="s">
        <v>943</v>
      </c>
      <c r="IVV623" s="2" t="s">
        <v>943</v>
      </c>
      <c r="IVW623" s="2" t="s">
        <v>943</v>
      </c>
      <c r="IVX623" s="2" t="s">
        <v>943</v>
      </c>
      <c r="IVY623" s="2" t="s">
        <v>943</v>
      </c>
      <c r="IVZ623" s="2" t="s">
        <v>943</v>
      </c>
      <c r="IWA623" s="2" t="s">
        <v>943</v>
      </c>
      <c r="IWB623" s="2" t="s">
        <v>943</v>
      </c>
      <c r="IWC623" s="2" t="s">
        <v>943</v>
      </c>
      <c r="IWD623" s="2" t="s">
        <v>943</v>
      </c>
      <c r="IWE623" s="2" t="s">
        <v>943</v>
      </c>
      <c r="IWF623" s="2" t="s">
        <v>943</v>
      </c>
      <c r="IWG623" s="2" t="s">
        <v>943</v>
      </c>
      <c r="IWH623" s="2" t="s">
        <v>943</v>
      </c>
      <c r="IWI623" s="2" t="s">
        <v>943</v>
      </c>
      <c r="IWJ623" s="2" t="s">
        <v>943</v>
      </c>
      <c r="IWK623" s="2" t="s">
        <v>943</v>
      </c>
      <c r="IWL623" s="2" t="s">
        <v>943</v>
      </c>
      <c r="IWM623" s="2" t="s">
        <v>943</v>
      </c>
      <c r="IWN623" s="2" t="s">
        <v>943</v>
      </c>
      <c r="IWO623" s="2" t="s">
        <v>943</v>
      </c>
      <c r="IWP623" s="2" t="s">
        <v>943</v>
      </c>
      <c r="IWQ623" s="2" t="s">
        <v>943</v>
      </c>
      <c r="IWR623" s="2" t="s">
        <v>943</v>
      </c>
      <c r="IWS623" s="2" t="s">
        <v>943</v>
      </c>
      <c r="IWT623" s="2" t="s">
        <v>943</v>
      </c>
      <c r="IWU623" s="2" t="s">
        <v>943</v>
      </c>
      <c r="IWV623" s="2" t="s">
        <v>943</v>
      </c>
      <c r="IWW623" s="2" t="s">
        <v>943</v>
      </c>
      <c r="IWX623" s="2" t="s">
        <v>943</v>
      </c>
      <c r="IWY623" s="2" t="s">
        <v>943</v>
      </c>
      <c r="IWZ623" s="2" t="s">
        <v>943</v>
      </c>
      <c r="IXA623" s="2" t="s">
        <v>943</v>
      </c>
      <c r="IXB623" s="2" t="s">
        <v>943</v>
      </c>
      <c r="IXC623" s="2" t="s">
        <v>943</v>
      </c>
      <c r="IXD623" s="2" t="s">
        <v>943</v>
      </c>
      <c r="IXE623" s="2" t="s">
        <v>943</v>
      </c>
      <c r="IXF623" s="2" t="s">
        <v>943</v>
      </c>
      <c r="IXG623" s="2" t="s">
        <v>943</v>
      </c>
      <c r="IXH623" s="2" t="s">
        <v>943</v>
      </c>
      <c r="IXI623" s="2" t="s">
        <v>943</v>
      </c>
      <c r="IXJ623" s="2" t="s">
        <v>943</v>
      </c>
      <c r="IXK623" s="2" t="s">
        <v>943</v>
      </c>
      <c r="IXL623" s="2" t="s">
        <v>943</v>
      </c>
      <c r="IXM623" s="2" t="s">
        <v>943</v>
      </c>
      <c r="IXN623" s="2" t="s">
        <v>943</v>
      </c>
      <c r="IXO623" s="2" t="s">
        <v>943</v>
      </c>
      <c r="IXP623" s="2" t="s">
        <v>943</v>
      </c>
      <c r="IXQ623" s="2" t="s">
        <v>943</v>
      </c>
      <c r="IXR623" s="2" t="s">
        <v>943</v>
      </c>
      <c r="IXS623" s="2" t="s">
        <v>943</v>
      </c>
      <c r="IXT623" s="2" t="s">
        <v>943</v>
      </c>
      <c r="IXU623" s="2" t="s">
        <v>943</v>
      </c>
      <c r="IXV623" s="2" t="s">
        <v>943</v>
      </c>
      <c r="IXW623" s="2" t="s">
        <v>943</v>
      </c>
      <c r="IXX623" s="2" t="s">
        <v>943</v>
      </c>
      <c r="IXY623" s="2" t="s">
        <v>943</v>
      </c>
      <c r="IXZ623" s="2" t="s">
        <v>943</v>
      </c>
      <c r="IYA623" s="2" t="s">
        <v>943</v>
      </c>
      <c r="IYB623" s="2" t="s">
        <v>943</v>
      </c>
      <c r="IYC623" s="2" t="s">
        <v>943</v>
      </c>
      <c r="IYD623" s="2" t="s">
        <v>943</v>
      </c>
      <c r="IYE623" s="2" t="s">
        <v>943</v>
      </c>
      <c r="IYF623" s="2" t="s">
        <v>943</v>
      </c>
      <c r="IYG623" s="2" t="s">
        <v>943</v>
      </c>
      <c r="IYH623" s="2" t="s">
        <v>943</v>
      </c>
      <c r="IYI623" s="2" t="s">
        <v>943</v>
      </c>
      <c r="IYJ623" s="2" t="s">
        <v>943</v>
      </c>
      <c r="IYK623" s="2" t="s">
        <v>943</v>
      </c>
      <c r="IYL623" s="2" t="s">
        <v>943</v>
      </c>
      <c r="IYM623" s="2" t="s">
        <v>943</v>
      </c>
      <c r="IYN623" s="2" t="s">
        <v>943</v>
      </c>
      <c r="IYO623" s="2" t="s">
        <v>943</v>
      </c>
      <c r="IYP623" s="2" t="s">
        <v>943</v>
      </c>
      <c r="IYQ623" s="2" t="s">
        <v>943</v>
      </c>
      <c r="IYR623" s="2" t="s">
        <v>943</v>
      </c>
      <c r="IYS623" s="2" t="s">
        <v>943</v>
      </c>
      <c r="IYT623" s="2" t="s">
        <v>943</v>
      </c>
      <c r="IYU623" s="2" t="s">
        <v>943</v>
      </c>
      <c r="IYV623" s="2" t="s">
        <v>943</v>
      </c>
      <c r="IYW623" s="2" t="s">
        <v>943</v>
      </c>
      <c r="IYX623" s="2" t="s">
        <v>943</v>
      </c>
      <c r="IYY623" s="2" t="s">
        <v>943</v>
      </c>
      <c r="IYZ623" s="2" t="s">
        <v>943</v>
      </c>
      <c r="IZA623" s="2" t="s">
        <v>943</v>
      </c>
      <c r="IZB623" s="2" t="s">
        <v>943</v>
      </c>
      <c r="IZC623" s="2" t="s">
        <v>943</v>
      </c>
      <c r="IZD623" s="2" t="s">
        <v>943</v>
      </c>
      <c r="IZE623" s="2" t="s">
        <v>943</v>
      </c>
      <c r="IZF623" s="2" t="s">
        <v>943</v>
      </c>
      <c r="IZG623" s="2" t="s">
        <v>943</v>
      </c>
      <c r="IZH623" s="2" t="s">
        <v>943</v>
      </c>
      <c r="IZI623" s="2" t="s">
        <v>943</v>
      </c>
      <c r="IZJ623" s="2" t="s">
        <v>943</v>
      </c>
      <c r="IZK623" s="2" t="s">
        <v>943</v>
      </c>
      <c r="IZL623" s="2" t="s">
        <v>943</v>
      </c>
      <c r="IZM623" s="2" t="s">
        <v>943</v>
      </c>
      <c r="IZN623" s="2" t="s">
        <v>943</v>
      </c>
      <c r="IZO623" s="2" t="s">
        <v>943</v>
      </c>
      <c r="IZP623" s="2" t="s">
        <v>943</v>
      </c>
      <c r="IZQ623" s="2" t="s">
        <v>943</v>
      </c>
      <c r="IZR623" s="2" t="s">
        <v>943</v>
      </c>
      <c r="IZS623" s="2" t="s">
        <v>943</v>
      </c>
      <c r="IZT623" s="2" t="s">
        <v>943</v>
      </c>
      <c r="IZU623" s="2" t="s">
        <v>943</v>
      </c>
      <c r="IZV623" s="2" t="s">
        <v>943</v>
      </c>
      <c r="IZW623" s="2" t="s">
        <v>943</v>
      </c>
      <c r="IZX623" s="2" t="s">
        <v>943</v>
      </c>
      <c r="IZY623" s="2" t="s">
        <v>943</v>
      </c>
      <c r="IZZ623" s="2" t="s">
        <v>943</v>
      </c>
      <c r="JAA623" s="2" t="s">
        <v>943</v>
      </c>
      <c r="JAB623" s="2" t="s">
        <v>943</v>
      </c>
      <c r="JAC623" s="2" t="s">
        <v>943</v>
      </c>
      <c r="JAD623" s="2" t="s">
        <v>943</v>
      </c>
      <c r="JAE623" s="2" t="s">
        <v>943</v>
      </c>
      <c r="JAF623" s="2" t="s">
        <v>943</v>
      </c>
      <c r="JAG623" s="2" t="s">
        <v>943</v>
      </c>
      <c r="JAH623" s="2" t="s">
        <v>943</v>
      </c>
      <c r="JAI623" s="2" t="s">
        <v>943</v>
      </c>
      <c r="JAJ623" s="2" t="s">
        <v>943</v>
      </c>
      <c r="JAK623" s="2" t="s">
        <v>943</v>
      </c>
      <c r="JAL623" s="2" t="s">
        <v>943</v>
      </c>
      <c r="JAM623" s="2" t="s">
        <v>943</v>
      </c>
      <c r="JAN623" s="2" t="s">
        <v>943</v>
      </c>
      <c r="JAO623" s="2" t="s">
        <v>943</v>
      </c>
      <c r="JAP623" s="2" t="s">
        <v>943</v>
      </c>
      <c r="JAQ623" s="2" t="s">
        <v>943</v>
      </c>
      <c r="JAR623" s="2" t="s">
        <v>943</v>
      </c>
      <c r="JAS623" s="2" t="s">
        <v>943</v>
      </c>
      <c r="JAT623" s="2" t="s">
        <v>943</v>
      </c>
      <c r="JAU623" s="2" t="s">
        <v>943</v>
      </c>
      <c r="JAV623" s="2" t="s">
        <v>943</v>
      </c>
      <c r="JAW623" s="2" t="s">
        <v>943</v>
      </c>
      <c r="JAX623" s="2" t="s">
        <v>943</v>
      </c>
      <c r="JAY623" s="2" t="s">
        <v>943</v>
      </c>
      <c r="JAZ623" s="2" t="s">
        <v>943</v>
      </c>
      <c r="JBA623" s="2" t="s">
        <v>943</v>
      </c>
      <c r="JBB623" s="2" t="s">
        <v>943</v>
      </c>
      <c r="JBC623" s="2" t="s">
        <v>943</v>
      </c>
      <c r="JBD623" s="2" t="s">
        <v>943</v>
      </c>
      <c r="JBE623" s="2" t="s">
        <v>943</v>
      </c>
      <c r="JBF623" s="2" t="s">
        <v>943</v>
      </c>
      <c r="JBG623" s="2" t="s">
        <v>943</v>
      </c>
      <c r="JBH623" s="2" t="s">
        <v>943</v>
      </c>
      <c r="JBI623" s="2" t="s">
        <v>943</v>
      </c>
      <c r="JBJ623" s="2" t="s">
        <v>943</v>
      </c>
      <c r="JBK623" s="2" t="s">
        <v>943</v>
      </c>
      <c r="JBL623" s="2" t="s">
        <v>943</v>
      </c>
      <c r="JBM623" s="2" t="s">
        <v>943</v>
      </c>
      <c r="JBN623" s="2" t="s">
        <v>943</v>
      </c>
      <c r="JBO623" s="2" t="s">
        <v>943</v>
      </c>
      <c r="JBP623" s="2" t="s">
        <v>943</v>
      </c>
      <c r="JBQ623" s="2" t="s">
        <v>943</v>
      </c>
      <c r="JBR623" s="2" t="s">
        <v>943</v>
      </c>
      <c r="JBS623" s="2" t="s">
        <v>943</v>
      </c>
      <c r="JBT623" s="2" t="s">
        <v>943</v>
      </c>
      <c r="JBU623" s="2" t="s">
        <v>943</v>
      </c>
      <c r="JBV623" s="2" t="s">
        <v>943</v>
      </c>
      <c r="JBW623" s="2" t="s">
        <v>943</v>
      </c>
      <c r="JBX623" s="2" t="s">
        <v>943</v>
      </c>
      <c r="JBY623" s="2" t="s">
        <v>943</v>
      </c>
      <c r="JBZ623" s="2" t="s">
        <v>943</v>
      </c>
      <c r="JCA623" s="2" t="s">
        <v>943</v>
      </c>
      <c r="JCB623" s="2" t="s">
        <v>943</v>
      </c>
      <c r="JCC623" s="2" t="s">
        <v>943</v>
      </c>
      <c r="JCD623" s="2" t="s">
        <v>943</v>
      </c>
      <c r="JCE623" s="2" t="s">
        <v>943</v>
      </c>
      <c r="JCF623" s="2" t="s">
        <v>943</v>
      </c>
      <c r="JCG623" s="2" t="s">
        <v>943</v>
      </c>
      <c r="JCH623" s="2" t="s">
        <v>943</v>
      </c>
      <c r="JCI623" s="2" t="s">
        <v>943</v>
      </c>
      <c r="JCJ623" s="2" t="s">
        <v>943</v>
      </c>
      <c r="JCK623" s="2" t="s">
        <v>943</v>
      </c>
      <c r="JCL623" s="2" t="s">
        <v>943</v>
      </c>
      <c r="JCM623" s="2" t="s">
        <v>943</v>
      </c>
      <c r="JCN623" s="2" t="s">
        <v>943</v>
      </c>
      <c r="JCO623" s="2" t="s">
        <v>943</v>
      </c>
      <c r="JCP623" s="2" t="s">
        <v>943</v>
      </c>
      <c r="JCQ623" s="2" t="s">
        <v>943</v>
      </c>
      <c r="JCR623" s="2" t="s">
        <v>943</v>
      </c>
      <c r="JCS623" s="2" t="s">
        <v>943</v>
      </c>
      <c r="JCT623" s="2" t="s">
        <v>943</v>
      </c>
      <c r="JCU623" s="2" t="s">
        <v>943</v>
      </c>
      <c r="JCV623" s="2" t="s">
        <v>943</v>
      </c>
      <c r="JCW623" s="2" t="s">
        <v>943</v>
      </c>
      <c r="JCX623" s="2" t="s">
        <v>943</v>
      </c>
      <c r="JCY623" s="2" t="s">
        <v>943</v>
      </c>
      <c r="JCZ623" s="2" t="s">
        <v>943</v>
      </c>
      <c r="JDA623" s="2" t="s">
        <v>943</v>
      </c>
      <c r="JDB623" s="2" t="s">
        <v>943</v>
      </c>
      <c r="JDC623" s="2" t="s">
        <v>943</v>
      </c>
      <c r="JDD623" s="2" t="s">
        <v>943</v>
      </c>
      <c r="JDE623" s="2" t="s">
        <v>943</v>
      </c>
      <c r="JDF623" s="2" t="s">
        <v>943</v>
      </c>
      <c r="JDG623" s="2" t="s">
        <v>943</v>
      </c>
      <c r="JDH623" s="2" t="s">
        <v>943</v>
      </c>
      <c r="JDI623" s="2" t="s">
        <v>943</v>
      </c>
      <c r="JDJ623" s="2" t="s">
        <v>943</v>
      </c>
      <c r="JDK623" s="2" t="s">
        <v>943</v>
      </c>
      <c r="JDL623" s="2" t="s">
        <v>943</v>
      </c>
      <c r="JDM623" s="2" t="s">
        <v>943</v>
      </c>
      <c r="JDN623" s="2" t="s">
        <v>943</v>
      </c>
      <c r="JDO623" s="2" t="s">
        <v>943</v>
      </c>
      <c r="JDP623" s="2" t="s">
        <v>943</v>
      </c>
      <c r="JDQ623" s="2" t="s">
        <v>943</v>
      </c>
      <c r="JDR623" s="2" t="s">
        <v>943</v>
      </c>
      <c r="JDS623" s="2" t="s">
        <v>943</v>
      </c>
      <c r="JDT623" s="2" t="s">
        <v>943</v>
      </c>
      <c r="JDU623" s="2" t="s">
        <v>943</v>
      </c>
      <c r="JDV623" s="2" t="s">
        <v>943</v>
      </c>
      <c r="JDW623" s="2" t="s">
        <v>943</v>
      </c>
      <c r="JDX623" s="2" t="s">
        <v>943</v>
      </c>
      <c r="JDY623" s="2" t="s">
        <v>943</v>
      </c>
      <c r="JDZ623" s="2" t="s">
        <v>943</v>
      </c>
      <c r="JEA623" s="2" t="s">
        <v>943</v>
      </c>
      <c r="JEB623" s="2" t="s">
        <v>943</v>
      </c>
      <c r="JEC623" s="2" t="s">
        <v>943</v>
      </c>
      <c r="JED623" s="2" t="s">
        <v>943</v>
      </c>
      <c r="JEE623" s="2" t="s">
        <v>943</v>
      </c>
      <c r="JEF623" s="2" t="s">
        <v>943</v>
      </c>
      <c r="JEG623" s="2" t="s">
        <v>943</v>
      </c>
      <c r="JEH623" s="2" t="s">
        <v>943</v>
      </c>
      <c r="JEI623" s="2" t="s">
        <v>943</v>
      </c>
      <c r="JEJ623" s="2" t="s">
        <v>943</v>
      </c>
      <c r="JEK623" s="2" t="s">
        <v>943</v>
      </c>
      <c r="JEL623" s="2" t="s">
        <v>943</v>
      </c>
      <c r="JEM623" s="2" t="s">
        <v>943</v>
      </c>
      <c r="JEN623" s="2" t="s">
        <v>943</v>
      </c>
      <c r="JEO623" s="2" t="s">
        <v>943</v>
      </c>
      <c r="JEP623" s="2" t="s">
        <v>943</v>
      </c>
      <c r="JEQ623" s="2" t="s">
        <v>943</v>
      </c>
      <c r="JER623" s="2" t="s">
        <v>943</v>
      </c>
      <c r="JES623" s="2" t="s">
        <v>943</v>
      </c>
      <c r="JET623" s="2" t="s">
        <v>943</v>
      </c>
      <c r="JEU623" s="2" t="s">
        <v>943</v>
      </c>
      <c r="JEV623" s="2" t="s">
        <v>943</v>
      </c>
      <c r="JEW623" s="2" t="s">
        <v>943</v>
      </c>
      <c r="JEX623" s="2" t="s">
        <v>943</v>
      </c>
      <c r="JEY623" s="2" t="s">
        <v>943</v>
      </c>
      <c r="JEZ623" s="2" t="s">
        <v>943</v>
      </c>
      <c r="JFA623" s="2" t="s">
        <v>943</v>
      </c>
      <c r="JFB623" s="2" t="s">
        <v>943</v>
      </c>
      <c r="JFC623" s="2" t="s">
        <v>943</v>
      </c>
      <c r="JFD623" s="2" t="s">
        <v>943</v>
      </c>
      <c r="JFE623" s="2" t="s">
        <v>943</v>
      </c>
      <c r="JFF623" s="2" t="s">
        <v>943</v>
      </c>
      <c r="JFG623" s="2" t="s">
        <v>943</v>
      </c>
      <c r="JFH623" s="2" t="s">
        <v>943</v>
      </c>
      <c r="JFI623" s="2" t="s">
        <v>943</v>
      </c>
      <c r="JFJ623" s="2" t="s">
        <v>943</v>
      </c>
      <c r="JFK623" s="2" t="s">
        <v>943</v>
      </c>
      <c r="JFL623" s="2" t="s">
        <v>943</v>
      </c>
      <c r="JFM623" s="2" t="s">
        <v>943</v>
      </c>
      <c r="JFN623" s="2" t="s">
        <v>943</v>
      </c>
      <c r="JFO623" s="2" t="s">
        <v>943</v>
      </c>
      <c r="JFP623" s="2" t="s">
        <v>943</v>
      </c>
      <c r="JFQ623" s="2" t="s">
        <v>943</v>
      </c>
      <c r="JFR623" s="2" t="s">
        <v>943</v>
      </c>
      <c r="JFS623" s="2" t="s">
        <v>943</v>
      </c>
      <c r="JFT623" s="2" t="s">
        <v>943</v>
      </c>
      <c r="JFU623" s="2" t="s">
        <v>943</v>
      </c>
      <c r="JFV623" s="2" t="s">
        <v>943</v>
      </c>
      <c r="JFW623" s="2" t="s">
        <v>943</v>
      </c>
      <c r="JFX623" s="2" t="s">
        <v>943</v>
      </c>
      <c r="JFY623" s="2" t="s">
        <v>943</v>
      </c>
      <c r="JFZ623" s="2" t="s">
        <v>943</v>
      </c>
      <c r="JGA623" s="2" t="s">
        <v>943</v>
      </c>
      <c r="JGB623" s="2" t="s">
        <v>943</v>
      </c>
      <c r="JGC623" s="2" t="s">
        <v>943</v>
      </c>
      <c r="JGD623" s="2" t="s">
        <v>943</v>
      </c>
      <c r="JGE623" s="2" t="s">
        <v>943</v>
      </c>
      <c r="JGF623" s="2" t="s">
        <v>943</v>
      </c>
      <c r="JGG623" s="2" t="s">
        <v>943</v>
      </c>
      <c r="JGH623" s="2" t="s">
        <v>943</v>
      </c>
      <c r="JGI623" s="2" t="s">
        <v>943</v>
      </c>
      <c r="JGJ623" s="2" t="s">
        <v>943</v>
      </c>
      <c r="JGK623" s="2" t="s">
        <v>943</v>
      </c>
      <c r="JGL623" s="2" t="s">
        <v>943</v>
      </c>
      <c r="JGM623" s="2" t="s">
        <v>943</v>
      </c>
      <c r="JGN623" s="2" t="s">
        <v>943</v>
      </c>
      <c r="JGO623" s="2" t="s">
        <v>943</v>
      </c>
      <c r="JGP623" s="2" t="s">
        <v>943</v>
      </c>
      <c r="JGQ623" s="2" t="s">
        <v>943</v>
      </c>
      <c r="JGR623" s="2" t="s">
        <v>943</v>
      </c>
      <c r="JGS623" s="2" t="s">
        <v>943</v>
      </c>
      <c r="JGT623" s="2" t="s">
        <v>943</v>
      </c>
      <c r="JGU623" s="2" t="s">
        <v>943</v>
      </c>
      <c r="JGV623" s="2" t="s">
        <v>943</v>
      </c>
      <c r="JGW623" s="2" t="s">
        <v>943</v>
      </c>
      <c r="JGX623" s="2" t="s">
        <v>943</v>
      </c>
      <c r="JGY623" s="2" t="s">
        <v>943</v>
      </c>
      <c r="JGZ623" s="2" t="s">
        <v>943</v>
      </c>
      <c r="JHA623" s="2" t="s">
        <v>943</v>
      </c>
      <c r="JHB623" s="2" t="s">
        <v>943</v>
      </c>
      <c r="JHC623" s="2" t="s">
        <v>943</v>
      </c>
      <c r="JHD623" s="2" t="s">
        <v>943</v>
      </c>
      <c r="JHE623" s="2" t="s">
        <v>943</v>
      </c>
      <c r="JHF623" s="2" t="s">
        <v>943</v>
      </c>
      <c r="JHG623" s="2" t="s">
        <v>943</v>
      </c>
      <c r="JHH623" s="2" t="s">
        <v>943</v>
      </c>
      <c r="JHI623" s="2" t="s">
        <v>943</v>
      </c>
      <c r="JHJ623" s="2" t="s">
        <v>943</v>
      </c>
      <c r="JHK623" s="2" t="s">
        <v>943</v>
      </c>
      <c r="JHL623" s="2" t="s">
        <v>943</v>
      </c>
      <c r="JHM623" s="2" t="s">
        <v>943</v>
      </c>
      <c r="JHN623" s="2" t="s">
        <v>943</v>
      </c>
      <c r="JHO623" s="2" t="s">
        <v>943</v>
      </c>
      <c r="JHP623" s="2" t="s">
        <v>943</v>
      </c>
      <c r="JHQ623" s="2" t="s">
        <v>943</v>
      </c>
      <c r="JHR623" s="2" t="s">
        <v>943</v>
      </c>
      <c r="JHS623" s="2" t="s">
        <v>943</v>
      </c>
      <c r="JHT623" s="2" t="s">
        <v>943</v>
      </c>
      <c r="JHU623" s="2" t="s">
        <v>943</v>
      </c>
      <c r="JHV623" s="2" t="s">
        <v>943</v>
      </c>
      <c r="JHW623" s="2" t="s">
        <v>943</v>
      </c>
      <c r="JHX623" s="2" t="s">
        <v>943</v>
      </c>
      <c r="JHY623" s="2" t="s">
        <v>943</v>
      </c>
      <c r="JHZ623" s="2" t="s">
        <v>943</v>
      </c>
      <c r="JIA623" s="2" t="s">
        <v>943</v>
      </c>
      <c r="JIB623" s="2" t="s">
        <v>943</v>
      </c>
      <c r="JIC623" s="2" t="s">
        <v>943</v>
      </c>
      <c r="JID623" s="2" t="s">
        <v>943</v>
      </c>
      <c r="JIE623" s="2" t="s">
        <v>943</v>
      </c>
      <c r="JIF623" s="2" t="s">
        <v>943</v>
      </c>
      <c r="JIG623" s="2" t="s">
        <v>943</v>
      </c>
      <c r="JIH623" s="2" t="s">
        <v>943</v>
      </c>
      <c r="JII623" s="2" t="s">
        <v>943</v>
      </c>
      <c r="JIJ623" s="2" t="s">
        <v>943</v>
      </c>
      <c r="JIK623" s="2" t="s">
        <v>943</v>
      </c>
      <c r="JIL623" s="2" t="s">
        <v>943</v>
      </c>
      <c r="JIM623" s="2" t="s">
        <v>943</v>
      </c>
      <c r="JIN623" s="2" t="s">
        <v>943</v>
      </c>
      <c r="JIO623" s="2" t="s">
        <v>943</v>
      </c>
      <c r="JIP623" s="2" t="s">
        <v>943</v>
      </c>
      <c r="JIQ623" s="2" t="s">
        <v>943</v>
      </c>
      <c r="JIR623" s="2" t="s">
        <v>943</v>
      </c>
      <c r="JIS623" s="2" t="s">
        <v>943</v>
      </c>
      <c r="JIT623" s="2" t="s">
        <v>943</v>
      </c>
      <c r="JIU623" s="2" t="s">
        <v>943</v>
      </c>
      <c r="JIV623" s="2" t="s">
        <v>943</v>
      </c>
      <c r="JIW623" s="2" t="s">
        <v>943</v>
      </c>
      <c r="JIX623" s="2" t="s">
        <v>943</v>
      </c>
      <c r="JIY623" s="2" t="s">
        <v>943</v>
      </c>
      <c r="JIZ623" s="2" t="s">
        <v>943</v>
      </c>
      <c r="JJA623" s="2" t="s">
        <v>943</v>
      </c>
      <c r="JJB623" s="2" t="s">
        <v>943</v>
      </c>
      <c r="JJC623" s="2" t="s">
        <v>943</v>
      </c>
      <c r="JJD623" s="2" t="s">
        <v>943</v>
      </c>
      <c r="JJE623" s="2" t="s">
        <v>943</v>
      </c>
      <c r="JJF623" s="2" t="s">
        <v>943</v>
      </c>
      <c r="JJG623" s="2" t="s">
        <v>943</v>
      </c>
      <c r="JJH623" s="2" t="s">
        <v>943</v>
      </c>
      <c r="JJI623" s="2" t="s">
        <v>943</v>
      </c>
      <c r="JJJ623" s="2" t="s">
        <v>943</v>
      </c>
      <c r="JJK623" s="2" t="s">
        <v>943</v>
      </c>
      <c r="JJL623" s="2" t="s">
        <v>943</v>
      </c>
      <c r="JJM623" s="2" t="s">
        <v>943</v>
      </c>
      <c r="JJN623" s="2" t="s">
        <v>943</v>
      </c>
      <c r="JJO623" s="2" t="s">
        <v>943</v>
      </c>
      <c r="JJP623" s="2" t="s">
        <v>943</v>
      </c>
      <c r="JJQ623" s="2" t="s">
        <v>943</v>
      </c>
      <c r="JJR623" s="2" t="s">
        <v>943</v>
      </c>
      <c r="JJS623" s="2" t="s">
        <v>943</v>
      </c>
      <c r="JJT623" s="2" t="s">
        <v>943</v>
      </c>
      <c r="JJU623" s="2" t="s">
        <v>943</v>
      </c>
      <c r="JJV623" s="2" t="s">
        <v>943</v>
      </c>
      <c r="JJW623" s="2" t="s">
        <v>943</v>
      </c>
      <c r="JJX623" s="2" t="s">
        <v>943</v>
      </c>
      <c r="JJY623" s="2" t="s">
        <v>943</v>
      </c>
      <c r="JJZ623" s="2" t="s">
        <v>943</v>
      </c>
      <c r="JKA623" s="2" t="s">
        <v>943</v>
      </c>
      <c r="JKB623" s="2" t="s">
        <v>943</v>
      </c>
      <c r="JKC623" s="2" t="s">
        <v>943</v>
      </c>
      <c r="JKD623" s="2" t="s">
        <v>943</v>
      </c>
      <c r="JKE623" s="2" t="s">
        <v>943</v>
      </c>
      <c r="JKF623" s="2" t="s">
        <v>943</v>
      </c>
      <c r="JKG623" s="2" t="s">
        <v>943</v>
      </c>
      <c r="JKH623" s="2" t="s">
        <v>943</v>
      </c>
      <c r="JKI623" s="2" t="s">
        <v>943</v>
      </c>
      <c r="JKJ623" s="2" t="s">
        <v>943</v>
      </c>
      <c r="JKK623" s="2" t="s">
        <v>943</v>
      </c>
      <c r="JKL623" s="2" t="s">
        <v>943</v>
      </c>
      <c r="JKM623" s="2" t="s">
        <v>943</v>
      </c>
      <c r="JKN623" s="2" t="s">
        <v>943</v>
      </c>
      <c r="JKO623" s="2" t="s">
        <v>943</v>
      </c>
      <c r="JKP623" s="2" t="s">
        <v>943</v>
      </c>
      <c r="JKQ623" s="2" t="s">
        <v>943</v>
      </c>
      <c r="JKR623" s="2" t="s">
        <v>943</v>
      </c>
      <c r="JKS623" s="2" t="s">
        <v>943</v>
      </c>
      <c r="JKT623" s="2" t="s">
        <v>943</v>
      </c>
      <c r="JKU623" s="2" t="s">
        <v>943</v>
      </c>
      <c r="JKV623" s="2" t="s">
        <v>943</v>
      </c>
      <c r="JKW623" s="2" t="s">
        <v>943</v>
      </c>
      <c r="JKX623" s="2" t="s">
        <v>943</v>
      </c>
      <c r="JKY623" s="2" t="s">
        <v>943</v>
      </c>
      <c r="JKZ623" s="2" t="s">
        <v>943</v>
      </c>
      <c r="JLA623" s="2" t="s">
        <v>943</v>
      </c>
      <c r="JLB623" s="2" t="s">
        <v>943</v>
      </c>
      <c r="JLC623" s="2" t="s">
        <v>943</v>
      </c>
      <c r="JLD623" s="2" t="s">
        <v>943</v>
      </c>
      <c r="JLE623" s="2" t="s">
        <v>943</v>
      </c>
      <c r="JLF623" s="2" t="s">
        <v>943</v>
      </c>
      <c r="JLG623" s="2" t="s">
        <v>943</v>
      </c>
      <c r="JLH623" s="2" t="s">
        <v>943</v>
      </c>
      <c r="JLI623" s="2" t="s">
        <v>943</v>
      </c>
      <c r="JLJ623" s="2" t="s">
        <v>943</v>
      </c>
      <c r="JLK623" s="2" t="s">
        <v>943</v>
      </c>
      <c r="JLL623" s="2" t="s">
        <v>943</v>
      </c>
      <c r="JLM623" s="2" t="s">
        <v>943</v>
      </c>
      <c r="JLN623" s="2" t="s">
        <v>943</v>
      </c>
      <c r="JLO623" s="2" t="s">
        <v>943</v>
      </c>
      <c r="JLP623" s="2" t="s">
        <v>943</v>
      </c>
      <c r="JLQ623" s="2" t="s">
        <v>943</v>
      </c>
      <c r="JLR623" s="2" t="s">
        <v>943</v>
      </c>
      <c r="JLS623" s="2" t="s">
        <v>943</v>
      </c>
      <c r="JLT623" s="2" t="s">
        <v>943</v>
      </c>
      <c r="JLU623" s="2" t="s">
        <v>943</v>
      </c>
      <c r="JLV623" s="2" t="s">
        <v>943</v>
      </c>
      <c r="JLW623" s="2" t="s">
        <v>943</v>
      </c>
      <c r="JLX623" s="2" t="s">
        <v>943</v>
      </c>
      <c r="JLY623" s="2" t="s">
        <v>943</v>
      </c>
      <c r="JLZ623" s="2" t="s">
        <v>943</v>
      </c>
      <c r="JMA623" s="2" t="s">
        <v>943</v>
      </c>
      <c r="JMB623" s="2" t="s">
        <v>943</v>
      </c>
      <c r="JMC623" s="2" t="s">
        <v>943</v>
      </c>
      <c r="JMD623" s="2" t="s">
        <v>943</v>
      </c>
      <c r="JME623" s="2" t="s">
        <v>943</v>
      </c>
      <c r="JMF623" s="2" t="s">
        <v>943</v>
      </c>
      <c r="JMG623" s="2" t="s">
        <v>943</v>
      </c>
      <c r="JMH623" s="2" t="s">
        <v>943</v>
      </c>
      <c r="JMI623" s="2" t="s">
        <v>943</v>
      </c>
      <c r="JMJ623" s="2" t="s">
        <v>943</v>
      </c>
      <c r="JMK623" s="2" t="s">
        <v>943</v>
      </c>
      <c r="JML623" s="2" t="s">
        <v>943</v>
      </c>
      <c r="JMM623" s="2" t="s">
        <v>943</v>
      </c>
      <c r="JMN623" s="2" t="s">
        <v>943</v>
      </c>
      <c r="JMO623" s="2" t="s">
        <v>943</v>
      </c>
      <c r="JMP623" s="2" t="s">
        <v>943</v>
      </c>
      <c r="JMQ623" s="2" t="s">
        <v>943</v>
      </c>
      <c r="JMR623" s="2" t="s">
        <v>943</v>
      </c>
      <c r="JMS623" s="2" t="s">
        <v>943</v>
      </c>
      <c r="JMT623" s="2" t="s">
        <v>943</v>
      </c>
      <c r="JMU623" s="2" t="s">
        <v>943</v>
      </c>
      <c r="JMV623" s="2" t="s">
        <v>943</v>
      </c>
      <c r="JMW623" s="2" t="s">
        <v>943</v>
      </c>
      <c r="JMX623" s="2" t="s">
        <v>943</v>
      </c>
      <c r="JMY623" s="2" t="s">
        <v>943</v>
      </c>
      <c r="JMZ623" s="2" t="s">
        <v>943</v>
      </c>
      <c r="JNA623" s="2" t="s">
        <v>943</v>
      </c>
      <c r="JNB623" s="2" t="s">
        <v>943</v>
      </c>
      <c r="JNC623" s="2" t="s">
        <v>943</v>
      </c>
      <c r="JND623" s="2" t="s">
        <v>943</v>
      </c>
      <c r="JNE623" s="2" t="s">
        <v>943</v>
      </c>
      <c r="JNF623" s="2" t="s">
        <v>943</v>
      </c>
      <c r="JNG623" s="2" t="s">
        <v>943</v>
      </c>
      <c r="JNH623" s="2" t="s">
        <v>943</v>
      </c>
      <c r="JNI623" s="2" t="s">
        <v>943</v>
      </c>
      <c r="JNJ623" s="2" t="s">
        <v>943</v>
      </c>
      <c r="JNK623" s="2" t="s">
        <v>943</v>
      </c>
      <c r="JNL623" s="2" t="s">
        <v>943</v>
      </c>
      <c r="JNM623" s="2" t="s">
        <v>943</v>
      </c>
      <c r="JNN623" s="2" t="s">
        <v>943</v>
      </c>
      <c r="JNO623" s="2" t="s">
        <v>943</v>
      </c>
      <c r="JNP623" s="2" t="s">
        <v>943</v>
      </c>
      <c r="JNQ623" s="2" t="s">
        <v>943</v>
      </c>
      <c r="JNR623" s="2" t="s">
        <v>943</v>
      </c>
      <c r="JNS623" s="2" t="s">
        <v>943</v>
      </c>
      <c r="JNT623" s="2" t="s">
        <v>943</v>
      </c>
      <c r="JNU623" s="2" t="s">
        <v>943</v>
      </c>
      <c r="JNV623" s="2" t="s">
        <v>943</v>
      </c>
      <c r="JNW623" s="2" t="s">
        <v>943</v>
      </c>
      <c r="JNX623" s="2" t="s">
        <v>943</v>
      </c>
      <c r="JNY623" s="2" t="s">
        <v>943</v>
      </c>
      <c r="JNZ623" s="2" t="s">
        <v>943</v>
      </c>
      <c r="JOA623" s="2" t="s">
        <v>943</v>
      </c>
      <c r="JOB623" s="2" t="s">
        <v>943</v>
      </c>
      <c r="JOC623" s="2" t="s">
        <v>943</v>
      </c>
      <c r="JOD623" s="2" t="s">
        <v>943</v>
      </c>
      <c r="JOE623" s="2" t="s">
        <v>943</v>
      </c>
      <c r="JOF623" s="2" t="s">
        <v>943</v>
      </c>
      <c r="JOG623" s="2" t="s">
        <v>943</v>
      </c>
      <c r="JOH623" s="2" t="s">
        <v>943</v>
      </c>
      <c r="JOI623" s="2" t="s">
        <v>943</v>
      </c>
      <c r="JOJ623" s="2" t="s">
        <v>943</v>
      </c>
      <c r="JOK623" s="2" t="s">
        <v>943</v>
      </c>
      <c r="JOL623" s="2" t="s">
        <v>943</v>
      </c>
      <c r="JOM623" s="2" t="s">
        <v>943</v>
      </c>
      <c r="JON623" s="2" t="s">
        <v>943</v>
      </c>
      <c r="JOO623" s="2" t="s">
        <v>943</v>
      </c>
      <c r="JOP623" s="2" t="s">
        <v>943</v>
      </c>
      <c r="JOQ623" s="2" t="s">
        <v>943</v>
      </c>
      <c r="JOR623" s="2" t="s">
        <v>943</v>
      </c>
      <c r="JOS623" s="2" t="s">
        <v>943</v>
      </c>
      <c r="JOT623" s="2" t="s">
        <v>943</v>
      </c>
      <c r="JOU623" s="2" t="s">
        <v>943</v>
      </c>
      <c r="JOV623" s="2" t="s">
        <v>943</v>
      </c>
      <c r="JOW623" s="2" t="s">
        <v>943</v>
      </c>
      <c r="JOX623" s="2" t="s">
        <v>943</v>
      </c>
      <c r="JOY623" s="2" t="s">
        <v>943</v>
      </c>
      <c r="JOZ623" s="2" t="s">
        <v>943</v>
      </c>
      <c r="JPA623" s="2" t="s">
        <v>943</v>
      </c>
      <c r="JPB623" s="2" t="s">
        <v>943</v>
      </c>
      <c r="JPC623" s="2" t="s">
        <v>943</v>
      </c>
      <c r="JPD623" s="2" t="s">
        <v>943</v>
      </c>
      <c r="JPE623" s="2" t="s">
        <v>943</v>
      </c>
      <c r="JPF623" s="2" t="s">
        <v>943</v>
      </c>
      <c r="JPG623" s="2" t="s">
        <v>943</v>
      </c>
      <c r="JPH623" s="2" t="s">
        <v>943</v>
      </c>
      <c r="JPI623" s="2" t="s">
        <v>943</v>
      </c>
      <c r="JPJ623" s="2" t="s">
        <v>943</v>
      </c>
      <c r="JPK623" s="2" t="s">
        <v>943</v>
      </c>
      <c r="JPL623" s="2" t="s">
        <v>943</v>
      </c>
      <c r="JPM623" s="2" t="s">
        <v>943</v>
      </c>
      <c r="JPN623" s="2" t="s">
        <v>943</v>
      </c>
      <c r="JPO623" s="2" t="s">
        <v>943</v>
      </c>
      <c r="JPP623" s="2" t="s">
        <v>943</v>
      </c>
      <c r="JPQ623" s="2" t="s">
        <v>943</v>
      </c>
      <c r="JPR623" s="2" t="s">
        <v>943</v>
      </c>
      <c r="JPS623" s="2" t="s">
        <v>943</v>
      </c>
      <c r="JPT623" s="2" t="s">
        <v>943</v>
      </c>
      <c r="JPU623" s="2" t="s">
        <v>943</v>
      </c>
      <c r="JPV623" s="2" t="s">
        <v>943</v>
      </c>
      <c r="JPW623" s="2" t="s">
        <v>943</v>
      </c>
      <c r="JPX623" s="2" t="s">
        <v>943</v>
      </c>
      <c r="JPY623" s="2" t="s">
        <v>943</v>
      </c>
      <c r="JPZ623" s="2" t="s">
        <v>943</v>
      </c>
      <c r="JQA623" s="2" t="s">
        <v>943</v>
      </c>
      <c r="JQB623" s="2" t="s">
        <v>943</v>
      </c>
      <c r="JQC623" s="2" t="s">
        <v>943</v>
      </c>
      <c r="JQD623" s="2" t="s">
        <v>943</v>
      </c>
      <c r="JQE623" s="2" t="s">
        <v>943</v>
      </c>
      <c r="JQF623" s="2" t="s">
        <v>943</v>
      </c>
      <c r="JQG623" s="2" t="s">
        <v>943</v>
      </c>
      <c r="JQH623" s="2" t="s">
        <v>943</v>
      </c>
      <c r="JQI623" s="2" t="s">
        <v>943</v>
      </c>
      <c r="JQJ623" s="2" t="s">
        <v>943</v>
      </c>
      <c r="JQK623" s="2" t="s">
        <v>943</v>
      </c>
      <c r="JQL623" s="2" t="s">
        <v>943</v>
      </c>
      <c r="JQM623" s="2" t="s">
        <v>943</v>
      </c>
      <c r="JQN623" s="2" t="s">
        <v>943</v>
      </c>
      <c r="JQO623" s="2" t="s">
        <v>943</v>
      </c>
      <c r="JQP623" s="2" t="s">
        <v>943</v>
      </c>
      <c r="JQQ623" s="2" t="s">
        <v>943</v>
      </c>
      <c r="JQR623" s="2" t="s">
        <v>943</v>
      </c>
      <c r="JQS623" s="2" t="s">
        <v>943</v>
      </c>
      <c r="JQT623" s="2" t="s">
        <v>943</v>
      </c>
      <c r="JQU623" s="2" t="s">
        <v>943</v>
      </c>
      <c r="JQV623" s="2" t="s">
        <v>943</v>
      </c>
      <c r="JQW623" s="2" t="s">
        <v>943</v>
      </c>
      <c r="JQX623" s="2" t="s">
        <v>943</v>
      </c>
      <c r="JQY623" s="2" t="s">
        <v>943</v>
      </c>
      <c r="JQZ623" s="2" t="s">
        <v>943</v>
      </c>
      <c r="JRA623" s="2" t="s">
        <v>943</v>
      </c>
      <c r="JRB623" s="2" t="s">
        <v>943</v>
      </c>
      <c r="JRC623" s="2" t="s">
        <v>943</v>
      </c>
      <c r="JRD623" s="2" t="s">
        <v>943</v>
      </c>
      <c r="JRE623" s="2" t="s">
        <v>943</v>
      </c>
      <c r="JRF623" s="2" t="s">
        <v>943</v>
      </c>
      <c r="JRG623" s="2" t="s">
        <v>943</v>
      </c>
      <c r="JRH623" s="2" t="s">
        <v>943</v>
      </c>
      <c r="JRI623" s="2" t="s">
        <v>943</v>
      </c>
      <c r="JRJ623" s="2" t="s">
        <v>943</v>
      </c>
      <c r="JRK623" s="2" t="s">
        <v>943</v>
      </c>
      <c r="JRL623" s="2" t="s">
        <v>943</v>
      </c>
      <c r="JRM623" s="2" t="s">
        <v>943</v>
      </c>
      <c r="JRN623" s="2" t="s">
        <v>943</v>
      </c>
      <c r="JRO623" s="2" t="s">
        <v>943</v>
      </c>
      <c r="JRP623" s="2" t="s">
        <v>943</v>
      </c>
      <c r="JRQ623" s="2" t="s">
        <v>943</v>
      </c>
      <c r="JRR623" s="2" t="s">
        <v>943</v>
      </c>
      <c r="JRS623" s="2" t="s">
        <v>943</v>
      </c>
      <c r="JRT623" s="2" t="s">
        <v>943</v>
      </c>
      <c r="JRU623" s="2" t="s">
        <v>943</v>
      </c>
      <c r="JRV623" s="2" t="s">
        <v>943</v>
      </c>
      <c r="JRW623" s="2" t="s">
        <v>943</v>
      </c>
      <c r="JRX623" s="2" t="s">
        <v>943</v>
      </c>
      <c r="JRY623" s="2" t="s">
        <v>943</v>
      </c>
      <c r="JRZ623" s="2" t="s">
        <v>943</v>
      </c>
      <c r="JSA623" s="2" t="s">
        <v>943</v>
      </c>
      <c r="JSB623" s="2" t="s">
        <v>943</v>
      </c>
      <c r="JSC623" s="2" t="s">
        <v>943</v>
      </c>
      <c r="JSD623" s="2" t="s">
        <v>943</v>
      </c>
      <c r="JSE623" s="2" t="s">
        <v>943</v>
      </c>
      <c r="JSF623" s="2" t="s">
        <v>943</v>
      </c>
      <c r="JSG623" s="2" t="s">
        <v>943</v>
      </c>
      <c r="JSH623" s="2" t="s">
        <v>943</v>
      </c>
      <c r="JSI623" s="2" t="s">
        <v>943</v>
      </c>
      <c r="JSJ623" s="2" t="s">
        <v>943</v>
      </c>
      <c r="JSK623" s="2" t="s">
        <v>943</v>
      </c>
      <c r="JSL623" s="2" t="s">
        <v>943</v>
      </c>
      <c r="JSM623" s="2" t="s">
        <v>943</v>
      </c>
      <c r="JSN623" s="2" t="s">
        <v>943</v>
      </c>
      <c r="JSO623" s="2" t="s">
        <v>943</v>
      </c>
      <c r="JSP623" s="2" t="s">
        <v>943</v>
      </c>
      <c r="JSQ623" s="2" t="s">
        <v>943</v>
      </c>
      <c r="JSR623" s="2" t="s">
        <v>943</v>
      </c>
      <c r="JSS623" s="2" t="s">
        <v>943</v>
      </c>
      <c r="JST623" s="2" t="s">
        <v>943</v>
      </c>
      <c r="JSU623" s="2" t="s">
        <v>943</v>
      </c>
      <c r="JSV623" s="2" t="s">
        <v>943</v>
      </c>
      <c r="JSW623" s="2" t="s">
        <v>943</v>
      </c>
      <c r="JSX623" s="2" t="s">
        <v>943</v>
      </c>
      <c r="JSY623" s="2" t="s">
        <v>943</v>
      </c>
      <c r="JSZ623" s="2" t="s">
        <v>943</v>
      </c>
      <c r="JTA623" s="2" t="s">
        <v>943</v>
      </c>
      <c r="JTB623" s="2" t="s">
        <v>943</v>
      </c>
      <c r="JTC623" s="2" t="s">
        <v>943</v>
      </c>
      <c r="JTD623" s="2" t="s">
        <v>943</v>
      </c>
      <c r="JTE623" s="2" t="s">
        <v>943</v>
      </c>
      <c r="JTF623" s="2" t="s">
        <v>943</v>
      </c>
      <c r="JTG623" s="2" t="s">
        <v>943</v>
      </c>
      <c r="JTH623" s="2" t="s">
        <v>943</v>
      </c>
      <c r="JTI623" s="2" t="s">
        <v>943</v>
      </c>
      <c r="JTJ623" s="2" t="s">
        <v>943</v>
      </c>
      <c r="JTK623" s="2" t="s">
        <v>943</v>
      </c>
      <c r="JTL623" s="2" t="s">
        <v>943</v>
      </c>
      <c r="JTM623" s="2" t="s">
        <v>943</v>
      </c>
      <c r="JTN623" s="2" t="s">
        <v>943</v>
      </c>
      <c r="JTO623" s="2" t="s">
        <v>943</v>
      </c>
      <c r="JTP623" s="2" t="s">
        <v>943</v>
      </c>
      <c r="JTQ623" s="2" t="s">
        <v>943</v>
      </c>
      <c r="JTR623" s="2" t="s">
        <v>943</v>
      </c>
      <c r="JTS623" s="2" t="s">
        <v>943</v>
      </c>
      <c r="JTT623" s="2" t="s">
        <v>943</v>
      </c>
      <c r="JTU623" s="2" t="s">
        <v>943</v>
      </c>
      <c r="JTV623" s="2" t="s">
        <v>943</v>
      </c>
      <c r="JTW623" s="2" t="s">
        <v>943</v>
      </c>
      <c r="JTX623" s="2" t="s">
        <v>943</v>
      </c>
      <c r="JTY623" s="2" t="s">
        <v>943</v>
      </c>
      <c r="JTZ623" s="2" t="s">
        <v>943</v>
      </c>
      <c r="JUA623" s="2" t="s">
        <v>943</v>
      </c>
      <c r="JUB623" s="2" t="s">
        <v>943</v>
      </c>
      <c r="JUC623" s="2" t="s">
        <v>943</v>
      </c>
      <c r="JUD623" s="2" t="s">
        <v>943</v>
      </c>
      <c r="JUE623" s="2" t="s">
        <v>943</v>
      </c>
      <c r="JUF623" s="2" t="s">
        <v>943</v>
      </c>
      <c r="JUG623" s="2" t="s">
        <v>943</v>
      </c>
      <c r="JUH623" s="2" t="s">
        <v>943</v>
      </c>
      <c r="JUI623" s="2" t="s">
        <v>943</v>
      </c>
      <c r="JUJ623" s="2" t="s">
        <v>943</v>
      </c>
      <c r="JUK623" s="2" t="s">
        <v>943</v>
      </c>
      <c r="JUL623" s="2" t="s">
        <v>943</v>
      </c>
      <c r="JUM623" s="2" t="s">
        <v>943</v>
      </c>
      <c r="JUN623" s="2" t="s">
        <v>943</v>
      </c>
      <c r="JUO623" s="2" t="s">
        <v>943</v>
      </c>
      <c r="JUP623" s="2" t="s">
        <v>943</v>
      </c>
      <c r="JUQ623" s="2" t="s">
        <v>943</v>
      </c>
      <c r="JUR623" s="2" t="s">
        <v>943</v>
      </c>
      <c r="JUS623" s="2" t="s">
        <v>943</v>
      </c>
      <c r="JUT623" s="2" t="s">
        <v>943</v>
      </c>
      <c r="JUU623" s="2" t="s">
        <v>943</v>
      </c>
      <c r="JUV623" s="2" t="s">
        <v>943</v>
      </c>
      <c r="JUW623" s="2" t="s">
        <v>943</v>
      </c>
      <c r="JUX623" s="2" t="s">
        <v>943</v>
      </c>
      <c r="JUY623" s="2" t="s">
        <v>943</v>
      </c>
      <c r="JUZ623" s="2" t="s">
        <v>943</v>
      </c>
      <c r="JVA623" s="2" t="s">
        <v>943</v>
      </c>
      <c r="JVB623" s="2" t="s">
        <v>943</v>
      </c>
      <c r="JVC623" s="2" t="s">
        <v>943</v>
      </c>
      <c r="JVD623" s="2" t="s">
        <v>943</v>
      </c>
      <c r="JVE623" s="2" t="s">
        <v>943</v>
      </c>
      <c r="JVF623" s="2" t="s">
        <v>943</v>
      </c>
      <c r="JVG623" s="2" t="s">
        <v>943</v>
      </c>
      <c r="JVH623" s="2" t="s">
        <v>943</v>
      </c>
      <c r="JVI623" s="2" t="s">
        <v>943</v>
      </c>
      <c r="JVJ623" s="2" t="s">
        <v>943</v>
      </c>
      <c r="JVK623" s="2" t="s">
        <v>943</v>
      </c>
      <c r="JVL623" s="2" t="s">
        <v>943</v>
      </c>
      <c r="JVM623" s="2" t="s">
        <v>943</v>
      </c>
      <c r="JVN623" s="2" t="s">
        <v>943</v>
      </c>
      <c r="JVO623" s="2" t="s">
        <v>943</v>
      </c>
      <c r="JVP623" s="2" t="s">
        <v>943</v>
      </c>
      <c r="JVQ623" s="2" t="s">
        <v>943</v>
      </c>
      <c r="JVR623" s="2" t="s">
        <v>943</v>
      </c>
      <c r="JVS623" s="2" t="s">
        <v>943</v>
      </c>
      <c r="JVT623" s="2" t="s">
        <v>943</v>
      </c>
      <c r="JVU623" s="2" t="s">
        <v>943</v>
      </c>
      <c r="JVV623" s="2" t="s">
        <v>943</v>
      </c>
      <c r="JVW623" s="2" t="s">
        <v>943</v>
      </c>
      <c r="JVX623" s="2" t="s">
        <v>943</v>
      </c>
      <c r="JVY623" s="2" t="s">
        <v>943</v>
      </c>
      <c r="JVZ623" s="2" t="s">
        <v>943</v>
      </c>
      <c r="JWA623" s="2" t="s">
        <v>943</v>
      </c>
      <c r="JWB623" s="2" t="s">
        <v>943</v>
      </c>
      <c r="JWC623" s="2" t="s">
        <v>943</v>
      </c>
      <c r="JWD623" s="2" t="s">
        <v>943</v>
      </c>
      <c r="JWE623" s="2" t="s">
        <v>943</v>
      </c>
      <c r="JWF623" s="2" t="s">
        <v>943</v>
      </c>
      <c r="JWG623" s="2" t="s">
        <v>943</v>
      </c>
      <c r="JWH623" s="2" t="s">
        <v>943</v>
      </c>
      <c r="JWI623" s="2" t="s">
        <v>943</v>
      </c>
      <c r="JWJ623" s="2" t="s">
        <v>943</v>
      </c>
      <c r="JWK623" s="2" t="s">
        <v>943</v>
      </c>
      <c r="JWL623" s="2" t="s">
        <v>943</v>
      </c>
      <c r="JWM623" s="2" t="s">
        <v>943</v>
      </c>
      <c r="JWN623" s="2" t="s">
        <v>943</v>
      </c>
      <c r="JWO623" s="2" t="s">
        <v>943</v>
      </c>
      <c r="JWP623" s="2" t="s">
        <v>943</v>
      </c>
      <c r="JWQ623" s="2" t="s">
        <v>943</v>
      </c>
      <c r="JWR623" s="2" t="s">
        <v>943</v>
      </c>
      <c r="JWS623" s="2" t="s">
        <v>943</v>
      </c>
      <c r="JWT623" s="2" t="s">
        <v>943</v>
      </c>
      <c r="JWU623" s="2" t="s">
        <v>943</v>
      </c>
      <c r="JWV623" s="2" t="s">
        <v>943</v>
      </c>
      <c r="JWW623" s="2" t="s">
        <v>943</v>
      </c>
      <c r="JWX623" s="2" t="s">
        <v>943</v>
      </c>
      <c r="JWY623" s="2" t="s">
        <v>943</v>
      </c>
      <c r="JWZ623" s="2" t="s">
        <v>943</v>
      </c>
      <c r="JXA623" s="2" t="s">
        <v>943</v>
      </c>
      <c r="JXB623" s="2" t="s">
        <v>943</v>
      </c>
      <c r="JXC623" s="2" t="s">
        <v>943</v>
      </c>
      <c r="JXD623" s="2" t="s">
        <v>943</v>
      </c>
      <c r="JXE623" s="2" t="s">
        <v>943</v>
      </c>
      <c r="JXF623" s="2" t="s">
        <v>943</v>
      </c>
      <c r="JXG623" s="2" t="s">
        <v>943</v>
      </c>
      <c r="JXH623" s="2" t="s">
        <v>943</v>
      </c>
      <c r="JXI623" s="2" t="s">
        <v>943</v>
      </c>
      <c r="JXJ623" s="2" t="s">
        <v>943</v>
      </c>
      <c r="JXK623" s="2" t="s">
        <v>943</v>
      </c>
      <c r="JXL623" s="2" t="s">
        <v>943</v>
      </c>
      <c r="JXM623" s="2" t="s">
        <v>943</v>
      </c>
      <c r="JXN623" s="2" t="s">
        <v>943</v>
      </c>
      <c r="JXO623" s="2" t="s">
        <v>943</v>
      </c>
      <c r="JXP623" s="2" t="s">
        <v>943</v>
      </c>
      <c r="JXQ623" s="2" t="s">
        <v>943</v>
      </c>
      <c r="JXR623" s="2" t="s">
        <v>943</v>
      </c>
      <c r="JXS623" s="2" t="s">
        <v>943</v>
      </c>
      <c r="JXT623" s="2" t="s">
        <v>943</v>
      </c>
      <c r="JXU623" s="2" t="s">
        <v>943</v>
      </c>
      <c r="JXV623" s="2" t="s">
        <v>943</v>
      </c>
      <c r="JXW623" s="2" t="s">
        <v>943</v>
      </c>
      <c r="JXX623" s="2" t="s">
        <v>943</v>
      </c>
      <c r="JXY623" s="2" t="s">
        <v>943</v>
      </c>
      <c r="JXZ623" s="2" t="s">
        <v>943</v>
      </c>
      <c r="JYA623" s="2" t="s">
        <v>943</v>
      </c>
      <c r="JYB623" s="2" t="s">
        <v>943</v>
      </c>
      <c r="JYC623" s="2" t="s">
        <v>943</v>
      </c>
      <c r="JYD623" s="2" t="s">
        <v>943</v>
      </c>
      <c r="JYE623" s="2" t="s">
        <v>943</v>
      </c>
      <c r="JYF623" s="2" t="s">
        <v>943</v>
      </c>
      <c r="JYG623" s="2" t="s">
        <v>943</v>
      </c>
      <c r="JYH623" s="2" t="s">
        <v>943</v>
      </c>
      <c r="JYI623" s="2" t="s">
        <v>943</v>
      </c>
      <c r="JYJ623" s="2" t="s">
        <v>943</v>
      </c>
      <c r="JYK623" s="2" t="s">
        <v>943</v>
      </c>
      <c r="JYL623" s="2" t="s">
        <v>943</v>
      </c>
      <c r="JYM623" s="2" t="s">
        <v>943</v>
      </c>
      <c r="JYN623" s="2" t="s">
        <v>943</v>
      </c>
      <c r="JYO623" s="2" t="s">
        <v>943</v>
      </c>
      <c r="JYP623" s="2" t="s">
        <v>943</v>
      </c>
      <c r="JYQ623" s="2" t="s">
        <v>943</v>
      </c>
      <c r="JYR623" s="2" t="s">
        <v>943</v>
      </c>
      <c r="JYS623" s="2" t="s">
        <v>943</v>
      </c>
      <c r="JYT623" s="2" t="s">
        <v>943</v>
      </c>
      <c r="JYU623" s="2" t="s">
        <v>943</v>
      </c>
      <c r="JYV623" s="2" t="s">
        <v>943</v>
      </c>
      <c r="JYW623" s="2" t="s">
        <v>943</v>
      </c>
      <c r="JYX623" s="2" t="s">
        <v>943</v>
      </c>
      <c r="JYY623" s="2" t="s">
        <v>943</v>
      </c>
      <c r="JYZ623" s="2" t="s">
        <v>943</v>
      </c>
      <c r="JZA623" s="2" t="s">
        <v>943</v>
      </c>
      <c r="JZB623" s="2" t="s">
        <v>943</v>
      </c>
      <c r="JZC623" s="2" t="s">
        <v>943</v>
      </c>
      <c r="JZD623" s="2" t="s">
        <v>943</v>
      </c>
      <c r="JZE623" s="2" t="s">
        <v>943</v>
      </c>
      <c r="JZF623" s="2" t="s">
        <v>943</v>
      </c>
      <c r="JZG623" s="2" t="s">
        <v>943</v>
      </c>
      <c r="JZH623" s="2" t="s">
        <v>943</v>
      </c>
      <c r="JZI623" s="2" t="s">
        <v>943</v>
      </c>
      <c r="JZJ623" s="2" t="s">
        <v>943</v>
      </c>
      <c r="JZK623" s="2" t="s">
        <v>943</v>
      </c>
      <c r="JZL623" s="2" t="s">
        <v>943</v>
      </c>
      <c r="JZM623" s="2" t="s">
        <v>943</v>
      </c>
      <c r="JZN623" s="2" t="s">
        <v>943</v>
      </c>
      <c r="JZO623" s="2" t="s">
        <v>943</v>
      </c>
      <c r="JZP623" s="2" t="s">
        <v>943</v>
      </c>
      <c r="JZQ623" s="2" t="s">
        <v>943</v>
      </c>
      <c r="JZR623" s="2" t="s">
        <v>943</v>
      </c>
      <c r="JZS623" s="2" t="s">
        <v>943</v>
      </c>
      <c r="JZT623" s="2" t="s">
        <v>943</v>
      </c>
      <c r="JZU623" s="2" t="s">
        <v>943</v>
      </c>
      <c r="JZV623" s="2" t="s">
        <v>943</v>
      </c>
      <c r="JZW623" s="2" t="s">
        <v>943</v>
      </c>
      <c r="JZX623" s="2" t="s">
        <v>943</v>
      </c>
      <c r="JZY623" s="2" t="s">
        <v>943</v>
      </c>
      <c r="JZZ623" s="2" t="s">
        <v>943</v>
      </c>
      <c r="KAA623" s="2" t="s">
        <v>943</v>
      </c>
      <c r="KAB623" s="2" t="s">
        <v>943</v>
      </c>
      <c r="KAC623" s="2" t="s">
        <v>943</v>
      </c>
      <c r="KAD623" s="2" t="s">
        <v>943</v>
      </c>
      <c r="KAE623" s="2" t="s">
        <v>943</v>
      </c>
      <c r="KAF623" s="2" t="s">
        <v>943</v>
      </c>
      <c r="KAG623" s="2" t="s">
        <v>943</v>
      </c>
      <c r="KAH623" s="2" t="s">
        <v>943</v>
      </c>
      <c r="KAI623" s="2" t="s">
        <v>943</v>
      </c>
      <c r="KAJ623" s="2" t="s">
        <v>943</v>
      </c>
      <c r="KAK623" s="2" t="s">
        <v>943</v>
      </c>
      <c r="KAL623" s="2" t="s">
        <v>943</v>
      </c>
      <c r="KAM623" s="2" t="s">
        <v>943</v>
      </c>
      <c r="KAN623" s="2" t="s">
        <v>943</v>
      </c>
      <c r="KAO623" s="2" t="s">
        <v>943</v>
      </c>
      <c r="KAP623" s="2" t="s">
        <v>943</v>
      </c>
      <c r="KAQ623" s="2" t="s">
        <v>943</v>
      </c>
      <c r="KAR623" s="2" t="s">
        <v>943</v>
      </c>
      <c r="KAS623" s="2" t="s">
        <v>943</v>
      </c>
      <c r="KAT623" s="2" t="s">
        <v>943</v>
      </c>
      <c r="KAU623" s="2" t="s">
        <v>943</v>
      </c>
      <c r="KAV623" s="2" t="s">
        <v>943</v>
      </c>
      <c r="KAW623" s="2" t="s">
        <v>943</v>
      </c>
      <c r="KAX623" s="2" t="s">
        <v>943</v>
      </c>
      <c r="KAY623" s="2" t="s">
        <v>943</v>
      </c>
      <c r="KAZ623" s="2" t="s">
        <v>943</v>
      </c>
      <c r="KBA623" s="2" t="s">
        <v>943</v>
      </c>
      <c r="KBB623" s="2" t="s">
        <v>943</v>
      </c>
      <c r="KBC623" s="2" t="s">
        <v>943</v>
      </c>
      <c r="KBD623" s="2" t="s">
        <v>943</v>
      </c>
      <c r="KBE623" s="2" t="s">
        <v>943</v>
      </c>
      <c r="KBF623" s="2" t="s">
        <v>943</v>
      </c>
      <c r="KBG623" s="2" t="s">
        <v>943</v>
      </c>
      <c r="KBH623" s="2" t="s">
        <v>943</v>
      </c>
      <c r="KBI623" s="2" t="s">
        <v>943</v>
      </c>
      <c r="KBJ623" s="2" t="s">
        <v>943</v>
      </c>
      <c r="KBK623" s="2" t="s">
        <v>943</v>
      </c>
      <c r="KBL623" s="2" t="s">
        <v>943</v>
      </c>
      <c r="KBM623" s="2" t="s">
        <v>943</v>
      </c>
      <c r="KBN623" s="2" t="s">
        <v>943</v>
      </c>
      <c r="KBO623" s="2" t="s">
        <v>943</v>
      </c>
      <c r="KBP623" s="2" t="s">
        <v>943</v>
      </c>
      <c r="KBQ623" s="2" t="s">
        <v>943</v>
      </c>
      <c r="KBR623" s="2" t="s">
        <v>943</v>
      </c>
      <c r="KBS623" s="2" t="s">
        <v>943</v>
      </c>
      <c r="KBT623" s="2" t="s">
        <v>943</v>
      </c>
      <c r="KBU623" s="2" t="s">
        <v>943</v>
      </c>
      <c r="KBV623" s="2" t="s">
        <v>943</v>
      </c>
      <c r="KBW623" s="2" t="s">
        <v>943</v>
      </c>
      <c r="KBX623" s="2" t="s">
        <v>943</v>
      </c>
      <c r="KBY623" s="2" t="s">
        <v>943</v>
      </c>
      <c r="KBZ623" s="2" t="s">
        <v>943</v>
      </c>
      <c r="KCA623" s="2" t="s">
        <v>943</v>
      </c>
      <c r="KCB623" s="2" t="s">
        <v>943</v>
      </c>
      <c r="KCC623" s="2" t="s">
        <v>943</v>
      </c>
      <c r="KCD623" s="2" t="s">
        <v>943</v>
      </c>
      <c r="KCE623" s="2" t="s">
        <v>943</v>
      </c>
      <c r="KCF623" s="2" t="s">
        <v>943</v>
      </c>
      <c r="KCG623" s="2" t="s">
        <v>943</v>
      </c>
      <c r="KCH623" s="2" t="s">
        <v>943</v>
      </c>
      <c r="KCI623" s="2" t="s">
        <v>943</v>
      </c>
      <c r="KCJ623" s="2" t="s">
        <v>943</v>
      </c>
      <c r="KCK623" s="2" t="s">
        <v>943</v>
      </c>
      <c r="KCL623" s="2" t="s">
        <v>943</v>
      </c>
      <c r="KCM623" s="2" t="s">
        <v>943</v>
      </c>
      <c r="KCN623" s="2" t="s">
        <v>943</v>
      </c>
      <c r="KCO623" s="2" t="s">
        <v>943</v>
      </c>
      <c r="KCP623" s="2" t="s">
        <v>943</v>
      </c>
      <c r="KCQ623" s="2" t="s">
        <v>943</v>
      </c>
      <c r="KCR623" s="2" t="s">
        <v>943</v>
      </c>
      <c r="KCS623" s="2" t="s">
        <v>943</v>
      </c>
      <c r="KCT623" s="2" t="s">
        <v>943</v>
      </c>
      <c r="KCU623" s="2" t="s">
        <v>943</v>
      </c>
      <c r="KCV623" s="2" t="s">
        <v>943</v>
      </c>
      <c r="KCW623" s="2" t="s">
        <v>943</v>
      </c>
      <c r="KCX623" s="2" t="s">
        <v>943</v>
      </c>
      <c r="KCY623" s="2" t="s">
        <v>943</v>
      </c>
      <c r="KCZ623" s="2" t="s">
        <v>943</v>
      </c>
      <c r="KDA623" s="2" t="s">
        <v>943</v>
      </c>
      <c r="KDB623" s="2" t="s">
        <v>943</v>
      </c>
      <c r="KDC623" s="2" t="s">
        <v>943</v>
      </c>
      <c r="KDD623" s="2" t="s">
        <v>943</v>
      </c>
      <c r="KDE623" s="2" t="s">
        <v>943</v>
      </c>
      <c r="KDF623" s="2" t="s">
        <v>943</v>
      </c>
      <c r="KDG623" s="2" t="s">
        <v>943</v>
      </c>
      <c r="KDH623" s="2" t="s">
        <v>943</v>
      </c>
      <c r="KDI623" s="2" t="s">
        <v>943</v>
      </c>
      <c r="KDJ623" s="2" t="s">
        <v>943</v>
      </c>
      <c r="KDK623" s="2" t="s">
        <v>943</v>
      </c>
      <c r="KDL623" s="2" t="s">
        <v>943</v>
      </c>
      <c r="KDM623" s="2" t="s">
        <v>943</v>
      </c>
      <c r="KDN623" s="2" t="s">
        <v>943</v>
      </c>
      <c r="KDO623" s="2" t="s">
        <v>943</v>
      </c>
      <c r="KDP623" s="2" t="s">
        <v>943</v>
      </c>
      <c r="KDQ623" s="2" t="s">
        <v>943</v>
      </c>
      <c r="KDR623" s="2" t="s">
        <v>943</v>
      </c>
      <c r="KDS623" s="2" t="s">
        <v>943</v>
      </c>
      <c r="KDT623" s="2" t="s">
        <v>943</v>
      </c>
      <c r="KDU623" s="2" t="s">
        <v>943</v>
      </c>
      <c r="KDV623" s="2" t="s">
        <v>943</v>
      </c>
      <c r="KDW623" s="2" t="s">
        <v>943</v>
      </c>
      <c r="KDX623" s="2" t="s">
        <v>943</v>
      </c>
      <c r="KDY623" s="2" t="s">
        <v>943</v>
      </c>
      <c r="KDZ623" s="2" t="s">
        <v>943</v>
      </c>
      <c r="KEA623" s="2" t="s">
        <v>943</v>
      </c>
      <c r="KEB623" s="2" t="s">
        <v>943</v>
      </c>
      <c r="KEC623" s="2" t="s">
        <v>943</v>
      </c>
      <c r="KED623" s="2" t="s">
        <v>943</v>
      </c>
      <c r="KEE623" s="2" t="s">
        <v>943</v>
      </c>
      <c r="KEF623" s="2" t="s">
        <v>943</v>
      </c>
      <c r="KEG623" s="2" t="s">
        <v>943</v>
      </c>
      <c r="KEH623" s="2" t="s">
        <v>943</v>
      </c>
      <c r="KEI623" s="2" t="s">
        <v>943</v>
      </c>
      <c r="KEJ623" s="2" t="s">
        <v>943</v>
      </c>
      <c r="KEK623" s="2" t="s">
        <v>943</v>
      </c>
      <c r="KEL623" s="2" t="s">
        <v>943</v>
      </c>
      <c r="KEM623" s="2" t="s">
        <v>943</v>
      </c>
      <c r="KEN623" s="2" t="s">
        <v>943</v>
      </c>
      <c r="KEO623" s="2" t="s">
        <v>943</v>
      </c>
      <c r="KEP623" s="2" t="s">
        <v>943</v>
      </c>
      <c r="KEQ623" s="2" t="s">
        <v>943</v>
      </c>
      <c r="KER623" s="2" t="s">
        <v>943</v>
      </c>
      <c r="KES623" s="2" t="s">
        <v>943</v>
      </c>
      <c r="KET623" s="2" t="s">
        <v>943</v>
      </c>
      <c r="KEU623" s="2" t="s">
        <v>943</v>
      </c>
      <c r="KEV623" s="2" t="s">
        <v>943</v>
      </c>
      <c r="KEW623" s="2" t="s">
        <v>943</v>
      </c>
      <c r="KEX623" s="2" t="s">
        <v>943</v>
      </c>
      <c r="KEY623" s="2" t="s">
        <v>943</v>
      </c>
      <c r="KEZ623" s="2" t="s">
        <v>943</v>
      </c>
      <c r="KFA623" s="2" t="s">
        <v>943</v>
      </c>
      <c r="KFB623" s="2" t="s">
        <v>943</v>
      </c>
      <c r="KFC623" s="2" t="s">
        <v>943</v>
      </c>
      <c r="KFD623" s="2" t="s">
        <v>943</v>
      </c>
      <c r="KFE623" s="2" t="s">
        <v>943</v>
      </c>
      <c r="KFF623" s="2" t="s">
        <v>943</v>
      </c>
      <c r="KFG623" s="2" t="s">
        <v>943</v>
      </c>
      <c r="KFH623" s="2" t="s">
        <v>943</v>
      </c>
      <c r="KFI623" s="2" t="s">
        <v>943</v>
      </c>
      <c r="KFJ623" s="2" t="s">
        <v>943</v>
      </c>
      <c r="KFK623" s="2" t="s">
        <v>943</v>
      </c>
      <c r="KFL623" s="2" t="s">
        <v>943</v>
      </c>
      <c r="KFM623" s="2" t="s">
        <v>943</v>
      </c>
      <c r="KFN623" s="2" t="s">
        <v>943</v>
      </c>
      <c r="KFO623" s="2" t="s">
        <v>943</v>
      </c>
      <c r="KFP623" s="2" t="s">
        <v>943</v>
      </c>
      <c r="KFQ623" s="2" t="s">
        <v>943</v>
      </c>
      <c r="KFR623" s="2" t="s">
        <v>943</v>
      </c>
      <c r="KFS623" s="2" t="s">
        <v>943</v>
      </c>
      <c r="KFT623" s="2" t="s">
        <v>943</v>
      </c>
      <c r="KFU623" s="2" t="s">
        <v>943</v>
      </c>
      <c r="KFV623" s="2" t="s">
        <v>943</v>
      </c>
      <c r="KFW623" s="2" t="s">
        <v>943</v>
      </c>
      <c r="KFX623" s="2" t="s">
        <v>943</v>
      </c>
      <c r="KFY623" s="2" t="s">
        <v>943</v>
      </c>
      <c r="KFZ623" s="2" t="s">
        <v>943</v>
      </c>
      <c r="KGA623" s="2" t="s">
        <v>943</v>
      </c>
      <c r="KGB623" s="2" t="s">
        <v>943</v>
      </c>
      <c r="KGC623" s="2" t="s">
        <v>943</v>
      </c>
      <c r="KGD623" s="2" t="s">
        <v>943</v>
      </c>
      <c r="KGE623" s="2" t="s">
        <v>943</v>
      </c>
      <c r="KGF623" s="2" t="s">
        <v>943</v>
      </c>
      <c r="KGG623" s="2" t="s">
        <v>943</v>
      </c>
      <c r="KGH623" s="2" t="s">
        <v>943</v>
      </c>
      <c r="KGI623" s="2" t="s">
        <v>943</v>
      </c>
      <c r="KGJ623" s="2" t="s">
        <v>943</v>
      </c>
      <c r="KGK623" s="2" t="s">
        <v>943</v>
      </c>
      <c r="KGL623" s="2" t="s">
        <v>943</v>
      </c>
      <c r="KGM623" s="2" t="s">
        <v>943</v>
      </c>
      <c r="KGN623" s="2" t="s">
        <v>943</v>
      </c>
      <c r="KGO623" s="2" t="s">
        <v>943</v>
      </c>
      <c r="KGP623" s="2" t="s">
        <v>943</v>
      </c>
      <c r="KGQ623" s="2" t="s">
        <v>943</v>
      </c>
      <c r="KGR623" s="2" t="s">
        <v>943</v>
      </c>
      <c r="KGS623" s="2" t="s">
        <v>943</v>
      </c>
      <c r="KGT623" s="2" t="s">
        <v>943</v>
      </c>
      <c r="KGU623" s="2" t="s">
        <v>943</v>
      </c>
      <c r="KGV623" s="2" t="s">
        <v>943</v>
      </c>
      <c r="KGW623" s="2" t="s">
        <v>943</v>
      </c>
      <c r="KGX623" s="2" t="s">
        <v>943</v>
      </c>
      <c r="KGY623" s="2" t="s">
        <v>943</v>
      </c>
      <c r="KGZ623" s="2" t="s">
        <v>943</v>
      </c>
      <c r="KHA623" s="2" t="s">
        <v>943</v>
      </c>
      <c r="KHB623" s="2" t="s">
        <v>943</v>
      </c>
      <c r="KHC623" s="2" t="s">
        <v>943</v>
      </c>
      <c r="KHD623" s="2" t="s">
        <v>943</v>
      </c>
      <c r="KHE623" s="2" t="s">
        <v>943</v>
      </c>
      <c r="KHF623" s="2" t="s">
        <v>943</v>
      </c>
      <c r="KHG623" s="2" t="s">
        <v>943</v>
      </c>
      <c r="KHH623" s="2" t="s">
        <v>943</v>
      </c>
      <c r="KHI623" s="2" t="s">
        <v>943</v>
      </c>
      <c r="KHJ623" s="2" t="s">
        <v>943</v>
      </c>
      <c r="KHK623" s="2" t="s">
        <v>943</v>
      </c>
      <c r="KHL623" s="2" t="s">
        <v>943</v>
      </c>
      <c r="KHM623" s="2" t="s">
        <v>943</v>
      </c>
      <c r="KHN623" s="2" t="s">
        <v>943</v>
      </c>
      <c r="KHO623" s="2" t="s">
        <v>943</v>
      </c>
      <c r="KHP623" s="2" t="s">
        <v>943</v>
      </c>
      <c r="KHQ623" s="2" t="s">
        <v>943</v>
      </c>
      <c r="KHR623" s="2" t="s">
        <v>943</v>
      </c>
      <c r="KHS623" s="2" t="s">
        <v>943</v>
      </c>
      <c r="KHT623" s="2" t="s">
        <v>943</v>
      </c>
      <c r="KHU623" s="2" t="s">
        <v>943</v>
      </c>
      <c r="KHV623" s="2" t="s">
        <v>943</v>
      </c>
      <c r="KHW623" s="2" t="s">
        <v>943</v>
      </c>
      <c r="KHX623" s="2" t="s">
        <v>943</v>
      </c>
      <c r="KHY623" s="2" t="s">
        <v>943</v>
      </c>
      <c r="KHZ623" s="2" t="s">
        <v>943</v>
      </c>
      <c r="KIA623" s="2" t="s">
        <v>943</v>
      </c>
      <c r="KIB623" s="2" t="s">
        <v>943</v>
      </c>
      <c r="KIC623" s="2" t="s">
        <v>943</v>
      </c>
      <c r="KID623" s="2" t="s">
        <v>943</v>
      </c>
      <c r="KIE623" s="2" t="s">
        <v>943</v>
      </c>
      <c r="KIF623" s="2" t="s">
        <v>943</v>
      </c>
      <c r="KIG623" s="2" t="s">
        <v>943</v>
      </c>
      <c r="KIH623" s="2" t="s">
        <v>943</v>
      </c>
      <c r="KII623" s="2" t="s">
        <v>943</v>
      </c>
      <c r="KIJ623" s="2" t="s">
        <v>943</v>
      </c>
      <c r="KIK623" s="2" t="s">
        <v>943</v>
      </c>
      <c r="KIL623" s="2" t="s">
        <v>943</v>
      </c>
      <c r="KIM623" s="2" t="s">
        <v>943</v>
      </c>
      <c r="KIN623" s="2" t="s">
        <v>943</v>
      </c>
      <c r="KIO623" s="2" t="s">
        <v>943</v>
      </c>
      <c r="KIP623" s="2" t="s">
        <v>943</v>
      </c>
      <c r="KIQ623" s="2" t="s">
        <v>943</v>
      </c>
      <c r="KIR623" s="2" t="s">
        <v>943</v>
      </c>
      <c r="KIS623" s="2" t="s">
        <v>943</v>
      </c>
      <c r="KIT623" s="2" t="s">
        <v>943</v>
      </c>
      <c r="KIU623" s="2" t="s">
        <v>943</v>
      </c>
      <c r="KIV623" s="2" t="s">
        <v>943</v>
      </c>
      <c r="KIW623" s="2" t="s">
        <v>943</v>
      </c>
      <c r="KIX623" s="2" t="s">
        <v>943</v>
      </c>
      <c r="KIY623" s="2" t="s">
        <v>943</v>
      </c>
      <c r="KIZ623" s="2" t="s">
        <v>943</v>
      </c>
      <c r="KJA623" s="2" t="s">
        <v>943</v>
      </c>
      <c r="KJB623" s="2" t="s">
        <v>943</v>
      </c>
      <c r="KJC623" s="2" t="s">
        <v>943</v>
      </c>
      <c r="KJD623" s="2" t="s">
        <v>943</v>
      </c>
      <c r="KJE623" s="2" t="s">
        <v>943</v>
      </c>
      <c r="KJF623" s="2" t="s">
        <v>943</v>
      </c>
      <c r="KJG623" s="2" t="s">
        <v>943</v>
      </c>
      <c r="KJH623" s="2" t="s">
        <v>943</v>
      </c>
      <c r="KJI623" s="2" t="s">
        <v>943</v>
      </c>
      <c r="KJJ623" s="2" t="s">
        <v>943</v>
      </c>
      <c r="KJK623" s="2" t="s">
        <v>943</v>
      </c>
      <c r="KJL623" s="2" t="s">
        <v>943</v>
      </c>
      <c r="KJM623" s="2" t="s">
        <v>943</v>
      </c>
      <c r="KJN623" s="2" t="s">
        <v>943</v>
      </c>
      <c r="KJO623" s="2" t="s">
        <v>943</v>
      </c>
      <c r="KJP623" s="2" t="s">
        <v>943</v>
      </c>
      <c r="KJQ623" s="2" t="s">
        <v>943</v>
      </c>
      <c r="KJR623" s="2" t="s">
        <v>943</v>
      </c>
      <c r="KJS623" s="2" t="s">
        <v>943</v>
      </c>
      <c r="KJT623" s="2" t="s">
        <v>943</v>
      </c>
      <c r="KJU623" s="2" t="s">
        <v>943</v>
      </c>
      <c r="KJV623" s="2" t="s">
        <v>943</v>
      </c>
      <c r="KJW623" s="2" t="s">
        <v>943</v>
      </c>
      <c r="KJX623" s="2" t="s">
        <v>943</v>
      </c>
      <c r="KJY623" s="2" t="s">
        <v>943</v>
      </c>
      <c r="KJZ623" s="2" t="s">
        <v>943</v>
      </c>
      <c r="KKA623" s="2" t="s">
        <v>943</v>
      </c>
      <c r="KKB623" s="2" t="s">
        <v>943</v>
      </c>
      <c r="KKC623" s="2" t="s">
        <v>943</v>
      </c>
      <c r="KKD623" s="2" t="s">
        <v>943</v>
      </c>
      <c r="KKE623" s="2" t="s">
        <v>943</v>
      </c>
      <c r="KKF623" s="2" t="s">
        <v>943</v>
      </c>
      <c r="KKG623" s="2" t="s">
        <v>943</v>
      </c>
      <c r="KKH623" s="2" t="s">
        <v>943</v>
      </c>
      <c r="KKI623" s="2" t="s">
        <v>943</v>
      </c>
      <c r="KKJ623" s="2" t="s">
        <v>943</v>
      </c>
      <c r="KKK623" s="2" t="s">
        <v>943</v>
      </c>
      <c r="KKL623" s="2" t="s">
        <v>943</v>
      </c>
      <c r="KKM623" s="2" t="s">
        <v>943</v>
      </c>
      <c r="KKN623" s="2" t="s">
        <v>943</v>
      </c>
      <c r="KKO623" s="2" t="s">
        <v>943</v>
      </c>
      <c r="KKP623" s="2" t="s">
        <v>943</v>
      </c>
      <c r="KKQ623" s="2" t="s">
        <v>943</v>
      </c>
      <c r="KKR623" s="2" t="s">
        <v>943</v>
      </c>
      <c r="KKS623" s="2" t="s">
        <v>943</v>
      </c>
      <c r="KKT623" s="2" t="s">
        <v>943</v>
      </c>
      <c r="KKU623" s="2" t="s">
        <v>943</v>
      </c>
      <c r="KKV623" s="2" t="s">
        <v>943</v>
      </c>
      <c r="KKW623" s="2" t="s">
        <v>943</v>
      </c>
      <c r="KKX623" s="2" t="s">
        <v>943</v>
      </c>
      <c r="KKY623" s="2" t="s">
        <v>943</v>
      </c>
      <c r="KKZ623" s="2" t="s">
        <v>943</v>
      </c>
      <c r="KLA623" s="2" t="s">
        <v>943</v>
      </c>
      <c r="KLB623" s="2" t="s">
        <v>943</v>
      </c>
      <c r="KLC623" s="2" t="s">
        <v>943</v>
      </c>
      <c r="KLD623" s="2" t="s">
        <v>943</v>
      </c>
      <c r="KLE623" s="2" t="s">
        <v>943</v>
      </c>
      <c r="KLF623" s="2" t="s">
        <v>943</v>
      </c>
      <c r="KLG623" s="2" t="s">
        <v>943</v>
      </c>
      <c r="KLH623" s="2" t="s">
        <v>943</v>
      </c>
      <c r="KLI623" s="2" t="s">
        <v>943</v>
      </c>
      <c r="KLJ623" s="2" t="s">
        <v>943</v>
      </c>
      <c r="KLK623" s="2" t="s">
        <v>943</v>
      </c>
      <c r="KLL623" s="2" t="s">
        <v>943</v>
      </c>
      <c r="KLM623" s="2" t="s">
        <v>943</v>
      </c>
      <c r="KLN623" s="2" t="s">
        <v>943</v>
      </c>
      <c r="KLO623" s="2" t="s">
        <v>943</v>
      </c>
      <c r="KLP623" s="2" t="s">
        <v>943</v>
      </c>
      <c r="KLQ623" s="2" t="s">
        <v>943</v>
      </c>
      <c r="KLR623" s="2" t="s">
        <v>943</v>
      </c>
      <c r="KLS623" s="2" t="s">
        <v>943</v>
      </c>
      <c r="KLT623" s="2" t="s">
        <v>943</v>
      </c>
      <c r="KLU623" s="2" t="s">
        <v>943</v>
      </c>
      <c r="KLV623" s="2" t="s">
        <v>943</v>
      </c>
      <c r="KLW623" s="2" t="s">
        <v>943</v>
      </c>
      <c r="KLX623" s="2" t="s">
        <v>943</v>
      </c>
      <c r="KLY623" s="2" t="s">
        <v>943</v>
      </c>
      <c r="KLZ623" s="2" t="s">
        <v>943</v>
      </c>
      <c r="KMA623" s="2" t="s">
        <v>943</v>
      </c>
      <c r="KMB623" s="2" t="s">
        <v>943</v>
      </c>
      <c r="KMC623" s="2" t="s">
        <v>943</v>
      </c>
      <c r="KMD623" s="2" t="s">
        <v>943</v>
      </c>
      <c r="KME623" s="2" t="s">
        <v>943</v>
      </c>
      <c r="KMF623" s="2" t="s">
        <v>943</v>
      </c>
      <c r="KMG623" s="2" t="s">
        <v>943</v>
      </c>
      <c r="KMH623" s="2" t="s">
        <v>943</v>
      </c>
      <c r="KMI623" s="2" t="s">
        <v>943</v>
      </c>
      <c r="KMJ623" s="2" t="s">
        <v>943</v>
      </c>
      <c r="KMK623" s="2" t="s">
        <v>943</v>
      </c>
      <c r="KML623" s="2" t="s">
        <v>943</v>
      </c>
      <c r="KMM623" s="2" t="s">
        <v>943</v>
      </c>
      <c r="KMN623" s="2" t="s">
        <v>943</v>
      </c>
      <c r="KMO623" s="2" t="s">
        <v>943</v>
      </c>
      <c r="KMP623" s="2" t="s">
        <v>943</v>
      </c>
      <c r="KMQ623" s="2" t="s">
        <v>943</v>
      </c>
      <c r="KMR623" s="2" t="s">
        <v>943</v>
      </c>
      <c r="KMS623" s="2" t="s">
        <v>943</v>
      </c>
      <c r="KMT623" s="2" t="s">
        <v>943</v>
      </c>
      <c r="KMU623" s="2" t="s">
        <v>943</v>
      </c>
      <c r="KMV623" s="2" t="s">
        <v>943</v>
      </c>
      <c r="KMW623" s="2" t="s">
        <v>943</v>
      </c>
      <c r="KMX623" s="2" t="s">
        <v>943</v>
      </c>
      <c r="KMY623" s="2" t="s">
        <v>943</v>
      </c>
      <c r="KMZ623" s="2" t="s">
        <v>943</v>
      </c>
      <c r="KNA623" s="2" t="s">
        <v>943</v>
      </c>
      <c r="KNB623" s="2" t="s">
        <v>943</v>
      </c>
      <c r="KNC623" s="2" t="s">
        <v>943</v>
      </c>
      <c r="KND623" s="2" t="s">
        <v>943</v>
      </c>
      <c r="KNE623" s="2" t="s">
        <v>943</v>
      </c>
      <c r="KNF623" s="2" t="s">
        <v>943</v>
      </c>
      <c r="KNG623" s="2" t="s">
        <v>943</v>
      </c>
      <c r="KNH623" s="2" t="s">
        <v>943</v>
      </c>
      <c r="KNI623" s="2" t="s">
        <v>943</v>
      </c>
      <c r="KNJ623" s="2" t="s">
        <v>943</v>
      </c>
      <c r="KNK623" s="2" t="s">
        <v>943</v>
      </c>
      <c r="KNL623" s="2" t="s">
        <v>943</v>
      </c>
      <c r="KNM623" s="2" t="s">
        <v>943</v>
      </c>
      <c r="KNN623" s="2" t="s">
        <v>943</v>
      </c>
      <c r="KNO623" s="2" t="s">
        <v>943</v>
      </c>
      <c r="KNP623" s="2" t="s">
        <v>943</v>
      </c>
      <c r="KNQ623" s="2" t="s">
        <v>943</v>
      </c>
      <c r="KNR623" s="2" t="s">
        <v>943</v>
      </c>
      <c r="KNS623" s="2" t="s">
        <v>943</v>
      </c>
      <c r="KNT623" s="2" t="s">
        <v>943</v>
      </c>
      <c r="KNU623" s="2" t="s">
        <v>943</v>
      </c>
      <c r="KNV623" s="2" t="s">
        <v>943</v>
      </c>
      <c r="KNW623" s="2" t="s">
        <v>943</v>
      </c>
      <c r="KNX623" s="2" t="s">
        <v>943</v>
      </c>
      <c r="KNY623" s="2" t="s">
        <v>943</v>
      </c>
      <c r="KNZ623" s="2" t="s">
        <v>943</v>
      </c>
      <c r="KOA623" s="2" t="s">
        <v>943</v>
      </c>
      <c r="KOB623" s="2" t="s">
        <v>943</v>
      </c>
      <c r="KOC623" s="2" t="s">
        <v>943</v>
      </c>
      <c r="KOD623" s="2" t="s">
        <v>943</v>
      </c>
      <c r="KOE623" s="2" t="s">
        <v>943</v>
      </c>
      <c r="KOF623" s="2" t="s">
        <v>943</v>
      </c>
      <c r="KOG623" s="2" t="s">
        <v>943</v>
      </c>
      <c r="KOH623" s="2" t="s">
        <v>943</v>
      </c>
      <c r="KOI623" s="2" t="s">
        <v>943</v>
      </c>
      <c r="KOJ623" s="2" t="s">
        <v>943</v>
      </c>
      <c r="KOK623" s="2" t="s">
        <v>943</v>
      </c>
      <c r="KOL623" s="2" t="s">
        <v>943</v>
      </c>
      <c r="KOM623" s="2" t="s">
        <v>943</v>
      </c>
      <c r="KON623" s="2" t="s">
        <v>943</v>
      </c>
      <c r="KOO623" s="2" t="s">
        <v>943</v>
      </c>
      <c r="KOP623" s="2" t="s">
        <v>943</v>
      </c>
      <c r="KOQ623" s="2" t="s">
        <v>943</v>
      </c>
      <c r="KOR623" s="2" t="s">
        <v>943</v>
      </c>
      <c r="KOS623" s="2" t="s">
        <v>943</v>
      </c>
      <c r="KOT623" s="2" t="s">
        <v>943</v>
      </c>
      <c r="KOU623" s="2" t="s">
        <v>943</v>
      </c>
      <c r="KOV623" s="2" t="s">
        <v>943</v>
      </c>
      <c r="KOW623" s="2" t="s">
        <v>943</v>
      </c>
      <c r="KOX623" s="2" t="s">
        <v>943</v>
      </c>
      <c r="KOY623" s="2" t="s">
        <v>943</v>
      </c>
      <c r="KOZ623" s="2" t="s">
        <v>943</v>
      </c>
      <c r="KPA623" s="2" t="s">
        <v>943</v>
      </c>
      <c r="KPB623" s="2" t="s">
        <v>943</v>
      </c>
      <c r="KPC623" s="2" t="s">
        <v>943</v>
      </c>
      <c r="KPD623" s="2" t="s">
        <v>943</v>
      </c>
      <c r="KPE623" s="2" t="s">
        <v>943</v>
      </c>
      <c r="KPF623" s="2" t="s">
        <v>943</v>
      </c>
      <c r="KPG623" s="2" t="s">
        <v>943</v>
      </c>
      <c r="KPH623" s="2" t="s">
        <v>943</v>
      </c>
      <c r="KPI623" s="2" t="s">
        <v>943</v>
      </c>
      <c r="KPJ623" s="2" t="s">
        <v>943</v>
      </c>
      <c r="KPK623" s="2" t="s">
        <v>943</v>
      </c>
      <c r="KPL623" s="2" t="s">
        <v>943</v>
      </c>
      <c r="KPM623" s="2" t="s">
        <v>943</v>
      </c>
      <c r="KPN623" s="2" t="s">
        <v>943</v>
      </c>
      <c r="KPO623" s="2" t="s">
        <v>943</v>
      </c>
      <c r="KPP623" s="2" t="s">
        <v>943</v>
      </c>
      <c r="KPQ623" s="2" t="s">
        <v>943</v>
      </c>
      <c r="KPR623" s="2" t="s">
        <v>943</v>
      </c>
      <c r="KPS623" s="2" t="s">
        <v>943</v>
      </c>
      <c r="KPT623" s="2" t="s">
        <v>943</v>
      </c>
      <c r="KPU623" s="2" t="s">
        <v>943</v>
      </c>
      <c r="KPV623" s="2" t="s">
        <v>943</v>
      </c>
      <c r="KPW623" s="2" t="s">
        <v>943</v>
      </c>
      <c r="KPX623" s="2" t="s">
        <v>943</v>
      </c>
      <c r="KPY623" s="2" t="s">
        <v>943</v>
      </c>
      <c r="KPZ623" s="2" t="s">
        <v>943</v>
      </c>
      <c r="KQA623" s="2" t="s">
        <v>943</v>
      </c>
      <c r="KQB623" s="2" t="s">
        <v>943</v>
      </c>
      <c r="KQC623" s="2" t="s">
        <v>943</v>
      </c>
      <c r="KQD623" s="2" t="s">
        <v>943</v>
      </c>
      <c r="KQE623" s="2" t="s">
        <v>943</v>
      </c>
      <c r="KQF623" s="2" t="s">
        <v>943</v>
      </c>
      <c r="KQG623" s="2" t="s">
        <v>943</v>
      </c>
      <c r="KQH623" s="2" t="s">
        <v>943</v>
      </c>
      <c r="KQI623" s="2" t="s">
        <v>943</v>
      </c>
      <c r="KQJ623" s="2" t="s">
        <v>943</v>
      </c>
      <c r="KQK623" s="2" t="s">
        <v>943</v>
      </c>
      <c r="KQL623" s="2" t="s">
        <v>943</v>
      </c>
      <c r="KQM623" s="2" t="s">
        <v>943</v>
      </c>
      <c r="KQN623" s="2" t="s">
        <v>943</v>
      </c>
      <c r="KQO623" s="2" t="s">
        <v>943</v>
      </c>
      <c r="KQP623" s="2" t="s">
        <v>943</v>
      </c>
      <c r="KQQ623" s="2" t="s">
        <v>943</v>
      </c>
      <c r="KQR623" s="2" t="s">
        <v>943</v>
      </c>
      <c r="KQS623" s="2" t="s">
        <v>943</v>
      </c>
      <c r="KQT623" s="2" t="s">
        <v>943</v>
      </c>
      <c r="KQU623" s="2" t="s">
        <v>943</v>
      </c>
      <c r="KQV623" s="2" t="s">
        <v>943</v>
      </c>
      <c r="KQW623" s="2" t="s">
        <v>943</v>
      </c>
      <c r="KQX623" s="2" t="s">
        <v>943</v>
      </c>
      <c r="KQY623" s="2" t="s">
        <v>943</v>
      </c>
      <c r="KQZ623" s="2" t="s">
        <v>943</v>
      </c>
      <c r="KRA623" s="2" t="s">
        <v>943</v>
      </c>
      <c r="KRB623" s="2" t="s">
        <v>943</v>
      </c>
      <c r="KRC623" s="2" t="s">
        <v>943</v>
      </c>
      <c r="KRD623" s="2" t="s">
        <v>943</v>
      </c>
      <c r="KRE623" s="2" t="s">
        <v>943</v>
      </c>
      <c r="KRF623" s="2" t="s">
        <v>943</v>
      </c>
      <c r="KRG623" s="2" t="s">
        <v>943</v>
      </c>
      <c r="KRH623" s="2" t="s">
        <v>943</v>
      </c>
      <c r="KRI623" s="2" t="s">
        <v>943</v>
      </c>
      <c r="KRJ623" s="2" t="s">
        <v>943</v>
      </c>
      <c r="KRK623" s="2" t="s">
        <v>943</v>
      </c>
      <c r="KRL623" s="2" t="s">
        <v>943</v>
      </c>
      <c r="KRM623" s="2" t="s">
        <v>943</v>
      </c>
      <c r="KRN623" s="2" t="s">
        <v>943</v>
      </c>
      <c r="KRO623" s="2" t="s">
        <v>943</v>
      </c>
      <c r="KRP623" s="2" t="s">
        <v>943</v>
      </c>
      <c r="KRQ623" s="2" t="s">
        <v>943</v>
      </c>
      <c r="KRR623" s="2" t="s">
        <v>943</v>
      </c>
      <c r="KRS623" s="2" t="s">
        <v>943</v>
      </c>
      <c r="KRT623" s="2" t="s">
        <v>943</v>
      </c>
      <c r="KRU623" s="2" t="s">
        <v>943</v>
      </c>
      <c r="KRV623" s="2" t="s">
        <v>943</v>
      </c>
      <c r="KRW623" s="2" t="s">
        <v>943</v>
      </c>
      <c r="KRX623" s="2" t="s">
        <v>943</v>
      </c>
      <c r="KRY623" s="2" t="s">
        <v>943</v>
      </c>
      <c r="KRZ623" s="2" t="s">
        <v>943</v>
      </c>
      <c r="KSA623" s="2" t="s">
        <v>943</v>
      </c>
      <c r="KSB623" s="2" t="s">
        <v>943</v>
      </c>
      <c r="KSC623" s="2" t="s">
        <v>943</v>
      </c>
      <c r="KSD623" s="2" t="s">
        <v>943</v>
      </c>
      <c r="KSE623" s="2" t="s">
        <v>943</v>
      </c>
      <c r="KSF623" s="2" t="s">
        <v>943</v>
      </c>
      <c r="KSG623" s="2" t="s">
        <v>943</v>
      </c>
      <c r="KSH623" s="2" t="s">
        <v>943</v>
      </c>
      <c r="KSI623" s="2" t="s">
        <v>943</v>
      </c>
      <c r="KSJ623" s="2" t="s">
        <v>943</v>
      </c>
      <c r="KSK623" s="2" t="s">
        <v>943</v>
      </c>
      <c r="KSL623" s="2" t="s">
        <v>943</v>
      </c>
      <c r="KSM623" s="2" t="s">
        <v>943</v>
      </c>
      <c r="KSN623" s="2" t="s">
        <v>943</v>
      </c>
      <c r="KSO623" s="2" t="s">
        <v>943</v>
      </c>
      <c r="KSP623" s="2" t="s">
        <v>943</v>
      </c>
      <c r="KSQ623" s="2" t="s">
        <v>943</v>
      </c>
      <c r="KSR623" s="2" t="s">
        <v>943</v>
      </c>
      <c r="KSS623" s="2" t="s">
        <v>943</v>
      </c>
      <c r="KST623" s="2" t="s">
        <v>943</v>
      </c>
      <c r="KSU623" s="2" t="s">
        <v>943</v>
      </c>
      <c r="KSV623" s="2" t="s">
        <v>943</v>
      </c>
      <c r="KSW623" s="2" t="s">
        <v>943</v>
      </c>
      <c r="KSX623" s="2" t="s">
        <v>943</v>
      </c>
      <c r="KSY623" s="2" t="s">
        <v>943</v>
      </c>
      <c r="KSZ623" s="2" t="s">
        <v>943</v>
      </c>
      <c r="KTA623" s="2" t="s">
        <v>943</v>
      </c>
      <c r="KTB623" s="2" t="s">
        <v>943</v>
      </c>
      <c r="KTC623" s="2" t="s">
        <v>943</v>
      </c>
      <c r="KTD623" s="2" t="s">
        <v>943</v>
      </c>
      <c r="KTE623" s="2" t="s">
        <v>943</v>
      </c>
      <c r="KTF623" s="2" t="s">
        <v>943</v>
      </c>
      <c r="KTG623" s="2" t="s">
        <v>943</v>
      </c>
      <c r="KTH623" s="2" t="s">
        <v>943</v>
      </c>
      <c r="KTI623" s="2" t="s">
        <v>943</v>
      </c>
      <c r="KTJ623" s="2" t="s">
        <v>943</v>
      </c>
      <c r="KTK623" s="2" t="s">
        <v>943</v>
      </c>
      <c r="KTL623" s="2" t="s">
        <v>943</v>
      </c>
      <c r="KTM623" s="2" t="s">
        <v>943</v>
      </c>
      <c r="KTN623" s="2" t="s">
        <v>943</v>
      </c>
      <c r="KTO623" s="2" t="s">
        <v>943</v>
      </c>
      <c r="KTP623" s="2" t="s">
        <v>943</v>
      </c>
      <c r="KTQ623" s="2" t="s">
        <v>943</v>
      </c>
      <c r="KTR623" s="2" t="s">
        <v>943</v>
      </c>
      <c r="KTS623" s="2" t="s">
        <v>943</v>
      </c>
      <c r="KTT623" s="2" t="s">
        <v>943</v>
      </c>
      <c r="KTU623" s="2" t="s">
        <v>943</v>
      </c>
      <c r="KTV623" s="2" t="s">
        <v>943</v>
      </c>
      <c r="KTW623" s="2" t="s">
        <v>943</v>
      </c>
      <c r="KTX623" s="2" t="s">
        <v>943</v>
      </c>
      <c r="KTY623" s="2" t="s">
        <v>943</v>
      </c>
      <c r="KTZ623" s="2" t="s">
        <v>943</v>
      </c>
      <c r="KUA623" s="2" t="s">
        <v>943</v>
      </c>
      <c r="KUB623" s="2" t="s">
        <v>943</v>
      </c>
      <c r="KUC623" s="2" t="s">
        <v>943</v>
      </c>
      <c r="KUD623" s="2" t="s">
        <v>943</v>
      </c>
      <c r="KUE623" s="2" t="s">
        <v>943</v>
      </c>
      <c r="KUF623" s="2" t="s">
        <v>943</v>
      </c>
      <c r="KUG623" s="2" t="s">
        <v>943</v>
      </c>
      <c r="KUH623" s="2" t="s">
        <v>943</v>
      </c>
      <c r="KUI623" s="2" t="s">
        <v>943</v>
      </c>
      <c r="KUJ623" s="2" t="s">
        <v>943</v>
      </c>
      <c r="KUK623" s="2" t="s">
        <v>943</v>
      </c>
      <c r="KUL623" s="2" t="s">
        <v>943</v>
      </c>
      <c r="KUM623" s="2" t="s">
        <v>943</v>
      </c>
      <c r="KUN623" s="2" t="s">
        <v>943</v>
      </c>
      <c r="KUO623" s="2" t="s">
        <v>943</v>
      </c>
      <c r="KUP623" s="2" t="s">
        <v>943</v>
      </c>
      <c r="KUQ623" s="2" t="s">
        <v>943</v>
      </c>
      <c r="KUR623" s="2" t="s">
        <v>943</v>
      </c>
      <c r="KUS623" s="2" t="s">
        <v>943</v>
      </c>
      <c r="KUT623" s="2" t="s">
        <v>943</v>
      </c>
      <c r="KUU623" s="2" t="s">
        <v>943</v>
      </c>
      <c r="KUV623" s="2" t="s">
        <v>943</v>
      </c>
      <c r="KUW623" s="2" t="s">
        <v>943</v>
      </c>
      <c r="KUX623" s="2" t="s">
        <v>943</v>
      </c>
      <c r="KUY623" s="2" t="s">
        <v>943</v>
      </c>
      <c r="KUZ623" s="2" t="s">
        <v>943</v>
      </c>
      <c r="KVA623" s="2" t="s">
        <v>943</v>
      </c>
      <c r="KVB623" s="2" t="s">
        <v>943</v>
      </c>
      <c r="KVC623" s="2" t="s">
        <v>943</v>
      </c>
      <c r="KVD623" s="2" t="s">
        <v>943</v>
      </c>
      <c r="KVE623" s="2" t="s">
        <v>943</v>
      </c>
      <c r="KVF623" s="2" t="s">
        <v>943</v>
      </c>
      <c r="KVG623" s="2" t="s">
        <v>943</v>
      </c>
      <c r="KVH623" s="2" t="s">
        <v>943</v>
      </c>
      <c r="KVI623" s="2" t="s">
        <v>943</v>
      </c>
      <c r="KVJ623" s="2" t="s">
        <v>943</v>
      </c>
      <c r="KVK623" s="2" t="s">
        <v>943</v>
      </c>
      <c r="KVL623" s="2" t="s">
        <v>943</v>
      </c>
      <c r="KVM623" s="2" t="s">
        <v>943</v>
      </c>
      <c r="KVN623" s="2" t="s">
        <v>943</v>
      </c>
      <c r="KVO623" s="2" t="s">
        <v>943</v>
      </c>
      <c r="KVP623" s="2" t="s">
        <v>943</v>
      </c>
      <c r="KVQ623" s="2" t="s">
        <v>943</v>
      </c>
      <c r="KVR623" s="2" t="s">
        <v>943</v>
      </c>
      <c r="KVS623" s="2" t="s">
        <v>943</v>
      </c>
      <c r="KVT623" s="2" t="s">
        <v>943</v>
      </c>
      <c r="KVU623" s="2" t="s">
        <v>943</v>
      </c>
      <c r="KVV623" s="2" t="s">
        <v>943</v>
      </c>
      <c r="KVW623" s="2" t="s">
        <v>943</v>
      </c>
      <c r="KVX623" s="2" t="s">
        <v>943</v>
      </c>
      <c r="KVY623" s="2" t="s">
        <v>943</v>
      </c>
      <c r="KVZ623" s="2" t="s">
        <v>943</v>
      </c>
      <c r="KWA623" s="2" t="s">
        <v>943</v>
      </c>
      <c r="KWB623" s="2" t="s">
        <v>943</v>
      </c>
      <c r="KWC623" s="2" t="s">
        <v>943</v>
      </c>
      <c r="KWD623" s="2" t="s">
        <v>943</v>
      </c>
      <c r="KWE623" s="2" t="s">
        <v>943</v>
      </c>
      <c r="KWF623" s="2" t="s">
        <v>943</v>
      </c>
      <c r="KWG623" s="2" t="s">
        <v>943</v>
      </c>
      <c r="KWH623" s="2" t="s">
        <v>943</v>
      </c>
      <c r="KWI623" s="2" t="s">
        <v>943</v>
      </c>
      <c r="KWJ623" s="2" t="s">
        <v>943</v>
      </c>
      <c r="KWK623" s="2" t="s">
        <v>943</v>
      </c>
      <c r="KWL623" s="2" t="s">
        <v>943</v>
      </c>
      <c r="KWM623" s="2" t="s">
        <v>943</v>
      </c>
      <c r="KWN623" s="2" t="s">
        <v>943</v>
      </c>
      <c r="KWO623" s="2" t="s">
        <v>943</v>
      </c>
      <c r="KWP623" s="2" t="s">
        <v>943</v>
      </c>
      <c r="KWQ623" s="2" t="s">
        <v>943</v>
      </c>
      <c r="KWR623" s="2" t="s">
        <v>943</v>
      </c>
      <c r="KWS623" s="2" t="s">
        <v>943</v>
      </c>
      <c r="KWT623" s="2" t="s">
        <v>943</v>
      </c>
      <c r="KWU623" s="2" t="s">
        <v>943</v>
      </c>
      <c r="KWV623" s="2" t="s">
        <v>943</v>
      </c>
      <c r="KWW623" s="2" t="s">
        <v>943</v>
      </c>
      <c r="KWX623" s="2" t="s">
        <v>943</v>
      </c>
      <c r="KWY623" s="2" t="s">
        <v>943</v>
      </c>
      <c r="KWZ623" s="2" t="s">
        <v>943</v>
      </c>
      <c r="KXA623" s="2" t="s">
        <v>943</v>
      </c>
      <c r="KXB623" s="2" t="s">
        <v>943</v>
      </c>
      <c r="KXC623" s="2" t="s">
        <v>943</v>
      </c>
      <c r="KXD623" s="2" t="s">
        <v>943</v>
      </c>
      <c r="KXE623" s="2" t="s">
        <v>943</v>
      </c>
      <c r="KXF623" s="2" t="s">
        <v>943</v>
      </c>
      <c r="KXG623" s="2" t="s">
        <v>943</v>
      </c>
      <c r="KXH623" s="2" t="s">
        <v>943</v>
      </c>
      <c r="KXI623" s="2" t="s">
        <v>943</v>
      </c>
      <c r="KXJ623" s="2" t="s">
        <v>943</v>
      </c>
      <c r="KXK623" s="2" t="s">
        <v>943</v>
      </c>
      <c r="KXL623" s="2" t="s">
        <v>943</v>
      </c>
      <c r="KXM623" s="2" t="s">
        <v>943</v>
      </c>
      <c r="KXN623" s="2" t="s">
        <v>943</v>
      </c>
      <c r="KXO623" s="2" t="s">
        <v>943</v>
      </c>
      <c r="KXP623" s="2" t="s">
        <v>943</v>
      </c>
      <c r="KXQ623" s="2" t="s">
        <v>943</v>
      </c>
      <c r="KXR623" s="2" t="s">
        <v>943</v>
      </c>
      <c r="KXS623" s="2" t="s">
        <v>943</v>
      </c>
      <c r="KXT623" s="2" t="s">
        <v>943</v>
      </c>
      <c r="KXU623" s="2" t="s">
        <v>943</v>
      </c>
      <c r="KXV623" s="2" t="s">
        <v>943</v>
      </c>
      <c r="KXW623" s="2" t="s">
        <v>943</v>
      </c>
      <c r="KXX623" s="2" t="s">
        <v>943</v>
      </c>
      <c r="KXY623" s="2" t="s">
        <v>943</v>
      </c>
      <c r="KXZ623" s="2" t="s">
        <v>943</v>
      </c>
      <c r="KYA623" s="2" t="s">
        <v>943</v>
      </c>
      <c r="KYB623" s="2" t="s">
        <v>943</v>
      </c>
      <c r="KYC623" s="2" t="s">
        <v>943</v>
      </c>
      <c r="KYD623" s="2" t="s">
        <v>943</v>
      </c>
      <c r="KYE623" s="2" t="s">
        <v>943</v>
      </c>
      <c r="KYF623" s="2" t="s">
        <v>943</v>
      </c>
      <c r="KYG623" s="2" t="s">
        <v>943</v>
      </c>
      <c r="KYH623" s="2" t="s">
        <v>943</v>
      </c>
      <c r="KYI623" s="2" t="s">
        <v>943</v>
      </c>
      <c r="KYJ623" s="2" t="s">
        <v>943</v>
      </c>
      <c r="KYK623" s="2" t="s">
        <v>943</v>
      </c>
      <c r="KYL623" s="2" t="s">
        <v>943</v>
      </c>
      <c r="KYM623" s="2" t="s">
        <v>943</v>
      </c>
      <c r="KYN623" s="2" t="s">
        <v>943</v>
      </c>
      <c r="KYO623" s="2" t="s">
        <v>943</v>
      </c>
      <c r="KYP623" s="2" t="s">
        <v>943</v>
      </c>
      <c r="KYQ623" s="2" t="s">
        <v>943</v>
      </c>
      <c r="KYR623" s="2" t="s">
        <v>943</v>
      </c>
      <c r="KYS623" s="2" t="s">
        <v>943</v>
      </c>
      <c r="KYT623" s="2" t="s">
        <v>943</v>
      </c>
      <c r="KYU623" s="2" t="s">
        <v>943</v>
      </c>
      <c r="KYV623" s="2" t="s">
        <v>943</v>
      </c>
      <c r="KYW623" s="2" t="s">
        <v>943</v>
      </c>
      <c r="KYX623" s="2" t="s">
        <v>943</v>
      </c>
      <c r="KYY623" s="2" t="s">
        <v>943</v>
      </c>
      <c r="KYZ623" s="2" t="s">
        <v>943</v>
      </c>
      <c r="KZA623" s="2" t="s">
        <v>943</v>
      </c>
      <c r="KZB623" s="2" t="s">
        <v>943</v>
      </c>
      <c r="KZC623" s="2" t="s">
        <v>943</v>
      </c>
      <c r="KZD623" s="2" t="s">
        <v>943</v>
      </c>
      <c r="KZE623" s="2" t="s">
        <v>943</v>
      </c>
      <c r="KZF623" s="2" t="s">
        <v>943</v>
      </c>
      <c r="KZG623" s="2" t="s">
        <v>943</v>
      </c>
      <c r="KZH623" s="2" t="s">
        <v>943</v>
      </c>
      <c r="KZI623" s="2" t="s">
        <v>943</v>
      </c>
      <c r="KZJ623" s="2" t="s">
        <v>943</v>
      </c>
      <c r="KZK623" s="2" t="s">
        <v>943</v>
      </c>
      <c r="KZL623" s="2" t="s">
        <v>943</v>
      </c>
      <c r="KZM623" s="2" t="s">
        <v>943</v>
      </c>
      <c r="KZN623" s="2" t="s">
        <v>943</v>
      </c>
      <c r="KZO623" s="2" t="s">
        <v>943</v>
      </c>
      <c r="KZP623" s="2" t="s">
        <v>943</v>
      </c>
      <c r="KZQ623" s="2" t="s">
        <v>943</v>
      </c>
      <c r="KZR623" s="2" t="s">
        <v>943</v>
      </c>
      <c r="KZS623" s="2" t="s">
        <v>943</v>
      </c>
      <c r="KZT623" s="2" t="s">
        <v>943</v>
      </c>
      <c r="KZU623" s="2" t="s">
        <v>943</v>
      </c>
      <c r="KZV623" s="2" t="s">
        <v>943</v>
      </c>
      <c r="KZW623" s="2" t="s">
        <v>943</v>
      </c>
      <c r="KZX623" s="2" t="s">
        <v>943</v>
      </c>
      <c r="KZY623" s="2" t="s">
        <v>943</v>
      </c>
      <c r="KZZ623" s="2" t="s">
        <v>943</v>
      </c>
      <c r="LAA623" s="2" t="s">
        <v>943</v>
      </c>
      <c r="LAB623" s="2" t="s">
        <v>943</v>
      </c>
      <c r="LAC623" s="2" t="s">
        <v>943</v>
      </c>
      <c r="LAD623" s="2" t="s">
        <v>943</v>
      </c>
      <c r="LAE623" s="2" t="s">
        <v>943</v>
      </c>
      <c r="LAF623" s="2" t="s">
        <v>943</v>
      </c>
      <c r="LAG623" s="2" t="s">
        <v>943</v>
      </c>
      <c r="LAH623" s="2" t="s">
        <v>943</v>
      </c>
      <c r="LAI623" s="2" t="s">
        <v>943</v>
      </c>
      <c r="LAJ623" s="2" t="s">
        <v>943</v>
      </c>
      <c r="LAK623" s="2" t="s">
        <v>943</v>
      </c>
      <c r="LAL623" s="2" t="s">
        <v>943</v>
      </c>
      <c r="LAM623" s="2" t="s">
        <v>943</v>
      </c>
      <c r="LAN623" s="2" t="s">
        <v>943</v>
      </c>
      <c r="LAO623" s="2" t="s">
        <v>943</v>
      </c>
      <c r="LAP623" s="2" t="s">
        <v>943</v>
      </c>
      <c r="LAQ623" s="2" t="s">
        <v>943</v>
      </c>
      <c r="LAR623" s="2" t="s">
        <v>943</v>
      </c>
      <c r="LAS623" s="2" t="s">
        <v>943</v>
      </c>
      <c r="LAT623" s="2" t="s">
        <v>943</v>
      </c>
      <c r="LAU623" s="2" t="s">
        <v>943</v>
      </c>
      <c r="LAV623" s="2" t="s">
        <v>943</v>
      </c>
      <c r="LAW623" s="2" t="s">
        <v>943</v>
      </c>
      <c r="LAX623" s="2" t="s">
        <v>943</v>
      </c>
      <c r="LAY623" s="2" t="s">
        <v>943</v>
      </c>
      <c r="LAZ623" s="2" t="s">
        <v>943</v>
      </c>
      <c r="LBA623" s="2" t="s">
        <v>943</v>
      </c>
      <c r="LBB623" s="2" t="s">
        <v>943</v>
      </c>
      <c r="LBC623" s="2" t="s">
        <v>943</v>
      </c>
      <c r="LBD623" s="2" t="s">
        <v>943</v>
      </c>
      <c r="LBE623" s="2" t="s">
        <v>943</v>
      </c>
      <c r="LBF623" s="2" t="s">
        <v>943</v>
      </c>
      <c r="LBG623" s="2" t="s">
        <v>943</v>
      </c>
      <c r="LBH623" s="2" t="s">
        <v>943</v>
      </c>
      <c r="LBI623" s="2" t="s">
        <v>943</v>
      </c>
      <c r="LBJ623" s="2" t="s">
        <v>943</v>
      </c>
      <c r="LBK623" s="2" t="s">
        <v>943</v>
      </c>
      <c r="LBL623" s="2" t="s">
        <v>943</v>
      </c>
      <c r="LBM623" s="2" t="s">
        <v>943</v>
      </c>
      <c r="LBN623" s="2" t="s">
        <v>943</v>
      </c>
      <c r="LBO623" s="2" t="s">
        <v>943</v>
      </c>
      <c r="LBP623" s="2" t="s">
        <v>943</v>
      </c>
      <c r="LBQ623" s="2" t="s">
        <v>943</v>
      </c>
      <c r="LBR623" s="2" t="s">
        <v>943</v>
      </c>
      <c r="LBS623" s="2" t="s">
        <v>943</v>
      </c>
      <c r="LBT623" s="2" t="s">
        <v>943</v>
      </c>
      <c r="LBU623" s="2" t="s">
        <v>943</v>
      </c>
      <c r="LBV623" s="2" t="s">
        <v>943</v>
      </c>
      <c r="LBW623" s="2" t="s">
        <v>943</v>
      </c>
      <c r="LBX623" s="2" t="s">
        <v>943</v>
      </c>
      <c r="LBY623" s="2" t="s">
        <v>943</v>
      </c>
      <c r="LBZ623" s="2" t="s">
        <v>943</v>
      </c>
      <c r="LCA623" s="2" t="s">
        <v>943</v>
      </c>
      <c r="LCB623" s="2" t="s">
        <v>943</v>
      </c>
      <c r="LCC623" s="2" t="s">
        <v>943</v>
      </c>
      <c r="LCD623" s="2" t="s">
        <v>943</v>
      </c>
      <c r="LCE623" s="2" t="s">
        <v>943</v>
      </c>
      <c r="LCF623" s="2" t="s">
        <v>943</v>
      </c>
      <c r="LCG623" s="2" t="s">
        <v>943</v>
      </c>
      <c r="LCH623" s="2" t="s">
        <v>943</v>
      </c>
      <c r="LCI623" s="2" t="s">
        <v>943</v>
      </c>
      <c r="LCJ623" s="2" t="s">
        <v>943</v>
      </c>
      <c r="LCK623" s="2" t="s">
        <v>943</v>
      </c>
      <c r="LCL623" s="2" t="s">
        <v>943</v>
      </c>
      <c r="LCM623" s="2" t="s">
        <v>943</v>
      </c>
      <c r="LCN623" s="2" t="s">
        <v>943</v>
      </c>
      <c r="LCO623" s="2" t="s">
        <v>943</v>
      </c>
      <c r="LCP623" s="2" t="s">
        <v>943</v>
      </c>
      <c r="LCQ623" s="2" t="s">
        <v>943</v>
      </c>
      <c r="LCR623" s="2" t="s">
        <v>943</v>
      </c>
      <c r="LCS623" s="2" t="s">
        <v>943</v>
      </c>
      <c r="LCT623" s="2" t="s">
        <v>943</v>
      </c>
      <c r="LCU623" s="2" t="s">
        <v>943</v>
      </c>
      <c r="LCV623" s="2" t="s">
        <v>943</v>
      </c>
      <c r="LCW623" s="2" t="s">
        <v>943</v>
      </c>
      <c r="LCX623" s="2" t="s">
        <v>943</v>
      </c>
      <c r="LCY623" s="2" t="s">
        <v>943</v>
      </c>
      <c r="LCZ623" s="2" t="s">
        <v>943</v>
      </c>
      <c r="LDA623" s="2" t="s">
        <v>943</v>
      </c>
      <c r="LDB623" s="2" t="s">
        <v>943</v>
      </c>
      <c r="LDC623" s="2" t="s">
        <v>943</v>
      </c>
      <c r="LDD623" s="2" t="s">
        <v>943</v>
      </c>
      <c r="LDE623" s="2" t="s">
        <v>943</v>
      </c>
      <c r="LDF623" s="2" t="s">
        <v>943</v>
      </c>
      <c r="LDG623" s="2" t="s">
        <v>943</v>
      </c>
      <c r="LDH623" s="2" t="s">
        <v>943</v>
      </c>
      <c r="LDI623" s="2" t="s">
        <v>943</v>
      </c>
      <c r="LDJ623" s="2" t="s">
        <v>943</v>
      </c>
      <c r="LDK623" s="2" t="s">
        <v>943</v>
      </c>
      <c r="LDL623" s="2" t="s">
        <v>943</v>
      </c>
      <c r="LDM623" s="2" t="s">
        <v>943</v>
      </c>
      <c r="LDN623" s="2" t="s">
        <v>943</v>
      </c>
      <c r="LDO623" s="2" t="s">
        <v>943</v>
      </c>
      <c r="LDP623" s="2" t="s">
        <v>943</v>
      </c>
      <c r="LDQ623" s="2" t="s">
        <v>943</v>
      </c>
      <c r="LDR623" s="2" t="s">
        <v>943</v>
      </c>
      <c r="LDS623" s="2" t="s">
        <v>943</v>
      </c>
      <c r="LDT623" s="2" t="s">
        <v>943</v>
      </c>
      <c r="LDU623" s="2" t="s">
        <v>943</v>
      </c>
      <c r="LDV623" s="2" t="s">
        <v>943</v>
      </c>
      <c r="LDW623" s="2" t="s">
        <v>943</v>
      </c>
      <c r="LDX623" s="2" t="s">
        <v>943</v>
      </c>
      <c r="LDY623" s="2" t="s">
        <v>943</v>
      </c>
      <c r="LDZ623" s="2" t="s">
        <v>943</v>
      </c>
      <c r="LEA623" s="2" t="s">
        <v>943</v>
      </c>
      <c r="LEB623" s="2" t="s">
        <v>943</v>
      </c>
      <c r="LEC623" s="2" t="s">
        <v>943</v>
      </c>
      <c r="LED623" s="2" t="s">
        <v>943</v>
      </c>
      <c r="LEE623" s="2" t="s">
        <v>943</v>
      </c>
      <c r="LEF623" s="2" t="s">
        <v>943</v>
      </c>
      <c r="LEG623" s="2" t="s">
        <v>943</v>
      </c>
      <c r="LEH623" s="2" t="s">
        <v>943</v>
      </c>
      <c r="LEI623" s="2" t="s">
        <v>943</v>
      </c>
      <c r="LEJ623" s="2" t="s">
        <v>943</v>
      </c>
      <c r="LEK623" s="2" t="s">
        <v>943</v>
      </c>
      <c r="LEL623" s="2" t="s">
        <v>943</v>
      </c>
      <c r="LEM623" s="2" t="s">
        <v>943</v>
      </c>
      <c r="LEN623" s="2" t="s">
        <v>943</v>
      </c>
      <c r="LEO623" s="2" t="s">
        <v>943</v>
      </c>
      <c r="LEP623" s="2" t="s">
        <v>943</v>
      </c>
      <c r="LEQ623" s="2" t="s">
        <v>943</v>
      </c>
      <c r="LER623" s="2" t="s">
        <v>943</v>
      </c>
      <c r="LES623" s="2" t="s">
        <v>943</v>
      </c>
      <c r="LET623" s="2" t="s">
        <v>943</v>
      </c>
      <c r="LEU623" s="2" t="s">
        <v>943</v>
      </c>
      <c r="LEV623" s="2" t="s">
        <v>943</v>
      </c>
      <c r="LEW623" s="2" t="s">
        <v>943</v>
      </c>
      <c r="LEX623" s="2" t="s">
        <v>943</v>
      </c>
      <c r="LEY623" s="2" t="s">
        <v>943</v>
      </c>
      <c r="LEZ623" s="2" t="s">
        <v>943</v>
      </c>
      <c r="LFA623" s="2" t="s">
        <v>943</v>
      </c>
      <c r="LFB623" s="2" t="s">
        <v>943</v>
      </c>
      <c r="LFC623" s="2" t="s">
        <v>943</v>
      </c>
      <c r="LFD623" s="2" t="s">
        <v>943</v>
      </c>
      <c r="LFE623" s="2" t="s">
        <v>943</v>
      </c>
      <c r="LFF623" s="2" t="s">
        <v>943</v>
      </c>
      <c r="LFG623" s="2" t="s">
        <v>943</v>
      </c>
      <c r="LFH623" s="2" t="s">
        <v>943</v>
      </c>
      <c r="LFI623" s="2" t="s">
        <v>943</v>
      </c>
      <c r="LFJ623" s="2" t="s">
        <v>943</v>
      </c>
      <c r="LFK623" s="2" t="s">
        <v>943</v>
      </c>
      <c r="LFL623" s="2" t="s">
        <v>943</v>
      </c>
      <c r="LFM623" s="2" t="s">
        <v>943</v>
      </c>
      <c r="LFN623" s="2" t="s">
        <v>943</v>
      </c>
      <c r="LFO623" s="2" t="s">
        <v>943</v>
      </c>
      <c r="LFP623" s="2" t="s">
        <v>943</v>
      </c>
      <c r="LFQ623" s="2" t="s">
        <v>943</v>
      </c>
      <c r="LFR623" s="2" t="s">
        <v>943</v>
      </c>
      <c r="LFS623" s="2" t="s">
        <v>943</v>
      </c>
      <c r="LFT623" s="2" t="s">
        <v>943</v>
      </c>
      <c r="LFU623" s="2" t="s">
        <v>943</v>
      </c>
      <c r="LFV623" s="2" t="s">
        <v>943</v>
      </c>
      <c r="LFW623" s="2" t="s">
        <v>943</v>
      </c>
      <c r="LFX623" s="2" t="s">
        <v>943</v>
      </c>
      <c r="LFY623" s="2" t="s">
        <v>943</v>
      </c>
      <c r="LFZ623" s="2" t="s">
        <v>943</v>
      </c>
      <c r="LGA623" s="2" t="s">
        <v>943</v>
      </c>
      <c r="LGB623" s="2" t="s">
        <v>943</v>
      </c>
      <c r="LGC623" s="2" t="s">
        <v>943</v>
      </c>
      <c r="LGD623" s="2" t="s">
        <v>943</v>
      </c>
      <c r="LGE623" s="2" t="s">
        <v>943</v>
      </c>
      <c r="LGF623" s="2" t="s">
        <v>943</v>
      </c>
      <c r="LGG623" s="2" t="s">
        <v>943</v>
      </c>
      <c r="LGH623" s="2" t="s">
        <v>943</v>
      </c>
      <c r="LGI623" s="2" t="s">
        <v>943</v>
      </c>
      <c r="LGJ623" s="2" t="s">
        <v>943</v>
      </c>
      <c r="LGK623" s="2" t="s">
        <v>943</v>
      </c>
      <c r="LGL623" s="2" t="s">
        <v>943</v>
      </c>
      <c r="LGM623" s="2" t="s">
        <v>943</v>
      </c>
      <c r="LGN623" s="2" t="s">
        <v>943</v>
      </c>
      <c r="LGO623" s="2" t="s">
        <v>943</v>
      </c>
      <c r="LGP623" s="2" t="s">
        <v>943</v>
      </c>
      <c r="LGQ623" s="2" t="s">
        <v>943</v>
      </c>
      <c r="LGR623" s="2" t="s">
        <v>943</v>
      </c>
      <c r="LGS623" s="2" t="s">
        <v>943</v>
      </c>
      <c r="LGT623" s="2" t="s">
        <v>943</v>
      </c>
      <c r="LGU623" s="2" t="s">
        <v>943</v>
      </c>
      <c r="LGV623" s="2" t="s">
        <v>943</v>
      </c>
      <c r="LGW623" s="2" t="s">
        <v>943</v>
      </c>
      <c r="LGX623" s="2" t="s">
        <v>943</v>
      </c>
      <c r="LGY623" s="2" t="s">
        <v>943</v>
      </c>
      <c r="LGZ623" s="2" t="s">
        <v>943</v>
      </c>
      <c r="LHA623" s="2" t="s">
        <v>943</v>
      </c>
      <c r="LHB623" s="2" t="s">
        <v>943</v>
      </c>
      <c r="LHC623" s="2" t="s">
        <v>943</v>
      </c>
      <c r="LHD623" s="2" t="s">
        <v>943</v>
      </c>
      <c r="LHE623" s="2" t="s">
        <v>943</v>
      </c>
      <c r="LHF623" s="2" t="s">
        <v>943</v>
      </c>
      <c r="LHG623" s="2" t="s">
        <v>943</v>
      </c>
      <c r="LHH623" s="2" t="s">
        <v>943</v>
      </c>
      <c r="LHI623" s="2" t="s">
        <v>943</v>
      </c>
      <c r="LHJ623" s="2" t="s">
        <v>943</v>
      </c>
      <c r="LHK623" s="2" t="s">
        <v>943</v>
      </c>
      <c r="LHL623" s="2" t="s">
        <v>943</v>
      </c>
      <c r="LHM623" s="2" t="s">
        <v>943</v>
      </c>
      <c r="LHN623" s="2" t="s">
        <v>943</v>
      </c>
      <c r="LHO623" s="2" t="s">
        <v>943</v>
      </c>
      <c r="LHP623" s="2" t="s">
        <v>943</v>
      </c>
      <c r="LHQ623" s="2" t="s">
        <v>943</v>
      </c>
      <c r="LHR623" s="2" t="s">
        <v>943</v>
      </c>
      <c r="LHS623" s="2" t="s">
        <v>943</v>
      </c>
      <c r="LHT623" s="2" t="s">
        <v>943</v>
      </c>
      <c r="LHU623" s="2" t="s">
        <v>943</v>
      </c>
      <c r="LHV623" s="2" t="s">
        <v>943</v>
      </c>
      <c r="LHW623" s="2" t="s">
        <v>943</v>
      </c>
      <c r="LHX623" s="2" t="s">
        <v>943</v>
      </c>
      <c r="LHY623" s="2" t="s">
        <v>943</v>
      </c>
      <c r="LHZ623" s="2" t="s">
        <v>943</v>
      </c>
      <c r="LIA623" s="2" t="s">
        <v>943</v>
      </c>
      <c r="LIB623" s="2" t="s">
        <v>943</v>
      </c>
      <c r="LIC623" s="2" t="s">
        <v>943</v>
      </c>
      <c r="LID623" s="2" t="s">
        <v>943</v>
      </c>
      <c r="LIE623" s="2" t="s">
        <v>943</v>
      </c>
      <c r="LIF623" s="2" t="s">
        <v>943</v>
      </c>
      <c r="LIG623" s="2" t="s">
        <v>943</v>
      </c>
      <c r="LIH623" s="2" t="s">
        <v>943</v>
      </c>
      <c r="LII623" s="2" t="s">
        <v>943</v>
      </c>
      <c r="LIJ623" s="2" t="s">
        <v>943</v>
      </c>
      <c r="LIK623" s="2" t="s">
        <v>943</v>
      </c>
      <c r="LIL623" s="2" t="s">
        <v>943</v>
      </c>
      <c r="LIM623" s="2" t="s">
        <v>943</v>
      </c>
      <c r="LIN623" s="2" t="s">
        <v>943</v>
      </c>
      <c r="LIO623" s="2" t="s">
        <v>943</v>
      </c>
      <c r="LIP623" s="2" t="s">
        <v>943</v>
      </c>
      <c r="LIQ623" s="2" t="s">
        <v>943</v>
      </c>
      <c r="LIR623" s="2" t="s">
        <v>943</v>
      </c>
      <c r="LIS623" s="2" t="s">
        <v>943</v>
      </c>
      <c r="LIT623" s="2" t="s">
        <v>943</v>
      </c>
      <c r="LIU623" s="2" t="s">
        <v>943</v>
      </c>
      <c r="LIV623" s="2" t="s">
        <v>943</v>
      </c>
      <c r="LIW623" s="2" t="s">
        <v>943</v>
      </c>
      <c r="LIX623" s="2" t="s">
        <v>943</v>
      </c>
      <c r="LIY623" s="2" t="s">
        <v>943</v>
      </c>
      <c r="LIZ623" s="2" t="s">
        <v>943</v>
      </c>
      <c r="LJA623" s="2" t="s">
        <v>943</v>
      </c>
      <c r="LJB623" s="2" t="s">
        <v>943</v>
      </c>
      <c r="LJC623" s="2" t="s">
        <v>943</v>
      </c>
      <c r="LJD623" s="2" t="s">
        <v>943</v>
      </c>
      <c r="LJE623" s="2" t="s">
        <v>943</v>
      </c>
      <c r="LJF623" s="2" t="s">
        <v>943</v>
      </c>
      <c r="LJG623" s="2" t="s">
        <v>943</v>
      </c>
      <c r="LJH623" s="2" t="s">
        <v>943</v>
      </c>
      <c r="LJI623" s="2" t="s">
        <v>943</v>
      </c>
      <c r="LJJ623" s="2" t="s">
        <v>943</v>
      </c>
      <c r="LJK623" s="2" t="s">
        <v>943</v>
      </c>
      <c r="LJL623" s="2" t="s">
        <v>943</v>
      </c>
      <c r="LJM623" s="2" t="s">
        <v>943</v>
      </c>
      <c r="LJN623" s="2" t="s">
        <v>943</v>
      </c>
      <c r="LJO623" s="2" t="s">
        <v>943</v>
      </c>
      <c r="LJP623" s="2" t="s">
        <v>943</v>
      </c>
      <c r="LJQ623" s="2" t="s">
        <v>943</v>
      </c>
      <c r="LJR623" s="2" t="s">
        <v>943</v>
      </c>
      <c r="LJS623" s="2" t="s">
        <v>943</v>
      </c>
      <c r="LJT623" s="2" t="s">
        <v>943</v>
      </c>
      <c r="LJU623" s="2" t="s">
        <v>943</v>
      </c>
      <c r="LJV623" s="2" t="s">
        <v>943</v>
      </c>
      <c r="LJW623" s="2" t="s">
        <v>943</v>
      </c>
      <c r="LJX623" s="2" t="s">
        <v>943</v>
      </c>
      <c r="LJY623" s="2" t="s">
        <v>943</v>
      </c>
      <c r="LJZ623" s="2" t="s">
        <v>943</v>
      </c>
      <c r="LKA623" s="2" t="s">
        <v>943</v>
      </c>
      <c r="LKB623" s="2" t="s">
        <v>943</v>
      </c>
      <c r="LKC623" s="2" t="s">
        <v>943</v>
      </c>
      <c r="LKD623" s="2" t="s">
        <v>943</v>
      </c>
      <c r="LKE623" s="2" t="s">
        <v>943</v>
      </c>
      <c r="LKF623" s="2" t="s">
        <v>943</v>
      </c>
      <c r="LKG623" s="2" t="s">
        <v>943</v>
      </c>
      <c r="LKH623" s="2" t="s">
        <v>943</v>
      </c>
      <c r="LKI623" s="2" t="s">
        <v>943</v>
      </c>
      <c r="LKJ623" s="2" t="s">
        <v>943</v>
      </c>
      <c r="LKK623" s="2" t="s">
        <v>943</v>
      </c>
      <c r="LKL623" s="2" t="s">
        <v>943</v>
      </c>
      <c r="LKM623" s="2" t="s">
        <v>943</v>
      </c>
      <c r="LKN623" s="2" t="s">
        <v>943</v>
      </c>
      <c r="LKO623" s="2" t="s">
        <v>943</v>
      </c>
      <c r="LKP623" s="2" t="s">
        <v>943</v>
      </c>
      <c r="LKQ623" s="2" t="s">
        <v>943</v>
      </c>
      <c r="LKR623" s="2" t="s">
        <v>943</v>
      </c>
      <c r="LKS623" s="2" t="s">
        <v>943</v>
      </c>
      <c r="LKT623" s="2" t="s">
        <v>943</v>
      </c>
      <c r="LKU623" s="2" t="s">
        <v>943</v>
      </c>
      <c r="LKV623" s="2" t="s">
        <v>943</v>
      </c>
      <c r="LKW623" s="2" t="s">
        <v>943</v>
      </c>
      <c r="LKX623" s="2" t="s">
        <v>943</v>
      </c>
      <c r="LKY623" s="2" t="s">
        <v>943</v>
      </c>
      <c r="LKZ623" s="2" t="s">
        <v>943</v>
      </c>
      <c r="LLA623" s="2" t="s">
        <v>943</v>
      </c>
      <c r="LLB623" s="2" t="s">
        <v>943</v>
      </c>
      <c r="LLC623" s="2" t="s">
        <v>943</v>
      </c>
      <c r="LLD623" s="2" t="s">
        <v>943</v>
      </c>
      <c r="LLE623" s="2" t="s">
        <v>943</v>
      </c>
      <c r="LLF623" s="2" t="s">
        <v>943</v>
      </c>
      <c r="LLG623" s="2" t="s">
        <v>943</v>
      </c>
      <c r="LLH623" s="2" t="s">
        <v>943</v>
      </c>
      <c r="LLI623" s="2" t="s">
        <v>943</v>
      </c>
      <c r="LLJ623" s="2" t="s">
        <v>943</v>
      </c>
      <c r="LLK623" s="2" t="s">
        <v>943</v>
      </c>
      <c r="LLL623" s="2" t="s">
        <v>943</v>
      </c>
      <c r="LLM623" s="2" t="s">
        <v>943</v>
      </c>
      <c r="LLN623" s="2" t="s">
        <v>943</v>
      </c>
      <c r="LLO623" s="2" t="s">
        <v>943</v>
      </c>
      <c r="LLP623" s="2" t="s">
        <v>943</v>
      </c>
      <c r="LLQ623" s="2" t="s">
        <v>943</v>
      </c>
      <c r="LLR623" s="2" t="s">
        <v>943</v>
      </c>
      <c r="LLS623" s="2" t="s">
        <v>943</v>
      </c>
      <c r="LLT623" s="2" t="s">
        <v>943</v>
      </c>
      <c r="LLU623" s="2" t="s">
        <v>943</v>
      </c>
      <c r="LLV623" s="2" t="s">
        <v>943</v>
      </c>
      <c r="LLW623" s="2" t="s">
        <v>943</v>
      </c>
      <c r="LLX623" s="2" t="s">
        <v>943</v>
      </c>
      <c r="LLY623" s="2" t="s">
        <v>943</v>
      </c>
      <c r="LLZ623" s="2" t="s">
        <v>943</v>
      </c>
      <c r="LMA623" s="2" t="s">
        <v>943</v>
      </c>
      <c r="LMB623" s="2" t="s">
        <v>943</v>
      </c>
      <c r="LMC623" s="2" t="s">
        <v>943</v>
      </c>
      <c r="LMD623" s="2" t="s">
        <v>943</v>
      </c>
      <c r="LME623" s="2" t="s">
        <v>943</v>
      </c>
      <c r="LMF623" s="2" t="s">
        <v>943</v>
      </c>
      <c r="LMG623" s="2" t="s">
        <v>943</v>
      </c>
      <c r="LMH623" s="2" t="s">
        <v>943</v>
      </c>
      <c r="LMI623" s="2" t="s">
        <v>943</v>
      </c>
      <c r="LMJ623" s="2" t="s">
        <v>943</v>
      </c>
      <c r="LMK623" s="2" t="s">
        <v>943</v>
      </c>
      <c r="LML623" s="2" t="s">
        <v>943</v>
      </c>
      <c r="LMM623" s="2" t="s">
        <v>943</v>
      </c>
      <c r="LMN623" s="2" t="s">
        <v>943</v>
      </c>
      <c r="LMO623" s="2" t="s">
        <v>943</v>
      </c>
      <c r="LMP623" s="2" t="s">
        <v>943</v>
      </c>
      <c r="LMQ623" s="2" t="s">
        <v>943</v>
      </c>
      <c r="LMR623" s="2" t="s">
        <v>943</v>
      </c>
      <c r="LMS623" s="2" t="s">
        <v>943</v>
      </c>
      <c r="LMT623" s="2" t="s">
        <v>943</v>
      </c>
      <c r="LMU623" s="2" t="s">
        <v>943</v>
      </c>
      <c r="LMV623" s="2" t="s">
        <v>943</v>
      </c>
      <c r="LMW623" s="2" t="s">
        <v>943</v>
      </c>
      <c r="LMX623" s="2" t="s">
        <v>943</v>
      </c>
      <c r="LMY623" s="2" t="s">
        <v>943</v>
      </c>
      <c r="LMZ623" s="2" t="s">
        <v>943</v>
      </c>
      <c r="LNA623" s="2" t="s">
        <v>943</v>
      </c>
      <c r="LNB623" s="2" t="s">
        <v>943</v>
      </c>
      <c r="LNC623" s="2" t="s">
        <v>943</v>
      </c>
      <c r="LND623" s="2" t="s">
        <v>943</v>
      </c>
      <c r="LNE623" s="2" t="s">
        <v>943</v>
      </c>
      <c r="LNF623" s="2" t="s">
        <v>943</v>
      </c>
      <c r="LNG623" s="2" t="s">
        <v>943</v>
      </c>
      <c r="LNH623" s="2" t="s">
        <v>943</v>
      </c>
      <c r="LNI623" s="2" t="s">
        <v>943</v>
      </c>
      <c r="LNJ623" s="2" t="s">
        <v>943</v>
      </c>
      <c r="LNK623" s="2" t="s">
        <v>943</v>
      </c>
      <c r="LNL623" s="2" t="s">
        <v>943</v>
      </c>
      <c r="LNM623" s="2" t="s">
        <v>943</v>
      </c>
      <c r="LNN623" s="2" t="s">
        <v>943</v>
      </c>
      <c r="LNO623" s="2" t="s">
        <v>943</v>
      </c>
      <c r="LNP623" s="2" t="s">
        <v>943</v>
      </c>
      <c r="LNQ623" s="2" t="s">
        <v>943</v>
      </c>
      <c r="LNR623" s="2" t="s">
        <v>943</v>
      </c>
      <c r="LNS623" s="2" t="s">
        <v>943</v>
      </c>
      <c r="LNT623" s="2" t="s">
        <v>943</v>
      </c>
      <c r="LNU623" s="2" t="s">
        <v>943</v>
      </c>
      <c r="LNV623" s="2" t="s">
        <v>943</v>
      </c>
      <c r="LNW623" s="2" t="s">
        <v>943</v>
      </c>
      <c r="LNX623" s="2" t="s">
        <v>943</v>
      </c>
      <c r="LNY623" s="2" t="s">
        <v>943</v>
      </c>
      <c r="LNZ623" s="2" t="s">
        <v>943</v>
      </c>
      <c r="LOA623" s="2" t="s">
        <v>943</v>
      </c>
      <c r="LOB623" s="2" t="s">
        <v>943</v>
      </c>
      <c r="LOC623" s="2" t="s">
        <v>943</v>
      </c>
      <c r="LOD623" s="2" t="s">
        <v>943</v>
      </c>
      <c r="LOE623" s="2" t="s">
        <v>943</v>
      </c>
      <c r="LOF623" s="2" t="s">
        <v>943</v>
      </c>
      <c r="LOG623" s="2" t="s">
        <v>943</v>
      </c>
      <c r="LOH623" s="2" t="s">
        <v>943</v>
      </c>
      <c r="LOI623" s="2" t="s">
        <v>943</v>
      </c>
      <c r="LOJ623" s="2" t="s">
        <v>943</v>
      </c>
      <c r="LOK623" s="2" t="s">
        <v>943</v>
      </c>
      <c r="LOL623" s="2" t="s">
        <v>943</v>
      </c>
      <c r="LOM623" s="2" t="s">
        <v>943</v>
      </c>
      <c r="LON623" s="2" t="s">
        <v>943</v>
      </c>
      <c r="LOO623" s="2" t="s">
        <v>943</v>
      </c>
      <c r="LOP623" s="2" t="s">
        <v>943</v>
      </c>
      <c r="LOQ623" s="2" t="s">
        <v>943</v>
      </c>
      <c r="LOR623" s="2" t="s">
        <v>943</v>
      </c>
      <c r="LOS623" s="2" t="s">
        <v>943</v>
      </c>
      <c r="LOT623" s="2" t="s">
        <v>943</v>
      </c>
      <c r="LOU623" s="2" t="s">
        <v>943</v>
      </c>
      <c r="LOV623" s="2" t="s">
        <v>943</v>
      </c>
      <c r="LOW623" s="2" t="s">
        <v>943</v>
      </c>
      <c r="LOX623" s="2" t="s">
        <v>943</v>
      </c>
      <c r="LOY623" s="2" t="s">
        <v>943</v>
      </c>
      <c r="LOZ623" s="2" t="s">
        <v>943</v>
      </c>
      <c r="LPA623" s="2" t="s">
        <v>943</v>
      </c>
      <c r="LPB623" s="2" t="s">
        <v>943</v>
      </c>
      <c r="LPC623" s="2" t="s">
        <v>943</v>
      </c>
      <c r="LPD623" s="2" t="s">
        <v>943</v>
      </c>
      <c r="LPE623" s="2" t="s">
        <v>943</v>
      </c>
      <c r="LPF623" s="2" t="s">
        <v>943</v>
      </c>
      <c r="LPG623" s="2" t="s">
        <v>943</v>
      </c>
      <c r="LPH623" s="2" t="s">
        <v>943</v>
      </c>
      <c r="LPI623" s="2" t="s">
        <v>943</v>
      </c>
      <c r="LPJ623" s="2" t="s">
        <v>943</v>
      </c>
      <c r="LPK623" s="2" t="s">
        <v>943</v>
      </c>
      <c r="LPL623" s="2" t="s">
        <v>943</v>
      </c>
      <c r="LPM623" s="2" t="s">
        <v>943</v>
      </c>
      <c r="LPN623" s="2" t="s">
        <v>943</v>
      </c>
      <c r="LPO623" s="2" t="s">
        <v>943</v>
      </c>
      <c r="LPP623" s="2" t="s">
        <v>943</v>
      </c>
      <c r="LPQ623" s="2" t="s">
        <v>943</v>
      </c>
      <c r="LPR623" s="2" t="s">
        <v>943</v>
      </c>
      <c r="LPS623" s="2" t="s">
        <v>943</v>
      </c>
      <c r="LPT623" s="2" t="s">
        <v>943</v>
      </c>
      <c r="LPU623" s="2" t="s">
        <v>943</v>
      </c>
      <c r="LPV623" s="2" t="s">
        <v>943</v>
      </c>
      <c r="LPW623" s="2" t="s">
        <v>943</v>
      </c>
      <c r="LPX623" s="2" t="s">
        <v>943</v>
      </c>
      <c r="LPY623" s="2" t="s">
        <v>943</v>
      </c>
      <c r="LPZ623" s="2" t="s">
        <v>943</v>
      </c>
      <c r="LQA623" s="2" t="s">
        <v>943</v>
      </c>
      <c r="LQB623" s="2" t="s">
        <v>943</v>
      </c>
      <c r="LQC623" s="2" t="s">
        <v>943</v>
      </c>
      <c r="LQD623" s="2" t="s">
        <v>943</v>
      </c>
      <c r="LQE623" s="2" t="s">
        <v>943</v>
      </c>
      <c r="LQF623" s="2" t="s">
        <v>943</v>
      </c>
      <c r="LQG623" s="2" t="s">
        <v>943</v>
      </c>
      <c r="LQH623" s="2" t="s">
        <v>943</v>
      </c>
      <c r="LQI623" s="2" t="s">
        <v>943</v>
      </c>
      <c r="LQJ623" s="2" t="s">
        <v>943</v>
      </c>
      <c r="LQK623" s="2" t="s">
        <v>943</v>
      </c>
      <c r="LQL623" s="2" t="s">
        <v>943</v>
      </c>
      <c r="LQM623" s="2" t="s">
        <v>943</v>
      </c>
      <c r="LQN623" s="2" t="s">
        <v>943</v>
      </c>
      <c r="LQO623" s="2" t="s">
        <v>943</v>
      </c>
      <c r="LQP623" s="2" t="s">
        <v>943</v>
      </c>
      <c r="LQQ623" s="2" t="s">
        <v>943</v>
      </c>
      <c r="LQR623" s="2" t="s">
        <v>943</v>
      </c>
      <c r="LQS623" s="2" t="s">
        <v>943</v>
      </c>
      <c r="LQT623" s="2" t="s">
        <v>943</v>
      </c>
      <c r="LQU623" s="2" t="s">
        <v>943</v>
      </c>
      <c r="LQV623" s="2" t="s">
        <v>943</v>
      </c>
      <c r="LQW623" s="2" t="s">
        <v>943</v>
      </c>
      <c r="LQX623" s="2" t="s">
        <v>943</v>
      </c>
      <c r="LQY623" s="2" t="s">
        <v>943</v>
      </c>
      <c r="LQZ623" s="2" t="s">
        <v>943</v>
      </c>
      <c r="LRA623" s="2" t="s">
        <v>943</v>
      </c>
      <c r="LRB623" s="2" t="s">
        <v>943</v>
      </c>
      <c r="LRC623" s="2" t="s">
        <v>943</v>
      </c>
      <c r="LRD623" s="2" t="s">
        <v>943</v>
      </c>
      <c r="LRE623" s="2" t="s">
        <v>943</v>
      </c>
      <c r="LRF623" s="2" t="s">
        <v>943</v>
      </c>
      <c r="LRG623" s="2" t="s">
        <v>943</v>
      </c>
      <c r="LRH623" s="2" t="s">
        <v>943</v>
      </c>
      <c r="LRI623" s="2" t="s">
        <v>943</v>
      </c>
      <c r="LRJ623" s="2" t="s">
        <v>943</v>
      </c>
      <c r="LRK623" s="2" t="s">
        <v>943</v>
      </c>
      <c r="LRL623" s="2" t="s">
        <v>943</v>
      </c>
      <c r="LRM623" s="2" t="s">
        <v>943</v>
      </c>
      <c r="LRN623" s="2" t="s">
        <v>943</v>
      </c>
      <c r="LRO623" s="2" t="s">
        <v>943</v>
      </c>
      <c r="LRP623" s="2" t="s">
        <v>943</v>
      </c>
      <c r="LRQ623" s="2" t="s">
        <v>943</v>
      </c>
      <c r="LRR623" s="2" t="s">
        <v>943</v>
      </c>
      <c r="LRS623" s="2" t="s">
        <v>943</v>
      </c>
      <c r="LRT623" s="2" t="s">
        <v>943</v>
      </c>
      <c r="LRU623" s="2" t="s">
        <v>943</v>
      </c>
      <c r="LRV623" s="2" t="s">
        <v>943</v>
      </c>
      <c r="LRW623" s="2" t="s">
        <v>943</v>
      </c>
      <c r="LRX623" s="2" t="s">
        <v>943</v>
      </c>
      <c r="LRY623" s="2" t="s">
        <v>943</v>
      </c>
      <c r="LRZ623" s="2" t="s">
        <v>943</v>
      </c>
      <c r="LSA623" s="2" t="s">
        <v>943</v>
      </c>
      <c r="LSB623" s="2" t="s">
        <v>943</v>
      </c>
      <c r="LSC623" s="2" t="s">
        <v>943</v>
      </c>
      <c r="LSD623" s="2" t="s">
        <v>943</v>
      </c>
      <c r="LSE623" s="2" t="s">
        <v>943</v>
      </c>
      <c r="LSF623" s="2" t="s">
        <v>943</v>
      </c>
      <c r="LSG623" s="2" t="s">
        <v>943</v>
      </c>
      <c r="LSH623" s="2" t="s">
        <v>943</v>
      </c>
      <c r="LSI623" s="2" t="s">
        <v>943</v>
      </c>
      <c r="LSJ623" s="2" t="s">
        <v>943</v>
      </c>
      <c r="LSK623" s="2" t="s">
        <v>943</v>
      </c>
      <c r="LSL623" s="2" t="s">
        <v>943</v>
      </c>
      <c r="LSM623" s="2" t="s">
        <v>943</v>
      </c>
      <c r="LSN623" s="2" t="s">
        <v>943</v>
      </c>
      <c r="LSO623" s="2" t="s">
        <v>943</v>
      </c>
      <c r="LSP623" s="2" t="s">
        <v>943</v>
      </c>
      <c r="LSQ623" s="2" t="s">
        <v>943</v>
      </c>
      <c r="LSR623" s="2" t="s">
        <v>943</v>
      </c>
      <c r="LSS623" s="2" t="s">
        <v>943</v>
      </c>
      <c r="LST623" s="2" t="s">
        <v>943</v>
      </c>
      <c r="LSU623" s="2" t="s">
        <v>943</v>
      </c>
      <c r="LSV623" s="2" t="s">
        <v>943</v>
      </c>
      <c r="LSW623" s="2" t="s">
        <v>943</v>
      </c>
      <c r="LSX623" s="2" t="s">
        <v>943</v>
      </c>
      <c r="LSY623" s="2" t="s">
        <v>943</v>
      </c>
      <c r="LSZ623" s="2" t="s">
        <v>943</v>
      </c>
      <c r="LTA623" s="2" t="s">
        <v>943</v>
      </c>
      <c r="LTB623" s="2" t="s">
        <v>943</v>
      </c>
      <c r="LTC623" s="2" t="s">
        <v>943</v>
      </c>
      <c r="LTD623" s="2" t="s">
        <v>943</v>
      </c>
      <c r="LTE623" s="2" t="s">
        <v>943</v>
      </c>
      <c r="LTF623" s="2" t="s">
        <v>943</v>
      </c>
      <c r="LTG623" s="2" t="s">
        <v>943</v>
      </c>
      <c r="LTH623" s="2" t="s">
        <v>943</v>
      </c>
      <c r="LTI623" s="2" t="s">
        <v>943</v>
      </c>
      <c r="LTJ623" s="2" t="s">
        <v>943</v>
      </c>
      <c r="LTK623" s="2" t="s">
        <v>943</v>
      </c>
      <c r="LTL623" s="2" t="s">
        <v>943</v>
      </c>
      <c r="LTM623" s="2" t="s">
        <v>943</v>
      </c>
      <c r="LTN623" s="2" t="s">
        <v>943</v>
      </c>
      <c r="LTO623" s="2" t="s">
        <v>943</v>
      </c>
      <c r="LTP623" s="2" t="s">
        <v>943</v>
      </c>
      <c r="LTQ623" s="2" t="s">
        <v>943</v>
      </c>
      <c r="LTR623" s="2" t="s">
        <v>943</v>
      </c>
      <c r="LTS623" s="2" t="s">
        <v>943</v>
      </c>
      <c r="LTT623" s="2" t="s">
        <v>943</v>
      </c>
      <c r="LTU623" s="2" t="s">
        <v>943</v>
      </c>
      <c r="LTV623" s="2" t="s">
        <v>943</v>
      </c>
      <c r="LTW623" s="2" t="s">
        <v>943</v>
      </c>
      <c r="LTX623" s="2" t="s">
        <v>943</v>
      </c>
      <c r="LTY623" s="2" t="s">
        <v>943</v>
      </c>
      <c r="LTZ623" s="2" t="s">
        <v>943</v>
      </c>
      <c r="LUA623" s="2" t="s">
        <v>943</v>
      </c>
      <c r="LUB623" s="2" t="s">
        <v>943</v>
      </c>
      <c r="LUC623" s="2" t="s">
        <v>943</v>
      </c>
      <c r="LUD623" s="2" t="s">
        <v>943</v>
      </c>
      <c r="LUE623" s="2" t="s">
        <v>943</v>
      </c>
      <c r="LUF623" s="2" t="s">
        <v>943</v>
      </c>
      <c r="LUG623" s="2" t="s">
        <v>943</v>
      </c>
      <c r="LUH623" s="2" t="s">
        <v>943</v>
      </c>
      <c r="LUI623" s="2" t="s">
        <v>943</v>
      </c>
      <c r="LUJ623" s="2" t="s">
        <v>943</v>
      </c>
      <c r="LUK623" s="2" t="s">
        <v>943</v>
      </c>
      <c r="LUL623" s="2" t="s">
        <v>943</v>
      </c>
      <c r="LUM623" s="2" t="s">
        <v>943</v>
      </c>
      <c r="LUN623" s="2" t="s">
        <v>943</v>
      </c>
      <c r="LUO623" s="2" t="s">
        <v>943</v>
      </c>
      <c r="LUP623" s="2" t="s">
        <v>943</v>
      </c>
      <c r="LUQ623" s="2" t="s">
        <v>943</v>
      </c>
      <c r="LUR623" s="2" t="s">
        <v>943</v>
      </c>
      <c r="LUS623" s="2" t="s">
        <v>943</v>
      </c>
      <c r="LUT623" s="2" t="s">
        <v>943</v>
      </c>
      <c r="LUU623" s="2" t="s">
        <v>943</v>
      </c>
      <c r="LUV623" s="2" t="s">
        <v>943</v>
      </c>
      <c r="LUW623" s="2" t="s">
        <v>943</v>
      </c>
      <c r="LUX623" s="2" t="s">
        <v>943</v>
      </c>
      <c r="LUY623" s="2" t="s">
        <v>943</v>
      </c>
      <c r="LUZ623" s="2" t="s">
        <v>943</v>
      </c>
      <c r="LVA623" s="2" t="s">
        <v>943</v>
      </c>
      <c r="LVB623" s="2" t="s">
        <v>943</v>
      </c>
      <c r="LVC623" s="2" t="s">
        <v>943</v>
      </c>
      <c r="LVD623" s="2" t="s">
        <v>943</v>
      </c>
      <c r="LVE623" s="2" t="s">
        <v>943</v>
      </c>
      <c r="LVF623" s="2" t="s">
        <v>943</v>
      </c>
      <c r="LVG623" s="2" t="s">
        <v>943</v>
      </c>
      <c r="LVH623" s="2" t="s">
        <v>943</v>
      </c>
      <c r="LVI623" s="2" t="s">
        <v>943</v>
      </c>
      <c r="LVJ623" s="2" t="s">
        <v>943</v>
      </c>
      <c r="LVK623" s="2" t="s">
        <v>943</v>
      </c>
      <c r="LVL623" s="2" t="s">
        <v>943</v>
      </c>
      <c r="LVM623" s="2" t="s">
        <v>943</v>
      </c>
      <c r="LVN623" s="2" t="s">
        <v>943</v>
      </c>
      <c r="LVO623" s="2" t="s">
        <v>943</v>
      </c>
      <c r="LVP623" s="2" t="s">
        <v>943</v>
      </c>
      <c r="LVQ623" s="2" t="s">
        <v>943</v>
      </c>
      <c r="LVR623" s="2" t="s">
        <v>943</v>
      </c>
      <c r="LVS623" s="2" t="s">
        <v>943</v>
      </c>
      <c r="LVT623" s="2" t="s">
        <v>943</v>
      </c>
      <c r="LVU623" s="2" t="s">
        <v>943</v>
      </c>
      <c r="LVV623" s="2" t="s">
        <v>943</v>
      </c>
      <c r="LVW623" s="2" t="s">
        <v>943</v>
      </c>
      <c r="LVX623" s="2" t="s">
        <v>943</v>
      </c>
      <c r="LVY623" s="2" t="s">
        <v>943</v>
      </c>
      <c r="LVZ623" s="2" t="s">
        <v>943</v>
      </c>
      <c r="LWA623" s="2" t="s">
        <v>943</v>
      </c>
      <c r="LWB623" s="2" t="s">
        <v>943</v>
      </c>
      <c r="LWC623" s="2" t="s">
        <v>943</v>
      </c>
      <c r="LWD623" s="2" t="s">
        <v>943</v>
      </c>
      <c r="LWE623" s="2" t="s">
        <v>943</v>
      </c>
      <c r="LWF623" s="2" t="s">
        <v>943</v>
      </c>
      <c r="LWG623" s="2" t="s">
        <v>943</v>
      </c>
      <c r="LWH623" s="2" t="s">
        <v>943</v>
      </c>
      <c r="LWI623" s="2" t="s">
        <v>943</v>
      </c>
      <c r="LWJ623" s="2" t="s">
        <v>943</v>
      </c>
      <c r="LWK623" s="2" t="s">
        <v>943</v>
      </c>
      <c r="LWL623" s="2" t="s">
        <v>943</v>
      </c>
      <c r="LWM623" s="2" t="s">
        <v>943</v>
      </c>
      <c r="LWN623" s="2" t="s">
        <v>943</v>
      </c>
      <c r="LWO623" s="2" t="s">
        <v>943</v>
      </c>
      <c r="LWP623" s="2" t="s">
        <v>943</v>
      </c>
      <c r="LWQ623" s="2" t="s">
        <v>943</v>
      </c>
      <c r="LWR623" s="2" t="s">
        <v>943</v>
      </c>
      <c r="LWS623" s="2" t="s">
        <v>943</v>
      </c>
      <c r="LWT623" s="2" t="s">
        <v>943</v>
      </c>
      <c r="LWU623" s="2" t="s">
        <v>943</v>
      </c>
      <c r="LWV623" s="2" t="s">
        <v>943</v>
      </c>
      <c r="LWW623" s="2" t="s">
        <v>943</v>
      </c>
      <c r="LWX623" s="2" t="s">
        <v>943</v>
      </c>
      <c r="LWY623" s="2" t="s">
        <v>943</v>
      </c>
      <c r="LWZ623" s="2" t="s">
        <v>943</v>
      </c>
      <c r="LXA623" s="2" t="s">
        <v>943</v>
      </c>
      <c r="LXB623" s="2" t="s">
        <v>943</v>
      </c>
      <c r="LXC623" s="2" t="s">
        <v>943</v>
      </c>
      <c r="LXD623" s="2" t="s">
        <v>943</v>
      </c>
      <c r="LXE623" s="2" t="s">
        <v>943</v>
      </c>
      <c r="LXF623" s="2" t="s">
        <v>943</v>
      </c>
      <c r="LXG623" s="2" t="s">
        <v>943</v>
      </c>
      <c r="LXH623" s="2" t="s">
        <v>943</v>
      </c>
      <c r="LXI623" s="2" t="s">
        <v>943</v>
      </c>
      <c r="LXJ623" s="2" t="s">
        <v>943</v>
      </c>
      <c r="LXK623" s="2" t="s">
        <v>943</v>
      </c>
      <c r="LXL623" s="2" t="s">
        <v>943</v>
      </c>
      <c r="LXM623" s="2" t="s">
        <v>943</v>
      </c>
      <c r="LXN623" s="2" t="s">
        <v>943</v>
      </c>
      <c r="LXO623" s="2" t="s">
        <v>943</v>
      </c>
      <c r="LXP623" s="2" t="s">
        <v>943</v>
      </c>
      <c r="LXQ623" s="2" t="s">
        <v>943</v>
      </c>
      <c r="LXR623" s="2" t="s">
        <v>943</v>
      </c>
      <c r="LXS623" s="2" t="s">
        <v>943</v>
      </c>
      <c r="LXT623" s="2" t="s">
        <v>943</v>
      </c>
      <c r="LXU623" s="2" t="s">
        <v>943</v>
      </c>
      <c r="LXV623" s="2" t="s">
        <v>943</v>
      </c>
      <c r="LXW623" s="2" t="s">
        <v>943</v>
      </c>
      <c r="LXX623" s="2" t="s">
        <v>943</v>
      </c>
      <c r="LXY623" s="2" t="s">
        <v>943</v>
      </c>
      <c r="LXZ623" s="2" t="s">
        <v>943</v>
      </c>
      <c r="LYA623" s="2" t="s">
        <v>943</v>
      </c>
      <c r="LYB623" s="2" t="s">
        <v>943</v>
      </c>
      <c r="LYC623" s="2" t="s">
        <v>943</v>
      </c>
      <c r="LYD623" s="2" t="s">
        <v>943</v>
      </c>
      <c r="LYE623" s="2" t="s">
        <v>943</v>
      </c>
      <c r="LYF623" s="2" t="s">
        <v>943</v>
      </c>
      <c r="LYG623" s="2" t="s">
        <v>943</v>
      </c>
      <c r="LYH623" s="2" t="s">
        <v>943</v>
      </c>
      <c r="LYI623" s="2" t="s">
        <v>943</v>
      </c>
      <c r="LYJ623" s="2" t="s">
        <v>943</v>
      </c>
      <c r="LYK623" s="2" t="s">
        <v>943</v>
      </c>
      <c r="LYL623" s="2" t="s">
        <v>943</v>
      </c>
      <c r="LYM623" s="2" t="s">
        <v>943</v>
      </c>
      <c r="LYN623" s="2" t="s">
        <v>943</v>
      </c>
      <c r="LYO623" s="2" t="s">
        <v>943</v>
      </c>
      <c r="LYP623" s="2" t="s">
        <v>943</v>
      </c>
      <c r="LYQ623" s="2" t="s">
        <v>943</v>
      </c>
      <c r="LYR623" s="2" t="s">
        <v>943</v>
      </c>
      <c r="LYS623" s="2" t="s">
        <v>943</v>
      </c>
      <c r="LYT623" s="2" t="s">
        <v>943</v>
      </c>
      <c r="LYU623" s="2" t="s">
        <v>943</v>
      </c>
      <c r="LYV623" s="2" t="s">
        <v>943</v>
      </c>
      <c r="LYW623" s="2" t="s">
        <v>943</v>
      </c>
      <c r="LYX623" s="2" t="s">
        <v>943</v>
      </c>
      <c r="LYY623" s="2" t="s">
        <v>943</v>
      </c>
      <c r="LYZ623" s="2" t="s">
        <v>943</v>
      </c>
      <c r="LZA623" s="2" t="s">
        <v>943</v>
      </c>
      <c r="LZB623" s="2" t="s">
        <v>943</v>
      </c>
      <c r="LZC623" s="2" t="s">
        <v>943</v>
      </c>
      <c r="LZD623" s="2" t="s">
        <v>943</v>
      </c>
      <c r="LZE623" s="2" t="s">
        <v>943</v>
      </c>
      <c r="LZF623" s="2" t="s">
        <v>943</v>
      </c>
      <c r="LZG623" s="2" t="s">
        <v>943</v>
      </c>
      <c r="LZH623" s="2" t="s">
        <v>943</v>
      </c>
      <c r="LZI623" s="2" t="s">
        <v>943</v>
      </c>
      <c r="LZJ623" s="2" t="s">
        <v>943</v>
      </c>
      <c r="LZK623" s="2" t="s">
        <v>943</v>
      </c>
      <c r="LZL623" s="2" t="s">
        <v>943</v>
      </c>
      <c r="LZM623" s="2" t="s">
        <v>943</v>
      </c>
      <c r="LZN623" s="2" t="s">
        <v>943</v>
      </c>
      <c r="LZO623" s="2" t="s">
        <v>943</v>
      </c>
      <c r="LZP623" s="2" t="s">
        <v>943</v>
      </c>
      <c r="LZQ623" s="2" t="s">
        <v>943</v>
      </c>
      <c r="LZR623" s="2" t="s">
        <v>943</v>
      </c>
      <c r="LZS623" s="2" t="s">
        <v>943</v>
      </c>
      <c r="LZT623" s="2" t="s">
        <v>943</v>
      </c>
      <c r="LZU623" s="2" t="s">
        <v>943</v>
      </c>
      <c r="LZV623" s="2" t="s">
        <v>943</v>
      </c>
      <c r="LZW623" s="2" t="s">
        <v>943</v>
      </c>
      <c r="LZX623" s="2" t="s">
        <v>943</v>
      </c>
      <c r="LZY623" s="2" t="s">
        <v>943</v>
      </c>
      <c r="LZZ623" s="2" t="s">
        <v>943</v>
      </c>
      <c r="MAA623" s="2" t="s">
        <v>943</v>
      </c>
      <c r="MAB623" s="2" t="s">
        <v>943</v>
      </c>
      <c r="MAC623" s="2" t="s">
        <v>943</v>
      </c>
      <c r="MAD623" s="2" t="s">
        <v>943</v>
      </c>
      <c r="MAE623" s="2" t="s">
        <v>943</v>
      </c>
      <c r="MAF623" s="2" t="s">
        <v>943</v>
      </c>
      <c r="MAG623" s="2" t="s">
        <v>943</v>
      </c>
      <c r="MAH623" s="2" t="s">
        <v>943</v>
      </c>
      <c r="MAI623" s="2" t="s">
        <v>943</v>
      </c>
      <c r="MAJ623" s="2" t="s">
        <v>943</v>
      </c>
      <c r="MAK623" s="2" t="s">
        <v>943</v>
      </c>
      <c r="MAL623" s="2" t="s">
        <v>943</v>
      </c>
      <c r="MAM623" s="2" t="s">
        <v>943</v>
      </c>
      <c r="MAN623" s="2" t="s">
        <v>943</v>
      </c>
      <c r="MAO623" s="2" t="s">
        <v>943</v>
      </c>
      <c r="MAP623" s="2" t="s">
        <v>943</v>
      </c>
      <c r="MAQ623" s="2" t="s">
        <v>943</v>
      </c>
      <c r="MAR623" s="2" t="s">
        <v>943</v>
      </c>
      <c r="MAS623" s="2" t="s">
        <v>943</v>
      </c>
      <c r="MAT623" s="2" t="s">
        <v>943</v>
      </c>
      <c r="MAU623" s="2" t="s">
        <v>943</v>
      </c>
      <c r="MAV623" s="2" t="s">
        <v>943</v>
      </c>
      <c r="MAW623" s="2" t="s">
        <v>943</v>
      </c>
      <c r="MAX623" s="2" t="s">
        <v>943</v>
      </c>
      <c r="MAY623" s="2" t="s">
        <v>943</v>
      </c>
      <c r="MAZ623" s="2" t="s">
        <v>943</v>
      </c>
      <c r="MBA623" s="2" t="s">
        <v>943</v>
      </c>
      <c r="MBB623" s="2" t="s">
        <v>943</v>
      </c>
      <c r="MBC623" s="2" t="s">
        <v>943</v>
      </c>
      <c r="MBD623" s="2" t="s">
        <v>943</v>
      </c>
      <c r="MBE623" s="2" t="s">
        <v>943</v>
      </c>
      <c r="MBF623" s="2" t="s">
        <v>943</v>
      </c>
      <c r="MBG623" s="2" t="s">
        <v>943</v>
      </c>
      <c r="MBH623" s="2" t="s">
        <v>943</v>
      </c>
      <c r="MBI623" s="2" t="s">
        <v>943</v>
      </c>
      <c r="MBJ623" s="2" t="s">
        <v>943</v>
      </c>
      <c r="MBK623" s="2" t="s">
        <v>943</v>
      </c>
      <c r="MBL623" s="2" t="s">
        <v>943</v>
      </c>
      <c r="MBM623" s="2" t="s">
        <v>943</v>
      </c>
      <c r="MBN623" s="2" t="s">
        <v>943</v>
      </c>
      <c r="MBO623" s="2" t="s">
        <v>943</v>
      </c>
      <c r="MBP623" s="2" t="s">
        <v>943</v>
      </c>
      <c r="MBQ623" s="2" t="s">
        <v>943</v>
      </c>
      <c r="MBR623" s="2" t="s">
        <v>943</v>
      </c>
      <c r="MBS623" s="2" t="s">
        <v>943</v>
      </c>
      <c r="MBT623" s="2" t="s">
        <v>943</v>
      </c>
      <c r="MBU623" s="2" t="s">
        <v>943</v>
      </c>
      <c r="MBV623" s="2" t="s">
        <v>943</v>
      </c>
      <c r="MBW623" s="2" t="s">
        <v>943</v>
      </c>
      <c r="MBX623" s="2" t="s">
        <v>943</v>
      </c>
      <c r="MBY623" s="2" t="s">
        <v>943</v>
      </c>
      <c r="MBZ623" s="2" t="s">
        <v>943</v>
      </c>
      <c r="MCA623" s="2" t="s">
        <v>943</v>
      </c>
      <c r="MCB623" s="2" t="s">
        <v>943</v>
      </c>
      <c r="MCC623" s="2" t="s">
        <v>943</v>
      </c>
      <c r="MCD623" s="2" t="s">
        <v>943</v>
      </c>
      <c r="MCE623" s="2" t="s">
        <v>943</v>
      </c>
      <c r="MCF623" s="2" t="s">
        <v>943</v>
      </c>
      <c r="MCG623" s="2" t="s">
        <v>943</v>
      </c>
      <c r="MCH623" s="2" t="s">
        <v>943</v>
      </c>
      <c r="MCI623" s="2" t="s">
        <v>943</v>
      </c>
      <c r="MCJ623" s="2" t="s">
        <v>943</v>
      </c>
      <c r="MCK623" s="2" t="s">
        <v>943</v>
      </c>
      <c r="MCL623" s="2" t="s">
        <v>943</v>
      </c>
      <c r="MCM623" s="2" t="s">
        <v>943</v>
      </c>
      <c r="MCN623" s="2" t="s">
        <v>943</v>
      </c>
      <c r="MCO623" s="2" t="s">
        <v>943</v>
      </c>
      <c r="MCP623" s="2" t="s">
        <v>943</v>
      </c>
      <c r="MCQ623" s="2" t="s">
        <v>943</v>
      </c>
      <c r="MCR623" s="2" t="s">
        <v>943</v>
      </c>
      <c r="MCS623" s="2" t="s">
        <v>943</v>
      </c>
      <c r="MCT623" s="2" t="s">
        <v>943</v>
      </c>
      <c r="MCU623" s="2" t="s">
        <v>943</v>
      </c>
      <c r="MCV623" s="2" t="s">
        <v>943</v>
      </c>
      <c r="MCW623" s="2" t="s">
        <v>943</v>
      </c>
      <c r="MCX623" s="2" t="s">
        <v>943</v>
      </c>
      <c r="MCY623" s="2" t="s">
        <v>943</v>
      </c>
      <c r="MCZ623" s="2" t="s">
        <v>943</v>
      </c>
      <c r="MDA623" s="2" t="s">
        <v>943</v>
      </c>
      <c r="MDB623" s="2" t="s">
        <v>943</v>
      </c>
      <c r="MDC623" s="2" t="s">
        <v>943</v>
      </c>
      <c r="MDD623" s="2" t="s">
        <v>943</v>
      </c>
      <c r="MDE623" s="2" t="s">
        <v>943</v>
      </c>
      <c r="MDF623" s="2" t="s">
        <v>943</v>
      </c>
      <c r="MDG623" s="2" t="s">
        <v>943</v>
      </c>
      <c r="MDH623" s="2" t="s">
        <v>943</v>
      </c>
      <c r="MDI623" s="2" t="s">
        <v>943</v>
      </c>
      <c r="MDJ623" s="2" t="s">
        <v>943</v>
      </c>
      <c r="MDK623" s="2" t="s">
        <v>943</v>
      </c>
      <c r="MDL623" s="2" t="s">
        <v>943</v>
      </c>
      <c r="MDM623" s="2" t="s">
        <v>943</v>
      </c>
      <c r="MDN623" s="2" t="s">
        <v>943</v>
      </c>
      <c r="MDO623" s="2" t="s">
        <v>943</v>
      </c>
      <c r="MDP623" s="2" t="s">
        <v>943</v>
      </c>
      <c r="MDQ623" s="2" t="s">
        <v>943</v>
      </c>
      <c r="MDR623" s="2" t="s">
        <v>943</v>
      </c>
      <c r="MDS623" s="2" t="s">
        <v>943</v>
      </c>
      <c r="MDT623" s="2" t="s">
        <v>943</v>
      </c>
      <c r="MDU623" s="2" t="s">
        <v>943</v>
      </c>
      <c r="MDV623" s="2" t="s">
        <v>943</v>
      </c>
      <c r="MDW623" s="2" t="s">
        <v>943</v>
      </c>
      <c r="MDX623" s="2" t="s">
        <v>943</v>
      </c>
      <c r="MDY623" s="2" t="s">
        <v>943</v>
      </c>
      <c r="MDZ623" s="2" t="s">
        <v>943</v>
      </c>
      <c r="MEA623" s="2" t="s">
        <v>943</v>
      </c>
      <c r="MEB623" s="2" t="s">
        <v>943</v>
      </c>
      <c r="MEC623" s="2" t="s">
        <v>943</v>
      </c>
      <c r="MED623" s="2" t="s">
        <v>943</v>
      </c>
      <c r="MEE623" s="2" t="s">
        <v>943</v>
      </c>
      <c r="MEF623" s="2" t="s">
        <v>943</v>
      </c>
      <c r="MEG623" s="2" t="s">
        <v>943</v>
      </c>
      <c r="MEH623" s="2" t="s">
        <v>943</v>
      </c>
      <c r="MEI623" s="2" t="s">
        <v>943</v>
      </c>
      <c r="MEJ623" s="2" t="s">
        <v>943</v>
      </c>
      <c r="MEK623" s="2" t="s">
        <v>943</v>
      </c>
      <c r="MEL623" s="2" t="s">
        <v>943</v>
      </c>
      <c r="MEM623" s="2" t="s">
        <v>943</v>
      </c>
      <c r="MEN623" s="2" t="s">
        <v>943</v>
      </c>
      <c r="MEO623" s="2" t="s">
        <v>943</v>
      </c>
      <c r="MEP623" s="2" t="s">
        <v>943</v>
      </c>
      <c r="MEQ623" s="2" t="s">
        <v>943</v>
      </c>
      <c r="MER623" s="2" t="s">
        <v>943</v>
      </c>
      <c r="MES623" s="2" t="s">
        <v>943</v>
      </c>
      <c r="MET623" s="2" t="s">
        <v>943</v>
      </c>
      <c r="MEU623" s="2" t="s">
        <v>943</v>
      </c>
      <c r="MEV623" s="2" t="s">
        <v>943</v>
      </c>
      <c r="MEW623" s="2" t="s">
        <v>943</v>
      </c>
      <c r="MEX623" s="2" t="s">
        <v>943</v>
      </c>
      <c r="MEY623" s="2" t="s">
        <v>943</v>
      </c>
      <c r="MEZ623" s="2" t="s">
        <v>943</v>
      </c>
      <c r="MFA623" s="2" t="s">
        <v>943</v>
      </c>
      <c r="MFB623" s="2" t="s">
        <v>943</v>
      </c>
      <c r="MFC623" s="2" t="s">
        <v>943</v>
      </c>
      <c r="MFD623" s="2" t="s">
        <v>943</v>
      </c>
      <c r="MFE623" s="2" t="s">
        <v>943</v>
      </c>
      <c r="MFF623" s="2" t="s">
        <v>943</v>
      </c>
      <c r="MFG623" s="2" t="s">
        <v>943</v>
      </c>
      <c r="MFH623" s="2" t="s">
        <v>943</v>
      </c>
      <c r="MFI623" s="2" t="s">
        <v>943</v>
      </c>
      <c r="MFJ623" s="2" t="s">
        <v>943</v>
      </c>
      <c r="MFK623" s="2" t="s">
        <v>943</v>
      </c>
      <c r="MFL623" s="2" t="s">
        <v>943</v>
      </c>
      <c r="MFM623" s="2" t="s">
        <v>943</v>
      </c>
      <c r="MFN623" s="2" t="s">
        <v>943</v>
      </c>
      <c r="MFO623" s="2" t="s">
        <v>943</v>
      </c>
      <c r="MFP623" s="2" t="s">
        <v>943</v>
      </c>
      <c r="MFQ623" s="2" t="s">
        <v>943</v>
      </c>
      <c r="MFR623" s="2" t="s">
        <v>943</v>
      </c>
      <c r="MFS623" s="2" t="s">
        <v>943</v>
      </c>
      <c r="MFT623" s="2" t="s">
        <v>943</v>
      </c>
      <c r="MFU623" s="2" t="s">
        <v>943</v>
      </c>
      <c r="MFV623" s="2" t="s">
        <v>943</v>
      </c>
      <c r="MFW623" s="2" t="s">
        <v>943</v>
      </c>
      <c r="MFX623" s="2" t="s">
        <v>943</v>
      </c>
      <c r="MFY623" s="2" t="s">
        <v>943</v>
      </c>
      <c r="MFZ623" s="2" t="s">
        <v>943</v>
      </c>
      <c r="MGA623" s="2" t="s">
        <v>943</v>
      </c>
      <c r="MGB623" s="2" t="s">
        <v>943</v>
      </c>
      <c r="MGC623" s="2" t="s">
        <v>943</v>
      </c>
      <c r="MGD623" s="2" t="s">
        <v>943</v>
      </c>
      <c r="MGE623" s="2" t="s">
        <v>943</v>
      </c>
      <c r="MGF623" s="2" t="s">
        <v>943</v>
      </c>
      <c r="MGG623" s="2" t="s">
        <v>943</v>
      </c>
      <c r="MGH623" s="2" t="s">
        <v>943</v>
      </c>
      <c r="MGI623" s="2" t="s">
        <v>943</v>
      </c>
      <c r="MGJ623" s="2" t="s">
        <v>943</v>
      </c>
      <c r="MGK623" s="2" t="s">
        <v>943</v>
      </c>
      <c r="MGL623" s="2" t="s">
        <v>943</v>
      </c>
      <c r="MGM623" s="2" t="s">
        <v>943</v>
      </c>
      <c r="MGN623" s="2" t="s">
        <v>943</v>
      </c>
      <c r="MGO623" s="2" t="s">
        <v>943</v>
      </c>
      <c r="MGP623" s="2" t="s">
        <v>943</v>
      </c>
      <c r="MGQ623" s="2" t="s">
        <v>943</v>
      </c>
      <c r="MGR623" s="2" t="s">
        <v>943</v>
      </c>
      <c r="MGS623" s="2" t="s">
        <v>943</v>
      </c>
      <c r="MGT623" s="2" t="s">
        <v>943</v>
      </c>
      <c r="MGU623" s="2" t="s">
        <v>943</v>
      </c>
      <c r="MGV623" s="2" t="s">
        <v>943</v>
      </c>
      <c r="MGW623" s="2" t="s">
        <v>943</v>
      </c>
      <c r="MGX623" s="2" t="s">
        <v>943</v>
      </c>
      <c r="MGY623" s="2" t="s">
        <v>943</v>
      </c>
      <c r="MGZ623" s="2" t="s">
        <v>943</v>
      </c>
      <c r="MHA623" s="2" t="s">
        <v>943</v>
      </c>
      <c r="MHB623" s="2" t="s">
        <v>943</v>
      </c>
      <c r="MHC623" s="2" t="s">
        <v>943</v>
      </c>
      <c r="MHD623" s="2" t="s">
        <v>943</v>
      </c>
      <c r="MHE623" s="2" t="s">
        <v>943</v>
      </c>
      <c r="MHF623" s="2" t="s">
        <v>943</v>
      </c>
      <c r="MHG623" s="2" t="s">
        <v>943</v>
      </c>
      <c r="MHH623" s="2" t="s">
        <v>943</v>
      </c>
      <c r="MHI623" s="2" t="s">
        <v>943</v>
      </c>
      <c r="MHJ623" s="2" t="s">
        <v>943</v>
      </c>
      <c r="MHK623" s="2" t="s">
        <v>943</v>
      </c>
      <c r="MHL623" s="2" t="s">
        <v>943</v>
      </c>
      <c r="MHM623" s="2" t="s">
        <v>943</v>
      </c>
      <c r="MHN623" s="2" t="s">
        <v>943</v>
      </c>
      <c r="MHO623" s="2" t="s">
        <v>943</v>
      </c>
      <c r="MHP623" s="2" t="s">
        <v>943</v>
      </c>
      <c r="MHQ623" s="2" t="s">
        <v>943</v>
      </c>
      <c r="MHR623" s="2" t="s">
        <v>943</v>
      </c>
      <c r="MHS623" s="2" t="s">
        <v>943</v>
      </c>
      <c r="MHT623" s="2" t="s">
        <v>943</v>
      </c>
      <c r="MHU623" s="2" t="s">
        <v>943</v>
      </c>
      <c r="MHV623" s="2" t="s">
        <v>943</v>
      </c>
      <c r="MHW623" s="2" t="s">
        <v>943</v>
      </c>
      <c r="MHX623" s="2" t="s">
        <v>943</v>
      </c>
      <c r="MHY623" s="2" t="s">
        <v>943</v>
      </c>
      <c r="MHZ623" s="2" t="s">
        <v>943</v>
      </c>
      <c r="MIA623" s="2" t="s">
        <v>943</v>
      </c>
      <c r="MIB623" s="2" t="s">
        <v>943</v>
      </c>
      <c r="MIC623" s="2" t="s">
        <v>943</v>
      </c>
      <c r="MID623" s="2" t="s">
        <v>943</v>
      </c>
      <c r="MIE623" s="2" t="s">
        <v>943</v>
      </c>
      <c r="MIF623" s="2" t="s">
        <v>943</v>
      </c>
      <c r="MIG623" s="2" t="s">
        <v>943</v>
      </c>
      <c r="MIH623" s="2" t="s">
        <v>943</v>
      </c>
      <c r="MII623" s="2" t="s">
        <v>943</v>
      </c>
      <c r="MIJ623" s="2" t="s">
        <v>943</v>
      </c>
      <c r="MIK623" s="2" t="s">
        <v>943</v>
      </c>
      <c r="MIL623" s="2" t="s">
        <v>943</v>
      </c>
      <c r="MIM623" s="2" t="s">
        <v>943</v>
      </c>
      <c r="MIN623" s="2" t="s">
        <v>943</v>
      </c>
      <c r="MIO623" s="2" t="s">
        <v>943</v>
      </c>
      <c r="MIP623" s="2" t="s">
        <v>943</v>
      </c>
      <c r="MIQ623" s="2" t="s">
        <v>943</v>
      </c>
      <c r="MIR623" s="2" t="s">
        <v>943</v>
      </c>
      <c r="MIS623" s="2" t="s">
        <v>943</v>
      </c>
      <c r="MIT623" s="2" t="s">
        <v>943</v>
      </c>
      <c r="MIU623" s="2" t="s">
        <v>943</v>
      </c>
      <c r="MIV623" s="2" t="s">
        <v>943</v>
      </c>
      <c r="MIW623" s="2" t="s">
        <v>943</v>
      </c>
      <c r="MIX623" s="2" t="s">
        <v>943</v>
      </c>
      <c r="MIY623" s="2" t="s">
        <v>943</v>
      </c>
      <c r="MIZ623" s="2" t="s">
        <v>943</v>
      </c>
      <c r="MJA623" s="2" t="s">
        <v>943</v>
      </c>
      <c r="MJB623" s="2" t="s">
        <v>943</v>
      </c>
      <c r="MJC623" s="2" t="s">
        <v>943</v>
      </c>
      <c r="MJD623" s="2" t="s">
        <v>943</v>
      </c>
      <c r="MJE623" s="2" t="s">
        <v>943</v>
      </c>
      <c r="MJF623" s="2" t="s">
        <v>943</v>
      </c>
      <c r="MJG623" s="2" t="s">
        <v>943</v>
      </c>
      <c r="MJH623" s="2" t="s">
        <v>943</v>
      </c>
      <c r="MJI623" s="2" t="s">
        <v>943</v>
      </c>
      <c r="MJJ623" s="2" t="s">
        <v>943</v>
      </c>
      <c r="MJK623" s="2" t="s">
        <v>943</v>
      </c>
      <c r="MJL623" s="2" t="s">
        <v>943</v>
      </c>
      <c r="MJM623" s="2" t="s">
        <v>943</v>
      </c>
      <c r="MJN623" s="2" t="s">
        <v>943</v>
      </c>
      <c r="MJO623" s="2" t="s">
        <v>943</v>
      </c>
      <c r="MJP623" s="2" t="s">
        <v>943</v>
      </c>
      <c r="MJQ623" s="2" t="s">
        <v>943</v>
      </c>
      <c r="MJR623" s="2" t="s">
        <v>943</v>
      </c>
      <c r="MJS623" s="2" t="s">
        <v>943</v>
      </c>
      <c r="MJT623" s="2" t="s">
        <v>943</v>
      </c>
      <c r="MJU623" s="2" t="s">
        <v>943</v>
      </c>
      <c r="MJV623" s="2" t="s">
        <v>943</v>
      </c>
      <c r="MJW623" s="2" t="s">
        <v>943</v>
      </c>
      <c r="MJX623" s="2" t="s">
        <v>943</v>
      </c>
      <c r="MJY623" s="2" t="s">
        <v>943</v>
      </c>
      <c r="MJZ623" s="2" t="s">
        <v>943</v>
      </c>
      <c r="MKA623" s="2" t="s">
        <v>943</v>
      </c>
      <c r="MKB623" s="2" t="s">
        <v>943</v>
      </c>
      <c r="MKC623" s="2" t="s">
        <v>943</v>
      </c>
      <c r="MKD623" s="2" t="s">
        <v>943</v>
      </c>
      <c r="MKE623" s="2" t="s">
        <v>943</v>
      </c>
      <c r="MKF623" s="2" t="s">
        <v>943</v>
      </c>
      <c r="MKG623" s="2" t="s">
        <v>943</v>
      </c>
      <c r="MKH623" s="2" t="s">
        <v>943</v>
      </c>
      <c r="MKI623" s="2" t="s">
        <v>943</v>
      </c>
      <c r="MKJ623" s="2" t="s">
        <v>943</v>
      </c>
      <c r="MKK623" s="2" t="s">
        <v>943</v>
      </c>
      <c r="MKL623" s="2" t="s">
        <v>943</v>
      </c>
      <c r="MKM623" s="2" t="s">
        <v>943</v>
      </c>
      <c r="MKN623" s="2" t="s">
        <v>943</v>
      </c>
      <c r="MKO623" s="2" t="s">
        <v>943</v>
      </c>
      <c r="MKP623" s="2" t="s">
        <v>943</v>
      </c>
      <c r="MKQ623" s="2" t="s">
        <v>943</v>
      </c>
      <c r="MKR623" s="2" t="s">
        <v>943</v>
      </c>
      <c r="MKS623" s="2" t="s">
        <v>943</v>
      </c>
      <c r="MKT623" s="2" t="s">
        <v>943</v>
      </c>
      <c r="MKU623" s="2" t="s">
        <v>943</v>
      </c>
      <c r="MKV623" s="2" t="s">
        <v>943</v>
      </c>
      <c r="MKW623" s="2" t="s">
        <v>943</v>
      </c>
      <c r="MKX623" s="2" t="s">
        <v>943</v>
      </c>
      <c r="MKY623" s="2" t="s">
        <v>943</v>
      </c>
      <c r="MKZ623" s="2" t="s">
        <v>943</v>
      </c>
      <c r="MLA623" s="2" t="s">
        <v>943</v>
      </c>
      <c r="MLB623" s="2" t="s">
        <v>943</v>
      </c>
      <c r="MLC623" s="2" t="s">
        <v>943</v>
      </c>
      <c r="MLD623" s="2" t="s">
        <v>943</v>
      </c>
      <c r="MLE623" s="2" t="s">
        <v>943</v>
      </c>
      <c r="MLF623" s="2" t="s">
        <v>943</v>
      </c>
      <c r="MLG623" s="2" t="s">
        <v>943</v>
      </c>
      <c r="MLH623" s="2" t="s">
        <v>943</v>
      </c>
      <c r="MLI623" s="2" t="s">
        <v>943</v>
      </c>
      <c r="MLJ623" s="2" t="s">
        <v>943</v>
      </c>
      <c r="MLK623" s="2" t="s">
        <v>943</v>
      </c>
      <c r="MLL623" s="2" t="s">
        <v>943</v>
      </c>
      <c r="MLM623" s="2" t="s">
        <v>943</v>
      </c>
      <c r="MLN623" s="2" t="s">
        <v>943</v>
      </c>
      <c r="MLO623" s="2" t="s">
        <v>943</v>
      </c>
      <c r="MLP623" s="2" t="s">
        <v>943</v>
      </c>
      <c r="MLQ623" s="2" t="s">
        <v>943</v>
      </c>
      <c r="MLR623" s="2" t="s">
        <v>943</v>
      </c>
      <c r="MLS623" s="2" t="s">
        <v>943</v>
      </c>
      <c r="MLT623" s="2" t="s">
        <v>943</v>
      </c>
      <c r="MLU623" s="2" t="s">
        <v>943</v>
      </c>
      <c r="MLV623" s="2" t="s">
        <v>943</v>
      </c>
      <c r="MLW623" s="2" t="s">
        <v>943</v>
      </c>
      <c r="MLX623" s="2" t="s">
        <v>943</v>
      </c>
      <c r="MLY623" s="2" t="s">
        <v>943</v>
      </c>
      <c r="MLZ623" s="2" t="s">
        <v>943</v>
      </c>
      <c r="MMA623" s="2" t="s">
        <v>943</v>
      </c>
      <c r="MMB623" s="2" t="s">
        <v>943</v>
      </c>
      <c r="MMC623" s="2" t="s">
        <v>943</v>
      </c>
      <c r="MMD623" s="2" t="s">
        <v>943</v>
      </c>
      <c r="MME623" s="2" t="s">
        <v>943</v>
      </c>
      <c r="MMF623" s="2" t="s">
        <v>943</v>
      </c>
      <c r="MMG623" s="2" t="s">
        <v>943</v>
      </c>
      <c r="MMH623" s="2" t="s">
        <v>943</v>
      </c>
      <c r="MMI623" s="2" t="s">
        <v>943</v>
      </c>
      <c r="MMJ623" s="2" t="s">
        <v>943</v>
      </c>
      <c r="MMK623" s="2" t="s">
        <v>943</v>
      </c>
      <c r="MML623" s="2" t="s">
        <v>943</v>
      </c>
      <c r="MMM623" s="2" t="s">
        <v>943</v>
      </c>
      <c r="MMN623" s="2" t="s">
        <v>943</v>
      </c>
      <c r="MMO623" s="2" t="s">
        <v>943</v>
      </c>
      <c r="MMP623" s="2" t="s">
        <v>943</v>
      </c>
      <c r="MMQ623" s="2" t="s">
        <v>943</v>
      </c>
      <c r="MMR623" s="2" t="s">
        <v>943</v>
      </c>
      <c r="MMS623" s="2" t="s">
        <v>943</v>
      </c>
      <c r="MMT623" s="2" t="s">
        <v>943</v>
      </c>
      <c r="MMU623" s="2" t="s">
        <v>943</v>
      </c>
      <c r="MMV623" s="2" t="s">
        <v>943</v>
      </c>
      <c r="MMW623" s="2" t="s">
        <v>943</v>
      </c>
      <c r="MMX623" s="2" t="s">
        <v>943</v>
      </c>
      <c r="MMY623" s="2" t="s">
        <v>943</v>
      </c>
      <c r="MMZ623" s="2" t="s">
        <v>943</v>
      </c>
      <c r="MNA623" s="2" t="s">
        <v>943</v>
      </c>
      <c r="MNB623" s="2" t="s">
        <v>943</v>
      </c>
      <c r="MNC623" s="2" t="s">
        <v>943</v>
      </c>
      <c r="MND623" s="2" t="s">
        <v>943</v>
      </c>
      <c r="MNE623" s="2" t="s">
        <v>943</v>
      </c>
      <c r="MNF623" s="2" t="s">
        <v>943</v>
      </c>
      <c r="MNG623" s="2" t="s">
        <v>943</v>
      </c>
      <c r="MNH623" s="2" t="s">
        <v>943</v>
      </c>
      <c r="MNI623" s="2" t="s">
        <v>943</v>
      </c>
      <c r="MNJ623" s="2" t="s">
        <v>943</v>
      </c>
      <c r="MNK623" s="2" t="s">
        <v>943</v>
      </c>
      <c r="MNL623" s="2" t="s">
        <v>943</v>
      </c>
      <c r="MNM623" s="2" t="s">
        <v>943</v>
      </c>
      <c r="MNN623" s="2" t="s">
        <v>943</v>
      </c>
      <c r="MNO623" s="2" t="s">
        <v>943</v>
      </c>
      <c r="MNP623" s="2" t="s">
        <v>943</v>
      </c>
      <c r="MNQ623" s="2" t="s">
        <v>943</v>
      </c>
      <c r="MNR623" s="2" t="s">
        <v>943</v>
      </c>
      <c r="MNS623" s="2" t="s">
        <v>943</v>
      </c>
      <c r="MNT623" s="2" t="s">
        <v>943</v>
      </c>
      <c r="MNU623" s="2" t="s">
        <v>943</v>
      </c>
      <c r="MNV623" s="2" t="s">
        <v>943</v>
      </c>
      <c r="MNW623" s="2" t="s">
        <v>943</v>
      </c>
      <c r="MNX623" s="2" t="s">
        <v>943</v>
      </c>
      <c r="MNY623" s="2" t="s">
        <v>943</v>
      </c>
      <c r="MNZ623" s="2" t="s">
        <v>943</v>
      </c>
      <c r="MOA623" s="2" t="s">
        <v>943</v>
      </c>
      <c r="MOB623" s="2" t="s">
        <v>943</v>
      </c>
      <c r="MOC623" s="2" t="s">
        <v>943</v>
      </c>
      <c r="MOD623" s="2" t="s">
        <v>943</v>
      </c>
      <c r="MOE623" s="2" t="s">
        <v>943</v>
      </c>
      <c r="MOF623" s="2" t="s">
        <v>943</v>
      </c>
      <c r="MOG623" s="2" t="s">
        <v>943</v>
      </c>
      <c r="MOH623" s="2" t="s">
        <v>943</v>
      </c>
      <c r="MOI623" s="2" t="s">
        <v>943</v>
      </c>
      <c r="MOJ623" s="2" t="s">
        <v>943</v>
      </c>
      <c r="MOK623" s="2" t="s">
        <v>943</v>
      </c>
      <c r="MOL623" s="2" t="s">
        <v>943</v>
      </c>
      <c r="MOM623" s="2" t="s">
        <v>943</v>
      </c>
      <c r="MON623" s="2" t="s">
        <v>943</v>
      </c>
      <c r="MOO623" s="2" t="s">
        <v>943</v>
      </c>
      <c r="MOP623" s="2" t="s">
        <v>943</v>
      </c>
      <c r="MOQ623" s="2" t="s">
        <v>943</v>
      </c>
      <c r="MOR623" s="2" t="s">
        <v>943</v>
      </c>
      <c r="MOS623" s="2" t="s">
        <v>943</v>
      </c>
      <c r="MOT623" s="2" t="s">
        <v>943</v>
      </c>
      <c r="MOU623" s="2" t="s">
        <v>943</v>
      </c>
      <c r="MOV623" s="2" t="s">
        <v>943</v>
      </c>
      <c r="MOW623" s="2" t="s">
        <v>943</v>
      </c>
      <c r="MOX623" s="2" t="s">
        <v>943</v>
      </c>
      <c r="MOY623" s="2" t="s">
        <v>943</v>
      </c>
      <c r="MOZ623" s="2" t="s">
        <v>943</v>
      </c>
      <c r="MPA623" s="2" t="s">
        <v>943</v>
      </c>
      <c r="MPB623" s="2" t="s">
        <v>943</v>
      </c>
      <c r="MPC623" s="2" t="s">
        <v>943</v>
      </c>
      <c r="MPD623" s="2" t="s">
        <v>943</v>
      </c>
      <c r="MPE623" s="2" t="s">
        <v>943</v>
      </c>
      <c r="MPF623" s="2" t="s">
        <v>943</v>
      </c>
      <c r="MPG623" s="2" t="s">
        <v>943</v>
      </c>
      <c r="MPH623" s="2" t="s">
        <v>943</v>
      </c>
      <c r="MPI623" s="2" t="s">
        <v>943</v>
      </c>
      <c r="MPJ623" s="2" t="s">
        <v>943</v>
      </c>
      <c r="MPK623" s="2" t="s">
        <v>943</v>
      </c>
      <c r="MPL623" s="2" t="s">
        <v>943</v>
      </c>
      <c r="MPM623" s="2" t="s">
        <v>943</v>
      </c>
      <c r="MPN623" s="2" t="s">
        <v>943</v>
      </c>
      <c r="MPO623" s="2" t="s">
        <v>943</v>
      </c>
      <c r="MPP623" s="2" t="s">
        <v>943</v>
      </c>
      <c r="MPQ623" s="2" t="s">
        <v>943</v>
      </c>
      <c r="MPR623" s="2" t="s">
        <v>943</v>
      </c>
      <c r="MPS623" s="2" t="s">
        <v>943</v>
      </c>
      <c r="MPT623" s="2" t="s">
        <v>943</v>
      </c>
      <c r="MPU623" s="2" t="s">
        <v>943</v>
      </c>
      <c r="MPV623" s="2" t="s">
        <v>943</v>
      </c>
      <c r="MPW623" s="2" t="s">
        <v>943</v>
      </c>
      <c r="MPX623" s="2" t="s">
        <v>943</v>
      </c>
      <c r="MPY623" s="2" t="s">
        <v>943</v>
      </c>
      <c r="MPZ623" s="2" t="s">
        <v>943</v>
      </c>
      <c r="MQA623" s="2" t="s">
        <v>943</v>
      </c>
      <c r="MQB623" s="2" t="s">
        <v>943</v>
      </c>
      <c r="MQC623" s="2" t="s">
        <v>943</v>
      </c>
      <c r="MQD623" s="2" t="s">
        <v>943</v>
      </c>
      <c r="MQE623" s="2" t="s">
        <v>943</v>
      </c>
      <c r="MQF623" s="2" t="s">
        <v>943</v>
      </c>
      <c r="MQG623" s="2" t="s">
        <v>943</v>
      </c>
      <c r="MQH623" s="2" t="s">
        <v>943</v>
      </c>
      <c r="MQI623" s="2" t="s">
        <v>943</v>
      </c>
      <c r="MQJ623" s="2" t="s">
        <v>943</v>
      </c>
      <c r="MQK623" s="2" t="s">
        <v>943</v>
      </c>
      <c r="MQL623" s="2" t="s">
        <v>943</v>
      </c>
      <c r="MQM623" s="2" t="s">
        <v>943</v>
      </c>
      <c r="MQN623" s="2" t="s">
        <v>943</v>
      </c>
      <c r="MQO623" s="2" t="s">
        <v>943</v>
      </c>
      <c r="MQP623" s="2" t="s">
        <v>943</v>
      </c>
      <c r="MQQ623" s="2" t="s">
        <v>943</v>
      </c>
      <c r="MQR623" s="2" t="s">
        <v>943</v>
      </c>
      <c r="MQS623" s="2" t="s">
        <v>943</v>
      </c>
      <c r="MQT623" s="2" t="s">
        <v>943</v>
      </c>
      <c r="MQU623" s="2" t="s">
        <v>943</v>
      </c>
      <c r="MQV623" s="2" t="s">
        <v>943</v>
      </c>
      <c r="MQW623" s="2" t="s">
        <v>943</v>
      </c>
      <c r="MQX623" s="2" t="s">
        <v>943</v>
      </c>
      <c r="MQY623" s="2" t="s">
        <v>943</v>
      </c>
      <c r="MQZ623" s="2" t="s">
        <v>943</v>
      </c>
      <c r="MRA623" s="2" t="s">
        <v>943</v>
      </c>
      <c r="MRB623" s="2" t="s">
        <v>943</v>
      </c>
      <c r="MRC623" s="2" t="s">
        <v>943</v>
      </c>
      <c r="MRD623" s="2" t="s">
        <v>943</v>
      </c>
      <c r="MRE623" s="2" t="s">
        <v>943</v>
      </c>
      <c r="MRF623" s="2" t="s">
        <v>943</v>
      </c>
      <c r="MRG623" s="2" t="s">
        <v>943</v>
      </c>
      <c r="MRH623" s="2" t="s">
        <v>943</v>
      </c>
      <c r="MRI623" s="2" t="s">
        <v>943</v>
      </c>
      <c r="MRJ623" s="2" t="s">
        <v>943</v>
      </c>
      <c r="MRK623" s="2" t="s">
        <v>943</v>
      </c>
      <c r="MRL623" s="2" t="s">
        <v>943</v>
      </c>
      <c r="MRM623" s="2" t="s">
        <v>943</v>
      </c>
      <c r="MRN623" s="2" t="s">
        <v>943</v>
      </c>
      <c r="MRO623" s="2" t="s">
        <v>943</v>
      </c>
      <c r="MRP623" s="2" t="s">
        <v>943</v>
      </c>
      <c r="MRQ623" s="2" t="s">
        <v>943</v>
      </c>
      <c r="MRR623" s="2" t="s">
        <v>943</v>
      </c>
      <c r="MRS623" s="2" t="s">
        <v>943</v>
      </c>
      <c r="MRT623" s="2" t="s">
        <v>943</v>
      </c>
      <c r="MRU623" s="2" t="s">
        <v>943</v>
      </c>
      <c r="MRV623" s="2" t="s">
        <v>943</v>
      </c>
      <c r="MRW623" s="2" t="s">
        <v>943</v>
      </c>
      <c r="MRX623" s="2" t="s">
        <v>943</v>
      </c>
      <c r="MRY623" s="2" t="s">
        <v>943</v>
      </c>
      <c r="MRZ623" s="2" t="s">
        <v>943</v>
      </c>
      <c r="MSA623" s="2" t="s">
        <v>943</v>
      </c>
      <c r="MSB623" s="2" t="s">
        <v>943</v>
      </c>
      <c r="MSC623" s="2" t="s">
        <v>943</v>
      </c>
      <c r="MSD623" s="2" t="s">
        <v>943</v>
      </c>
      <c r="MSE623" s="2" t="s">
        <v>943</v>
      </c>
      <c r="MSF623" s="2" t="s">
        <v>943</v>
      </c>
      <c r="MSG623" s="2" t="s">
        <v>943</v>
      </c>
      <c r="MSH623" s="2" t="s">
        <v>943</v>
      </c>
      <c r="MSI623" s="2" t="s">
        <v>943</v>
      </c>
      <c r="MSJ623" s="2" t="s">
        <v>943</v>
      </c>
      <c r="MSK623" s="2" t="s">
        <v>943</v>
      </c>
      <c r="MSL623" s="2" t="s">
        <v>943</v>
      </c>
      <c r="MSM623" s="2" t="s">
        <v>943</v>
      </c>
      <c r="MSN623" s="2" t="s">
        <v>943</v>
      </c>
      <c r="MSO623" s="2" t="s">
        <v>943</v>
      </c>
      <c r="MSP623" s="2" t="s">
        <v>943</v>
      </c>
      <c r="MSQ623" s="2" t="s">
        <v>943</v>
      </c>
      <c r="MSR623" s="2" t="s">
        <v>943</v>
      </c>
      <c r="MSS623" s="2" t="s">
        <v>943</v>
      </c>
      <c r="MST623" s="2" t="s">
        <v>943</v>
      </c>
      <c r="MSU623" s="2" t="s">
        <v>943</v>
      </c>
      <c r="MSV623" s="2" t="s">
        <v>943</v>
      </c>
      <c r="MSW623" s="2" t="s">
        <v>943</v>
      </c>
      <c r="MSX623" s="2" t="s">
        <v>943</v>
      </c>
      <c r="MSY623" s="2" t="s">
        <v>943</v>
      </c>
      <c r="MSZ623" s="2" t="s">
        <v>943</v>
      </c>
      <c r="MTA623" s="2" t="s">
        <v>943</v>
      </c>
      <c r="MTB623" s="2" t="s">
        <v>943</v>
      </c>
      <c r="MTC623" s="2" t="s">
        <v>943</v>
      </c>
      <c r="MTD623" s="2" t="s">
        <v>943</v>
      </c>
      <c r="MTE623" s="2" t="s">
        <v>943</v>
      </c>
      <c r="MTF623" s="2" t="s">
        <v>943</v>
      </c>
      <c r="MTG623" s="2" t="s">
        <v>943</v>
      </c>
      <c r="MTH623" s="2" t="s">
        <v>943</v>
      </c>
      <c r="MTI623" s="2" t="s">
        <v>943</v>
      </c>
      <c r="MTJ623" s="2" t="s">
        <v>943</v>
      </c>
      <c r="MTK623" s="2" t="s">
        <v>943</v>
      </c>
      <c r="MTL623" s="2" t="s">
        <v>943</v>
      </c>
      <c r="MTM623" s="2" t="s">
        <v>943</v>
      </c>
      <c r="MTN623" s="2" t="s">
        <v>943</v>
      </c>
      <c r="MTO623" s="2" t="s">
        <v>943</v>
      </c>
      <c r="MTP623" s="2" t="s">
        <v>943</v>
      </c>
      <c r="MTQ623" s="2" t="s">
        <v>943</v>
      </c>
      <c r="MTR623" s="2" t="s">
        <v>943</v>
      </c>
      <c r="MTS623" s="2" t="s">
        <v>943</v>
      </c>
      <c r="MTT623" s="2" t="s">
        <v>943</v>
      </c>
      <c r="MTU623" s="2" t="s">
        <v>943</v>
      </c>
      <c r="MTV623" s="2" t="s">
        <v>943</v>
      </c>
      <c r="MTW623" s="2" t="s">
        <v>943</v>
      </c>
      <c r="MTX623" s="2" t="s">
        <v>943</v>
      </c>
      <c r="MTY623" s="2" t="s">
        <v>943</v>
      </c>
      <c r="MTZ623" s="2" t="s">
        <v>943</v>
      </c>
      <c r="MUA623" s="2" t="s">
        <v>943</v>
      </c>
      <c r="MUB623" s="2" t="s">
        <v>943</v>
      </c>
      <c r="MUC623" s="2" t="s">
        <v>943</v>
      </c>
      <c r="MUD623" s="2" t="s">
        <v>943</v>
      </c>
      <c r="MUE623" s="2" t="s">
        <v>943</v>
      </c>
      <c r="MUF623" s="2" t="s">
        <v>943</v>
      </c>
      <c r="MUG623" s="2" t="s">
        <v>943</v>
      </c>
      <c r="MUH623" s="2" t="s">
        <v>943</v>
      </c>
      <c r="MUI623" s="2" t="s">
        <v>943</v>
      </c>
      <c r="MUJ623" s="2" t="s">
        <v>943</v>
      </c>
      <c r="MUK623" s="2" t="s">
        <v>943</v>
      </c>
      <c r="MUL623" s="2" t="s">
        <v>943</v>
      </c>
      <c r="MUM623" s="2" t="s">
        <v>943</v>
      </c>
      <c r="MUN623" s="2" t="s">
        <v>943</v>
      </c>
      <c r="MUO623" s="2" t="s">
        <v>943</v>
      </c>
      <c r="MUP623" s="2" t="s">
        <v>943</v>
      </c>
      <c r="MUQ623" s="2" t="s">
        <v>943</v>
      </c>
      <c r="MUR623" s="2" t="s">
        <v>943</v>
      </c>
      <c r="MUS623" s="2" t="s">
        <v>943</v>
      </c>
      <c r="MUT623" s="2" t="s">
        <v>943</v>
      </c>
      <c r="MUU623" s="2" t="s">
        <v>943</v>
      </c>
      <c r="MUV623" s="2" t="s">
        <v>943</v>
      </c>
      <c r="MUW623" s="2" t="s">
        <v>943</v>
      </c>
      <c r="MUX623" s="2" t="s">
        <v>943</v>
      </c>
      <c r="MUY623" s="2" t="s">
        <v>943</v>
      </c>
      <c r="MUZ623" s="2" t="s">
        <v>943</v>
      </c>
      <c r="MVA623" s="2" t="s">
        <v>943</v>
      </c>
      <c r="MVB623" s="2" t="s">
        <v>943</v>
      </c>
      <c r="MVC623" s="2" t="s">
        <v>943</v>
      </c>
      <c r="MVD623" s="2" t="s">
        <v>943</v>
      </c>
      <c r="MVE623" s="2" t="s">
        <v>943</v>
      </c>
      <c r="MVF623" s="2" t="s">
        <v>943</v>
      </c>
      <c r="MVG623" s="2" t="s">
        <v>943</v>
      </c>
      <c r="MVH623" s="2" t="s">
        <v>943</v>
      </c>
      <c r="MVI623" s="2" t="s">
        <v>943</v>
      </c>
      <c r="MVJ623" s="2" t="s">
        <v>943</v>
      </c>
      <c r="MVK623" s="2" t="s">
        <v>943</v>
      </c>
      <c r="MVL623" s="2" t="s">
        <v>943</v>
      </c>
      <c r="MVM623" s="2" t="s">
        <v>943</v>
      </c>
      <c r="MVN623" s="2" t="s">
        <v>943</v>
      </c>
      <c r="MVO623" s="2" t="s">
        <v>943</v>
      </c>
      <c r="MVP623" s="2" t="s">
        <v>943</v>
      </c>
      <c r="MVQ623" s="2" t="s">
        <v>943</v>
      </c>
      <c r="MVR623" s="2" t="s">
        <v>943</v>
      </c>
      <c r="MVS623" s="2" t="s">
        <v>943</v>
      </c>
      <c r="MVT623" s="2" t="s">
        <v>943</v>
      </c>
      <c r="MVU623" s="2" t="s">
        <v>943</v>
      </c>
      <c r="MVV623" s="2" t="s">
        <v>943</v>
      </c>
      <c r="MVW623" s="2" t="s">
        <v>943</v>
      </c>
      <c r="MVX623" s="2" t="s">
        <v>943</v>
      </c>
      <c r="MVY623" s="2" t="s">
        <v>943</v>
      </c>
      <c r="MVZ623" s="2" t="s">
        <v>943</v>
      </c>
      <c r="MWA623" s="2" t="s">
        <v>943</v>
      </c>
      <c r="MWB623" s="2" t="s">
        <v>943</v>
      </c>
      <c r="MWC623" s="2" t="s">
        <v>943</v>
      </c>
      <c r="MWD623" s="2" t="s">
        <v>943</v>
      </c>
      <c r="MWE623" s="2" t="s">
        <v>943</v>
      </c>
      <c r="MWF623" s="2" t="s">
        <v>943</v>
      </c>
      <c r="MWG623" s="2" t="s">
        <v>943</v>
      </c>
      <c r="MWH623" s="2" t="s">
        <v>943</v>
      </c>
      <c r="MWI623" s="2" t="s">
        <v>943</v>
      </c>
      <c r="MWJ623" s="2" t="s">
        <v>943</v>
      </c>
      <c r="MWK623" s="2" t="s">
        <v>943</v>
      </c>
      <c r="MWL623" s="2" t="s">
        <v>943</v>
      </c>
      <c r="MWM623" s="2" t="s">
        <v>943</v>
      </c>
      <c r="MWN623" s="2" t="s">
        <v>943</v>
      </c>
      <c r="MWO623" s="2" t="s">
        <v>943</v>
      </c>
      <c r="MWP623" s="2" t="s">
        <v>943</v>
      </c>
      <c r="MWQ623" s="2" t="s">
        <v>943</v>
      </c>
      <c r="MWR623" s="2" t="s">
        <v>943</v>
      </c>
      <c r="MWS623" s="2" t="s">
        <v>943</v>
      </c>
      <c r="MWT623" s="2" t="s">
        <v>943</v>
      </c>
      <c r="MWU623" s="2" t="s">
        <v>943</v>
      </c>
      <c r="MWV623" s="2" t="s">
        <v>943</v>
      </c>
      <c r="MWW623" s="2" t="s">
        <v>943</v>
      </c>
      <c r="MWX623" s="2" t="s">
        <v>943</v>
      </c>
      <c r="MWY623" s="2" t="s">
        <v>943</v>
      </c>
      <c r="MWZ623" s="2" t="s">
        <v>943</v>
      </c>
      <c r="MXA623" s="2" t="s">
        <v>943</v>
      </c>
      <c r="MXB623" s="2" t="s">
        <v>943</v>
      </c>
      <c r="MXC623" s="2" t="s">
        <v>943</v>
      </c>
      <c r="MXD623" s="2" t="s">
        <v>943</v>
      </c>
      <c r="MXE623" s="2" t="s">
        <v>943</v>
      </c>
      <c r="MXF623" s="2" t="s">
        <v>943</v>
      </c>
      <c r="MXG623" s="2" t="s">
        <v>943</v>
      </c>
      <c r="MXH623" s="2" t="s">
        <v>943</v>
      </c>
      <c r="MXI623" s="2" t="s">
        <v>943</v>
      </c>
      <c r="MXJ623" s="2" t="s">
        <v>943</v>
      </c>
      <c r="MXK623" s="2" t="s">
        <v>943</v>
      </c>
      <c r="MXL623" s="2" t="s">
        <v>943</v>
      </c>
      <c r="MXM623" s="2" t="s">
        <v>943</v>
      </c>
      <c r="MXN623" s="2" t="s">
        <v>943</v>
      </c>
      <c r="MXO623" s="2" t="s">
        <v>943</v>
      </c>
      <c r="MXP623" s="2" t="s">
        <v>943</v>
      </c>
      <c r="MXQ623" s="2" t="s">
        <v>943</v>
      </c>
      <c r="MXR623" s="2" t="s">
        <v>943</v>
      </c>
      <c r="MXS623" s="2" t="s">
        <v>943</v>
      </c>
      <c r="MXT623" s="2" t="s">
        <v>943</v>
      </c>
      <c r="MXU623" s="2" t="s">
        <v>943</v>
      </c>
      <c r="MXV623" s="2" t="s">
        <v>943</v>
      </c>
      <c r="MXW623" s="2" t="s">
        <v>943</v>
      </c>
      <c r="MXX623" s="2" t="s">
        <v>943</v>
      </c>
      <c r="MXY623" s="2" t="s">
        <v>943</v>
      </c>
      <c r="MXZ623" s="2" t="s">
        <v>943</v>
      </c>
      <c r="MYA623" s="2" t="s">
        <v>943</v>
      </c>
      <c r="MYB623" s="2" t="s">
        <v>943</v>
      </c>
      <c r="MYC623" s="2" t="s">
        <v>943</v>
      </c>
      <c r="MYD623" s="2" t="s">
        <v>943</v>
      </c>
      <c r="MYE623" s="2" t="s">
        <v>943</v>
      </c>
      <c r="MYF623" s="2" t="s">
        <v>943</v>
      </c>
      <c r="MYG623" s="2" t="s">
        <v>943</v>
      </c>
      <c r="MYH623" s="2" t="s">
        <v>943</v>
      </c>
      <c r="MYI623" s="2" t="s">
        <v>943</v>
      </c>
      <c r="MYJ623" s="2" t="s">
        <v>943</v>
      </c>
      <c r="MYK623" s="2" t="s">
        <v>943</v>
      </c>
      <c r="MYL623" s="2" t="s">
        <v>943</v>
      </c>
      <c r="MYM623" s="2" t="s">
        <v>943</v>
      </c>
      <c r="MYN623" s="2" t="s">
        <v>943</v>
      </c>
      <c r="MYO623" s="2" t="s">
        <v>943</v>
      </c>
      <c r="MYP623" s="2" t="s">
        <v>943</v>
      </c>
      <c r="MYQ623" s="2" t="s">
        <v>943</v>
      </c>
      <c r="MYR623" s="2" t="s">
        <v>943</v>
      </c>
      <c r="MYS623" s="2" t="s">
        <v>943</v>
      </c>
      <c r="MYT623" s="2" t="s">
        <v>943</v>
      </c>
      <c r="MYU623" s="2" t="s">
        <v>943</v>
      </c>
      <c r="MYV623" s="2" t="s">
        <v>943</v>
      </c>
      <c r="MYW623" s="2" t="s">
        <v>943</v>
      </c>
      <c r="MYX623" s="2" t="s">
        <v>943</v>
      </c>
      <c r="MYY623" s="2" t="s">
        <v>943</v>
      </c>
      <c r="MYZ623" s="2" t="s">
        <v>943</v>
      </c>
      <c r="MZA623" s="2" t="s">
        <v>943</v>
      </c>
      <c r="MZB623" s="2" t="s">
        <v>943</v>
      </c>
      <c r="MZC623" s="2" t="s">
        <v>943</v>
      </c>
      <c r="MZD623" s="2" t="s">
        <v>943</v>
      </c>
      <c r="MZE623" s="2" t="s">
        <v>943</v>
      </c>
      <c r="MZF623" s="2" t="s">
        <v>943</v>
      </c>
      <c r="MZG623" s="2" t="s">
        <v>943</v>
      </c>
      <c r="MZH623" s="2" t="s">
        <v>943</v>
      </c>
      <c r="MZI623" s="2" t="s">
        <v>943</v>
      </c>
      <c r="MZJ623" s="2" t="s">
        <v>943</v>
      </c>
      <c r="MZK623" s="2" t="s">
        <v>943</v>
      </c>
      <c r="MZL623" s="2" t="s">
        <v>943</v>
      </c>
      <c r="MZM623" s="2" t="s">
        <v>943</v>
      </c>
      <c r="MZN623" s="2" t="s">
        <v>943</v>
      </c>
      <c r="MZO623" s="2" t="s">
        <v>943</v>
      </c>
      <c r="MZP623" s="2" t="s">
        <v>943</v>
      </c>
      <c r="MZQ623" s="2" t="s">
        <v>943</v>
      </c>
      <c r="MZR623" s="2" t="s">
        <v>943</v>
      </c>
      <c r="MZS623" s="2" t="s">
        <v>943</v>
      </c>
      <c r="MZT623" s="2" t="s">
        <v>943</v>
      </c>
      <c r="MZU623" s="2" t="s">
        <v>943</v>
      </c>
      <c r="MZV623" s="2" t="s">
        <v>943</v>
      </c>
      <c r="MZW623" s="2" t="s">
        <v>943</v>
      </c>
      <c r="MZX623" s="2" t="s">
        <v>943</v>
      </c>
      <c r="MZY623" s="2" t="s">
        <v>943</v>
      </c>
      <c r="MZZ623" s="2" t="s">
        <v>943</v>
      </c>
      <c r="NAA623" s="2" t="s">
        <v>943</v>
      </c>
      <c r="NAB623" s="2" t="s">
        <v>943</v>
      </c>
      <c r="NAC623" s="2" t="s">
        <v>943</v>
      </c>
      <c r="NAD623" s="2" t="s">
        <v>943</v>
      </c>
      <c r="NAE623" s="2" t="s">
        <v>943</v>
      </c>
      <c r="NAF623" s="2" t="s">
        <v>943</v>
      </c>
      <c r="NAG623" s="2" t="s">
        <v>943</v>
      </c>
      <c r="NAH623" s="2" t="s">
        <v>943</v>
      </c>
      <c r="NAI623" s="2" t="s">
        <v>943</v>
      </c>
      <c r="NAJ623" s="2" t="s">
        <v>943</v>
      </c>
      <c r="NAK623" s="2" t="s">
        <v>943</v>
      </c>
      <c r="NAL623" s="2" t="s">
        <v>943</v>
      </c>
      <c r="NAM623" s="2" t="s">
        <v>943</v>
      </c>
      <c r="NAN623" s="2" t="s">
        <v>943</v>
      </c>
      <c r="NAO623" s="2" t="s">
        <v>943</v>
      </c>
      <c r="NAP623" s="2" t="s">
        <v>943</v>
      </c>
      <c r="NAQ623" s="2" t="s">
        <v>943</v>
      </c>
      <c r="NAR623" s="2" t="s">
        <v>943</v>
      </c>
      <c r="NAS623" s="2" t="s">
        <v>943</v>
      </c>
      <c r="NAT623" s="2" t="s">
        <v>943</v>
      </c>
      <c r="NAU623" s="2" t="s">
        <v>943</v>
      </c>
      <c r="NAV623" s="2" t="s">
        <v>943</v>
      </c>
      <c r="NAW623" s="2" t="s">
        <v>943</v>
      </c>
      <c r="NAX623" s="2" t="s">
        <v>943</v>
      </c>
      <c r="NAY623" s="2" t="s">
        <v>943</v>
      </c>
      <c r="NAZ623" s="2" t="s">
        <v>943</v>
      </c>
      <c r="NBA623" s="2" t="s">
        <v>943</v>
      </c>
      <c r="NBB623" s="2" t="s">
        <v>943</v>
      </c>
      <c r="NBC623" s="2" t="s">
        <v>943</v>
      </c>
      <c r="NBD623" s="2" t="s">
        <v>943</v>
      </c>
      <c r="NBE623" s="2" t="s">
        <v>943</v>
      </c>
      <c r="NBF623" s="2" t="s">
        <v>943</v>
      </c>
      <c r="NBG623" s="2" t="s">
        <v>943</v>
      </c>
      <c r="NBH623" s="2" t="s">
        <v>943</v>
      </c>
      <c r="NBI623" s="2" t="s">
        <v>943</v>
      </c>
      <c r="NBJ623" s="2" t="s">
        <v>943</v>
      </c>
      <c r="NBK623" s="2" t="s">
        <v>943</v>
      </c>
      <c r="NBL623" s="2" t="s">
        <v>943</v>
      </c>
      <c r="NBM623" s="2" t="s">
        <v>943</v>
      </c>
      <c r="NBN623" s="2" t="s">
        <v>943</v>
      </c>
      <c r="NBO623" s="2" t="s">
        <v>943</v>
      </c>
      <c r="NBP623" s="2" t="s">
        <v>943</v>
      </c>
      <c r="NBQ623" s="2" t="s">
        <v>943</v>
      </c>
      <c r="NBR623" s="2" t="s">
        <v>943</v>
      </c>
      <c r="NBS623" s="2" t="s">
        <v>943</v>
      </c>
      <c r="NBT623" s="2" t="s">
        <v>943</v>
      </c>
      <c r="NBU623" s="2" t="s">
        <v>943</v>
      </c>
      <c r="NBV623" s="2" t="s">
        <v>943</v>
      </c>
      <c r="NBW623" s="2" t="s">
        <v>943</v>
      </c>
      <c r="NBX623" s="2" t="s">
        <v>943</v>
      </c>
      <c r="NBY623" s="2" t="s">
        <v>943</v>
      </c>
      <c r="NBZ623" s="2" t="s">
        <v>943</v>
      </c>
      <c r="NCA623" s="2" t="s">
        <v>943</v>
      </c>
      <c r="NCB623" s="2" t="s">
        <v>943</v>
      </c>
      <c r="NCC623" s="2" t="s">
        <v>943</v>
      </c>
      <c r="NCD623" s="2" t="s">
        <v>943</v>
      </c>
      <c r="NCE623" s="2" t="s">
        <v>943</v>
      </c>
      <c r="NCF623" s="2" t="s">
        <v>943</v>
      </c>
      <c r="NCG623" s="2" t="s">
        <v>943</v>
      </c>
      <c r="NCH623" s="2" t="s">
        <v>943</v>
      </c>
      <c r="NCI623" s="2" t="s">
        <v>943</v>
      </c>
      <c r="NCJ623" s="2" t="s">
        <v>943</v>
      </c>
      <c r="NCK623" s="2" t="s">
        <v>943</v>
      </c>
      <c r="NCL623" s="2" t="s">
        <v>943</v>
      </c>
      <c r="NCM623" s="2" t="s">
        <v>943</v>
      </c>
      <c r="NCN623" s="2" t="s">
        <v>943</v>
      </c>
      <c r="NCO623" s="2" t="s">
        <v>943</v>
      </c>
      <c r="NCP623" s="2" t="s">
        <v>943</v>
      </c>
      <c r="NCQ623" s="2" t="s">
        <v>943</v>
      </c>
      <c r="NCR623" s="2" t="s">
        <v>943</v>
      </c>
      <c r="NCS623" s="2" t="s">
        <v>943</v>
      </c>
      <c r="NCT623" s="2" t="s">
        <v>943</v>
      </c>
      <c r="NCU623" s="2" t="s">
        <v>943</v>
      </c>
      <c r="NCV623" s="2" t="s">
        <v>943</v>
      </c>
      <c r="NCW623" s="2" t="s">
        <v>943</v>
      </c>
      <c r="NCX623" s="2" t="s">
        <v>943</v>
      </c>
      <c r="NCY623" s="2" t="s">
        <v>943</v>
      </c>
      <c r="NCZ623" s="2" t="s">
        <v>943</v>
      </c>
      <c r="NDA623" s="2" t="s">
        <v>943</v>
      </c>
      <c r="NDB623" s="2" t="s">
        <v>943</v>
      </c>
      <c r="NDC623" s="2" t="s">
        <v>943</v>
      </c>
      <c r="NDD623" s="2" t="s">
        <v>943</v>
      </c>
      <c r="NDE623" s="2" t="s">
        <v>943</v>
      </c>
      <c r="NDF623" s="2" t="s">
        <v>943</v>
      </c>
      <c r="NDG623" s="2" t="s">
        <v>943</v>
      </c>
      <c r="NDH623" s="2" t="s">
        <v>943</v>
      </c>
      <c r="NDI623" s="2" t="s">
        <v>943</v>
      </c>
      <c r="NDJ623" s="2" t="s">
        <v>943</v>
      </c>
      <c r="NDK623" s="2" t="s">
        <v>943</v>
      </c>
      <c r="NDL623" s="2" t="s">
        <v>943</v>
      </c>
      <c r="NDM623" s="2" t="s">
        <v>943</v>
      </c>
      <c r="NDN623" s="2" t="s">
        <v>943</v>
      </c>
      <c r="NDO623" s="2" t="s">
        <v>943</v>
      </c>
      <c r="NDP623" s="2" t="s">
        <v>943</v>
      </c>
      <c r="NDQ623" s="2" t="s">
        <v>943</v>
      </c>
      <c r="NDR623" s="2" t="s">
        <v>943</v>
      </c>
      <c r="NDS623" s="2" t="s">
        <v>943</v>
      </c>
      <c r="NDT623" s="2" t="s">
        <v>943</v>
      </c>
      <c r="NDU623" s="2" t="s">
        <v>943</v>
      </c>
      <c r="NDV623" s="2" t="s">
        <v>943</v>
      </c>
      <c r="NDW623" s="2" t="s">
        <v>943</v>
      </c>
      <c r="NDX623" s="2" t="s">
        <v>943</v>
      </c>
      <c r="NDY623" s="2" t="s">
        <v>943</v>
      </c>
      <c r="NDZ623" s="2" t="s">
        <v>943</v>
      </c>
      <c r="NEA623" s="2" t="s">
        <v>943</v>
      </c>
      <c r="NEB623" s="2" t="s">
        <v>943</v>
      </c>
      <c r="NEC623" s="2" t="s">
        <v>943</v>
      </c>
      <c r="NED623" s="2" t="s">
        <v>943</v>
      </c>
      <c r="NEE623" s="2" t="s">
        <v>943</v>
      </c>
      <c r="NEF623" s="2" t="s">
        <v>943</v>
      </c>
      <c r="NEG623" s="2" t="s">
        <v>943</v>
      </c>
      <c r="NEH623" s="2" t="s">
        <v>943</v>
      </c>
      <c r="NEI623" s="2" t="s">
        <v>943</v>
      </c>
      <c r="NEJ623" s="2" t="s">
        <v>943</v>
      </c>
      <c r="NEK623" s="2" t="s">
        <v>943</v>
      </c>
      <c r="NEL623" s="2" t="s">
        <v>943</v>
      </c>
      <c r="NEM623" s="2" t="s">
        <v>943</v>
      </c>
      <c r="NEN623" s="2" t="s">
        <v>943</v>
      </c>
      <c r="NEO623" s="2" t="s">
        <v>943</v>
      </c>
      <c r="NEP623" s="2" t="s">
        <v>943</v>
      </c>
      <c r="NEQ623" s="2" t="s">
        <v>943</v>
      </c>
      <c r="NER623" s="2" t="s">
        <v>943</v>
      </c>
      <c r="NES623" s="2" t="s">
        <v>943</v>
      </c>
      <c r="NET623" s="2" t="s">
        <v>943</v>
      </c>
      <c r="NEU623" s="2" t="s">
        <v>943</v>
      </c>
      <c r="NEV623" s="2" t="s">
        <v>943</v>
      </c>
      <c r="NEW623" s="2" t="s">
        <v>943</v>
      </c>
      <c r="NEX623" s="2" t="s">
        <v>943</v>
      </c>
      <c r="NEY623" s="2" t="s">
        <v>943</v>
      </c>
      <c r="NEZ623" s="2" t="s">
        <v>943</v>
      </c>
      <c r="NFA623" s="2" t="s">
        <v>943</v>
      </c>
      <c r="NFB623" s="2" t="s">
        <v>943</v>
      </c>
      <c r="NFC623" s="2" t="s">
        <v>943</v>
      </c>
      <c r="NFD623" s="2" t="s">
        <v>943</v>
      </c>
      <c r="NFE623" s="2" t="s">
        <v>943</v>
      </c>
      <c r="NFF623" s="2" t="s">
        <v>943</v>
      </c>
      <c r="NFG623" s="2" t="s">
        <v>943</v>
      </c>
      <c r="NFH623" s="2" t="s">
        <v>943</v>
      </c>
      <c r="NFI623" s="2" t="s">
        <v>943</v>
      </c>
      <c r="NFJ623" s="2" t="s">
        <v>943</v>
      </c>
      <c r="NFK623" s="2" t="s">
        <v>943</v>
      </c>
      <c r="NFL623" s="2" t="s">
        <v>943</v>
      </c>
      <c r="NFM623" s="2" t="s">
        <v>943</v>
      </c>
      <c r="NFN623" s="2" t="s">
        <v>943</v>
      </c>
      <c r="NFO623" s="2" t="s">
        <v>943</v>
      </c>
      <c r="NFP623" s="2" t="s">
        <v>943</v>
      </c>
      <c r="NFQ623" s="2" t="s">
        <v>943</v>
      </c>
      <c r="NFR623" s="2" t="s">
        <v>943</v>
      </c>
      <c r="NFS623" s="2" t="s">
        <v>943</v>
      </c>
      <c r="NFT623" s="2" t="s">
        <v>943</v>
      </c>
      <c r="NFU623" s="2" t="s">
        <v>943</v>
      </c>
      <c r="NFV623" s="2" t="s">
        <v>943</v>
      </c>
      <c r="NFW623" s="2" t="s">
        <v>943</v>
      </c>
      <c r="NFX623" s="2" t="s">
        <v>943</v>
      </c>
      <c r="NFY623" s="2" t="s">
        <v>943</v>
      </c>
      <c r="NFZ623" s="2" t="s">
        <v>943</v>
      </c>
      <c r="NGA623" s="2" t="s">
        <v>943</v>
      </c>
      <c r="NGB623" s="2" t="s">
        <v>943</v>
      </c>
      <c r="NGC623" s="2" t="s">
        <v>943</v>
      </c>
      <c r="NGD623" s="2" t="s">
        <v>943</v>
      </c>
      <c r="NGE623" s="2" t="s">
        <v>943</v>
      </c>
      <c r="NGF623" s="2" t="s">
        <v>943</v>
      </c>
      <c r="NGG623" s="2" t="s">
        <v>943</v>
      </c>
      <c r="NGH623" s="2" t="s">
        <v>943</v>
      </c>
      <c r="NGI623" s="2" t="s">
        <v>943</v>
      </c>
      <c r="NGJ623" s="2" t="s">
        <v>943</v>
      </c>
      <c r="NGK623" s="2" t="s">
        <v>943</v>
      </c>
      <c r="NGL623" s="2" t="s">
        <v>943</v>
      </c>
      <c r="NGM623" s="2" t="s">
        <v>943</v>
      </c>
      <c r="NGN623" s="2" t="s">
        <v>943</v>
      </c>
      <c r="NGO623" s="2" t="s">
        <v>943</v>
      </c>
      <c r="NGP623" s="2" t="s">
        <v>943</v>
      </c>
      <c r="NGQ623" s="2" t="s">
        <v>943</v>
      </c>
      <c r="NGR623" s="2" t="s">
        <v>943</v>
      </c>
      <c r="NGS623" s="2" t="s">
        <v>943</v>
      </c>
      <c r="NGT623" s="2" t="s">
        <v>943</v>
      </c>
      <c r="NGU623" s="2" t="s">
        <v>943</v>
      </c>
      <c r="NGV623" s="2" t="s">
        <v>943</v>
      </c>
      <c r="NGW623" s="2" t="s">
        <v>943</v>
      </c>
      <c r="NGX623" s="2" t="s">
        <v>943</v>
      </c>
      <c r="NGY623" s="2" t="s">
        <v>943</v>
      </c>
      <c r="NGZ623" s="2" t="s">
        <v>943</v>
      </c>
      <c r="NHA623" s="2" t="s">
        <v>943</v>
      </c>
      <c r="NHB623" s="2" t="s">
        <v>943</v>
      </c>
      <c r="NHC623" s="2" t="s">
        <v>943</v>
      </c>
      <c r="NHD623" s="2" t="s">
        <v>943</v>
      </c>
      <c r="NHE623" s="2" t="s">
        <v>943</v>
      </c>
      <c r="NHF623" s="2" t="s">
        <v>943</v>
      </c>
      <c r="NHG623" s="2" t="s">
        <v>943</v>
      </c>
      <c r="NHH623" s="2" t="s">
        <v>943</v>
      </c>
      <c r="NHI623" s="2" t="s">
        <v>943</v>
      </c>
      <c r="NHJ623" s="2" t="s">
        <v>943</v>
      </c>
      <c r="NHK623" s="2" t="s">
        <v>943</v>
      </c>
      <c r="NHL623" s="2" t="s">
        <v>943</v>
      </c>
      <c r="NHM623" s="2" t="s">
        <v>943</v>
      </c>
      <c r="NHN623" s="2" t="s">
        <v>943</v>
      </c>
      <c r="NHO623" s="2" t="s">
        <v>943</v>
      </c>
      <c r="NHP623" s="2" t="s">
        <v>943</v>
      </c>
      <c r="NHQ623" s="2" t="s">
        <v>943</v>
      </c>
      <c r="NHR623" s="2" t="s">
        <v>943</v>
      </c>
      <c r="NHS623" s="2" t="s">
        <v>943</v>
      </c>
      <c r="NHT623" s="2" t="s">
        <v>943</v>
      </c>
      <c r="NHU623" s="2" t="s">
        <v>943</v>
      </c>
      <c r="NHV623" s="2" t="s">
        <v>943</v>
      </c>
      <c r="NHW623" s="2" t="s">
        <v>943</v>
      </c>
      <c r="NHX623" s="2" t="s">
        <v>943</v>
      </c>
      <c r="NHY623" s="2" t="s">
        <v>943</v>
      </c>
      <c r="NHZ623" s="2" t="s">
        <v>943</v>
      </c>
      <c r="NIA623" s="2" t="s">
        <v>943</v>
      </c>
      <c r="NIB623" s="2" t="s">
        <v>943</v>
      </c>
      <c r="NIC623" s="2" t="s">
        <v>943</v>
      </c>
      <c r="NID623" s="2" t="s">
        <v>943</v>
      </c>
      <c r="NIE623" s="2" t="s">
        <v>943</v>
      </c>
      <c r="NIF623" s="2" t="s">
        <v>943</v>
      </c>
      <c r="NIG623" s="2" t="s">
        <v>943</v>
      </c>
      <c r="NIH623" s="2" t="s">
        <v>943</v>
      </c>
      <c r="NII623" s="2" t="s">
        <v>943</v>
      </c>
      <c r="NIJ623" s="2" t="s">
        <v>943</v>
      </c>
      <c r="NIK623" s="2" t="s">
        <v>943</v>
      </c>
      <c r="NIL623" s="2" t="s">
        <v>943</v>
      </c>
      <c r="NIM623" s="2" t="s">
        <v>943</v>
      </c>
      <c r="NIN623" s="2" t="s">
        <v>943</v>
      </c>
      <c r="NIO623" s="2" t="s">
        <v>943</v>
      </c>
      <c r="NIP623" s="2" t="s">
        <v>943</v>
      </c>
      <c r="NIQ623" s="2" t="s">
        <v>943</v>
      </c>
      <c r="NIR623" s="2" t="s">
        <v>943</v>
      </c>
      <c r="NIS623" s="2" t="s">
        <v>943</v>
      </c>
      <c r="NIT623" s="2" t="s">
        <v>943</v>
      </c>
      <c r="NIU623" s="2" t="s">
        <v>943</v>
      </c>
      <c r="NIV623" s="2" t="s">
        <v>943</v>
      </c>
      <c r="NIW623" s="2" t="s">
        <v>943</v>
      </c>
      <c r="NIX623" s="2" t="s">
        <v>943</v>
      </c>
      <c r="NIY623" s="2" t="s">
        <v>943</v>
      </c>
      <c r="NIZ623" s="2" t="s">
        <v>943</v>
      </c>
      <c r="NJA623" s="2" t="s">
        <v>943</v>
      </c>
      <c r="NJB623" s="2" t="s">
        <v>943</v>
      </c>
      <c r="NJC623" s="2" t="s">
        <v>943</v>
      </c>
      <c r="NJD623" s="2" t="s">
        <v>943</v>
      </c>
      <c r="NJE623" s="2" t="s">
        <v>943</v>
      </c>
      <c r="NJF623" s="2" t="s">
        <v>943</v>
      </c>
      <c r="NJG623" s="2" t="s">
        <v>943</v>
      </c>
      <c r="NJH623" s="2" t="s">
        <v>943</v>
      </c>
      <c r="NJI623" s="2" t="s">
        <v>943</v>
      </c>
      <c r="NJJ623" s="2" t="s">
        <v>943</v>
      </c>
      <c r="NJK623" s="2" t="s">
        <v>943</v>
      </c>
      <c r="NJL623" s="2" t="s">
        <v>943</v>
      </c>
      <c r="NJM623" s="2" t="s">
        <v>943</v>
      </c>
      <c r="NJN623" s="2" t="s">
        <v>943</v>
      </c>
      <c r="NJO623" s="2" t="s">
        <v>943</v>
      </c>
      <c r="NJP623" s="2" t="s">
        <v>943</v>
      </c>
      <c r="NJQ623" s="2" t="s">
        <v>943</v>
      </c>
      <c r="NJR623" s="2" t="s">
        <v>943</v>
      </c>
      <c r="NJS623" s="2" t="s">
        <v>943</v>
      </c>
      <c r="NJT623" s="2" t="s">
        <v>943</v>
      </c>
      <c r="NJU623" s="2" t="s">
        <v>943</v>
      </c>
      <c r="NJV623" s="2" t="s">
        <v>943</v>
      </c>
      <c r="NJW623" s="2" t="s">
        <v>943</v>
      </c>
      <c r="NJX623" s="2" t="s">
        <v>943</v>
      </c>
      <c r="NJY623" s="2" t="s">
        <v>943</v>
      </c>
      <c r="NJZ623" s="2" t="s">
        <v>943</v>
      </c>
      <c r="NKA623" s="2" t="s">
        <v>943</v>
      </c>
      <c r="NKB623" s="2" t="s">
        <v>943</v>
      </c>
      <c r="NKC623" s="2" t="s">
        <v>943</v>
      </c>
      <c r="NKD623" s="2" t="s">
        <v>943</v>
      </c>
      <c r="NKE623" s="2" t="s">
        <v>943</v>
      </c>
      <c r="NKF623" s="2" t="s">
        <v>943</v>
      </c>
      <c r="NKG623" s="2" t="s">
        <v>943</v>
      </c>
      <c r="NKH623" s="2" t="s">
        <v>943</v>
      </c>
      <c r="NKI623" s="2" t="s">
        <v>943</v>
      </c>
      <c r="NKJ623" s="2" t="s">
        <v>943</v>
      </c>
      <c r="NKK623" s="2" t="s">
        <v>943</v>
      </c>
      <c r="NKL623" s="2" t="s">
        <v>943</v>
      </c>
      <c r="NKM623" s="2" t="s">
        <v>943</v>
      </c>
      <c r="NKN623" s="2" t="s">
        <v>943</v>
      </c>
      <c r="NKO623" s="2" t="s">
        <v>943</v>
      </c>
      <c r="NKP623" s="2" t="s">
        <v>943</v>
      </c>
      <c r="NKQ623" s="2" t="s">
        <v>943</v>
      </c>
      <c r="NKR623" s="2" t="s">
        <v>943</v>
      </c>
      <c r="NKS623" s="2" t="s">
        <v>943</v>
      </c>
      <c r="NKT623" s="2" t="s">
        <v>943</v>
      </c>
      <c r="NKU623" s="2" t="s">
        <v>943</v>
      </c>
      <c r="NKV623" s="2" t="s">
        <v>943</v>
      </c>
      <c r="NKW623" s="2" t="s">
        <v>943</v>
      </c>
      <c r="NKX623" s="2" t="s">
        <v>943</v>
      </c>
      <c r="NKY623" s="2" t="s">
        <v>943</v>
      </c>
      <c r="NKZ623" s="2" t="s">
        <v>943</v>
      </c>
      <c r="NLA623" s="2" t="s">
        <v>943</v>
      </c>
      <c r="NLB623" s="2" t="s">
        <v>943</v>
      </c>
      <c r="NLC623" s="2" t="s">
        <v>943</v>
      </c>
      <c r="NLD623" s="2" t="s">
        <v>943</v>
      </c>
      <c r="NLE623" s="2" t="s">
        <v>943</v>
      </c>
      <c r="NLF623" s="2" t="s">
        <v>943</v>
      </c>
      <c r="NLG623" s="2" t="s">
        <v>943</v>
      </c>
      <c r="NLH623" s="2" t="s">
        <v>943</v>
      </c>
      <c r="NLI623" s="2" t="s">
        <v>943</v>
      </c>
      <c r="NLJ623" s="2" t="s">
        <v>943</v>
      </c>
      <c r="NLK623" s="2" t="s">
        <v>943</v>
      </c>
      <c r="NLL623" s="2" t="s">
        <v>943</v>
      </c>
      <c r="NLM623" s="2" t="s">
        <v>943</v>
      </c>
      <c r="NLN623" s="2" t="s">
        <v>943</v>
      </c>
      <c r="NLO623" s="2" t="s">
        <v>943</v>
      </c>
      <c r="NLP623" s="2" t="s">
        <v>943</v>
      </c>
      <c r="NLQ623" s="2" t="s">
        <v>943</v>
      </c>
      <c r="NLR623" s="2" t="s">
        <v>943</v>
      </c>
      <c r="NLS623" s="2" t="s">
        <v>943</v>
      </c>
      <c r="NLT623" s="2" t="s">
        <v>943</v>
      </c>
      <c r="NLU623" s="2" t="s">
        <v>943</v>
      </c>
      <c r="NLV623" s="2" t="s">
        <v>943</v>
      </c>
      <c r="NLW623" s="2" t="s">
        <v>943</v>
      </c>
      <c r="NLX623" s="2" t="s">
        <v>943</v>
      </c>
      <c r="NLY623" s="2" t="s">
        <v>943</v>
      </c>
      <c r="NLZ623" s="2" t="s">
        <v>943</v>
      </c>
      <c r="NMA623" s="2" t="s">
        <v>943</v>
      </c>
      <c r="NMB623" s="2" t="s">
        <v>943</v>
      </c>
      <c r="NMC623" s="2" t="s">
        <v>943</v>
      </c>
      <c r="NMD623" s="2" t="s">
        <v>943</v>
      </c>
      <c r="NME623" s="2" t="s">
        <v>943</v>
      </c>
      <c r="NMF623" s="2" t="s">
        <v>943</v>
      </c>
      <c r="NMG623" s="2" t="s">
        <v>943</v>
      </c>
      <c r="NMH623" s="2" t="s">
        <v>943</v>
      </c>
      <c r="NMI623" s="2" t="s">
        <v>943</v>
      </c>
      <c r="NMJ623" s="2" t="s">
        <v>943</v>
      </c>
      <c r="NMK623" s="2" t="s">
        <v>943</v>
      </c>
      <c r="NML623" s="2" t="s">
        <v>943</v>
      </c>
      <c r="NMM623" s="2" t="s">
        <v>943</v>
      </c>
      <c r="NMN623" s="2" t="s">
        <v>943</v>
      </c>
      <c r="NMO623" s="2" t="s">
        <v>943</v>
      </c>
      <c r="NMP623" s="2" t="s">
        <v>943</v>
      </c>
      <c r="NMQ623" s="2" t="s">
        <v>943</v>
      </c>
      <c r="NMR623" s="2" t="s">
        <v>943</v>
      </c>
      <c r="NMS623" s="2" t="s">
        <v>943</v>
      </c>
      <c r="NMT623" s="2" t="s">
        <v>943</v>
      </c>
      <c r="NMU623" s="2" t="s">
        <v>943</v>
      </c>
      <c r="NMV623" s="2" t="s">
        <v>943</v>
      </c>
      <c r="NMW623" s="2" t="s">
        <v>943</v>
      </c>
      <c r="NMX623" s="2" t="s">
        <v>943</v>
      </c>
      <c r="NMY623" s="2" t="s">
        <v>943</v>
      </c>
      <c r="NMZ623" s="2" t="s">
        <v>943</v>
      </c>
      <c r="NNA623" s="2" t="s">
        <v>943</v>
      </c>
      <c r="NNB623" s="2" t="s">
        <v>943</v>
      </c>
      <c r="NNC623" s="2" t="s">
        <v>943</v>
      </c>
      <c r="NND623" s="2" t="s">
        <v>943</v>
      </c>
      <c r="NNE623" s="2" t="s">
        <v>943</v>
      </c>
      <c r="NNF623" s="2" t="s">
        <v>943</v>
      </c>
      <c r="NNG623" s="2" t="s">
        <v>943</v>
      </c>
      <c r="NNH623" s="2" t="s">
        <v>943</v>
      </c>
      <c r="NNI623" s="2" t="s">
        <v>943</v>
      </c>
      <c r="NNJ623" s="2" t="s">
        <v>943</v>
      </c>
      <c r="NNK623" s="2" t="s">
        <v>943</v>
      </c>
      <c r="NNL623" s="2" t="s">
        <v>943</v>
      </c>
      <c r="NNM623" s="2" t="s">
        <v>943</v>
      </c>
      <c r="NNN623" s="2" t="s">
        <v>943</v>
      </c>
      <c r="NNO623" s="2" t="s">
        <v>943</v>
      </c>
      <c r="NNP623" s="2" t="s">
        <v>943</v>
      </c>
      <c r="NNQ623" s="2" t="s">
        <v>943</v>
      </c>
      <c r="NNR623" s="2" t="s">
        <v>943</v>
      </c>
      <c r="NNS623" s="2" t="s">
        <v>943</v>
      </c>
      <c r="NNT623" s="2" t="s">
        <v>943</v>
      </c>
      <c r="NNU623" s="2" t="s">
        <v>943</v>
      </c>
      <c r="NNV623" s="2" t="s">
        <v>943</v>
      </c>
      <c r="NNW623" s="2" t="s">
        <v>943</v>
      </c>
      <c r="NNX623" s="2" t="s">
        <v>943</v>
      </c>
      <c r="NNY623" s="2" t="s">
        <v>943</v>
      </c>
      <c r="NNZ623" s="2" t="s">
        <v>943</v>
      </c>
      <c r="NOA623" s="2" t="s">
        <v>943</v>
      </c>
      <c r="NOB623" s="2" t="s">
        <v>943</v>
      </c>
      <c r="NOC623" s="2" t="s">
        <v>943</v>
      </c>
      <c r="NOD623" s="2" t="s">
        <v>943</v>
      </c>
      <c r="NOE623" s="2" t="s">
        <v>943</v>
      </c>
      <c r="NOF623" s="2" t="s">
        <v>943</v>
      </c>
      <c r="NOG623" s="2" t="s">
        <v>943</v>
      </c>
      <c r="NOH623" s="2" t="s">
        <v>943</v>
      </c>
      <c r="NOI623" s="2" t="s">
        <v>943</v>
      </c>
      <c r="NOJ623" s="2" t="s">
        <v>943</v>
      </c>
      <c r="NOK623" s="2" t="s">
        <v>943</v>
      </c>
      <c r="NOL623" s="2" t="s">
        <v>943</v>
      </c>
      <c r="NOM623" s="2" t="s">
        <v>943</v>
      </c>
      <c r="NON623" s="2" t="s">
        <v>943</v>
      </c>
      <c r="NOO623" s="2" t="s">
        <v>943</v>
      </c>
      <c r="NOP623" s="2" t="s">
        <v>943</v>
      </c>
      <c r="NOQ623" s="2" t="s">
        <v>943</v>
      </c>
      <c r="NOR623" s="2" t="s">
        <v>943</v>
      </c>
      <c r="NOS623" s="2" t="s">
        <v>943</v>
      </c>
      <c r="NOT623" s="2" t="s">
        <v>943</v>
      </c>
      <c r="NOU623" s="2" t="s">
        <v>943</v>
      </c>
      <c r="NOV623" s="2" t="s">
        <v>943</v>
      </c>
      <c r="NOW623" s="2" t="s">
        <v>943</v>
      </c>
      <c r="NOX623" s="2" t="s">
        <v>943</v>
      </c>
      <c r="NOY623" s="2" t="s">
        <v>943</v>
      </c>
      <c r="NOZ623" s="2" t="s">
        <v>943</v>
      </c>
      <c r="NPA623" s="2" t="s">
        <v>943</v>
      </c>
      <c r="NPB623" s="2" t="s">
        <v>943</v>
      </c>
      <c r="NPC623" s="2" t="s">
        <v>943</v>
      </c>
      <c r="NPD623" s="2" t="s">
        <v>943</v>
      </c>
      <c r="NPE623" s="2" t="s">
        <v>943</v>
      </c>
      <c r="NPF623" s="2" t="s">
        <v>943</v>
      </c>
      <c r="NPG623" s="2" t="s">
        <v>943</v>
      </c>
      <c r="NPH623" s="2" t="s">
        <v>943</v>
      </c>
      <c r="NPI623" s="2" t="s">
        <v>943</v>
      </c>
      <c r="NPJ623" s="2" t="s">
        <v>943</v>
      </c>
      <c r="NPK623" s="2" t="s">
        <v>943</v>
      </c>
      <c r="NPL623" s="2" t="s">
        <v>943</v>
      </c>
      <c r="NPM623" s="2" t="s">
        <v>943</v>
      </c>
      <c r="NPN623" s="2" t="s">
        <v>943</v>
      </c>
      <c r="NPO623" s="2" t="s">
        <v>943</v>
      </c>
      <c r="NPP623" s="2" t="s">
        <v>943</v>
      </c>
      <c r="NPQ623" s="2" t="s">
        <v>943</v>
      </c>
      <c r="NPR623" s="2" t="s">
        <v>943</v>
      </c>
      <c r="NPS623" s="2" t="s">
        <v>943</v>
      </c>
      <c r="NPT623" s="2" t="s">
        <v>943</v>
      </c>
      <c r="NPU623" s="2" t="s">
        <v>943</v>
      </c>
      <c r="NPV623" s="2" t="s">
        <v>943</v>
      </c>
      <c r="NPW623" s="2" t="s">
        <v>943</v>
      </c>
      <c r="NPX623" s="2" t="s">
        <v>943</v>
      </c>
      <c r="NPY623" s="2" t="s">
        <v>943</v>
      </c>
      <c r="NPZ623" s="2" t="s">
        <v>943</v>
      </c>
      <c r="NQA623" s="2" t="s">
        <v>943</v>
      </c>
      <c r="NQB623" s="2" t="s">
        <v>943</v>
      </c>
      <c r="NQC623" s="2" t="s">
        <v>943</v>
      </c>
      <c r="NQD623" s="2" t="s">
        <v>943</v>
      </c>
      <c r="NQE623" s="2" t="s">
        <v>943</v>
      </c>
      <c r="NQF623" s="2" t="s">
        <v>943</v>
      </c>
      <c r="NQG623" s="2" t="s">
        <v>943</v>
      </c>
      <c r="NQH623" s="2" t="s">
        <v>943</v>
      </c>
      <c r="NQI623" s="2" t="s">
        <v>943</v>
      </c>
      <c r="NQJ623" s="2" t="s">
        <v>943</v>
      </c>
      <c r="NQK623" s="2" t="s">
        <v>943</v>
      </c>
      <c r="NQL623" s="2" t="s">
        <v>943</v>
      </c>
      <c r="NQM623" s="2" t="s">
        <v>943</v>
      </c>
      <c r="NQN623" s="2" t="s">
        <v>943</v>
      </c>
      <c r="NQO623" s="2" t="s">
        <v>943</v>
      </c>
      <c r="NQP623" s="2" t="s">
        <v>943</v>
      </c>
      <c r="NQQ623" s="2" t="s">
        <v>943</v>
      </c>
      <c r="NQR623" s="2" t="s">
        <v>943</v>
      </c>
      <c r="NQS623" s="2" t="s">
        <v>943</v>
      </c>
      <c r="NQT623" s="2" t="s">
        <v>943</v>
      </c>
      <c r="NQU623" s="2" t="s">
        <v>943</v>
      </c>
      <c r="NQV623" s="2" t="s">
        <v>943</v>
      </c>
      <c r="NQW623" s="2" t="s">
        <v>943</v>
      </c>
      <c r="NQX623" s="2" t="s">
        <v>943</v>
      </c>
      <c r="NQY623" s="2" t="s">
        <v>943</v>
      </c>
      <c r="NQZ623" s="2" t="s">
        <v>943</v>
      </c>
      <c r="NRA623" s="2" t="s">
        <v>943</v>
      </c>
      <c r="NRB623" s="2" t="s">
        <v>943</v>
      </c>
      <c r="NRC623" s="2" t="s">
        <v>943</v>
      </c>
      <c r="NRD623" s="2" t="s">
        <v>943</v>
      </c>
      <c r="NRE623" s="2" t="s">
        <v>943</v>
      </c>
      <c r="NRF623" s="2" t="s">
        <v>943</v>
      </c>
      <c r="NRG623" s="2" t="s">
        <v>943</v>
      </c>
      <c r="NRH623" s="2" t="s">
        <v>943</v>
      </c>
      <c r="NRI623" s="2" t="s">
        <v>943</v>
      </c>
      <c r="NRJ623" s="2" t="s">
        <v>943</v>
      </c>
      <c r="NRK623" s="2" t="s">
        <v>943</v>
      </c>
      <c r="NRL623" s="2" t="s">
        <v>943</v>
      </c>
      <c r="NRM623" s="2" t="s">
        <v>943</v>
      </c>
      <c r="NRN623" s="2" t="s">
        <v>943</v>
      </c>
      <c r="NRO623" s="2" t="s">
        <v>943</v>
      </c>
      <c r="NRP623" s="2" t="s">
        <v>943</v>
      </c>
      <c r="NRQ623" s="2" t="s">
        <v>943</v>
      </c>
      <c r="NRR623" s="2" t="s">
        <v>943</v>
      </c>
      <c r="NRS623" s="2" t="s">
        <v>943</v>
      </c>
      <c r="NRT623" s="2" t="s">
        <v>943</v>
      </c>
      <c r="NRU623" s="2" t="s">
        <v>943</v>
      </c>
      <c r="NRV623" s="2" t="s">
        <v>943</v>
      </c>
      <c r="NRW623" s="2" t="s">
        <v>943</v>
      </c>
      <c r="NRX623" s="2" t="s">
        <v>943</v>
      </c>
      <c r="NRY623" s="2" t="s">
        <v>943</v>
      </c>
      <c r="NRZ623" s="2" t="s">
        <v>943</v>
      </c>
      <c r="NSA623" s="2" t="s">
        <v>943</v>
      </c>
      <c r="NSB623" s="2" t="s">
        <v>943</v>
      </c>
      <c r="NSC623" s="2" t="s">
        <v>943</v>
      </c>
      <c r="NSD623" s="2" t="s">
        <v>943</v>
      </c>
      <c r="NSE623" s="2" t="s">
        <v>943</v>
      </c>
      <c r="NSF623" s="2" t="s">
        <v>943</v>
      </c>
      <c r="NSG623" s="2" t="s">
        <v>943</v>
      </c>
      <c r="NSH623" s="2" t="s">
        <v>943</v>
      </c>
      <c r="NSI623" s="2" t="s">
        <v>943</v>
      </c>
      <c r="NSJ623" s="2" t="s">
        <v>943</v>
      </c>
      <c r="NSK623" s="2" t="s">
        <v>943</v>
      </c>
      <c r="NSL623" s="2" t="s">
        <v>943</v>
      </c>
      <c r="NSM623" s="2" t="s">
        <v>943</v>
      </c>
      <c r="NSN623" s="2" t="s">
        <v>943</v>
      </c>
      <c r="NSO623" s="2" t="s">
        <v>943</v>
      </c>
      <c r="NSP623" s="2" t="s">
        <v>943</v>
      </c>
      <c r="NSQ623" s="2" t="s">
        <v>943</v>
      </c>
      <c r="NSR623" s="2" t="s">
        <v>943</v>
      </c>
      <c r="NSS623" s="2" t="s">
        <v>943</v>
      </c>
      <c r="NST623" s="2" t="s">
        <v>943</v>
      </c>
      <c r="NSU623" s="2" t="s">
        <v>943</v>
      </c>
      <c r="NSV623" s="2" t="s">
        <v>943</v>
      </c>
      <c r="NSW623" s="2" t="s">
        <v>943</v>
      </c>
      <c r="NSX623" s="2" t="s">
        <v>943</v>
      </c>
      <c r="NSY623" s="2" t="s">
        <v>943</v>
      </c>
      <c r="NSZ623" s="2" t="s">
        <v>943</v>
      </c>
      <c r="NTA623" s="2" t="s">
        <v>943</v>
      </c>
      <c r="NTB623" s="2" t="s">
        <v>943</v>
      </c>
      <c r="NTC623" s="2" t="s">
        <v>943</v>
      </c>
      <c r="NTD623" s="2" t="s">
        <v>943</v>
      </c>
      <c r="NTE623" s="2" t="s">
        <v>943</v>
      </c>
      <c r="NTF623" s="2" t="s">
        <v>943</v>
      </c>
      <c r="NTG623" s="2" t="s">
        <v>943</v>
      </c>
      <c r="NTH623" s="2" t="s">
        <v>943</v>
      </c>
      <c r="NTI623" s="2" t="s">
        <v>943</v>
      </c>
      <c r="NTJ623" s="2" t="s">
        <v>943</v>
      </c>
      <c r="NTK623" s="2" t="s">
        <v>943</v>
      </c>
      <c r="NTL623" s="2" t="s">
        <v>943</v>
      </c>
      <c r="NTM623" s="2" t="s">
        <v>943</v>
      </c>
      <c r="NTN623" s="2" t="s">
        <v>943</v>
      </c>
      <c r="NTO623" s="2" t="s">
        <v>943</v>
      </c>
      <c r="NTP623" s="2" t="s">
        <v>943</v>
      </c>
      <c r="NTQ623" s="2" t="s">
        <v>943</v>
      </c>
      <c r="NTR623" s="2" t="s">
        <v>943</v>
      </c>
      <c r="NTS623" s="2" t="s">
        <v>943</v>
      </c>
      <c r="NTT623" s="2" t="s">
        <v>943</v>
      </c>
      <c r="NTU623" s="2" t="s">
        <v>943</v>
      </c>
      <c r="NTV623" s="2" t="s">
        <v>943</v>
      </c>
      <c r="NTW623" s="2" t="s">
        <v>943</v>
      </c>
      <c r="NTX623" s="2" t="s">
        <v>943</v>
      </c>
      <c r="NTY623" s="2" t="s">
        <v>943</v>
      </c>
      <c r="NTZ623" s="2" t="s">
        <v>943</v>
      </c>
      <c r="NUA623" s="2" t="s">
        <v>943</v>
      </c>
      <c r="NUB623" s="2" t="s">
        <v>943</v>
      </c>
      <c r="NUC623" s="2" t="s">
        <v>943</v>
      </c>
      <c r="NUD623" s="2" t="s">
        <v>943</v>
      </c>
      <c r="NUE623" s="2" t="s">
        <v>943</v>
      </c>
      <c r="NUF623" s="2" t="s">
        <v>943</v>
      </c>
      <c r="NUG623" s="2" t="s">
        <v>943</v>
      </c>
      <c r="NUH623" s="2" t="s">
        <v>943</v>
      </c>
      <c r="NUI623" s="2" t="s">
        <v>943</v>
      </c>
      <c r="NUJ623" s="2" t="s">
        <v>943</v>
      </c>
      <c r="NUK623" s="2" t="s">
        <v>943</v>
      </c>
      <c r="NUL623" s="2" t="s">
        <v>943</v>
      </c>
      <c r="NUM623" s="2" t="s">
        <v>943</v>
      </c>
      <c r="NUN623" s="2" t="s">
        <v>943</v>
      </c>
      <c r="NUO623" s="2" t="s">
        <v>943</v>
      </c>
      <c r="NUP623" s="2" t="s">
        <v>943</v>
      </c>
      <c r="NUQ623" s="2" t="s">
        <v>943</v>
      </c>
      <c r="NUR623" s="2" t="s">
        <v>943</v>
      </c>
      <c r="NUS623" s="2" t="s">
        <v>943</v>
      </c>
      <c r="NUT623" s="2" t="s">
        <v>943</v>
      </c>
      <c r="NUU623" s="2" t="s">
        <v>943</v>
      </c>
      <c r="NUV623" s="2" t="s">
        <v>943</v>
      </c>
      <c r="NUW623" s="2" t="s">
        <v>943</v>
      </c>
      <c r="NUX623" s="2" t="s">
        <v>943</v>
      </c>
      <c r="NUY623" s="2" t="s">
        <v>943</v>
      </c>
      <c r="NUZ623" s="2" t="s">
        <v>943</v>
      </c>
      <c r="NVA623" s="2" t="s">
        <v>943</v>
      </c>
      <c r="NVB623" s="2" t="s">
        <v>943</v>
      </c>
      <c r="NVC623" s="2" t="s">
        <v>943</v>
      </c>
      <c r="NVD623" s="2" t="s">
        <v>943</v>
      </c>
      <c r="NVE623" s="2" t="s">
        <v>943</v>
      </c>
      <c r="NVF623" s="2" t="s">
        <v>943</v>
      </c>
      <c r="NVG623" s="2" t="s">
        <v>943</v>
      </c>
      <c r="NVH623" s="2" t="s">
        <v>943</v>
      </c>
      <c r="NVI623" s="2" t="s">
        <v>943</v>
      </c>
      <c r="NVJ623" s="2" t="s">
        <v>943</v>
      </c>
      <c r="NVK623" s="2" t="s">
        <v>943</v>
      </c>
      <c r="NVL623" s="2" t="s">
        <v>943</v>
      </c>
      <c r="NVM623" s="2" t="s">
        <v>943</v>
      </c>
      <c r="NVN623" s="2" t="s">
        <v>943</v>
      </c>
      <c r="NVO623" s="2" t="s">
        <v>943</v>
      </c>
      <c r="NVP623" s="2" t="s">
        <v>943</v>
      </c>
      <c r="NVQ623" s="2" t="s">
        <v>943</v>
      </c>
      <c r="NVR623" s="2" t="s">
        <v>943</v>
      </c>
      <c r="NVS623" s="2" t="s">
        <v>943</v>
      </c>
      <c r="NVT623" s="2" t="s">
        <v>943</v>
      </c>
      <c r="NVU623" s="2" t="s">
        <v>943</v>
      </c>
      <c r="NVV623" s="2" t="s">
        <v>943</v>
      </c>
      <c r="NVW623" s="2" t="s">
        <v>943</v>
      </c>
      <c r="NVX623" s="2" t="s">
        <v>943</v>
      </c>
      <c r="NVY623" s="2" t="s">
        <v>943</v>
      </c>
      <c r="NVZ623" s="2" t="s">
        <v>943</v>
      </c>
      <c r="NWA623" s="2" t="s">
        <v>943</v>
      </c>
      <c r="NWB623" s="2" t="s">
        <v>943</v>
      </c>
      <c r="NWC623" s="2" t="s">
        <v>943</v>
      </c>
      <c r="NWD623" s="2" t="s">
        <v>943</v>
      </c>
      <c r="NWE623" s="2" t="s">
        <v>943</v>
      </c>
      <c r="NWF623" s="2" t="s">
        <v>943</v>
      </c>
      <c r="NWG623" s="2" t="s">
        <v>943</v>
      </c>
      <c r="NWH623" s="2" t="s">
        <v>943</v>
      </c>
      <c r="NWI623" s="2" t="s">
        <v>943</v>
      </c>
      <c r="NWJ623" s="2" t="s">
        <v>943</v>
      </c>
      <c r="NWK623" s="2" t="s">
        <v>943</v>
      </c>
      <c r="NWL623" s="2" t="s">
        <v>943</v>
      </c>
      <c r="NWM623" s="2" t="s">
        <v>943</v>
      </c>
      <c r="NWN623" s="2" t="s">
        <v>943</v>
      </c>
      <c r="NWO623" s="2" t="s">
        <v>943</v>
      </c>
      <c r="NWP623" s="2" t="s">
        <v>943</v>
      </c>
      <c r="NWQ623" s="2" t="s">
        <v>943</v>
      </c>
      <c r="NWR623" s="2" t="s">
        <v>943</v>
      </c>
      <c r="NWS623" s="2" t="s">
        <v>943</v>
      </c>
      <c r="NWT623" s="2" t="s">
        <v>943</v>
      </c>
      <c r="NWU623" s="2" t="s">
        <v>943</v>
      </c>
      <c r="NWV623" s="2" t="s">
        <v>943</v>
      </c>
      <c r="NWW623" s="2" t="s">
        <v>943</v>
      </c>
      <c r="NWX623" s="2" t="s">
        <v>943</v>
      </c>
      <c r="NWY623" s="2" t="s">
        <v>943</v>
      </c>
      <c r="NWZ623" s="2" t="s">
        <v>943</v>
      </c>
      <c r="NXA623" s="2" t="s">
        <v>943</v>
      </c>
      <c r="NXB623" s="2" t="s">
        <v>943</v>
      </c>
      <c r="NXC623" s="2" t="s">
        <v>943</v>
      </c>
      <c r="NXD623" s="2" t="s">
        <v>943</v>
      </c>
      <c r="NXE623" s="2" t="s">
        <v>943</v>
      </c>
      <c r="NXF623" s="2" t="s">
        <v>943</v>
      </c>
      <c r="NXG623" s="2" t="s">
        <v>943</v>
      </c>
      <c r="NXH623" s="2" t="s">
        <v>943</v>
      </c>
      <c r="NXI623" s="2" t="s">
        <v>943</v>
      </c>
      <c r="NXJ623" s="2" t="s">
        <v>943</v>
      </c>
      <c r="NXK623" s="2" t="s">
        <v>943</v>
      </c>
      <c r="NXL623" s="2" t="s">
        <v>943</v>
      </c>
      <c r="NXM623" s="2" t="s">
        <v>943</v>
      </c>
      <c r="NXN623" s="2" t="s">
        <v>943</v>
      </c>
      <c r="NXO623" s="2" t="s">
        <v>943</v>
      </c>
      <c r="NXP623" s="2" t="s">
        <v>943</v>
      </c>
      <c r="NXQ623" s="2" t="s">
        <v>943</v>
      </c>
      <c r="NXR623" s="2" t="s">
        <v>943</v>
      </c>
      <c r="NXS623" s="2" t="s">
        <v>943</v>
      </c>
      <c r="NXT623" s="2" t="s">
        <v>943</v>
      </c>
      <c r="NXU623" s="2" t="s">
        <v>943</v>
      </c>
      <c r="NXV623" s="2" t="s">
        <v>943</v>
      </c>
      <c r="NXW623" s="2" t="s">
        <v>943</v>
      </c>
      <c r="NXX623" s="2" t="s">
        <v>943</v>
      </c>
      <c r="NXY623" s="2" t="s">
        <v>943</v>
      </c>
      <c r="NXZ623" s="2" t="s">
        <v>943</v>
      </c>
      <c r="NYA623" s="2" t="s">
        <v>943</v>
      </c>
      <c r="NYB623" s="2" t="s">
        <v>943</v>
      </c>
      <c r="NYC623" s="2" t="s">
        <v>943</v>
      </c>
      <c r="NYD623" s="2" t="s">
        <v>943</v>
      </c>
      <c r="NYE623" s="2" t="s">
        <v>943</v>
      </c>
      <c r="NYF623" s="2" t="s">
        <v>943</v>
      </c>
      <c r="NYG623" s="2" t="s">
        <v>943</v>
      </c>
      <c r="NYH623" s="2" t="s">
        <v>943</v>
      </c>
      <c r="NYI623" s="2" t="s">
        <v>943</v>
      </c>
      <c r="NYJ623" s="2" t="s">
        <v>943</v>
      </c>
      <c r="NYK623" s="2" t="s">
        <v>943</v>
      </c>
      <c r="NYL623" s="2" t="s">
        <v>943</v>
      </c>
      <c r="NYM623" s="2" t="s">
        <v>943</v>
      </c>
      <c r="NYN623" s="2" t="s">
        <v>943</v>
      </c>
      <c r="NYO623" s="2" t="s">
        <v>943</v>
      </c>
      <c r="NYP623" s="2" t="s">
        <v>943</v>
      </c>
      <c r="NYQ623" s="2" t="s">
        <v>943</v>
      </c>
      <c r="NYR623" s="2" t="s">
        <v>943</v>
      </c>
      <c r="NYS623" s="2" t="s">
        <v>943</v>
      </c>
      <c r="NYT623" s="2" t="s">
        <v>943</v>
      </c>
      <c r="NYU623" s="2" t="s">
        <v>943</v>
      </c>
      <c r="NYV623" s="2" t="s">
        <v>943</v>
      </c>
      <c r="NYW623" s="2" t="s">
        <v>943</v>
      </c>
      <c r="NYX623" s="2" t="s">
        <v>943</v>
      </c>
      <c r="NYY623" s="2" t="s">
        <v>943</v>
      </c>
      <c r="NYZ623" s="2" t="s">
        <v>943</v>
      </c>
      <c r="NZA623" s="2" t="s">
        <v>943</v>
      </c>
      <c r="NZB623" s="2" t="s">
        <v>943</v>
      </c>
      <c r="NZC623" s="2" t="s">
        <v>943</v>
      </c>
      <c r="NZD623" s="2" t="s">
        <v>943</v>
      </c>
      <c r="NZE623" s="2" t="s">
        <v>943</v>
      </c>
      <c r="NZF623" s="2" t="s">
        <v>943</v>
      </c>
      <c r="NZG623" s="2" t="s">
        <v>943</v>
      </c>
      <c r="NZH623" s="2" t="s">
        <v>943</v>
      </c>
      <c r="NZI623" s="2" t="s">
        <v>943</v>
      </c>
      <c r="NZJ623" s="2" t="s">
        <v>943</v>
      </c>
      <c r="NZK623" s="2" t="s">
        <v>943</v>
      </c>
      <c r="NZL623" s="2" t="s">
        <v>943</v>
      </c>
      <c r="NZM623" s="2" t="s">
        <v>943</v>
      </c>
      <c r="NZN623" s="2" t="s">
        <v>943</v>
      </c>
      <c r="NZO623" s="2" t="s">
        <v>943</v>
      </c>
      <c r="NZP623" s="2" t="s">
        <v>943</v>
      </c>
      <c r="NZQ623" s="2" t="s">
        <v>943</v>
      </c>
      <c r="NZR623" s="2" t="s">
        <v>943</v>
      </c>
      <c r="NZS623" s="2" t="s">
        <v>943</v>
      </c>
      <c r="NZT623" s="2" t="s">
        <v>943</v>
      </c>
      <c r="NZU623" s="2" t="s">
        <v>943</v>
      </c>
      <c r="NZV623" s="2" t="s">
        <v>943</v>
      </c>
      <c r="NZW623" s="2" t="s">
        <v>943</v>
      </c>
      <c r="NZX623" s="2" t="s">
        <v>943</v>
      </c>
      <c r="NZY623" s="2" t="s">
        <v>943</v>
      </c>
      <c r="NZZ623" s="2" t="s">
        <v>943</v>
      </c>
      <c r="OAA623" s="2" t="s">
        <v>943</v>
      </c>
      <c r="OAB623" s="2" t="s">
        <v>943</v>
      </c>
      <c r="OAC623" s="2" t="s">
        <v>943</v>
      </c>
      <c r="OAD623" s="2" t="s">
        <v>943</v>
      </c>
      <c r="OAE623" s="2" t="s">
        <v>943</v>
      </c>
      <c r="OAF623" s="2" t="s">
        <v>943</v>
      </c>
      <c r="OAG623" s="2" t="s">
        <v>943</v>
      </c>
      <c r="OAH623" s="2" t="s">
        <v>943</v>
      </c>
      <c r="OAI623" s="2" t="s">
        <v>943</v>
      </c>
      <c r="OAJ623" s="2" t="s">
        <v>943</v>
      </c>
      <c r="OAK623" s="2" t="s">
        <v>943</v>
      </c>
      <c r="OAL623" s="2" t="s">
        <v>943</v>
      </c>
      <c r="OAM623" s="2" t="s">
        <v>943</v>
      </c>
      <c r="OAN623" s="2" t="s">
        <v>943</v>
      </c>
      <c r="OAO623" s="2" t="s">
        <v>943</v>
      </c>
      <c r="OAP623" s="2" t="s">
        <v>943</v>
      </c>
      <c r="OAQ623" s="2" t="s">
        <v>943</v>
      </c>
      <c r="OAR623" s="2" t="s">
        <v>943</v>
      </c>
      <c r="OAS623" s="2" t="s">
        <v>943</v>
      </c>
      <c r="OAT623" s="2" t="s">
        <v>943</v>
      </c>
      <c r="OAU623" s="2" t="s">
        <v>943</v>
      </c>
      <c r="OAV623" s="2" t="s">
        <v>943</v>
      </c>
      <c r="OAW623" s="2" t="s">
        <v>943</v>
      </c>
      <c r="OAX623" s="2" t="s">
        <v>943</v>
      </c>
      <c r="OAY623" s="2" t="s">
        <v>943</v>
      </c>
      <c r="OAZ623" s="2" t="s">
        <v>943</v>
      </c>
      <c r="OBA623" s="2" t="s">
        <v>943</v>
      </c>
      <c r="OBB623" s="2" t="s">
        <v>943</v>
      </c>
      <c r="OBC623" s="2" t="s">
        <v>943</v>
      </c>
      <c r="OBD623" s="2" t="s">
        <v>943</v>
      </c>
      <c r="OBE623" s="2" t="s">
        <v>943</v>
      </c>
      <c r="OBF623" s="2" t="s">
        <v>943</v>
      </c>
      <c r="OBG623" s="2" t="s">
        <v>943</v>
      </c>
      <c r="OBH623" s="2" t="s">
        <v>943</v>
      </c>
      <c r="OBI623" s="2" t="s">
        <v>943</v>
      </c>
      <c r="OBJ623" s="2" t="s">
        <v>943</v>
      </c>
      <c r="OBK623" s="2" t="s">
        <v>943</v>
      </c>
      <c r="OBL623" s="2" t="s">
        <v>943</v>
      </c>
      <c r="OBM623" s="2" t="s">
        <v>943</v>
      </c>
      <c r="OBN623" s="2" t="s">
        <v>943</v>
      </c>
      <c r="OBO623" s="2" t="s">
        <v>943</v>
      </c>
      <c r="OBP623" s="2" t="s">
        <v>943</v>
      </c>
      <c r="OBQ623" s="2" t="s">
        <v>943</v>
      </c>
      <c r="OBR623" s="2" t="s">
        <v>943</v>
      </c>
      <c r="OBS623" s="2" t="s">
        <v>943</v>
      </c>
      <c r="OBT623" s="2" t="s">
        <v>943</v>
      </c>
      <c r="OBU623" s="2" t="s">
        <v>943</v>
      </c>
      <c r="OBV623" s="2" t="s">
        <v>943</v>
      </c>
      <c r="OBW623" s="2" t="s">
        <v>943</v>
      </c>
      <c r="OBX623" s="2" t="s">
        <v>943</v>
      </c>
      <c r="OBY623" s="2" t="s">
        <v>943</v>
      </c>
      <c r="OBZ623" s="2" t="s">
        <v>943</v>
      </c>
      <c r="OCA623" s="2" t="s">
        <v>943</v>
      </c>
      <c r="OCB623" s="2" t="s">
        <v>943</v>
      </c>
      <c r="OCC623" s="2" t="s">
        <v>943</v>
      </c>
      <c r="OCD623" s="2" t="s">
        <v>943</v>
      </c>
      <c r="OCE623" s="2" t="s">
        <v>943</v>
      </c>
      <c r="OCF623" s="2" t="s">
        <v>943</v>
      </c>
      <c r="OCG623" s="2" t="s">
        <v>943</v>
      </c>
      <c r="OCH623" s="2" t="s">
        <v>943</v>
      </c>
      <c r="OCI623" s="2" t="s">
        <v>943</v>
      </c>
      <c r="OCJ623" s="2" t="s">
        <v>943</v>
      </c>
      <c r="OCK623" s="2" t="s">
        <v>943</v>
      </c>
      <c r="OCL623" s="2" t="s">
        <v>943</v>
      </c>
      <c r="OCM623" s="2" t="s">
        <v>943</v>
      </c>
      <c r="OCN623" s="2" t="s">
        <v>943</v>
      </c>
      <c r="OCO623" s="2" t="s">
        <v>943</v>
      </c>
      <c r="OCP623" s="2" t="s">
        <v>943</v>
      </c>
      <c r="OCQ623" s="2" t="s">
        <v>943</v>
      </c>
      <c r="OCR623" s="2" t="s">
        <v>943</v>
      </c>
      <c r="OCS623" s="2" t="s">
        <v>943</v>
      </c>
      <c r="OCT623" s="2" t="s">
        <v>943</v>
      </c>
      <c r="OCU623" s="2" t="s">
        <v>943</v>
      </c>
      <c r="OCV623" s="2" t="s">
        <v>943</v>
      </c>
      <c r="OCW623" s="2" t="s">
        <v>943</v>
      </c>
      <c r="OCX623" s="2" t="s">
        <v>943</v>
      </c>
      <c r="OCY623" s="2" t="s">
        <v>943</v>
      </c>
      <c r="OCZ623" s="2" t="s">
        <v>943</v>
      </c>
      <c r="ODA623" s="2" t="s">
        <v>943</v>
      </c>
      <c r="ODB623" s="2" t="s">
        <v>943</v>
      </c>
      <c r="ODC623" s="2" t="s">
        <v>943</v>
      </c>
      <c r="ODD623" s="2" t="s">
        <v>943</v>
      </c>
      <c r="ODE623" s="2" t="s">
        <v>943</v>
      </c>
      <c r="ODF623" s="2" t="s">
        <v>943</v>
      </c>
      <c r="ODG623" s="2" t="s">
        <v>943</v>
      </c>
      <c r="ODH623" s="2" t="s">
        <v>943</v>
      </c>
      <c r="ODI623" s="2" t="s">
        <v>943</v>
      </c>
      <c r="ODJ623" s="2" t="s">
        <v>943</v>
      </c>
      <c r="ODK623" s="2" t="s">
        <v>943</v>
      </c>
      <c r="ODL623" s="2" t="s">
        <v>943</v>
      </c>
      <c r="ODM623" s="2" t="s">
        <v>943</v>
      </c>
      <c r="ODN623" s="2" t="s">
        <v>943</v>
      </c>
      <c r="ODO623" s="2" t="s">
        <v>943</v>
      </c>
      <c r="ODP623" s="2" t="s">
        <v>943</v>
      </c>
      <c r="ODQ623" s="2" t="s">
        <v>943</v>
      </c>
      <c r="ODR623" s="2" t="s">
        <v>943</v>
      </c>
      <c r="ODS623" s="2" t="s">
        <v>943</v>
      </c>
      <c r="ODT623" s="2" t="s">
        <v>943</v>
      </c>
      <c r="ODU623" s="2" t="s">
        <v>943</v>
      </c>
      <c r="ODV623" s="2" t="s">
        <v>943</v>
      </c>
      <c r="ODW623" s="2" t="s">
        <v>943</v>
      </c>
      <c r="ODX623" s="2" t="s">
        <v>943</v>
      </c>
      <c r="ODY623" s="2" t="s">
        <v>943</v>
      </c>
      <c r="ODZ623" s="2" t="s">
        <v>943</v>
      </c>
      <c r="OEA623" s="2" t="s">
        <v>943</v>
      </c>
      <c r="OEB623" s="2" t="s">
        <v>943</v>
      </c>
      <c r="OEC623" s="2" t="s">
        <v>943</v>
      </c>
      <c r="OED623" s="2" t="s">
        <v>943</v>
      </c>
      <c r="OEE623" s="2" t="s">
        <v>943</v>
      </c>
      <c r="OEF623" s="2" t="s">
        <v>943</v>
      </c>
      <c r="OEG623" s="2" t="s">
        <v>943</v>
      </c>
      <c r="OEH623" s="2" t="s">
        <v>943</v>
      </c>
      <c r="OEI623" s="2" t="s">
        <v>943</v>
      </c>
      <c r="OEJ623" s="2" t="s">
        <v>943</v>
      </c>
      <c r="OEK623" s="2" t="s">
        <v>943</v>
      </c>
      <c r="OEL623" s="2" t="s">
        <v>943</v>
      </c>
      <c r="OEM623" s="2" t="s">
        <v>943</v>
      </c>
      <c r="OEN623" s="2" t="s">
        <v>943</v>
      </c>
      <c r="OEO623" s="2" t="s">
        <v>943</v>
      </c>
      <c r="OEP623" s="2" t="s">
        <v>943</v>
      </c>
      <c r="OEQ623" s="2" t="s">
        <v>943</v>
      </c>
      <c r="OER623" s="2" t="s">
        <v>943</v>
      </c>
      <c r="OES623" s="2" t="s">
        <v>943</v>
      </c>
      <c r="OET623" s="2" t="s">
        <v>943</v>
      </c>
      <c r="OEU623" s="2" t="s">
        <v>943</v>
      </c>
      <c r="OEV623" s="2" t="s">
        <v>943</v>
      </c>
      <c r="OEW623" s="2" t="s">
        <v>943</v>
      </c>
      <c r="OEX623" s="2" t="s">
        <v>943</v>
      </c>
      <c r="OEY623" s="2" t="s">
        <v>943</v>
      </c>
      <c r="OEZ623" s="2" t="s">
        <v>943</v>
      </c>
      <c r="OFA623" s="2" t="s">
        <v>943</v>
      </c>
      <c r="OFB623" s="2" t="s">
        <v>943</v>
      </c>
      <c r="OFC623" s="2" t="s">
        <v>943</v>
      </c>
      <c r="OFD623" s="2" t="s">
        <v>943</v>
      </c>
      <c r="OFE623" s="2" t="s">
        <v>943</v>
      </c>
      <c r="OFF623" s="2" t="s">
        <v>943</v>
      </c>
      <c r="OFG623" s="2" t="s">
        <v>943</v>
      </c>
      <c r="OFH623" s="2" t="s">
        <v>943</v>
      </c>
      <c r="OFI623" s="2" t="s">
        <v>943</v>
      </c>
      <c r="OFJ623" s="2" t="s">
        <v>943</v>
      </c>
      <c r="OFK623" s="2" t="s">
        <v>943</v>
      </c>
      <c r="OFL623" s="2" t="s">
        <v>943</v>
      </c>
      <c r="OFM623" s="2" t="s">
        <v>943</v>
      </c>
      <c r="OFN623" s="2" t="s">
        <v>943</v>
      </c>
      <c r="OFO623" s="2" t="s">
        <v>943</v>
      </c>
      <c r="OFP623" s="2" t="s">
        <v>943</v>
      </c>
      <c r="OFQ623" s="2" t="s">
        <v>943</v>
      </c>
      <c r="OFR623" s="2" t="s">
        <v>943</v>
      </c>
      <c r="OFS623" s="2" t="s">
        <v>943</v>
      </c>
      <c r="OFT623" s="2" t="s">
        <v>943</v>
      </c>
      <c r="OFU623" s="2" t="s">
        <v>943</v>
      </c>
      <c r="OFV623" s="2" t="s">
        <v>943</v>
      </c>
      <c r="OFW623" s="2" t="s">
        <v>943</v>
      </c>
      <c r="OFX623" s="2" t="s">
        <v>943</v>
      </c>
      <c r="OFY623" s="2" t="s">
        <v>943</v>
      </c>
      <c r="OFZ623" s="2" t="s">
        <v>943</v>
      </c>
      <c r="OGA623" s="2" t="s">
        <v>943</v>
      </c>
      <c r="OGB623" s="2" t="s">
        <v>943</v>
      </c>
      <c r="OGC623" s="2" t="s">
        <v>943</v>
      </c>
      <c r="OGD623" s="2" t="s">
        <v>943</v>
      </c>
      <c r="OGE623" s="2" t="s">
        <v>943</v>
      </c>
      <c r="OGF623" s="2" t="s">
        <v>943</v>
      </c>
      <c r="OGG623" s="2" t="s">
        <v>943</v>
      </c>
      <c r="OGH623" s="2" t="s">
        <v>943</v>
      </c>
      <c r="OGI623" s="2" t="s">
        <v>943</v>
      </c>
      <c r="OGJ623" s="2" t="s">
        <v>943</v>
      </c>
      <c r="OGK623" s="2" t="s">
        <v>943</v>
      </c>
      <c r="OGL623" s="2" t="s">
        <v>943</v>
      </c>
      <c r="OGM623" s="2" t="s">
        <v>943</v>
      </c>
      <c r="OGN623" s="2" t="s">
        <v>943</v>
      </c>
      <c r="OGO623" s="2" t="s">
        <v>943</v>
      </c>
      <c r="OGP623" s="2" t="s">
        <v>943</v>
      </c>
      <c r="OGQ623" s="2" t="s">
        <v>943</v>
      </c>
      <c r="OGR623" s="2" t="s">
        <v>943</v>
      </c>
      <c r="OGS623" s="2" t="s">
        <v>943</v>
      </c>
      <c r="OGT623" s="2" t="s">
        <v>943</v>
      </c>
      <c r="OGU623" s="2" t="s">
        <v>943</v>
      </c>
      <c r="OGV623" s="2" t="s">
        <v>943</v>
      </c>
      <c r="OGW623" s="2" t="s">
        <v>943</v>
      </c>
      <c r="OGX623" s="2" t="s">
        <v>943</v>
      </c>
      <c r="OGY623" s="2" t="s">
        <v>943</v>
      </c>
      <c r="OGZ623" s="2" t="s">
        <v>943</v>
      </c>
      <c r="OHA623" s="2" t="s">
        <v>943</v>
      </c>
      <c r="OHB623" s="2" t="s">
        <v>943</v>
      </c>
      <c r="OHC623" s="2" t="s">
        <v>943</v>
      </c>
      <c r="OHD623" s="2" t="s">
        <v>943</v>
      </c>
      <c r="OHE623" s="2" t="s">
        <v>943</v>
      </c>
      <c r="OHF623" s="2" t="s">
        <v>943</v>
      </c>
      <c r="OHG623" s="2" t="s">
        <v>943</v>
      </c>
      <c r="OHH623" s="2" t="s">
        <v>943</v>
      </c>
      <c r="OHI623" s="2" t="s">
        <v>943</v>
      </c>
      <c r="OHJ623" s="2" t="s">
        <v>943</v>
      </c>
      <c r="OHK623" s="2" t="s">
        <v>943</v>
      </c>
      <c r="OHL623" s="2" t="s">
        <v>943</v>
      </c>
      <c r="OHM623" s="2" t="s">
        <v>943</v>
      </c>
      <c r="OHN623" s="2" t="s">
        <v>943</v>
      </c>
      <c r="OHO623" s="2" t="s">
        <v>943</v>
      </c>
      <c r="OHP623" s="2" t="s">
        <v>943</v>
      </c>
      <c r="OHQ623" s="2" t="s">
        <v>943</v>
      </c>
      <c r="OHR623" s="2" t="s">
        <v>943</v>
      </c>
      <c r="OHS623" s="2" t="s">
        <v>943</v>
      </c>
      <c r="OHT623" s="2" t="s">
        <v>943</v>
      </c>
      <c r="OHU623" s="2" t="s">
        <v>943</v>
      </c>
      <c r="OHV623" s="2" t="s">
        <v>943</v>
      </c>
      <c r="OHW623" s="2" t="s">
        <v>943</v>
      </c>
      <c r="OHX623" s="2" t="s">
        <v>943</v>
      </c>
      <c r="OHY623" s="2" t="s">
        <v>943</v>
      </c>
      <c r="OHZ623" s="2" t="s">
        <v>943</v>
      </c>
      <c r="OIA623" s="2" t="s">
        <v>943</v>
      </c>
      <c r="OIB623" s="2" t="s">
        <v>943</v>
      </c>
      <c r="OIC623" s="2" t="s">
        <v>943</v>
      </c>
      <c r="OID623" s="2" t="s">
        <v>943</v>
      </c>
      <c r="OIE623" s="2" t="s">
        <v>943</v>
      </c>
      <c r="OIF623" s="2" t="s">
        <v>943</v>
      </c>
      <c r="OIG623" s="2" t="s">
        <v>943</v>
      </c>
      <c r="OIH623" s="2" t="s">
        <v>943</v>
      </c>
      <c r="OII623" s="2" t="s">
        <v>943</v>
      </c>
      <c r="OIJ623" s="2" t="s">
        <v>943</v>
      </c>
      <c r="OIK623" s="2" t="s">
        <v>943</v>
      </c>
      <c r="OIL623" s="2" t="s">
        <v>943</v>
      </c>
      <c r="OIM623" s="2" t="s">
        <v>943</v>
      </c>
      <c r="OIN623" s="2" t="s">
        <v>943</v>
      </c>
      <c r="OIO623" s="2" t="s">
        <v>943</v>
      </c>
      <c r="OIP623" s="2" t="s">
        <v>943</v>
      </c>
      <c r="OIQ623" s="2" t="s">
        <v>943</v>
      </c>
      <c r="OIR623" s="2" t="s">
        <v>943</v>
      </c>
      <c r="OIS623" s="2" t="s">
        <v>943</v>
      </c>
      <c r="OIT623" s="2" t="s">
        <v>943</v>
      </c>
      <c r="OIU623" s="2" t="s">
        <v>943</v>
      </c>
      <c r="OIV623" s="2" t="s">
        <v>943</v>
      </c>
      <c r="OIW623" s="2" t="s">
        <v>943</v>
      </c>
      <c r="OIX623" s="2" t="s">
        <v>943</v>
      </c>
      <c r="OIY623" s="2" t="s">
        <v>943</v>
      </c>
      <c r="OIZ623" s="2" t="s">
        <v>943</v>
      </c>
      <c r="OJA623" s="2" t="s">
        <v>943</v>
      </c>
      <c r="OJB623" s="2" t="s">
        <v>943</v>
      </c>
      <c r="OJC623" s="2" t="s">
        <v>943</v>
      </c>
      <c r="OJD623" s="2" t="s">
        <v>943</v>
      </c>
      <c r="OJE623" s="2" t="s">
        <v>943</v>
      </c>
      <c r="OJF623" s="2" t="s">
        <v>943</v>
      </c>
      <c r="OJG623" s="2" t="s">
        <v>943</v>
      </c>
      <c r="OJH623" s="2" t="s">
        <v>943</v>
      </c>
      <c r="OJI623" s="2" t="s">
        <v>943</v>
      </c>
      <c r="OJJ623" s="2" t="s">
        <v>943</v>
      </c>
      <c r="OJK623" s="2" t="s">
        <v>943</v>
      </c>
      <c r="OJL623" s="2" t="s">
        <v>943</v>
      </c>
      <c r="OJM623" s="2" t="s">
        <v>943</v>
      </c>
      <c r="OJN623" s="2" t="s">
        <v>943</v>
      </c>
      <c r="OJO623" s="2" t="s">
        <v>943</v>
      </c>
      <c r="OJP623" s="2" t="s">
        <v>943</v>
      </c>
      <c r="OJQ623" s="2" t="s">
        <v>943</v>
      </c>
      <c r="OJR623" s="2" t="s">
        <v>943</v>
      </c>
      <c r="OJS623" s="2" t="s">
        <v>943</v>
      </c>
      <c r="OJT623" s="2" t="s">
        <v>943</v>
      </c>
      <c r="OJU623" s="2" t="s">
        <v>943</v>
      </c>
      <c r="OJV623" s="2" t="s">
        <v>943</v>
      </c>
      <c r="OJW623" s="2" t="s">
        <v>943</v>
      </c>
      <c r="OJX623" s="2" t="s">
        <v>943</v>
      </c>
      <c r="OJY623" s="2" t="s">
        <v>943</v>
      </c>
      <c r="OJZ623" s="2" t="s">
        <v>943</v>
      </c>
      <c r="OKA623" s="2" t="s">
        <v>943</v>
      </c>
      <c r="OKB623" s="2" t="s">
        <v>943</v>
      </c>
      <c r="OKC623" s="2" t="s">
        <v>943</v>
      </c>
      <c r="OKD623" s="2" t="s">
        <v>943</v>
      </c>
      <c r="OKE623" s="2" t="s">
        <v>943</v>
      </c>
      <c r="OKF623" s="2" t="s">
        <v>943</v>
      </c>
      <c r="OKG623" s="2" t="s">
        <v>943</v>
      </c>
      <c r="OKH623" s="2" t="s">
        <v>943</v>
      </c>
      <c r="OKI623" s="2" t="s">
        <v>943</v>
      </c>
      <c r="OKJ623" s="2" t="s">
        <v>943</v>
      </c>
      <c r="OKK623" s="2" t="s">
        <v>943</v>
      </c>
      <c r="OKL623" s="2" t="s">
        <v>943</v>
      </c>
      <c r="OKM623" s="2" t="s">
        <v>943</v>
      </c>
      <c r="OKN623" s="2" t="s">
        <v>943</v>
      </c>
      <c r="OKO623" s="2" t="s">
        <v>943</v>
      </c>
      <c r="OKP623" s="2" t="s">
        <v>943</v>
      </c>
      <c r="OKQ623" s="2" t="s">
        <v>943</v>
      </c>
      <c r="OKR623" s="2" t="s">
        <v>943</v>
      </c>
      <c r="OKS623" s="2" t="s">
        <v>943</v>
      </c>
      <c r="OKT623" s="2" t="s">
        <v>943</v>
      </c>
      <c r="OKU623" s="2" t="s">
        <v>943</v>
      </c>
      <c r="OKV623" s="2" t="s">
        <v>943</v>
      </c>
      <c r="OKW623" s="2" t="s">
        <v>943</v>
      </c>
      <c r="OKX623" s="2" t="s">
        <v>943</v>
      </c>
      <c r="OKY623" s="2" t="s">
        <v>943</v>
      </c>
      <c r="OKZ623" s="2" t="s">
        <v>943</v>
      </c>
      <c r="OLA623" s="2" t="s">
        <v>943</v>
      </c>
      <c r="OLB623" s="2" t="s">
        <v>943</v>
      </c>
      <c r="OLC623" s="2" t="s">
        <v>943</v>
      </c>
      <c r="OLD623" s="2" t="s">
        <v>943</v>
      </c>
      <c r="OLE623" s="2" t="s">
        <v>943</v>
      </c>
      <c r="OLF623" s="2" t="s">
        <v>943</v>
      </c>
      <c r="OLG623" s="2" t="s">
        <v>943</v>
      </c>
      <c r="OLH623" s="2" t="s">
        <v>943</v>
      </c>
      <c r="OLI623" s="2" t="s">
        <v>943</v>
      </c>
      <c r="OLJ623" s="2" t="s">
        <v>943</v>
      </c>
      <c r="OLK623" s="2" t="s">
        <v>943</v>
      </c>
      <c r="OLL623" s="2" t="s">
        <v>943</v>
      </c>
      <c r="OLM623" s="2" t="s">
        <v>943</v>
      </c>
      <c r="OLN623" s="2" t="s">
        <v>943</v>
      </c>
      <c r="OLO623" s="2" t="s">
        <v>943</v>
      </c>
      <c r="OLP623" s="2" t="s">
        <v>943</v>
      </c>
      <c r="OLQ623" s="2" t="s">
        <v>943</v>
      </c>
      <c r="OLR623" s="2" t="s">
        <v>943</v>
      </c>
      <c r="OLS623" s="2" t="s">
        <v>943</v>
      </c>
      <c r="OLT623" s="2" t="s">
        <v>943</v>
      </c>
      <c r="OLU623" s="2" t="s">
        <v>943</v>
      </c>
      <c r="OLV623" s="2" t="s">
        <v>943</v>
      </c>
      <c r="OLW623" s="2" t="s">
        <v>943</v>
      </c>
      <c r="OLX623" s="2" t="s">
        <v>943</v>
      </c>
      <c r="OLY623" s="2" t="s">
        <v>943</v>
      </c>
      <c r="OLZ623" s="2" t="s">
        <v>943</v>
      </c>
      <c r="OMA623" s="2" t="s">
        <v>943</v>
      </c>
      <c r="OMB623" s="2" t="s">
        <v>943</v>
      </c>
      <c r="OMC623" s="2" t="s">
        <v>943</v>
      </c>
      <c r="OMD623" s="2" t="s">
        <v>943</v>
      </c>
      <c r="OME623" s="2" t="s">
        <v>943</v>
      </c>
      <c r="OMF623" s="2" t="s">
        <v>943</v>
      </c>
      <c r="OMG623" s="2" t="s">
        <v>943</v>
      </c>
      <c r="OMH623" s="2" t="s">
        <v>943</v>
      </c>
      <c r="OMI623" s="2" t="s">
        <v>943</v>
      </c>
      <c r="OMJ623" s="2" t="s">
        <v>943</v>
      </c>
      <c r="OMK623" s="2" t="s">
        <v>943</v>
      </c>
      <c r="OML623" s="2" t="s">
        <v>943</v>
      </c>
      <c r="OMM623" s="2" t="s">
        <v>943</v>
      </c>
      <c r="OMN623" s="2" t="s">
        <v>943</v>
      </c>
      <c r="OMO623" s="2" t="s">
        <v>943</v>
      </c>
      <c r="OMP623" s="2" t="s">
        <v>943</v>
      </c>
      <c r="OMQ623" s="2" t="s">
        <v>943</v>
      </c>
      <c r="OMR623" s="2" t="s">
        <v>943</v>
      </c>
      <c r="OMS623" s="2" t="s">
        <v>943</v>
      </c>
      <c r="OMT623" s="2" t="s">
        <v>943</v>
      </c>
      <c r="OMU623" s="2" t="s">
        <v>943</v>
      </c>
      <c r="OMV623" s="2" t="s">
        <v>943</v>
      </c>
      <c r="OMW623" s="2" t="s">
        <v>943</v>
      </c>
      <c r="OMX623" s="2" t="s">
        <v>943</v>
      </c>
      <c r="OMY623" s="2" t="s">
        <v>943</v>
      </c>
      <c r="OMZ623" s="2" t="s">
        <v>943</v>
      </c>
      <c r="ONA623" s="2" t="s">
        <v>943</v>
      </c>
      <c r="ONB623" s="2" t="s">
        <v>943</v>
      </c>
      <c r="ONC623" s="2" t="s">
        <v>943</v>
      </c>
      <c r="OND623" s="2" t="s">
        <v>943</v>
      </c>
      <c r="ONE623" s="2" t="s">
        <v>943</v>
      </c>
      <c r="ONF623" s="2" t="s">
        <v>943</v>
      </c>
      <c r="ONG623" s="2" t="s">
        <v>943</v>
      </c>
      <c r="ONH623" s="2" t="s">
        <v>943</v>
      </c>
      <c r="ONI623" s="2" t="s">
        <v>943</v>
      </c>
      <c r="ONJ623" s="2" t="s">
        <v>943</v>
      </c>
      <c r="ONK623" s="2" t="s">
        <v>943</v>
      </c>
      <c r="ONL623" s="2" t="s">
        <v>943</v>
      </c>
      <c r="ONM623" s="2" t="s">
        <v>943</v>
      </c>
      <c r="ONN623" s="2" t="s">
        <v>943</v>
      </c>
      <c r="ONO623" s="2" t="s">
        <v>943</v>
      </c>
      <c r="ONP623" s="2" t="s">
        <v>943</v>
      </c>
      <c r="ONQ623" s="2" t="s">
        <v>943</v>
      </c>
      <c r="ONR623" s="2" t="s">
        <v>943</v>
      </c>
      <c r="ONS623" s="2" t="s">
        <v>943</v>
      </c>
      <c r="ONT623" s="2" t="s">
        <v>943</v>
      </c>
      <c r="ONU623" s="2" t="s">
        <v>943</v>
      </c>
      <c r="ONV623" s="2" t="s">
        <v>943</v>
      </c>
      <c r="ONW623" s="2" t="s">
        <v>943</v>
      </c>
      <c r="ONX623" s="2" t="s">
        <v>943</v>
      </c>
      <c r="ONY623" s="2" t="s">
        <v>943</v>
      </c>
      <c r="ONZ623" s="2" t="s">
        <v>943</v>
      </c>
      <c r="OOA623" s="2" t="s">
        <v>943</v>
      </c>
      <c r="OOB623" s="2" t="s">
        <v>943</v>
      </c>
      <c r="OOC623" s="2" t="s">
        <v>943</v>
      </c>
      <c r="OOD623" s="2" t="s">
        <v>943</v>
      </c>
      <c r="OOE623" s="2" t="s">
        <v>943</v>
      </c>
      <c r="OOF623" s="2" t="s">
        <v>943</v>
      </c>
      <c r="OOG623" s="2" t="s">
        <v>943</v>
      </c>
      <c r="OOH623" s="2" t="s">
        <v>943</v>
      </c>
      <c r="OOI623" s="2" t="s">
        <v>943</v>
      </c>
      <c r="OOJ623" s="2" t="s">
        <v>943</v>
      </c>
      <c r="OOK623" s="2" t="s">
        <v>943</v>
      </c>
      <c r="OOL623" s="2" t="s">
        <v>943</v>
      </c>
      <c r="OOM623" s="2" t="s">
        <v>943</v>
      </c>
      <c r="OON623" s="2" t="s">
        <v>943</v>
      </c>
      <c r="OOO623" s="2" t="s">
        <v>943</v>
      </c>
      <c r="OOP623" s="2" t="s">
        <v>943</v>
      </c>
      <c r="OOQ623" s="2" t="s">
        <v>943</v>
      </c>
      <c r="OOR623" s="2" t="s">
        <v>943</v>
      </c>
      <c r="OOS623" s="2" t="s">
        <v>943</v>
      </c>
      <c r="OOT623" s="2" t="s">
        <v>943</v>
      </c>
      <c r="OOU623" s="2" t="s">
        <v>943</v>
      </c>
      <c r="OOV623" s="2" t="s">
        <v>943</v>
      </c>
      <c r="OOW623" s="2" t="s">
        <v>943</v>
      </c>
      <c r="OOX623" s="2" t="s">
        <v>943</v>
      </c>
      <c r="OOY623" s="2" t="s">
        <v>943</v>
      </c>
      <c r="OOZ623" s="2" t="s">
        <v>943</v>
      </c>
      <c r="OPA623" s="2" t="s">
        <v>943</v>
      </c>
      <c r="OPB623" s="2" t="s">
        <v>943</v>
      </c>
      <c r="OPC623" s="2" t="s">
        <v>943</v>
      </c>
      <c r="OPD623" s="2" t="s">
        <v>943</v>
      </c>
      <c r="OPE623" s="2" t="s">
        <v>943</v>
      </c>
      <c r="OPF623" s="2" t="s">
        <v>943</v>
      </c>
      <c r="OPG623" s="2" t="s">
        <v>943</v>
      </c>
      <c r="OPH623" s="2" t="s">
        <v>943</v>
      </c>
      <c r="OPI623" s="2" t="s">
        <v>943</v>
      </c>
      <c r="OPJ623" s="2" t="s">
        <v>943</v>
      </c>
      <c r="OPK623" s="2" t="s">
        <v>943</v>
      </c>
      <c r="OPL623" s="2" t="s">
        <v>943</v>
      </c>
      <c r="OPM623" s="2" t="s">
        <v>943</v>
      </c>
      <c r="OPN623" s="2" t="s">
        <v>943</v>
      </c>
      <c r="OPO623" s="2" t="s">
        <v>943</v>
      </c>
      <c r="OPP623" s="2" t="s">
        <v>943</v>
      </c>
      <c r="OPQ623" s="2" t="s">
        <v>943</v>
      </c>
      <c r="OPR623" s="2" t="s">
        <v>943</v>
      </c>
      <c r="OPS623" s="2" t="s">
        <v>943</v>
      </c>
      <c r="OPT623" s="2" t="s">
        <v>943</v>
      </c>
      <c r="OPU623" s="2" t="s">
        <v>943</v>
      </c>
      <c r="OPV623" s="2" t="s">
        <v>943</v>
      </c>
      <c r="OPW623" s="2" t="s">
        <v>943</v>
      </c>
      <c r="OPX623" s="2" t="s">
        <v>943</v>
      </c>
      <c r="OPY623" s="2" t="s">
        <v>943</v>
      </c>
      <c r="OPZ623" s="2" t="s">
        <v>943</v>
      </c>
      <c r="OQA623" s="2" t="s">
        <v>943</v>
      </c>
      <c r="OQB623" s="2" t="s">
        <v>943</v>
      </c>
      <c r="OQC623" s="2" t="s">
        <v>943</v>
      </c>
      <c r="OQD623" s="2" t="s">
        <v>943</v>
      </c>
      <c r="OQE623" s="2" t="s">
        <v>943</v>
      </c>
      <c r="OQF623" s="2" t="s">
        <v>943</v>
      </c>
      <c r="OQG623" s="2" t="s">
        <v>943</v>
      </c>
      <c r="OQH623" s="2" t="s">
        <v>943</v>
      </c>
      <c r="OQI623" s="2" t="s">
        <v>943</v>
      </c>
      <c r="OQJ623" s="2" t="s">
        <v>943</v>
      </c>
      <c r="OQK623" s="2" t="s">
        <v>943</v>
      </c>
      <c r="OQL623" s="2" t="s">
        <v>943</v>
      </c>
      <c r="OQM623" s="2" t="s">
        <v>943</v>
      </c>
      <c r="OQN623" s="2" t="s">
        <v>943</v>
      </c>
      <c r="OQO623" s="2" t="s">
        <v>943</v>
      </c>
      <c r="OQP623" s="2" t="s">
        <v>943</v>
      </c>
      <c r="OQQ623" s="2" t="s">
        <v>943</v>
      </c>
      <c r="OQR623" s="2" t="s">
        <v>943</v>
      </c>
      <c r="OQS623" s="2" t="s">
        <v>943</v>
      </c>
      <c r="OQT623" s="2" t="s">
        <v>943</v>
      </c>
      <c r="OQU623" s="2" t="s">
        <v>943</v>
      </c>
      <c r="OQV623" s="2" t="s">
        <v>943</v>
      </c>
      <c r="OQW623" s="2" t="s">
        <v>943</v>
      </c>
      <c r="OQX623" s="2" t="s">
        <v>943</v>
      </c>
      <c r="OQY623" s="2" t="s">
        <v>943</v>
      </c>
      <c r="OQZ623" s="2" t="s">
        <v>943</v>
      </c>
      <c r="ORA623" s="2" t="s">
        <v>943</v>
      </c>
      <c r="ORB623" s="2" t="s">
        <v>943</v>
      </c>
      <c r="ORC623" s="2" t="s">
        <v>943</v>
      </c>
      <c r="ORD623" s="2" t="s">
        <v>943</v>
      </c>
      <c r="ORE623" s="2" t="s">
        <v>943</v>
      </c>
      <c r="ORF623" s="2" t="s">
        <v>943</v>
      </c>
      <c r="ORG623" s="2" t="s">
        <v>943</v>
      </c>
      <c r="ORH623" s="2" t="s">
        <v>943</v>
      </c>
      <c r="ORI623" s="2" t="s">
        <v>943</v>
      </c>
      <c r="ORJ623" s="2" t="s">
        <v>943</v>
      </c>
      <c r="ORK623" s="2" t="s">
        <v>943</v>
      </c>
      <c r="ORL623" s="2" t="s">
        <v>943</v>
      </c>
      <c r="ORM623" s="2" t="s">
        <v>943</v>
      </c>
      <c r="ORN623" s="2" t="s">
        <v>943</v>
      </c>
      <c r="ORO623" s="2" t="s">
        <v>943</v>
      </c>
      <c r="ORP623" s="2" t="s">
        <v>943</v>
      </c>
      <c r="ORQ623" s="2" t="s">
        <v>943</v>
      </c>
      <c r="ORR623" s="2" t="s">
        <v>943</v>
      </c>
      <c r="ORS623" s="2" t="s">
        <v>943</v>
      </c>
      <c r="ORT623" s="2" t="s">
        <v>943</v>
      </c>
      <c r="ORU623" s="2" t="s">
        <v>943</v>
      </c>
      <c r="ORV623" s="2" t="s">
        <v>943</v>
      </c>
      <c r="ORW623" s="2" t="s">
        <v>943</v>
      </c>
      <c r="ORX623" s="2" t="s">
        <v>943</v>
      </c>
      <c r="ORY623" s="2" t="s">
        <v>943</v>
      </c>
      <c r="ORZ623" s="2" t="s">
        <v>943</v>
      </c>
      <c r="OSA623" s="2" t="s">
        <v>943</v>
      </c>
      <c r="OSB623" s="2" t="s">
        <v>943</v>
      </c>
      <c r="OSC623" s="2" t="s">
        <v>943</v>
      </c>
      <c r="OSD623" s="2" t="s">
        <v>943</v>
      </c>
      <c r="OSE623" s="2" t="s">
        <v>943</v>
      </c>
      <c r="OSF623" s="2" t="s">
        <v>943</v>
      </c>
      <c r="OSG623" s="2" t="s">
        <v>943</v>
      </c>
      <c r="OSH623" s="2" t="s">
        <v>943</v>
      </c>
      <c r="OSI623" s="2" t="s">
        <v>943</v>
      </c>
      <c r="OSJ623" s="2" t="s">
        <v>943</v>
      </c>
      <c r="OSK623" s="2" t="s">
        <v>943</v>
      </c>
      <c r="OSL623" s="2" t="s">
        <v>943</v>
      </c>
      <c r="OSM623" s="2" t="s">
        <v>943</v>
      </c>
      <c r="OSN623" s="2" t="s">
        <v>943</v>
      </c>
      <c r="OSO623" s="2" t="s">
        <v>943</v>
      </c>
      <c r="OSP623" s="2" t="s">
        <v>943</v>
      </c>
      <c r="OSQ623" s="2" t="s">
        <v>943</v>
      </c>
      <c r="OSR623" s="2" t="s">
        <v>943</v>
      </c>
      <c r="OSS623" s="2" t="s">
        <v>943</v>
      </c>
      <c r="OST623" s="2" t="s">
        <v>943</v>
      </c>
      <c r="OSU623" s="2" t="s">
        <v>943</v>
      </c>
      <c r="OSV623" s="2" t="s">
        <v>943</v>
      </c>
      <c r="OSW623" s="2" t="s">
        <v>943</v>
      </c>
      <c r="OSX623" s="2" t="s">
        <v>943</v>
      </c>
      <c r="OSY623" s="2" t="s">
        <v>943</v>
      </c>
      <c r="OSZ623" s="2" t="s">
        <v>943</v>
      </c>
      <c r="OTA623" s="2" t="s">
        <v>943</v>
      </c>
      <c r="OTB623" s="2" t="s">
        <v>943</v>
      </c>
      <c r="OTC623" s="2" t="s">
        <v>943</v>
      </c>
      <c r="OTD623" s="2" t="s">
        <v>943</v>
      </c>
      <c r="OTE623" s="2" t="s">
        <v>943</v>
      </c>
      <c r="OTF623" s="2" t="s">
        <v>943</v>
      </c>
      <c r="OTG623" s="2" t="s">
        <v>943</v>
      </c>
      <c r="OTH623" s="2" t="s">
        <v>943</v>
      </c>
      <c r="OTI623" s="2" t="s">
        <v>943</v>
      </c>
      <c r="OTJ623" s="2" t="s">
        <v>943</v>
      </c>
      <c r="OTK623" s="2" t="s">
        <v>943</v>
      </c>
      <c r="OTL623" s="2" t="s">
        <v>943</v>
      </c>
      <c r="OTM623" s="2" t="s">
        <v>943</v>
      </c>
      <c r="OTN623" s="2" t="s">
        <v>943</v>
      </c>
      <c r="OTO623" s="2" t="s">
        <v>943</v>
      </c>
      <c r="OTP623" s="2" t="s">
        <v>943</v>
      </c>
      <c r="OTQ623" s="2" t="s">
        <v>943</v>
      </c>
      <c r="OTR623" s="2" t="s">
        <v>943</v>
      </c>
      <c r="OTS623" s="2" t="s">
        <v>943</v>
      </c>
      <c r="OTT623" s="2" t="s">
        <v>943</v>
      </c>
      <c r="OTU623" s="2" t="s">
        <v>943</v>
      </c>
      <c r="OTV623" s="2" t="s">
        <v>943</v>
      </c>
      <c r="OTW623" s="2" t="s">
        <v>943</v>
      </c>
      <c r="OTX623" s="2" t="s">
        <v>943</v>
      </c>
      <c r="OTY623" s="2" t="s">
        <v>943</v>
      </c>
      <c r="OTZ623" s="2" t="s">
        <v>943</v>
      </c>
      <c r="OUA623" s="2" t="s">
        <v>943</v>
      </c>
      <c r="OUB623" s="2" t="s">
        <v>943</v>
      </c>
      <c r="OUC623" s="2" t="s">
        <v>943</v>
      </c>
      <c r="OUD623" s="2" t="s">
        <v>943</v>
      </c>
      <c r="OUE623" s="2" t="s">
        <v>943</v>
      </c>
      <c r="OUF623" s="2" t="s">
        <v>943</v>
      </c>
      <c r="OUG623" s="2" t="s">
        <v>943</v>
      </c>
      <c r="OUH623" s="2" t="s">
        <v>943</v>
      </c>
      <c r="OUI623" s="2" t="s">
        <v>943</v>
      </c>
      <c r="OUJ623" s="2" t="s">
        <v>943</v>
      </c>
      <c r="OUK623" s="2" t="s">
        <v>943</v>
      </c>
      <c r="OUL623" s="2" t="s">
        <v>943</v>
      </c>
      <c r="OUM623" s="2" t="s">
        <v>943</v>
      </c>
      <c r="OUN623" s="2" t="s">
        <v>943</v>
      </c>
      <c r="OUO623" s="2" t="s">
        <v>943</v>
      </c>
      <c r="OUP623" s="2" t="s">
        <v>943</v>
      </c>
      <c r="OUQ623" s="2" t="s">
        <v>943</v>
      </c>
      <c r="OUR623" s="2" t="s">
        <v>943</v>
      </c>
      <c r="OUS623" s="2" t="s">
        <v>943</v>
      </c>
      <c r="OUT623" s="2" t="s">
        <v>943</v>
      </c>
      <c r="OUU623" s="2" t="s">
        <v>943</v>
      </c>
      <c r="OUV623" s="2" t="s">
        <v>943</v>
      </c>
      <c r="OUW623" s="2" t="s">
        <v>943</v>
      </c>
      <c r="OUX623" s="2" t="s">
        <v>943</v>
      </c>
      <c r="OUY623" s="2" t="s">
        <v>943</v>
      </c>
      <c r="OUZ623" s="2" t="s">
        <v>943</v>
      </c>
      <c r="OVA623" s="2" t="s">
        <v>943</v>
      </c>
      <c r="OVB623" s="2" t="s">
        <v>943</v>
      </c>
      <c r="OVC623" s="2" t="s">
        <v>943</v>
      </c>
      <c r="OVD623" s="2" t="s">
        <v>943</v>
      </c>
      <c r="OVE623" s="2" t="s">
        <v>943</v>
      </c>
      <c r="OVF623" s="2" t="s">
        <v>943</v>
      </c>
      <c r="OVG623" s="2" t="s">
        <v>943</v>
      </c>
      <c r="OVH623" s="2" t="s">
        <v>943</v>
      </c>
      <c r="OVI623" s="2" t="s">
        <v>943</v>
      </c>
      <c r="OVJ623" s="2" t="s">
        <v>943</v>
      </c>
      <c r="OVK623" s="2" t="s">
        <v>943</v>
      </c>
      <c r="OVL623" s="2" t="s">
        <v>943</v>
      </c>
      <c r="OVM623" s="2" t="s">
        <v>943</v>
      </c>
      <c r="OVN623" s="2" t="s">
        <v>943</v>
      </c>
      <c r="OVO623" s="2" t="s">
        <v>943</v>
      </c>
      <c r="OVP623" s="2" t="s">
        <v>943</v>
      </c>
      <c r="OVQ623" s="2" t="s">
        <v>943</v>
      </c>
      <c r="OVR623" s="2" t="s">
        <v>943</v>
      </c>
      <c r="OVS623" s="2" t="s">
        <v>943</v>
      </c>
      <c r="OVT623" s="2" t="s">
        <v>943</v>
      </c>
      <c r="OVU623" s="2" t="s">
        <v>943</v>
      </c>
      <c r="OVV623" s="2" t="s">
        <v>943</v>
      </c>
      <c r="OVW623" s="2" t="s">
        <v>943</v>
      </c>
      <c r="OVX623" s="2" t="s">
        <v>943</v>
      </c>
      <c r="OVY623" s="2" t="s">
        <v>943</v>
      </c>
      <c r="OVZ623" s="2" t="s">
        <v>943</v>
      </c>
      <c r="OWA623" s="2" t="s">
        <v>943</v>
      </c>
      <c r="OWB623" s="2" t="s">
        <v>943</v>
      </c>
      <c r="OWC623" s="2" t="s">
        <v>943</v>
      </c>
      <c r="OWD623" s="2" t="s">
        <v>943</v>
      </c>
      <c r="OWE623" s="2" t="s">
        <v>943</v>
      </c>
      <c r="OWF623" s="2" t="s">
        <v>943</v>
      </c>
      <c r="OWG623" s="2" t="s">
        <v>943</v>
      </c>
      <c r="OWH623" s="2" t="s">
        <v>943</v>
      </c>
      <c r="OWI623" s="2" t="s">
        <v>943</v>
      </c>
      <c r="OWJ623" s="2" t="s">
        <v>943</v>
      </c>
      <c r="OWK623" s="2" t="s">
        <v>943</v>
      </c>
      <c r="OWL623" s="2" t="s">
        <v>943</v>
      </c>
      <c r="OWM623" s="2" t="s">
        <v>943</v>
      </c>
      <c r="OWN623" s="2" t="s">
        <v>943</v>
      </c>
      <c r="OWO623" s="2" t="s">
        <v>943</v>
      </c>
      <c r="OWP623" s="2" t="s">
        <v>943</v>
      </c>
      <c r="OWQ623" s="2" t="s">
        <v>943</v>
      </c>
      <c r="OWR623" s="2" t="s">
        <v>943</v>
      </c>
      <c r="OWS623" s="2" t="s">
        <v>943</v>
      </c>
      <c r="OWT623" s="2" t="s">
        <v>943</v>
      </c>
      <c r="OWU623" s="2" t="s">
        <v>943</v>
      </c>
      <c r="OWV623" s="2" t="s">
        <v>943</v>
      </c>
      <c r="OWW623" s="2" t="s">
        <v>943</v>
      </c>
      <c r="OWX623" s="2" t="s">
        <v>943</v>
      </c>
      <c r="OWY623" s="2" t="s">
        <v>943</v>
      </c>
      <c r="OWZ623" s="2" t="s">
        <v>943</v>
      </c>
      <c r="OXA623" s="2" t="s">
        <v>943</v>
      </c>
      <c r="OXB623" s="2" t="s">
        <v>943</v>
      </c>
      <c r="OXC623" s="2" t="s">
        <v>943</v>
      </c>
      <c r="OXD623" s="2" t="s">
        <v>943</v>
      </c>
      <c r="OXE623" s="2" t="s">
        <v>943</v>
      </c>
      <c r="OXF623" s="2" t="s">
        <v>943</v>
      </c>
      <c r="OXG623" s="2" t="s">
        <v>943</v>
      </c>
      <c r="OXH623" s="2" t="s">
        <v>943</v>
      </c>
      <c r="OXI623" s="2" t="s">
        <v>943</v>
      </c>
      <c r="OXJ623" s="2" t="s">
        <v>943</v>
      </c>
      <c r="OXK623" s="2" t="s">
        <v>943</v>
      </c>
      <c r="OXL623" s="2" t="s">
        <v>943</v>
      </c>
      <c r="OXM623" s="2" t="s">
        <v>943</v>
      </c>
      <c r="OXN623" s="2" t="s">
        <v>943</v>
      </c>
      <c r="OXO623" s="2" t="s">
        <v>943</v>
      </c>
      <c r="OXP623" s="2" t="s">
        <v>943</v>
      </c>
      <c r="OXQ623" s="2" t="s">
        <v>943</v>
      </c>
      <c r="OXR623" s="2" t="s">
        <v>943</v>
      </c>
      <c r="OXS623" s="2" t="s">
        <v>943</v>
      </c>
      <c r="OXT623" s="2" t="s">
        <v>943</v>
      </c>
      <c r="OXU623" s="2" t="s">
        <v>943</v>
      </c>
      <c r="OXV623" s="2" t="s">
        <v>943</v>
      </c>
      <c r="OXW623" s="2" t="s">
        <v>943</v>
      </c>
      <c r="OXX623" s="2" t="s">
        <v>943</v>
      </c>
      <c r="OXY623" s="2" t="s">
        <v>943</v>
      </c>
      <c r="OXZ623" s="2" t="s">
        <v>943</v>
      </c>
      <c r="OYA623" s="2" t="s">
        <v>943</v>
      </c>
      <c r="OYB623" s="2" t="s">
        <v>943</v>
      </c>
      <c r="OYC623" s="2" t="s">
        <v>943</v>
      </c>
      <c r="OYD623" s="2" t="s">
        <v>943</v>
      </c>
      <c r="OYE623" s="2" t="s">
        <v>943</v>
      </c>
      <c r="OYF623" s="2" t="s">
        <v>943</v>
      </c>
      <c r="OYG623" s="2" t="s">
        <v>943</v>
      </c>
      <c r="OYH623" s="2" t="s">
        <v>943</v>
      </c>
      <c r="OYI623" s="2" t="s">
        <v>943</v>
      </c>
      <c r="OYJ623" s="2" t="s">
        <v>943</v>
      </c>
      <c r="OYK623" s="2" t="s">
        <v>943</v>
      </c>
      <c r="OYL623" s="2" t="s">
        <v>943</v>
      </c>
      <c r="OYM623" s="2" t="s">
        <v>943</v>
      </c>
      <c r="OYN623" s="2" t="s">
        <v>943</v>
      </c>
      <c r="OYO623" s="2" t="s">
        <v>943</v>
      </c>
      <c r="OYP623" s="2" t="s">
        <v>943</v>
      </c>
      <c r="OYQ623" s="2" t="s">
        <v>943</v>
      </c>
      <c r="OYR623" s="2" t="s">
        <v>943</v>
      </c>
      <c r="OYS623" s="2" t="s">
        <v>943</v>
      </c>
      <c r="OYT623" s="2" t="s">
        <v>943</v>
      </c>
      <c r="OYU623" s="2" t="s">
        <v>943</v>
      </c>
      <c r="OYV623" s="2" t="s">
        <v>943</v>
      </c>
      <c r="OYW623" s="2" t="s">
        <v>943</v>
      </c>
      <c r="OYX623" s="2" t="s">
        <v>943</v>
      </c>
      <c r="OYY623" s="2" t="s">
        <v>943</v>
      </c>
      <c r="OYZ623" s="2" t="s">
        <v>943</v>
      </c>
      <c r="OZA623" s="2" t="s">
        <v>943</v>
      </c>
      <c r="OZB623" s="2" t="s">
        <v>943</v>
      </c>
      <c r="OZC623" s="2" t="s">
        <v>943</v>
      </c>
      <c r="OZD623" s="2" t="s">
        <v>943</v>
      </c>
      <c r="OZE623" s="2" t="s">
        <v>943</v>
      </c>
      <c r="OZF623" s="2" t="s">
        <v>943</v>
      </c>
      <c r="OZG623" s="2" t="s">
        <v>943</v>
      </c>
      <c r="OZH623" s="2" t="s">
        <v>943</v>
      </c>
      <c r="OZI623" s="2" t="s">
        <v>943</v>
      </c>
      <c r="OZJ623" s="2" t="s">
        <v>943</v>
      </c>
      <c r="OZK623" s="2" t="s">
        <v>943</v>
      </c>
      <c r="OZL623" s="2" t="s">
        <v>943</v>
      </c>
      <c r="OZM623" s="2" t="s">
        <v>943</v>
      </c>
      <c r="OZN623" s="2" t="s">
        <v>943</v>
      </c>
      <c r="OZO623" s="2" t="s">
        <v>943</v>
      </c>
      <c r="OZP623" s="2" t="s">
        <v>943</v>
      </c>
      <c r="OZQ623" s="2" t="s">
        <v>943</v>
      </c>
      <c r="OZR623" s="2" t="s">
        <v>943</v>
      </c>
      <c r="OZS623" s="2" t="s">
        <v>943</v>
      </c>
      <c r="OZT623" s="2" t="s">
        <v>943</v>
      </c>
      <c r="OZU623" s="2" t="s">
        <v>943</v>
      </c>
      <c r="OZV623" s="2" t="s">
        <v>943</v>
      </c>
      <c r="OZW623" s="2" t="s">
        <v>943</v>
      </c>
      <c r="OZX623" s="2" t="s">
        <v>943</v>
      </c>
      <c r="OZY623" s="2" t="s">
        <v>943</v>
      </c>
      <c r="OZZ623" s="2" t="s">
        <v>943</v>
      </c>
      <c r="PAA623" s="2" t="s">
        <v>943</v>
      </c>
      <c r="PAB623" s="2" t="s">
        <v>943</v>
      </c>
      <c r="PAC623" s="2" t="s">
        <v>943</v>
      </c>
      <c r="PAD623" s="2" t="s">
        <v>943</v>
      </c>
      <c r="PAE623" s="2" t="s">
        <v>943</v>
      </c>
      <c r="PAF623" s="2" t="s">
        <v>943</v>
      </c>
      <c r="PAG623" s="2" t="s">
        <v>943</v>
      </c>
      <c r="PAH623" s="2" t="s">
        <v>943</v>
      </c>
      <c r="PAI623" s="2" t="s">
        <v>943</v>
      </c>
      <c r="PAJ623" s="2" t="s">
        <v>943</v>
      </c>
      <c r="PAK623" s="2" t="s">
        <v>943</v>
      </c>
      <c r="PAL623" s="2" t="s">
        <v>943</v>
      </c>
      <c r="PAM623" s="2" t="s">
        <v>943</v>
      </c>
      <c r="PAN623" s="2" t="s">
        <v>943</v>
      </c>
      <c r="PAO623" s="2" t="s">
        <v>943</v>
      </c>
      <c r="PAP623" s="2" t="s">
        <v>943</v>
      </c>
      <c r="PAQ623" s="2" t="s">
        <v>943</v>
      </c>
      <c r="PAR623" s="2" t="s">
        <v>943</v>
      </c>
      <c r="PAS623" s="2" t="s">
        <v>943</v>
      </c>
      <c r="PAT623" s="2" t="s">
        <v>943</v>
      </c>
      <c r="PAU623" s="2" t="s">
        <v>943</v>
      </c>
      <c r="PAV623" s="2" t="s">
        <v>943</v>
      </c>
      <c r="PAW623" s="2" t="s">
        <v>943</v>
      </c>
      <c r="PAX623" s="2" t="s">
        <v>943</v>
      </c>
      <c r="PAY623" s="2" t="s">
        <v>943</v>
      </c>
      <c r="PAZ623" s="2" t="s">
        <v>943</v>
      </c>
      <c r="PBA623" s="2" t="s">
        <v>943</v>
      </c>
      <c r="PBB623" s="2" t="s">
        <v>943</v>
      </c>
      <c r="PBC623" s="2" t="s">
        <v>943</v>
      </c>
      <c r="PBD623" s="2" t="s">
        <v>943</v>
      </c>
      <c r="PBE623" s="2" t="s">
        <v>943</v>
      </c>
      <c r="PBF623" s="2" t="s">
        <v>943</v>
      </c>
      <c r="PBG623" s="2" t="s">
        <v>943</v>
      </c>
      <c r="PBH623" s="2" t="s">
        <v>943</v>
      </c>
      <c r="PBI623" s="2" t="s">
        <v>943</v>
      </c>
      <c r="PBJ623" s="2" t="s">
        <v>943</v>
      </c>
      <c r="PBK623" s="2" t="s">
        <v>943</v>
      </c>
      <c r="PBL623" s="2" t="s">
        <v>943</v>
      </c>
      <c r="PBM623" s="2" t="s">
        <v>943</v>
      </c>
      <c r="PBN623" s="2" t="s">
        <v>943</v>
      </c>
      <c r="PBO623" s="2" t="s">
        <v>943</v>
      </c>
      <c r="PBP623" s="2" t="s">
        <v>943</v>
      </c>
      <c r="PBQ623" s="2" t="s">
        <v>943</v>
      </c>
      <c r="PBR623" s="2" t="s">
        <v>943</v>
      </c>
      <c r="PBS623" s="2" t="s">
        <v>943</v>
      </c>
      <c r="PBT623" s="2" t="s">
        <v>943</v>
      </c>
      <c r="PBU623" s="2" t="s">
        <v>943</v>
      </c>
      <c r="PBV623" s="2" t="s">
        <v>943</v>
      </c>
      <c r="PBW623" s="2" t="s">
        <v>943</v>
      </c>
      <c r="PBX623" s="2" t="s">
        <v>943</v>
      </c>
      <c r="PBY623" s="2" t="s">
        <v>943</v>
      </c>
      <c r="PBZ623" s="2" t="s">
        <v>943</v>
      </c>
      <c r="PCA623" s="2" t="s">
        <v>943</v>
      </c>
      <c r="PCB623" s="2" t="s">
        <v>943</v>
      </c>
      <c r="PCC623" s="2" t="s">
        <v>943</v>
      </c>
      <c r="PCD623" s="2" t="s">
        <v>943</v>
      </c>
      <c r="PCE623" s="2" t="s">
        <v>943</v>
      </c>
      <c r="PCF623" s="2" t="s">
        <v>943</v>
      </c>
      <c r="PCG623" s="2" t="s">
        <v>943</v>
      </c>
      <c r="PCH623" s="2" t="s">
        <v>943</v>
      </c>
      <c r="PCI623" s="2" t="s">
        <v>943</v>
      </c>
      <c r="PCJ623" s="2" t="s">
        <v>943</v>
      </c>
      <c r="PCK623" s="2" t="s">
        <v>943</v>
      </c>
      <c r="PCL623" s="2" t="s">
        <v>943</v>
      </c>
      <c r="PCM623" s="2" t="s">
        <v>943</v>
      </c>
      <c r="PCN623" s="2" t="s">
        <v>943</v>
      </c>
      <c r="PCO623" s="2" t="s">
        <v>943</v>
      </c>
      <c r="PCP623" s="2" t="s">
        <v>943</v>
      </c>
      <c r="PCQ623" s="2" t="s">
        <v>943</v>
      </c>
      <c r="PCR623" s="2" t="s">
        <v>943</v>
      </c>
      <c r="PCS623" s="2" t="s">
        <v>943</v>
      </c>
      <c r="PCT623" s="2" t="s">
        <v>943</v>
      </c>
      <c r="PCU623" s="2" t="s">
        <v>943</v>
      </c>
      <c r="PCV623" s="2" t="s">
        <v>943</v>
      </c>
      <c r="PCW623" s="2" t="s">
        <v>943</v>
      </c>
      <c r="PCX623" s="2" t="s">
        <v>943</v>
      </c>
      <c r="PCY623" s="2" t="s">
        <v>943</v>
      </c>
      <c r="PCZ623" s="2" t="s">
        <v>943</v>
      </c>
      <c r="PDA623" s="2" t="s">
        <v>943</v>
      </c>
      <c r="PDB623" s="2" t="s">
        <v>943</v>
      </c>
      <c r="PDC623" s="2" t="s">
        <v>943</v>
      </c>
      <c r="PDD623" s="2" t="s">
        <v>943</v>
      </c>
      <c r="PDE623" s="2" t="s">
        <v>943</v>
      </c>
      <c r="PDF623" s="2" t="s">
        <v>943</v>
      </c>
      <c r="PDG623" s="2" t="s">
        <v>943</v>
      </c>
      <c r="PDH623" s="2" t="s">
        <v>943</v>
      </c>
      <c r="PDI623" s="2" t="s">
        <v>943</v>
      </c>
      <c r="PDJ623" s="2" t="s">
        <v>943</v>
      </c>
      <c r="PDK623" s="2" t="s">
        <v>943</v>
      </c>
      <c r="PDL623" s="2" t="s">
        <v>943</v>
      </c>
      <c r="PDM623" s="2" t="s">
        <v>943</v>
      </c>
      <c r="PDN623" s="2" t="s">
        <v>943</v>
      </c>
      <c r="PDO623" s="2" t="s">
        <v>943</v>
      </c>
      <c r="PDP623" s="2" t="s">
        <v>943</v>
      </c>
      <c r="PDQ623" s="2" t="s">
        <v>943</v>
      </c>
      <c r="PDR623" s="2" t="s">
        <v>943</v>
      </c>
      <c r="PDS623" s="2" t="s">
        <v>943</v>
      </c>
      <c r="PDT623" s="2" t="s">
        <v>943</v>
      </c>
      <c r="PDU623" s="2" t="s">
        <v>943</v>
      </c>
      <c r="PDV623" s="2" t="s">
        <v>943</v>
      </c>
      <c r="PDW623" s="2" t="s">
        <v>943</v>
      </c>
      <c r="PDX623" s="2" t="s">
        <v>943</v>
      </c>
      <c r="PDY623" s="2" t="s">
        <v>943</v>
      </c>
      <c r="PDZ623" s="2" t="s">
        <v>943</v>
      </c>
      <c r="PEA623" s="2" t="s">
        <v>943</v>
      </c>
      <c r="PEB623" s="2" t="s">
        <v>943</v>
      </c>
      <c r="PEC623" s="2" t="s">
        <v>943</v>
      </c>
      <c r="PED623" s="2" t="s">
        <v>943</v>
      </c>
      <c r="PEE623" s="2" t="s">
        <v>943</v>
      </c>
      <c r="PEF623" s="2" t="s">
        <v>943</v>
      </c>
      <c r="PEG623" s="2" t="s">
        <v>943</v>
      </c>
      <c r="PEH623" s="2" t="s">
        <v>943</v>
      </c>
      <c r="PEI623" s="2" t="s">
        <v>943</v>
      </c>
      <c r="PEJ623" s="2" t="s">
        <v>943</v>
      </c>
      <c r="PEK623" s="2" t="s">
        <v>943</v>
      </c>
      <c r="PEL623" s="2" t="s">
        <v>943</v>
      </c>
      <c r="PEM623" s="2" t="s">
        <v>943</v>
      </c>
      <c r="PEN623" s="2" t="s">
        <v>943</v>
      </c>
      <c r="PEO623" s="2" t="s">
        <v>943</v>
      </c>
      <c r="PEP623" s="2" t="s">
        <v>943</v>
      </c>
      <c r="PEQ623" s="2" t="s">
        <v>943</v>
      </c>
      <c r="PER623" s="2" t="s">
        <v>943</v>
      </c>
      <c r="PES623" s="2" t="s">
        <v>943</v>
      </c>
      <c r="PET623" s="2" t="s">
        <v>943</v>
      </c>
      <c r="PEU623" s="2" t="s">
        <v>943</v>
      </c>
      <c r="PEV623" s="2" t="s">
        <v>943</v>
      </c>
      <c r="PEW623" s="2" t="s">
        <v>943</v>
      </c>
      <c r="PEX623" s="2" t="s">
        <v>943</v>
      </c>
      <c r="PEY623" s="2" t="s">
        <v>943</v>
      </c>
      <c r="PEZ623" s="2" t="s">
        <v>943</v>
      </c>
      <c r="PFA623" s="2" t="s">
        <v>943</v>
      </c>
      <c r="PFB623" s="2" t="s">
        <v>943</v>
      </c>
      <c r="PFC623" s="2" t="s">
        <v>943</v>
      </c>
      <c r="PFD623" s="2" t="s">
        <v>943</v>
      </c>
      <c r="PFE623" s="2" t="s">
        <v>943</v>
      </c>
      <c r="PFF623" s="2" t="s">
        <v>943</v>
      </c>
      <c r="PFG623" s="2" t="s">
        <v>943</v>
      </c>
      <c r="PFH623" s="2" t="s">
        <v>943</v>
      </c>
      <c r="PFI623" s="2" t="s">
        <v>943</v>
      </c>
      <c r="PFJ623" s="2" t="s">
        <v>943</v>
      </c>
      <c r="PFK623" s="2" t="s">
        <v>943</v>
      </c>
      <c r="PFL623" s="2" t="s">
        <v>943</v>
      </c>
      <c r="PFM623" s="2" t="s">
        <v>943</v>
      </c>
      <c r="PFN623" s="2" t="s">
        <v>943</v>
      </c>
      <c r="PFO623" s="2" t="s">
        <v>943</v>
      </c>
      <c r="PFP623" s="2" t="s">
        <v>943</v>
      </c>
      <c r="PFQ623" s="2" t="s">
        <v>943</v>
      </c>
      <c r="PFR623" s="2" t="s">
        <v>943</v>
      </c>
      <c r="PFS623" s="2" t="s">
        <v>943</v>
      </c>
      <c r="PFT623" s="2" t="s">
        <v>943</v>
      </c>
      <c r="PFU623" s="2" t="s">
        <v>943</v>
      </c>
      <c r="PFV623" s="2" t="s">
        <v>943</v>
      </c>
      <c r="PFW623" s="2" t="s">
        <v>943</v>
      </c>
      <c r="PFX623" s="2" t="s">
        <v>943</v>
      </c>
      <c r="PFY623" s="2" t="s">
        <v>943</v>
      </c>
      <c r="PFZ623" s="2" t="s">
        <v>943</v>
      </c>
      <c r="PGA623" s="2" t="s">
        <v>943</v>
      </c>
      <c r="PGB623" s="2" t="s">
        <v>943</v>
      </c>
      <c r="PGC623" s="2" t="s">
        <v>943</v>
      </c>
      <c r="PGD623" s="2" t="s">
        <v>943</v>
      </c>
      <c r="PGE623" s="2" t="s">
        <v>943</v>
      </c>
      <c r="PGF623" s="2" t="s">
        <v>943</v>
      </c>
      <c r="PGG623" s="2" t="s">
        <v>943</v>
      </c>
      <c r="PGH623" s="2" t="s">
        <v>943</v>
      </c>
      <c r="PGI623" s="2" t="s">
        <v>943</v>
      </c>
      <c r="PGJ623" s="2" t="s">
        <v>943</v>
      </c>
      <c r="PGK623" s="2" t="s">
        <v>943</v>
      </c>
      <c r="PGL623" s="2" t="s">
        <v>943</v>
      </c>
      <c r="PGM623" s="2" t="s">
        <v>943</v>
      </c>
      <c r="PGN623" s="2" t="s">
        <v>943</v>
      </c>
      <c r="PGO623" s="2" t="s">
        <v>943</v>
      </c>
      <c r="PGP623" s="2" t="s">
        <v>943</v>
      </c>
      <c r="PGQ623" s="2" t="s">
        <v>943</v>
      </c>
      <c r="PGR623" s="2" t="s">
        <v>943</v>
      </c>
      <c r="PGS623" s="2" t="s">
        <v>943</v>
      </c>
      <c r="PGT623" s="2" t="s">
        <v>943</v>
      </c>
      <c r="PGU623" s="2" t="s">
        <v>943</v>
      </c>
      <c r="PGV623" s="2" t="s">
        <v>943</v>
      </c>
      <c r="PGW623" s="2" t="s">
        <v>943</v>
      </c>
      <c r="PGX623" s="2" t="s">
        <v>943</v>
      </c>
      <c r="PGY623" s="2" t="s">
        <v>943</v>
      </c>
      <c r="PGZ623" s="2" t="s">
        <v>943</v>
      </c>
      <c r="PHA623" s="2" t="s">
        <v>943</v>
      </c>
      <c r="PHB623" s="2" t="s">
        <v>943</v>
      </c>
      <c r="PHC623" s="2" t="s">
        <v>943</v>
      </c>
      <c r="PHD623" s="2" t="s">
        <v>943</v>
      </c>
      <c r="PHE623" s="2" t="s">
        <v>943</v>
      </c>
      <c r="PHF623" s="2" t="s">
        <v>943</v>
      </c>
      <c r="PHG623" s="2" t="s">
        <v>943</v>
      </c>
      <c r="PHH623" s="2" t="s">
        <v>943</v>
      </c>
      <c r="PHI623" s="2" t="s">
        <v>943</v>
      </c>
      <c r="PHJ623" s="2" t="s">
        <v>943</v>
      </c>
      <c r="PHK623" s="2" t="s">
        <v>943</v>
      </c>
      <c r="PHL623" s="2" t="s">
        <v>943</v>
      </c>
      <c r="PHM623" s="2" t="s">
        <v>943</v>
      </c>
      <c r="PHN623" s="2" t="s">
        <v>943</v>
      </c>
      <c r="PHO623" s="2" t="s">
        <v>943</v>
      </c>
      <c r="PHP623" s="2" t="s">
        <v>943</v>
      </c>
      <c r="PHQ623" s="2" t="s">
        <v>943</v>
      </c>
      <c r="PHR623" s="2" t="s">
        <v>943</v>
      </c>
      <c r="PHS623" s="2" t="s">
        <v>943</v>
      </c>
      <c r="PHT623" s="2" t="s">
        <v>943</v>
      </c>
      <c r="PHU623" s="2" t="s">
        <v>943</v>
      </c>
      <c r="PHV623" s="2" t="s">
        <v>943</v>
      </c>
      <c r="PHW623" s="2" t="s">
        <v>943</v>
      </c>
      <c r="PHX623" s="2" t="s">
        <v>943</v>
      </c>
      <c r="PHY623" s="2" t="s">
        <v>943</v>
      </c>
      <c r="PHZ623" s="2" t="s">
        <v>943</v>
      </c>
      <c r="PIA623" s="2" t="s">
        <v>943</v>
      </c>
      <c r="PIB623" s="2" t="s">
        <v>943</v>
      </c>
      <c r="PIC623" s="2" t="s">
        <v>943</v>
      </c>
      <c r="PID623" s="2" t="s">
        <v>943</v>
      </c>
      <c r="PIE623" s="2" t="s">
        <v>943</v>
      </c>
      <c r="PIF623" s="2" t="s">
        <v>943</v>
      </c>
      <c r="PIG623" s="2" t="s">
        <v>943</v>
      </c>
      <c r="PIH623" s="2" t="s">
        <v>943</v>
      </c>
      <c r="PII623" s="2" t="s">
        <v>943</v>
      </c>
      <c r="PIJ623" s="2" t="s">
        <v>943</v>
      </c>
      <c r="PIK623" s="2" t="s">
        <v>943</v>
      </c>
      <c r="PIL623" s="2" t="s">
        <v>943</v>
      </c>
      <c r="PIM623" s="2" t="s">
        <v>943</v>
      </c>
      <c r="PIN623" s="2" t="s">
        <v>943</v>
      </c>
      <c r="PIO623" s="2" t="s">
        <v>943</v>
      </c>
      <c r="PIP623" s="2" t="s">
        <v>943</v>
      </c>
      <c r="PIQ623" s="2" t="s">
        <v>943</v>
      </c>
      <c r="PIR623" s="2" t="s">
        <v>943</v>
      </c>
      <c r="PIS623" s="2" t="s">
        <v>943</v>
      </c>
      <c r="PIT623" s="2" t="s">
        <v>943</v>
      </c>
      <c r="PIU623" s="2" t="s">
        <v>943</v>
      </c>
      <c r="PIV623" s="2" t="s">
        <v>943</v>
      </c>
      <c r="PIW623" s="2" t="s">
        <v>943</v>
      </c>
      <c r="PIX623" s="2" t="s">
        <v>943</v>
      </c>
      <c r="PIY623" s="2" t="s">
        <v>943</v>
      </c>
      <c r="PIZ623" s="2" t="s">
        <v>943</v>
      </c>
      <c r="PJA623" s="2" t="s">
        <v>943</v>
      </c>
      <c r="PJB623" s="2" t="s">
        <v>943</v>
      </c>
      <c r="PJC623" s="2" t="s">
        <v>943</v>
      </c>
      <c r="PJD623" s="2" t="s">
        <v>943</v>
      </c>
      <c r="PJE623" s="2" t="s">
        <v>943</v>
      </c>
      <c r="PJF623" s="2" t="s">
        <v>943</v>
      </c>
      <c r="PJG623" s="2" t="s">
        <v>943</v>
      </c>
      <c r="PJH623" s="2" t="s">
        <v>943</v>
      </c>
      <c r="PJI623" s="2" t="s">
        <v>943</v>
      </c>
      <c r="PJJ623" s="2" t="s">
        <v>943</v>
      </c>
      <c r="PJK623" s="2" t="s">
        <v>943</v>
      </c>
      <c r="PJL623" s="2" t="s">
        <v>943</v>
      </c>
      <c r="PJM623" s="2" t="s">
        <v>943</v>
      </c>
      <c r="PJN623" s="2" t="s">
        <v>943</v>
      </c>
      <c r="PJO623" s="2" t="s">
        <v>943</v>
      </c>
      <c r="PJP623" s="2" t="s">
        <v>943</v>
      </c>
      <c r="PJQ623" s="2" t="s">
        <v>943</v>
      </c>
      <c r="PJR623" s="2" t="s">
        <v>943</v>
      </c>
      <c r="PJS623" s="2" t="s">
        <v>943</v>
      </c>
      <c r="PJT623" s="2" t="s">
        <v>943</v>
      </c>
      <c r="PJU623" s="2" t="s">
        <v>943</v>
      </c>
      <c r="PJV623" s="2" t="s">
        <v>943</v>
      </c>
      <c r="PJW623" s="2" t="s">
        <v>943</v>
      </c>
      <c r="PJX623" s="2" t="s">
        <v>943</v>
      </c>
      <c r="PJY623" s="2" t="s">
        <v>943</v>
      </c>
      <c r="PJZ623" s="2" t="s">
        <v>943</v>
      </c>
      <c r="PKA623" s="2" t="s">
        <v>943</v>
      </c>
      <c r="PKB623" s="2" t="s">
        <v>943</v>
      </c>
      <c r="PKC623" s="2" t="s">
        <v>943</v>
      </c>
      <c r="PKD623" s="2" t="s">
        <v>943</v>
      </c>
      <c r="PKE623" s="2" t="s">
        <v>943</v>
      </c>
      <c r="PKF623" s="2" t="s">
        <v>943</v>
      </c>
      <c r="PKG623" s="2" t="s">
        <v>943</v>
      </c>
      <c r="PKH623" s="2" t="s">
        <v>943</v>
      </c>
      <c r="PKI623" s="2" t="s">
        <v>943</v>
      </c>
      <c r="PKJ623" s="2" t="s">
        <v>943</v>
      </c>
      <c r="PKK623" s="2" t="s">
        <v>943</v>
      </c>
      <c r="PKL623" s="2" t="s">
        <v>943</v>
      </c>
      <c r="PKM623" s="2" t="s">
        <v>943</v>
      </c>
      <c r="PKN623" s="2" t="s">
        <v>943</v>
      </c>
      <c r="PKO623" s="2" t="s">
        <v>943</v>
      </c>
      <c r="PKP623" s="2" t="s">
        <v>943</v>
      </c>
      <c r="PKQ623" s="2" t="s">
        <v>943</v>
      </c>
      <c r="PKR623" s="2" t="s">
        <v>943</v>
      </c>
      <c r="PKS623" s="2" t="s">
        <v>943</v>
      </c>
      <c r="PKT623" s="2" t="s">
        <v>943</v>
      </c>
      <c r="PKU623" s="2" t="s">
        <v>943</v>
      </c>
      <c r="PKV623" s="2" t="s">
        <v>943</v>
      </c>
      <c r="PKW623" s="2" t="s">
        <v>943</v>
      </c>
      <c r="PKX623" s="2" t="s">
        <v>943</v>
      </c>
      <c r="PKY623" s="2" t="s">
        <v>943</v>
      </c>
      <c r="PKZ623" s="2" t="s">
        <v>943</v>
      </c>
      <c r="PLA623" s="2" t="s">
        <v>943</v>
      </c>
      <c r="PLB623" s="2" t="s">
        <v>943</v>
      </c>
      <c r="PLC623" s="2" t="s">
        <v>943</v>
      </c>
      <c r="PLD623" s="2" t="s">
        <v>943</v>
      </c>
      <c r="PLE623" s="2" t="s">
        <v>943</v>
      </c>
      <c r="PLF623" s="2" t="s">
        <v>943</v>
      </c>
      <c r="PLG623" s="2" t="s">
        <v>943</v>
      </c>
      <c r="PLH623" s="2" t="s">
        <v>943</v>
      </c>
      <c r="PLI623" s="2" t="s">
        <v>943</v>
      </c>
      <c r="PLJ623" s="2" t="s">
        <v>943</v>
      </c>
      <c r="PLK623" s="2" t="s">
        <v>943</v>
      </c>
      <c r="PLL623" s="2" t="s">
        <v>943</v>
      </c>
      <c r="PLM623" s="2" t="s">
        <v>943</v>
      </c>
      <c r="PLN623" s="2" t="s">
        <v>943</v>
      </c>
      <c r="PLO623" s="2" t="s">
        <v>943</v>
      </c>
      <c r="PLP623" s="2" t="s">
        <v>943</v>
      </c>
      <c r="PLQ623" s="2" t="s">
        <v>943</v>
      </c>
      <c r="PLR623" s="2" t="s">
        <v>943</v>
      </c>
      <c r="PLS623" s="2" t="s">
        <v>943</v>
      </c>
      <c r="PLT623" s="2" t="s">
        <v>943</v>
      </c>
      <c r="PLU623" s="2" t="s">
        <v>943</v>
      </c>
      <c r="PLV623" s="2" t="s">
        <v>943</v>
      </c>
      <c r="PLW623" s="2" t="s">
        <v>943</v>
      </c>
      <c r="PLX623" s="2" t="s">
        <v>943</v>
      </c>
      <c r="PLY623" s="2" t="s">
        <v>943</v>
      </c>
      <c r="PLZ623" s="2" t="s">
        <v>943</v>
      </c>
      <c r="PMA623" s="2" t="s">
        <v>943</v>
      </c>
      <c r="PMB623" s="2" t="s">
        <v>943</v>
      </c>
      <c r="PMC623" s="2" t="s">
        <v>943</v>
      </c>
      <c r="PMD623" s="2" t="s">
        <v>943</v>
      </c>
      <c r="PME623" s="2" t="s">
        <v>943</v>
      </c>
      <c r="PMF623" s="2" t="s">
        <v>943</v>
      </c>
      <c r="PMG623" s="2" t="s">
        <v>943</v>
      </c>
      <c r="PMH623" s="2" t="s">
        <v>943</v>
      </c>
      <c r="PMI623" s="2" t="s">
        <v>943</v>
      </c>
      <c r="PMJ623" s="2" t="s">
        <v>943</v>
      </c>
      <c r="PMK623" s="2" t="s">
        <v>943</v>
      </c>
      <c r="PML623" s="2" t="s">
        <v>943</v>
      </c>
      <c r="PMM623" s="2" t="s">
        <v>943</v>
      </c>
      <c r="PMN623" s="2" t="s">
        <v>943</v>
      </c>
      <c r="PMO623" s="2" t="s">
        <v>943</v>
      </c>
      <c r="PMP623" s="2" t="s">
        <v>943</v>
      </c>
      <c r="PMQ623" s="2" t="s">
        <v>943</v>
      </c>
      <c r="PMR623" s="2" t="s">
        <v>943</v>
      </c>
      <c r="PMS623" s="2" t="s">
        <v>943</v>
      </c>
      <c r="PMT623" s="2" t="s">
        <v>943</v>
      </c>
      <c r="PMU623" s="2" t="s">
        <v>943</v>
      </c>
      <c r="PMV623" s="2" t="s">
        <v>943</v>
      </c>
      <c r="PMW623" s="2" t="s">
        <v>943</v>
      </c>
      <c r="PMX623" s="2" t="s">
        <v>943</v>
      </c>
      <c r="PMY623" s="2" t="s">
        <v>943</v>
      </c>
      <c r="PMZ623" s="2" t="s">
        <v>943</v>
      </c>
      <c r="PNA623" s="2" t="s">
        <v>943</v>
      </c>
      <c r="PNB623" s="2" t="s">
        <v>943</v>
      </c>
      <c r="PNC623" s="2" t="s">
        <v>943</v>
      </c>
      <c r="PND623" s="2" t="s">
        <v>943</v>
      </c>
      <c r="PNE623" s="2" t="s">
        <v>943</v>
      </c>
      <c r="PNF623" s="2" t="s">
        <v>943</v>
      </c>
      <c r="PNG623" s="2" t="s">
        <v>943</v>
      </c>
      <c r="PNH623" s="2" t="s">
        <v>943</v>
      </c>
      <c r="PNI623" s="2" t="s">
        <v>943</v>
      </c>
      <c r="PNJ623" s="2" t="s">
        <v>943</v>
      </c>
      <c r="PNK623" s="2" t="s">
        <v>943</v>
      </c>
      <c r="PNL623" s="2" t="s">
        <v>943</v>
      </c>
      <c r="PNM623" s="2" t="s">
        <v>943</v>
      </c>
      <c r="PNN623" s="2" t="s">
        <v>943</v>
      </c>
      <c r="PNO623" s="2" t="s">
        <v>943</v>
      </c>
      <c r="PNP623" s="2" t="s">
        <v>943</v>
      </c>
      <c r="PNQ623" s="2" t="s">
        <v>943</v>
      </c>
      <c r="PNR623" s="2" t="s">
        <v>943</v>
      </c>
      <c r="PNS623" s="2" t="s">
        <v>943</v>
      </c>
      <c r="PNT623" s="2" t="s">
        <v>943</v>
      </c>
      <c r="PNU623" s="2" t="s">
        <v>943</v>
      </c>
      <c r="PNV623" s="2" t="s">
        <v>943</v>
      </c>
      <c r="PNW623" s="2" t="s">
        <v>943</v>
      </c>
      <c r="PNX623" s="2" t="s">
        <v>943</v>
      </c>
      <c r="PNY623" s="2" t="s">
        <v>943</v>
      </c>
      <c r="PNZ623" s="2" t="s">
        <v>943</v>
      </c>
      <c r="POA623" s="2" t="s">
        <v>943</v>
      </c>
      <c r="POB623" s="2" t="s">
        <v>943</v>
      </c>
      <c r="POC623" s="2" t="s">
        <v>943</v>
      </c>
      <c r="POD623" s="2" t="s">
        <v>943</v>
      </c>
      <c r="POE623" s="2" t="s">
        <v>943</v>
      </c>
      <c r="POF623" s="2" t="s">
        <v>943</v>
      </c>
      <c r="POG623" s="2" t="s">
        <v>943</v>
      </c>
      <c r="POH623" s="2" t="s">
        <v>943</v>
      </c>
      <c r="POI623" s="2" t="s">
        <v>943</v>
      </c>
      <c r="POJ623" s="2" t="s">
        <v>943</v>
      </c>
      <c r="POK623" s="2" t="s">
        <v>943</v>
      </c>
      <c r="POL623" s="2" t="s">
        <v>943</v>
      </c>
      <c r="POM623" s="2" t="s">
        <v>943</v>
      </c>
      <c r="PON623" s="2" t="s">
        <v>943</v>
      </c>
      <c r="POO623" s="2" t="s">
        <v>943</v>
      </c>
      <c r="POP623" s="2" t="s">
        <v>943</v>
      </c>
      <c r="POQ623" s="2" t="s">
        <v>943</v>
      </c>
      <c r="POR623" s="2" t="s">
        <v>943</v>
      </c>
      <c r="POS623" s="2" t="s">
        <v>943</v>
      </c>
      <c r="POT623" s="2" t="s">
        <v>943</v>
      </c>
      <c r="POU623" s="2" t="s">
        <v>943</v>
      </c>
      <c r="POV623" s="2" t="s">
        <v>943</v>
      </c>
      <c r="POW623" s="2" t="s">
        <v>943</v>
      </c>
      <c r="POX623" s="2" t="s">
        <v>943</v>
      </c>
      <c r="POY623" s="2" t="s">
        <v>943</v>
      </c>
      <c r="POZ623" s="2" t="s">
        <v>943</v>
      </c>
      <c r="PPA623" s="2" t="s">
        <v>943</v>
      </c>
      <c r="PPB623" s="2" t="s">
        <v>943</v>
      </c>
      <c r="PPC623" s="2" t="s">
        <v>943</v>
      </c>
      <c r="PPD623" s="2" t="s">
        <v>943</v>
      </c>
      <c r="PPE623" s="2" t="s">
        <v>943</v>
      </c>
      <c r="PPF623" s="2" t="s">
        <v>943</v>
      </c>
      <c r="PPG623" s="2" t="s">
        <v>943</v>
      </c>
      <c r="PPH623" s="2" t="s">
        <v>943</v>
      </c>
      <c r="PPI623" s="2" t="s">
        <v>943</v>
      </c>
      <c r="PPJ623" s="2" t="s">
        <v>943</v>
      </c>
      <c r="PPK623" s="2" t="s">
        <v>943</v>
      </c>
      <c r="PPL623" s="2" t="s">
        <v>943</v>
      </c>
      <c r="PPM623" s="2" t="s">
        <v>943</v>
      </c>
      <c r="PPN623" s="2" t="s">
        <v>943</v>
      </c>
      <c r="PPO623" s="2" t="s">
        <v>943</v>
      </c>
      <c r="PPP623" s="2" t="s">
        <v>943</v>
      </c>
      <c r="PPQ623" s="2" t="s">
        <v>943</v>
      </c>
      <c r="PPR623" s="2" t="s">
        <v>943</v>
      </c>
      <c r="PPS623" s="2" t="s">
        <v>943</v>
      </c>
      <c r="PPT623" s="2" t="s">
        <v>943</v>
      </c>
      <c r="PPU623" s="2" t="s">
        <v>943</v>
      </c>
      <c r="PPV623" s="2" t="s">
        <v>943</v>
      </c>
      <c r="PPW623" s="2" t="s">
        <v>943</v>
      </c>
      <c r="PPX623" s="2" t="s">
        <v>943</v>
      </c>
      <c r="PPY623" s="2" t="s">
        <v>943</v>
      </c>
      <c r="PPZ623" s="2" t="s">
        <v>943</v>
      </c>
      <c r="PQA623" s="2" t="s">
        <v>943</v>
      </c>
      <c r="PQB623" s="2" t="s">
        <v>943</v>
      </c>
      <c r="PQC623" s="2" t="s">
        <v>943</v>
      </c>
      <c r="PQD623" s="2" t="s">
        <v>943</v>
      </c>
      <c r="PQE623" s="2" t="s">
        <v>943</v>
      </c>
      <c r="PQF623" s="2" t="s">
        <v>943</v>
      </c>
      <c r="PQG623" s="2" t="s">
        <v>943</v>
      </c>
      <c r="PQH623" s="2" t="s">
        <v>943</v>
      </c>
      <c r="PQI623" s="2" t="s">
        <v>943</v>
      </c>
      <c r="PQJ623" s="2" t="s">
        <v>943</v>
      </c>
      <c r="PQK623" s="2" t="s">
        <v>943</v>
      </c>
      <c r="PQL623" s="2" t="s">
        <v>943</v>
      </c>
      <c r="PQM623" s="2" t="s">
        <v>943</v>
      </c>
      <c r="PQN623" s="2" t="s">
        <v>943</v>
      </c>
      <c r="PQO623" s="2" t="s">
        <v>943</v>
      </c>
      <c r="PQP623" s="2" t="s">
        <v>943</v>
      </c>
      <c r="PQQ623" s="2" t="s">
        <v>943</v>
      </c>
      <c r="PQR623" s="2" t="s">
        <v>943</v>
      </c>
      <c r="PQS623" s="2" t="s">
        <v>943</v>
      </c>
      <c r="PQT623" s="2" t="s">
        <v>943</v>
      </c>
      <c r="PQU623" s="2" t="s">
        <v>943</v>
      </c>
      <c r="PQV623" s="2" t="s">
        <v>943</v>
      </c>
      <c r="PQW623" s="2" t="s">
        <v>943</v>
      </c>
      <c r="PQX623" s="2" t="s">
        <v>943</v>
      </c>
      <c r="PQY623" s="2" t="s">
        <v>943</v>
      </c>
      <c r="PQZ623" s="2" t="s">
        <v>943</v>
      </c>
      <c r="PRA623" s="2" t="s">
        <v>943</v>
      </c>
      <c r="PRB623" s="2" t="s">
        <v>943</v>
      </c>
      <c r="PRC623" s="2" t="s">
        <v>943</v>
      </c>
      <c r="PRD623" s="2" t="s">
        <v>943</v>
      </c>
      <c r="PRE623" s="2" t="s">
        <v>943</v>
      </c>
      <c r="PRF623" s="2" t="s">
        <v>943</v>
      </c>
      <c r="PRG623" s="2" t="s">
        <v>943</v>
      </c>
      <c r="PRH623" s="2" t="s">
        <v>943</v>
      </c>
      <c r="PRI623" s="2" t="s">
        <v>943</v>
      </c>
      <c r="PRJ623" s="2" t="s">
        <v>943</v>
      </c>
      <c r="PRK623" s="2" t="s">
        <v>943</v>
      </c>
      <c r="PRL623" s="2" t="s">
        <v>943</v>
      </c>
      <c r="PRM623" s="2" t="s">
        <v>943</v>
      </c>
      <c r="PRN623" s="2" t="s">
        <v>943</v>
      </c>
      <c r="PRO623" s="2" t="s">
        <v>943</v>
      </c>
      <c r="PRP623" s="2" t="s">
        <v>943</v>
      </c>
      <c r="PRQ623" s="2" t="s">
        <v>943</v>
      </c>
      <c r="PRR623" s="2" t="s">
        <v>943</v>
      </c>
      <c r="PRS623" s="2" t="s">
        <v>943</v>
      </c>
      <c r="PRT623" s="2" t="s">
        <v>943</v>
      </c>
      <c r="PRU623" s="2" t="s">
        <v>943</v>
      </c>
      <c r="PRV623" s="2" t="s">
        <v>943</v>
      </c>
      <c r="PRW623" s="2" t="s">
        <v>943</v>
      </c>
      <c r="PRX623" s="2" t="s">
        <v>943</v>
      </c>
      <c r="PRY623" s="2" t="s">
        <v>943</v>
      </c>
      <c r="PRZ623" s="2" t="s">
        <v>943</v>
      </c>
      <c r="PSA623" s="2" t="s">
        <v>943</v>
      </c>
      <c r="PSB623" s="2" t="s">
        <v>943</v>
      </c>
      <c r="PSC623" s="2" t="s">
        <v>943</v>
      </c>
      <c r="PSD623" s="2" t="s">
        <v>943</v>
      </c>
      <c r="PSE623" s="2" t="s">
        <v>943</v>
      </c>
      <c r="PSF623" s="2" t="s">
        <v>943</v>
      </c>
      <c r="PSG623" s="2" t="s">
        <v>943</v>
      </c>
      <c r="PSH623" s="2" t="s">
        <v>943</v>
      </c>
      <c r="PSI623" s="2" t="s">
        <v>943</v>
      </c>
      <c r="PSJ623" s="2" t="s">
        <v>943</v>
      </c>
      <c r="PSK623" s="2" t="s">
        <v>943</v>
      </c>
      <c r="PSL623" s="2" t="s">
        <v>943</v>
      </c>
      <c r="PSM623" s="2" t="s">
        <v>943</v>
      </c>
      <c r="PSN623" s="2" t="s">
        <v>943</v>
      </c>
      <c r="PSO623" s="2" t="s">
        <v>943</v>
      </c>
      <c r="PSP623" s="2" t="s">
        <v>943</v>
      </c>
      <c r="PSQ623" s="2" t="s">
        <v>943</v>
      </c>
      <c r="PSR623" s="2" t="s">
        <v>943</v>
      </c>
      <c r="PSS623" s="2" t="s">
        <v>943</v>
      </c>
      <c r="PST623" s="2" t="s">
        <v>943</v>
      </c>
      <c r="PSU623" s="2" t="s">
        <v>943</v>
      </c>
      <c r="PSV623" s="2" t="s">
        <v>943</v>
      </c>
      <c r="PSW623" s="2" t="s">
        <v>943</v>
      </c>
      <c r="PSX623" s="2" t="s">
        <v>943</v>
      </c>
      <c r="PSY623" s="2" t="s">
        <v>943</v>
      </c>
      <c r="PSZ623" s="2" t="s">
        <v>943</v>
      </c>
      <c r="PTA623" s="2" t="s">
        <v>943</v>
      </c>
      <c r="PTB623" s="2" t="s">
        <v>943</v>
      </c>
      <c r="PTC623" s="2" t="s">
        <v>943</v>
      </c>
      <c r="PTD623" s="2" t="s">
        <v>943</v>
      </c>
      <c r="PTE623" s="2" t="s">
        <v>943</v>
      </c>
      <c r="PTF623" s="2" t="s">
        <v>943</v>
      </c>
      <c r="PTG623" s="2" t="s">
        <v>943</v>
      </c>
      <c r="PTH623" s="2" t="s">
        <v>943</v>
      </c>
      <c r="PTI623" s="2" t="s">
        <v>943</v>
      </c>
      <c r="PTJ623" s="2" t="s">
        <v>943</v>
      </c>
      <c r="PTK623" s="2" t="s">
        <v>943</v>
      </c>
      <c r="PTL623" s="2" t="s">
        <v>943</v>
      </c>
      <c r="PTM623" s="2" t="s">
        <v>943</v>
      </c>
      <c r="PTN623" s="2" t="s">
        <v>943</v>
      </c>
      <c r="PTO623" s="2" t="s">
        <v>943</v>
      </c>
      <c r="PTP623" s="2" t="s">
        <v>943</v>
      </c>
      <c r="PTQ623" s="2" t="s">
        <v>943</v>
      </c>
      <c r="PTR623" s="2" t="s">
        <v>943</v>
      </c>
      <c r="PTS623" s="2" t="s">
        <v>943</v>
      </c>
      <c r="PTT623" s="2" t="s">
        <v>943</v>
      </c>
      <c r="PTU623" s="2" t="s">
        <v>943</v>
      </c>
      <c r="PTV623" s="2" t="s">
        <v>943</v>
      </c>
      <c r="PTW623" s="2" t="s">
        <v>943</v>
      </c>
      <c r="PTX623" s="2" t="s">
        <v>943</v>
      </c>
      <c r="PTY623" s="2" t="s">
        <v>943</v>
      </c>
      <c r="PTZ623" s="2" t="s">
        <v>943</v>
      </c>
      <c r="PUA623" s="2" t="s">
        <v>943</v>
      </c>
      <c r="PUB623" s="2" t="s">
        <v>943</v>
      </c>
      <c r="PUC623" s="2" t="s">
        <v>943</v>
      </c>
      <c r="PUD623" s="2" t="s">
        <v>943</v>
      </c>
      <c r="PUE623" s="2" t="s">
        <v>943</v>
      </c>
      <c r="PUF623" s="2" t="s">
        <v>943</v>
      </c>
      <c r="PUG623" s="2" t="s">
        <v>943</v>
      </c>
      <c r="PUH623" s="2" t="s">
        <v>943</v>
      </c>
      <c r="PUI623" s="2" t="s">
        <v>943</v>
      </c>
      <c r="PUJ623" s="2" t="s">
        <v>943</v>
      </c>
      <c r="PUK623" s="2" t="s">
        <v>943</v>
      </c>
      <c r="PUL623" s="2" t="s">
        <v>943</v>
      </c>
      <c r="PUM623" s="2" t="s">
        <v>943</v>
      </c>
      <c r="PUN623" s="2" t="s">
        <v>943</v>
      </c>
      <c r="PUO623" s="2" t="s">
        <v>943</v>
      </c>
      <c r="PUP623" s="2" t="s">
        <v>943</v>
      </c>
      <c r="PUQ623" s="2" t="s">
        <v>943</v>
      </c>
      <c r="PUR623" s="2" t="s">
        <v>943</v>
      </c>
      <c r="PUS623" s="2" t="s">
        <v>943</v>
      </c>
      <c r="PUT623" s="2" t="s">
        <v>943</v>
      </c>
      <c r="PUU623" s="2" t="s">
        <v>943</v>
      </c>
      <c r="PUV623" s="2" t="s">
        <v>943</v>
      </c>
      <c r="PUW623" s="2" t="s">
        <v>943</v>
      </c>
      <c r="PUX623" s="2" t="s">
        <v>943</v>
      </c>
      <c r="PUY623" s="2" t="s">
        <v>943</v>
      </c>
      <c r="PUZ623" s="2" t="s">
        <v>943</v>
      </c>
      <c r="PVA623" s="2" t="s">
        <v>943</v>
      </c>
      <c r="PVB623" s="2" t="s">
        <v>943</v>
      </c>
      <c r="PVC623" s="2" t="s">
        <v>943</v>
      </c>
      <c r="PVD623" s="2" t="s">
        <v>943</v>
      </c>
      <c r="PVE623" s="2" t="s">
        <v>943</v>
      </c>
      <c r="PVF623" s="2" t="s">
        <v>943</v>
      </c>
      <c r="PVG623" s="2" t="s">
        <v>943</v>
      </c>
      <c r="PVH623" s="2" t="s">
        <v>943</v>
      </c>
      <c r="PVI623" s="2" t="s">
        <v>943</v>
      </c>
      <c r="PVJ623" s="2" t="s">
        <v>943</v>
      </c>
      <c r="PVK623" s="2" t="s">
        <v>943</v>
      </c>
      <c r="PVL623" s="2" t="s">
        <v>943</v>
      </c>
      <c r="PVM623" s="2" t="s">
        <v>943</v>
      </c>
      <c r="PVN623" s="2" t="s">
        <v>943</v>
      </c>
      <c r="PVO623" s="2" t="s">
        <v>943</v>
      </c>
      <c r="PVP623" s="2" t="s">
        <v>943</v>
      </c>
      <c r="PVQ623" s="2" t="s">
        <v>943</v>
      </c>
      <c r="PVR623" s="2" t="s">
        <v>943</v>
      </c>
      <c r="PVS623" s="2" t="s">
        <v>943</v>
      </c>
      <c r="PVT623" s="2" t="s">
        <v>943</v>
      </c>
      <c r="PVU623" s="2" t="s">
        <v>943</v>
      </c>
      <c r="PVV623" s="2" t="s">
        <v>943</v>
      </c>
      <c r="PVW623" s="2" t="s">
        <v>943</v>
      </c>
      <c r="PVX623" s="2" t="s">
        <v>943</v>
      </c>
      <c r="PVY623" s="2" t="s">
        <v>943</v>
      </c>
      <c r="PVZ623" s="2" t="s">
        <v>943</v>
      </c>
      <c r="PWA623" s="2" t="s">
        <v>943</v>
      </c>
      <c r="PWB623" s="2" t="s">
        <v>943</v>
      </c>
      <c r="PWC623" s="2" t="s">
        <v>943</v>
      </c>
      <c r="PWD623" s="2" t="s">
        <v>943</v>
      </c>
      <c r="PWE623" s="2" t="s">
        <v>943</v>
      </c>
      <c r="PWF623" s="2" t="s">
        <v>943</v>
      </c>
      <c r="PWG623" s="2" t="s">
        <v>943</v>
      </c>
      <c r="PWH623" s="2" t="s">
        <v>943</v>
      </c>
      <c r="PWI623" s="2" t="s">
        <v>943</v>
      </c>
      <c r="PWJ623" s="2" t="s">
        <v>943</v>
      </c>
      <c r="PWK623" s="2" t="s">
        <v>943</v>
      </c>
      <c r="PWL623" s="2" t="s">
        <v>943</v>
      </c>
      <c r="PWM623" s="2" t="s">
        <v>943</v>
      </c>
      <c r="PWN623" s="2" t="s">
        <v>943</v>
      </c>
      <c r="PWO623" s="2" t="s">
        <v>943</v>
      </c>
      <c r="PWP623" s="2" t="s">
        <v>943</v>
      </c>
      <c r="PWQ623" s="2" t="s">
        <v>943</v>
      </c>
      <c r="PWR623" s="2" t="s">
        <v>943</v>
      </c>
      <c r="PWS623" s="2" t="s">
        <v>943</v>
      </c>
      <c r="PWT623" s="2" t="s">
        <v>943</v>
      </c>
      <c r="PWU623" s="2" t="s">
        <v>943</v>
      </c>
      <c r="PWV623" s="2" t="s">
        <v>943</v>
      </c>
      <c r="PWW623" s="2" t="s">
        <v>943</v>
      </c>
      <c r="PWX623" s="2" t="s">
        <v>943</v>
      </c>
      <c r="PWY623" s="2" t="s">
        <v>943</v>
      </c>
      <c r="PWZ623" s="2" t="s">
        <v>943</v>
      </c>
      <c r="PXA623" s="2" t="s">
        <v>943</v>
      </c>
      <c r="PXB623" s="2" t="s">
        <v>943</v>
      </c>
      <c r="PXC623" s="2" t="s">
        <v>943</v>
      </c>
      <c r="PXD623" s="2" t="s">
        <v>943</v>
      </c>
      <c r="PXE623" s="2" t="s">
        <v>943</v>
      </c>
      <c r="PXF623" s="2" t="s">
        <v>943</v>
      </c>
      <c r="PXG623" s="2" t="s">
        <v>943</v>
      </c>
      <c r="PXH623" s="2" t="s">
        <v>943</v>
      </c>
      <c r="PXI623" s="2" t="s">
        <v>943</v>
      </c>
      <c r="PXJ623" s="2" t="s">
        <v>943</v>
      </c>
      <c r="PXK623" s="2" t="s">
        <v>943</v>
      </c>
      <c r="PXL623" s="2" t="s">
        <v>943</v>
      </c>
      <c r="PXM623" s="2" t="s">
        <v>943</v>
      </c>
      <c r="PXN623" s="2" t="s">
        <v>943</v>
      </c>
      <c r="PXO623" s="2" t="s">
        <v>943</v>
      </c>
      <c r="PXP623" s="2" t="s">
        <v>943</v>
      </c>
      <c r="PXQ623" s="2" t="s">
        <v>943</v>
      </c>
      <c r="PXR623" s="2" t="s">
        <v>943</v>
      </c>
      <c r="PXS623" s="2" t="s">
        <v>943</v>
      </c>
      <c r="PXT623" s="2" t="s">
        <v>943</v>
      </c>
      <c r="PXU623" s="2" t="s">
        <v>943</v>
      </c>
      <c r="PXV623" s="2" t="s">
        <v>943</v>
      </c>
      <c r="PXW623" s="2" t="s">
        <v>943</v>
      </c>
      <c r="PXX623" s="2" t="s">
        <v>943</v>
      </c>
      <c r="PXY623" s="2" t="s">
        <v>943</v>
      </c>
      <c r="PXZ623" s="2" t="s">
        <v>943</v>
      </c>
      <c r="PYA623" s="2" t="s">
        <v>943</v>
      </c>
      <c r="PYB623" s="2" t="s">
        <v>943</v>
      </c>
      <c r="PYC623" s="2" t="s">
        <v>943</v>
      </c>
      <c r="PYD623" s="2" t="s">
        <v>943</v>
      </c>
      <c r="PYE623" s="2" t="s">
        <v>943</v>
      </c>
      <c r="PYF623" s="2" t="s">
        <v>943</v>
      </c>
      <c r="PYG623" s="2" t="s">
        <v>943</v>
      </c>
      <c r="PYH623" s="2" t="s">
        <v>943</v>
      </c>
      <c r="PYI623" s="2" t="s">
        <v>943</v>
      </c>
      <c r="PYJ623" s="2" t="s">
        <v>943</v>
      </c>
      <c r="PYK623" s="2" t="s">
        <v>943</v>
      </c>
      <c r="PYL623" s="2" t="s">
        <v>943</v>
      </c>
      <c r="PYM623" s="2" t="s">
        <v>943</v>
      </c>
      <c r="PYN623" s="2" t="s">
        <v>943</v>
      </c>
      <c r="PYO623" s="2" t="s">
        <v>943</v>
      </c>
      <c r="PYP623" s="2" t="s">
        <v>943</v>
      </c>
      <c r="PYQ623" s="2" t="s">
        <v>943</v>
      </c>
      <c r="PYR623" s="2" t="s">
        <v>943</v>
      </c>
      <c r="PYS623" s="2" t="s">
        <v>943</v>
      </c>
      <c r="PYT623" s="2" t="s">
        <v>943</v>
      </c>
      <c r="PYU623" s="2" t="s">
        <v>943</v>
      </c>
      <c r="PYV623" s="2" t="s">
        <v>943</v>
      </c>
      <c r="PYW623" s="2" t="s">
        <v>943</v>
      </c>
      <c r="PYX623" s="2" t="s">
        <v>943</v>
      </c>
      <c r="PYY623" s="2" t="s">
        <v>943</v>
      </c>
      <c r="PYZ623" s="2" t="s">
        <v>943</v>
      </c>
      <c r="PZA623" s="2" t="s">
        <v>943</v>
      </c>
      <c r="PZB623" s="2" t="s">
        <v>943</v>
      </c>
      <c r="PZC623" s="2" t="s">
        <v>943</v>
      </c>
      <c r="PZD623" s="2" t="s">
        <v>943</v>
      </c>
      <c r="PZE623" s="2" t="s">
        <v>943</v>
      </c>
      <c r="PZF623" s="2" t="s">
        <v>943</v>
      </c>
      <c r="PZG623" s="2" t="s">
        <v>943</v>
      </c>
      <c r="PZH623" s="2" t="s">
        <v>943</v>
      </c>
      <c r="PZI623" s="2" t="s">
        <v>943</v>
      </c>
      <c r="PZJ623" s="2" t="s">
        <v>943</v>
      </c>
      <c r="PZK623" s="2" t="s">
        <v>943</v>
      </c>
      <c r="PZL623" s="2" t="s">
        <v>943</v>
      </c>
      <c r="PZM623" s="2" t="s">
        <v>943</v>
      </c>
      <c r="PZN623" s="2" t="s">
        <v>943</v>
      </c>
      <c r="PZO623" s="2" t="s">
        <v>943</v>
      </c>
      <c r="PZP623" s="2" t="s">
        <v>943</v>
      </c>
      <c r="PZQ623" s="2" t="s">
        <v>943</v>
      </c>
      <c r="PZR623" s="2" t="s">
        <v>943</v>
      </c>
      <c r="PZS623" s="2" t="s">
        <v>943</v>
      </c>
      <c r="PZT623" s="2" t="s">
        <v>943</v>
      </c>
      <c r="PZU623" s="2" t="s">
        <v>943</v>
      </c>
      <c r="PZV623" s="2" t="s">
        <v>943</v>
      </c>
      <c r="PZW623" s="2" t="s">
        <v>943</v>
      </c>
      <c r="PZX623" s="2" t="s">
        <v>943</v>
      </c>
      <c r="PZY623" s="2" t="s">
        <v>943</v>
      </c>
      <c r="PZZ623" s="2" t="s">
        <v>943</v>
      </c>
      <c r="QAA623" s="2" t="s">
        <v>943</v>
      </c>
      <c r="QAB623" s="2" t="s">
        <v>943</v>
      </c>
      <c r="QAC623" s="2" t="s">
        <v>943</v>
      </c>
      <c r="QAD623" s="2" t="s">
        <v>943</v>
      </c>
      <c r="QAE623" s="2" t="s">
        <v>943</v>
      </c>
      <c r="QAF623" s="2" t="s">
        <v>943</v>
      </c>
      <c r="QAG623" s="2" t="s">
        <v>943</v>
      </c>
      <c r="QAH623" s="2" t="s">
        <v>943</v>
      </c>
      <c r="QAI623" s="2" t="s">
        <v>943</v>
      </c>
      <c r="QAJ623" s="2" t="s">
        <v>943</v>
      </c>
      <c r="QAK623" s="2" t="s">
        <v>943</v>
      </c>
      <c r="QAL623" s="2" t="s">
        <v>943</v>
      </c>
      <c r="QAM623" s="2" t="s">
        <v>943</v>
      </c>
      <c r="QAN623" s="2" t="s">
        <v>943</v>
      </c>
      <c r="QAO623" s="2" t="s">
        <v>943</v>
      </c>
      <c r="QAP623" s="2" t="s">
        <v>943</v>
      </c>
      <c r="QAQ623" s="2" t="s">
        <v>943</v>
      </c>
      <c r="QAR623" s="2" t="s">
        <v>943</v>
      </c>
      <c r="QAS623" s="2" t="s">
        <v>943</v>
      </c>
      <c r="QAT623" s="2" t="s">
        <v>943</v>
      </c>
      <c r="QAU623" s="2" t="s">
        <v>943</v>
      </c>
      <c r="QAV623" s="2" t="s">
        <v>943</v>
      </c>
      <c r="QAW623" s="2" t="s">
        <v>943</v>
      </c>
      <c r="QAX623" s="2" t="s">
        <v>943</v>
      </c>
      <c r="QAY623" s="2" t="s">
        <v>943</v>
      </c>
      <c r="QAZ623" s="2" t="s">
        <v>943</v>
      </c>
      <c r="QBA623" s="2" t="s">
        <v>943</v>
      </c>
      <c r="QBB623" s="2" t="s">
        <v>943</v>
      </c>
      <c r="QBC623" s="2" t="s">
        <v>943</v>
      </c>
      <c r="QBD623" s="2" t="s">
        <v>943</v>
      </c>
      <c r="QBE623" s="2" t="s">
        <v>943</v>
      </c>
      <c r="QBF623" s="2" t="s">
        <v>943</v>
      </c>
      <c r="QBG623" s="2" t="s">
        <v>943</v>
      </c>
      <c r="QBH623" s="2" t="s">
        <v>943</v>
      </c>
      <c r="QBI623" s="2" t="s">
        <v>943</v>
      </c>
      <c r="QBJ623" s="2" t="s">
        <v>943</v>
      </c>
      <c r="QBK623" s="2" t="s">
        <v>943</v>
      </c>
      <c r="QBL623" s="2" t="s">
        <v>943</v>
      </c>
      <c r="QBM623" s="2" t="s">
        <v>943</v>
      </c>
      <c r="QBN623" s="2" t="s">
        <v>943</v>
      </c>
      <c r="QBO623" s="2" t="s">
        <v>943</v>
      </c>
      <c r="QBP623" s="2" t="s">
        <v>943</v>
      </c>
      <c r="QBQ623" s="2" t="s">
        <v>943</v>
      </c>
      <c r="QBR623" s="2" t="s">
        <v>943</v>
      </c>
      <c r="QBS623" s="2" t="s">
        <v>943</v>
      </c>
      <c r="QBT623" s="2" t="s">
        <v>943</v>
      </c>
      <c r="QBU623" s="2" t="s">
        <v>943</v>
      </c>
      <c r="QBV623" s="2" t="s">
        <v>943</v>
      </c>
      <c r="QBW623" s="2" t="s">
        <v>943</v>
      </c>
      <c r="QBX623" s="2" t="s">
        <v>943</v>
      </c>
      <c r="QBY623" s="2" t="s">
        <v>943</v>
      </c>
      <c r="QBZ623" s="2" t="s">
        <v>943</v>
      </c>
      <c r="QCA623" s="2" t="s">
        <v>943</v>
      </c>
      <c r="QCB623" s="2" t="s">
        <v>943</v>
      </c>
      <c r="QCC623" s="2" t="s">
        <v>943</v>
      </c>
      <c r="QCD623" s="2" t="s">
        <v>943</v>
      </c>
      <c r="QCE623" s="2" t="s">
        <v>943</v>
      </c>
      <c r="QCF623" s="2" t="s">
        <v>943</v>
      </c>
      <c r="QCG623" s="2" t="s">
        <v>943</v>
      </c>
      <c r="QCH623" s="2" t="s">
        <v>943</v>
      </c>
      <c r="QCI623" s="2" t="s">
        <v>943</v>
      </c>
      <c r="QCJ623" s="2" t="s">
        <v>943</v>
      </c>
      <c r="QCK623" s="2" t="s">
        <v>943</v>
      </c>
      <c r="QCL623" s="2" t="s">
        <v>943</v>
      </c>
      <c r="QCM623" s="2" t="s">
        <v>943</v>
      </c>
      <c r="QCN623" s="2" t="s">
        <v>943</v>
      </c>
      <c r="QCO623" s="2" t="s">
        <v>943</v>
      </c>
      <c r="QCP623" s="2" t="s">
        <v>943</v>
      </c>
      <c r="QCQ623" s="2" t="s">
        <v>943</v>
      </c>
      <c r="QCR623" s="2" t="s">
        <v>943</v>
      </c>
      <c r="QCS623" s="2" t="s">
        <v>943</v>
      </c>
      <c r="QCT623" s="2" t="s">
        <v>943</v>
      </c>
      <c r="QCU623" s="2" t="s">
        <v>943</v>
      </c>
      <c r="QCV623" s="2" t="s">
        <v>943</v>
      </c>
      <c r="QCW623" s="2" t="s">
        <v>943</v>
      </c>
      <c r="QCX623" s="2" t="s">
        <v>943</v>
      </c>
      <c r="QCY623" s="2" t="s">
        <v>943</v>
      </c>
      <c r="QCZ623" s="2" t="s">
        <v>943</v>
      </c>
      <c r="QDA623" s="2" t="s">
        <v>943</v>
      </c>
      <c r="QDB623" s="2" t="s">
        <v>943</v>
      </c>
      <c r="QDC623" s="2" t="s">
        <v>943</v>
      </c>
      <c r="QDD623" s="2" t="s">
        <v>943</v>
      </c>
      <c r="QDE623" s="2" t="s">
        <v>943</v>
      </c>
      <c r="QDF623" s="2" t="s">
        <v>943</v>
      </c>
      <c r="QDG623" s="2" t="s">
        <v>943</v>
      </c>
      <c r="QDH623" s="2" t="s">
        <v>943</v>
      </c>
      <c r="QDI623" s="2" t="s">
        <v>943</v>
      </c>
      <c r="QDJ623" s="2" t="s">
        <v>943</v>
      </c>
      <c r="QDK623" s="2" t="s">
        <v>943</v>
      </c>
      <c r="QDL623" s="2" t="s">
        <v>943</v>
      </c>
      <c r="QDM623" s="2" t="s">
        <v>943</v>
      </c>
      <c r="QDN623" s="2" t="s">
        <v>943</v>
      </c>
      <c r="QDO623" s="2" t="s">
        <v>943</v>
      </c>
      <c r="QDP623" s="2" t="s">
        <v>943</v>
      </c>
      <c r="QDQ623" s="2" t="s">
        <v>943</v>
      </c>
      <c r="QDR623" s="2" t="s">
        <v>943</v>
      </c>
      <c r="QDS623" s="2" t="s">
        <v>943</v>
      </c>
      <c r="QDT623" s="2" t="s">
        <v>943</v>
      </c>
      <c r="QDU623" s="2" t="s">
        <v>943</v>
      </c>
      <c r="QDV623" s="2" t="s">
        <v>943</v>
      </c>
      <c r="QDW623" s="2" t="s">
        <v>943</v>
      </c>
      <c r="QDX623" s="2" t="s">
        <v>943</v>
      </c>
      <c r="QDY623" s="2" t="s">
        <v>943</v>
      </c>
      <c r="QDZ623" s="2" t="s">
        <v>943</v>
      </c>
      <c r="QEA623" s="2" t="s">
        <v>943</v>
      </c>
      <c r="QEB623" s="2" t="s">
        <v>943</v>
      </c>
      <c r="QEC623" s="2" t="s">
        <v>943</v>
      </c>
      <c r="QED623" s="2" t="s">
        <v>943</v>
      </c>
      <c r="QEE623" s="2" t="s">
        <v>943</v>
      </c>
      <c r="QEF623" s="2" t="s">
        <v>943</v>
      </c>
      <c r="QEG623" s="2" t="s">
        <v>943</v>
      </c>
      <c r="QEH623" s="2" t="s">
        <v>943</v>
      </c>
      <c r="QEI623" s="2" t="s">
        <v>943</v>
      </c>
      <c r="QEJ623" s="2" t="s">
        <v>943</v>
      </c>
      <c r="QEK623" s="2" t="s">
        <v>943</v>
      </c>
      <c r="QEL623" s="2" t="s">
        <v>943</v>
      </c>
      <c r="QEM623" s="2" t="s">
        <v>943</v>
      </c>
      <c r="QEN623" s="2" t="s">
        <v>943</v>
      </c>
      <c r="QEO623" s="2" t="s">
        <v>943</v>
      </c>
      <c r="QEP623" s="2" t="s">
        <v>943</v>
      </c>
      <c r="QEQ623" s="2" t="s">
        <v>943</v>
      </c>
      <c r="QER623" s="2" t="s">
        <v>943</v>
      </c>
      <c r="QES623" s="2" t="s">
        <v>943</v>
      </c>
      <c r="QET623" s="2" t="s">
        <v>943</v>
      </c>
      <c r="QEU623" s="2" t="s">
        <v>943</v>
      </c>
      <c r="QEV623" s="2" t="s">
        <v>943</v>
      </c>
      <c r="QEW623" s="2" t="s">
        <v>943</v>
      </c>
      <c r="QEX623" s="2" t="s">
        <v>943</v>
      </c>
      <c r="QEY623" s="2" t="s">
        <v>943</v>
      </c>
      <c r="QEZ623" s="2" t="s">
        <v>943</v>
      </c>
      <c r="QFA623" s="2" t="s">
        <v>943</v>
      </c>
      <c r="QFB623" s="2" t="s">
        <v>943</v>
      </c>
      <c r="QFC623" s="2" t="s">
        <v>943</v>
      </c>
      <c r="QFD623" s="2" t="s">
        <v>943</v>
      </c>
      <c r="QFE623" s="2" t="s">
        <v>943</v>
      </c>
      <c r="QFF623" s="2" t="s">
        <v>943</v>
      </c>
      <c r="QFG623" s="2" t="s">
        <v>943</v>
      </c>
      <c r="QFH623" s="2" t="s">
        <v>943</v>
      </c>
      <c r="QFI623" s="2" t="s">
        <v>943</v>
      </c>
      <c r="QFJ623" s="2" t="s">
        <v>943</v>
      </c>
      <c r="QFK623" s="2" t="s">
        <v>943</v>
      </c>
      <c r="QFL623" s="2" t="s">
        <v>943</v>
      </c>
      <c r="QFM623" s="2" t="s">
        <v>943</v>
      </c>
      <c r="QFN623" s="2" t="s">
        <v>943</v>
      </c>
      <c r="QFO623" s="2" t="s">
        <v>943</v>
      </c>
      <c r="QFP623" s="2" t="s">
        <v>943</v>
      </c>
      <c r="QFQ623" s="2" t="s">
        <v>943</v>
      </c>
      <c r="QFR623" s="2" t="s">
        <v>943</v>
      </c>
      <c r="QFS623" s="2" t="s">
        <v>943</v>
      </c>
      <c r="QFT623" s="2" t="s">
        <v>943</v>
      </c>
      <c r="QFU623" s="2" t="s">
        <v>943</v>
      </c>
      <c r="QFV623" s="2" t="s">
        <v>943</v>
      </c>
      <c r="QFW623" s="2" t="s">
        <v>943</v>
      </c>
      <c r="QFX623" s="2" t="s">
        <v>943</v>
      </c>
      <c r="QFY623" s="2" t="s">
        <v>943</v>
      </c>
      <c r="QFZ623" s="2" t="s">
        <v>943</v>
      </c>
      <c r="QGA623" s="2" t="s">
        <v>943</v>
      </c>
      <c r="QGB623" s="2" t="s">
        <v>943</v>
      </c>
      <c r="QGC623" s="2" t="s">
        <v>943</v>
      </c>
      <c r="QGD623" s="2" t="s">
        <v>943</v>
      </c>
      <c r="QGE623" s="2" t="s">
        <v>943</v>
      </c>
      <c r="QGF623" s="2" t="s">
        <v>943</v>
      </c>
      <c r="QGG623" s="2" t="s">
        <v>943</v>
      </c>
      <c r="QGH623" s="2" t="s">
        <v>943</v>
      </c>
      <c r="QGI623" s="2" t="s">
        <v>943</v>
      </c>
      <c r="QGJ623" s="2" t="s">
        <v>943</v>
      </c>
      <c r="QGK623" s="2" t="s">
        <v>943</v>
      </c>
      <c r="QGL623" s="2" t="s">
        <v>943</v>
      </c>
      <c r="QGM623" s="2" t="s">
        <v>943</v>
      </c>
      <c r="QGN623" s="2" t="s">
        <v>943</v>
      </c>
      <c r="QGO623" s="2" t="s">
        <v>943</v>
      </c>
      <c r="QGP623" s="2" t="s">
        <v>943</v>
      </c>
      <c r="QGQ623" s="2" t="s">
        <v>943</v>
      </c>
      <c r="QGR623" s="2" t="s">
        <v>943</v>
      </c>
      <c r="QGS623" s="2" t="s">
        <v>943</v>
      </c>
      <c r="QGT623" s="2" t="s">
        <v>943</v>
      </c>
      <c r="QGU623" s="2" t="s">
        <v>943</v>
      </c>
      <c r="QGV623" s="2" t="s">
        <v>943</v>
      </c>
      <c r="QGW623" s="2" t="s">
        <v>943</v>
      </c>
      <c r="QGX623" s="2" t="s">
        <v>943</v>
      </c>
      <c r="QGY623" s="2" t="s">
        <v>943</v>
      </c>
      <c r="QGZ623" s="2" t="s">
        <v>943</v>
      </c>
      <c r="QHA623" s="2" t="s">
        <v>943</v>
      </c>
      <c r="QHB623" s="2" t="s">
        <v>943</v>
      </c>
      <c r="QHC623" s="2" t="s">
        <v>943</v>
      </c>
      <c r="QHD623" s="2" t="s">
        <v>943</v>
      </c>
      <c r="QHE623" s="2" t="s">
        <v>943</v>
      </c>
      <c r="QHF623" s="2" t="s">
        <v>943</v>
      </c>
      <c r="QHG623" s="2" t="s">
        <v>943</v>
      </c>
      <c r="QHH623" s="2" t="s">
        <v>943</v>
      </c>
      <c r="QHI623" s="2" t="s">
        <v>943</v>
      </c>
      <c r="QHJ623" s="2" t="s">
        <v>943</v>
      </c>
      <c r="QHK623" s="2" t="s">
        <v>943</v>
      </c>
      <c r="QHL623" s="2" t="s">
        <v>943</v>
      </c>
      <c r="QHM623" s="2" t="s">
        <v>943</v>
      </c>
      <c r="QHN623" s="2" t="s">
        <v>943</v>
      </c>
      <c r="QHO623" s="2" t="s">
        <v>943</v>
      </c>
      <c r="QHP623" s="2" t="s">
        <v>943</v>
      </c>
      <c r="QHQ623" s="2" t="s">
        <v>943</v>
      </c>
      <c r="QHR623" s="2" t="s">
        <v>943</v>
      </c>
      <c r="QHS623" s="2" t="s">
        <v>943</v>
      </c>
      <c r="QHT623" s="2" t="s">
        <v>943</v>
      </c>
      <c r="QHU623" s="2" t="s">
        <v>943</v>
      </c>
      <c r="QHV623" s="2" t="s">
        <v>943</v>
      </c>
      <c r="QHW623" s="2" t="s">
        <v>943</v>
      </c>
      <c r="QHX623" s="2" t="s">
        <v>943</v>
      </c>
      <c r="QHY623" s="2" t="s">
        <v>943</v>
      </c>
      <c r="QHZ623" s="2" t="s">
        <v>943</v>
      </c>
      <c r="QIA623" s="2" t="s">
        <v>943</v>
      </c>
      <c r="QIB623" s="2" t="s">
        <v>943</v>
      </c>
      <c r="QIC623" s="2" t="s">
        <v>943</v>
      </c>
      <c r="QID623" s="2" t="s">
        <v>943</v>
      </c>
      <c r="QIE623" s="2" t="s">
        <v>943</v>
      </c>
      <c r="QIF623" s="2" t="s">
        <v>943</v>
      </c>
      <c r="QIG623" s="2" t="s">
        <v>943</v>
      </c>
      <c r="QIH623" s="2" t="s">
        <v>943</v>
      </c>
      <c r="QII623" s="2" t="s">
        <v>943</v>
      </c>
      <c r="QIJ623" s="2" t="s">
        <v>943</v>
      </c>
      <c r="QIK623" s="2" t="s">
        <v>943</v>
      </c>
      <c r="QIL623" s="2" t="s">
        <v>943</v>
      </c>
      <c r="QIM623" s="2" t="s">
        <v>943</v>
      </c>
      <c r="QIN623" s="2" t="s">
        <v>943</v>
      </c>
      <c r="QIO623" s="2" t="s">
        <v>943</v>
      </c>
      <c r="QIP623" s="2" t="s">
        <v>943</v>
      </c>
      <c r="QIQ623" s="2" t="s">
        <v>943</v>
      </c>
      <c r="QIR623" s="2" t="s">
        <v>943</v>
      </c>
      <c r="QIS623" s="2" t="s">
        <v>943</v>
      </c>
      <c r="QIT623" s="2" t="s">
        <v>943</v>
      </c>
      <c r="QIU623" s="2" t="s">
        <v>943</v>
      </c>
      <c r="QIV623" s="2" t="s">
        <v>943</v>
      </c>
      <c r="QIW623" s="2" t="s">
        <v>943</v>
      </c>
      <c r="QIX623" s="2" t="s">
        <v>943</v>
      </c>
      <c r="QIY623" s="2" t="s">
        <v>943</v>
      </c>
      <c r="QIZ623" s="2" t="s">
        <v>943</v>
      </c>
      <c r="QJA623" s="2" t="s">
        <v>943</v>
      </c>
      <c r="QJB623" s="2" t="s">
        <v>943</v>
      </c>
      <c r="QJC623" s="2" t="s">
        <v>943</v>
      </c>
      <c r="QJD623" s="2" t="s">
        <v>943</v>
      </c>
      <c r="QJE623" s="2" t="s">
        <v>943</v>
      </c>
      <c r="QJF623" s="2" t="s">
        <v>943</v>
      </c>
      <c r="QJG623" s="2" t="s">
        <v>943</v>
      </c>
      <c r="QJH623" s="2" t="s">
        <v>943</v>
      </c>
      <c r="QJI623" s="2" t="s">
        <v>943</v>
      </c>
      <c r="QJJ623" s="2" t="s">
        <v>943</v>
      </c>
      <c r="QJK623" s="2" t="s">
        <v>943</v>
      </c>
      <c r="QJL623" s="2" t="s">
        <v>943</v>
      </c>
      <c r="QJM623" s="2" t="s">
        <v>943</v>
      </c>
      <c r="QJN623" s="2" t="s">
        <v>943</v>
      </c>
      <c r="QJO623" s="2" t="s">
        <v>943</v>
      </c>
      <c r="QJP623" s="2" t="s">
        <v>943</v>
      </c>
      <c r="QJQ623" s="2" t="s">
        <v>943</v>
      </c>
      <c r="QJR623" s="2" t="s">
        <v>943</v>
      </c>
      <c r="QJS623" s="2" t="s">
        <v>943</v>
      </c>
      <c r="QJT623" s="2" t="s">
        <v>943</v>
      </c>
      <c r="QJU623" s="2" t="s">
        <v>943</v>
      </c>
      <c r="QJV623" s="2" t="s">
        <v>943</v>
      </c>
      <c r="QJW623" s="2" t="s">
        <v>943</v>
      </c>
      <c r="QJX623" s="2" t="s">
        <v>943</v>
      </c>
      <c r="QJY623" s="2" t="s">
        <v>943</v>
      </c>
      <c r="QJZ623" s="2" t="s">
        <v>943</v>
      </c>
      <c r="QKA623" s="2" t="s">
        <v>943</v>
      </c>
      <c r="QKB623" s="2" t="s">
        <v>943</v>
      </c>
      <c r="QKC623" s="2" t="s">
        <v>943</v>
      </c>
      <c r="QKD623" s="2" t="s">
        <v>943</v>
      </c>
      <c r="QKE623" s="2" t="s">
        <v>943</v>
      </c>
      <c r="QKF623" s="2" t="s">
        <v>943</v>
      </c>
      <c r="QKG623" s="2" t="s">
        <v>943</v>
      </c>
      <c r="QKH623" s="2" t="s">
        <v>943</v>
      </c>
      <c r="QKI623" s="2" t="s">
        <v>943</v>
      </c>
      <c r="QKJ623" s="2" t="s">
        <v>943</v>
      </c>
      <c r="QKK623" s="2" t="s">
        <v>943</v>
      </c>
      <c r="QKL623" s="2" t="s">
        <v>943</v>
      </c>
      <c r="QKM623" s="2" t="s">
        <v>943</v>
      </c>
      <c r="QKN623" s="2" t="s">
        <v>943</v>
      </c>
      <c r="QKO623" s="2" t="s">
        <v>943</v>
      </c>
      <c r="QKP623" s="2" t="s">
        <v>943</v>
      </c>
      <c r="QKQ623" s="2" t="s">
        <v>943</v>
      </c>
      <c r="QKR623" s="2" t="s">
        <v>943</v>
      </c>
      <c r="QKS623" s="2" t="s">
        <v>943</v>
      </c>
      <c r="QKT623" s="2" t="s">
        <v>943</v>
      </c>
      <c r="QKU623" s="2" t="s">
        <v>943</v>
      </c>
      <c r="QKV623" s="2" t="s">
        <v>943</v>
      </c>
      <c r="QKW623" s="2" t="s">
        <v>943</v>
      </c>
      <c r="QKX623" s="2" t="s">
        <v>943</v>
      </c>
      <c r="QKY623" s="2" t="s">
        <v>943</v>
      </c>
      <c r="QKZ623" s="2" t="s">
        <v>943</v>
      </c>
      <c r="QLA623" s="2" t="s">
        <v>943</v>
      </c>
      <c r="QLB623" s="2" t="s">
        <v>943</v>
      </c>
      <c r="QLC623" s="2" t="s">
        <v>943</v>
      </c>
      <c r="QLD623" s="2" t="s">
        <v>943</v>
      </c>
      <c r="QLE623" s="2" t="s">
        <v>943</v>
      </c>
      <c r="QLF623" s="2" t="s">
        <v>943</v>
      </c>
      <c r="QLG623" s="2" t="s">
        <v>943</v>
      </c>
      <c r="QLH623" s="2" t="s">
        <v>943</v>
      </c>
      <c r="QLI623" s="2" t="s">
        <v>943</v>
      </c>
      <c r="QLJ623" s="2" t="s">
        <v>943</v>
      </c>
      <c r="QLK623" s="2" t="s">
        <v>943</v>
      </c>
      <c r="QLL623" s="2" t="s">
        <v>943</v>
      </c>
      <c r="QLM623" s="2" t="s">
        <v>943</v>
      </c>
      <c r="QLN623" s="2" t="s">
        <v>943</v>
      </c>
      <c r="QLO623" s="2" t="s">
        <v>943</v>
      </c>
      <c r="QLP623" s="2" t="s">
        <v>943</v>
      </c>
      <c r="QLQ623" s="2" t="s">
        <v>943</v>
      </c>
      <c r="QLR623" s="2" t="s">
        <v>943</v>
      </c>
      <c r="QLS623" s="2" t="s">
        <v>943</v>
      </c>
      <c r="QLT623" s="2" t="s">
        <v>943</v>
      </c>
      <c r="QLU623" s="2" t="s">
        <v>943</v>
      </c>
      <c r="QLV623" s="2" t="s">
        <v>943</v>
      </c>
      <c r="QLW623" s="2" t="s">
        <v>943</v>
      </c>
      <c r="QLX623" s="2" t="s">
        <v>943</v>
      </c>
      <c r="QLY623" s="2" t="s">
        <v>943</v>
      </c>
      <c r="QLZ623" s="2" t="s">
        <v>943</v>
      </c>
      <c r="QMA623" s="2" t="s">
        <v>943</v>
      </c>
      <c r="QMB623" s="2" t="s">
        <v>943</v>
      </c>
      <c r="QMC623" s="2" t="s">
        <v>943</v>
      </c>
      <c r="QMD623" s="2" t="s">
        <v>943</v>
      </c>
      <c r="QME623" s="2" t="s">
        <v>943</v>
      </c>
      <c r="QMF623" s="2" t="s">
        <v>943</v>
      </c>
      <c r="QMG623" s="2" t="s">
        <v>943</v>
      </c>
      <c r="QMH623" s="2" t="s">
        <v>943</v>
      </c>
      <c r="QMI623" s="2" t="s">
        <v>943</v>
      </c>
      <c r="QMJ623" s="2" t="s">
        <v>943</v>
      </c>
      <c r="QMK623" s="2" t="s">
        <v>943</v>
      </c>
      <c r="QML623" s="2" t="s">
        <v>943</v>
      </c>
      <c r="QMM623" s="2" t="s">
        <v>943</v>
      </c>
      <c r="QMN623" s="2" t="s">
        <v>943</v>
      </c>
      <c r="QMO623" s="2" t="s">
        <v>943</v>
      </c>
      <c r="QMP623" s="2" t="s">
        <v>943</v>
      </c>
      <c r="QMQ623" s="2" t="s">
        <v>943</v>
      </c>
      <c r="QMR623" s="2" t="s">
        <v>943</v>
      </c>
      <c r="QMS623" s="2" t="s">
        <v>943</v>
      </c>
      <c r="QMT623" s="2" t="s">
        <v>943</v>
      </c>
      <c r="QMU623" s="2" t="s">
        <v>943</v>
      </c>
      <c r="QMV623" s="2" t="s">
        <v>943</v>
      </c>
      <c r="QMW623" s="2" t="s">
        <v>943</v>
      </c>
      <c r="QMX623" s="2" t="s">
        <v>943</v>
      </c>
      <c r="QMY623" s="2" t="s">
        <v>943</v>
      </c>
      <c r="QMZ623" s="2" t="s">
        <v>943</v>
      </c>
      <c r="QNA623" s="2" t="s">
        <v>943</v>
      </c>
      <c r="QNB623" s="2" t="s">
        <v>943</v>
      </c>
      <c r="QNC623" s="2" t="s">
        <v>943</v>
      </c>
      <c r="QND623" s="2" t="s">
        <v>943</v>
      </c>
      <c r="QNE623" s="2" t="s">
        <v>943</v>
      </c>
      <c r="QNF623" s="2" t="s">
        <v>943</v>
      </c>
      <c r="QNG623" s="2" t="s">
        <v>943</v>
      </c>
      <c r="QNH623" s="2" t="s">
        <v>943</v>
      </c>
      <c r="QNI623" s="2" t="s">
        <v>943</v>
      </c>
      <c r="QNJ623" s="2" t="s">
        <v>943</v>
      </c>
      <c r="QNK623" s="2" t="s">
        <v>943</v>
      </c>
      <c r="QNL623" s="2" t="s">
        <v>943</v>
      </c>
      <c r="QNM623" s="2" t="s">
        <v>943</v>
      </c>
      <c r="QNN623" s="2" t="s">
        <v>943</v>
      </c>
      <c r="QNO623" s="2" t="s">
        <v>943</v>
      </c>
      <c r="QNP623" s="2" t="s">
        <v>943</v>
      </c>
      <c r="QNQ623" s="2" t="s">
        <v>943</v>
      </c>
      <c r="QNR623" s="2" t="s">
        <v>943</v>
      </c>
      <c r="QNS623" s="2" t="s">
        <v>943</v>
      </c>
      <c r="QNT623" s="2" t="s">
        <v>943</v>
      </c>
      <c r="QNU623" s="2" t="s">
        <v>943</v>
      </c>
      <c r="QNV623" s="2" t="s">
        <v>943</v>
      </c>
      <c r="QNW623" s="2" t="s">
        <v>943</v>
      </c>
      <c r="QNX623" s="2" t="s">
        <v>943</v>
      </c>
      <c r="QNY623" s="2" t="s">
        <v>943</v>
      </c>
      <c r="QNZ623" s="2" t="s">
        <v>943</v>
      </c>
      <c r="QOA623" s="2" t="s">
        <v>943</v>
      </c>
      <c r="QOB623" s="2" t="s">
        <v>943</v>
      </c>
      <c r="QOC623" s="2" t="s">
        <v>943</v>
      </c>
      <c r="QOD623" s="2" t="s">
        <v>943</v>
      </c>
      <c r="QOE623" s="2" t="s">
        <v>943</v>
      </c>
      <c r="QOF623" s="2" t="s">
        <v>943</v>
      </c>
      <c r="QOG623" s="2" t="s">
        <v>943</v>
      </c>
      <c r="QOH623" s="2" t="s">
        <v>943</v>
      </c>
      <c r="QOI623" s="2" t="s">
        <v>943</v>
      </c>
      <c r="QOJ623" s="2" t="s">
        <v>943</v>
      </c>
      <c r="QOK623" s="2" t="s">
        <v>943</v>
      </c>
      <c r="QOL623" s="2" t="s">
        <v>943</v>
      </c>
      <c r="QOM623" s="2" t="s">
        <v>943</v>
      </c>
      <c r="QON623" s="2" t="s">
        <v>943</v>
      </c>
      <c r="QOO623" s="2" t="s">
        <v>943</v>
      </c>
      <c r="QOP623" s="2" t="s">
        <v>943</v>
      </c>
      <c r="QOQ623" s="2" t="s">
        <v>943</v>
      </c>
      <c r="QOR623" s="2" t="s">
        <v>943</v>
      </c>
      <c r="QOS623" s="2" t="s">
        <v>943</v>
      </c>
      <c r="QOT623" s="2" t="s">
        <v>943</v>
      </c>
      <c r="QOU623" s="2" t="s">
        <v>943</v>
      </c>
      <c r="QOV623" s="2" t="s">
        <v>943</v>
      </c>
      <c r="QOW623" s="2" t="s">
        <v>943</v>
      </c>
      <c r="QOX623" s="2" t="s">
        <v>943</v>
      </c>
      <c r="QOY623" s="2" t="s">
        <v>943</v>
      </c>
      <c r="QOZ623" s="2" t="s">
        <v>943</v>
      </c>
      <c r="QPA623" s="2" t="s">
        <v>943</v>
      </c>
      <c r="QPB623" s="2" t="s">
        <v>943</v>
      </c>
      <c r="QPC623" s="2" t="s">
        <v>943</v>
      </c>
      <c r="QPD623" s="2" t="s">
        <v>943</v>
      </c>
      <c r="QPE623" s="2" t="s">
        <v>943</v>
      </c>
      <c r="QPF623" s="2" t="s">
        <v>943</v>
      </c>
      <c r="QPG623" s="2" t="s">
        <v>943</v>
      </c>
      <c r="QPH623" s="2" t="s">
        <v>943</v>
      </c>
      <c r="QPI623" s="2" t="s">
        <v>943</v>
      </c>
      <c r="QPJ623" s="2" t="s">
        <v>943</v>
      </c>
      <c r="QPK623" s="2" t="s">
        <v>943</v>
      </c>
      <c r="QPL623" s="2" t="s">
        <v>943</v>
      </c>
      <c r="QPM623" s="2" t="s">
        <v>943</v>
      </c>
      <c r="QPN623" s="2" t="s">
        <v>943</v>
      </c>
      <c r="QPO623" s="2" t="s">
        <v>943</v>
      </c>
      <c r="QPP623" s="2" t="s">
        <v>943</v>
      </c>
      <c r="QPQ623" s="2" t="s">
        <v>943</v>
      </c>
      <c r="QPR623" s="2" t="s">
        <v>943</v>
      </c>
      <c r="QPS623" s="2" t="s">
        <v>943</v>
      </c>
      <c r="QPT623" s="2" t="s">
        <v>943</v>
      </c>
      <c r="QPU623" s="2" t="s">
        <v>943</v>
      </c>
      <c r="QPV623" s="2" t="s">
        <v>943</v>
      </c>
      <c r="QPW623" s="2" t="s">
        <v>943</v>
      </c>
      <c r="QPX623" s="2" t="s">
        <v>943</v>
      </c>
      <c r="QPY623" s="2" t="s">
        <v>943</v>
      </c>
      <c r="QPZ623" s="2" t="s">
        <v>943</v>
      </c>
      <c r="QQA623" s="2" t="s">
        <v>943</v>
      </c>
      <c r="QQB623" s="2" t="s">
        <v>943</v>
      </c>
      <c r="QQC623" s="2" t="s">
        <v>943</v>
      </c>
      <c r="QQD623" s="2" t="s">
        <v>943</v>
      </c>
      <c r="QQE623" s="2" t="s">
        <v>943</v>
      </c>
      <c r="QQF623" s="2" t="s">
        <v>943</v>
      </c>
      <c r="QQG623" s="2" t="s">
        <v>943</v>
      </c>
      <c r="QQH623" s="2" t="s">
        <v>943</v>
      </c>
      <c r="QQI623" s="2" t="s">
        <v>943</v>
      </c>
      <c r="QQJ623" s="2" t="s">
        <v>943</v>
      </c>
      <c r="QQK623" s="2" t="s">
        <v>943</v>
      </c>
      <c r="QQL623" s="2" t="s">
        <v>943</v>
      </c>
      <c r="QQM623" s="2" t="s">
        <v>943</v>
      </c>
      <c r="QQN623" s="2" t="s">
        <v>943</v>
      </c>
      <c r="QQO623" s="2" t="s">
        <v>943</v>
      </c>
      <c r="QQP623" s="2" t="s">
        <v>943</v>
      </c>
      <c r="QQQ623" s="2" t="s">
        <v>943</v>
      </c>
      <c r="QQR623" s="2" t="s">
        <v>943</v>
      </c>
      <c r="QQS623" s="2" t="s">
        <v>943</v>
      </c>
      <c r="QQT623" s="2" t="s">
        <v>943</v>
      </c>
      <c r="QQU623" s="2" t="s">
        <v>943</v>
      </c>
      <c r="QQV623" s="2" t="s">
        <v>943</v>
      </c>
      <c r="QQW623" s="2" t="s">
        <v>943</v>
      </c>
      <c r="QQX623" s="2" t="s">
        <v>943</v>
      </c>
      <c r="QQY623" s="2" t="s">
        <v>943</v>
      </c>
      <c r="QQZ623" s="2" t="s">
        <v>943</v>
      </c>
      <c r="QRA623" s="2" t="s">
        <v>943</v>
      </c>
      <c r="QRB623" s="2" t="s">
        <v>943</v>
      </c>
      <c r="QRC623" s="2" t="s">
        <v>943</v>
      </c>
      <c r="QRD623" s="2" t="s">
        <v>943</v>
      </c>
      <c r="QRE623" s="2" t="s">
        <v>943</v>
      </c>
      <c r="QRF623" s="2" t="s">
        <v>943</v>
      </c>
      <c r="QRG623" s="2" t="s">
        <v>943</v>
      </c>
      <c r="QRH623" s="2" t="s">
        <v>943</v>
      </c>
      <c r="QRI623" s="2" t="s">
        <v>943</v>
      </c>
      <c r="QRJ623" s="2" t="s">
        <v>943</v>
      </c>
      <c r="QRK623" s="2" t="s">
        <v>943</v>
      </c>
      <c r="QRL623" s="2" t="s">
        <v>943</v>
      </c>
      <c r="QRM623" s="2" t="s">
        <v>943</v>
      </c>
      <c r="QRN623" s="2" t="s">
        <v>943</v>
      </c>
      <c r="QRO623" s="2" t="s">
        <v>943</v>
      </c>
      <c r="QRP623" s="2" t="s">
        <v>943</v>
      </c>
      <c r="QRQ623" s="2" t="s">
        <v>943</v>
      </c>
      <c r="QRR623" s="2" t="s">
        <v>943</v>
      </c>
      <c r="QRS623" s="2" t="s">
        <v>943</v>
      </c>
      <c r="QRT623" s="2" t="s">
        <v>943</v>
      </c>
      <c r="QRU623" s="2" t="s">
        <v>943</v>
      </c>
      <c r="QRV623" s="2" t="s">
        <v>943</v>
      </c>
      <c r="QRW623" s="2" t="s">
        <v>943</v>
      </c>
      <c r="QRX623" s="2" t="s">
        <v>943</v>
      </c>
      <c r="QRY623" s="2" t="s">
        <v>943</v>
      </c>
      <c r="QRZ623" s="2" t="s">
        <v>943</v>
      </c>
      <c r="QSA623" s="2" t="s">
        <v>943</v>
      </c>
      <c r="QSB623" s="2" t="s">
        <v>943</v>
      </c>
      <c r="QSC623" s="2" t="s">
        <v>943</v>
      </c>
      <c r="QSD623" s="2" t="s">
        <v>943</v>
      </c>
      <c r="QSE623" s="2" t="s">
        <v>943</v>
      </c>
      <c r="QSF623" s="2" t="s">
        <v>943</v>
      </c>
      <c r="QSG623" s="2" t="s">
        <v>943</v>
      </c>
      <c r="QSH623" s="2" t="s">
        <v>943</v>
      </c>
      <c r="QSI623" s="2" t="s">
        <v>943</v>
      </c>
      <c r="QSJ623" s="2" t="s">
        <v>943</v>
      </c>
      <c r="QSK623" s="2" t="s">
        <v>943</v>
      </c>
      <c r="QSL623" s="2" t="s">
        <v>943</v>
      </c>
      <c r="QSM623" s="2" t="s">
        <v>943</v>
      </c>
      <c r="QSN623" s="2" t="s">
        <v>943</v>
      </c>
      <c r="QSO623" s="2" t="s">
        <v>943</v>
      </c>
      <c r="QSP623" s="2" t="s">
        <v>943</v>
      </c>
      <c r="QSQ623" s="2" t="s">
        <v>943</v>
      </c>
      <c r="QSR623" s="2" t="s">
        <v>943</v>
      </c>
      <c r="QSS623" s="2" t="s">
        <v>943</v>
      </c>
      <c r="QST623" s="2" t="s">
        <v>943</v>
      </c>
      <c r="QSU623" s="2" t="s">
        <v>943</v>
      </c>
      <c r="QSV623" s="2" t="s">
        <v>943</v>
      </c>
      <c r="QSW623" s="2" t="s">
        <v>943</v>
      </c>
      <c r="QSX623" s="2" t="s">
        <v>943</v>
      </c>
      <c r="QSY623" s="2" t="s">
        <v>943</v>
      </c>
      <c r="QSZ623" s="2" t="s">
        <v>943</v>
      </c>
      <c r="QTA623" s="2" t="s">
        <v>943</v>
      </c>
      <c r="QTB623" s="2" t="s">
        <v>943</v>
      </c>
      <c r="QTC623" s="2" t="s">
        <v>943</v>
      </c>
      <c r="QTD623" s="2" t="s">
        <v>943</v>
      </c>
      <c r="QTE623" s="2" t="s">
        <v>943</v>
      </c>
      <c r="QTF623" s="2" t="s">
        <v>943</v>
      </c>
      <c r="QTG623" s="2" t="s">
        <v>943</v>
      </c>
      <c r="QTH623" s="2" t="s">
        <v>943</v>
      </c>
      <c r="QTI623" s="2" t="s">
        <v>943</v>
      </c>
      <c r="QTJ623" s="2" t="s">
        <v>943</v>
      </c>
      <c r="QTK623" s="2" t="s">
        <v>943</v>
      </c>
      <c r="QTL623" s="2" t="s">
        <v>943</v>
      </c>
      <c r="QTM623" s="2" t="s">
        <v>943</v>
      </c>
      <c r="QTN623" s="2" t="s">
        <v>943</v>
      </c>
      <c r="QTO623" s="2" t="s">
        <v>943</v>
      </c>
      <c r="QTP623" s="2" t="s">
        <v>943</v>
      </c>
      <c r="QTQ623" s="2" t="s">
        <v>943</v>
      </c>
      <c r="QTR623" s="2" t="s">
        <v>943</v>
      </c>
      <c r="QTS623" s="2" t="s">
        <v>943</v>
      </c>
      <c r="QTT623" s="2" t="s">
        <v>943</v>
      </c>
      <c r="QTU623" s="2" t="s">
        <v>943</v>
      </c>
      <c r="QTV623" s="2" t="s">
        <v>943</v>
      </c>
      <c r="QTW623" s="2" t="s">
        <v>943</v>
      </c>
      <c r="QTX623" s="2" t="s">
        <v>943</v>
      </c>
      <c r="QTY623" s="2" t="s">
        <v>943</v>
      </c>
      <c r="QTZ623" s="2" t="s">
        <v>943</v>
      </c>
      <c r="QUA623" s="2" t="s">
        <v>943</v>
      </c>
      <c r="QUB623" s="2" t="s">
        <v>943</v>
      </c>
      <c r="QUC623" s="2" t="s">
        <v>943</v>
      </c>
      <c r="QUD623" s="2" t="s">
        <v>943</v>
      </c>
      <c r="QUE623" s="2" t="s">
        <v>943</v>
      </c>
      <c r="QUF623" s="2" t="s">
        <v>943</v>
      </c>
      <c r="QUG623" s="2" t="s">
        <v>943</v>
      </c>
      <c r="QUH623" s="2" t="s">
        <v>943</v>
      </c>
      <c r="QUI623" s="2" t="s">
        <v>943</v>
      </c>
      <c r="QUJ623" s="2" t="s">
        <v>943</v>
      </c>
      <c r="QUK623" s="2" t="s">
        <v>943</v>
      </c>
      <c r="QUL623" s="2" t="s">
        <v>943</v>
      </c>
      <c r="QUM623" s="2" t="s">
        <v>943</v>
      </c>
      <c r="QUN623" s="2" t="s">
        <v>943</v>
      </c>
      <c r="QUO623" s="2" t="s">
        <v>943</v>
      </c>
      <c r="QUP623" s="2" t="s">
        <v>943</v>
      </c>
      <c r="QUQ623" s="2" t="s">
        <v>943</v>
      </c>
      <c r="QUR623" s="2" t="s">
        <v>943</v>
      </c>
      <c r="QUS623" s="2" t="s">
        <v>943</v>
      </c>
      <c r="QUT623" s="2" t="s">
        <v>943</v>
      </c>
      <c r="QUU623" s="2" t="s">
        <v>943</v>
      </c>
      <c r="QUV623" s="2" t="s">
        <v>943</v>
      </c>
      <c r="QUW623" s="2" t="s">
        <v>943</v>
      </c>
      <c r="QUX623" s="2" t="s">
        <v>943</v>
      </c>
      <c r="QUY623" s="2" t="s">
        <v>943</v>
      </c>
      <c r="QUZ623" s="2" t="s">
        <v>943</v>
      </c>
      <c r="QVA623" s="2" t="s">
        <v>943</v>
      </c>
      <c r="QVB623" s="2" t="s">
        <v>943</v>
      </c>
      <c r="QVC623" s="2" t="s">
        <v>943</v>
      </c>
      <c r="QVD623" s="2" t="s">
        <v>943</v>
      </c>
      <c r="QVE623" s="2" t="s">
        <v>943</v>
      </c>
      <c r="QVF623" s="2" t="s">
        <v>943</v>
      </c>
      <c r="QVG623" s="2" t="s">
        <v>943</v>
      </c>
      <c r="QVH623" s="2" t="s">
        <v>943</v>
      </c>
      <c r="QVI623" s="2" t="s">
        <v>943</v>
      </c>
      <c r="QVJ623" s="2" t="s">
        <v>943</v>
      </c>
      <c r="QVK623" s="2" t="s">
        <v>943</v>
      </c>
      <c r="QVL623" s="2" t="s">
        <v>943</v>
      </c>
      <c r="QVM623" s="2" t="s">
        <v>943</v>
      </c>
      <c r="QVN623" s="2" t="s">
        <v>943</v>
      </c>
      <c r="QVO623" s="2" t="s">
        <v>943</v>
      </c>
      <c r="QVP623" s="2" t="s">
        <v>943</v>
      </c>
      <c r="QVQ623" s="2" t="s">
        <v>943</v>
      </c>
      <c r="QVR623" s="2" t="s">
        <v>943</v>
      </c>
      <c r="QVS623" s="2" t="s">
        <v>943</v>
      </c>
      <c r="QVT623" s="2" t="s">
        <v>943</v>
      </c>
      <c r="QVU623" s="2" t="s">
        <v>943</v>
      </c>
      <c r="QVV623" s="2" t="s">
        <v>943</v>
      </c>
      <c r="QVW623" s="2" t="s">
        <v>943</v>
      </c>
      <c r="QVX623" s="2" t="s">
        <v>943</v>
      </c>
      <c r="QVY623" s="2" t="s">
        <v>943</v>
      </c>
      <c r="QVZ623" s="2" t="s">
        <v>943</v>
      </c>
      <c r="QWA623" s="2" t="s">
        <v>943</v>
      </c>
      <c r="QWB623" s="2" t="s">
        <v>943</v>
      </c>
      <c r="QWC623" s="2" t="s">
        <v>943</v>
      </c>
      <c r="QWD623" s="2" t="s">
        <v>943</v>
      </c>
      <c r="QWE623" s="2" t="s">
        <v>943</v>
      </c>
      <c r="QWF623" s="2" t="s">
        <v>943</v>
      </c>
      <c r="QWG623" s="2" t="s">
        <v>943</v>
      </c>
      <c r="QWH623" s="2" t="s">
        <v>943</v>
      </c>
      <c r="QWI623" s="2" t="s">
        <v>943</v>
      </c>
      <c r="QWJ623" s="2" t="s">
        <v>943</v>
      </c>
      <c r="QWK623" s="2" t="s">
        <v>943</v>
      </c>
      <c r="QWL623" s="2" t="s">
        <v>943</v>
      </c>
      <c r="QWM623" s="2" t="s">
        <v>943</v>
      </c>
      <c r="QWN623" s="2" t="s">
        <v>943</v>
      </c>
      <c r="QWO623" s="2" t="s">
        <v>943</v>
      </c>
      <c r="QWP623" s="2" t="s">
        <v>943</v>
      </c>
      <c r="QWQ623" s="2" t="s">
        <v>943</v>
      </c>
      <c r="QWR623" s="2" t="s">
        <v>943</v>
      </c>
      <c r="QWS623" s="2" t="s">
        <v>943</v>
      </c>
      <c r="QWT623" s="2" t="s">
        <v>943</v>
      </c>
      <c r="QWU623" s="2" t="s">
        <v>943</v>
      </c>
      <c r="QWV623" s="2" t="s">
        <v>943</v>
      </c>
      <c r="QWW623" s="2" t="s">
        <v>943</v>
      </c>
      <c r="QWX623" s="2" t="s">
        <v>943</v>
      </c>
      <c r="QWY623" s="2" t="s">
        <v>943</v>
      </c>
      <c r="QWZ623" s="2" t="s">
        <v>943</v>
      </c>
      <c r="QXA623" s="2" t="s">
        <v>943</v>
      </c>
      <c r="QXB623" s="2" t="s">
        <v>943</v>
      </c>
      <c r="QXC623" s="2" t="s">
        <v>943</v>
      </c>
      <c r="QXD623" s="2" t="s">
        <v>943</v>
      </c>
      <c r="QXE623" s="2" t="s">
        <v>943</v>
      </c>
      <c r="QXF623" s="2" t="s">
        <v>943</v>
      </c>
      <c r="QXG623" s="2" t="s">
        <v>943</v>
      </c>
      <c r="QXH623" s="2" t="s">
        <v>943</v>
      </c>
      <c r="QXI623" s="2" t="s">
        <v>943</v>
      </c>
      <c r="QXJ623" s="2" t="s">
        <v>943</v>
      </c>
      <c r="QXK623" s="2" t="s">
        <v>943</v>
      </c>
      <c r="QXL623" s="2" t="s">
        <v>943</v>
      </c>
      <c r="QXM623" s="2" t="s">
        <v>943</v>
      </c>
      <c r="QXN623" s="2" t="s">
        <v>943</v>
      </c>
      <c r="QXO623" s="2" t="s">
        <v>943</v>
      </c>
      <c r="QXP623" s="2" t="s">
        <v>943</v>
      </c>
      <c r="QXQ623" s="2" t="s">
        <v>943</v>
      </c>
      <c r="QXR623" s="2" t="s">
        <v>943</v>
      </c>
      <c r="QXS623" s="2" t="s">
        <v>943</v>
      </c>
      <c r="QXT623" s="2" t="s">
        <v>943</v>
      </c>
      <c r="QXU623" s="2" t="s">
        <v>943</v>
      </c>
      <c r="QXV623" s="2" t="s">
        <v>943</v>
      </c>
      <c r="QXW623" s="2" t="s">
        <v>943</v>
      </c>
      <c r="QXX623" s="2" t="s">
        <v>943</v>
      </c>
      <c r="QXY623" s="2" t="s">
        <v>943</v>
      </c>
      <c r="QXZ623" s="2" t="s">
        <v>943</v>
      </c>
      <c r="QYA623" s="2" t="s">
        <v>943</v>
      </c>
      <c r="QYB623" s="2" t="s">
        <v>943</v>
      </c>
      <c r="QYC623" s="2" t="s">
        <v>943</v>
      </c>
      <c r="QYD623" s="2" t="s">
        <v>943</v>
      </c>
      <c r="QYE623" s="2" t="s">
        <v>943</v>
      </c>
      <c r="QYF623" s="2" t="s">
        <v>943</v>
      </c>
      <c r="QYG623" s="2" t="s">
        <v>943</v>
      </c>
      <c r="QYH623" s="2" t="s">
        <v>943</v>
      </c>
      <c r="QYI623" s="2" t="s">
        <v>943</v>
      </c>
      <c r="QYJ623" s="2" t="s">
        <v>943</v>
      </c>
      <c r="QYK623" s="2" t="s">
        <v>943</v>
      </c>
      <c r="QYL623" s="2" t="s">
        <v>943</v>
      </c>
      <c r="QYM623" s="2" t="s">
        <v>943</v>
      </c>
      <c r="QYN623" s="2" t="s">
        <v>943</v>
      </c>
      <c r="QYO623" s="2" t="s">
        <v>943</v>
      </c>
      <c r="QYP623" s="2" t="s">
        <v>943</v>
      </c>
      <c r="QYQ623" s="2" t="s">
        <v>943</v>
      </c>
      <c r="QYR623" s="2" t="s">
        <v>943</v>
      </c>
      <c r="QYS623" s="2" t="s">
        <v>943</v>
      </c>
      <c r="QYT623" s="2" t="s">
        <v>943</v>
      </c>
      <c r="QYU623" s="2" t="s">
        <v>943</v>
      </c>
      <c r="QYV623" s="2" t="s">
        <v>943</v>
      </c>
      <c r="QYW623" s="2" t="s">
        <v>943</v>
      </c>
      <c r="QYX623" s="2" t="s">
        <v>943</v>
      </c>
      <c r="QYY623" s="2" t="s">
        <v>943</v>
      </c>
      <c r="QYZ623" s="2" t="s">
        <v>943</v>
      </c>
      <c r="QZA623" s="2" t="s">
        <v>943</v>
      </c>
      <c r="QZB623" s="2" t="s">
        <v>943</v>
      </c>
      <c r="QZC623" s="2" t="s">
        <v>943</v>
      </c>
      <c r="QZD623" s="2" t="s">
        <v>943</v>
      </c>
      <c r="QZE623" s="2" t="s">
        <v>943</v>
      </c>
      <c r="QZF623" s="2" t="s">
        <v>943</v>
      </c>
      <c r="QZG623" s="2" t="s">
        <v>943</v>
      </c>
      <c r="QZH623" s="2" t="s">
        <v>943</v>
      </c>
      <c r="QZI623" s="2" t="s">
        <v>943</v>
      </c>
      <c r="QZJ623" s="2" t="s">
        <v>943</v>
      </c>
      <c r="QZK623" s="2" t="s">
        <v>943</v>
      </c>
      <c r="QZL623" s="2" t="s">
        <v>943</v>
      </c>
      <c r="QZM623" s="2" t="s">
        <v>943</v>
      </c>
      <c r="QZN623" s="2" t="s">
        <v>943</v>
      </c>
      <c r="QZO623" s="2" t="s">
        <v>943</v>
      </c>
      <c r="QZP623" s="2" t="s">
        <v>943</v>
      </c>
      <c r="QZQ623" s="2" t="s">
        <v>943</v>
      </c>
      <c r="QZR623" s="2" t="s">
        <v>943</v>
      </c>
      <c r="QZS623" s="2" t="s">
        <v>943</v>
      </c>
      <c r="QZT623" s="2" t="s">
        <v>943</v>
      </c>
      <c r="QZU623" s="2" t="s">
        <v>943</v>
      </c>
      <c r="QZV623" s="2" t="s">
        <v>943</v>
      </c>
      <c r="QZW623" s="2" t="s">
        <v>943</v>
      </c>
      <c r="QZX623" s="2" t="s">
        <v>943</v>
      </c>
      <c r="QZY623" s="2" t="s">
        <v>943</v>
      </c>
      <c r="QZZ623" s="2" t="s">
        <v>943</v>
      </c>
      <c r="RAA623" s="2" t="s">
        <v>943</v>
      </c>
      <c r="RAB623" s="2" t="s">
        <v>943</v>
      </c>
      <c r="RAC623" s="2" t="s">
        <v>943</v>
      </c>
      <c r="RAD623" s="2" t="s">
        <v>943</v>
      </c>
      <c r="RAE623" s="2" t="s">
        <v>943</v>
      </c>
      <c r="RAF623" s="2" t="s">
        <v>943</v>
      </c>
      <c r="RAG623" s="2" t="s">
        <v>943</v>
      </c>
      <c r="RAH623" s="2" t="s">
        <v>943</v>
      </c>
      <c r="RAI623" s="2" t="s">
        <v>943</v>
      </c>
      <c r="RAJ623" s="2" t="s">
        <v>943</v>
      </c>
      <c r="RAK623" s="2" t="s">
        <v>943</v>
      </c>
      <c r="RAL623" s="2" t="s">
        <v>943</v>
      </c>
      <c r="RAM623" s="2" t="s">
        <v>943</v>
      </c>
      <c r="RAN623" s="2" t="s">
        <v>943</v>
      </c>
      <c r="RAO623" s="2" t="s">
        <v>943</v>
      </c>
      <c r="RAP623" s="2" t="s">
        <v>943</v>
      </c>
      <c r="RAQ623" s="2" t="s">
        <v>943</v>
      </c>
      <c r="RAR623" s="2" t="s">
        <v>943</v>
      </c>
      <c r="RAS623" s="2" t="s">
        <v>943</v>
      </c>
      <c r="RAT623" s="2" t="s">
        <v>943</v>
      </c>
      <c r="RAU623" s="2" t="s">
        <v>943</v>
      </c>
      <c r="RAV623" s="2" t="s">
        <v>943</v>
      </c>
      <c r="RAW623" s="2" t="s">
        <v>943</v>
      </c>
      <c r="RAX623" s="2" t="s">
        <v>943</v>
      </c>
      <c r="RAY623" s="2" t="s">
        <v>943</v>
      </c>
      <c r="RAZ623" s="2" t="s">
        <v>943</v>
      </c>
      <c r="RBA623" s="2" t="s">
        <v>943</v>
      </c>
      <c r="RBB623" s="2" t="s">
        <v>943</v>
      </c>
      <c r="RBC623" s="2" t="s">
        <v>943</v>
      </c>
      <c r="RBD623" s="2" t="s">
        <v>943</v>
      </c>
      <c r="RBE623" s="2" t="s">
        <v>943</v>
      </c>
      <c r="RBF623" s="2" t="s">
        <v>943</v>
      </c>
      <c r="RBG623" s="2" t="s">
        <v>943</v>
      </c>
      <c r="RBH623" s="2" t="s">
        <v>943</v>
      </c>
      <c r="RBI623" s="2" t="s">
        <v>943</v>
      </c>
      <c r="RBJ623" s="2" t="s">
        <v>943</v>
      </c>
      <c r="RBK623" s="2" t="s">
        <v>943</v>
      </c>
      <c r="RBL623" s="2" t="s">
        <v>943</v>
      </c>
      <c r="RBM623" s="2" t="s">
        <v>943</v>
      </c>
      <c r="RBN623" s="2" t="s">
        <v>943</v>
      </c>
      <c r="RBO623" s="2" t="s">
        <v>943</v>
      </c>
      <c r="RBP623" s="2" t="s">
        <v>943</v>
      </c>
      <c r="RBQ623" s="2" t="s">
        <v>943</v>
      </c>
      <c r="RBR623" s="2" t="s">
        <v>943</v>
      </c>
      <c r="RBS623" s="2" t="s">
        <v>943</v>
      </c>
      <c r="RBT623" s="2" t="s">
        <v>943</v>
      </c>
      <c r="RBU623" s="2" t="s">
        <v>943</v>
      </c>
      <c r="RBV623" s="2" t="s">
        <v>943</v>
      </c>
      <c r="RBW623" s="2" t="s">
        <v>943</v>
      </c>
      <c r="RBX623" s="2" t="s">
        <v>943</v>
      </c>
      <c r="RBY623" s="2" t="s">
        <v>943</v>
      </c>
      <c r="RBZ623" s="2" t="s">
        <v>943</v>
      </c>
      <c r="RCA623" s="2" t="s">
        <v>943</v>
      </c>
      <c r="RCB623" s="2" t="s">
        <v>943</v>
      </c>
      <c r="RCC623" s="2" t="s">
        <v>943</v>
      </c>
      <c r="RCD623" s="2" t="s">
        <v>943</v>
      </c>
      <c r="RCE623" s="2" t="s">
        <v>943</v>
      </c>
      <c r="RCF623" s="2" t="s">
        <v>943</v>
      </c>
      <c r="RCG623" s="2" t="s">
        <v>943</v>
      </c>
      <c r="RCH623" s="2" t="s">
        <v>943</v>
      </c>
      <c r="RCI623" s="2" t="s">
        <v>943</v>
      </c>
      <c r="RCJ623" s="2" t="s">
        <v>943</v>
      </c>
      <c r="RCK623" s="2" t="s">
        <v>943</v>
      </c>
      <c r="RCL623" s="2" t="s">
        <v>943</v>
      </c>
      <c r="RCM623" s="2" t="s">
        <v>943</v>
      </c>
      <c r="RCN623" s="2" t="s">
        <v>943</v>
      </c>
      <c r="RCO623" s="2" t="s">
        <v>943</v>
      </c>
      <c r="RCP623" s="2" t="s">
        <v>943</v>
      </c>
      <c r="RCQ623" s="2" t="s">
        <v>943</v>
      </c>
      <c r="RCR623" s="2" t="s">
        <v>943</v>
      </c>
      <c r="RCS623" s="2" t="s">
        <v>943</v>
      </c>
      <c r="RCT623" s="2" t="s">
        <v>943</v>
      </c>
      <c r="RCU623" s="2" t="s">
        <v>943</v>
      </c>
      <c r="RCV623" s="2" t="s">
        <v>943</v>
      </c>
      <c r="RCW623" s="2" t="s">
        <v>943</v>
      </c>
      <c r="RCX623" s="2" t="s">
        <v>943</v>
      </c>
      <c r="RCY623" s="2" t="s">
        <v>943</v>
      </c>
      <c r="RCZ623" s="2" t="s">
        <v>943</v>
      </c>
      <c r="RDA623" s="2" t="s">
        <v>943</v>
      </c>
      <c r="RDB623" s="2" t="s">
        <v>943</v>
      </c>
      <c r="RDC623" s="2" t="s">
        <v>943</v>
      </c>
      <c r="RDD623" s="2" t="s">
        <v>943</v>
      </c>
      <c r="RDE623" s="2" t="s">
        <v>943</v>
      </c>
      <c r="RDF623" s="2" t="s">
        <v>943</v>
      </c>
      <c r="RDG623" s="2" t="s">
        <v>943</v>
      </c>
      <c r="RDH623" s="2" t="s">
        <v>943</v>
      </c>
      <c r="RDI623" s="2" t="s">
        <v>943</v>
      </c>
      <c r="RDJ623" s="2" t="s">
        <v>943</v>
      </c>
      <c r="RDK623" s="2" t="s">
        <v>943</v>
      </c>
      <c r="RDL623" s="2" t="s">
        <v>943</v>
      </c>
      <c r="RDM623" s="2" t="s">
        <v>943</v>
      </c>
      <c r="RDN623" s="2" t="s">
        <v>943</v>
      </c>
      <c r="RDO623" s="2" t="s">
        <v>943</v>
      </c>
      <c r="RDP623" s="2" t="s">
        <v>943</v>
      </c>
      <c r="RDQ623" s="2" t="s">
        <v>943</v>
      </c>
      <c r="RDR623" s="2" t="s">
        <v>943</v>
      </c>
      <c r="RDS623" s="2" t="s">
        <v>943</v>
      </c>
      <c r="RDT623" s="2" t="s">
        <v>943</v>
      </c>
      <c r="RDU623" s="2" t="s">
        <v>943</v>
      </c>
      <c r="RDV623" s="2" t="s">
        <v>943</v>
      </c>
      <c r="RDW623" s="2" t="s">
        <v>943</v>
      </c>
      <c r="RDX623" s="2" t="s">
        <v>943</v>
      </c>
      <c r="RDY623" s="2" t="s">
        <v>943</v>
      </c>
      <c r="RDZ623" s="2" t="s">
        <v>943</v>
      </c>
      <c r="REA623" s="2" t="s">
        <v>943</v>
      </c>
      <c r="REB623" s="2" t="s">
        <v>943</v>
      </c>
      <c r="REC623" s="2" t="s">
        <v>943</v>
      </c>
      <c r="RED623" s="2" t="s">
        <v>943</v>
      </c>
      <c r="REE623" s="2" t="s">
        <v>943</v>
      </c>
      <c r="REF623" s="2" t="s">
        <v>943</v>
      </c>
      <c r="REG623" s="2" t="s">
        <v>943</v>
      </c>
      <c r="REH623" s="2" t="s">
        <v>943</v>
      </c>
      <c r="REI623" s="2" t="s">
        <v>943</v>
      </c>
      <c r="REJ623" s="2" t="s">
        <v>943</v>
      </c>
      <c r="REK623" s="2" t="s">
        <v>943</v>
      </c>
      <c r="REL623" s="2" t="s">
        <v>943</v>
      </c>
      <c r="REM623" s="2" t="s">
        <v>943</v>
      </c>
      <c r="REN623" s="2" t="s">
        <v>943</v>
      </c>
      <c r="REO623" s="2" t="s">
        <v>943</v>
      </c>
      <c r="REP623" s="2" t="s">
        <v>943</v>
      </c>
      <c r="REQ623" s="2" t="s">
        <v>943</v>
      </c>
      <c r="RER623" s="2" t="s">
        <v>943</v>
      </c>
      <c r="RES623" s="2" t="s">
        <v>943</v>
      </c>
      <c r="RET623" s="2" t="s">
        <v>943</v>
      </c>
      <c r="REU623" s="2" t="s">
        <v>943</v>
      </c>
      <c r="REV623" s="2" t="s">
        <v>943</v>
      </c>
      <c r="REW623" s="2" t="s">
        <v>943</v>
      </c>
      <c r="REX623" s="2" t="s">
        <v>943</v>
      </c>
      <c r="REY623" s="2" t="s">
        <v>943</v>
      </c>
      <c r="REZ623" s="2" t="s">
        <v>943</v>
      </c>
      <c r="RFA623" s="2" t="s">
        <v>943</v>
      </c>
      <c r="RFB623" s="2" t="s">
        <v>943</v>
      </c>
      <c r="RFC623" s="2" t="s">
        <v>943</v>
      </c>
      <c r="RFD623" s="2" t="s">
        <v>943</v>
      </c>
      <c r="RFE623" s="2" t="s">
        <v>943</v>
      </c>
      <c r="RFF623" s="2" t="s">
        <v>943</v>
      </c>
      <c r="RFG623" s="2" t="s">
        <v>943</v>
      </c>
      <c r="RFH623" s="2" t="s">
        <v>943</v>
      </c>
      <c r="RFI623" s="2" t="s">
        <v>943</v>
      </c>
      <c r="RFJ623" s="2" t="s">
        <v>943</v>
      </c>
      <c r="RFK623" s="2" t="s">
        <v>943</v>
      </c>
      <c r="RFL623" s="2" t="s">
        <v>943</v>
      </c>
      <c r="RFM623" s="2" t="s">
        <v>943</v>
      </c>
      <c r="RFN623" s="2" t="s">
        <v>943</v>
      </c>
      <c r="RFO623" s="2" t="s">
        <v>943</v>
      </c>
      <c r="RFP623" s="2" t="s">
        <v>943</v>
      </c>
      <c r="RFQ623" s="2" t="s">
        <v>943</v>
      </c>
      <c r="RFR623" s="2" t="s">
        <v>943</v>
      </c>
      <c r="RFS623" s="2" t="s">
        <v>943</v>
      </c>
      <c r="RFT623" s="2" t="s">
        <v>943</v>
      </c>
      <c r="RFU623" s="2" t="s">
        <v>943</v>
      </c>
      <c r="RFV623" s="2" t="s">
        <v>943</v>
      </c>
      <c r="RFW623" s="2" t="s">
        <v>943</v>
      </c>
      <c r="RFX623" s="2" t="s">
        <v>943</v>
      </c>
      <c r="RFY623" s="2" t="s">
        <v>943</v>
      </c>
      <c r="RFZ623" s="2" t="s">
        <v>943</v>
      </c>
      <c r="RGA623" s="2" t="s">
        <v>943</v>
      </c>
      <c r="RGB623" s="2" t="s">
        <v>943</v>
      </c>
      <c r="RGC623" s="2" t="s">
        <v>943</v>
      </c>
      <c r="RGD623" s="2" t="s">
        <v>943</v>
      </c>
      <c r="RGE623" s="2" t="s">
        <v>943</v>
      </c>
      <c r="RGF623" s="2" t="s">
        <v>943</v>
      </c>
      <c r="RGG623" s="2" t="s">
        <v>943</v>
      </c>
      <c r="RGH623" s="2" t="s">
        <v>943</v>
      </c>
      <c r="RGI623" s="2" t="s">
        <v>943</v>
      </c>
      <c r="RGJ623" s="2" t="s">
        <v>943</v>
      </c>
      <c r="RGK623" s="2" t="s">
        <v>943</v>
      </c>
      <c r="RGL623" s="2" t="s">
        <v>943</v>
      </c>
      <c r="RGM623" s="2" t="s">
        <v>943</v>
      </c>
      <c r="RGN623" s="2" t="s">
        <v>943</v>
      </c>
      <c r="RGO623" s="2" t="s">
        <v>943</v>
      </c>
      <c r="RGP623" s="2" t="s">
        <v>943</v>
      </c>
      <c r="RGQ623" s="2" t="s">
        <v>943</v>
      </c>
      <c r="RGR623" s="2" t="s">
        <v>943</v>
      </c>
      <c r="RGS623" s="2" t="s">
        <v>943</v>
      </c>
      <c r="RGT623" s="2" t="s">
        <v>943</v>
      </c>
      <c r="RGU623" s="2" t="s">
        <v>943</v>
      </c>
      <c r="RGV623" s="2" t="s">
        <v>943</v>
      </c>
      <c r="RGW623" s="2" t="s">
        <v>943</v>
      </c>
      <c r="RGX623" s="2" t="s">
        <v>943</v>
      </c>
      <c r="RGY623" s="2" t="s">
        <v>943</v>
      </c>
      <c r="RGZ623" s="2" t="s">
        <v>943</v>
      </c>
      <c r="RHA623" s="2" t="s">
        <v>943</v>
      </c>
      <c r="RHB623" s="2" t="s">
        <v>943</v>
      </c>
      <c r="RHC623" s="2" t="s">
        <v>943</v>
      </c>
      <c r="RHD623" s="2" t="s">
        <v>943</v>
      </c>
      <c r="RHE623" s="2" t="s">
        <v>943</v>
      </c>
      <c r="RHF623" s="2" t="s">
        <v>943</v>
      </c>
      <c r="RHG623" s="2" t="s">
        <v>943</v>
      </c>
      <c r="RHH623" s="2" t="s">
        <v>943</v>
      </c>
      <c r="RHI623" s="2" t="s">
        <v>943</v>
      </c>
      <c r="RHJ623" s="2" t="s">
        <v>943</v>
      </c>
      <c r="RHK623" s="2" t="s">
        <v>943</v>
      </c>
      <c r="RHL623" s="2" t="s">
        <v>943</v>
      </c>
      <c r="RHM623" s="2" t="s">
        <v>943</v>
      </c>
      <c r="RHN623" s="2" t="s">
        <v>943</v>
      </c>
      <c r="RHO623" s="2" t="s">
        <v>943</v>
      </c>
      <c r="RHP623" s="2" t="s">
        <v>943</v>
      </c>
      <c r="RHQ623" s="2" t="s">
        <v>943</v>
      </c>
      <c r="RHR623" s="2" t="s">
        <v>943</v>
      </c>
      <c r="RHS623" s="2" t="s">
        <v>943</v>
      </c>
      <c r="RHT623" s="2" t="s">
        <v>943</v>
      </c>
      <c r="RHU623" s="2" t="s">
        <v>943</v>
      </c>
      <c r="RHV623" s="2" t="s">
        <v>943</v>
      </c>
      <c r="RHW623" s="2" t="s">
        <v>943</v>
      </c>
      <c r="RHX623" s="2" t="s">
        <v>943</v>
      </c>
      <c r="RHY623" s="2" t="s">
        <v>943</v>
      </c>
      <c r="RHZ623" s="2" t="s">
        <v>943</v>
      </c>
      <c r="RIA623" s="2" t="s">
        <v>943</v>
      </c>
      <c r="RIB623" s="2" t="s">
        <v>943</v>
      </c>
      <c r="RIC623" s="2" t="s">
        <v>943</v>
      </c>
      <c r="RID623" s="2" t="s">
        <v>943</v>
      </c>
      <c r="RIE623" s="2" t="s">
        <v>943</v>
      </c>
      <c r="RIF623" s="2" t="s">
        <v>943</v>
      </c>
      <c r="RIG623" s="2" t="s">
        <v>943</v>
      </c>
      <c r="RIH623" s="2" t="s">
        <v>943</v>
      </c>
      <c r="RII623" s="2" t="s">
        <v>943</v>
      </c>
      <c r="RIJ623" s="2" t="s">
        <v>943</v>
      </c>
      <c r="RIK623" s="2" t="s">
        <v>943</v>
      </c>
      <c r="RIL623" s="2" t="s">
        <v>943</v>
      </c>
      <c r="RIM623" s="2" t="s">
        <v>943</v>
      </c>
      <c r="RIN623" s="2" t="s">
        <v>943</v>
      </c>
      <c r="RIO623" s="2" t="s">
        <v>943</v>
      </c>
      <c r="RIP623" s="2" t="s">
        <v>943</v>
      </c>
      <c r="RIQ623" s="2" t="s">
        <v>943</v>
      </c>
      <c r="RIR623" s="2" t="s">
        <v>943</v>
      </c>
      <c r="RIS623" s="2" t="s">
        <v>943</v>
      </c>
      <c r="RIT623" s="2" t="s">
        <v>943</v>
      </c>
      <c r="RIU623" s="2" t="s">
        <v>943</v>
      </c>
      <c r="RIV623" s="2" t="s">
        <v>943</v>
      </c>
      <c r="RIW623" s="2" t="s">
        <v>943</v>
      </c>
      <c r="RIX623" s="2" t="s">
        <v>943</v>
      </c>
      <c r="RIY623" s="2" t="s">
        <v>943</v>
      </c>
      <c r="RIZ623" s="2" t="s">
        <v>943</v>
      </c>
      <c r="RJA623" s="2" t="s">
        <v>943</v>
      </c>
      <c r="RJB623" s="2" t="s">
        <v>943</v>
      </c>
      <c r="RJC623" s="2" t="s">
        <v>943</v>
      </c>
      <c r="RJD623" s="2" t="s">
        <v>943</v>
      </c>
      <c r="RJE623" s="2" t="s">
        <v>943</v>
      </c>
      <c r="RJF623" s="2" t="s">
        <v>943</v>
      </c>
      <c r="RJG623" s="2" t="s">
        <v>943</v>
      </c>
      <c r="RJH623" s="2" t="s">
        <v>943</v>
      </c>
      <c r="RJI623" s="2" t="s">
        <v>943</v>
      </c>
      <c r="RJJ623" s="2" t="s">
        <v>943</v>
      </c>
      <c r="RJK623" s="2" t="s">
        <v>943</v>
      </c>
      <c r="RJL623" s="2" t="s">
        <v>943</v>
      </c>
      <c r="RJM623" s="2" t="s">
        <v>943</v>
      </c>
      <c r="RJN623" s="2" t="s">
        <v>943</v>
      </c>
      <c r="RJO623" s="2" t="s">
        <v>943</v>
      </c>
      <c r="RJP623" s="2" t="s">
        <v>943</v>
      </c>
      <c r="RJQ623" s="2" t="s">
        <v>943</v>
      </c>
      <c r="RJR623" s="2" t="s">
        <v>943</v>
      </c>
      <c r="RJS623" s="2" t="s">
        <v>943</v>
      </c>
      <c r="RJT623" s="2" t="s">
        <v>943</v>
      </c>
      <c r="RJU623" s="2" t="s">
        <v>943</v>
      </c>
      <c r="RJV623" s="2" t="s">
        <v>943</v>
      </c>
      <c r="RJW623" s="2" t="s">
        <v>943</v>
      </c>
      <c r="RJX623" s="2" t="s">
        <v>943</v>
      </c>
      <c r="RJY623" s="2" t="s">
        <v>943</v>
      </c>
      <c r="RJZ623" s="2" t="s">
        <v>943</v>
      </c>
      <c r="RKA623" s="2" t="s">
        <v>943</v>
      </c>
      <c r="RKB623" s="2" t="s">
        <v>943</v>
      </c>
      <c r="RKC623" s="2" t="s">
        <v>943</v>
      </c>
      <c r="RKD623" s="2" t="s">
        <v>943</v>
      </c>
      <c r="RKE623" s="2" t="s">
        <v>943</v>
      </c>
      <c r="RKF623" s="2" t="s">
        <v>943</v>
      </c>
      <c r="RKG623" s="2" t="s">
        <v>943</v>
      </c>
      <c r="RKH623" s="2" t="s">
        <v>943</v>
      </c>
      <c r="RKI623" s="2" t="s">
        <v>943</v>
      </c>
      <c r="RKJ623" s="2" t="s">
        <v>943</v>
      </c>
      <c r="RKK623" s="2" t="s">
        <v>943</v>
      </c>
      <c r="RKL623" s="2" t="s">
        <v>943</v>
      </c>
      <c r="RKM623" s="2" t="s">
        <v>943</v>
      </c>
      <c r="RKN623" s="2" t="s">
        <v>943</v>
      </c>
      <c r="RKO623" s="2" t="s">
        <v>943</v>
      </c>
      <c r="RKP623" s="2" t="s">
        <v>943</v>
      </c>
      <c r="RKQ623" s="2" t="s">
        <v>943</v>
      </c>
      <c r="RKR623" s="2" t="s">
        <v>943</v>
      </c>
      <c r="RKS623" s="2" t="s">
        <v>943</v>
      </c>
      <c r="RKT623" s="2" t="s">
        <v>943</v>
      </c>
      <c r="RKU623" s="2" t="s">
        <v>943</v>
      </c>
      <c r="RKV623" s="2" t="s">
        <v>943</v>
      </c>
      <c r="RKW623" s="2" t="s">
        <v>943</v>
      </c>
      <c r="RKX623" s="2" t="s">
        <v>943</v>
      </c>
      <c r="RKY623" s="2" t="s">
        <v>943</v>
      </c>
      <c r="RKZ623" s="2" t="s">
        <v>943</v>
      </c>
      <c r="RLA623" s="2" t="s">
        <v>943</v>
      </c>
      <c r="RLB623" s="2" t="s">
        <v>943</v>
      </c>
      <c r="RLC623" s="2" t="s">
        <v>943</v>
      </c>
      <c r="RLD623" s="2" t="s">
        <v>943</v>
      </c>
      <c r="RLE623" s="2" t="s">
        <v>943</v>
      </c>
      <c r="RLF623" s="2" t="s">
        <v>943</v>
      </c>
      <c r="RLG623" s="2" t="s">
        <v>943</v>
      </c>
      <c r="RLH623" s="2" t="s">
        <v>943</v>
      </c>
      <c r="RLI623" s="2" t="s">
        <v>943</v>
      </c>
      <c r="RLJ623" s="2" t="s">
        <v>943</v>
      </c>
      <c r="RLK623" s="2" t="s">
        <v>943</v>
      </c>
      <c r="RLL623" s="2" t="s">
        <v>943</v>
      </c>
      <c r="RLM623" s="2" t="s">
        <v>943</v>
      </c>
      <c r="RLN623" s="2" t="s">
        <v>943</v>
      </c>
      <c r="RLO623" s="2" t="s">
        <v>943</v>
      </c>
      <c r="RLP623" s="2" t="s">
        <v>943</v>
      </c>
      <c r="RLQ623" s="2" t="s">
        <v>943</v>
      </c>
      <c r="RLR623" s="2" t="s">
        <v>943</v>
      </c>
      <c r="RLS623" s="2" t="s">
        <v>943</v>
      </c>
      <c r="RLT623" s="2" t="s">
        <v>943</v>
      </c>
      <c r="RLU623" s="2" t="s">
        <v>943</v>
      </c>
      <c r="RLV623" s="2" t="s">
        <v>943</v>
      </c>
      <c r="RLW623" s="2" t="s">
        <v>943</v>
      </c>
      <c r="RLX623" s="2" t="s">
        <v>943</v>
      </c>
      <c r="RLY623" s="2" t="s">
        <v>943</v>
      </c>
      <c r="RLZ623" s="2" t="s">
        <v>943</v>
      </c>
      <c r="RMA623" s="2" t="s">
        <v>943</v>
      </c>
      <c r="RMB623" s="2" t="s">
        <v>943</v>
      </c>
      <c r="RMC623" s="2" t="s">
        <v>943</v>
      </c>
      <c r="RMD623" s="2" t="s">
        <v>943</v>
      </c>
      <c r="RME623" s="2" t="s">
        <v>943</v>
      </c>
      <c r="RMF623" s="2" t="s">
        <v>943</v>
      </c>
      <c r="RMG623" s="2" t="s">
        <v>943</v>
      </c>
      <c r="RMH623" s="2" t="s">
        <v>943</v>
      </c>
      <c r="RMI623" s="2" t="s">
        <v>943</v>
      </c>
      <c r="RMJ623" s="2" t="s">
        <v>943</v>
      </c>
      <c r="RMK623" s="2" t="s">
        <v>943</v>
      </c>
      <c r="RML623" s="2" t="s">
        <v>943</v>
      </c>
      <c r="RMM623" s="2" t="s">
        <v>943</v>
      </c>
      <c r="RMN623" s="2" t="s">
        <v>943</v>
      </c>
      <c r="RMO623" s="2" t="s">
        <v>943</v>
      </c>
      <c r="RMP623" s="2" t="s">
        <v>943</v>
      </c>
      <c r="RMQ623" s="2" t="s">
        <v>943</v>
      </c>
      <c r="RMR623" s="2" t="s">
        <v>943</v>
      </c>
      <c r="RMS623" s="2" t="s">
        <v>943</v>
      </c>
      <c r="RMT623" s="2" t="s">
        <v>943</v>
      </c>
      <c r="RMU623" s="2" t="s">
        <v>943</v>
      </c>
      <c r="RMV623" s="2" t="s">
        <v>943</v>
      </c>
      <c r="RMW623" s="2" t="s">
        <v>943</v>
      </c>
      <c r="RMX623" s="2" t="s">
        <v>943</v>
      </c>
      <c r="RMY623" s="2" t="s">
        <v>943</v>
      </c>
      <c r="RMZ623" s="2" t="s">
        <v>943</v>
      </c>
      <c r="RNA623" s="2" t="s">
        <v>943</v>
      </c>
      <c r="RNB623" s="2" t="s">
        <v>943</v>
      </c>
      <c r="RNC623" s="2" t="s">
        <v>943</v>
      </c>
      <c r="RND623" s="2" t="s">
        <v>943</v>
      </c>
      <c r="RNE623" s="2" t="s">
        <v>943</v>
      </c>
      <c r="RNF623" s="2" t="s">
        <v>943</v>
      </c>
      <c r="RNG623" s="2" t="s">
        <v>943</v>
      </c>
      <c r="RNH623" s="2" t="s">
        <v>943</v>
      </c>
      <c r="RNI623" s="2" t="s">
        <v>943</v>
      </c>
      <c r="RNJ623" s="2" t="s">
        <v>943</v>
      </c>
      <c r="RNK623" s="2" t="s">
        <v>943</v>
      </c>
      <c r="RNL623" s="2" t="s">
        <v>943</v>
      </c>
      <c r="RNM623" s="2" t="s">
        <v>943</v>
      </c>
      <c r="RNN623" s="2" t="s">
        <v>943</v>
      </c>
      <c r="RNO623" s="2" t="s">
        <v>943</v>
      </c>
      <c r="RNP623" s="2" t="s">
        <v>943</v>
      </c>
      <c r="RNQ623" s="2" t="s">
        <v>943</v>
      </c>
      <c r="RNR623" s="2" t="s">
        <v>943</v>
      </c>
      <c r="RNS623" s="2" t="s">
        <v>943</v>
      </c>
      <c r="RNT623" s="2" t="s">
        <v>943</v>
      </c>
      <c r="RNU623" s="2" t="s">
        <v>943</v>
      </c>
      <c r="RNV623" s="2" t="s">
        <v>943</v>
      </c>
      <c r="RNW623" s="2" t="s">
        <v>943</v>
      </c>
      <c r="RNX623" s="2" t="s">
        <v>943</v>
      </c>
      <c r="RNY623" s="2" t="s">
        <v>943</v>
      </c>
      <c r="RNZ623" s="2" t="s">
        <v>943</v>
      </c>
      <c r="ROA623" s="2" t="s">
        <v>943</v>
      </c>
      <c r="ROB623" s="2" t="s">
        <v>943</v>
      </c>
      <c r="ROC623" s="2" t="s">
        <v>943</v>
      </c>
      <c r="ROD623" s="2" t="s">
        <v>943</v>
      </c>
      <c r="ROE623" s="2" t="s">
        <v>943</v>
      </c>
      <c r="ROF623" s="2" t="s">
        <v>943</v>
      </c>
      <c r="ROG623" s="2" t="s">
        <v>943</v>
      </c>
      <c r="ROH623" s="2" t="s">
        <v>943</v>
      </c>
      <c r="ROI623" s="2" t="s">
        <v>943</v>
      </c>
      <c r="ROJ623" s="2" t="s">
        <v>943</v>
      </c>
      <c r="ROK623" s="2" t="s">
        <v>943</v>
      </c>
      <c r="ROL623" s="2" t="s">
        <v>943</v>
      </c>
      <c r="ROM623" s="2" t="s">
        <v>943</v>
      </c>
      <c r="RON623" s="2" t="s">
        <v>943</v>
      </c>
      <c r="ROO623" s="2" t="s">
        <v>943</v>
      </c>
      <c r="ROP623" s="2" t="s">
        <v>943</v>
      </c>
      <c r="ROQ623" s="2" t="s">
        <v>943</v>
      </c>
      <c r="ROR623" s="2" t="s">
        <v>943</v>
      </c>
      <c r="ROS623" s="2" t="s">
        <v>943</v>
      </c>
      <c r="ROT623" s="2" t="s">
        <v>943</v>
      </c>
      <c r="ROU623" s="2" t="s">
        <v>943</v>
      </c>
      <c r="ROV623" s="2" t="s">
        <v>943</v>
      </c>
      <c r="ROW623" s="2" t="s">
        <v>943</v>
      </c>
      <c r="ROX623" s="2" t="s">
        <v>943</v>
      </c>
      <c r="ROY623" s="2" t="s">
        <v>943</v>
      </c>
      <c r="ROZ623" s="2" t="s">
        <v>943</v>
      </c>
      <c r="RPA623" s="2" t="s">
        <v>943</v>
      </c>
      <c r="RPB623" s="2" t="s">
        <v>943</v>
      </c>
      <c r="RPC623" s="2" t="s">
        <v>943</v>
      </c>
      <c r="RPD623" s="2" t="s">
        <v>943</v>
      </c>
      <c r="RPE623" s="2" t="s">
        <v>943</v>
      </c>
      <c r="RPF623" s="2" t="s">
        <v>943</v>
      </c>
      <c r="RPG623" s="2" t="s">
        <v>943</v>
      </c>
      <c r="RPH623" s="2" t="s">
        <v>943</v>
      </c>
      <c r="RPI623" s="2" t="s">
        <v>943</v>
      </c>
      <c r="RPJ623" s="2" t="s">
        <v>943</v>
      </c>
      <c r="RPK623" s="2" t="s">
        <v>943</v>
      </c>
      <c r="RPL623" s="2" t="s">
        <v>943</v>
      </c>
      <c r="RPM623" s="2" t="s">
        <v>943</v>
      </c>
      <c r="RPN623" s="2" t="s">
        <v>943</v>
      </c>
      <c r="RPO623" s="2" t="s">
        <v>943</v>
      </c>
      <c r="RPP623" s="2" t="s">
        <v>943</v>
      </c>
      <c r="RPQ623" s="2" t="s">
        <v>943</v>
      </c>
      <c r="RPR623" s="2" t="s">
        <v>943</v>
      </c>
      <c r="RPS623" s="2" t="s">
        <v>943</v>
      </c>
      <c r="RPT623" s="2" t="s">
        <v>943</v>
      </c>
      <c r="RPU623" s="2" t="s">
        <v>943</v>
      </c>
      <c r="RPV623" s="2" t="s">
        <v>943</v>
      </c>
      <c r="RPW623" s="2" t="s">
        <v>943</v>
      </c>
      <c r="RPX623" s="2" t="s">
        <v>943</v>
      </c>
      <c r="RPY623" s="2" t="s">
        <v>943</v>
      </c>
      <c r="RPZ623" s="2" t="s">
        <v>943</v>
      </c>
      <c r="RQA623" s="2" t="s">
        <v>943</v>
      </c>
      <c r="RQB623" s="2" t="s">
        <v>943</v>
      </c>
      <c r="RQC623" s="2" t="s">
        <v>943</v>
      </c>
      <c r="RQD623" s="2" t="s">
        <v>943</v>
      </c>
      <c r="RQE623" s="2" t="s">
        <v>943</v>
      </c>
      <c r="RQF623" s="2" t="s">
        <v>943</v>
      </c>
      <c r="RQG623" s="2" t="s">
        <v>943</v>
      </c>
      <c r="RQH623" s="2" t="s">
        <v>943</v>
      </c>
      <c r="RQI623" s="2" t="s">
        <v>943</v>
      </c>
      <c r="RQJ623" s="2" t="s">
        <v>943</v>
      </c>
      <c r="RQK623" s="2" t="s">
        <v>943</v>
      </c>
      <c r="RQL623" s="2" t="s">
        <v>943</v>
      </c>
      <c r="RQM623" s="2" t="s">
        <v>943</v>
      </c>
      <c r="RQN623" s="2" t="s">
        <v>943</v>
      </c>
      <c r="RQO623" s="2" t="s">
        <v>943</v>
      </c>
      <c r="RQP623" s="2" t="s">
        <v>943</v>
      </c>
      <c r="RQQ623" s="2" t="s">
        <v>943</v>
      </c>
      <c r="RQR623" s="2" t="s">
        <v>943</v>
      </c>
      <c r="RQS623" s="2" t="s">
        <v>943</v>
      </c>
      <c r="RQT623" s="2" t="s">
        <v>943</v>
      </c>
      <c r="RQU623" s="2" t="s">
        <v>943</v>
      </c>
      <c r="RQV623" s="2" t="s">
        <v>943</v>
      </c>
      <c r="RQW623" s="2" t="s">
        <v>943</v>
      </c>
      <c r="RQX623" s="2" t="s">
        <v>943</v>
      </c>
      <c r="RQY623" s="2" t="s">
        <v>943</v>
      </c>
      <c r="RQZ623" s="2" t="s">
        <v>943</v>
      </c>
      <c r="RRA623" s="2" t="s">
        <v>943</v>
      </c>
      <c r="RRB623" s="2" t="s">
        <v>943</v>
      </c>
      <c r="RRC623" s="2" t="s">
        <v>943</v>
      </c>
      <c r="RRD623" s="2" t="s">
        <v>943</v>
      </c>
      <c r="RRE623" s="2" t="s">
        <v>943</v>
      </c>
      <c r="RRF623" s="2" t="s">
        <v>943</v>
      </c>
      <c r="RRG623" s="2" t="s">
        <v>943</v>
      </c>
      <c r="RRH623" s="2" t="s">
        <v>943</v>
      </c>
      <c r="RRI623" s="2" t="s">
        <v>943</v>
      </c>
      <c r="RRJ623" s="2" t="s">
        <v>943</v>
      </c>
      <c r="RRK623" s="2" t="s">
        <v>943</v>
      </c>
      <c r="RRL623" s="2" t="s">
        <v>943</v>
      </c>
      <c r="RRM623" s="2" t="s">
        <v>943</v>
      </c>
      <c r="RRN623" s="2" t="s">
        <v>943</v>
      </c>
      <c r="RRO623" s="2" t="s">
        <v>943</v>
      </c>
      <c r="RRP623" s="2" t="s">
        <v>943</v>
      </c>
      <c r="RRQ623" s="2" t="s">
        <v>943</v>
      </c>
      <c r="RRR623" s="2" t="s">
        <v>943</v>
      </c>
      <c r="RRS623" s="2" t="s">
        <v>943</v>
      </c>
      <c r="RRT623" s="2" t="s">
        <v>943</v>
      </c>
      <c r="RRU623" s="2" t="s">
        <v>943</v>
      </c>
      <c r="RRV623" s="2" t="s">
        <v>943</v>
      </c>
      <c r="RRW623" s="2" t="s">
        <v>943</v>
      </c>
      <c r="RRX623" s="2" t="s">
        <v>943</v>
      </c>
      <c r="RRY623" s="2" t="s">
        <v>943</v>
      </c>
      <c r="RRZ623" s="2" t="s">
        <v>943</v>
      </c>
      <c r="RSA623" s="2" t="s">
        <v>943</v>
      </c>
      <c r="RSB623" s="2" t="s">
        <v>943</v>
      </c>
      <c r="RSC623" s="2" t="s">
        <v>943</v>
      </c>
      <c r="RSD623" s="2" t="s">
        <v>943</v>
      </c>
      <c r="RSE623" s="2" t="s">
        <v>943</v>
      </c>
      <c r="RSF623" s="2" t="s">
        <v>943</v>
      </c>
      <c r="RSG623" s="2" t="s">
        <v>943</v>
      </c>
      <c r="RSH623" s="2" t="s">
        <v>943</v>
      </c>
      <c r="RSI623" s="2" t="s">
        <v>943</v>
      </c>
      <c r="RSJ623" s="2" t="s">
        <v>943</v>
      </c>
      <c r="RSK623" s="2" t="s">
        <v>943</v>
      </c>
      <c r="RSL623" s="2" t="s">
        <v>943</v>
      </c>
      <c r="RSM623" s="2" t="s">
        <v>943</v>
      </c>
      <c r="RSN623" s="2" t="s">
        <v>943</v>
      </c>
      <c r="RSO623" s="2" t="s">
        <v>943</v>
      </c>
      <c r="RSP623" s="2" t="s">
        <v>943</v>
      </c>
      <c r="RSQ623" s="2" t="s">
        <v>943</v>
      </c>
      <c r="RSR623" s="2" t="s">
        <v>943</v>
      </c>
      <c r="RSS623" s="2" t="s">
        <v>943</v>
      </c>
      <c r="RST623" s="2" t="s">
        <v>943</v>
      </c>
      <c r="RSU623" s="2" t="s">
        <v>943</v>
      </c>
      <c r="RSV623" s="2" t="s">
        <v>943</v>
      </c>
      <c r="RSW623" s="2" t="s">
        <v>943</v>
      </c>
      <c r="RSX623" s="2" t="s">
        <v>943</v>
      </c>
      <c r="RSY623" s="2" t="s">
        <v>943</v>
      </c>
      <c r="RSZ623" s="2" t="s">
        <v>943</v>
      </c>
      <c r="RTA623" s="2" t="s">
        <v>943</v>
      </c>
      <c r="RTB623" s="2" t="s">
        <v>943</v>
      </c>
      <c r="RTC623" s="2" t="s">
        <v>943</v>
      </c>
      <c r="RTD623" s="2" t="s">
        <v>943</v>
      </c>
      <c r="RTE623" s="2" t="s">
        <v>943</v>
      </c>
      <c r="RTF623" s="2" t="s">
        <v>943</v>
      </c>
      <c r="RTG623" s="2" t="s">
        <v>943</v>
      </c>
      <c r="RTH623" s="2" t="s">
        <v>943</v>
      </c>
      <c r="RTI623" s="2" t="s">
        <v>943</v>
      </c>
      <c r="RTJ623" s="2" t="s">
        <v>943</v>
      </c>
      <c r="RTK623" s="2" t="s">
        <v>943</v>
      </c>
      <c r="RTL623" s="2" t="s">
        <v>943</v>
      </c>
      <c r="RTM623" s="2" t="s">
        <v>943</v>
      </c>
      <c r="RTN623" s="2" t="s">
        <v>943</v>
      </c>
      <c r="RTO623" s="2" t="s">
        <v>943</v>
      </c>
      <c r="RTP623" s="2" t="s">
        <v>943</v>
      </c>
      <c r="RTQ623" s="2" t="s">
        <v>943</v>
      </c>
      <c r="RTR623" s="2" t="s">
        <v>943</v>
      </c>
      <c r="RTS623" s="2" t="s">
        <v>943</v>
      </c>
      <c r="RTT623" s="2" t="s">
        <v>943</v>
      </c>
      <c r="RTU623" s="2" t="s">
        <v>943</v>
      </c>
      <c r="RTV623" s="2" t="s">
        <v>943</v>
      </c>
      <c r="RTW623" s="2" t="s">
        <v>943</v>
      </c>
      <c r="RTX623" s="2" t="s">
        <v>943</v>
      </c>
      <c r="RTY623" s="2" t="s">
        <v>943</v>
      </c>
      <c r="RTZ623" s="2" t="s">
        <v>943</v>
      </c>
      <c r="RUA623" s="2" t="s">
        <v>943</v>
      </c>
      <c r="RUB623" s="2" t="s">
        <v>943</v>
      </c>
      <c r="RUC623" s="2" t="s">
        <v>943</v>
      </c>
      <c r="RUD623" s="2" t="s">
        <v>943</v>
      </c>
      <c r="RUE623" s="2" t="s">
        <v>943</v>
      </c>
      <c r="RUF623" s="2" t="s">
        <v>943</v>
      </c>
      <c r="RUG623" s="2" t="s">
        <v>943</v>
      </c>
      <c r="RUH623" s="2" t="s">
        <v>943</v>
      </c>
      <c r="RUI623" s="2" t="s">
        <v>943</v>
      </c>
      <c r="RUJ623" s="2" t="s">
        <v>943</v>
      </c>
      <c r="RUK623" s="2" t="s">
        <v>943</v>
      </c>
      <c r="RUL623" s="2" t="s">
        <v>943</v>
      </c>
      <c r="RUM623" s="2" t="s">
        <v>943</v>
      </c>
      <c r="RUN623" s="2" t="s">
        <v>943</v>
      </c>
      <c r="RUO623" s="2" t="s">
        <v>943</v>
      </c>
      <c r="RUP623" s="2" t="s">
        <v>943</v>
      </c>
      <c r="RUQ623" s="2" t="s">
        <v>943</v>
      </c>
      <c r="RUR623" s="2" t="s">
        <v>943</v>
      </c>
      <c r="RUS623" s="2" t="s">
        <v>943</v>
      </c>
      <c r="RUT623" s="2" t="s">
        <v>943</v>
      </c>
      <c r="RUU623" s="2" t="s">
        <v>943</v>
      </c>
      <c r="RUV623" s="2" t="s">
        <v>943</v>
      </c>
      <c r="RUW623" s="2" t="s">
        <v>943</v>
      </c>
      <c r="RUX623" s="2" t="s">
        <v>943</v>
      </c>
      <c r="RUY623" s="2" t="s">
        <v>943</v>
      </c>
      <c r="RUZ623" s="2" t="s">
        <v>943</v>
      </c>
      <c r="RVA623" s="2" t="s">
        <v>943</v>
      </c>
      <c r="RVB623" s="2" t="s">
        <v>943</v>
      </c>
      <c r="RVC623" s="2" t="s">
        <v>943</v>
      </c>
      <c r="RVD623" s="2" t="s">
        <v>943</v>
      </c>
      <c r="RVE623" s="2" t="s">
        <v>943</v>
      </c>
      <c r="RVF623" s="2" t="s">
        <v>943</v>
      </c>
      <c r="RVG623" s="2" t="s">
        <v>943</v>
      </c>
      <c r="RVH623" s="2" t="s">
        <v>943</v>
      </c>
      <c r="RVI623" s="2" t="s">
        <v>943</v>
      </c>
      <c r="RVJ623" s="2" t="s">
        <v>943</v>
      </c>
      <c r="RVK623" s="2" t="s">
        <v>943</v>
      </c>
      <c r="RVL623" s="2" t="s">
        <v>943</v>
      </c>
      <c r="RVM623" s="2" t="s">
        <v>943</v>
      </c>
      <c r="RVN623" s="2" t="s">
        <v>943</v>
      </c>
      <c r="RVO623" s="2" t="s">
        <v>943</v>
      </c>
      <c r="RVP623" s="2" t="s">
        <v>943</v>
      </c>
      <c r="RVQ623" s="2" t="s">
        <v>943</v>
      </c>
      <c r="RVR623" s="2" t="s">
        <v>943</v>
      </c>
      <c r="RVS623" s="2" t="s">
        <v>943</v>
      </c>
      <c r="RVT623" s="2" t="s">
        <v>943</v>
      </c>
      <c r="RVU623" s="2" t="s">
        <v>943</v>
      </c>
      <c r="RVV623" s="2" t="s">
        <v>943</v>
      </c>
      <c r="RVW623" s="2" t="s">
        <v>943</v>
      </c>
      <c r="RVX623" s="2" t="s">
        <v>943</v>
      </c>
      <c r="RVY623" s="2" t="s">
        <v>943</v>
      </c>
      <c r="RVZ623" s="2" t="s">
        <v>943</v>
      </c>
      <c r="RWA623" s="2" t="s">
        <v>943</v>
      </c>
      <c r="RWB623" s="2" t="s">
        <v>943</v>
      </c>
      <c r="RWC623" s="2" t="s">
        <v>943</v>
      </c>
      <c r="RWD623" s="2" t="s">
        <v>943</v>
      </c>
      <c r="RWE623" s="2" t="s">
        <v>943</v>
      </c>
      <c r="RWF623" s="2" t="s">
        <v>943</v>
      </c>
      <c r="RWG623" s="2" t="s">
        <v>943</v>
      </c>
      <c r="RWH623" s="2" t="s">
        <v>943</v>
      </c>
      <c r="RWI623" s="2" t="s">
        <v>943</v>
      </c>
      <c r="RWJ623" s="2" t="s">
        <v>943</v>
      </c>
      <c r="RWK623" s="2" t="s">
        <v>943</v>
      </c>
      <c r="RWL623" s="2" t="s">
        <v>943</v>
      </c>
      <c r="RWM623" s="2" t="s">
        <v>943</v>
      </c>
      <c r="RWN623" s="2" t="s">
        <v>943</v>
      </c>
      <c r="RWO623" s="2" t="s">
        <v>943</v>
      </c>
      <c r="RWP623" s="2" t="s">
        <v>943</v>
      </c>
      <c r="RWQ623" s="2" t="s">
        <v>943</v>
      </c>
      <c r="RWR623" s="2" t="s">
        <v>943</v>
      </c>
      <c r="RWS623" s="2" t="s">
        <v>943</v>
      </c>
      <c r="RWT623" s="2" t="s">
        <v>943</v>
      </c>
      <c r="RWU623" s="2" t="s">
        <v>943</v>
      </c>
      <c r="RWV623" s="2" t="s">
        <v>943</v>
      </c>
      <c r="RWW623" s="2" t="s">
        <v>943</v>
      </c>
      <c r="RWX623" s="2" t="s">
        <v>943</v>
      </c>
      <c r="RWY623" s="2" t="s">
        <v>943</v>
      </c>
      <c r="RWZ623" s="2" t="s">
        <v>943</v>
      </c>
      <c r="RXA623" s="2" t="s">
        <v>943</v>
      </c>
      <c r="RXB623" s="2" t="s">
        <v>943</v>
      </c>
      <c r="RXC623" s="2" t="s">
        <v>943</v>
      </c>
      <c r="RXD623" s="2" t="s">
        <v>943</v>
      </c>
      <c r="RXE623" s="2" t="s">
        <v>943</v>
      </c>
      <c r="RXF623" s="2" t="s">
        <v>943</v>
      </c>
      <c r="RXG623" s="2" t="s">
        <v>943</v>
      </c>
      <c r="RXH623" s="2" t="s">
        <v>943</v>
      </c>
      <c r="RXI623" s="2" t="s">
        <v>943</v>
      </c>
      <c r="RXJ623" s="2" t="s">
        <v>943</v>
      </c>
      <c r="RXK623" s="2" t="s">
        <v>943</v>
      </c>
      <c r="RXL623" s="2" t="s">
        <v>943</v>
      </c>
      <c r="RXM623" s="2" t="s">
        <v>943</v>
      </c>
      <c r="RXN623" s="2" t="s">
        <v>943</v>
      </c>
      <c r="RXO623" s="2" t="s">
        <v>943</v>
      </c>
      <c r="RXP623" s="2" t="s">
        <v>943</v>
      </c>
      <c r="RXQ623" s="2" t="s">
        <v>943</v>
      </c>
      <c r="RXR623" s="2" t="s">
        <v>943</v>
      </c>
      <c r="RXS623" s="2" t="s">
        <v>943</v>
      </c>
      <c r="RXT623" s="2" t="s">
        <v>943</v>
      </c>
      <c r="RXU623" s="2" t="s">
        <v>943</v>
      </c>
      <c r="RXV623" s="2" t="s">
        <v>943</v>
      </c>
      <c r="RXW623" s="2" t="s">
        <v>943</v>
      </c>
      <c r="RXX623" s="2" t="s">
        <v>943</v>
      </c>
      <c r="RXY623" s="2" t="s">
        <v>943</v>
      </c>
      <c r="RXZ623" s="2" t="s">
        <v>943</v>
      </c>
      <c r="RYA623" s="2" t="s">
        <v>943</v>
      </c>
      <c r="RYB623" s="2" t="s">
        <v>943</v>
      </c>
      <c r="RYC623" s="2" t="s">
        <v>943</v>
      </c>
      <c r="RYD623" s="2" t="s">
        <v>943</v>
      </c>
      <c r="RYE623" s="2" t="s">
        <v>943</v>
      </c>
      <c r="RYF623" s="2" t="s">
        <v>943</v>
      </c>
      <c r="RYG623" s="2" t="s">
        <v>943</v>
      </c>
      <c r="RYH623" s="2" t="s">
        <v>943</v>
      </c>
      <c r="RYI623" s="2" t="s">
        <v>943</v>
      </c>
      <c r="RYJ623" s="2" t="s">
        <v>943</v>
      </c>
      <c r="RYK623" s="2" t="s">
        <v>943</v>
      </c>
      <c r="RYL623" s="2" t="s">
        <v>943</v>
      </c>
      <c r="RYM623" s="2" t="s">
        <v>943</v>
      </c>
      <c r="RYN623" s="2" t="s">
        <v>943</v>
      </c>
      <c r="RYO623" s="2" t="s">
        <v>943</v>
      </c>
      <c r="RYP623" s="2" t="s">
        <v>943</v>
      </c>
      <c r="RYQ623" s="2" t="s">
        <v>943</v>
      </c>
      <c r="RYR623" s="2" t="s">
        <v>943</v>
      </c>
      <c r="RYS623" s="2" t="s">
        <v>943</v>
      </c>
      <c r="RYT623" s="2" t="s">
        <v>943</v>
      </c>
      <c r="RYU623" s="2" t="s">
        <v>943</v>
      </c>
      <c r="RYV623" s="2" t="s">
        <v>943</v>
      </c>
      <c r="RYW623" s="2" t="s">
        <v>943</v>
      </c>
      <c r="RYX623" s="2" t="s">
        <v>943</v>
      </c>
      <c r="RYY623" s="2" t="s">
        <v>943</v>
      </c>
      <c r="RYZ623" s="2" t="s">
        <v>943</v>
      </c>
      <c r="RZA623" s="2" t="s">
        <v>943</v>
      </c>
      <c r="RZB623" s="2" t="s">
        <v>943</v>
      </c>
      <c r="RZC623" s="2" t="s">
        <v>943</v>
      </c>
      <c r="RZD623" s="2" t="s">
        <v>943</v>
      </c>
      <c r="RZE623" s="2" t="s">
        <v>943</v>
      </c>
      <c r="RZF623" s="2" t="s">
        <v>943</v>
      </c>
      <c r="RZG623" s="2" t="s">
        <v>943</v>
      </c>
      <c r="RZH623" s="2" t="s">
        <v>943</v>
      </c>
      <c r="RZI623" s="2" t="s">
        <v>943</v>
      </c>
      <c r="RZJ623" s="2" t="s">
        <v>943</v>
      </c>
      <c r="RZK623" s="2" t="s">
        <v>943</v>
      </c>
      <c r="RZL623" s="2" t="s">
        <v>943</v>
      </c>
      <c r="RZM623" s="2" t="s">
        <v>943</v>
      </c>
      <c r="RZN623" s="2" t="s">
        <v>943</v>
      </c>
      <c r="RZO623" s="2" t="s">
        <v>943</v>
      </c>
      <c r="RZP623" s="2" t="s">
        <v>943</v>
      </c>
      <c r="RZQ623" s="2" t="s">
        <v>943</v>
      </c>
      <c r="RZR623" s="2" t="s">
        <v>943</v>
      </c>
      <c r="RZS623" s="2" t="s">
        <v>943</v>
      </c>
      <c r="RZT623" s="2" t="s">
        <v>943</v>
      </c>
      <c r="RZU623" s="2" t="s">
        <v>943</v>
      </c>
      <c r="RZV623" s="2" t="s">
        <v>943</v>
      </c>
      <c r="RZW623" s="2" t="s">
        <v>943</v>
      </c>
      <c r="RZX623" s="2" t="s">
        <v>943</v>
      </c>
      <c r="RZY623" s="2" t="s">
        <v>943</v>
      </c>
      <c r="RZZ623" s="2" t="s">
        <v>943</v>
      </c>
      <c r="SAA623" s="2" t="s">
        <v>943</v>
      </c>
      <c r="SAB623" s="2" t="s">
        <v>943</v>
      </c>
      <c r="SAC623" s="2" t="s">
        <v>943</v>
      </c>
      <c r="SAD623" s="2" t="s">
        <v>943</v>
      </c>
      <c r="SAE623" s="2" t="s">
        <v>943</v>
      </c>
      <c r="SAF623" s="2" t="s">
        <v>943</v>
      </c>
      <c r="SAG623" s="2" t="s">
        <v>943</v>
      </c>
      <c r="SAH623" s="2" t="s">
        <v>943</v>
      </c>
      <c r="SAI623" s="2" t="s">
        <v>943</v>
      </c>
      <c r="SAJ623" s="2" t="s">
        <v>943</v>
      </c>
      <c r="SAK623" s="2" t="s">
        <v>943</v>
      </c>
      <c r="SAL623" s="2" t="s">
        <v>943</v>
      </c>
      <c r="SAM623" s="2" t="s">
        <v>943</v>
      </c>
      <c r="SAN623" s="2" t="s">
        <v>943</v>
      </c>
      <c r="SAO623" s="2" t="s">
        <v>943</v>
      </c>
      <c r="SAP623" s="2" t="s">
        <v>943</v>
      </c>
      <c r="SAQ623" s="2" t="s">
        <v>943</v>
      </c>
      <c r="SAR623" s="2" t="s">
        <v>943</v>
      </c>
      <c r="SAS623" s="2" t="s">
        <v>943</v>
      </c>
      <c r="SAT623" s="2" t="s">
        <v>943</v>
      </c>
      <c r="SAU623" s="2" t="s">
        <v>943</v>
      </c>
      <c r="SAV623" s="2" t="s">
        <v>943</v>
      </c>
      <c r="SAW623" s="2" t="s">
        <v>943</v>
      </c>
      <c r="SAX623" s="2" t="s">
        <v>943</v>
      </c>
      <c r="SAY623" s="2" t="s">
        <v>943</v>
      </c>
      <c r="SAZ623" s="2" t="s">
        <v>943</v>
      </c>
      <c r="SBA623" s="2" t="s">
        <v>943</v>
      </c>
      <c r="SBB623" s="2" t="s">
        <v>943</v>
      </c>
      <c r="SBC623" s="2" t="s">
        <v>943</v>
      </c>
      <c r="SBD623" s="2" t="s">
        <v>943</v>
      </c>
      <c r="SBE623" s="2" t="s">
        <v>943</v>
      </c>
      <c r="SBF623" s="2" t="s">
        <v>943</v>
      </c>
      <c r="SBG623" s="2" t="s">
        <v>943</v>
      </c>
      <c r="SBH623" s="2" t="s">
        <v>943</v>
      </c>
      <c r="SBI623" s="2" t="s">
        <v>943</v>
      </c>
      <c r="SBJ623" s="2" t="s">
        <v>943</v>
      </c>
      <c r="SBK623" s="2" t="s">
        <v>943</v>
      </c>
      <c r="SBL623" s="2" t="s">
        <v>943</v>
      </c>
      <c r="SBM623" s="2" t="s">
        <v>943</v>
      </c>
      <c r="SBN623" s="2" t="s">
        <v>943</v>
      </c>
      <c r="SBO623" s="2" t="s">
        <v>943</v>
      </c>
      <c r="SBP623" s="2" t="s">
        <v>943</v>
      </c>
      <c r="SBQ623" s="2" t="s">
        <v>943</v>
      </c>
      <c r="SBR623" s="2" t="s">
        <v>943</v>
      </c>
      <c r="SBS623" s="2" t="s">
        <v>943</v>
      </c>
      <c r="SBT623" s="2" t="s">
        <v>943</v>
      </c>
      <c r="SBU623" s="2" t="s">
        <v>943</v>
      </c>
      <c r="SBV623" s="2" t="s">
        <v>943</v>
      </c>
      <c r="SBW623" s="2" t="s">
        <v>943</v>
      </c>
      <c r="SBX623" s="2" t="s">
        <v>943</v>
      </c>
      <c r="SBY623" s="2" t="s">
        <v>943</v>
      </c>
      <c r="SBZ623" s="2" t="s">
        <v>943</v>
      </c>
      <c r="SCA623" s="2" t="s">
        <v>943</v>
      </c>
      <c r="SCB623" s="2" t="s">
        <v>943</v>
      </c>
      <c r="SCC623" s="2" t="s">
        <v>943</v>
      </c>
      <c r="SCD623" s="2" t="s">
        <v>943</v>
      </c>
      <c r="SCE623" s="2" t="s">
        <v>943</v>
      </c>
      <c r="SCF623" s="2" t="s">
        <v>943</v>
      </c>
      <c r="SCG623" s="2" t="s">
        <v>943</v>
      </c>
      <c r="SCH623" s="2" t="s">
        <v>943</v>
      </c>
      <c r="SCI623" s="2" t="s">
        <v>943</v>
      </c>
      <c r="SCJ623" s="2" t="s">
        <v>943</v>
      </c>
      <c r="SCK623" s="2" t="s">
        <v>943</v>
      </c>
      <c r="SCL623" s="2" t="s">
        <v>943</v>
      </c>
      <c r="SCM623" s="2" t="s">
        <v>943</v>
      </c>
      <c r="SCN623" s="2" t="s">
        <v>943</v>
      </c>
      <c r="SCO623" s="2" t="s">
        <v>943</v>
      </c>
      <c r="SCP623" s="2" t="s">
        <v>943</v>
      </c>
      <c r="SCQ623" s="2" t="s">
        <v>943</v>
      </c>
      <c r="SCR623" s="2" t="s">
        <v>943</v>
      </c>
      <c r="SCS623" s="2" t="s">
        <v>943</v>
      </c>
      <c r="SCT623" s="2" t="s">
        <v>943</v>
      </c>
      <c r="SCU623" s="2" t="s">
        <v>943</v>
      </c>
      <c r="SCV623" s="2" t="s">
        <v>943</v>
      </c>
      <c r="SCW623" s="2" t="s">
        <v>943</v>
      </c>
      <c r="SCX623" s="2" t="s">
        <v>943</v>
      </c>
      <c r="SCY623" s="2" t="s">
        <v>943</v>
      </c>
      <c r="SCZ623" s="2" t="s">
        <v>943</v>
      </c>
      <c r="SDA623" s="2" t="s">
        <v>943</v>
      </c>
      <c r="SDB623" s="2" t="s">
        <v>943</v>
      </c>
      <c r="SDC623" s="2" t="s">
        <v>943</v>
      </c>
      <c r="SDD623" s="2" t="s">
        <v>943</v>
      </c>
      <c r="SDE623" s="2" t="s">
        <v>943</v>
      </c>
      <c r="SDF623" s="2" t="s">
        <v>943</v>
      </c>
      <c r="SDG623" s="2" t="s">
        <v>943</v>
      </c>
      <c r="SDH623" s="2" t="s">
        <v>943</v>
      </c>
      <c r="SDI623" s="2" t="s">
        <v>943</v>
      </c>
      <c r="SDJ623" s="2" t="s">
        <v>943</v>
      </c>
      <c r="SDK623" s="2" t="s">
        <v>943</v>
      </c>
      <c r="SDL623" s="2" t="s">
        <v>943</v>
      </c>
      <c r="SDM623" s="2" t="s">
        <v>943</v>
      </c>
      <c r="SDN623" s="2" t="s">
        <v>943</v>
      </c>
      <c r="SDO623" s="2" t="s">
        <v>943</v>
      </c>
      <c r="SDP623" s="2" t="s">
        <v>943</v>
      </c>
      <c r="SDQ623" s="2" t="s">
        <v>943</v>
      </c>
      <c r="SDR623" s="2" t="s">
        <v>943</v>
      </c>
      <c r="SDS623" s="2" t="s">
        <v>943</v>
      </c>
      <c r="SDT623" s="2" t="s">
        <v>943</v>
      </c>
      <c r="SDU623" s="2" t="s">
        <v>943</v>
      </c>
      <c r="SDV623" s="2" t="s">
        <v>943</v>
      </c>
      <c r="SDW623" s="2" t="s">
        <v>943</v>
      </c>
      <c r="SDX623" s="2" t="s">
        <v>943</v>
      </c>
      <c r="SDY623" s="2" t="s">
        <v>943</v>
      </c>
      <c r="SDZ623" s="2" t="s">
        <v>943</v>
      </c>
      <c r="SEA623" s="2" t="s">
        <v>943</v>
      </c>
      <c r="SEB623" s="2" t="s">
        <v>943</v>
      </c>
      <c r="SEC623" s="2" t="s">
        <v>943</v>
      </c>
      <c r="SED623" s="2" t="s">
        <v>943</v>
      </c>
      <c r="SEE623" s="2" t="s">
        <v>943</v>
      </c>
      <c r="SEF623" s="2" t="s">
        <v>943</v>
      </c>
      <c r="SEG623" s="2" t="s">
        <v>943</v>
      </c>
      <c r="SEH623" s="2" t="s">
        <v>943</v>
      </c>
      <c r="SEI623" s="2" t="s">
        <v>943</v>
      </c>
      <c r="SEJ623" s="2" t="s">
        <v>943</v>
      </c>
      <c r="SEK623" s="2" t="s">
        <v>943</v>
      </c>
      <c r="SEL623" s="2" t="s">
        <v>943</v>
      </c>
      <c r="SEM623" s="2" t="s">
        <v>943</v>
      </c>
      <c r="SEN623" s="2" t="s">
        <v>943</v>
      </c>
      <c r="SEO623" s="2" t="s">
        <v>943</v>
      </c>
      <c r="SEP623" s="2" t="s">
        <v>943</v>
      </c>
      <c r="SEQ623" s="2" t="s">
        <v>943</v>
      </c>
      <c r="SER623" s="2" t="s">
        <v>943</v>
      </c>
      <c r="SES623" s="2" t="s">
        <v>943</v>
      </c>
      <c r="SET623" s="2" t="s">
        <v>943</v>
      </c>
      <c r="SEU623" s="2" t="s">
        <v>943</v>
      </c>
      <c r="SEV623" s="2" t="s">
        <v>943</v>
      </c>
      <c r="SEW623" s="2" t="s">
        <v>943</v>
      </c>
      <c r="SEX623" s="2" t="s">
        <v>943</v>
      </c>
      <c r="SEY623" s="2" t="s">
        <v>943</v>
      </c>
      <c r="SEZ623" s="2" t="s">
        <v>943</v>
      </c>
      <c r="SFA623" s="2" t="s">
        <v>943</v>
      </c>
      <c r="SFB623" s="2" t="s">
        <v>943</v>
      </c>
      <c r="SFC623" s="2" t="s">
        <v>943</v>
      </c>
      <c r="SFD623" s="2" t="s">
        <v>943</v>
      </c>
      <c r="SFE623" s="2" t="s">
        <v>943</v>
      </c>
      <c r="SFF623" s="2" t="s">
        <v>943</v>
      </c>
      <c r="SFG623" s="2" t="s">
        <v>943</v>
      </c>
      <c r="SFH623" s="2" t="s">
        <v>943</v>
      </c>
      <c r="SFI623" s="2" t="s">
        <v>943</v>
      </c>
      <c r="SFJ623" s="2" t="s">
        <v>943</v>
      </c>
      <c r="SFK623" s="2" t="s">
        <v>943</v>
      </c>
      <c r="SFL623" s="2" t="s">
        <v>943</v>
      </c>
      <c r="SFM623" s="2" t="s">
        <v>943</v>
      </c>
      <c r="SFN623" s="2" t="s">
        <v>943</v>
      </c>
      <c r="SFO623" s="2" t="s">
        <v>943</v>
      </c>
      <c r="SFP623" s="2" t="s">
        <v>943</v>
      </c>
      <c r="SFQ623" s="2" t="s">
        <v>943</v>
      </c>
      <c r="SFR623" s="2" t="s">
        <v>943</v>
      </c>
      <c r="SFS623" s="2" t="s">
        <v>943</v>
      </c>
      <c r="SFT623" s="2" t="s">
        <v>943</v>
      </c>
      <c r="SFU623" s="2" t="s">
        <v>943</v>
      </c>
      <c r="SFV623" s="2" t="s">
        <v>943</v>
      </c>
      <c r="SFW623" s="2" t="s">
        <v>943</v>
      </c>
      <c r="SFX623" s="2" t="s">
        <v>943</v>
      </c>
      <c r="SFY623" s="2" t="s">
        <v>943</v>
      </c>
      <c r="SFZ623" s="2" t="s">
        <v>943</v>
      </c>
      <c r="SGA623" s="2" t="s">
        <v>943</v>
      </c>
      <c r="SGB623" s="2" t="s">
        <v>943</v>
      </c>
      <c r="SGC623" s="2" t="s">
        <v>943</v>
      </c>
      <c r="SGD623" s="2" t="s">
        <v>943</v>
      </c>
      <c r="SGE623" s="2" t="s">
        <v>943</v>
      </c>
      <c r="SGF623" s="2" t="s">
        <v>943</v>
      </c>
      <c r="SGG623" s="2" t="s">
        <v>943</v>
      </c>
      <c r="SGH623" s="2" t="s">
        <v>943</v>
      </c>
      <c r="SGI623" s="2" t="s">
        <v>943</v>
      </c>
      <c r="SGJ623" s="2" t="s">
        <v>943</v>
      </c>
      <c r="SGK623" s="2" t="s">
        <v>943</v>
      </c>
      <c r="SGL623" s="2" t="s">
        <v>943</v>
      </c>
      <c r="SGM623" s="2" t="s">
        <v>943</v>
      </c>
      <c r="SGN623" s="2" t="s">
        <v>943</v>
      </c>
      <c r="SGO623" s="2" t="s">
        <v>943</v>
      </c>
      <c r="SGP623" s="2" t="s">
        <v>943</v>
      </c>
      <c r="SGQ623" s="2" t="s">
        <v>943</v>
      </c>
      <c r="SGR623" s="2" t="s">
        <v>943</v>
      </c>
      <c r="SGS623" s="2" t="s">
        <v>943</v>
      </c>
      <c r="SGT623" s="2" t="s">
        <v>943</v>
      </c>
      <c r="SGU623" s="2" t="s">
        <v>943</v>
      </c>
      <c r="SGV623" s="2" t="s">
        <v>943</v>
      </c>
      <c r="SGW623" s="2" t="s">
        <v>943</v>
      </c>
      <c r="SGX623" s="2" t="s">
        <v>943</v>
      </c>
      <c r="SGY623" s="2" t="s">
        <v>943</v>
      </c>
      <c r="SGZ623" s="2" t="s">
        <v>943</v>
      </c>
      <c r="SHA623" s="2" t="s">
        <v>943</v>
      </c>
      <c r="SHB623" s="2" t="s">
        <v>943</v>
      </c>
      <c r="SHC623" s="2" t="s">
        <v>943</v>
      </c>
      <c r="SHD623" s="2" t="s">
        <v>943</v>
      </c>
      <c r="SHE623" s="2" t="s">
        <v>943</v>
      </c>
      <c r="SHF623" s="2" t="s">
        <v>943</v>
      </c>
      <c r="SHG623" s="2" t="s">
        <v>943</v>
      </c>
      <c r="SHH623" s="2" t="s">
        <v>943</v>
      </c>
      <c r="SHI623" s="2" t="s">
        <v>943</v>
      </c>
      <c r="SHJ623" s="2" t="s">
        <v>943</v>
      </c>
      <c r="SHK623" s="2" t="s">
        <v>943</v>
      </c>
      <c r="SHL623" s="2" t="s">
        <v>943</v>
      </c>
      <c r="SHM623" s="2" t="s">
        <v>943</v>
      </c>
      <c r="SHN623" s="2" t="s">
        <v>943</v>
      </c>
      <c r="SHO623" s="2" t="s">
        <v>943</v>
      </c>
      <c r="SHP623" s="2" t="s">
        <v>943</v>
      </c>
      <c r="SHQ623" s="2" t="s">
        <v>943</v>
      </c>
      <c r="SHR623" s="2" t="s">
        <v>943</v>
      </c>
      <c r="SHS623" s="2" t="s">
        <v>943</v>
      </c>
      <c r="SHT623" s="2" t="s">
        <v>943</v>
      </c>
      <c r="SHU623" s="2" t="s">
        <v>943</v>
      </c>
      <c r="SHV623" s="2" t="s">
        <v>943</v>
      </c>
      <c r="SHW623" s="2" t="s">
        <v>943</v>
      </c>
      <c r="SHX623" s="2" t="s">
        <v>943</v>
      </c>
      <c r="SHY623" s="2" t="s">
        <v>943</v>
      </c>
      <c r="SHZ623" s="2" t="s">
        <v>943</v>
      </c>
      <c r="SIA623" s="2" t="s">
        <v>943</v>
      </c>
      <c r="SIB623" s="2" t="s">
        <v>943</v>
      </c>
      <c r="SIC623" s="2" t="s">
        <v>943</v>
      </c>
      <c r="SID623" s="2" t="s">
        <v>943</v>
      </c>
      <c r="SIE623" s="2" t="s">
        <v>943</v>
      </c>
      <c r="SIF623" s="2" t="s">
        <v>943</v>
      </c>
      <c r="SIG623" s="2" t="s">
        <v>943</v>
      </c>
      <c r="SIH623" s="2" t="s">
        <v>943</v>
      </c>
      <c r="SII623" s="2" t="s">
        <v>943</v>
      </c>
      <c r="SIJ623" s="2" t="s">
        <v>943</v>
      </c>
      <c r="SIK623" s="2" t="s">
        <v>943</v>
      </c>
      <c r="SIL623" s="2" t="s">
        <v>943</v>
      </c>
      <c r="SIM623" s="2" t="s">
        <v>943</v>
      </c>
      <c r="SIN623" s="2" t="s">
        <v>943</v>
      </c>
      <c r="SIO623" s="2" t="s">
        <v>943</v>
      </c>
      <c r="SIP623" s="2" t="s">
        <v>943</v>
      </c>
      <c r="SIQ623" s="2" t="s">
        <v>943</v>
      </c>
      <c r="SIR623" s="2" t="s">
        <v>943</v>
      </c>
      <c r="SIS623" s="2" t="s">
        <v>943</v>
      </c>
      <c r="SIT623" s="2" t="s">
        <v>943</v>
      </c>
      <c r="SIU623" s="2" t="s">
        <v>943</v>
      </c>
      <c r="SIV623" s="2" t="s">
        <v>943</v>
      </c>
      <c r="SIW623" s="2" t="s">
        <v>943</v>
      </c>
      <c r="SIX623" s="2" t="s">
        <v>943</v>
      </c>
      <c r="SIY623" s="2" t="s">
        <v>943</v>
      </c>
      <c r="SIZ623" s="2" t="s">
        <v>943</v>
      </c>
      <c r="SJA623" s="2" t="s">
        <v>943</v>
      </c>
      <c r="SJB623" s="2" t="s">
        <v>943</v>
      </c>
      <c r="SJC623" s="2" t="s">
        <v>943</v>
      </c>
      <c r="SJD623" s="2" t="s">
        <v>943</v>
      </c>
      <c r="SJE623" s="2" t="s">
        <v>943</v>
      </c>
      <c r="SJF623" s="2" t="s">
        <v>943</v>
      </c>
      <c r="SJG623" s="2" t="s">
        <v>943</v>
      </c>
      <c r="SJH623" s="2" t="s">
        <v>943</v>
      </c>
      <c r="SJI623" s="2" t="s">
        <v>943</v>
      </c>
      <c r="SJJ623" s="2" t="s">
        <v>943</v>
      </c>
      <c r="SJK623" s="2" t="s">
        <v>943</v>
      </c>
      <c r="SJL623" s="2" t="s">
        <v>943</v>
      </c>
      <c r="SJM623" s="2" t="s">
        <v>943</v>
      </c>
      <c r="SJN623" s="2" t="s">
        <v>943</v>
      </c>
      <c r="SJO623" s="2" t="s">
        <v>943</v>
      </c>
      <c r="SJP623" s="2" t="s">
        <v>943</v>
      </c>
      <c r="SJQ623" s="2" t="s">
        <v>943</v>
      </c>
      <c r="SJR623" s="2" t="s">
        <v>943</v>
      </c>
      <c r="SJS623" s="2" t="s">
        <v>943</v>
      </c>
      <c r="SJT623" s="2" t="s">
        <v>943</v>
      </c>
      <c r="SJU623" s="2" t="s">
        <v>943</v>
      </c>
      <c r="SJV623" s="2" t="s">
        <v>943</v>
      </c>
      <c r="SJW623" s="2" t="s">
        <v>943</v>
      </c>
      <c r="SJX623" s="2" t="s">
        <v>943</v>
      </c>
      <c r="SJY623" s="2" t="s">
        <v>943</v>
      </c>
      <c r="SJZ623" s="2" t="s">
        <v>943</v>
      </c>
      <c r="SKA623" s="2" t="s">
        <v>943</v>
      </c>
      <c r="SKB623" s="2" t="s">
        <v>943</v>
      </c>
      <c r="SKC623" s="2" t="s">
        <v>943</v>
      </c>
      <c r="SKD623" s="2" t="s">
        <v>943</v>
      </c>
      <c r="SKE623" s="2" t="s">
        <v>943</v>
      </c>
      <c r="SKF623" s="2" t="s">
        <v>943</v>
      </c>
      <c r="SKG623" s="2" t="s">
        <v>943</v>
      </c>
      <c r="SKH623" s="2" t="s">
        <v>943</v>
      </c>
      <c r="SKI623" s="2" t="s">
        <v>943</v>
      </c>
      <c r="SKJ623" s="2" t="s">
        <v>943</v>
      </c>
      <c r="SKK623" s="2" t="s">
        <v>943</v>
      </c>
      <c r="SKL623" s="2" t="s">
        <v>943</v>
      </c>
      <c r="SKM623" s="2" t="s">
        <v>943</v>
      </c>
      <c r="SKN623" s="2" t="s">
        <v>943</v>
      </c>
      <c r="SKO623" s="2" t="s">
        <v>943</v>
      </c>
      <c r="SKP623" s="2" t="s">
        <v>943</v>
      </c>
      <c r="SKQ623" s="2" t="s">
        <v>943</v>
      </c>
      <c r="SKR623" s="2" t="s">
        <v>943</v>
      </c>
      <c r="SKS623" s="2" t="s">
        <v>943</v>
      </c>
      <c r="SKT623" s="2" t="s">
        <v>943</v>
      </c>
      <c r="SKU623" s="2" t="s">
        <v>943</v>
      </c>
      <c r="SKV623" s="2" t="s">
        <v>943</v>
      </c>
      <c r="SKW623" s="2" t="s">
        <v>943</v>
      </c>
      <c r="SKX623" s="2" t="s">
        <v>943</v>
      </c>
      <c r="SKY623" s="2" t="s">
        <v>943</v>
      </c>
      <c r="SKZ623" s="2" t="s">
        <v>943</v>
      </c>
      <c r="SLA623" s="2" t="s">
        <v>943</v>
      </c>
      <c r="SLB623" s="2" t="s">
        <v>943</v>
      </c>
      <c r="SLC623" s="2" t="s">
        <v>943</v>
      </c>
      <c r="SLD623" s="2" t="s">
        <v>943</v>
      </c>
      <c r="SLE623" s="2" t="s">
        <v>943</v>
      </c>
      <c r="SLF623" s="2" t="s">
        <v>943</v>
      </c>
      <c r="SLG623" s="2" t="s">
        <v>943</v>
      </c>
      <c r="SLH623" s="2" t="s">
        <v>943</v>
      </c>
      <c r="SLI623" s="2" t="s">
        <v>943</v>
      </c>
      <c r="SLJ623" s="2" t="s">
        <v>943</v>
      </c>
      <c r="SLK623" s="2" t="s">
        <v>943</v>
      </c>
      <c r="SLL623" s="2" t="s">
        <v>943</v>
      </c>
      <c r="SLM623" s="2" t="s">
        <v>943</v>
      </c>
      <c r="SLN623" s="2" t="s">
        <v>943</v>
      </c>
      <c r="SLO623" s="2" t="s">
        <v>943</v>
      </c>
      <c r="SLP623" s="2" t="s">
        <v>943</v>
      </c>
      <c r="SLQ623" s="2" t="s">
        <v>943</v>
      </c>
      <c r="SLR623" s="2" t="s">
        <v>943</v>
      </c>
      <c r="SLS623" s="2" t="s">
        <v>943</v>
      </c>
      <c r="SLT623" s="2" t="s">
        <v>943</v>
      </c>
      <c r="SLU623" s="2" t="s">
        <v>943</v>
      </c>
      <c r="SLV623" s="2" t="s">
        <v>943</v>
      </c>
      <c r="SLW623" s="2" t="s">
        <v>943</v>
      </c>
      <c r="SLX623" s="2" t="s">
        <v>943</v>
      </c>
      <c r="SLY623" s="2" t="s">
        <v>943</v>
      </c>
      <c r="SLZ623" s="2" t="s">
        <v>943</v>
      </c>
      <c r="SMA623" s="2" t="s">
        <v>943</v>
      </c>
      <c r="SMB623" s="2" t="s">
        <v>943</v>
      </c>
      <c r="SMC623" s="2" t="s">
        <v>943</v>
      </c>
      <c r="SMD623" s="2" t="s">
        <v>943</v>
      </c>
      <c r="SME623" s="2" t="s">
        <v>943</v>
      </c>
      <c r="SMF623" s="2" t="s">
        <v>943</v>
      </c>
      <c r="SMG623" s="2" t="s">
        <v>943</v>
      </c>
      <c r="SMH623" s="2" t="s">
        <v>943</v>
      </c>
      <c r="SMI623" s="2" t="s">
        <v>943</v>
      </c>
      <c r="SMJ623" s="2" t="s">
        <v>943</v>
      </c>
      <c r="SMK623" s="2" t="s">
        <v>943</v>
      </c>
      <c r="SML623" s="2" t="s">
        <v>943</v>
      </c>
      <c r="SMM623" s="2" t="s">
        <v>943</v>
      </c>
      <c r="SMN623" s="2" t="s">
        <v>943</v>
      </c>
      <c r="SMO623" s="2" t="s">
        <v>943</v>
      </c>
      <c r="SMP623" s="2" t="s">
        <v>943</v>
      </c>
      <c r="SMQ623" s="2" t="s">
        <v>943</v>
      </c>
      <c r="SMR623" s="2" t="s">
        <v>943</v>
      </c>
      <c r="SMS623" s="2" t="s">
        <v>943</v>
      </c>
      <c r="SMT623" s="2" t="s">
        <v>943</v>
      </c>
      <c r="SMU623" s="2" t="s">
        <v>943</v>
      </c>
      <c r="SMV623" s="2" t="s">
        <v>943</v>
      </c>
      <c r="SMW623" s="2" t="s">
        <v>943</v>
      </c>
      <c r="SMX623" s="2" t="s">
        <v>943</v>
      </c>
      <c r="SMY623" s="2" t="s">
        <v>943</v>
      </c>
      <c r="SMZ623" s="2" t="s">
        <v>943</v>
      </c>
      <c r="SNA623" s="2" t="s">
        <v>943</v>
      </c>
      <c r="SNB623" s="2" t="s">
        <v>943</v>
      </c>
      <c r="SNC623" s="2" t="s">
        <v>943</v>
      </c>
      <c r="SND623" s="2" t="s">
        <v>943</v>
      </c>
      <c r="SNE623" s="2" t="s">
        <v>943</v>
      </c>
      <c r="SNF623" s="2" t="s">
        <v>943</v>
      </c>
      <c r="SNG623" s="2" t="s">
        <v>943</v>
      </c>
      <c r="SNH623" s="2" t="s">
        <v>943</v>
      </c>
      <c r="SNI623" s="2" t="s">
        <v>943</v>
      </c>
      <c r="SNJ623" s="2" t="s">
        <v>943</v>
      </c>
      <c r="SNK623" s="2" t="s">
        <v>943</v>
      </c>
      <c r="SNL623" s="2" t="s">
        <v>943</v>
      </c>
      <c r="SNM623" s="2" t="s">
        <v>943</v>
      </c>
      <c r="SNN623" s="2" t="s">
        <v>943</v>
      </c>
      <c r="SNO623" s="2" t="s">
        <v>943</v>
      </c>
      <c r="SNP623" s="2" t="s">
        <v>943</v>
      </c>
      <c r="SNQ623" s="2" t="s">
        <v>943</v>
      </c>
      <c r="SNR623" s="2" t="s">
        <v>943</v>
      </c>
      <c r="SNS623" s="2" t="s">
        <v>943</v>
      </c>
      <c r="SNT623" s="2" t="s">
        <v>943</v>
      </c>
      <c r="SNU623" s="2" t="s">
        <v>943</v>
      </c>
      <c r="SNV623" s="2" t="s">
        <v>943</v>
      </c>
      <c r="SNW623" s="2" t="s">
        <v>943</v>
      </c>
      <c r="SNX623" s="2" t="s">
        <v>943</v>
      </c>
      <c r="SNY623" s="2" t="s">
        <v>943</v>
      </c>
      <c r="SNZ623" s="2" t="s">
        <v>943</v>
      </c>
      <c r="SOA623" s="2" t="s">
        <v>943</v>
      </c>
      <c r="SOB623" s="2" t="s">
        <v>943</v>
      </c>
      <c r="SOC623" s="2" t="s">
        <v>943</v>
      </c>
      <c r="SOD623" s="2" t="s">
        <v>943</v>
      </c>
      <c r="SOE623" s="2" t="s">
        <v>943</v>
      </c>
      <c r="SOF623" s="2" t="s">
        <v>943</v>
      </c>
      <c r="SOG623" s="2" t="s">
        <v>943</v>
      </c>
      <c r="SOH623" s="2" t="s">
        <v>943</v>
      </c>
      <c r="SOI623" s="2" t="s">
        <v>943</v>
      </c>
      <c r="SOJ623" s="2" t="s">
        <v>943</v>
      </c>
      <c r="SOK623" s="2" t="s">
        <v>943</v>
      </c>
      <c r="SOL623" s="2" t="s">
        <v>943</v>
      </c>
      <c r="SOM623" s="2" t="s">
        <v>943</v>
      </c>
      <c r="SON623" s="2" t="s">
        <v>943</v>
      </c>
      <c r="SOO623" s="2" t="s">
        <v>943</v>
      </c>
      <c r="SOP623" s="2" t="s">
        <v>943</v>
      </c>
      <c r="SOQ623" s="2" t="s">
        <v>943</v>
      </c>
      <c r="SOR623" s="2" t="s">
        <v>943</v>
      </c>
      <c r="SOS623" s="2" t="s">
        <v>943</v>
      </c>
      <c r="SOT623" s="2" t="s">
        <v>943</v>
      </c>
      <c r="SOU623" s="2" t="s">
        <v>943</v>
      </c>
      <c r="SOV623" s="2" t="s">
        <v>943</v>
      </c>
      <c r="SOW623" s="2" t="s">
        <v>943</v>
      </c>
      <c r="SOX623" s="2" t="s">
        <v>943</v>
      </c>
      <c r="SOY623" s="2" t="s">
        <v>943</v>
      </c>
      <c r="SOZ623" s="2" t="s">
        <v>943</v>
      </c>
      <c r="SPA623" s="2" t="s">
        <v>943</v>
      </c>
      <c r="SPB623" s="2" t="s">
        <v>943</v>
      </c>
      <c r="SPC623" s="2" t="s">
        <v>943</v>
      </c>
      <c r="SPD623" s="2" t="s">
        <v>943</v>
      </c>
      <c r="SPE623" s="2" t="s">
        <v>943</v>
      </c>
      <c r="SPF623" s="2" t="s">
        <v>943</v>
      </c>
      <c r="SPG623" s="2" t="s">
        <v>943</v>
      </c>
      <c r="SPH623" s="2" t="s">
        <v>943</v>
      </c>
      <c r="SPI623" s="2" t="s">
        <v>943</v>
      </c>
      <c r="SPJ623" s="2" t="s">
        <v>943</v>
      </c>
      <c r="SPK623" s="2" t="s">
        <v>943</v>
      </c>
      <c r="SPL623" s="2" t="s">
        <v>943</v>
      </c>
      <c r="SPM623" s="2" t="s">
        <v>943</v>
      </c>
      <c r="SPN623" s="2" t="s">
        <v>943</v>
      </c>
      <c r="SPO623" s="2" t="s">
        <v>943</v>
      </c>
      <c r="SPP623" s="2" t="s">
        <v>943</v>
      </c>
      <c r="SPQ623" s="2" t="s">
        <v>943</v>
      </c>
      <c r="SPR623" s="2" t="s">
        <v>943</v>
      </c>
      <c r="SPS623" s="2" t="s">
        <v>943</v>
      </c>
      <c r="SPT623" s="2" t="s">
        <v>943</v>
      </c>
      <c r="SPU623" s="2" t="s">
        <v>943</v>
      </c>
      <c r="SPV623" s="2" t="s">
        <v>943</v>
      </c>
      <c r="SPW623" s="2" t="s">
        <v>943</v>
      </c>
      <c r="SPX623" s="2" t="s">
        <v>943</v>
      </c>
      <c r="SPY623" s="2" t="s">
        <v>943</v>
      </c>
      <c r="SPZ623" s="2" t="s">
        <v>943</v>
      </c>
      <c r="SQA623" s="2" t="s">
        <v>943</v>
      </c>
      <c r="SQB623" s="2" t="s">
        <v>943</v>
      </c>
      <c r="SQC623" s="2" t="s">
        <v>943</v>
      </c>
      <c r="SQD623" s="2" t="s">
        <v>943</v>
      </c>
      <c r="SQE623" s="2" t="s">
        <v>943</v>
      </c>
      <c r="SQF623" s="2" t="s">
        <v>943</v>
      </c>
      <c r="SQG623" s="2" t="s">
        <v>943</v>
      </c>
      <c r="SQH623" s="2" t="s">
        <v>943</v>
      </c>
      <c r="SQI623" s="2" t="s">
        <v>943</v>
      </c>
      <c r="SQJ623" s="2" t="s">
        <v>943</v>
      </c>
      <c r="SQK623" s="2" t="s">
        <v>943</v>
      </c>
      <c r="SQL623" s="2" t="s">
        <v>943</v>
      </c>
      <c r="SQM623" s="2" t="s">
        <v>943</v>
      </c>
      <c r="SQN623" s="2" t="s">
        <v>943</v>
      </c>
      <c r="SQO623" s="2" t="s">
        <v>943</v>
      </c>
      <c r="SQP623" s="2" t="s">
        <v>943</v>
      </c>
      <c r="SQQ623" s="2" t="s">
        <v>943</v>
      </c>
      <c r="SQR623" s="2" t="s">
        <v>943</v>
      </c>
      <c r="SQS623" s="2" t="s">
        <v>943</v>
      </c>
      <c r="SQT623" s="2" t="s">
        <v>943</v>
      </c>
      <c r="SQU623" s="2" t="s">
        <v>943</v>
      </c>
      <c r="SQV623" s="2" t="s">
        <v>943</v>
      </c>
      <c r="SQW623" s="2" t="s">
        <v>943</v>
      </c>
      <c r="SQX623" s="2" t="s">
        <v>943</v>
      </c>
      <c r="SQY623" s="2" t="s">
        <v>943</v>
      </c>
      <c r="SQZ623" s="2" t="s">
        <v>943</v>
      </c>
      <c r="SRA623" s="2" t="s">
        <v>943</v>
      </c>
      <c r="SRB623" s="2" t="s">
        <v>943</v>
      </c>
      <c r="SRC623" s="2" t="s">
        <v>943</v>
      </c>
      <c r="SRD623" s="2" t="s">
        <v>943</v>
      </c>
      <c r="SRE623" s="2" t="s">
        <v>943</v>
      </c>
      <c r="SRF623" s="2" t="s">
        <v>943</v>
      </c>
      <c r="SRG623" s="2" t="s">
        <v>943</v>
      </c>
      <c r="SRH623" s="2" t="s">
        <v>943</v>
      </c>
      <c r="SRI623" s="2" t="s">
        <v>943</v>
      </c>
      <c r="SRJ623" s="2" t="s">
        <v>943</v>
      </c>
      <c r="SRK623" s="2" t="s">
        <v>943</v>
      </c>
      <c r="SRL623" s="2" t="s">
        <v>943</v>
      </c>
      <c r="SRM623" s="2" t="s">
        <v>943</v>
      </c>
      <c r="SRN623" s="2" t="s">
        <v>943</v>
      </c>
      <c r="SRO623" s="2" t="s">
        <v>943</v>
      </c>
      <c r="SRP623" s="2" t="s">
        <v>943</v>
      </c>
      <c r="SRQ623" s="2" t="s">
        <v>943</v>
      </c>
      <c r="SRR623" s="2" t="s">
        <v>943</v>
      </c>
      <c r="SRS623" s="2" t="s">
        <v>943</v>
      </c>
      <c r="SRT623" s="2" t="s">
        <v>943</v>
      </c>
      <c r="SRU623" s="2" t="s">
        <v>943</v>
      </c>
      <c r="SRV623" s="2" t="s">
        <v>943</v>
      </c>
      <c r="SRW623" s="2" t="s">
        <v>943</v>
      </c>
      <c r="SRX623" s="2" t="s">
        <v>943</v>
      </c>
      <c r="SRY623" s="2" t="s">
        <v>943</v>
      </c>
      <c r="SRZ623" s="2" t="s">
        <v>943</v>
      </c>
      <c r="SSA623" s="2" t="s">
        <v>943</v>
      </c>
      <c r="SSB623" s="2" t="s">
        <v>943</v>
      </c>
      <c r="SSC623" s="2" t="s">
        <v>943</v>
      </c>
      <c r="SSD623" s="2" t="s">
        <v>943</v>
      </c>
      <c r="SSE623" s="2" t="s">
        <v>943</v>
      </c>
      <c r="SSF623" s="2" t="s">
        <v>943</v>
      </c>
      <c r="SSG623" s="2" t="s">
        <v>943</v>
      </c>
      <c r="SSH623" s="2" t="s">
        <v>943</v>
      </c>
      <c r="SSI623" s="2" t="s">
        <v>943</v>
      </c>
      <c r="SSJ623" s="2" t="s">
        <v>943</v>
      </c>
      <c r="SSK623" s="2" t="s">
        <v>943</v>
      </c>
      <c r="SSL623" s="2" t="s">
        <v>943</v>
      </c>
      <c r="SSM623" s="2" t="s">
        <v>943</v>
      </c>
      <c r="SSN623" s="2" t="s">
        <v>943</v>
      </c>
      <c r="SSO623" s="2" t="s">
        <v>943</v>
      </c>
      <c r="SSP623" s="2" t="s">
        <v>943</v>
      </c>
      <c r="SSQ623" s="2" t="s">
        <v>943</v>
      </c>
      <c r="SSR623" s="2" t="s">
        <v>943</v>
      </c>
      <c r="SSS623" s="2" t="s">
        <v>943</v>
      </c>
      <c r="SST623" s="2" t="s">
        <v>943</v>
      </c>
      <c r="SSU623" s="2" t="s">
        <v>943</v>
      </c>
      <c r="SSV623" s="2" t="s">
        <v>943</v>
      </c>
      <c r="SSW623" s="2" t="s">
        <v>943</v>
      </c>
      <c r="SSX623" s="2" t="s">
        <v>943</v>
      </c>
      <c r="SSY623" s="2" t="s">
        <v>943</v>
      </c>
      <c r="SSZ623" s="2" t="s">
        <v>943</v>
      </c>
      <c r="STA623" s="2" t="s">
        <v>943</v>
      </c>
      <c r="STB623" s="2" t="s">
        <v>943</v>
      </c>
      <c r="STC623" s="2" t="s">
        <v>943</v>
      </c>
      <c r="STD623" s="2" t="s">
        <v>943</v>
      </c>
      <c r="STE623" s="2" t="s">
        <v>943</v>
      </c>
      <c r="STF623" s="2" t="s">
        <v>943</v>
      </c>
      <c r="STG623" s="2" t="s">
        <v>943</v>
      </c>
      <c r="STH623" s="2" t="s">
        <v>943</v>
      </c>
      <c r="STI623" s="2" t="s">
        <v>943</v>
      </c>
      <c r="STJ623" s="2" t="s">
        <v>943</v>
      </c>
      <c r="STK623" s="2" t="s">
        <v>943</v>
      </c>
      <c r="STL623" s="2" t="s">
        <v>943</v>
      </c>
      <c r="STM623" s="2" t="s">
        <v>943</v>
      </c>
      <c r="STN623" s="2" t="s">
        <v>943</v>
      </c>
      <c r="STO623" s="2" t="s">
        <v>943</v>
      </c>
      <c r="STP623" s="2" t="s">
        <v>943</v>
      </c>
      <c r="STQ623" s="2" t="s">
        <v>943</v>
      </c>
      <c r="STR623" s="2" t="s">
        <v>943</v>
      </c>
      <c r="STS623" s="2" t="s">
        <v>943</v>
      </c>
      <c r="STT623" s="2" t="s">
        <v>943</v>
      </c>
      <c r="STU623" s="2" t="s">
        <v>943</v>
      </c>
      <c r="STV623" s="2" t="s">
        <v>943</v>
      </c>
      <c r="STW623" s="2" t="s">
        <v>943</v>
      </c>
      <c r="STX623" s="2" t="s">
        <v>943</v>
      </c>
      <c r="STY623" s="2" t="s">
        <v>943</v>
      </c>
      <c r="STZ623" s="2" t="s">
        <v>943</v>
      </c>
      <c r="SUA623" s="2" t="s">
        <v>943</v>
      </c>
      <c r="SUB623" s="2" t="s">
        <v>943</v>
      </c>
      <c r="SUC623" s="2" t="s">
        <v>943</v>
      </c>
      <c r="SUD623" s="2" t="s">
        <v>943</v>
      </c>
      <c r="SUE623" s="2" t="s">
        <v>943</v>
      </c>
      <c r="SUF623" s="2" t="s">
        <v>943</v>
      </c>
      <c r="SUG623" s="2" t="s">
        <v>943</v>
      </c>
      <c r="SUH623" s="2" t="s">
        <v>943</v>
      </c>
      <c r="SUI623" s="2" t="s">
        <v>943</v>
      </c>
      <c r="SUJ623" s="2" t="s">
        <v>943</v>
      </c>
      <c r="SUK623" s="2" t="s">
        <v>943</v>
      </c>
      <c r="SUL623" s="2" t="s">
        <v>943</v>
      </c>
      <c r="SUM623" s="2" t="s">
        <v>943</v>
      </c>
      <c r="SUN623" s="2" t="s">
        <v>943</v>
      </c>
      <c r="SUO623" s="2" t="s">
        <v>943</v>
      </c>
      <c r="SUP623" s="2" t="s">
        <v>943</v>
      </c>
      <c r="SUQ623" s="2" t="s">
        <v>943</v>
      </c>
      <c r="SUR623" s="2" t="s">
        <v>943</v>
      </c>
      <c r="SUS623" s="2" t="s">
        <v>943</v>
      </c>
      <c r="SUT623" s="2" t="s">
        <v>943</v>
      </c>
      <c r="SUU623" s="2" t="s">
        <v>943</v>
      </c>
      <c r="SUV623" s="2" t="s">
        <v>943</v>
      </c>
      <c r="SUW623" s="2" t="s">
        <v>943</v>
      </c>
      <c r="SUX623" s="2" t="s">
        <v>943</v>
      </c>
      <c r="SUY623" s="2" t="s">
        <v>943</v>
      </c>
      <c r="SUZ623" s="2" t="s">
        <v>943</v>
      </c>
      <c r="SVA623" s="2" t="s">
        <v>943</v>
      </c>
      <c r="SVB623" s="2" t="s">
        <v>943</v>
      </c>
      <c r="SVC623" s="2" t="s">
        <v>943</v>
      </c>
      <c r="SVD623" s="2" t="s">
        <v>943</v>
      </c>
      <c r="SVE623" s="2" t="s">
        <v>943</v>
      </c>
      <c r="SVF623" s="2" t="s">
        <v>943</v>
      </c>
      <c r="SVG623" s="2" t="s">
        <v>943</v>
      </c>
      <c r="SVH623" s="2" t="s">
        <v>943</v>
      </c>
      <c r="SVI623" s="2" t="s">
        <v>943</v>
      </c>
      <c r="SVJ623" s="2" t="s">
        <v>943</v>
      </c>
      <c r="SVK623" s="2" t="s">
        <v>943</v>
      </c>
      <c r="SVL623" s="2" t="s">
        <v>943</v>
      </c>
      <c r="SVM623" s="2" t="s">
        <v>943</v>
      </c>
      <c r="SVN623" s="2" t="s">
        <v>943</v>
      </c>
      <c r="SVO623" s="2" t="s">
        <v>943</v>
      </c>
      <c r="SVP623" s="2" t="s">
        <v>943</v>
      </c>
      <c r="SVQ623" s="2" t="s">
        <v>943</v>
      </c>
      <c r="SVR623" s="2" t="s">
        <v>943</v>
      </c>
      <c r="SVS623" s="2" t="s">
        <v>943</v>
      </c>
      <c r="SVT623" s="2" t="s">
        <v>943</v>
      </c>
      <c r="SVU623" s="2" t="s">
        <v>943</v>
      </c>
      <c r="SVV623" s="2" t="s">
        <v>943</v>
      </c>
      <c r="SVW623" s="2" t="s">
        <v>943</v>
      </c>
      <c r="SVX623" s="2" t="s">
        <v>943</v>
      </c>
      <c r="SVY623" s="2" t="s">
        <v>943</v>
      </c>
      <c r="SVZ623" s="2" t="s">
        <v>943</v>
      </c>
      <c r="SWA623" s="2" t="s">
        <v>943</v>
      </c>
      <c r="SWB623" s="2" t="s">
        <v>943</v>
      </c>
      <c r="SWC623" s="2" t="s">
        <v>943</v>
      </c>
      <c r="SWD623" s="2" t="s">
        <v>943</v>
      </c>
      <c r="SWE623" s="2" t="s">
        <v>943</v>
      </c>
      <c r="SWF623" s="2" t="s">
        <v>943</v>
      </c>
      <c r="SWG623" s="2" t="s">
        <v>943</v>
      </c>
      <c r="SWH623" s="2" t="s">
        <v>943</v>
      </c>
      <c r="SWI623" s="2" t="s">
        <v>943</v>
      </c>
      <c r="SWJ623" s="2" t="s">
        <v>943</v>
      </c>
      <c r="SWK623" s="2" t="s">
        <v>943</v>
      </c>
      <c r="SWL623" s="2" t="s">
        <v>943</v>
      </c>
      <c r="SWM623" s="2" t="s">
        <v>943</v>
      </c>
      <c r="SWN623" s="2" t="s">
        <v>943</v>
      </c>
      <c r="SWO623" s="2" t="s">
        <v>943</v>
      </c>
      <c r="SWP623" s="2" t="s">
        <v>943</v>
      </c>
      <c r="SWQ623" s="2" t="s">
        <v>943</v>
      </c>
      <c r="SWR623" s="2" t="s">
        <v>943</v>
      </c>
      <c r="SWS623" s="2" t="s">
        <v>943</v>
      </c>
      <c r="SWT623" s="2" t="s">
        <v>943</v>
      </c>
      <c r="SWU623" s="2" t="s">
        <v>943</v>
      </c>
      <c r="SWV623" s="2" t="s">
        <v>943</v>
      </c>
      <c r="SWW623" s="2" t="s">
        <v>943</v>
      </c>
      <c r="SWX623" s="2" t="s">
        <v>943</v>
      </c>
      <c r="SWY623" s="2" t="s">
        <v>943</v>
      </c>
      <c r="SWZ623" s="2" t="s">
        <v>943</v>
      </c>
      <c r="SXA623" s="2" t="s">
        <v>943</v>
      </c>
      <c r="SXB623" s="2" t="s">
        <v>943</v>
      </c>
      <c r="SXC623" s="2" t="s">
        <v>943</v>
      </c>
      <c r="SXD623" s="2" t="s">
        <v>943</v>
      </c>
      <c r="SXE623" s="2" t="s">
        <v>943</v>
      </c>
      <c r="SXF623" s="2" t="s">
        <v>943</v>
      </c>
      <c r="SXG623" s="2" t="s">
        <v>943</v>
      </c>
      <c r="SXH623" s="2" t="s">
        <v>943</v>
      </c>
      <c r="SXI623" s="2" t="s">
        <v>943</v>
      </c>
      <c r="SXJ623" s="2" t="s">
        <v>943</v>
      </c>
      <c r="SXK623" s="2" t="s">
        <v>943</v>
      </c>
      <c r="SXL623" s="2" t="s">
        <v>943</v>
      </c>
      <c r="SXM623" s="2" t="s">
        <v>943</v>
      </c>
      <c r="SXN623" s="2" t="s">
        <v>943</v>
      </c>
      <c r="SXO623" s="2" t="s">
        <v>943</v>
      </c>
      <c r="SXP623" s="2" t="s">
        <v>943</v>
      </c>
      <c r="SXQ623" s="2" t="s">
        <v>943</v>
      </c>
      <c r="SXR623" s="2" t="s">
        <v>943</v>
      </c>
      <c r="SXS623" s="2" t="s">
        <v>943</v>
      </c>
      <c r="SXT623" s="2" t="s">
        <v>943</v>
      </c>
      <c r="SXU623" s="2" t="s">
        <v>943</v>
      </c>
      <c r="SXV623" s="2" t="s">
        <v>943</v>
      </c>
      <c r="SXW623" s="2" t="s">
        <v>943</v>
      </c>
      <c r="SXX623" s="2" t="s">
        <v>943</v>
      </c>
      <c r="SXY623" s="2" t="s">
        <v>943</v>
      </c>
      <c r="SXZ623" s="2" t="s">
        <v>943</v>
      </c>
      <c r="SYA623" s="2" t="s">
        <v>943</v>
      </c>
      <c r="SYB623" s="2" t="s">
        <v>943</v>
      </c>
      <c r="SYC623" s="2" t="s">
        <v>943</v>
      </c>
      <c r="SYD623" s="2" t="s">
        <v>943</v>
      </c>
      <c r="SYE623" s="2" t="s">
        <v>943</v>
      </c>
      <c r="SYF623" s="2" t="s">
        <v>943</v>
      </c>
      <c r="SYG623" s="2" t="s">
        <v>943</v>
      </c>
      <c r="SYH623" s="2" t="s">
        <v>943</v>
      </c>
      <c r="SYI623" s="2" t="s">
        <v>943</v>
      </c>
      <c r="SYJ623" s="2" t="s">
        <v>943</v>
      </c>
      <c r="SYK623" s="2" t="s">
        <v>943</v>
      </c>
      <c r="SYL623" s="2" t="s">
        <v>943</v>
      </c>
      <c r="SYM623" s="2" t="s">
        <v>943</v>
      </c>
      <c r="SYN623" s="2" t="s">
        <v>943</v>
      </c>
      <c r="SYO623" s="2" t="s">
        <v>943</v>
      </c>
      <c r="SYP623" s="2" t="s">
        <v>943</v>
      </c>
      <c r="SYQ623" s="2" t="s">
        <v>943</v>
      </c>
      <c r="SYR623" s="2" t="s">
        <v>943</v>
      </c>
      <c r="SYS623" s="2" t="s">
        <v>943</v>
      </c>
      <c r="SYT623" s="2" t="s">
        <v>943</v>
      </c>
      <c r="SYU623" s="2" t="s">
        <v>943</v>
      </c>
      <c r="SYV623" s="2" t="s">
        <v>943</v>
      </c>
      <c r="SYW623" s="2" t="s">
        <v>943</v>
      </c>
      <c r="SYX623" s="2" t="s">
        <v>943</v>
      </c>
      <c r="SYY623" s="2" t="s">
        <v>943</v>
      </c>
      <c r="SYZ623" s="2" t="s">
        <v>943</v>
      </c>
      <c r="SZA623" s="2" t="s">
        <v>943</v>
      </c>
      <c r="SZB623" s="2" t="s">
        <v>943</v>
      </c>
      <c r="SZC623" s="2" t="s">
        <v>943</v>
      </c>
      <c r="SZD623" s="2" t="s">
        <v>943</v>
      </c>
      <c r="SZE623" s="2" t="s">
        <v>943</v>
      </c>
      <c r="SZF623" s="2" t="s">
        <v>943</v>
      </c>
      <c r="SZG623" s="2" t="s">
        <v>943</v>
      </c>
      <c r="SZH623" s="2" t="s">
        <v>943</v>
      </c>
      <c r="SZI623" s="2" t="s">
        <v>943</v>
      </c>
      <c r="SZJ623" s="2" t="s">
        <v>943</v>
      </c>
      <c r="SZK623" s="2" t="s">
        <v>943</v>
      </c>
      <c r="SZL623" s="2" t="s">
        <v>943</v>
      </c>
      <c r="SZM623" s="2" t="s">
        <v>943</v>
      </c>
      <c r="SZN623" s="2" t="s">
        <v>943</v>
      </c>
      <c r="SZO623" s="2" t="s">
        <v>943</v>
      </c>
      <c r="SZP623" s="2" t="s">
        <v>943</v>
      </c>
      <c r="SZQ623" s="2" t="s">
        <v>943</v>
      </c>
      <c r="SZR623" s="2" t="s">
        <v>943</v>
      </c>
      <c r="SZS623" s="2" t="s">
        <v>943</v>
      </c>
      <c r="SZT623" s="2" t="s">
        <v>943</v>
      </c>
      <c r="SZU623" s="2" t="s">
        <v>943</v>
      </c>
      <c r="SZV623" s="2" t="s">
        <v>943</v>
      </c>
      <c r="SZW623" s="2" t="s">
        <v>943</v>
      </c>
      <c r="SZX623" s="2" t="s">
        <v>943</v>
      </c>
      <c r="SZY623" s="2" t="s">
        <v>943</v>
      </c>
      <c r="SZZ623" s="2" t="s">
        <v>943</v>
      </c>
      <c r="TAA623" s="2" t="s">
        <v>943</v>
      </c>
      <c r="TAB623" s="2" t="s">
        <v>943</v>
      </c>
      <c r="TAC623" s="2" t="s">
        <v>943</v>
      </c>
      <c r="TAD623" s="2" t="s">
        <v>943</v>
      </c>
      <c r="TAE623" s="2" t="s">
        <v>943</v>
      </c>
      <c r="TAF623" s="2" t="s">
        <v>943</v>
      </c>
      <c r="TAG623" s="2" t="s">
        <v>943</v>
      </c>
      <c r="TAH623" s="2" t="s">
        <v>943</v>
      </c>
      <c r="TAI623" s="2" t="s">
        <v>943</v>
      </c>
      <c r="TAJ623" s="2" t="s">
        <v>943</v>
      </c>
      <c r="TAK623" s="2" t="s">
        <v>943</v>
      </c>
      <c r="TAL623" s="2" t="s">
        <v>943</v>
      </c>
      <c r="TAM623" s="2" t="s">
        <v>943</v>
      </c>
      <c r="TAN623" s="2" t="s">
        <v>943</v>
      </c>
      <c r="TAO623" s="2" t="s">
        <v>943</v>
      </c>
      <c r="TAP623" s="2" t="s">
        <v>943</v>
      </c>
      <c r="TAQ623" s="2" t="s">
        <v>943</v>
      </c>
      <c r="TAR623" s="2" t="s">
        <v>943</v>
      </c>
      <c r="TAS623" s="2" t="s">
        <v>943</v>
      </c>
      <c r="TAT623" s="2" t="s">
        <v>943</v>
      </c>
      <c r="TAU623" s="2" t="s">
        <v>943</v>
      </c>
      <c r="TAV623" s="2" t="s">
        <v>943</v>
      </c>
      <c r="TAW623" s="2" t="s">
        <v>943</v>
      </c>
      <c r="TAX623" s="2" t="s">
        <v>943</v>
      </c>
      <c r="TAY623" s="2" t="s">
        <v>943</v>
      </c>
      <c r="TAZ623" s="2" t="s">
        <v>943</v>
      </c>
      <c r="TBA623" s="2" t="s">
        <v>943</v>
      </c>
      <c r="TBB623" s="2" t="s">
        <v>943</v>
      </c>
      <c r="TBC623" s="2" t="s">
        <v>943</v>
      </c>
      <c r="TBD623" s="2" t="s">
        <v>943</v>
      </c>
      <c r="TBE623" s="2" t="s">
        <v>943</v>
      </c>
      <c r="TBF623" s="2" t="s">
        <v>943</v>
      </c>
      <c r="TBG623" s="2" t="s">
        <v>943</v>
      </c>
      <c r="TBH623" s="2" t="s">
        <v>943</v>
      </c>
      <c r="TBI623" s="2" t="s">
        <v>943</v>
      </c>
      <c r="TBJ623" s="2" t="s">
        <v>943</v>
      </c>
      <c r="TBK623" s="2" t="s">
        <v>943</v>
      </c>
      <c r="TBL623" s="2" t="s">
        <v>943</v>
      </c>
      <c r="TBM623" s="2" t="s">
        <v>943</v>
      </c>
      <c r="TBN623" s="2" t="s">
        <v>943</v>
      </c>
      <c r="TBO623" s="2" t="s">
        <v>943</v>
      </c>
      <c r="TBP623" s="2" t="s">
        <v>943</v>
      </c>
      <c r="TBQ623" s="2" t="s">
        <v>943</v>
      </c>
      <c r="TBR623" s="2" t="s">
        <v>943</v>
      </c>
      <c r="TBS623" s="2" t="s">
        <v>943</v>
      </c>
      <c r="TBT623" s="2" t="s">
        <v>943</v>
      </c>
      <c r="TBU623" s="2" t="s">
        <v>943</v>
      </c>
      <c r="TBV623" s="2" t="s">
        <v>943</v>
      </c>
      <c r="TBW623" s="2" t="s">
        <v>943</v>
      </c>
      <c r="TBX623" s="2" t="s">
        <v>943</v>
      </c>
      <c r="TBY623" s="2" t="s">
        <v>943</v>
      </c>
      <c r="TBZ623" s="2" t="s">
        <v>943</v>
      </c>
      <c r="TCA623" s="2" t="s">
        <v>943</v>
      </c>
      <c r="TCB623" s="2" t="s">
        <v>943</v>
      </c>
      <c r="TCC623" s="2" t="s">
        <v>943</v>
      </c>
      <c r="TCD623" s="2" t="s">
        <v>943</v>
      </c>
      <c r="TCE623" s="2" t="s">
        <v>943</v>
      </c>
      <c r="TCF623" s="2" t="s">
        <v>943</v>
      </c>
      <c r="TCG623" s="2" t="s">
        <v>943</v>
      </c>
      <c r="TCH623" s="2" t="s">
        <v>943</v>
      </c>
      <c r="TCI623" s="2" t="s">
        <v>943</v>
      </c>
      <c r="TCJ623" s="2" t="s">
        <v>943</v>
      </c>
      <c r="TCK623" s="2" t="s">
        <v>943</v>
      </c>
      <c r="TCL623" s="2" t="s">
        <v>943</v>
      </c>
      <c r="TCM623" s="2" t="s">
        <v>943</v>
      </c>
      <c r="TCN623" s="2" t="s">
        <v>943</v>
      </c>
      <c r="TCO623" s="2" t="s">
        <v>943</v>
      </c>
      <c r="TCP623" s="2" t="s">
        <v>943</v>
      </c>
      <c r="TCQ623" s="2" t="s">
        <v>943</v>
      </c>
      <c r="TCR623" s="2" t="s">
        <v>943</v>
      </c>
      <c r="TCS623" s="2" t="s">
        <v>943</v>
      </c>
      <c r="TCT623" s="2" t="s">
        <v>943</v>
      </c>
      <c r="TCU623" s="2" t="s">
        <v>943</v>
      </c>
      <c r="TCV623" s="2" t="s">
        <v>943</v>
      </c>
      <c r="TCW623" s="2" t="s">
        <v>943</v>
      </c>
      <c r="TCX623" s="2" t="s">
        <v>943</v>
      </c>
      <c r="TCY623" s="2" t="s">
        <v>943</v>
      </c>
      <c r="TCZ623" s="2" t="s">
        <v>943</v>
      </c>
      <c r="TDA623" s="2" t="s">
        <v>943</v>
      </c>
      <c r="TDB623" s="2" t="s">
        <v>943</v>
      </c>
      <c r="TDC623" s="2" t="s">
        <v>943</v>
      </c>
      <c r="TDD623" s="2" t="s">
        <v>943</v>
      </c>
      <c r="TDE623" s="2" t="s">
        <v>943</v>
      </c>
      <c r="TDF623" s="2" t="s">
        <v>943</v>
      </c>
      <c r="TDG623" s="2" t="s">
        <v>943</v>
      </c>
      <c r="TDH623" s="2" t="s">
        <v>943</v>
      </c>
      <c r="TDI623" s="2" t="s">
        <v>943</v>
      </c>
      <c r="TDJ623" s="2" t="s">
        <v>943</v>
      </c>
      <c r="TDK623" s="2" t="s">
        <v>943</v>
      </c>
      <c r="TDL623" s="2" t="s">
        <v>943</v>
      </c>
      <c r="TDM623" s="2" t="s">
        <v>943</v>
      </c>
      <c r="TDN623" s="2" t="s">
        <v>943</v>
      </c>
      <c r="TDO623" s="2" t="s">
        <v>943</v>
      </c>
      <c r="TDP623" s="2" t="s">
        <v>943</v>
      </c>
      <c r="TDQ623" s="2" t="s">
        <v>943</v>
      </c>
      <c r="TDR623" s="2" t="s">
        <v>943</v>
      </c>
      <c r="TDS623" s="2" t="s">
        <v>943</v>
      </c>
      <c r="TDT623" s="2" t="s">
        <v>943</v>
      </c>
      <c r="TDU623" s="2" t="s">
        <v>943</v>
      </c>
      <c r="TDV623" s="2" t="s">
        <v>943</v>
      </c>
      <c r="TDW623" s="2" t="s">
        <v>943</v>
      </c>
      <c r="TDX623" s="2" t="s">
        <v>943</v>
      </c>
      <c r="TDY623" s="2" t="s">
        <v>943</v>
      </c>
      <c r="TDZ623" s="2" t="s">
        <v>943</v>
      </c>
      <c r="TEA623" s="2" t="s">
        <v>943</v>
      </c>
      <c r="TEB623" s="2" t="s">
        <v>943</v>
      </c>
      <c r="TEC623" s="2" t="s">
        <v>943</v>
      </c>
      <c r="TED623" s="2" t="s">
        <v>943</v>
      </c>
      <c r="TEE623" s="2" t="s">
        <v>943</v>
      </c>
      <c r="TEF623" s="2" t="s">
        <v>943</v>
      </c>
      <c r="TEG623" s="2" t="s">
        <v>943</v>
      </c>
      <c r="TEH623" s="2" t="s">
        <v>943</v>
      </c>
      <c r="TEI623" s="2" t="s">
        <v>943</v>
      </c>
      <c r="TEJ623" s="2" t="s">
        <v>943</v>
      </c>
      <c r="TEK623" s="2" t="s">
        <v>943</v>
      </c>
      <c r="TEL623" s="2" t="s">
        <v>943</v>
      </c>
      <c r="TEM623" s="2" t="s">
        <v>943</v>
      </c>
      <c r="TEN623" s="2" t="s">
        <v>943</v>
      </c>
      <c r="TEO623" s="2" t="s">
        <v>943</v>
      </c>
      <c r="TEP623" s="2" t="s">
        <v>943</v>
      </c>
      <c r="TEQ623" s="2" t="s">
        <v>943</v>
      </c>
      <c r="TER623" s="2" t="s">
        <v>943</v>
      </c>
      <c r="TES623" s="2" t="s">
        <v>943</v>
      </c>
      <c r="TET623" s="2" t="s">
        <v>943</v>
      </c>
      <c r="TEU623" s="2" t="s">
        <v>943</v>
      </c>
      <c r="TEV623" s="2" t="s">
        <v>943</v>
      </c>
      <c r="TEW623" s="2" t="s">
        <v>943</v>
      </c>
      <c r="TEX623" s="2" t="s">
        <v>943</v>
      </c>
      <c r="TEY623" s="2" t="s">
        <v>943</v>
      </c>
      <c r="TEZ623" s="2" t="s">
        <v>943</v>
      </c>
      <c r="TFA623" s="2" t="s">
        <v>943</v>
      </c>
      <c r="TFB623" s="2" t="s">
        <v>943</v>
      </c>
      <c r="TFC623" s="2" t="s">
        <v>943</v>
      </c>
      <c r="TFD623" s="2" t="s">
        <v>943</v>
      </c>
      <c r="TFE623" s="2" t="s">
        <v>943</v>
      </c>
      <c r="TFF623" s="2" t="s">
        <v>943</v>
      </c>
      <c r="TFG623" s="2" t="s">
        <v>943</v>
      </c>
      <c r="TFH623" s="2" t="s">
        <v>943</v>
      </c>
      <c r="TFI623" s="2" t="s">
        <v>943</v>
      </c>
      <c r="TFJ623" s="2" t="s">
        <v>943</v>
      </c>
      <c r="TFK623" s="2" t="s">
        <v>943</v>
      </c>
      <c r="TFL623" s="2" t="s">
        <v>943</v>
      </c>
      <c r="TFM623" s="2" t="s">
        <v>943</v>
      </c>
      <c r="TFN623" s="2" t="s">
        <v>943</v>
      </c>
      <c r="TFO623" s="2" t="s">
        <v>943</v>
      </c>
      <c r="TFP623" s="2" t="s">
        <v>943</v>
      </c>
      <c r="TFQ623" s="2" t="s">
        <v>943</v>
      </c>
      <c r="TFR623" s="2" t="s">
        <v>943</v>
      </c>
      <c r="TFS623" s="2" t="s">
        <v>943</v>
      </c>
      <c r="TFT623" s="2" t="s">
        <v>943</v>
      </c>
      <c r="TFU623" s="2" t="s">
        <v>943</v>
      </c>
      <c r="TFV623" s="2" t="s">
        <v>943</v>
      </c>
      <c r="TFW623" s="2" t="s">
        <v>943</v>
      </c>
      <c r="TFX623" s="2" t="s">
        <v>943</v>
      </c>
      <c r="TFY623" s="2" t="s">
        <v>943</v>
      </c>
      <c r="TFZ623" s="2" t="s">
        <v>943</v>
      </c>
      <c r="TGA623" s="2" t="s">
        <v>943</v>
      </c>
      <c r="TGB623" s="2" t="s">
        <v>943</v>
      </c>
      <c r="TGC623" s="2" t="s">
        <v>943</v>
      </c>
      <c r="TGD623" s="2" t="s">
        <v>943</v>
      </c>
      <c r="TGE623" s="2" t="s">
        <v>943</v>
      </c>
      <c r="TGF623" s="2" t="s">
        <v>943</v>
      </c>
      <c r="TGG623" s="2" t="s">
        <v>943</v>
      </c>
      <c r="TGH623" s="2" t="s">
        <v>943</v>
      </c>
      <c r="TGI623" s="2" t="s">
        <v>943</v>
      </c>
      <c r="TGJ623" s="2" t="s">
        <v>943</v>
      </c>
      <c r="TGK623" s="2" t="s">
        <v>943</v>
      </c>
      <c r="TGL623" s="2" t="s">
        <v>943</v>
      </c>
      <c r="TGM623" s="2" t="s">
        <v>943</v>
      </c>
      <c r="TGN623" s="2" t="s">
        <v>943</v>
      </c>
      <c r="TGO623" s="2" t="s">
        <v>943</v>
      </c>
      <c r="TGP623" s="2" t="s">
        <v>943</v>
      </c>
      <c r="TGQ623" s="2" t="s">
        <v>943</v>
      </c>
      <c r="TGR623" s="2" t="s">
        <v>943</v>
      </c>
      <c r="TGS623" s="2" t="s">
        <v>943</v>
      </c>
      <c r="TGT623" s="2" t="s">
        <v>943</v>
      </c>
      <c r="TGU623" s="2" t="s">
        <v>943</v>
      </c>
      <c r="TGV623" s="2" t="s">
        <v>943</v>
      </c>
      <c r="TGW623" s="2" t="s">
        <v>943</v>
      </c>
      <c r="TGX623" s="2" t="s">
        <v>943</v>
      </c>
      <c r="TGY623" s="2" t="s">
        <v>943</v>
      </c>
      <c r="TGZ623" s="2" t="s">
        <v>943</v>
      </c>
      <c r="THA623" s="2" t="s">
        <v>943</v>
      </c>
      <c r="THB623" s="2" t="s">
        <v>943</v>
      </c>
      <c r="THC623" s="2" t="s">
        <v>943</v>
      </c>
      <c r="THD623" s="2" t="s">
        <v>943</v>
      </c>
      <c r="THE623" s="2" t="s">
        <v>943</v>
      </c>
      <c r="THF623" s="2" t="s">
        <v>943</v>
      </c>
      <c r="THG623" s="2" t="s">
        <v>943</v>
      </c>
      <c r="THH623" s="2" t="s">
        <v>943</v>
      </c>
      <c r="THI623" s="2" t="s">
        <v>943</v>
      </c>
      <c r="THJ623" s="2" t="s">
        <v>943</v>
      </c>
      <c r="THK623" s="2" t="s">
        <v>943</v>
      </c>
      <c r="THL623" s="2" t="s">
        <v>943</v>
      </c>
      <c r="THM623" s="2" t="s">
        <v>943</v>
      </c>
      <c r="THN623" s="2" t="s">
        <v>943</v>
      </c>
      <c r="THO623" s="2" t="s">
        <v>943</v>
      </c>
      <c r="THP623" s="2" t="s">
        <v>943</v>
      </c>
      <c r="THQ623" s="2" t="s">
        <v>943</v>
      </c>
      <c r="THR623" s="2" t="s">
        <v>943</v>
      </c>
      <c r="THS623" s="2" t="s">
        <v>943</v>
      </c>
      <c r="THT623" s="2" t="s">
        <v>943</v>
      </c>
      <c r="THU623" s="2" t="s">
        <v>943</v>
      </c>
      <c r="THV623" s="2" t="s">
        <v>943</v>
      </c>
      <c r="THW623" s="2" t="s">
        <v>943</v>
      </c>
      <c r="THX623" s="2" t="s">
        <v>943</v>
      </c>
      <c r="THY623" s="2" t="s">
        <v>943</v>
      </c>
      <c r="THZ623" s="2" t="s">
        <v>943</v>
      </c>
      <c r="TIA623" s="2" t="s">
        <v>943</v>
      </c>
      <c r="TIB623" s="2" t="s">
        <v>943</v>
      </c>
      <c r="TIC623" s="2" t="s">
        <v>943</v>
      </c>
      <c r="TID623" s="2" t="s">
        <v>943</v>
      </c>
      <c r="TIE623" s="2" t="s">
        <v>943</v>
      </c>
      <c r="TIF623" s="2" t="s">
        <v>943</v>
      </c>
      <c r="TIG623" s="2" t="s">
        <v>943</v>
      </c>
      <c r="TIH623" s="2" t="s">
        <v>943</v>
      </c>
      <c r="TII623" s="2" t="s">
        <v>943</v>
      </c>
      <c r="TIJ623" s="2" t="s">
        <v>943</v>
      </c>
      <c r="TIK623" s="2" t="s">
        <v>943</v>
      </c>
      <c r="TIL623" s="2" t="s">
        <v>943</v>
      </c>
      <c r="TIM623" s="2" t="s">
        <v>943</v>
      </c>
      <c r="TIN623" s="2" t="s">
        <v>943</v>
      </c>
      <c r="TIO623" s="2" t="s">
        <v>943</v>
      </c>
      <c r="TIP623" s="2" t="s">
        <v>943</v>
      </c>
      <c r="TIQ623" s="2" t="s">
        <v>943</v>
      </c>
      <c r="TIR623" s="2" t="s">
        <v>943</v>
      </c>
      <c r="TIS623" s="2" t="s">
        <v>943</v>
      </c>
      <c r="TIT623" s="2" t="s">
        <v>943</v>
      </c>
      <c r="TIU623" s="2" t="s">
        <v>943</v>
      </c>
      <c r="TIV623" s="2" t="s">
        <v>943</v>
      </c>
      <c r="TIW623" s="2" t="s">
        <v>943</v>
      </c>
      <c r="TIX623" s="2" t="s">
        <v>943</v>
      </c>
      <c r="TIY623" s="2" t="s">
        <v>943</v>
      </c>
      <c r="TIZ623" s="2" t="s">
        <v>943</v>
      </c>
      <c r="TJA623" s="2" t="s">
        <v>943</v>
      </c>
      <c r="TJB623" s="2" t="s">
        <v>943</v>
      </c>
      <c r="TJC623" s="2" t="s">
        <v>943</v>
      </c>
      <c r="TJD623" s="2" t="s">
        <v>943</v>
      </c>
      <c r="TJE623" s="2" t="s">
        <v>943</v>
      </c>
      <c r="TJF623" s="2" t="s">
        <v>943</v>
      </c>
      <c r="TJG623" s="2" t="s">
        <v>943</v>
      </c>
      <c r="TJH623" s="2" t="s">
        <v>943</v>
      </c>
      <c r="TJI623" s="2" t="s">
        <v>943</v>
      </c>
      <c r="TJJ623" s="2" t="s">
        <v>943</v>
      </c>
      <c r="TJK623" s="2" t="s">
        <v>943</v>
      </c>
      <c r="TJL623" s="2" t="s">
        <v>943</v>
      </c>
      <c r="TJM623" s="2" t="s">
        <v>943</v>
      </c>
      <c r="TJN623" s="2" t="s">
        <v>943</v>
      </c>
      <c r="TJO623" s="2" t="s">
        <v>943</v>
      </c>
      <c r="TJP623" s="2" t="s">
        <v>943</v>
      </c>
      <c r="TJQ623" s="2" t="s">
        <v>943</v>
      </c>
      <c r="TJR623" s="2" t="s">
        <v>943</v>
      </c>
      <c r="TJS623" s="2" t="s">
        <v>943</v>
      </c>
      <c r="TJT623" s="2" t="s">
        <v>943</v>
      </c>
      <c r="TJU623" s="2" t="s">
        <v>943</v>
      </c>
      <c r="TJV623" s="2" t="s">
        <v>943</v>
      </c>
      <c r="TJW623" s="2" t="s">
        <v>943</v>
      </c>
      <c r="TJX623" s="2" t="s">
        <v>943</v>
      </c>
      <c r="TJY623" s="2" t="s">
        <v>943</v>
      </c>
      <c r="TJZ623" s="2" t="s">
        <v>943</v>
      </c>
      <c r="TKA623" s="2" t="s">
        <v>943</v>
      </c>
      <c r="TKB623" s="2" t="s">
        <v>943</v>
      </c>
      <c r="TKC623" s="2" t="s">
        <v>943</v>
      </c>
      <c r="TKD623" s="2" t="s">
        <v>943</v>
      </c>
      <c r="TKE623" s="2" t="s">
        <v>943</v>
      </c>
      <c r="TKF623" s="2" t="s">
        <v>943</v>
      </c>
      <c r="TKG623" s="2" t="s">
        <v>943</v>
      </c>
      <c r="TKH623" s="2" t="s">
        <v>943</v>
      </c>
      <c r="TKI623" s="2" t="s">
        <v>943</v>
      </c>
      <c r="TKJ623" s="2" t="s">
        <v>943</v>
      </c>
      <c r="TKK623" s="2" t="s">
        <v>943</v>
      </c>
      <c r="TKL623" s="2" t="s">
        <v>943</v>
      </c>
      <c r="TKM623" s="2" t="s">
        <v>943</v>
      </c>
      <c r="TKN623" s="2" t="s">
        <v>943</v>
      </c>
      <c r="TKO623" s="2" t="s">
        <v>943</v>
      </c>
      <c r="TKP623" s="2" t="s">
        <v>943</v>
      </c>
      <c r="TKQ623" s="2" t="s">
        <v>943</v>
      </c>
      <c r="TKR623" s="2" t="s">
        <v>943</v>
      </c>
      <c r="TKS623" s="2" t="s">
        <v>943</v>
      </c>
      <c r="TKT623" s="2" t="s">
        <v>943</v>
      </c>
      <c r="TKU623" s="2" t="s">
        <v>943</v>
      </c>
      <c r="TKV623" s="2" t="s">
        <v>943</v>
      </c>
      <c r="TKW623" s="2" t="s">
        <v>943</v>
      </c>
      <c r="TKX623" s="2" t="s">
        <v>943</v>
      </c>
      <c r="TKY623" s="2" t="s">
        <v>943</v>
      </c>
      <c r="TKZ623" s="2" t="s">
        <v>943</v>
      </c>
      <c r="TLA623" s="2" t="s">
        <v>943</v>
      </c>
      <c r="TLB623" s="2" t="s">
        <v>943</v>
      </c>
      <c r="TLC623" s="2" t="s">
        <v>943</v>
      </c>
      <c r="TLD623" s="2" t="s">
        <v>943</v>
      </c>
      <c r="TLE623" s="2" t="s">
        <v>943</v>
      </c>
      <c r="TLF623" s="2" t="s">
        <v>943</v>
      </c>
      <c r="TLG623" s="2" t="s">
        <v>943</v>
      </c>
      <c r="TLH623" s="2" t="s">
        <v>943</v>
      </c>
      <c r="TLI623" s="2" t="s">
        <v>943</v>
      </c>
      <c r="TLJ623" s="2" t="s">
        <v>943</v>
      </c>
      <c r="TLK623" s="2" t="s">
        <v>943</v>
      </c>
      <c r="TLL623" s="2" t="s">
        <v>943</v>
      </c>
      <c r="TLM623" s="2" t="s">
        <v>943</v>
      </c>
      <c r="TLN623" s="2" t="s">
        <v>943</v>
      </c>
      <c r="TLO623" s="2" t="s">
        <v>943</v>
      </c>
      <c r="TLP623" s="2" t="s">
        <v>943</v>
      </c>
      <c r="TLQ623" s="2" t="s">
        <v>943</v>
      </c>
      <c r="TLR623" s="2" t="s">
        <v>943</v>
      </c>
      <c r="TLS623" s="2" t="s">
        <v>943</v>
      </c>
      <c r="TLT623" s="2" t="s">
        <v>943</v>
      </c>
      <c r="TLU623" s="2" t="s">
        <v>943</v>
      </c>
      <c r="TLV623" s="2" t="s">
        <v>943</v>
      </c>
      <c r="TLW623" s="2" t="s">
        <v>943</v>
      </c>
      <c r="TLX623" s="2" t="s">
        <v>943</v>
      </c>
      <c r="TLY623" s="2" t="s">
        <v>943</v>
      </c>
      <c r="TLZ623" s="2" t="s">
        <v>943</v>
      </c>
      <c r="TMA623" s="2" t="s">
        <v>943</v>
      </c>
      <c r="TMB623" s="2" t="s">
        <v>943</v>
      </c>
      <c r="TMC623" s="2" t="s">
        <v>943</v>
      </c>
      <c r="TMD623" s="2" t="s">
        <v>943</v>
      </c>
      <c r="TME623" s="2" t="s">
        <v>943</v>
      </c>
      <c r="TMF623" s="2" t="s">
        <v>943</v>
      </c>
      <c r="TMG623" s="2" t="s">
        <v>943</v>
      </c>
      <c r="TMH623" s="2" t="s">
        <v>943</v>
      </c>
      <c r="TMI623" s="2" t="s">
        <v>943</v>
      </c>
      <c r="TMJ623" s="2" t="s">
        <v>943</v>
      </c>
      <c r="TMK623" s="2" t="s">
        <v>943</v>
      </c>
      <c r="TML623" s="2" t="s">
        <v>943</v>
      </c>
      <c r="TMM623" s="2" t="s">
        <v>943</v>
      </c>
      <c r="TMN623" s="2" t="s">
        <v>943</v>
      </c>
      <c r="TMO623" s="2" t="s">
        <v>943</v>
      </c>
      <c r="TMP623" s="2" t="s">
        <v>943</v>
      </c>
      <c r="TMQ623" s="2" t="s">
        <v>943</v>
      </c>
      <c r="TMR623" s="2" t="s">
        <v>943</v>
      </c>
      <c r="TMS623" s="2" t="s">
        <v>943</v>
      </c>
      <c r="TMT623" s="2" t="s">
        <v>943</v>
      </c>
      <c r="TMU623" s="2" t="s">
        <v>943</v>
      </c>
      <c r="TMV623" s="2" t="s">
        <v>943</v>
      </c>
      <c r="TMW623" s="2" t="s">
        <v>943</v>
      </c>
      <c r="TMX623" s="2" t="s">
        <v>943</v>
      </c>
      <c r="TMY623" s="2" t="s">
        <v>943</v>
      </c>
      <c r="TMZ623" s="2" t="s">
        <v>943</v>
      </c>
      <c r="TNA623" s="2" t="s">
        <v>943</v>
      </c>
      <c r="TNB623" s="2" t="s">
        <v>943</v>
      </c>
      <c r="TNC623" s="2" t="s">
        <v>943</v>
      </c>
      <c r="TND623" s="2" t="s">
        <v>943</v>
      </c>
      <c r="TNE623" s="2" t="s">
        <v>943</v>
      </c>
      <c r="TNF623" s="2" t="s">
        <v>943</v>
      </c>
      <c r="TNG623" s="2" t="s">
        <v>943</v>
      </c>
      <c r="TNH623" s="2" t="s">
        <v>943</v>
      </c>
      <c r="TNI623" s="2" t="s">
        <v>943</v>
      </c>
      <c r="TNJ623" s="2" t="s">
        <v>943</v>
      </c>
      <c r="TNK623" s="2" t="s">
        <v>943</v>
      </c>
      <c r="TNL623" s="2" t="s">
        <v>943</v>
      </c>
      <c r="TNM623" s="2" t="s">
        <v>943</v>
      </c>
      <c r="TNN623" s="2" t="s">
        <v>943</v>
      </c>
      <c r="TNO623" s="2" t="s">
        <v>943</v>
      </c>
      <c r="TNP623" s="2" t="s">
        <v>943</v>
      </c>
      <c r="TNQ623" s="2" t="s">
        <v>943</v>
      </c>
      <c r="TNR623" s="2" t="s">
        <v>943</v>
      </c>
      <c r="TNS623" s="2" t="s">
        <v>943</v>
      </c>
      <c r="TNT623" s="2" t="s">
        <v>943</v>
      </c>
      <c r="TNU623" s="2" t="s">
        <v>943</v>
      </c>
      <c r="TNV623" s="2" t="s">
        <v>943</v>
      </c>
      <c r="TNW623" s="2" t="s">
        <v>943</v>
      </c>
      <c r="TNX623" s="2" t="s">
        <v>943</v>
      </c>
      <c r="TNY623" s="2" t="s">
        <v>943</v>
      </c>
      <c r="TNZ623" s="2" t="s">
        <v>943</v>
      </c>
      <c r="TOA623" s="2" t="s">
        <v>943</v>
      </c>
      <c r="TOB623" s="2" t="s">
        <v>943</v>
      </c>
      <c r="TOC623" s="2" t="s">
        <v>943</v>
      </c>
      <c r="TOD623" s="2" t="s">
        <v>943</v>
      </c>
      <c r="TOE623" s="2" t="s">
        <v>943</v>
      </c>
      <c r="TOF623" s="2" t="s">
        <v>943</v>
      </c>
      <c r="TOG623" s="2" t="s">
        <v>943</v>
      </c>
      <c r="TOH623" s="2" t="s">
        <v>943</v>
      </c>
      <c r="TOI623" s="2" t="s">
        <v>943</v>
      </c>
      <c r="TOJ623" s="2" t="s">
        <v>943</v>
      </c>
      <c r="TOK623" s="2" t="s">
        <v>943</v>
      </c>
      <c r="TOL623" s="2" t="s">
        <v>943</v>
      </c>
      <c r="TOM623" s="2" t="s">
        <v>943</v>
      </c>
      <c r="TON623" s="2" t="s">
        <v>943</v>
      </c>
      <c r="TOO623" s="2" t="s">
        <v>943</v>
      </c>
      <c r="TOP623" s="2" t="s">
        <v>943</v>
      </c>
      <c r="TOQ623" s="2" t="s">
        <v>943</v>
      </c>
      <c r="TOR623" s="2" t="s">
        <v>943</v>
      </c>
      <c r="TOS623" s="2" t="s">
        <v>943</v>
      </c>
      <c r="TOT623" s="2" t="s">
        <v>943</v>
      </c>
      <c r="TOU623" s="2" t="s">
        <v>943</v>
      </c>
      <c r="TOV623" s="2" t="s">
        <v>943</v>
      </c>
      <c r="TOW623" s="2" t="s">
        <v>943</v>
      </c>
      <c r="TOX623" s="2" t="s">
        <v>943</v>
      </c>
      <c r="TOY623" s="2" t="s">
        <v>943</v>
      </c>
      <c r="TOZ623" s="2" t="s">
        <v>943</v>
      </c>
      <c r="TPA623" s="2" t="s">
        <v>943</v>
      </c>
      <c r="TPB623" s="2" t="s">
        <v>943</v>
      </c>
      <c r="TPC623" s="2" t="s">
        <v>943</v>
      </c>
      <c r="TPD623" s="2" t="s">
        <v>943</v>
      </c>
      <c r="TPE623" s="2" t="s">
        <v>943</v>
      </c>
      <c r="TPF623" s="2" t="s">
        <v>943</v>
      </c>
      <c r="TPG623" s="2" t="s">
        <v>943</v>
      </c>
      <c r="TPH623" s="2" t="s">
        <v>943</v>
      </c>
      <c r="TPI623" s="2" t="s">
        <v>943</v>
      </c>
      <c r="TPJ623" s="2" t="s">
        <v>943</v>
      </c>
      <c r="TPK623" s="2" t="s">
        <v>943</v>
      </c>
      <c r="TPL623" s="2" t="s">
        <v>943</v>
      </c>
      <c r="TPM623" s="2" t="s">
        <v>943</v>
      </c>
      <c r="TPN623" s="2" t="s">
        <v>943</v>
      </c>
      <c r="TPO623" s="2" t="s">
        <v>943</v>
      </c>
      <c r="TPP623" s="2" t="s">
        <v>943</v>
      </c>
      <c r="TPQ623" s="2" t="s">
        <v>943</v>
      </c>
      <c r="TPR623" s="2" t="s">
        <v>943</v>
      </c>
      <c r="TPS623" s="2" t="s">
        <v>943</v>
      </c>
      <c r="TPT623" s="2" t="s">
        <v>943</v>
      </c>
      <c r="TPU623" s="2" t="s">
        <v>943</v>
      </c>
      <c r="TPV623" s="2" t="s">
        <v>943</v>
      </c>
      <c r="TPW623" s="2" t="s">
        <v>943</v>
      </c>
      <c r="TPX623" s="2" t="s">
        <v>943</v>
      </c>
      <c r="TPY623" s="2" t="s">
        <v>943</v>
      </c>
      <c r="TPZ623" s="2" t="s">
        <v>943</v>
      </c>
      <c r="TQA623" s="2" t="s">
        <v>943</v>
      </c>
      <c r="TQB623" s="2" t="s">
        <v>943</v>
      </c>
      <c r="TQC623" s="2" t="s">
        <v>943</v>
      </c>
      <c r="TQD623" s="2" t="s">
        <v>943</v>
      </c>
      <c r="TQE623" s="2" t="s">
        <v>943</v>
      </c>
      <c r="TQF623" s="2" t="s">
        <v>943</v>
      </c>
      <c r="TQG623" s="2" t="s">
        <v>943</v>
      </c>
      <c r="TQH623" s="2" t="s">
        <v>943</v>
      </c>
      <c r="TQI623" s="2" t="s">
        <v>943</v>
      </c>
      <c r="TQJ623" s="2" t="s">
        <v>943</v>
      </c>
      <c r="TQK623" s="2" t="s">
        <v>943</v>
      </c>
      <c r="TQL623" s="2" t="s">
        <v>943</v>
      </c>
      <c r="TQM623" s="2" t="s">
        <v>943</v>
      </c>
      <c r="TQN623" s="2" t="s">
        <v>943</v>
      </c>
      <c r="TQO623" s="2" t="s">
        <v>943</v>
      </c>
      <c r="TQP623" s="2" t="s">
        <v>943</v>
      </c>
      <c r="TQQ623" s="2" t="s">
        <v>943</v>
      </c>
      <c r="TQR623" s="2" t="s">
        <v>943</v>
      </c>
      <c r="TQS623" s="2" t="s">
        <v>943</v>
      </c>
      <c r="TQT623" s="2" t="s">
        <v>943</v>
      </c>
      <c r="TQU623" s="2" t="s">
        <v>943</v>
      </c>
      <c r="TQV623" s="2" t="s">
        <v>943</v>
      </c>
      <c r="TQW623" s="2" t="s">
        <v>943</v>
      </c>
      <c r="TQX623" s="2" t="s">
        <v>943</v>
      </c>
      <c r="TQY623" s="2" t="s">
        <v>943</v>
      </c>
      <c r="TQZ623" s="2" t="s">
        <v>943</v>
      </c>
      <c r="TRA623" s="2" t="s">
        <v>943</v>
      </c>
      <c r="TRB623" s="2" t="s">
        <v>943</v>
      </c>
      <c r="TRC623" s="2" t="s">
        <v>943</v>
      </c>
      <c r="TRD623" s="2" t="s">
        <v>943</v>
      </c>
      <c r="TRE623" s="2" t="s">
        <v>943</v>
      </c>
      <c r="TRF623" s="2" t="s">
        <v>943</v>
      </c>
      <c r="TRG623" s="2" t="s">
        <v>943</v>
      </c>
      <c r="TRH623" s="2" t="s">
        <v>943</v>
      </c>
      <c r="TRI623" s="2" t="s">
        <v>943</v>
      </c>
      <c r="TRJ623" s="2" t="s">
        <v>943</v>
      </c>
      <c r="TRK623" s="2" t="s">
        <v>943</v>
      </c>
      <c r="TRL623" s="2" t="s">
        <v>943</v>
      </c>
      <c r="TRM623" s="2" t="s">
        <v>943</v>
      </c>
      <c r="TRN623" s="2" t="s">
        <v>943</v>
      </c>
      <c r="TRO623" s="2" t="s">
        <v>943</v>
      </c>
      <c r="TRP623" s="2" t="s">
        <v>943</v>
      </c>
      <c r="TRQ623" s="2" t="s">
        <v>943</v>
      </c>
      <c r="TRR623" s="2" t="s">
        <v>943</v>
      </c>
      <c r="TRS623" s="2" t="s">
        <v>943</v>
      </c>
      <c r="TRT623" s="2" t="s">
        <v>943</v>
      </c>
      <c r="TRU623" s="2" t="s">
        <v>943</v>
      </c>
      <c r="TRV623" s="2" t="s">
        <v>943</v>
      </c>
      <c r="TRW623" s="2" t="s">
        <v>943</v>
      </c>
      <c r="TRX623" s="2" t="s">
        <v>943</v>
      </c>
      <c r="TRY623" s="2" t="s">
        <v>943</v>
      </c>
      <c r="TRZ623" s="2" t="s">
        <v>943</v>
      </c>
      <c r="TSA623" s="2" t="s">
        <v>943</v>
      </c>
      <c r="TSB623" s="2" t="s">
        <v>943</v>
      </c>
      <c r="TSC623" s="2" t="s">
        <v>943</v>
      </c>
      <c r="TSD623" s="2" t="s">
        <v>943</v>
      </c>
      <c r="TSE623" s="2" t="s">
        <v>943</v>
      </c>
      <c r="TSF623" s="2" t="s">
        <v>943</v>
      </c>
      <c r="TSG623" s="2" t="s">
        <v>943</v>
      </c>
      <c r="TSH623" s="2" t="s">
        <v>943</v>
      </c>
      <c r="TSI623" s="2" t="s">
        <v>943</v>
      </c>
      <c r="TSJ623" s="2" t="s">
        <v>943</v>
      </c>
      <c r="TSK623" s="2" t="s">
        <v>943</v>
      </c>
      <c r="TSL623" s="2" t="s">
        <v>943</v>
      </c>
      <c r="TSM623" s="2" t="s">
        <v>943</v>
      </c>
      <c r="TSN623" s="2" t="s">
        <v>943</v>
      </c>
      <c r="TSO623" s="2" t="s">
        <v>943</v>
      </c>
      <c r="TSP623" s="2" t="s">
        <v>943</v>
      </c>
      <c r="TSQ623" s="2" t="s">
        <v>943</v>
      </c>
      <c r="TSR623" s="2" t="s">
        <v>943</v>
      </c>
      <c r="TSS623" s="2" t="s">
        <v>943</v>
      </c>
      <c r="TST623" s="2" t="s">
        <v>943</v>
      </c>
      <c r="TSU623" s="2" t="s">
        <v>943</v>
      </c>
      <c r="TSV623" s="2" t="s">
        <v>943</v>
      </c>
      <c r="TSW623" s="2" t="s">
        <v>943</v>
      </c>
      <c r="TSX623" s="2" t="s">
        <v>943</v>
      </c>
      <c r="TSY623" s="2" t="s">
        <v>943</v>
      </c>
      <c r="TSZ623" s="2" t="s">
        <v>943</v>
      </c>
      <c r="TTA623" s="2" t="s">
        <v>943</v>
      </c>
      <c r="TTB623" s="2" t="s">
        <v>943</v>
      </c>
      <c r="TTC623" s="2" t="s">
        <v>943</v>
      </c>
      <c r="TTD623" s="2" t="s">
        <v>943</v>
      </c>
      <c r="TTE623" s="2" t="s">
        <v>943</v>
      </c>
      <c r="TTF623" s="2" t="s">
        <v>943</v>
      </c>
      <c r="TTG623" s="2" t="s">
        <v>943</v>
      </c>
      <c r="TTH623" s="2" t="s">
        <v>943</v>
      </c>
      <c r="TTI623" s="2" t="s">
        <v>943</v>
      </c>
      <c r="TTJ623" s="2" t="s">
        <v>943</v>
      </c>
      <c r="TTK623" s="2" t="s">
        <v>943</v>
      </c>
      <c r="TTL623" s="2" t="s">
        <v>943</v>
      </c>
      <c r="TTM623" s="2" t="s">
        <v>943</v>
      </c>
      <c r="TTN623" s="2" t="s">
        <v>943</v>
      </c>
      <c r="TTO623" s="2" t="s">
        <v>943</v>
      </c>
      <c r="TTP623" s="2" t="s">
        <v>943</v>
      </c>
      <c r="TTQ623" s="2" t="s">
        <v>943</v>
      </c>
      <c r="TTR623" s="2" t="s">
        <v>943</v>
      </c>
      <c r="TTS623" s="2" t="s">
        <v>943</v>
      </c>
      <c r="TTT623" s="2" t="s">
        <v>943</v>
      </c>
      <c r="TTU623" s="2" t="s">
        <v>943</v>
      </c>
      <c r="TTV623" s="2" t="s">
        <v>943</v>
      </c>
      <c r="TTW623" s="2" t="s">
        <v>943</v>
      </c>
      <c r="TTX623" s="2" t="s">
        <v>943</v>
      </c>
      <c r="TTY623" s="2" t="s">
        <v>943</v>
      </c>
      <c r="TTZ623" s="2" t="s">
        <v>943</v>
      </c>
      <c r="TUA623" s="2" t="s">
        <v>943</v>
      </c>
      <c r="TUB623" s="2" t="s">
        <v>943</v>
      </c>
      <c r="TUC623" s="2" t="s">
        <v>943</v>
      </c>
      <c r="TUD623" s="2" t="s">
        <v>943</v>
      </c>
      <c r="TUE623" s="2" t="s">
        <v>943</v>
      </c>
      <c r="TUF623" s="2" t="s">
        <v>943</v>
      </c>
      <c r="TUG623" s="2" t="s">
        <v>943</v>
      </c>
      <c r="TUH623" s="2" t="s">
        <v>943</v>
      </c>
      <c r="TUI623" s="2" t="s">
        <v>943</v>
      </c>
      <c r="TUJ623" s="2" t="s">
        <v>943</v>
      </c>
      <c r="TUK623" s="2" t="s">
        <v>943</v>
      </c>
      <c r="TUL623" s="2" t="s">
        <v>943</v>
      </c>
      <c r="TUM623" s="2" t="s">
        <v>943</v>
      </c>
      <c r="TUN623" s="2" t="s">
        <v>943</v>
      </c>
      <c r="TUO623" s="2" t="s">
        <v>943</v>
      </c>
      <c r="TUP623" s="2" t="s">
        <v>943</v>
      </c>
      <c r="TUQ623" s="2" t="s">
        <v>943</v>
      </c>
      <c r="TUR623" s="2" t="s">
        <v>943</v>
      </c>
      <c r="TUS623" s="2" t="s">
        <v>943</v>
      </c>
      <c r="TUT623" s="2" t="s">
        <v>943</v>
      </c>
      <c r="TUU623" s="2" t="s">
        <v>943</v>
      </c>
      <c r="TUV623" s="2" t="s">
        <v>943</v>
      </c>
      <c r="TUW623" s="2" t="s">
        <v>943</v>
      </c>
      <c r="TUX623" s="2" t="s">
        <v>943</v>
      </c>
      <c r="TUY623" s="2" t="s">
        <v>943</v>
      </c>
      <c r="TUZ623" s="2" t="s">
        <v>943</v>
      </c>
      <c r="TVA623" s="2" t="s">
        <v>943</v>
      </c>
      <c r="TVB623" s="2" t="s">
        <v>943</v>
      </c>
      <c r="TVC623" s="2" t="s">
        <v>943</v>
      </c>
      <c r="TVD623" s="2" t="s">
        <v>943</v>
      </c>
      <c r="TVE623" s="2" t="s">
        <v>943</v>
      </c>
      <c r="TVF623" s="2" t="s">
        <v>943</v>
      </c>
      <c r="TVG623" s="2" t="s">
        <v>943</v>
      </c>
      <c r="TVH623" s="2" t="s">
        <v>943</v>
      </c>
      <c r="TVI623" s="2" t="s">
        <v>943</v>
      </c>
      <c r="TVJ623" s="2" t="s">
        <v>943</v>
      </c>
      <c r="TVK623" s="2" t="s">
        <v>943</v>
      </c>
      <c r="TVL623" s="2" t="s">
        <v>943</v>
      </c>
      <c r="TVM623" s="2" t="s">
        <v>943</v>
      </c>
      <c r="TVN623" s="2" t="s">
        <v>943</v>
      </c>
      <c r="TVO623" s="2" t="s">
        <v>943</v>
      </c>
      <c r="TVP623" s="2" t="s">
        <v>943</v>
      </c>
      <c r="TVQ623" s="2" t="s">
        <v>943</v>
      </c>
      <c r="TVR623" s="2" t="s">
        <v>943</v>
      </c>
      <c r="TVS623" s="2" t="s">
        <v>943</v>
      </c>
      <c r="TVT623" s="2" t="s">
        <v>943</v>
      </c>
      <c r="TVU623" s="2" t="s">
        <v>943</v>
      </c>
      <c r="TVV623" s="2" t="s">
        <v>943</v>
      </c>
      <c r="TVW623" s="2" t="s">
        <v>943</v>
      </c>
      <c r="TVX623" s="2" t="s">
        <v>943</v>
      </c>
      <c r="TVY623" s="2" t="s">
        <v>943</v>
      </c>
      <c r="TVZ623" s="2" t="s">
        <v>943</v>
      </c>
      <c r="TWA623" s="2" t="s">
        <v>943</v>
      </c>
      <c r="TWB623" s="2" t="s">
        <v>943</v>
      </c>
      <c r="TWC623" s="2" t="s">
        <v>943</v>
      </c>
      <c r="TWD623" s="2" t="s">
        <v>943</v>
      </c>
      <c r="TWE623" s="2" t="s">
        <v>943</v>
      </c>
      <c r="TWF623" s="2" t="s">
        <v>943</v>
      </c>
      <c r="TWG623" s="2" t="s">
        <v>943</v>
      </c>
      <c r="TWH623" s="2" t="s">
        <v>943</v>
      </c>
      <c r="TWI623" s="2" t="s">
        <v>943</v>
      </c>
      <c r="TWJ623" s="2" t="s">
        <v>943</v>
      </c>
      <c r="TWK623" s="2" t="s">
        <v>943</v>
      </c>
      <c r="TWL623" s="2" t="s">
        <v>943</v>
      </c>
      <c r="TWM623" s="2" t="s">
        <v>943</v>
      </c>
      <c r="TWN623" s="2" t="s">
        <v>943</v>
      </c>
      <c r="TWO623" s="2" t="s">
        <v>943</v>
      </c>
      <c r="TWP623" s="2" t="s">
        <v>943</v>
      </c>
      <c r="TWQ623" s="2" t="s">
        <v>943</v>
      </c>
      <c r="TWR623" s="2" t="s">
        <v>943</v>
      </c>
      <c r="TWS623" s="2" t="s">
        <v>943</v>
      </c>
      <c r="TWT623" s="2" t="s">
        <v>943</v>
      </c>
      <c r="TWU623" s="2" t="s">
        <v>943</v>
      </c>
      <c r="TWV623" s="2" t="s">
        <v>943</v>
      </c>
      <c r="TWW623" s="2" t="s">
        <v>943</v>
      </c>
      <c r="TWX623" s="2" t="s">
        <v>943</v>
      </c>
      <c r="TWY623" s="2" t="s">
        <v>943</v>
      </c>
      <c r="TWZ623" s="2" t="s">
        <v>943</v>
      </c>
      <c r="TXA623" s="2" t="s">
        <v>943</v>
      </c>
      <c r="TXB623" s="2" t="s">
        <v>943</v>
      </c>
      <c r="TXC623" s="2" t="s">
        <v>943</v>
      </c>
      <c r="TXD623" s="2" t="s">
        <v>943</v>
      </c>
      <c r="TXE623" s="2" t="s">
        <v>943</v>
      </c>
      <c r="TXF623" s="2" t="s">
        <v>943</v>
      </c>
      <c r="TXG623" s="2" t="s">
        <v>943</v>
      </c>
      <c r="TXH623" s="2" t="s">
        <v>943</v>
      </c>
      <c r="TXI623" s="2" t="s">
        <v>943</v>
      </c>
      <c r="TXJ623" s="2" t="s">
        <v>943</v>
      </c>
      <c r="TXK623" s="2" t="s">
        <v>943</v>
      </c>
      <c r="TXL623" s="2" t="s">
        <v>943</v>
      </c>
      <c r="TXM623" s="2" t="s">
        <v>943</v>
      </c>
      <c r="TXN623" s="2" t="s">
        <v>943</v>
      </c>
      <c r="TXO623" s="2" t="s">
        <v>943</v>
      </c>
      <c r="TXP623" s="2" t="s">
        <v>943</v>
      </c>
      <c r="TXQ623" s="2" t="s">
        <v>943</v>
      </c>
      <c r="TXR623" s="2" t="s">
        <v>943</v>
      </c>
      <c r="TXS623" s="2" t="s">
        <v>943</v>
      </c>
      <c r="TXT623" s="2" t="s">
        <v>943</v>
      </c>
      <c r="TXU623" s="2" t="s">
        <v>943</v>
      </c>
      <c r="TXV623" s="2" t="s">
        <v>943</v>
      </c>
      <c r="TXW623" s="2" t="s">
        <v>943</v>
      </c>
      <c r="TXX623" s="2" t="s">
        <v>943</v>
      </c>
      <c r="TXY623" s="2" t="s">
        <v>943</v>
      </c>
      <c r="TXZ623" s="2" t="s">
        <v>943</v>
      </c>
      <c r="TYA623" s="2" t="s">
        <v>943</v>
      </c>
      <c r="TYB623" s="2" t="s">
        <v>943</v>
      </c>
      <c r="TYC623" s="2" t="s">
        <v>943</v>
      </c>
      <c r="TYD623" s="2" t="s">
        <v>943</v>
      </c>
      <c r="TYE623" s="2" t="s">
        <v>943</v>
      </c>
      <c r="TYF623" s="2" t="s">
        <v>943</v>
      </c>
      <c r="TYG623" s="2" t="s">
        <v>943</v>
      </c>
      <c r="TYH623" s="2" t="s">
        <v>943</v>
      </c>
      <c r="TYI623" s="2" t="s">
        <v>943</v>
      </c>
      <c r="TYJ623" s="2" t="s">
        <v>943</v>
      </c>
      <c r="TYK623" s="2" t="s">
        <v>943</v>
      </c>
      <c r="TYL623" s="2" t="s">
        <v>943</v>
      </c>
      <c r="TYM623" s="2" t="s">
        <v>943</v>
      </c>
      <c r="TYN623" s="2" t="s">
        <v>943</v>
      </c>
      <c r="TYO623" s="2" t="s">
        <v>943</v>
      </c>
      <c r="TYP623" s="2" t="s">
        <v>943</v>
      </c>
      <c r="TYQ623" s="2" t="s">
        <v>943</v>
      </c>
      <c r="TYR623" s="2" t="s">
        <v>943</v>
      </c>
      <c r="TYS623" s="2" t="s">
        <v>943</v>
      </c>
      <c r="TYT623" s="2" t="s">
        <v>943</v>
      </c>
      <c r="TYU623" s="2" t="s">
        <v>943</v>
      </c>
      <c r="TYV623" s="2" t="s">
        <v>943</v>
      </c>
      <c r="TYW623" s="2" t="s">
        <v>943</v>
      </c>
      <c r="TYX623" s="2" t="s">
        <v>943</v>
      </c>
      <c r="TYY623" s="2" t="s">
        <v>943</v>
      </c>
      <c r="TYZ623" s="2" t="s">
        <v>943</v>
      </c>
      <c r="TZA623" s="2" t="s">
        <v>943</v>
      </c>
      <c r="TZB623" s="2" t="s">
        <v>943</v>
      </c>
      <c r="TZC623" s="2" t="s">
        <v>943</v>
      </c>
      <c r="TZD623" s="2" t="s">
        <v>943</v>
      </c>
      <c r="TZE623" s="2" t="s">
        <v>943</v>
      </c>
      <c r="TZF623" s="2" t="s">
        <v>943</v>
      </c>
      <c r="TZG623" s="2" t="s">
        <v>943</v>
      </c>
      <c r="TZH623" s="2" t="s">
        <v>943</v>
      </c>
      <c r="TZI623" s="2" t="s">
        <v>943</v>
      </c>
      <c r="TZJ623" s="2" t="s">
        <v>943</v>
      </c>
      <c r="TZK623" s="2" t="s">
        <v>943</v>
      </c>
      <c r="TZL623" s="2" t="s">
        <v>943</v>
      </c>
      <c r="TZM623" s="2" t="s">
        <v>943</v>
      </c>
      <c r="TZN623" s="2" t="s">
        <v>943</v>
      </c>
      <c r="TZO623" s="2" t="s">
        <v>943</v>
      </c>
      <c r="TZP623" s="2" t="s">
        <v>943</v>
      </c>
      <c r="TZQ623" s="2" t="s">
        <v>943</v>
      </c>
      <c r="TZR623" s="2" t="s">
        <v>943</v>
      </c>
      <c r="TZS623" s="2" t="s">
        <v>943</v>
      </c>
      <c r="TZT623" s="2" t="s">
        <v>943</v>
      </c>
      <c r="TZU623" s="2" t="s">
        <v>943</v>
      </c>
      <c r="TZV623" s="2" t="s">
        <v>943</v>
      </c>
      <c r="TZW623" s="2" t="s">
        <v>943</v>
      </c>
      <c r="TZX623" s="2" t="s">
        <v>943</v>
      </c>
      <c r="TZY623" s="2" t="s">
        <v>943</v>
      </c>
      <c r="TZZ623" s="2" t="s">
        <v>943</v>
      </c>
      <c r="UAA623" s="2" t="s">
        <v>943</v>
      </c>
      <c r="UAB623" s="2" t="s">
        <v>943</v>
      </c>
      <c r="UAC623" s="2" t="s">
        <v>943</v>
      </c>
      <c r="UAD623" s="2" t="s">
        <v>943</v>
      </c>
      <c r="UAE623" s="2" t="s">
        <v>943</v>
      </c>
      <c r="UAF623" s="2" t="s">
        <v>943</v>
      </c>
      <c r="UAG623" s="2" t="s">
        <v>943</v>
      </c>
      <c r="UAH623" s="2" t="s">
        <v>943</v>
      </c>
      <c r="UAI623" s="2" t="s">
        <v>943</v>
      </c>
      <c r="UAJ623" s="2" t="s">
        <v>943</v>
      </c>
      <c r="UAK623" s="2" t="s">
        <v>943</v>
      </c>
      <c r="UAL623" s="2" t="s">
        <v>943</v>
      </c>
      <c r="UAM623" s="2" t="s">
        <v>943</v>
      </c>
      <c r="UAN623" s="2" t="s">
        <v>943</v>
      </c>
      <c r="UAO623" s="2" t="s">
        <v>943</v>
      </c>
      <c r="UAP623" s="2" t="s">
        <v>943</v>
      </c>
      <c r="UAQ623" s="2" t="s">
        <v>943</v>
      </c>
      <c r="UAR623" s="2" t="s">
        <v>943</v>
      </c>
      <c r="UAS623" s="2" t="s">
        <v>943</v>
      </c>
      <c r="UAT623" s="2" t="s">
        <v>943</v>
      </c>
      <c r="UAU623" s="2" t="s">
        <v>943</v>
      </c>
      <c r="UAV623" s="2" t="s">
        <v>943</v>
      </c>
      <c r="UAW623" s="2" t="s">
        <v>943</v>
      </c>
      <c r="UAX623" s="2" t="s">
        <v>943</v>
      </c>
      <c r="UAY623" s="2" t="s">
        <v>943</v>
      </c>
      <c r="UAZ623" s="2" t="s">
        <v>943</v>
      </c>
      <c r="UBA623" s="2" t="s">
        <v>943</v>
      </c>
      <c r="UBB623" s="2" t="s">
        <v>943</v>
      </c>
      <c r="UBC623" s="2" t="s">
        <v>943</v>
      </c>
      <c r="UBD623" s="2" t="s">
        <v>943</v>
      </c>
      <c r="UBE623" s="2" t="s">
        <v>943</v>
      </c>
      <c r="UBF623" s="2" t="s">
        <v>943</v>
      </c>
      <c r="UBG623" s="2" t="s">
        <v>943</v>
      </c>
      <c r="UBH623" s="2" t="s">
        <v>943</v>
      </c>
      <c r="UBI623" s="2" t="s">
        <v>943</v>
      </c>
      <c r="UBJ623" s="2" t="s">
        <v>943</v>
      </c>
      <c r="UBK623" s="2" t="s">
        <v>943</v>
      </c>
      <c r="UBL623" s="2" t="s">
        <v>943</v>
      </c>
      <c r="UBM623" s="2" t="s">
        <v>943</v>
      </c>
      <c r="UBN623" s="2" t="s">
        <v>943</v>
      </c>
      <c r="UBO623" s="2" t="s">
        <v>943</v>
      </c>
      <c r="UBP623" s="2" t="s">
        <v>943</v>
      </c>
      <c r="UBQ623" s="2" t="s">
        <v>943</v>
      </c>
      <c r="UBR623" s="2" t="s">
        <v>943</v>
      </c>
      <c r="UBS623" s="2" t="s">
        <v>943</v>
      </c>
      <c r="UBT623" s="2" t="s">
        <v>943</v>
      </c>
      <c r="UBU623" s="2" t="s">
        <v>943</v>
      </c>
      <c r="UBV623" s="2" t="s">
        <v>943</v>
      </c>
      <c r="UBW623" s="2" t="s">
        <v>943</v>
      </c>
      <c r="UBX623" s="2" t="s">
        <v>943</v>
      </c>
      <c r="UBY623" s="2" t="s">
        <v>943</v>
      </c>
      <c r="UBZ623" s="2" t="s">
        <v>943</v>
      </c>
      <c r="UCA623" s="2" t="s">
        <v>943</v>
      </c>
      <c r="UCB623" s="2" t="s">
        <v>943</v>
      </c>
      <c r="UCC623" s="2" t="s">
        <v>943</v>
      </c>
      <c r="UCD623" s="2" t="s">
        <v>943</v>
      </c>
      <c r="UCE623" s="2" t="s">
        <v>943</v>
      </c>
      <c r="UCF623" s="2" t="s">
        <v>943</v>
      </c>
      <c r="UCG623" s="2" t="s">
        <v>943</v>
      </c>
      <c r="UCH623" s="2" t="s">
        <v>943</v>
      </c>
      <c r="UCI623" s="2" t="s">
        <v>943</v>
      </c>
      <c r="UCJ623" s="2" t="s">
        <v>943</v>
      </c>
      <c r="UCK623" s="2" t="s">
        <v>943</v>
      </c>
      <c r="UCL623" s="2" t="s">
        <v>943</v>
      </c>
      <c r="UCM623" s="2" t="s">
        <v>943</v>
      </c>
      <c r="UCN623" s="2" t="s">
        <v>943</v>
      </c>
      <c r="UCO623" s="2" t="s">
        <v>943</v>
      </c>
      <c r="UCP623" s="2" t="s">
        <v>943</v>
      </c>
      <c r="UCQ623" s="2" t="s">
        <v>943</v>
      </c>
      <c r="UCR623" s="2" t="s">
        <v>943</v>
      </c>
      <c r="UCS623" s="2" t="s">
        <v>943</v>
      </c>
      <c r="UCT623" s="2" t="s">
        <v>943</v>
      </c>
      <c r="UCU623" s="2" t="s">
        <v>943</v>
      </c>
      <c r="UCV623" s="2" t="s">
        <v>943</v>
      </c>
      <c r="UCW623" s="2" t="s">
        <v>943</v>
      </c>
      <c r="UCX623" s="2" t="s">
        <v>943</v>
      </c>
      <c r="UCY623" s="2" t="s">
        <v>943</v>
      </c>
      <c r="UCZ623" s="2" t="s">
        <v>943</v>
      </c>
      <c r="UDA623" s="2" t="s">
        <v>943</v>
      </c>
      <c r="UDB623" s="2" t="s">
        <v>943</v>
      </c>
      <c r="UDC623" s="2" t="s">
        <v>943</v>
      </c>
      <c r="UDD623" s="2" t="s">
        <v>943</v>
      </c>
      <c r="UDE623" s="2" t="s">
        <v>943</v>
      </c>
      <c r="UDF623" s="2" t="s">
        <v>943</v>
      </c>
      <c r="UDG623" s="2" t="s">
        <v>943</v>
      </c>
      <c r="UDH623" s="2" t="s">
        <v>943</v>
      </c>
      <c r="UDI623" s="2" t="s">
        <v>943</v>
      </c>
      <c r="UDJ623" s="2" t="s">
        <v>943</v>
      </c>
      <c r="UDK623" s="2" t="s">
        <v>943</v>
      </c>
      <c r="UDL623" s="2" t="s">
        <v>943</v>
      </c>
      <c r="UDM623" s="2" t="s">
        <v>943</v>
      </c>
      <c r="UDN623" s="2" t="s">
        <v>943</v>
      </c>
      <c r="UDO623" s="2" t="s">
        <v>943</v>
      </c>
      <c r="UDP623" s="2" t="s">
        <v>943</v>
      </c>
      <c r="UDQ623" s="2" t="s">
        <v>943</v>
      </c>
      <c r="UDR623" s="2" t="s">
        <v>943</v>
      </c>
      <c r="UDS623" s="2" t="s">
        <v>943</v>
      </c>
      <c r="UDT623" s="2" t="s">
        <v>943</v>
      </c>
      <c r="UDU623" s="2" t="s">
        <v>943</v>
      </c>
      <c r="UDV623" s="2" t="s">
        <v>943</v>
      </c>
      <c r="UDW623" s="2" t="s">
        <v>943</v>
      </c>
      <c r="UDX623" s="2" t="s">
        <v>943</v>
      </c>
      <c r="UDY623" s="2" t="s">
        <v>943</v>
      </c>
      <c r="UDZ623" s="2" t="s">
        <v>943</v>
      </c>
      <c r="UEA623" s="2" t="s">
        <v>943</v>
      </c>
      <c r="UEB623" s="2" t="s">
        <v>943</v>
      </c>
      <c r="UEC623" s="2" t="s">
        <v>943</v>
      </c>
      <c r="UED623" s="2" t="s">
        <v>943</v>
      </c>
      <c r="UEE623" s="2" t="s">
        <v>943</v>
      </c>
      <c r="UEF623" s="2" t="s">
        <v>943</v>
      </c>
      <c r="UEG623" s="2" t="s">
        <v>943</v>
      </c>
      <c r="UEH623" s="2" t="s">
        <v>943</v>
      </c>
      <c r="UEI623" s="2" t="s">
        <v>943</v>
      </c>
      <c r="UEJ623" s="2" t="s">
        <v>943</v>
      </c>
      <c r="UEK623" s="2" t="s">
        <v>943</v>
      </c>
      <c r="UEL623" s="2" t="s">
        <v>943</v>
      </c>
      <c r="UEM623" s="2" t="s">
        <v>943</v>
      </c>
      <c r="UEN623" s="2" t="s">
        <v>943</v>
      </c>
      <c r="UEO623" s="2" t="s">
        <v>943</v>
      </c>
      <c r="UEP623" s="2" t="s">
        <v>943</v>
      </c>
      <c r="UEQ623" s="2" t="s">
        <v>943</v>
      </c>
      <c r="UER623" s="2" t="s">
        <v>943</v>
      </c>
      <c r="UES623" s="2" t="s">
        <v>943</v>
      </c>
      <c r="UET623" s="2" t="s">
        <v>943</v>
      </c>
      <c r="UEU623" s="2" t="s">
        <v>943</v>
      </c>
      <c r="UEV623" s="2" t="s">
        <v>943</v>
      </c>
      <c r="UEW623" s="2" t="s">
        <v>943</v>
      </c>
      <c r="UEX623" s="2" t="s">
        <v>943</v>
      </c>
      <c r="UEY623" s="2" t="s">
        <v>943</v>
      </c>
      <c r="UEZ623" s="2" t="s">
        <v>943</v>
      </c>
      <c r="UFA623" s="2" t="s">
        <v>943</v>
      </c>
      <c r="UFB623" s="2" t="s">
        <v>943</v>
      </c>
      <c r="UFC623" s="2" t="s">
        <v>943</v>
      </c>
      <c r="UFD623" s="2" t="s">
        <v>943</v>
      </c>
      <c r="UFE623" s="2" t="s">
        <v>943</v>
      </c>
      <c r="UFF623" s="2" t="s">
        <v>943</v>
      </c>
      <c r="UFG623" s="2" t="s">
        <v>943</v>
      </c>
      <c r="UFH623" s="2" t="s">
        <v>943</v>
      </c>
      <c r="UFI623" s="2" t="s">
        <v>943</v>
      </c>
      <c r="UFJ623" s="2" t="s">
        <v>943</v>
      </c>
      <c r="UFK623" s="2" t="s">
        <v>943</v>
      </c>
      <c r="UFL623" s="2" t="s">
        <v>943</v>
      </c>
      <c r="UFM623" s="2" t="s">
        <v>943</v>
      </c>
      <c r="UFN623" s="2" t="s">
        <v>943</v>
      </c>
      <c r="UFO623" s="2" t="s">
        <v>943</v>
      </c>
      <c r="UFP623" s="2" t="s">
        <v>943</v>
      </c>
      <c r="UFQ623" s="2" t="s">
        <v>943</v>
      </c>
      <c r="UFR623" s="2" t="s">
        <v>943</v>
      </c>
      <c r="UFS623" s="2" t="s">
        <v>943</v>
      </c>
      <c r="UFT623" s="2" t="s">
        <v>943</v>
      </c>
      <c r="UFU623" s="2" t="s">
        <v>943</v>
      </c>
      <c r="UFV623" s="2" t="s">
        <v>943</v>
      </c>
      <c r="UFW623" s="2" t="s">
        <v>943</v>
      </c>
      <c r="UFX623" s="2" t="s">
        <v>943</v>
      </c>
      <c r="UFY623" s="2" t="s">
        <v>943</v>
      </c>
      <c r="UFZ623" s="2" t="s">
        <v>943</v>
      </c>
      <c r="UGA623" s="2" t="s">
        <v>943</v>
      </c>
      <c r="UGB623" s="2" t="s">
        <v>943</v>
      </c>
      <c r="UGC623" s="2" t="s">
        <v>943</v>
      </c>
      <c r="UGD623" s="2" t="s">
        <v>943</v>
      </c>
      <c r="UGE623" s="2" t="s">
        <v>943</v>
      </c>
      <c r="UGF623" s="2" t="s">
        <v>943</v>
      </c>
      <c r="UGG623" s="2" t="s">
        <v>943</v>
      </c>
      <c r="UGH623" s="2" t="s">
        <v>943</v>
      </c>
      <c r="UGI623" s="2" t="s">
        <v>943</v>
      </c>
      <c r="UGJ623" s="2" t="s">
        <v>943</v>
      </c>
      <c r="UGK623" s="2" t="s">
        <v>943</v>
      </c>
      <c r="UGL623" s="2" t="s">
        <v>943</v>
      </c>
      <c r="UGM623" s="2" t="s">
        <v>943</v>
      </c>
      <c r="UGN623" s="2" t="s">
        <v>943</v>
      </c>
      <c r="UGO623" s="2" t="s">
        <v>943</v>
      </c>
      <c r="UGP623" s="2" t="s">
        <v>943</v>
      </c>
      <c r="UGQ623" s="2" t="s">
        <v>943</v>
      </c>
      <c r="UGR623" s="2" t="s">
        <v>943</v>
      </c>
      <c r="UGS623" s="2" t="s">
        <v>943</v>
      </c>
      <c r="UGT623" s="2" t="s">
        <v>943</v>
      </c>
      <c r="UGU623" s="2" t="s">
        <v>943</v>
      </c>
      <c r="UGV623" s="2" t="s">
        <v>943</v>
      </c>
      <c r="UGW623" s="2" t="s">
        <v>943</v>
      </c>
      <c r="UGX623" s="2" t="s">
        <v>943</v>
      </c>
      <c r="UGY623" s="2" t="s">
        <v>943</v>
      </c>
      <c r="UGZ623" s="2" t="s">
        <v>943</v>
      </c>
      <c r="UHA623" s="2" t="s">
        <v>943</v>
      </c>
      <c r="UHB623" s="2" t="s">
        <v>943</v>
      </c>
      <c r="UHC623" s="2" t="s">
        <v>943</v>
      </c>
      <c r="UHD623" s="2" t="s">
        <v>943</v>
      </c>
      <c r="UHE623" s="2" t="s">
        <v>943</v>
      </c>
      <c r="UHF623" s="2" t="s">
        <v>943</v>
      </c>
      <c r="UHG623" s="2" t="s">
        <v>943</v>
      </c>
      <c r="UHH623" s="2" t="s">
        <v>943</v>
      </c>
      <c r="UHI623" s="2" t="s">
        <v>943</v>
      </c>
      <c r="UHJ623" s="2" t="s">
        <v>943</v>
      </c>
      <c r="UHK623" s="2" t="s">
        <v>943</v>
      </c>
      <c r="UHL623" s="2" t="s">
        <v>943</v>
      </c>
      <c r="UHM623" s="2" t="s">
        <v>943</v>
      </c>
      <c r="UHN623" s="2" t="s">
        <v>943</v>
      </c>
      <c r="UHO623" s="2" t="s">
        <v>943</v>
      </c>
      <c r="UHP623" s="2" t="s">
        <v>943</v>
      </c>
      <c r="UHQ623" s="2" t="s">
        <v>943</v>
      </c>
      <c r="UHR623" s="2" t="s">
        <v>943</v>
      </c>
      <c r="UHS623" s="2" t="s">
        <v>943</v>
      </c>
      <c r="UHT623" s="2" t="s">
        <v>943</v>
      </c>
      <c r="UHU623" s="2" t="s">
        <v>943</v>
      </c>
      <c r="UHV623" s="2" t="s">
        <v>943</v>
      </c>
      <c r="UHW623" s="2" t="s">
        <v>943</v>
      </c>
      <c r="UHX623" s="2" t="s">
        <v>943</v>
      </c>
      <c r="UHY623" s="2" t="s">
        <v>943</v>
      </c>
      <c r="UHZ623" s="2" t="s">
        <v>943</v>
      </c>
      <c r="UIA623" s="2" t="s">
        <v>943</v>
      </c>
      <c r="UIB623" s="2" t="s">
        <v>943</v>
      </c>
      <c r="UIC623" s="2" t="s">
        <v>943</v>
      </c>
      <c r="UID623" s="2" t="s">
        <v>943</v>
      </c>
      <c r="UIE623" s="2" t="s">
        <v>943</v>
      </c>
      <c r="UIF623" s="2" t="s">
        <v>943</v>
      </c>
      <c r="UIG623" s="2" t="s">
        <v>943</v>
      </c>
      <c r="UIH623" s="2" t="s">
        <v>943</v>
      </c>
      <c r="UII623" s="2" t="s">
        <v>943</v>
      </c>
      <c r="UIJ623" s="2" t="s">
        <v>943</v>
      </c>
      <c r="UIK623" s="2" t="s">
        <v>943</v>
      </c>
      <c r="UIL623" s="2" t="s">
        <v>943</v>
      </c>
      <c r="UIM623" s="2" t="s">
        <v>943</v>
      </c>
      <c r="UIN623" s="2" t="s">
        <v>943</v>
      </c>
      <c r="UIO623" s="2" t="s">
        <v>943</v>
      </c>
      <c r="UIP623" s="2" t="s">
        <v>943</v>
      </c>
      <c r="UIQ623" s="2" t="s">
        <v>943</v>
      </c>
      <c r="UIR623" s="2" t="s">
        <v>943</v>
      </c>
      <c r="UIS623" s="2" t="s">
        <v>943</v>
      </c>
      <c r="UIT623" s="2" t="s">
        <v>943</v>
      </c>
      <c r="UIU623" s="2" t="s">
        <v>943</v>
      </c>
      <c r="UIV623" s="2" t="s">
        <v>943</v>
      </c>
      <c r="UIW623" s="2" t="s">
        <v>943</v>
      </c>
      <c r="UIX623" s="2" t="s">
        <v>943</v>
      </c>
      <c r="UIY623" s="2" t="s">
        <v>943</v>
      </c>
      <c r="UIZ623" s="2" t="s">
        <v>943</v>
      </c>
      <c r="UJA623" s="2" t="s">
        <v>943</v>
      </c>
      <c r="UJB623" s="2" t="s">
        <v>943</v>
      </c>
      <c r="UJC623" s="2" t="s">
        <v>943</v>
      </c>
      <c r="UJD623" s="2" t="s">
        <v>943</v>
      </c>
      <c r="UJE623" s="2" t="s">
        <v>943</v>
      </c>
      <c r="UJF623" s="2" t="s">
        <v>943</v>
      </c>
      <c r="UJG623" s="2" t="s">
        <v>943</v>
      </c>
      <c r="UJH623" s="2" t="s">
        <v>943</v>
      </c>
      <c r="UJI623" s="2" t="s">
        <v>943</v>
      </c>
      <c r="UJJ623" s="2" t="s">
        <v>943</v>
      </c>
      <c r="UJK623" s="2" t="s">
        <v>943</v>
      </c>
      <c r="UJL623" s="2" t="s">
        <v>943</v>
      </c>
      <c r="UJM623" s="2" t="s">
        <v>943</v>
      </c>
      <c r="UJN623" s="2" t="s">
        <v>943</v>
      </c>
      <c r="UJO623" s="2" t="s">
        <v>943</v>
      </c>
      <c r="UJP623" s="2" t="s">
        <v>943</v>
      </c>
      <c r="UJQ623" s="2" t="s">
        <v>943</v>
      </c>
      <c r="UJR623" s="2" t="s">
        <v>943</v>
      </c>
      <c r="UJS623" s="2" t="s">
        <v>943</v>
      </c>
      <c r="UJT623" s="2" t="s">
        <v>943</v>
      </c>
      <c r="UJU623" s="2" t="s">
        <v>943</v>
      </c>
      <c r="UJV623" s="2" t="s">
        <v>943</v>
      </c>
      <c r="UJW623" s="2" t="s">
        <v>943</v>
      </c>
      <c r="UJX623" s="2" t="s">
        <v>943</v>
      </c>
      <c r="UJY623" s="2" t="s">
        <v>943</v>
      </c>
      <c r="UJZ623" s="2" t="s">
        <v>943</v>
      </c>
      <c r="UKA623" s="2" t="s">
        <v>943</v>
      </c>
      <c r="UKB623" s="2" t="s">
        <v>943</v>
      </c>
      <c r="UKC623" s="2" t="s">
        <v>943</v>
      </c>
      <c r="UKD623" s="2" t="s">
        <v>943</v>
      </c>
      <c r="UKE623" s="2" t="s">
        <v>943</v>
      </c>
      <c r="UKF623" s="2" t="s">
        <v>943</v>
      </c>
      <c r="UKG623" s="2" t="s">
        <v>943</v>
      </c>
      <c r="UKH623" s="2" t="s">
        <v>943</v>
      </c>
      <c r="UKI623" s="2" t="s">
        <v>943</v>
      </c>
      <c r="UKJ623" s="2" t="s">
        <v>943</v>
      </c>
      <c r="UKK623" s="2" t="s">
        <v>943</v>
      </c>
      <c r="UKL623" s="2" t="s">
        <v>943</v>
      </c>
      <c r="UKM623" s="2" t="s">
        <v>943</v>
      </c>
      <c r="UKN623" s="2" t="s">
        <v>943</v>
      </c>
      <c r="UKO623" s="2" t="s">
        <v>943</v>
      </c>
      <c r="UKP623" s="2" t="s">
        <v>943</v>
      </c>
      <c r="UKQ623" s="2" t="s">
        <v>943</v>
      </c>
      <c r="UKR623" s="2" t="s">
        <v>943</v>
      </c>
      <c r="UKS623" s="2" t="s">
        <v>943</v>
      </c>
      <c r="UKT623" s="2" t="s">
        <v>943</v>
      </c>
      <c r="UKU623" s="2" t="s">
        <v>943</v>
      </c>
      <c r="UKV623" s="2" t="s">
        <v>943</v>
      </c>
      <c r="UKW623" s="2" t="s">
        <v>943</v>
      </c>
      <c r="UKX623" s="2" t="s">
        <v>943</v>
      </c>
      <c r="UKY623" s="2" t="s">
        <v>943</v>
      </c>
      <c r="UKZ623" s="2" t="s">
        <v>943</v>
      </c>
      <c r="ULA623" s="2" t="s">
        <v>943</v>
      </c>
      <c r="ULB623" s="2" t="s">
        <v>943</v>
      </c>
      <c r="ULC623" s="2" t="s">
        <v>943</v>
      </c>
      <c r="ULD623" s="2" t="s">
        <v>943</v>
      </c>
      <c r="ULE623" s="2" t="s">
        <v>943</v>
      </c>
      <c r="ULF623" s="2" t="s">
        <v>943</v>
      </c>
      <c r="ULG623" s="2" t="s">
        <v>943</v>
      </c>
      <c r="ULH623" s="2" t="s">
        <v>943</v>
      </c>
      <c r="ULI623" s="2" t="s">
        <v>943</v>
      </c>
      <c r="ULJ623" s="2" t="s">
        <v>943</v>
      </c>
      <c r="ULK623" s="2" t="s">
        <v>943</v>
      </c>
      <c r="ULL623" s="2" t="s">
        <v>943</v>
      </c>
      <c r="ULM623" s="2" t="s">
        <v>943</v>
      </c>
      <c r="ULN623" s="2" t="s">
        <v>943</v>
      </c>
      <c r="ULO623" s="2" t="s">
        <v>943</v>
      </c>
      <c r="ULP623" s="2" t="s">
        <v>943</v>
      </c>
      <c r="ULQ623" s="2" t="s">
        <v>943</v>
      </c>
      <c r="ULR623" s="2" t="s">
        <v>943</v>
      </c>
      <c r="ULS623" s="2" t="s">
        <v>943</v>
      </c>
      <c r="ULT623" s="2" t="s">
        <v>943</v>
      </c>
      <c r="ULU623" s="2" t="s">
        <v>943</v>
      </c>
      <c r="ULV623" s="2" t="s">
        <v>943</v>
      </c>
      <c r="ULW623" s="2" t="s">
        <v>943</v>
      </c>
      <c r="ULX623" s="2" t="s">
        <v>943</v>
      </c>
      <c r="ULY623" s="2" t="s">
        <v>943</v>
      </c>
      <c r="ULZ623" s="2" t="s">
        <v>943</v>
      </c>
      <c r="UMA623" s="2" t="s">
        <v>943</v>
      </c>
      <c r="UMB623" s="2" t="s">
        <v>943</v>
      </c>
      <c r="UMC623" s="2" t="s">
        <v>943</v>
      </c>
      <c r="UMD623" s="2" t="s">
        <v>943</v>
      </c>
      <c r="UME623" s="2" t="s">
        <v>943</v>
      </c>
      <c r="UMF623" s="2" t="s">
        <v>943</v>
      </c>
      <c r="UMG623" s="2" t="s">
        <v>943</v>
      </c>
      <c r="UMH623" s="2" t="s">
        <v>943</v>
      </c>
      <c r="UMI623" s="2" t="s">
        <v>943</v>
      </c>
      <c r="UMJ623" s="2" t="s">
        <v>943</v>
      </c>
      <c r="UMK623" s="2" t="s">
        <v>943</v>
      </c>
      <c r="UML623" s="2" t="s">
        <v>943</v>
      </c>
      <c r="UMM623" s="2" t="s">
        <v>943</v>
      </c>
      <c r="UMN623" s="2" t="s">
        <v>943</v>
      </c>
      <c r="UMO623" s="2" t="s">
        <v>943</v>
      </c>
      <c r="UMP623" s="2" t="s">
        <v>943</v>
      </c>
      <c r="UMQ623" s="2" t="s">
        <v>943</v>
      </c>
      <c r="UMR623" s="2" t="s">
        <v>943</v>
      </c>
      <c r="UMS623" s="2" t="s">
        <v>943</v>
      </c>
      <c r="UMT623" s="2" t="s">
        <v>943</v>
      </c>
      <c r="UMU623" s="2" t="s">
        <v>943</v>
      </c>
      <c r="UMV623" s="2" t="s">
        <v>943</v>
      </c>
      <c r="UMW623" s="2" t="s">
        <v>943</v>
      </c>
      <c r="UMX623" s="2" t="s">
        <v>943</v>
      </c>
      <c r="UMY623" s="2" t="s">
        <v>943</v>
      </c>
      <c r="UMZ623" s="2" t="s">
        <v>943</v>
      </c>
      <c r="UNA623" s="2" t="s">
        <v>943</v>
      </c>
      <c r="UNB623" s="2" t="s">
        <v>943</v>
      </c>
      <c r="UNC623" s="2" t="s">
        <v>943</v>
      </c>
      <c r="UND623" s="2" t="s">
        <v>943</v>
      </c>
      <c r="UNE623" s="2" t="s">
        <v>943</v>
      </c>
      <c r="UNF623" s="2" t="s">
        <v>943</v>
      </c>
      <c r="UNG623" s="2" t="s">
        <v>943</v>
      </c>
      <c r="UNH623" s="2" t="s">
        <v>943</v>
      </c>
      <c r="UNI623" s="2" t="s">
        <v>943</v>
      </c>
      <c r="UNJ623" s="2" t="s">
        <v>943</v>
      </c>
      <c r="UNK623" s="2" t="s">
        <v>943</v>
      </c>
      <c r="UNL623" s="2" t="s">
        <v>943</v>
      </c>
      <c r="UNM623" s="2" t="s">
        <v>943</v>
      </c>
      <c r="UNN623" s="2" t="s">
        <v>943</v>
      </c>
      <c r="UNO623" s="2" t="s">
        <v>943</v>
      </c>
      <c r="UNP623" s="2" t="s">
        <v>943</v>
      </c>
      <c r="UNQ623" s="2" t="s">
        <v>943</v>
      </c>
      <c r="UNR623" s="2" t="s">
        <v>943</v>
      </c>
      <c r="UNS623" s="2" t="s">
        <v>943</v>
      </c>
      <c r="UNT623" s="2" t="s">
        <v>943</v>
      </c>
      <c r="UNU623" s="2" t="s">
        <v>943</v>
      </c>
      <c r="UNV623" s="2" t="s">
        <v>943</v>
      </c>
      <c r="UNW623" s="2" t="s">
        <v>943</v>
      </c>
      <c r="UNX623" s="2" t="s">
        <v>943</v>
      </c>
      <c r="UNY623" s="2" t="s">
        <v>943</v>
      </c>
      <c r="UNZ623" s="2" t="s">
        <v>943</v>
      </c>
      <c r="UOA623" s="2" t="s">
        <v>943</v>
      </c>
      <c r="UOB623" s="2" t="s">
        <v>943</v>
      </c>
      <c r="UOC623" s="2" t="s">
        <v>943</v>
      </c>
      <c r="UOD623" s="2" t="s">
        <v>943</v>
      </c>
      <c r="UOE623" s="2" t="s">
        <v>943</v>
      </c>
      <c r="UOF623" s="2" t="s">
        <v>943</v>
      </c>
      <c r="UOG623" s="2" t="s">
        <v>943</v>
      </c>
      <c r="UOH623" s="2" t="s">
        <v>943</v>
      </c>
      <c r="UOI623" s="2" t="s">
        <v>943</v>
      </c>
      <c r="UOJ623" s="2" t="s">
        <v>943</v>
      </c>
      <c r="UOK623" s="2" t="s">
        <v>943</v>
      </c>
      <c r="UOL623" s="2" t="s">
        <v>943</v>
      </c>
      <c r="UOM623" s="2" t="s">
        <v>943</v>
      </c>
      <c r="UON623" s="2" t="s">
        <v>943</v>
      </c>
      <c r="UOO623" s="2" t="s">
        <v>943</v>
      </c>
      <c r="UOP623" s="2" t="s">
        <v>943</v>
      </c>
      <c r="UOQ623" s="2" t="s">
        <v>943</v>
      </c>
      <c r="UOR623" s="2" t="s">
        <v>943</v>
      </c>
      <c r="UOS623" s="2" t="s">
        <v>943</v>
      </c>
      <c r="UOT623" s="2" t="s">
        <v>943</v>
      </c>
      <c r="UOU623" s="2" t="s">
        <v>943</v>
      </c>
      <c r="UOV623" s="2" t="s">
        <v>943</v>
      </c>
      <c r="UOW623" s="2" t="s">
        <v>943</v>
      </c>
      <c r="UOX623" s="2" t="s">
        <v>943</v>
      </c>
      <c r="UOY623" s="2" t="s">
        <v>943</v>
      </c>
      <c r="UOZ623" s="2" t="s">
        <v>943</v>
      </c>
      <c r="UPA623" s="2" t="s">
        <v>943</v>
      </c>
      <c r="UPB623" s="2" t="s">
        <v>943</v>
      </c>
      <c r="UPC623" s="2" t="s">
        <v>943</v>
      </c>
      <c r="UPD623" s="2" t="s">
        <v>943</v>
      </c>
      <c r="UPE623" s="2" t="s">
        <v>943</v>
      </c>
      <c r="UPF623" s="2" t="s">
        <v>943</v>
      </c>
      <c r="UPG623" s="2" t="s">
        <v>943</v>
      </c>
      <c r="UPH623" s="2" t="s">
        <v>943</v>
      </c>
      <c r="UPI623" s="2" t="s">
        <v>943</v>
      </c>
      <c r="UPJ623" s="2" t="s">
        <v>943</v>
      </c>
      <c r="UPK623" s="2" t="s">
        <v>943</v>
      </c>
      <c r="UPL623" s="2" t="s">
        <v>943</v>
      </c>
      <c r="UPM623" s="2" t="s">
        <v>943</v>
      </c>
      <c r="UPN623" s="2" t="s">
        <v>943</v>
      </c>
      <c r="UPO623" s="2" t="s">
        <v>943</v>
      </c>
      <c r="UPP623" s="2" t="s">
        <v>943</v>
      </c>
      <c r="UPQ623" s="2" t="s">
        <v>943</v>
      </c>
      <c r="UPR623" s="2" t="s">
        <v>943</v>
      </c>
      <c r="UPS623" s="2" t="s">
        <v>943</v>
      </c>
      <c r="UPT623" s="2" t="s">
        <v>943</v>
      </c>
      <c r="UPU623" s="2" t="s">
        <v>943</v>
      </c>
      <c r="UPV623" s="2" t="s">
        <v>943</v>
      </c>
      <c r="UPW623" s="2" t="s">
        <v>943</v>
      </c>
      <c r="UPX623" s="2" t="s">
        <v>943</v>
      </c>
      <c r="UPY623" s="2" t="s">
        <v>943</v>
      </c>
      <c r="UPZ623" s="2" t="s">
        <v>943</v>
      </c>
      <c r="UQA623" s="2" t="s">
        <v>943</v>
      </c>
      <c r="UQB623" s="2" t="s">
        <v>943</v>
      </c>
      <c r="UQC623" s="2" t="s">
        <v>943</v>
      </c>
      <c r="UQD623" s="2" t="s">
        <v>943</v>
      </c>
      <c r="UQE623" s="2" t="s">
        <v>943</v>
      </c>
      <c r="UQF623" s="2" t="s">
        <v>943</v>
      </c>
      <c r="UQG623" s="2" t="s">
        <v>943</v>
      </c>
      <c r="UQH623" s="2" t="s">
        <v>943</v>
      </c>
      <c r="UQI623" s="2" t="s">
        <v>943</v>
      </c>
      <c r="UQJ623" s="2" t="s">
        <v>943</v>
      </c>
      <c r="UQK623" s="2" t="s">
        <v>943</v>
      </c>
      <c r="UQL623" s="2" t="s">
        <v>943</v>
      </c>
      <c r="UQM623" s="2" t="s">
        <v>943</v>
      </c>
      <c r="UQN623" s="2" t="s">
        <v>943</v>
      </c>
      <c r="UQO623" s="2" t="s">
        <v>943</v>
      </c>
      <c r="UQP623" s="2" t="s">
        <v>943</v>
      </c>
      <c r="UQQ623" s="2" t="s">
        <v>943</v>
      </c>
      <c r="UQR623" s="2" t="s">
        <v>943</v>
      </c>
      <c r="UQS623" s="2" t="s">
        <v>943</v>
      </c>
      <c r="UQT623" s="2" t="s">
        <v>943</v>
      </c>
      <c r="UQU623" s="2" t="s">
        <v>943</v>
      </c>
      <c r="UQV623" s="2" t="s">
        <v>943</v>
      </c>
      <c r="UQW623" s="2" t="s">
        <v>943</v>
      </c>
      <c r="UQX623" s="2" t="s">
        <v>943</v>
      </c>
      <c r="UQY623" s="2" t="s">
        <v>943</v>
      </c>
      <c r="UQZ623" s="2" t="s">
        <v>943</v>
      </c>
      <c r="URA623" s="2" t="s">
        <v>943</v>
      </c>
      <c r="URB623" s="2" t="s">
        <v>943</v>
      </c>
      <c r="URC623" s="2" t="s">
        <v>943</v>
      </c>
      <c r="URD623" s="2" t="s">
        <v>943</v>
      </c>
      <c r="URE623" s="2" t="s">
        <v>943</v>
      </c>
      <c r="URF623" s="2" t="s">
        <v>943</v>
      </c>
      <c r="URG623" s="2" t="s">
        <v>943</v>
      </c>
      <c r="URH623" s="2" t="s">
        <v>943</v>
      </c>
      <c r="URI623" s="2" t="s">
        <v>943</v>
      </c>
      <c r="URJ623" s="2" t="s">
        <v>943</v>
      </c>
      <c r="URK623" s="2" t="s">
        <v>943</v>
      </c>
      <c r="URL623" s="2" t="s">
        <v>943</v>
      </c>
      <c r="URM623" s="2" t="s">
        <v>943</v>
      </c>
      <c r="URN623" s="2" t="s">
        <v>943</v>
      </c>
      <c r="URO623" s="2" t="s">
        <v>943</v>
      </c>
      <c r="URP623" s="2" t="s">
        <v>943</v>
      </c>
      <c r="URQ623" s="2" t="s">
        <v>943</v>
      </c>
      <c r="URR623" s="2" t="s">
        <v>943</v>
      </c>
      <c r="URS623" s="2" t="s">
        <v>943</v>
      </c>
      <c r="URT623" s="2" t="s">
        <v>943</v>
      </c>
      <c r="URU623" s="2" t="s">
        <v>943</v>
      </c>
      <c r="URV623" s="2" t="s">
        <v>943</v>
      </c>
      <c r="URW623" s="2" t="s">
        <v>943</v>
      </c>
      <c r="URX623" s="2" t="s">
        <v>943</v>
      </c>
      <c r="URY623" s="2" t="s">
        <v>943</v>
      </c>
      <c r="URZ623" s="2" t="s">
        <v>943</v>
      </c>
      <c r="USA623" s="2" t="s">
        <v>943</v>
      </c>
      <c r="USB623" s="2" t="s">
        <v>943</v>
      </c>
      <c r="USC623" s="2" t="s">
        <v>943</v>
      </c>
      <c r="USD623" s="2" t="s">
        <v>943</v>
      </c>
      <c r="USE623" s="2" t="s">
        <v>943</v>
      </c>
      <c r="USF623" s="2" t="s">
        <v>943</v>
      </c>
      <c r="USG623" s="2" t="s">
        <v>943</v>
      </c>
      <c r="USH623" s="2" t="s">
        <v>943</v>
      </c>
      <c r="USI623" s="2" t="s">
        <v>943</v>
      </c>
      <c r="USJ623" s="2" t="s">
        <v>943</v>
      </c>
      <c r="USK623" s="2" t="s">
        <v>943</v>
      </c>
      <c r="USL623" s="2" t="s">
        <v>943</v>
      </c>
      <c r="USM623" s="2" t="s">
        <v>943</v>
      </c>
      <c r="USN623" s="2" t="s">
        <v>943</v>
      </c>
      <c r="USO623" s="2" t="s">
        <v>943</v>
      </c>
      <c r="USP623" s="2" t="s">
        <v>943</v>
      </c>
      <c r="USQ623" s="2" t="s">
        <v>943</v>
      </c>
      <c r="USR623" s="2" t="s">
        <v>943</v>
      </c>
      <c r="USS623" s="2" t="s">
        <v>943</v>
      </c>
      <c r="UST623" s="2" t="s">
        <v>943</v>
      </c>
      <c r="USU623" s="2" t="s">
        <v>943</v>
      </c>
      <c r="USV623" s="2" t="s">
        <v>943</v>
      </c>
      <c r="USW623" s="2" t="s">
        <v>943</v>
      </c>
      <c r="USX623" s="2" t="s">
        <v>943</v>
      </c>
      <c r="USY623" s="2" t="s">
        <v>943</v>
      </c>
      <c r="USZ623" s="2" t="s">
        <v>943</v>
      </c>
      <c r="UTA623" s="2" t="s">
        <v>943</v>
      </c>
      <c r="UTB623" s="2" t="s">
        <v>943</v>
      </c>
      <c r="UTC623" s="2" t="s">
        <v>943</v>
      </c>
      <c r="UTD623" s="2" t="s">
        <v>943</v>
      </c>
      <c r="UTE623" s="2" t="s">
        <v>943</v>
      </c>
      <c r="UTF623" s="2" t="s">
        <v>943</v>
      </c>
      <c r="UTG623" s="2" t="s">
        <v>943</v>
      </c>
      <c r="UTH623" s="2" t="s">
        <v>943</v>
      </c>
      <c r="UTI623" s="2" t="s">
        <v>943</v>
      </c>
      <c r="UTJ623" s="2" t="s">
        <v>943</v>
      </c>
      <c r="UTK623" s="2" t="s">
        <v>943</v>
      </c>
      <c r="UTL623" s="2" t="s">
        <v>943</v>
      </c>
      <c r="UTM623" s="2" t="s">
        <v>943</v>
      </c>
      <c r="UTN623" s="2" t="s">
        <v>943</v>
      </c>
      <c r="UTO623" s="2" t="s">
        <v>943</v>
      </c>
      <c r="UTP623" s="2" t="s">
        <v>943</v>
      </c>
      <c r="UTQ623" s="2" t="s">
        <v>943</v>
      </c>
      <c r="UTR623" s="2" t="s">
        <v>943</v>
      </c>
      <c r="UTS623" s="2" t="s">
        <v>943</v>
      </c>
      <c r="UTT623" s="2" t="s">
        <v>943</v>
      </c>
      <c r="UTU623" s="2" t="s">
        <v>943</v>
      </c>
      <c r="UTV623" s="2" t="s">
        <v>943</v>
      </c>
      <c r="UTW623" s="2" t="s">
        <v>943</v>
      </c>
      <c r="UTX623" s="2" t="s">
        <v>943</v>
      </c>
      <c r="UTY623" s="2" t="s">
        <v>943</v>
      </c>
      <c r="UTZ623" s="2" t="s">
        <v>943</v>
      </c>
      <c r="UUA623" s="2" t="s">
        <v>943</v>
      </c>
      <c r="UUB623" s="2" t="s">
        <v>943</v>
      </c>
      <c r="UUC623" s="2" t="s">
        <v>943</v>
      </c>
      <c r="UUD623" s="2" t="s">
        <v>943</v>
      </c>
      <c r="UUE623" s="2" t="s">
        <v>943</v>
      </c>
      <c r="UUF623" s="2" t="s">
        <v>943</v>
      </c>
      <c r="UUG623" s="2" t="s">
        <v>943</v>
      </c>
      <c r="UUH623" s="2" t="s">
        <v>943</v>
      </c>
      <c r="UUI623" s="2" t="s">
        <v>943</v>
      </c>
      <c r="UUJ623" s="2" t="s">
        <v>943</v>
      </c>
      <c r="UUK623" s="2" t="s">
        <v>943</v>
      </c>
      <c r="UUL623" s="2" t="s">
        <v>943</v>
      </c>
      <c r="UUM623" s="2" t="s">
        <v>943</v>
      </c>
      <c r="UUN623" s="2" t="s">
        <v>943</v>
      </c>
      <c r="UUO623" s="2" t="s">
        <v>943</v>
      </c>
      <c r="UUP623" s="2" t="s">
        <v>943</v>
      </c>
      <c r="UUQ623" s="2" t="s">
        <v>943</v>
      </c>
      <c r="UUR623" s="2" t="s">
        <v>943</v>
      </c>
      <c r="UUS623" s="2" t="s">
        <v>943</v>
      </c>
      <c r="UUT623" s="2" t="s">
        <v>943</v>
      </c>
      <c r="UUU623" s="2" t="s">
        <v>943</v>
      </c>
      <c r="UUV623" s="2" t="s">
        <v>943</v>
      </c>
      <c r="UUW623" s="2" t="s">
        <v>943</v>
      </c>
      <c r="UUX623" s="2" t="s">
        <v>943</v>
      </c>
      <c r="UUY623" s="2" t="s">
        <v>943</v>
      </c>
      <c r="UUZ623" s="2" t="s">
        <v>943</v>
      </c>
      <c r="UVA623" s="2" t="s">
        <v>943</v>
      </c>
      <c r="UVB623" s="2" t="s">
        <v>943</v>
      </c>
      <c r="UVC623" s="2" t="s">
        <v>943</v>
      </c>
      <c r="UVD623" s="2" t="s">
        <v>943</v>
      </c>
      <c r="UVE623" s="2" t="s">
        <v>943</v>
      </c>
      <c r="UVF623" s="2" t="s">
        <v>943</v>
      </c>
      <c r="UVG623" s="2" t="s">
        <v>943</v>
      </c>
      <c r="UVH623" s="2" t="s">
        <v>943</v>
      </c>
      <c r="UVI623" s="2" t="s">
        <v>943</v>
      </c>
      <c r="UVJ623" s="2" t="s">
        <v>943</v>
      </c>
      <c r="UVK623" s="2" t="s">
        <v>943</v>
      </c>
      <c r="UVL623" s="2" t="s">
        <v>943</v>
      </c>
      <c r="UVM623" s="2" t="s">
        <v>943</v>
      </c>
      <c r="UVN623" s="2" t="s">
        <v>943</v>
      </c>
      <c r="UVO623" s="2" t="s">
        <v>943</v>
      </c>
      <c r="UVP623" s="2" t="s">
        <v>943</v>
      </c>
      <c r="UVQ623" s="2" t="s">
        <v>943</v>
      </c>
      <c r="UVR623" s="2" t="s">
        <v>943</v>
      </c>
      <c r="UVS623" s="2" t="s">
        <v>943</v>
      </c>
      <c r="UVT623" s="2" t="s">
        <v>943</v>
      </c>
      <c r="UVU623" s="2" t="s">
        <v>943</v>
      </c>
      <c r="UVV623" s="2" t="s">
        <v>943</v>
      </c>
      <c r="UVW623" s="2" t="s">
        <v>943</v>
      </c>
      <c r="UVX623" s="2" t="s">
        <v>943</v>
      </c>
      <c r="UVY623" s="2" t="s">
        <v>943</v>
      </c>
      <c r="UVZ623" s="2" t="s">
        <v>943</v>
      </c>
      <c r="UWA623" s="2" t="s">
        <v>943</v>
      </c>
      <c r="UWB623" s="2" t="s">
        <v>943</v>
      </c>
      <c r="UWC623" s="2" t="s">
        <v>943</v>
      </c>
      <c r="UWD623" s="2" t="s">
        <v>943</v>
      </c>
      <c r="UWE623" s="2" t="s">
        <v>943</v>
      </c>
      <c r="UWF623" s="2" t="s">
        <v>943</v>
      </c>
      <c r="UWG623" s="2" t="s">
        <v>943</v>
      </c>
      <c r="UWH623" s="2" t="s">
        <v>943</v>
      </c>
      <c r="UWI623" s="2" t="s">
        <v>943</v>
      </c>
      <c r="UWJ623" s="2" t="s">
        <v>943</v>
      </c>
      <c r="UWK623" s="2" t="s">
        <v>943</v>
      </c>
      <c r="UWL623" s="2" t="s">
        <v>943</v>
      </c>
      <c r="UWM623" s="2" t="s">
        <v>943</v>
      </c>
      <c r="UWN623" s="2" t="s">
        <v>943</v>
      </c>
      <c r="UWO623" s="2" t="s">
        <v>943</v>
      </c>
      <c r="UWP623" s="2" t="s">
        <v>943</v>
      </c>
      <c r="UWQ623" s="2" t="s">
        <v>943</v>
      </c>
      <c r="UWR623" s="2" t="s">
        <v>943</v>
      </c>
      <c r="UWS623" s="2" t="s">
        <v>943</v>
      </c>
      <c r="UWT623" s="2" t="s">
        <v>943</v>
      </c>
      <c r="UWU623" s="2" t="s">
        <v>943</v>
      </c>
      <c r="UWV623" s="2" t="s">
        <v>943</v>
      </c>
      <c r="UWW623" s="2" t="s">
        <v>943</v>
      </c>
      <c r="UWX623" s="2" t="s">
        <v>943</v>
      </c>
      <c r="UWY623" s="2" t="s">
        <v>943</v>
      </c>
      <c r="UWZ623" s="2" t="s">
        <v>943</v>
      </c>
      <c r="UXA623" s="2" t="s">
        <v>943</v>
      </c>
      <c r="UXB623" s="2" t="s">
        <v>943</v>
      </c>
      <c r="UXC623" s="2" t="s">
        <v>943</v>
      </c>
      <c r="UXD623" s="2" t="s">
        <v>943</v>
      </c>
      <c r="UXE623" s="2" t="s">
        <v>943</v>
      </c>
      <c r="UXF623" s="2" t="s">
        <v>943</v>
      </c>
      <c r="UXG623" s="2" t="s">
        <v>943</v>
      </c>
      <c r="UXH623" s="2" t="s">
        <v>943</v>
      </c>
      <c r="UXI623" s="2" t="s">
        <v>943</v>
      </c>
      <c r="UXJ623" s="2" t="s">
        <v>943</v>
      </c>
      <c r="UXK623" s="2" t="s">
        <v>943</v>
      </c>
      <c r="UXL623" s="2" t="s">
        <v>943</v>
      </c>
      <c r="UXM623" s="2" t="s">
        <v>943</v>
      </c>
      <c r="UXN623" s="2" t="s">
        <v>943</v>
      </c>
      <c r="UXO623" s="2" t="s">
        <v>943</v>
      </c>
      <c r="UXP623" s="2" t="s">
        <v>943</v>
      </c>
      <c r="UXQ623" s="2" t="s">
        <v>943</v>
      </c>
      <c r="UXR623" s="2" t="s">
        <v>943</v>
      </c>
      <c r="UXS623" s="2" t="s">
        <v>943</v>
      </c>
      <c r="UXT623" s="2" t="s">
        <v>943</v>
      </c>
      <c r="UXU623" s="2" t="s">
        <v>943</v>
      </c>
      <c r="UXV623" s="2" t="s">
        <v>943</v>
      </c>
      <c r="UXW623" s="2" t="s">
        <v>943</v>
      </c>
      <c r="UXX623" s="2" t="s">
        <v>943</v>
      </c>
      <c r="UXY623" s="2" t="s">
        <v>943</v>
      </c>
      <c r="UXZ623" s="2" t="s">
        <v>943</v>
      </c>
      <c r="UYA623" s="2" t="s">
        <v>943</v>
      </c>
      <c r="UYB623" s="2" t="s">
        <v>943</v>
      </c>
      <c r="UYC623" s="2" t="s">
        <v>943</v>
      </c>
      <c r="UYD623" s="2" t="s">
        <v>943</v>
      </c>
      <c r="UYE623" s="2" t="s">
        <v>943</v>
      </c>
      <c r="UYF623" s="2" t="s">
        <v>943</v>
      </c>
      <c r="UYG623" s="2" t="s">
        <v>943</v>
      </c>
      <c r="UYH623" s="2" t="s">
        <v>943</v>
      </c>
      <c r="UYI623" s="2" t="s">
        <v>943</v>
      </c>
      <c r="UYJ623" s="2" t="s">
        <v>943</v>
      </c>
      <c r="UYK623" s="2" t="s">
        <v>943</v>
      </c>
      <c r="UYL623" s="2" t="s">
        <v>943</v>
      </c>
      <c r="UYM623" s="2" t="s">
        <v>943</v>
      </c>
      <c r="UYN623" s="2" t="s">
        <v>943</v>
      </c>
      <c r="UYO623" s="2" t="s">
        <v>943</v>
      </c>
      <c r="UYP623" s="2" t="s">
        <v>943</v>
      </c>
      <c r="UYQ623" s="2" t="s">
        <v>943</v>
      </c>
      <c r="UYR623" s="2" t="s">
        <v>943</v>
      </c>
      <c r="UYS623" s="2" t="s">
        <v>943</v>
      </c>
      <c r="UYT623" s="2" t="s">
        <v>943</v>
      </c>
      <c r="UYU623" s="2" t="s">
        <v>943</v>
      </c>
      <c r="UYV623" s="2" t="s">
        <v>943</v>
      </c>
      <c r="UYW623" s="2" t="s">
        <v>943</v>
      </c>
      <c r="UYX623" s="2" t="s">
        <v>943</v>
      </c>
      <c r="UYY623" s="2" t="s">
        <v>943</v>
      </c>
      <c r="UYZ623" s="2" t="s">
        <v>943</v>
      </c>
      <c r="UZA623" s="2" t="s">
        <v>943</v>
      </c>
      <c r="UZB623" s="2" t="s">
        <v>943</v>
      </c>
      <c r="UZC623" s="2" t="s">
        <v>943</v>
      </c>
      <c r="UZD623" s="2" t="s">
        <v>943</v>
      </c>
      <c r="UZE623" s="2" t="s">
        <v>943</v>
      </c>
      <c r="UZF623" s="2" t="s">
        <v>943</v>
      </c>
      <c r="UZG623" s="2" t="s">
        <v>943</v>
      </c>
      <c r="UZH623" s="2" t="s">
        <v>943</v>
      </c>
      <c r="UZI623" s="2" t="s">
        <v>943</v>
      </c>
      <c r="UZJ623" s="2" t="s">
        <v>943</v>
      </c>
      <c r="UZK623" s="2" t="s">
        <v>943</v>
      </c>
      <c r="UZL623" s="2" t="s">
        <v>943</v>
      </c>
      <c r="UZM623" s="2" t="s">
        <v>943</v>
      </c>
      <c r="UZN623" s="2" t="s">
        <v>943</v>
      </c>
      <c r="UZO623" s="2" t="s">
        <v>943</v>
      </c>
      <c r="UZP623" s="2" t="s">
        <v>943</v>
      </c>
      <c r="UZQ623" s="2" t="s">
        <v>943</v>
      </c>
      <c r="UZR623" s="2" t="s">
        <v>943</v>
      </c>
      <c r="UZS623" s="2" t="s">
        <v>943</v>
      </c>
      <c r="UZT623" s="2" t="s">
        <v>943</v>
      </c>
      <c r="UZU623" s="2" t="s">
        <v>943</v>
      </c>
      <c r="UZV623" s="2" t="s">
        <v>943</v>
      </c>
      <c r="UZW623" s="2" t="s">
        <v>943</v>
      </c>
      <c r="UZX623" s="2" t="s">
        <v>943</v>
      </c>
      <c r="UZY623" s="2" t="s">
        <v>943</v>
      </c>
      <c r="UZZ623" s="2" t="s">
        <v>943</v>
      </c>
      <c r="VAA623" s="2" t="s">
        <v>943</v>
      </c>
      <c r="VAB623" s="2" t="s">
        <v>943</v>
      </c>
      <c r="VAC623" s="2" t="s">
        <v>943</v>
      </c>
      <c r="VAD623" s="2" t="s">
        <v>943</v>
      </c>
      <c r="VAE623" s="2" t="s">
        <v>943</v>
      </c>
      <c r="VAF623" s="2" t="s">
        <v>943</v>
      </c>
      <c r="VAG623" s="2" t="s">
        <v>943</v>
      </c>
      <c r="VAH623" s="2" t="s">
        <v>943</v>
      </c>
      <c r="VAI623" s="2" t="s">
        <v>943</v>
      </c>
      <c r="VAJ623" s="2" t="s">
        <v>943</v>
      </c>
      <c r="VAK623" s="2" t="s">
        <v>943</v>
      </c>
      <c r="VAL623" s="2" t="s">
        <v>943</v>
      </c>
      <c r="VAM623" s="2" t="s">
        <v>943</v>
      </c>
      <c r="VAN623" s="2" t="s">
        <v>943</v>
      </c>
      <c r="VAO623" s="2" t="s">
        <v>943</v>
      </c>
      <c r="VAP623" s="2" t="s">
        <v>943</v>
      </c>
      <c r="VAQ623" s="2" t="s">
        <v>943</v>
      </c>
      <c r="VAR623" s="2" t="s">
        <v>943</v>
      </c>
      <c r="VAS623" s="2" t="s">
        <v>943</v>
      </c>
      <c r="VAT623" s="2" t="s">
        <v>943</v>
      </c>
      <c r="VAU623" s="2" t="s">
        <v>943</v>
      </c>
      <c r="VAV623" s="2" t="s">
        <v>943</v>
      </c>
      <c r="VAW623" s="2" t="s">
        <v>943</v>
      </c>
      <c r="VAX623" s="2" t="s">
        <v>943</v>
      </c>
      <c r="VAY623" s="2" t="s">
        <v>943</v>
      </c>
      <c r="VAZ623" s="2" t="s">
        <v>943</v>
      </c>
      <c r="VBA623" s="2" t="s">
        <v>943</v>
      </c>
      <c r="VBB623" s="2" t="s">
        <v>943</v>
      </c>
      <c r="VBC623" s="2" t="s">
        <v>943</v>
      </c>
      <c r="VBD623" s="2" t="s">
        <v>943</v>
      </c>
      <c r="VBE623" s="2" t="s">
        <v>943</v>
      </c>
      <c r="VBF623" s="2" t="s">
        <v>943</v>
      </c>
      <c r="VBG623" s="2" t="s">
        <v>943</v>
      </c>
      <c r="VBH623" s="2" t="s">
        <v>943</v>
      </c>
      <c r="VBI623" s="2" t="s">
        <v>943</v>
      </c>
      <c r="VBJ623" s="2" t="s">
        <v>943</v>
      </c>
      <c r="VBK623" s="2" t="s">
        <v>943</v>
      </c>
      <c r="VBL623" s="2" t="s">
        <v>943</v>
      </c>
      <c r="VBM623" s="2" t="s">
        <v>943</v>
      </c>
      <c r="VBN623" s="2" t="s">
        <v>943</v>
      </c>
      <c r="VBO623" s="2" t="s">
        <v>943</v>
      </c>
      <c r="VBP623" s="2" t="s">
        <v>943</v>
      </c>
      <c r="VBQ623" s="2" t="s">
        <v>943</v>
      </c>
      <c r="VBR623" s="2" t="s">
        <v>943</v>
      </c>
      <c r="VBS623" s="2" t="s">
        <v>943</v>
      </c>
      <c r="VBT623" s="2" t="s">
        <v>943</v>
      </c>
      <c r="VBU623" s="2" t="s">
        <v>943</v>
      </c>
      <c r="VBV623" s="2" t="s">
        <v>943</v>
      </c>
      <c r="VBW623" s="2" t="s">
        <v>943</v>
      </c>
      <c r="VBX623" s="2" t="s">
        <v>943</v>
      </c>
      <c r="VBY623" s="2" t="s">
        <v>943</v>
      </c>
      <c r="VBZ623" s="2" t="s">
        <v>943</v>
      </c>
      <c r="VCA623" s="2" t="s">
        <v>943</v>
      </c>
      <c r="VCB623" s="2" t="s">
        <v>943</v>
      </c>
      <c r="VCC623" s="2" t="s">
        <v>943</v>
      </c>
      <c r="VCD623" s="2" t="s">
        <v>943</v>
      </c>
      <c r="VCE623" s="2" t="s">
        <v>943</v>
      </c>
      <c r="VCF623" s="2" t="s">
        <v>943</v>
      </c>
      <c r="VCG623" s="2" t="s">
        <v>943</v>
      </c>
      <c r="VCH623" s="2" t="s">
        <v>943</v>
      </c>
      <c r="VCI623" s="2" t="s">
        <v>943</v>
      </c>
      <c r="VCJ623" s="2" t="s">
        <v>943</v>
      </c>
      <c r="VCK623" s="2" t="s">
        <v>943</v>
      </c>
      <c r="VCL623" s="2" t="s">
        <v>943</v>
      </c>
      <c r="VCM623" s="2" t="s">
        <v>943</v>
      </c>
      <c r="VCN623" s="2" t="s">
        <v>943</v>
      </c>
      <c r="VCO623" s="2" t="s">
        <v>943</v>
      </c>
      <c r="VCP623" s="2" t="s">
        <v>943</v>
      </c>
      <c r="VCQ623" s="2" t="s">
        <v>943</v>
      </c>
      <c r="VCR623" s="2" t="s">
        <v>943</v>
      </c>
      <c r="VCS623" s="2" t="s">
        <v>943</v>
      </c>
      <c r="VCT623" s="2" t="s">
        <v>943</v>
      </c>
      <c r="VCU623" s="2" t="s">
        <v>943</v>
      </c>
      <c r="VCV623" s="2" t="s">
        <v>943</v>
      </c>
      <c r="VCW623" s="2" t="s">
        <v>943</v>
      </c>
      <c r="VCX623" s="2" t="s">
        <v>943</v>
      </c>
      <c r="VCY623" s="2" t="s">
        <v>943</v>
      </c>
      <c r="VCZ623" s="2" t="s">
        <v>943</v>
      </c>
      <c r="VDA623" s="2" t="s">
        <v>943</v>
      </c>
      <c r="VDB623" s="2" t="s">
        <v>943</v>
      </c>
      <c r="VDC623" s="2" t="s">
        <v>943</v>
      </c>
      <c r="VDD623" s="2" t="s">
        <v>943</v>
      </c>
      <c r="VDE623" s="2" t="s">
        <v>943</v>
      </c>
      <c r="VDF623" s="2" t="s">
        <v>943</v>
      </c>
      <c r="VDG623" s="2" t="s">
        <v>943</v>
      </c>
      <c r="VDH623" s="2" t="s">
        <v>943</v>
      </c>
      <c r="VDI623" s="2" t="s">
        <v>943</v>
      </c>
      <c r="VDJ623" s="2" t="s">
        <v>943</v>
      </c>
      <c r="VDK623" s="2" t="s">
        <v>943</v>
      </c>
      <c r="VDL623" s="2" t="s">
        <v>943</v>
      </c>
      <c r="VDM623" s="2" t="s">
        <v>943</v>
      </c>
      <c r="VDN623" s="2" t="s">
        <v>943</v>
      </c>
      <c r="VDO623" s="2" t="s">
        <v>943</v>
      </c>
      <c r="VDP623" s="2" t="s">
        <v>943</v>
      </c>
      <c r="VDQ623" s="2" t="s">
        <v>943</v>
      </c>
      <c r="VDR623" s="2" t="s">
        <v>943</v>
      </c>
      <c r="VDS623" s="2" t="s">
        <v>943</v>
      </c>
      <c r="VDT623" s="2" t="s">
        <v>943</v>
      </c>
      <c r="VDU623" s="2" t="s">
        <v>943</v>
      </c>
      <c r="VDV623" s="2" t="s">
        <v>943</v>
      </c>
      <c r="VDW623" s="2" t="s">
        <v>943</v>
      </c>
      <c r="VDX623" s="2" t="s">
        <v>943</v>
      </c>
      <c r="VDY623" s="2" t="s">
        <v>943</v>
      </c>
      <c r="VDZ623" s="2" t="s">
        <v>943</v>
      </c>
      <c r="VEA623" s="2" t="s">
        <v>943</v>
      </c>
      <c r="VEB623" s="2" t="s">
        <v>943</v>
      </c>
      <c r="VEC623" s="2" t="s">
        <v>943</v>
      </c>
      <c r="VED623" s="2" t="s">
        <v>943</v>
      </c>
      <c r="VEE623" s="2" t="s">
        <v>943</v>
      </c>
      <c r="VEF623" s="2" t="s">
        <v>943</v>
      </c>
      <c r="VEG623" s="2" t="s">
        <v>943</v>
      </c>
      <c r="VEH623" s="2" t="s">
        <v>943</v>
      </c>
      <c r="VEI623" s="2" t="s">
        <v>943</v>
      </c>
      <c r="VEJ623" s="2" t="s">
        <v>943</v>
      </c>
      <c r="VEK623" s="2" t="s">
        <v>943</v>
      </c>
      <c r="VEL623" s="2" t="s">
        <v>943</v>
      </c>
      <c r="VEM623" s="2" t="s">
        <v>943</v>
      </c>
      <c r="VEN623" s="2" t="s">
        <v>943</v>
      </c>
      <c r="VEO623" s="2" t="s">
        <v>943</v>
      </c>
      <c r="VEP623" s="2" t="s">
        <v>943</v>
      </c>
      <c r="VEQ623" s="2" t="s">
        <v>943</v>
      </c>
      <c r="VER623" s="2" t="s">
        <v>943</v>
      </c>
      <c r="VES623" s="2" t="s">
        <v>943</v>
      </c>
      <c r="VET623" s="2" t="s">
        <v>943</v>
      </c>
      <c r="VEU623" s="2" t="s">
        <v>943</v>
      </c>
      <c r="VEV623" s="2" t="s">
        <v>943</v>
      </c>
      <c r="VEW623" s="2" t="s">
        <v>943</v>
      </c>
      <c r="VEX623" s="2" t="s">
        <v>943</v>
      </c>
      <c r="VEY623" s="2" t="s">
        <v>943</v>
      </c>
      <c r="VEZ623" s="2" t="s">
        <v>943</v>
      </c>
      <c r="VFA623" s="2" t="s">
        <v>943</v>
      </c>
      <c r="VFB623" s="2" t="s">
        <v>943</v>
      </c>
      <c r="VFC623" s="2" t="s">
        <v>943</v>
      </c>
      <c r="VFD623" s="2" t="s">
        <v>943</v>
      </c>
      <c r="VFE623" s="2" t="s">
        <v>943</v>
      </c>
      <c r="VFF623" s="2" t="s">
        <v>943</v>
      </c>
      <c r="VFG623" s="2" t="s">
        <v>943</v>
      </c>
      <c r="VFH623" s="2" t="s">
        <v>943</v>
      </c>
      <c r="VFI623" s="2" t="s">
        <v>943</v>
      </c>
      <c r="VFJ623" s="2" t="s">
        <v>943</v>
      </c>
      <c r="VFK623" s="2" t="s">
        <v>943</v>
      </c>
      <c r="VFL623" s="2" t="s">
        <v>943</v>
      </c>
      <c r="VFM623" s="2" t="s">
        <v>943</v>
      </c>
      <c r="VFN623" s="2" t="s">
        <v>943</v>
      </c>
      <c r="VFO623" s="2" t="s">
        <v>943</v>
      </c>
      <c r="VFP623" s="2" t="s">
        <v>943</v>
      </c>
      <c r="VFQ623" s="2" t="s">
        <v>943</v>
      </c>
      <c r="VFR623" s="2" t="s">
        <v>943</v>
      </c>
      <c r="VFS623" s="2" t="s">
        <v>943</v>
      </c>
      <c r="VFT623" s="2" t="s">
        <v>943</v>
      </c>
      <c r="VFU623" s="2" t="s">
        <v>943</v>
      </c>
      <c r="VFV623" s="2" t="s">
        <v>943</v>
      </c>
      <c r="VFW623" s="2" t="s">
        <v>943</v>
      </c>
      <c r="VFX623" s="2" t="s">
        <v>943</v>
      </c>
      <c r="VFY623" s="2" t="s">
        <v>943</v>
      </c>
      <c r="VFZ623" s="2" t="s">
        <v>943</v>
      </c>
      <c r="VGA623" s="2" t="s">
        <v>943</v>
      </c>
      <c r="VGB623" s="2" t="s">
        <v>943</v>
      </c>
      <c r="VGC623" s="2" t="s">
        <v>943</v>
      </c>
      <c r="VGD623" s="2" t="s">
        <v>943</v>
      </c>
      <c r="VGE623" s="2" t="s">
        <v>943</v>
      </c>
      <c r="VGF623" s="2" t="s">
        <v>943</v>
      </c>
      <c r="VGG623" s="2" t="s">
        <v>943</v>
      </c>
      <c r="VGH623" s="2" t="s">
        <v>943</v>
      </c>
      <c r="VGI623" s="2" t="s">
        <v>943</v>
      </c>
      <c r="VGJ623" s="2" t="s">
        <v>943</v>
      </c>
      <c r="VGK623" s="2" t="s">
        <v>943</v>
      </c>
      <c r="VGL623" s="2" t="s">
        <v>943</v>
      </c>
      <c r="VGM623" s="2" t="s">
        <v>943</v>
      </c>
      <c r="VGN623" s="2" t="s">
        <v>943</v>
      </c>
      <c r="VGO623" s="2" t="s">
        <v>943</v>
      </c>
      <c r="VGP623" s="2" t="s">
        <v>943</v>
      </c>
      <c r="VGQ623" s="2" t="s">
        <v>943</v>
      </c>
      <c r="VGR623" s="2" t="s">
        <v>943</v>
      </c>
      <c r="VGS623" s="2" t="s">
        <v>943</v>
      </c>
      <c r="VGT623" s="2" t="s">
        <v>943</v>
      </c>
      <c r="VGU623" s="2" t="s">
        <v>943</v>
      </c>
      <c r="VGV623" s="2" t="s">
        <v>943</v>
      </c>
      <c r="VGW623" s="2" t="s">
        <v>943</v>
      </c>
      <c r="VGX623" s="2" t="s">
        <v>943</v>
      </c>
      <c r="VGY623" s="2" t="s">
        <v>943</v>
      </c>
      <c r="VGZ623" s="2" t="s">
        <v>943</v>
      </c>
      <c r="VHA623" s="2" t="s">
        <v>943</v>
      </c>
      <c r="VHB623" s="2" t="s">
        <v>943</v>
      </c>
      <c r="VHC623" s="2" t="s">
        <v>943</v>
      </c>
      <c r="VHD623" s="2" t="s">
        <v>943</v>
      </c>
      <c r="VHE623" s="2" t="s">
        <v>943</v>
      </c>
      <c r="VHF623" s="2" t="s">
        <v>943</v>
      </c>
      <c r="VHG623" s="2" t="s">
        <v>943</v>
      </c>
      <c r="VHH623" s="2" t="s">
        <v>943</v>
      </c>
      <c r="VHI623" s="2" t="s">
        <v>943</v>
      </c>
      <c r="VHJ623" s="2" t="s">
        <v>943</v>
      </c>
      <c r="VHK623" s="2" t="s">
        <v>943</v>
      </c>
      <c r="VHL623" s="2" t="s">
        <v>943</v>
      </c>
      <c r="VHM623" s="2" t="s">
        <v>943</v>
      </c>
      <c r="VHN623" s="2" t="s">
        <v>943</v>
      </c>
      <c r="VHO623" s="2" t="s">
        <v>943</v>
      </c>
      <c r="VHP623" s="2" t="s">
        <v>943</v>
      </c>
      <c r="VHQ623" s="2" t="s">
        <v>943</v>
      </c>
      <c r="VHR623" s="2" t="s">
        <v>943</v>
      </c>
      <c r="VHS623" s="2" t="s">
        <v>943</v>
      </c>
      <c r="VHT623" s="2" t="s">
        <v>943</v>
      </c>
      <c r="VHU623" s="2" t="s">
        <v>943</v>
      </c>
      <c r="VHV623" s="2" t="s">
        <v>943</v>
      </c>
      <c r="VHW623" s="2" t="s">
        <v>943</v>
      </c>
      <c r="VHX623" s="2" t="s">
        <v>943</v>
      </c>
      <c r="VHY623" s="2" t="s">
        <v>943</v>
      </c>
      <c r="VHZ623" s="2" t="s">
        <v>943</v>
      </c>
      <c r="VIA623" s="2" t="s">
        <v>943</v>
      </c>
      <c r="VIB623" s="2" t="s">
        <v>943</v>
      </c>
      <c r="VIC623" s="2" t="s">
        <v>943</v>
      </c>
      <c r="VID623" s="2" t="s">
        <v>943</v>
      </c>
      <c r="VIE623" s="2" t="s">
        <v>943</v>
      </c>
      <c r="VIF623" s="2" t="s">
        <v>943</v>
      </c>
      <c r="VIG623" s="2" t="s">
        <v>943</v>
      </c>
      <c r="VIH623" s="2" t="s">
        <v>943</v>
      </c>
      <c r="VII623" s="2" t="s">
        <v>943</v>
      </c>
      <c r="VIJ623" s="2" t="s">
        <v>943</v>
      </c>
      <c r="VIK623" s="2" t="s">
        <v>943</v>
      </c>
      <c r="VIL623" s="2" t="s">
        <v>943</v>
      </c>
      <c r="VIM623" s="2" t="s">
        <v>943</v>
      </c>
      <c r="VIN623" s="2" t="s">
        <v>943</v>
      </c>
      <c r="VIO623" s="2" t="s">
        <v>943</v>
      </c>
      <c r="VIP623" s="2" t="s">
        <v>943</v>
      </c>
      <c r="VIQ623" s="2" t="s">
        <v>943</v>
      </c>
      <c r="VIR623" s="2" t="s">
        <v>943</v>
      </c>
      <c r="VIS623" s="2" t="s">
        <v>943</v>
      </c>
      <c r="VIT623" s="2" t="s">
        <v>943</v>
      </c>
      <c r="VIU623" s="2" t="s">
        <v>943</v>
      </c>
      <c r="VIV623" s="2" t="s">
        <v>943</v>
      </c>
      <c r="VIW623" s="2" t="s">
        <v>943</v>
      </c>
      <c r="VIX623" s="2" t="s">
        <v>943</v>
      </c>
      <c r="VIY623" s="2" t="s">
        <v>943</v>
      </c>
      <c r="VIZ623" s="2" t="s">
        <v>943</v>
      </c>
      <c r="VJA623" s="2" t="s">
        <v>943</v>
      </c>
      <c r="VJB623" s="2" t="s">
        <v>943</v>
      </c>
      <c r="VJC623" s="2" t="s">
        <v>943</v>
      </c>
      <c r="VJD623" s="2" t="s">
        <v>943</v>
      </c>
      <c r="VJE623" s="2" t="s">
        <v>943</v>
      </c>
      <c r="VJF623" s="2" t="s">
        <v>943</v>
      </c>
      <c r="VJG623" s="2" t="s">
        <v>943</v>
      </c>
      <c r="VJH623" s="2" t="s">
        <v>943</v>
      </c>
      <c r="VJI623" s="2" t="s">
        <v>943</v>
      </c>
      <c r="VJJ623" s="2" t="s">
        <v>943</v>
      </c>
      <c r="VJK623" s="2" t="s">
        <v>943</v>
      </c>
      <c r="VJL623" s="2" t="s">
        <v>943</v>
      </c>
      <c r="VJM623" s="2" t="s">
        <v>943</v>
      </c>
      <c r="VJN623" s="2" t="s">
        <v>943</v>
      </c>
      <c r="VJO623" s="2" t="s">
        <v>943</v>
      </c>
      <c r="VJP623" s="2" t="s">
        <v>943</v>
      </c>
      <c r="VJQ623" s="2" t="s">
        <v>943</v>
      </c>
      <c r="VJR623" s="2" t="s">
        <v>943</v>
      </c>
      <c r="VJS623" s="2" t="s">
        <v>943</v>
      </c>
      <c r="VJT623" s="2" t="s">
        <v>943</v>
      </c>
      <c r="VJU623" s="2" t="s">
        <v>943</v>
      </c>
      <c r="VJV623" s="2" t="s">
        <v>943</v>
      </c>
      <c r="VJW623" s="2" t="s">
        <v>943</v>
      </c>
      <c r="VJX623" s="2" t="s">
        <v>943</v>
      </c>
      <c r="VJY623" s="2" t="s">
        <v>943</v>
      </c>
      <c r="VJZ623" s="2" t="s">
        <v>943</v>
      </c>
      <c r="VKA623" s="2" t="s">
        <v>943</v>
      </c>
      <c r="VKB623" s="2" t="s">
        <v>943</v>
      </c>
      <c r="VKC623" s="2" t="s">
        <v>943</v>
      </c>
      <c r="VKD623" s="2" t="s">
        <v>943</v>
      </c>
      <c r="VKE623" s="2" t="s">
        <v>943</v>
      </c>
      <c r="VKF623" s="2" t="s">
        <v>943</v>
      </c>
      <c r="VKG623" s="2" t="s">
        <v>943</v>
      </c>
      <c r="VKH623" s="2" t="s">
        <v>943</v>
      </c>
      <c r="VKI623" s="2" t="s">
        <v>943</v>
      </c>
      <c r="VKJ623" s="2" t="s">
        <v>943</v>
      </c>
      <c r="VKK623" s="2" t="s">
        <v>943</v>
      </c>
      <c r="VKL623" s="2" t="s">
        <v>943</v>
      </c>
      <c r="VKM623" s="2" t="s">
        <v>943</v>
      </c>
      <c r="VKN623" s="2" t="s">
        <v>943</v>
      </c>
      <c r="VKO623" s="2" t="s">
        <v>943</v>
      </c>
      <c r="VKP623" s="2" t="s">
        <v>943</v>
      </c>
      <c r="VKQ623" s="2" t="s">
        <v>943</v>
      </c>
      <c r="VKR623" s="2" t="s">
        <v>943</v>
      </c>
      <c r="VKS623" s="2" t="s">
        <v>943</v>
      </c>
      <c r="VKT623" s="2" t="s">
        <v>943</v>
      </c>
      <c r="VKU623" s="2" t="s">
        <v>943</v>
      </c>
      <c r="VKV623" s="2" t="s">
        <v>943</v>
      </c>
      <c r="VKW623" s="2" t="s">
        <v>943</v>
      </c>
      <c r="VKX623" s="2" t="s">
        <v>943</v>
      </c>
      <c r="VKY623" s="2" t="s">
        <v>943</v>
      </c>
      <c r="VKZ623" s="2" t="s">
        <v>943</v>
      </c>
      <c r="VLA623" s="2" t="s">
        <v>943</v>
      </c>
      <c r="VLB623" s="2" t="s">
        <v>943</v>
      </c>
      <c r="VLC623" s="2" t="s">
        <v>943</v>
      </c>
      <c r="VLD623" s="2" t="s">
        <v>943</v>
      </c>
      <c r="VLE623" s="2" t="s">
        <v>943</v>
      </c>
      <c r="VLF623" s="2" t="s">
        <v>943</v>
      </c>
      <c r="VLG623" s="2" t="s">
        <v>943</v>
      </c>
      <c r="VLH623" s="2" t="s">
        <v>943</v>
      </c>
      <c r="VLI623" s="2" t="s">
        <v>943</v>
      </c>
      <c r="VLJ623" s="2" t="s">
        <v>943</v>
      </c>
      <c r="VLK623" s="2" t="s">
        <v>943</v>
      </c>
      <c r="VLL623" s="2" t="s">
        <v>943</v>
      </c>
      <c r="VLM623" s="2" t="s">
        <v>943</v>
      </c>
      <c r="VLN623" s="2" t="s">
        <v>943</v>
      </c>
      <c r="VLO623" s="2" t="s">
        <v>943</v>
      </c>
      <c r="VLP623" s="2" t="s">
        <v>943</v>
      </c>
      <c r="VLQ623" s="2" t="s">
        <v>943</v>
      </c>
      <c r="VLR623" s="2" t="s">
        <v>943</v>
      </c>
      <c r="VLS623" s="2" t="s">
        <v>943</v>
      </c>
      <c r="VLT623" s="2" t="s">
        <v>943</v>
      </c>
      <c r="VLU623" s="2" t="s">
        <v>943</v>
      </c>
      <c r="VLV623" s="2" t="s">
        <v>943</v>
      </c>
      <c r="VLW623" s="2" t="s">
        <v>943</v>
      </c>
      <c r="VLX623" s="2" t="s">
        <v>943</v>
      </c>
      <c r="VLY623" s="2" t="s">
        <v>943</v>
      </c>
      <c r="VLZ623" s="2" t="s">
        <v>943</v>
      </c>
      <c r="VMA623" s="2" t="s">
        <v>943</v>
      </c>
      <c r="VMB623" s="2" t="s">
        <v>943</v>
      </c>
      <c r="VMC623" s="2" t="s">
        <v>943</v>
      </c>
      <c r="VMD623" s="2" t="s">
        <v>943</v>
      </c>
      <c r="VME623" s="2" t="s">
        <v>943</v>
      </c>
      <c r="VMF623" s="2" t="s">
        <v>943</v>
      </c>
      <c r="VMG623" s="2" t="s">
        <v>943</v>
      </c>
      <c r="VMH623" s="2" t="s">
        <v>943</v>
      </c>
      <c r="VMI623" s="2" t="s">
        <v>943</v>
      </c>
      <c r="VMJ623" s="2" t="s">
        <v>943</v>
      </c>
      <c r="VMK623" s="2" t="s">
        <v>943</v>
      </c>
      <c r="VML623" s="2" t="s">
        <v>943</v>
      </c>
      <c r="VMM623" s="2" t="s">
        <v>943</v>
      </c>
      <c r="VMN623" s="2" t="s">
        <v>943</v>
      </c>
      <c r="VMO623" s="2" t="s">
        <v>943</v>
      </c>
      <c r="VMP623" s="2" t="s">
        <v>943</v>
      </c>
      <c r="VMQ623" s="2" t="s">
        <v>943</v>
      </c>
      <c r="VMR623" s="2" t="s">
        <v>943</v>
      </c>
      <c r="VMS623" s="2" t="s">
        <v>943</v>
      </c>
      <c r="VMT623" s="2" t="s">
        <v>943</v>
      </c>
      <c r="VMU623" s="2" t="s">
        <v>943</v>
      </c>
      <c r="VMV623" s="2" t="s">
        <v>943</v>
      </c>
      <c r="VMW623" s="2" t="s">
        <v>943</v>
      </c>
      <c r="VMX623" s="2" t="s">
        <v>943</v>
      </c>
      <c r="VMY623" s="2" t="s">
        <v>943</v>
      </c>
      <c r="VMZ623" s="2" t="s">
        <v>943</v>
      </c>
      <c r="VNA623" s="2" t="s">
        <v>943</v>
      </c>
      <c r="VNB623" s="2" t="s">
        <v>943</v>
      </c>
      <c r="VNC623" s="2" t="s">
        <v>943</v>
      </c>
      <c r="VND623" s="2" t="s">
        <v>943</v>
      </c>
      <c r="VNE623" s="2" t="s">
        <v>943</v>
      </c>
      <c r="VNF623" s="2" t="s">
        <v>943</v>
      </c>
      <c r="VNG623" s="2" t="s">
        <v>943</v>
      </c>
      <c r="VNH623" s="2" t="s">
        <v>943</v>
      </c>
      <c r="VNI623" s="2" t="s">
        <v>943</v>
      </c>
      <c r="VNJ623" s="2" t="s">
        <v>943</v>
      </c>
      <c r="VNK623" s="2" t="s">
        <v>943</v>
      </c>
      <c r="VNL623" s="2" t="s">
        <v>943</v>
      </c>
      <c r="VNM623" s="2" t="s">
        <v>943</v>
      </c>
      <c r="VNN623" s="2" t="s">
        <v>943</v>
      </c>
      <c r="VNO623" s="2" t="s">
        <v>943</v>
      </c>
      <c r="VNP623" s="2" t="s">
        <v>943</v>
      </c>
      <c r="VNQ623" s="2" t="s">
        <v>943</v>
      </c>
      <c r="VNR623" s="2" t="s">
        <v>943</v>
      </c>
      <c r="VNS623" s="2" t="s">
        <v>943</v>
      </c>
      <c r="VNT623" s="2" t="s">
        <v>943</v>
      </c>
      <c r="VNU623" s="2" t="s">
        <v>943</v>
      </c>
      <c r="VNV623" s="2" t="s">
        <v>943</v>
      </c>
      <c r="VNW623" s="2" t="s">
        <v>943</v>
      </c>
      <c r="VNX623" s="2" t="s">
        <v>943</v>
      </c>
      <c r="VNY623" s="2" t="s">
        <v>943</v>
      </c>
      <c r="VNZ623" s="2" t="s">
        <v>943</v>
      </c>
      <c r="VOA623" s="2" t="s">
        <v>943</v>
      </c>
      <c r="VOB623" s="2" t="s">
        <v>943</v>
      </c>
      <c r="VOC623" s="2" t="s">
        <v>943</v>
      </c>
      <c r="VOD623" s="2" t="s">
        <v>943</v>
      </c>
      <c r="VOE623" s="2" t="s">
        <v>943</v>
      </c>
      <c r="VOF623" s="2" t="s">
        <v>943</v>
      </c>
      <c r="VOG623" s="2" t="s">
        <v>943</v>
      </c>
      <c r="VOH623" s="2" t="s">
        <v>943</v>
      </c>
      <c r="VOI623" s="2" t="s">
        <v>943</v>
      </c>
      <c r="VOJ623" s="2" t="s">
        <v>943</v>
      </c>
      <c r="VOK623" s="2" t="s">
        <v>943</v>
      </c>
      <c r="VOL623" s="2" t="s">
        <v>943</v>
      </c>
      <c r="VOM623" s="2" t="s">
        <v>943</v>
      </c>
      <c r="VON623" s="2" t="s">
        <v>943</v>
      </c>
      <c r="VOO623" s="2" t="s">
        <v>943</v>
      </c>
      <c r="VOP623" s="2" t="s">
        <v>943</v>
      </c>
      <c r="VOQ623" s="2" t="s">
        <v>943</v>
      </c>
      <c r="VOR623" s="2" t="s">
        <v>943</v>
      </c>
      <c r="VOS623" s="2" t="s">
        <v>943</v>
      </c>
      <c r="VOT623" s="2" t="s">
        <v>943</v>
      </c>
      <c r="VOU623" s="2" t="s">
        <v>943</v>
      </c>
      <c r="VOV623" s="2" t="s">
        <v>943</v>
      </c>
      <c r="VOW623" s="2" t="s">
        <v>943</v>
      </c>
      <c r="VOX623" s="2" t="s">
        <v>943</v>
      </c>
      <c r="VOY623" s="2" t="s">
        <v>943</v>
      </c>
      <c r="VOZ623" s="2" t="s">
        <v>943</v>
      </c>
      <c r="VPA623" s="2" t="s">
        <v>943</v>
      </c>
      <c r="VPB623" s="2" t="s">
        <v>943</v>
      </c>
      <c r="VPC623" s="2" t="s">
        <v>943</v>
      </c>
      <c r="VPD623" s="2" t="s">
        <v>943</v>
      </c>
      <c r="VPE623" s="2" t="s">
        <v>943</v>
      </c>
      <c r="VPF623" s="2" t="s">
        <v>943</v>
      </c>
      <c r="VPG623" s="2" t="s">
        <v>943</v>
      </c>
      <c r="VPH623" s="2" t="s">
        <v>943</v>
      </c>
      <c r="VPI623" s="2" t="s">
        <v>943</v>
      </c>
      <c r="VPJ623" s="2" t="s">
        <v>943</v>
      </c>
      <c r="VPK623" s="2" t="s">
        <v>943</v>
      </c>
      <c r="VPL623" s="2" t="s">
        <v>943</v>
      </c>
      <c r="VPM623" s="2" t="s">
        <v>943</v>
      </c>
      <c r="VPN623" s="2" t="s">
        <v>943</v>
      </c>
      <c r="VPO623" s="2" t="s">
        <v>943</v>
      </c>
      <c r="VPP623" s="2" t="s">
        <v>943</v>
      </c>
      <c r="VPQ623" s="2" t="s">
        <v>943</v>
      </c>
      <c r="VPR623" s="2" t="s">
        <v>943</v>
      </c>
      <c r="VPS623" s="2" t="s">
        <v>943</v>
      </c>
      <c r="VPT623" s="2" t="s">
        <v>943</v>
      </c>
      <c r="VPU623" s="2" t="s">
        <v>943</v>
      </c>
      <c r="VPV623" s="2" t="s">
        <v>943</v>
      </c>
      <c r="VPW623" s="2" t="s">
        <v>943</v>
      </c>
      <c r="VPX623" s="2" t="s">
        <v>943</v>
      </c>
      <c r="VPY623" s="2" t="s">
        <v>943</v>
      </c>
      <c r="VPZ623" s="2" t="s">
        <v>943</v>
      </c>
      <c r="VQA623" s="2" t="s">
        <v>943</v>
      </c>
      <c r="VQB623" s="2" t="s">
        <v>943</v>
      </c>
      <c r="VQC623" s="2" t="s">
        <v>943</v>
      </c>
      <c r="VQD623" s="2" t="s">
        <v>943</v>
      </c>
      <c r="VQE623" s="2" t="s">
        <v>943</v>
      </c>
      <c r="VQF623" s="2" t="s">
        <v>943</v>
      </c>
      <c r="VQG623" s="2" t="s">
        <v>943</v>
      </c>
      <c r="VQH623" s="2" t="s">
        <v>943</v>
      </c>
      <c r="VQI623" s="2" t="s">
        <v>943</v>
      </c>
      <c r="VQJ623" s="2" t="s">
        <v>943</v>
      </c>
      <c r="VQK623" s="2" t="s">
        <v>943</v>
      </c>
      <c r="VQL623" s="2" t="s">
        <v>943</v>
      </c>
      <c r="VQM623" s="2" t="s">
        <v>943</v>
      </c>
      <c r="VQN623" s="2" t="s">
        <v>943</v>
      </c>
      <c r="VQO623" s="2" t="s">
        <v>943</v>
      </c>
      <c r="VQP623" s="2" t="s">
        <v>943</v>
      </c>
      <c r="VQQ623" s="2" t="s">
        <v>943</v>
      </c>
      <c r="VQR623" s="2" t="s">
        <v>943</v>
      </c>
      <c r="VQS623" s="2" t="s">
        <v>943</v>
      </c>
      <c r="VQT623" s="2" t="s">
        <v>943</v>
      </c>
      <c r="VQU623" s="2" t="s">
        <v>943</v>
      </c>
      <c r="VQV623" s="2" t="s">
        <v>943</v>
      </c>
      <c r="VQW623" s="2" t="s">
        <v>943</v>
      </c>
      <c r="VQX623" s="2" t="s">
        <v>943</v>
      </c>
      <c r="VQY623" s="2" t="s">
        <v>943</v>
      </c>
      <c r="VQZ623" s="2" t="s">
        <v>943</v>
      </c>
      <c r="VRA623" s="2" t="s">
        <v>943</v>
      </c>
      <c r="VRB623" s="2" t="s">
        <v>943</v>
      </c>
      <c r="VRC623" s="2" t="s">
        <v>943</v>
      </c>
      <c r="VRD623" s="2" t="s">
        <v>943</v>
      </c>
      <c r="VRE623" s="2" t="s">
        <v>943</v>
      </c>
      <c r="VRF623" s="2" t="s">
        <v>943</v>
      </c>
      <c r="VRG623" s="2" t="s">
        <v>943</v>
      </c>
      <c r="VRH623" s="2" t="s">
        <v>943</v>
      </c>
      <c r="VRI623" s="2" t="s">
        <v>943</v>
      </c>
      <c r="VRJ623" s="2" t="s">
        <v>943</v>
      </c>
      <c r="VRK623" s="2" t="s">
        <v>943</v>
      </c>
      <c r="VRL623" s="2" t="s">
        <v>943</v>
      </c>
      <c r="VRM623" s="2" t="s">
        <v>943</v>
      </c>
      <c r="VRN623" s="2" t="s">
        <v>943</v>
      </c>
      <c r="VRO623" s="2" t="s">
        <v>943</v>
      </c>
      <c r="VRP623" s="2" t="s">
        <v>943</v>
      </c>
      <c r="VRQ623" s="2" t="s">
        <v>943</v>
      </c>
      <c r="VRR623" s="2" t="s">
        <v>943</v>
      </c>
      <c r="VRS623" s="2" t="s">
        <v>943</v>
      </c>
      <c r="VRT623" s="2" t="s">
        <v>943</v>
      </c>
      <c r="VRU623" s="2" t="s">
        <v>943</v>
      </c>
      <c r="VRV623" s="2" t="s">
        <v>943</v>
      </c>
      <c r="VRW623" s="2" t="s">
        <v>943</v>
      </c>
      <c r="VRX623" s="2" t="s">
        <v>943</v>
      </c>
      <c r="VRY623" s="2" t="s">
        <v>943</v>
      </c>
      <c r="VRZ623" s="2" t="s">
        <v>943</v>
      </c>
      <c r="VSA623" s="2" t="s">
        <v>943</v>
      </c>
      <c r="VSB623" s="2" t="s">
        <v>943</v>
      </c>
      <c r="VSC623" s="2" t="s">
        <v>943</v>
      </c>
      <c r="VSD623" s="2" t="s">
        <v>943</v>
      </c>
      <c r="VSE623" s="2" t="s">
        <v>943</v>
      </c>
      <c r="VSF623" s="2" t="s">
        <v>943</v>
      </c>
      <c r="VSG623" s="2" t="s">
        <v>943</v>
      </c>
      <c r="VSH623" s="2" t="s">
        <v>943</v>
      </c>
      <c r="VSI623" s="2" t="s">
        <v>943</v>
      </c>
      <c r="VSJ623" s="2" t="s">
        <v>943</v>
      </c>
      <c r="VSK623" s="2" t="s">
        <v>943</v>
      </c>
      <c r="VSL623" s="2" t="s">
        <v>943</v>
      </c>
      <c r="VSM623" s="2" t="s">
        <v>943</v>
      </c>
      <c r="VSN623" s="2" t="s">
        <v>943</v>
      </c>
      <c r="VSO623" s="2" t="s">
        <v>943</v>
      </c>
      <c r="VSP623" s="2" t="s">
        <v>943</v>
      </c>
      <c r="VSQ623" s="2" t="s">
        <v>943</v>
      </c>
      <c r="VSR623" s="2" t="s">
        <v>943</v>
      </c>
      <c r="VSS623" s="2" t="s">
        <v>943</v>
      </c>
      <c r="VST623" s="2" t="s">
        <v>943</v>
      </c>
      <c r="VSU623" s="2" t="s">
        <v>943</v>
      </c>
      <c r="VSV623" s="2" t="s">
        <v>943</v>
      </c>
      <c r="VSW623" s="2" t="s">
        <v>943</v>
      </c>
      <c r="VSX623" s="2" t="s">
        <v>943</v>
      </c>
      <c r="VSY623" s="2" t="s">
        <v>943</v>
      </c>
      <c r="VSZ623" s="2" t="s">
        <v>943</v>
      </c>
      <c r="VTA623" s="2" t="s">
        <v>943</v>
      </c>
      <c r="VTB623" s="2" t="s">
        <v>943</v>
      </c>
      <c r="VTC623" s="2" t="s">
        <v>943</v>
      </c>
      <c r="VTD623" s="2" t="s">
        <v>943</v>
      </c>
      <c r="VTE623" s="2" t="s">
        <v>943</v>
      </c>
      <c r="VTF623" s="2" t="s">
        <v>943</v>
      </c>
      <c r="VTG623" s="2" t="s">
        <v>943</v>
      </c>
      <c r="VTH623" s="2" t="s">
        <v>943</v>
      </c>
      <c r="VTI623" s="2" t="s">
        <v>943</v>
      </c>
      <c r="VTJ623" s="2" t="s">
        <v>943</v>
      </c>
      <c r="VTK623" s="2" t="s">
        <v>943</v>
      </c>
      <c r="VTL623" s="2" t="s">
        <v>943</v>
      </c>
      <c r="VTM623" s="2" t="s">
        <v>943</v>
      </c>
      <c r="VTN623" s="2" t="s">
        <v>943</v>
      </c>
      <c r="VTO623" s="2" t="s">
        <v>943</v>
      </c>
      <c r="VTP623" s="2" t="s">
        <v>943</v>
      </c>
      <c r="VTQ623" s="2" t="s">
        <v>943</v>
      </c>
      <c r="VTR623" s="2" t="s">
        <v>943</v>
      </c>
      <c r="VTS623" s="2" t="s">
        <v>943</v>
      </c>
      <c r="VTT623" s="2" t="s">
        <v>943</v>
      </c>
      <c r="VTU623" s="2" t="s">
        <v>943</v>
      </c>
      <c r="VTV623" s="2" t="s">
        <v>943</v>
      </c>
      <c r="VTW623" s="2" t="s">
        <v>943</v>
      </c>
      <c r="VTX623" s="2" t="s">
        <v>943</v>
      </c>
      <c r="VTY623" s="2" t="s">
        <v>943</v>
      </c>
      <c r="VTZ623" s="2" t="s">
        <v>943</v>
      </c>
      <c r="VUA623" s="2" t="s">
        <v>943</v>
      </c>
      <c r="VUB623" s="2" t="s">
        <v>943</v>
      </c>
      <c r="VUC623" s="2" t="s">
        <v>943</v>
      </c>
      <c r="VUD623" s="2" t="s">
        <v>943</v>
      </c>
      <c r="VUE623" s="2" t="s">
        <v>943</v>
      </c>
      <c r="VUF623" s="2" t="s">
        <v>943</v>
      </c>
      <c r="VUG623" s="2" t="s">
        <v>943</v>
      </c>
      <c r="VUH623" s="2" t="s">
        <v>943</v>
      </c>
      <c r="VUI623" s="2" t="s">
        <v>943</v>
      </c>
      <c r="VUJ623" s="2" t="s">
        <v>943</v>
      </c>
      <c r="VUK623" s="2" t="s">
        <v>943</v>
      </c>
      <c r="VUL623" s="2" t="s">
        <v>943</v>
      </c>
      <c r="VUM623" s="2" t="s">
        <v>943</v>
      </c>
      <c r="VUN623" s="2" t="s">
        <v>943</v>
      </c>
      <c r="VUO623" s="2" t="s">
        <v>943</v>
      </c>
      <c r="VUP623" s="2" t="s">
        <v>943</v>
      </c>
      <c r="VUQ623" s="2" t="s">
        <v>943</v>
      </c>
      <c r="VUR623" s="2" t="s">
        <v>943</v>
      </c>
      <c r="VUS623" s="2" t="s">
        <v>943</v>
      </c>
      <c r="VUT623" s="2" t="s">
        <v>943</v>
      </c>
      <c r="VUU623" s="2" t="s">
        <v>943</v>
      </c>
      <c r="VUV623" s="2" t="s">
        <v>943</v>
      </c>
      <c r="VUW623" s="2" t="s">
        <v>943</v>
      </c>
      <c r="VUX623" s="2" t="s">
        <v>943</v>
      </c>
      <c r="VUY623" s="2" t="s">
        <v>943</v>
      </c>
      <c r="VUZ623" s="2" t="s">
        <v>943</v>
      </c>
      <c r="VVA623" s="2" t="s">
        <v>943</v>
      </c>
      <c r="VVB623" s="2" t="s">
        <v>943</v>
      </c>
      <c r="VVC623" s="2" t="s">
        <v>943</v>
      </c>
      <c r="VVD623" s="2" t="s">
        <v>943</v>
      </c>
      <c r="VVE623" s="2" t="s">
        <v>943</v>
      </c>
      <c r="VVF623" s="2" t="s">
        <v>943</v>
      </c>
      <c r="VVG623" s="2" t="s">
        <v>943</v>
      </c>
      <c r="VVH623" s="2" t="s">
        <v>943</v>
      </c>
      <c r="VVI623" s="2" t="s">
        <v>943</v>
      </c>
      <c r="VVJ623" s="2" t="s">
        <v>943</v>
      </c>
      <c r="VVK623" s="2" t="s">
        <v>943</v>
      </c>
      <c r="VVL623" s="2" t="s">
        <v>943</v>
      </c>
      <c r="VVM623" s="2" t="s">
        <v>943</v>
      </c>
      <c r="VVN623" s="2" t="s">
        <v>943</v>
      </c>
      <c r="VVO623" s="2" t="s">
        <v>943</v>
      </c>
      <c r="VVP623" s="2" t="s">
        <v>943</v>
      </c>
      <c r="VVQ623" s="2" t="s">
        <v>943</v>
      </c>
      <c r="VVR623" s="2" t="s">
        <v>943</v>
      </c>
      <c r="VVS623" s="2" t="s">
        <v>943</v>
      </c>
      <c r="VVT623" s="2" t="s">
        <v>943</v>
      </c>
      <c r="VVU623" s="2" t="s">
        <v>943</v>
      </c>
      <c r="VVV623" s="2" t="s">
        <v>943</v>
      </c>
      <c r="VVW623" s="2" t="s">
        <v>943</v>
      </c>
      <c r="VVX623" s="2" t="s">
        <v>943</v>
      </c>
      <c r="VVY623" s="2" t="s">
        <v>943</v>
      </c>
      <c r="VVZ623" s="2" t="s">
        <v>943</v>
      </c>
      <c r="VWA623" s="2" t="s">
        <v>943</v>
      </c>
      <c r="VWB623" s="2" t="s">
        <v>943</v>
      </c>
      <c r="VWC623" s="2" t="s">
        <v>943</v>
      </c>
      <c r="VWD623" s="2" t="s">
        <v>943</v>
      </c>
      <c r="VWE623" s="2" t="s">
        <v>943</v>
      </c>
      <c r="VWF623" s="2" t="s">
        <v>943</v>
      </c>
      <c r="VWG623" s="2" t="s">
        <v>943</v>
      </c>
      <c r="VWH623" s="2" t="s">
        <v>943</v>
      </c>
      <c r="VWI623" s="2" t="s">
        <v>943</v>
      </c>
      <c r="VWJ623" s="2" t="s">
        <v>943</v>
      </c>
      <c r="VWK623" s="2" t="s">
        <v>943</v>
      </c>
      <c r="VWL623" s="2" t="s">
        <v>943</v>
      </c>
      <c r="VWM623" s="2" t="s">
        <v>943</v>
      </c>
      <c r="VWN623" s="2" t="s">
        <v>943</v>
      </c>
      <c r="VWO623" s="2" t="s">
        <v>943</v>
      </c>
      <c r="VWP623" s="2" t="s">
        <v>943</v>
      </c>
      <c r="VWQ623" s="2" t="s">
        <v>943</v>
      </c>
      <c r="VWR623" s="2" t="s">
        <v>943</v>
      </c>
      <c r="VWS623" s="2" t="s">
        <v>943</v>
      </c>
      <c r="VWT623" s="2" t="s">
        <v>943</v>
      </c>
      <c r="VWU623" s="2" t="s">
        <v>943</v>
      </c>
      <c r="VWV623" s="2" t="s">
        <v>943</v>
      </c>
      <c r="VWW623" s="2" t="s">
        <v>943</v>
      </c>
      <c r="VWX623" s="2" t="s">
        <v>943</v>
      </c>
      <c r="VWY623" s="2" t="s">
        <v>943</v>
      </c>
      <c r="VWZ623" s="2" t="s">
        <v>943</v>
      </c>
      <c r="VXA623" s="2" t="s">
        <v>943</v>
      </c>
      <c r="VXB623" s="2" t="s">
        <v>943</v>
      </c>
      <c r="VXC623" s="2" t="s">
        <v>943</v>
      </c>
      <c r="VXD623" s="2" t="s">
        <v>943</v>
      </c>
      <c r="VXE623" s="2" t="s">
        <v>943</v>
      </c>
      <c r="VXF623" s="2" t="s">
        <v>943</v>
      </c>
      <c r="VXG623" s="2" t="s">
        <v>943</v>
      </c>
      <c r="VXH623" s="2" t="s">
        <v>943</v>
      </c>
      <c r="VXI623" s="2" t="s">
        <v>943</v>
      </c>
      <c r="VXJ623" s="2" t="s">
        <v>943</v>
      </c>
      <c r="VXK623" s="2" t="s">
        <v>943</v>
      </c>
      <c r="VXL623" s="2" t="s">
        <v>943</v>
      </c>
      <c r="VXM623" s="2" t="s">
        <v>943</v>
      </c>
      <c r="VXN623" s="2" t="s">
        <v>943</v>
      </c>
      <c r="VXO623" s="2" t="s">
        <v>943</v>
      </c>
      <c r="VXP623" s="2" t="s">
        <v>943</v>
      </c>
      <c r="VXQ623" s="2" t="s">
        <v>943</v>
      </c>
      <c r="VXR623" s="2" t="s">
        <v>943</v>
      </c>
      <c r="VXS623" s="2" t="s">
        <v>943</v>
      </c>
      <c r="VXT623" s="2" t="s">
        <v>943</v>
      </c>
      <c r="VXU623" s="2" t="s">
        <v>943</v>
      </c>
      <c r="VXV623" s="2" t="s">
        <v>943</v>
      </c>
      <c r="VXW623" s="2" t="s">
        <v>943</v>
      </c>
      <c r="VXX623" s="2" t="s">
        <v>943</v>
      </c>
      <c r="VXY623" s="2" t="s">
        <v>943</v>
      </c>
      <c r="VXZ623" s="2" t="s">
        <v>943</v>
      </c>
      <c r="VYA623" s="2" t="s">
        <v>943</v>
      </c>
      <c r="VYB623" s="2" t="s">
        <v>943</v>
      </c>
      <c r="VYC623" s="2" t="s">
        <v>943</v>
      </c>
      <c r="VYD623" s="2" t="s">
        <v>943</v>
      </c>
      <c r="VYE623" s="2" t="s">
        <v>943</v>
      </c>
      <c r="VYF623" s="2" t="s">
        <v>943</v>
      </c>
      <c r="VYG623" s="2" t="s">
        <v>943</v>
      </c>
      <c r="VYH623" s="2" t="s">
        <v>943</v>
      </c>
      <c r="VYI623" s="2" t="s">
        <v>943</v>
      </c>
      <c r="VYJ623" s="2" t="s">
        <v>943</v>
      </c>
      <c r="VYK623" s="2" t="s">
        <v>943</v>
      </c>
      <c r="VYL623" s="2" t="s">
        <v>943</v>
      </c>
      <c r="VYM623" s="2" t="s">
        <v>943</v>
      </c>
      <c r="VYN623" s="2" t="s">
        <v>943</v>
      </c>
      <c r="VYO623" s="2" t="s">
        <v>943</v>
      </c>
      <c r="VYP623" s="2" t="s">
        <v>943</v>
      </c>
      <c r="VYQ623" s="2" t="s">
        <v>943</v>
      </c>
      <c r="VYR623" s="2" t="s">
        <v>943</v>
      </c>
      <c r="VYS623" s="2" t="s">
        <v>943</v>
      </c>
      <c r="VYT623" s="2" t="s">
        <v>943</v>
      </c>
      <c r="VYU623" s="2" t="s">
        <v>943</v>
      </c>
      <c r="VYV623" s="2" t="s">
        <v>943</v>
      </c>
      <c r="VYW623" s="2" t="s">
        <v>943</v>
      </c>
      <c r="VYX623" s="2" t="s">
        <v>943</v>
      </c>
      <c r="VYY623" s="2" t="s">
        <v>943</v>
      </c>
      <c r="VYZ623" s="2" t="s">
        <v>943</v>
      </c>
      <c r="VZA623" s="2" t="s">
        <v>943</v>
      </c>
      <c r="VZB623" s="2" t="s">
        <v>943</v>
      </c>
      <c r="VZC623" s="2" t="s">
        <v>943</v>
      </c>
      <c r="VZD623" s="2" t="s">
        <v>943</v>
      </c>
      <c r="VZE623" s="2" t="s">
        <v>943</v>
      </c>
      <c r="VZF623" s="2" t="s">
        <v>943</v>
      </c>
      <c r="VZG623" s="2" t="s">
        <v>943</v>
      </c>
      <c r="VZH623" s="2" t="s">
        <v>943</v>
      </c>
      <c r="VZI623" s="2" t="s">
        <v>943</v>
      </c>
      <c r="VZJ623" s="2" t="s">
        <v>943</v>
      </c>
      <c r="VZK623" s="2" t="s">
        <v>943</v>
      </c>
      <c r="VZL623" s="2" t="s">
        <v>943</v>
      </c>
      <c r="VZM623" s="2" t="s">
        <v>943</v>
      </c>
      <c r="VZN623" s="2" t="s">
        <v>943</v>
      </c>
      <c r="VZO623" s="2" t="s">
        <v>943</v>
      </c>
      <c r="VZP623" s="2" t="s">
        <v>943</v>
      </c>
      <c r="VZQ623" s="2" t="s">
        <v>943</v>
      </c>
      <c r="VZR623" s="2" t="s">
        <v>943</v>
      </c>
      <c r="VZS623" s="2" t="s">
        <v>943</v>
      </c>
      <c r="VZT623" s="2" t="s">
        <v>943</v>
      </c>
      <c r="VZU623" s="2" t="s">
        <v>943</v>
      </c>
      <c r="VZV623" s="2" t="s">
        <v>943</v>
      </c>
      <c r="VZW623" s="2" t="s">
        <v>943</v>
      </c>
      <c r="VZX623" s="2" t="s">
        <v>943</v>
      </c>
      <c r="VZY623" s="2" t="s">
        <v>943</v>
      </c>
      <c r="VZZ623" s="2" t="s">
        <v>943</v>
      </c>
      <c r="WAA623" s="2" t="s">
        <v>943</v>
      </c>
      <c r="WAB623" s="2" t="s">
        <v>943</v>
      </c>
      <c r="WAC623" s="2" t="s">
        <v>943</v>
      </c>
      <c r="WAD623" s="2" t="s">
        <v>943</v>
      </c>
      <c r="WAE623" s="2" t="s">
        <v>943</v>
      </c>
      <c r="WAF623" s="2" t="s">
        <v>943</v>
      </c>
      <c r="WAG623" s="2" t="s">
        <v>943</v>
      </c>
      <c r="WAH623" s="2" t="s">
        <v>943</v>
      </c>
      <c r="WAI623" s="2" t="s">
        <v>943</v>
      </c>
      <c r="WAJ623" s="2" t="s">
        <v>943</v>
      </c>
      <c r="WAK623" s="2" t="s">
        <v>943</v>
      </c>
      <c r="WAL623" s="2" t="s">
        <v>943</v>
      </c>
      <c r="WAM623" s="2" t="s">
        <v>943</v>
      </c>
      <c r="WAN623" s="2" t="s">
        <v>943</v>
      </c>
      <c r="WAO623" s="2" t="s">
        <v>943</v>
      </c>
      <c r="WAP623" s="2" t="s">
        <v>943</v>
      </c>
      <c r="WAQ623" s="2" t="s">
        <v>943</v>
      </c>
      <c r="WAR623" s="2" t="s">
        <v>943</v>
      </c>
      <c r="WAS623" s="2" t="s">
        <v>943</v>
      </c>
      <c r="WAT623" s="2" t="s">
        <v>943</v>
      </c>
      <c r="WAU623" s="2" t="s">
        <v>943</v>
      </c>
      <c r="WAV623" s="2" t="s">
        <v>943</v>
      </c>
      <c r="WAW623" s="2" t="s">
        <v>943</v>
      </c>
      <c r="WAX623" s="2" t="s">
        <v>943</v>
      </c>
      <c r="WAY623" s="2" t="s">
        <v>943</v>
      </c>
      <c r="WAZ623" s="2" t="s">
        <v>943</v>
      </c>
      <c r="WBA623" s="2" t="s">
        <v>943</v>
      </c>
      <c r="WBB623" s="2" t="s">
        <v>943</v>
      </c>
      <c r="WBC623" s="2" t="s">
        <v>943</v>
      </c>
      <c r="WBD623" s="2" t="s">
        <v>943</v>
      </c>
      <c r="WBE623" s="2" t="s">
        <v>943</v>
      </c>
      <c r="WBF623" s="2" t="s">
        <v>943</v>
      </c>
      <c r="WBG623" s="2" t="s">
        <v>943</v>
      </c>
      <c r="WBH623" s="2" t="s">
        <v>943</v>
      </c>
      <c r="WBI623" s="2" t="s">
        <v>943</v>
      </c>
      <c r="WBJ623" s="2" t="s">
        <v>943</v>
      </c>
      <c r="WBK623" s="2" t="s">
        <v>943</v>
      </c>
      <c r="WBL623" s="2" t="s">
        <v>943</v>
      </c>
      <c r="WBM623" s="2" t="s">
        <v>943</v>
      </c>
      <c r="WBN623" s="2" t="s">
        <v>943</v>
      </c>
      <c r="WBO623" s="2" t="s">
        <v>943</v>
      </c>
      <c r="WBP623" s="2" t="s">
        <v>943</v>
      </c>
      <c r="WBQ623" s="2" t="s">
        <v>943</v>
      </c>
      <c r="WBR623" s="2" t="s">
        <v>943</v>
      </c>
      <c r="WBS623" s="2" t="s">
        <v>943</v>
      </c>
      <c r="WBT623" s="2" t="s">
        <v>943</v>
      </c>
      <c r="WBU623" s="2" t="s">
        <v>943</v>
      </c>
      <c r="WBV623" s="2" t="s">
        <v>943</v>
      </c>
      <c r="WBW623" s="2" t="s">
        <v>943</v>
      </c>
      <c r="WBX623" s="2" t="s">
        <v>943</v>
      </c>
      <c r="WBY623" s="2" t="s">
        <v>943</v>
      </c>
      <c r="WBZ623" s="2" t="s">
        <v>943</v>
      </c>
      <c r="WCA623" s="2" t="s">
        <v>943</v>
      </c>
      <c r="WCB623" s="2" t="s">
        <v>943</v>
      </c>
      <c r="WCC623" s="2" t="s">
        <v>943</v>
      </c>
      <c r="WCD623" s="2" t="s">
        <v>943</v>
      </c>
      <c r="WCE623" s="2" t="s">
        <v>943</v>
      </c>
      <c r="WCF623" s="2" t="s">
        <v>943</v>
      </c>
      <c r="WCG623" s="2" t="s">
        <v>943</v>
      </c>
      <c r="WCH623" s="2" t="s">
        <v>943</v>
      </c>
      <c r="WCI623" s="2" t="s">
        <v>943</v>
      </c>
      <c r="WCJ623" s="2" t="s">
        <v>943</v>
      </c>
      <c r="WCK623" s="2" t="s">
        <v>943</v>
      </c>
      <c r="WCL623" s="2" t="s">
        <v>943</v>
      </c>
      <c r="WCM623" s="2" t="s">
        <v>943</v>
      </c>
      <c r="WCN623" s="2" t="s">
        <v>943</v>
      </c>
      <c r="WCO623" s="2" t="s">
        <v>943</v>
      </c>
      <c r="WCP623" s="2" t="s">
        <v>943</v>
      </c>
      <c r="WCQ623" s="2" t="s">
        <v>943</v>
      </c>
      <c r="WCR623" s="2" t="s">
        <v>943</v>
      </c>
      <c r="WCS623" s="2" t="s">
        <v>943</v>
      </c>
      <c r="WCT623" s="2" t="s">
        <v>943</v>
      </c>
      <c r="WCU623" s="2" t="s">
        <v>943</v>
      </c>
      <c r="WCV623" s="2" t="s">
        <v>943</v>
      </c>
      <c r="WCW623" s="2" t="s">
        <v>943</v>
      </c>
      <c r="WCX623" s="2" t="s">
        <v>943</v>
      </c>
      <c r="WCY623" s="2" t="s">
        <v>943</v>
      </c>
      <c r="WCZ623" s="2" t="s">
        <v>943</v>
      </c>
      <c r="WDA623" s="2" t="s">
        <v>943</v>
      </c>
      <c r="WDB623" s="2" t="s">
        <v>943</v>
      </c>
      <c r="WDC623" s="2" t="s">
        <v>943</v>
      </c>
      <c r="WDD623" s="2" t="s">
        <v>943</v>
      </c>
      <c r="WDE623" s="2" t="s">
        <v>943</v>
      </c>
      <c r="WDF623" s="2" t="s">
        <v>943</v>
      </c>
      <c r="WDG623" s="2" t="s">
        <v>943</v>
      </c>
      <c r="WDH623" s="2" t="s">
        <v>943</v>
      </c>
      <c r="WDI623" s="2" t="s">
        <v>943</v>
      </c>
      <c r="WDJ623" s="2" t="s">
        <v>943</v>
      </c>
      <c r="WDK623" s="2" t="s">
        <v>943</v>
      </c>
      <c r="WDL623" s="2" t="s">
        <v>943</v>
      </c>
      <c r="WDM623" s="2" t="s">
        <v>943</v>
      </c>
      <c r="WDN623" s="2" t="s">
        <v>943</v>
      </c>
      <c r="WDO623" s="2" t="s">
        <v>943</v>
      </c>
      <c r="WDP623" s="2" t="s">
        <v>943</v>
      </c>
      <c r="WDQ623" s="2" t="s">
        <v>943</v>
      </c>
      <c r="WDR623" s="2" t="s">
        <v>943</v>
      </c>
      <c r="WDS623" s="2" t="s">
        <v>943</v>
      </c>
      <c r="WDT623" s="2" t="s">
        <v>943</v>
      </c>
      <c r="WDU623" s="2" t="s">
        <v>943</v>
      </c>
      <c r="WDV623" s="2" t="s">
        <v>943</v>
      </c>
      <c r="WDW623" s="2" t="s">
        <v>943</v>
      </c>
      <c r="WDX623" s="2" t="s">
        <v>943</v>
      </c>
      <c r="WDY623" s="2" t="s">
        <v>943</v>
      </c>
      <c r="WDZ623" s="2" t="s">
        <v>943</v>
      </c>
      <c r="WEA623" s="2" t="s">
        <v>943</v>
      </c>
      <c r="WEB623" s="2" t="s">
        <v>943</v>
      </c>
      <c r="WEC623" s="2" t="s">
        <v>943</v>
      </c>
      <c r="WED623" s="2" t="s">
        <v>943</v>
      </c>
      <c r="WEE623" s="2" t="s">
        <v>943</v>
      </c>
      <c r="WEF623" s="2" t="s">
        <v>943</v>
      </c>
      <c r="WEG623" s="2" t="s">
        <v>943</v>
      </c>
      <c r="WEH623" s="2" t="s">
        <v>943</v>
      </c>
      <c r="WEI623" s="2" t="s">
        <v>943</v>
      </c>
      <c r="WEJ623" s="2" t="s">
        <v>943</v>
      </c>
      <c r="WEK623" s="2" t="s">
        <v>943</v>
      </c>
      <c r="WEL623" s="2" t="s">
        <v>943</v>
      </c>
      <c r="WEM623" s="2" t="s">
        <v>943</v>
      </c>
      <c r="WEN623" s="2" t="s">
        <v>943</v>
      </c>
      <c r="WEO623" s="2" t="s">
        <v>943</v>
      </c>
      <c r="WEP623" s="2" t="s">
        <v>943</v>
      </c>
      <c r="WEQ623" s="2" t="s">
        <v>943</v>
      </c>
      <c r="WER623" s="2" t="s">
        <v>943</v>
      </c>
      <c r="WES623" s="2" t="s">
        <v>943</v>
      </c>
      <c r="WET623" s="2" t="s">
        <v>943</v>
      </c>
      <c r="WEU623" s="2" t="s">
        <v>943</v>
      </c>
      <c r="WEV623" s="2" t="s">
        <v>943</v>
      </c>
      <c r="WEW623" s="2" t="s">
        <v>943</v>
      </c>
      <c r="WEX623" s="2" t="s">
        <v>943</v>
      </c>
      <c r="WEY623" s="2" t="s">
        <v>943</v>
      </c>
      <c r="WEZ623" s="2" t="s">
        <v>943</v>
      </c>
      <c r="WFA623" s="2" t="s">
        <v>943</v>
      </c>
      <c r="WFB623" s="2" t="s">
        <v>943</v>
      </c>
      <c r="WFC623" s="2" t="s">
        <v>943</v>
      </c>
      <c r="WFD623" s="2" t="s">
        <v>943</v>
      </c>
      <c r="WFE623" s="2" t="s">
        <v>943</v>
      </c>
      <c r="WFF623" s="2" t="s">
        <v>943</v>
      </c>
      <c r="WFG623" s="2" t="s">
        <v>943</v>
      </c>
      <c r="WFH623" s="2" t="s">
        <v>943</v>
      </c>
      <c r="WFI623" s="2" t="s">
        <v>943</v>
      </c>
      <c r="WFJ623" s="2" t="s">
        <v>943</v>
      </c>
      <c r="WFK623" s="2" t="s">
        <v>943</v>
      </c>
      <c r="WFL623" s="2" t="s">
        <v>943</v>
      </c>
      <c r="WFM623" s="2" t="s">
        <v>943</v>
      </c>
      <c r="WFN623" s="2" t="s">
        <v>943</v>
      </c>
      <c r="WFO623" s="2" t="s">
        <v>943</v>
      </c>
      <c r="WFP623" s="2" t="s">
        <v>943</v>
      </c>
      <c r="WFQ623" s="2" t="s">
        <v>943</v>
      </c>
      <c r="WFR623" s="2" t="s">
        <v>943</v>
      </c>
      <c r="WFS623" s="2" t="s">
        <v>943</v>
      </c>
      <c r="WFT623" s="2" t="s">
        <v>943</v>
      </c>
      <c r="WFU623" s="2" t="s">
        <v>943</v>
      </c>
      <c r="WFV623" s="2" t="s">
        <v>943</v>
      </c>
      <c r="WFW623" s="2" t="s">
        <v>943</v>
      </c>
      <c r="WFX623" s="2" t="s">
        <v>943</v>
      </c>
      <c r="WFY623" s="2" t="s">
        <v>943</v>
      </c>
      <c r="WFZ623" s="2" t="s">
        <v>943</v>
      </c>
      <c r="WGA623" s="2" t="s">
        <v>943</v>
      </c>
      <c r="WGB623" s="2" t="s">
        <v>943</v>
      </c>
      <c r="WGC623" s="2" t="s">
        <v>943</v>
      </c>
      <c r="WGD623" s="2" t="s">
        <v>943</v>
      </c>
      <c r="WGE623" s="2" t="s">
        <v>943</v>
      </c>
      <c r="WGF623" s="2" t="s">
        <v>943</v>
      </c>
      <c r="WGG623" s="2" t="s">
        <v>943</v>
      </c>
      <c r="WGH623" s="2" t="s">
        <v>943</v>
      </c>
      <c r="WGI623" s="2" t="s">
        <v>943</v>
      </c>
      <c r="WGJ623" s="2" t="s">
        <v>943</v>
      </c>
      <c r="WGK623" s="2" t="s">
        <v>943</v>
      </c>
      <c r="WGL623" s="2" t="s">
        <v>943</v>
      </c>
      <c r="WGM623" s="2" t="s">
        <v>943</v>
      </c>
      <c r="WGN623" s="2" t="s">
        <v>943</v>
      </c>
      <c r="WGO623" s="2" t="s">
        <v>943</v>
      </c>
      <c r="WGP623" s="2" t="s">
        <v>943</v>
      </c>
      <c r="WGQ623" s="2" t="s">
        <v>943</v>
      </c>
      <c r="WGR623" s="2" t="s">
        <v>943</v>
      </c>
      <c r="WGS623" s="2" t="s">
        <v>943</v>
      </c>
      <c r="WGT623" s="2" t="s">
        <v>943</v>
      </c>
      <c r="WGU623" s="2" t="s">
        <v>943</v>
      </c>
      <c r="WGV623" s="2" t="s">
        <v>943</v>
      </c>
      <c r="WGW623" s="2" t="s">
        <v>943</v>
      </c>
      <c r="WGX623" s="2" t="s">
        <v>943</v>
      </c>
      <c r="WGY623" s="2" t="s">
        <v>943</v>
      </c>
      <c r="WGZ623" s="2" t="s">
        <v>943</v>
      </c>
      <c r="WHA623" s="2" t="s">
        <v>943</v>
      </c>
      <c r="WHB623" s="2" t="s">
        <v>943</v>
      </c>
      <c r="WHC623" s="2" t="s">
        <v>943</v>
      </c>
      <c r="WHD623" s="2" t="s">
        <v>943</v>
      </c>
      <c r="WHE623" s="2" t="s">
        <v>943</v>
      </c>
      <c r="WHF623" s="2" t="s">
        <v>943</v>
      </c>
      <c r="WHG623" s="2" t="s">
        <v>943</v>
      </c>
      <c r="WHH623" s="2" t="s">
        <v>943</v>
      </c>
      <c r="WHI623" s="2" t="s">
        <v>943</v>
      </c>
      <c r="WHJ623" s="2" t="s">
        <v>943</v>
      </c>
      <c r="WHK623" s="2" t="s">
        <v>943</v>
      </c>
      <c r="WHL623" s="2" t="s">
        <v>943</v>
      </c>
      <c r="WHM623" s="2" t="s">
        <v>943</v>
      </c>
      <c r="WHN623" s="2" t="s">
        <v>943</v>
      </c>
      <c r="WHO623" s="2" t="s">
        <v>943</v>
      </c>
      <c r="WHP623" s="2" t="s">
        <v>943</v>
      </c>
      <c r="WHQ623" s="2" t="s">
        <v>943</v>
      </c>
      <c r="WHR623" s="2" t="s">
        <v>943</v>
      </c>
      <c r="WHS623" s="2" t="s">
        <v>943</v>
      </c>
      <c r="WHT623" s="2" t="s">
        <v>943</v>
      </c>
      <c r="WHU623" s="2" t="s">
        <v>943</v>
      </c>
      <c r="WHV623" s="2" t="s">
        <v>943</v>
      </c>
      <c r="WHW623" s="2" t="s">
        <v>943</v>
      </c>
      <c r="WHX623" s="2" t="s">
        <v>943</v>
      </c>
      <c r="WHY623" s="2" t="s">
        <v>943</v>
      </c>
      <c r="WHZ623" s="2" t="s">
        <v>943</v>
      </c>
      <c r="WIA623" s="2" t="s">
        <v>943</v>
      </c>
      <c r="WIB623" s="2" t="s">
        <v>943</v>
      </c>
      <c r="WIC623" s="2" t="s">
        <v>943</v>
      </c>
      <c r="WID623" s="2" t="s">
        <v>943</v>
      </c>
      <c r="WIE623" s="2" t="s">
        <v>943</v>
      </c>
      <c r="WIF623" s="2" t="s">
        <v>943</v>
      </c>
      <c r="WIG623" s="2" t="s">
        <v>943</v>
      </c>
      <c r="WIH623" s="2" t="s">
        <v>943</v>
      </c>
      <c r="WII623" s="2" t="s">
        <v>943</v>
      </c>
      <c r="WIJ623" s="2" t="s">
        <v>943</v>
      </c>
      <c r="WIK623" s="2" t="s">
        <v>943</v>
      </c>
      <c r="WIL623" s="2" t="s">
        <v>943</v>
      </c>
      <c r="WIM623" s="2" t="s">
        <v>943</v>
      </c>
      <c r="WIN623" s="2" t="s">
        <v>943</v>
      </c>
      <c r="WIO623" s="2" t="s">
        <v>943</v>
      </c>
      <c r="WIP623" s="2" t="s">
        <v>943</v>
      </c>
      <c r="WIQ623" s="2" t="s">
        <v>943</v>
      </c>
      <c r="WIR623" s="2" t="s">
        <v>943</v>
      </c>
      <c r="WIS623" s="2" t="s">
        <v>943</v>
      </c>
      <c r="WIT623" s="2" t="s">
        <v>943</v>
      </c>
      <c r="WIU623" s="2" t="s">
        <v>943</v>
      </c>
      <c r="WIV623" s="2" t="s">
        <v>943</v>
      </c>
      <c r="WIW623" s="2" t="s">
        <v>943</v>
      </c>
      <c r="WIX623" s="2" t="s">
        <v>943</v>
      </c>
      <c r="WIY623" s="2" t="s">
        <v>943</v>
      </c>
      <c r="WIZ623" s="2" t="s">
        <v>943</v>
      </c>
      <c r="WJA623" s="2" t="s">
        <v>943</v>
      </c>
      <c r="WJB623" s="2" t="s">
        <v>943</v>
      </c>
      <c r="WJC623" s="2" t="s">
        <v>943</v>
      </c>
      <c r="WJD623" s="2" t="s">
        <v>943</v>
      </c>
      <c r="WJE623" s="2" t="s">
        <v>943</v>
      </c>
      <c r="WJF623" s="2" t="s">
        <v>943</v>
      </c>
      <c r="WJG623" s="2" t="s">
        <v>943</v>
      </c>
      <c r="WJH623" s="2" t="s">
        <v>943</v>
      </c>
      <c r="WJI623" s="2" t="s">
        <v>943</v>
      </c>
      <c r="WJJ623" s="2" t="s">
        <v>943</v>
      </c>
      <c r="WJK623" s="2" t="s">
        <v>943</v>
      </c>
      <c r="WJL623" s="2" t="s">
        <v>943</v>
      </c>
      <c r="WJM623" s="2" t="s">
        <v>943</v>
      </c>
      <c r="WJN623" s="2" t="s">
        <v>943</v>
      </c>
      <c r="WJO623" s="2" t="s">
        <v>943</v>
      </c>
      <c r="WJP623" s="2" t="s">
        <v>943</v>
      </c>
      <c r="WJQ623" s="2" t="s">
        <v>943</v>
      </c>
      <c r="WJR623" s="2" t="s">
        <v>943</v>
      </c>
      <c r="WJS623" s="2" t="s">
        <v>943</v>
      </c>
      <c r="WJT623" s="2" t="s">
        <v>943</v>
      </c>
      <c r="WJU623" s="2" t="s">
        <v>943</v>
      </c>
      <c r="WJV623" s="2" t="s">
        <v>943</v>
      </c>
      <c r="WJW623" s="2" t="s">
        <v>943</v>
      </c>
      <c r="WJX623" s="2" t="s">
        <v>943</v>
      </c>
      <c r="WJY623" s="2" t="s">
        <v>943</v>
      </c>
      <c r="WJZ623" s="2" t="s">
        <v>943</v>
      </c>
      <c r="WKA623" s="2" t="s">
        <v>943</v>
      </c>
      <c r="WKB623" s="2" t="s">
        <v>943</v>
      </c>
      <c r="WKC623" s="2" t="s">
        <v>943</v>
      </c>
      <c r="WKD623" s="2" t="s">
        <v>943</v>
      </c>
      <c r="WKE623" s="2" t="s">
        <v>943</v>
      </c>
      <c r="WKF623" s="2" t="s">
        <v>943</v>
      </c>
      <c r="WKG623" s="2" t="s">
        <v>943</v>
      </c>
      <c r="WKH623" s="2" t="s">
        <v>943</v>
      </c>
      <c r="WKI623" s="2" t="s">
        <v>943</v>
      </c>
      <c r="WKJ623" s="2" t="s">
        <v>943</v>
      </c>
      <c r="WKK623" s="2" t="s">
        <v>943</v>
      </c>
      <c r="WKL623" s="2" t="s">
        <v>943</v>
      </c>
      <c r="WKM623" s="2" t="s">
        <v>943</v>
      </c>
      <c r="WKN623" s="2" t="s">
        <v>943</v>
      </c>
      <c r="WKO623" s="2" t="s">
        <v>943</v>
      </c>
      <c r="WKP623" s="2" t="s">
        <v>943</v>
      </c>
      <c r="WKQ623" s="2" t="s">
        <v>943</v>
      </c>
      <c r="WKR623" s="2" t="s">
        <v>943</v>
      </c>
      <c r="WKS623" s="2" t="s">
        <v>943</v>
      </c>
      <c r="WKT623" s="2" t="s">
        <v>943</v>
      </c>
      <c r="WKU623" s="2" t="s">
        <v>943</v>
      </c>
      <c r="WKV623" s="2" t="s">
        <v>943</v>
      </c>
      <c r="WKW623" s="2" t="s">
        <v>943</v>
      </c>
      <c r="WKX623" s="2" t="s">
        <v>943</v>
      </c>
      <c r="WKY623" s="2" t="s">
        <v>943</v>
      </c>
      <c r="WKZ623" s="2" t="s">
        <v>943</v>
      </c>
      <c r="WLA623" s="2" t="s">
        <v>943</v>
      </c>
      <c r="WLB623" s="2" t="s">
        <v>943</v>
      </c>
      <c r="WLC623" s="2" t="s">
        <v>943</v>
      </c>
      <c r="WLD623" s="2" t="s">
        <v>943</v>
      </c>
      <c r="WLE623" s="2" t="s">
        <v>943</v>
      </c>
      <c r="WLF623" s="2" t="s">
        <v>943</v>
      </c>
      <c r="WLG623" s="2" t="s">
        <v>943</v>
      </c>
      <c r="WLH623" s="2" t="s">
        <v>943</v>
      </c>
      <c r="WLI623" s="2" t="s">
        <v>943</v>
      </c>
      <c r="WLJ623" s="2" t="s">
        <v>943</v>
      </c>
      <c r="WLK623" s="2" t="s">
        <v>943</v>
      </c>
      <c r="WLL623" s="2" t="s">
        <v>943</v>
      </c>
      <c r="WLM623" s="2" t="s">
        <v>943</v>
      </c>
      <c r="WLN623" s="2" t="s">
        <v>943</v>
      </c>
      <c r="WLO623" s="2" t="s">
        <v>943</v>
      </c>
      <c r="WLP623" s="2" t="s">
        <v>943</v>
      </c>
      <c r="WLQ623" s="2" t="s">
        <v>943</v>
      </c>
      <c r="WLR623" s="2" t="s">
        <v>943</v>
      </c>
      <c r="WLS623" s="2" t="s">
        <v>943</v>
      </c>
      <c r="WLT623" s="2" t="s">
        <v>943</v>
      </c>
      <c r="WLU623" s="2" t="s">
        <v>943</v>
      </c>
      <c r="WLV623" s="2" t="s">
        <v>943</v>
      </c>
      <c r="WLW623" s="2" t="s">
        <v>943</v>
      </c>
      <c r="WLX623" s="2" t="s">
        <v>943</v>
      </c>
      <c r="WLY623" s="2" t="s">
        <v>943</v>
      </c>
      <c r="WLZ623" s="2" t="s">
        <v>943</v>
      </c>
      <c r="WMA623" s="2" t="s">
        <v>943</v>
      </c>
      <c r="WMB623" s="2" t="s">
        <v>943</v>
      </c>
      <c r="WMC623" s="2" t="s">
        <v>943</v>
      </c>
      <c r="WMD623" s="2" t="s">
        <v>943</v>
      </c>
      <c r="WME623" s="2" t="s">
        <v>943</v>
      </c>
      <c r="WMF623" s="2" t="s">
        <v>943</v>
      </c>
      <c r="WMG623" s="2" t="s">
        <v>943</v>
      </c>
      <c r="WMH623" s="2" t="s">
        <v>943</v>
      </c>
      <c r="WMI623" s="2" t="s">
        <v>943</v>
      </c>
      <c r="WMJ623" s="2" t="s">
        <v>943</v>
      </c>
      <c r="WMK623" s="2" t="s">
        <v>943</v>
      </c>
      <c r="WML623" s="2" t="s">
        <v>943</v>
      </c>
      <c r="WMM623" s="2" t="s">
        <v>943</v>
      </c>
      <c r="WMN623" s="2" t="s">
        <v>943</v>
      </c>
      <c r="WMO623" s="2" t="s">
        <v>943</v>
      </c>
      <c r="WMP623" s="2" t="s">
        <v>943</v>
      </c>
      <c r="WMQ623" s="2" t="s">
        <v>943</v>
      </c>
      <c r="WMR623" s="2" t="s">
        <v>943</v>
      </c>
      <c r="WMS623" s="2" t="s">
        <v>943</v>
      </c>
      <c r="WMT623" s="2" t="s">
        <v>943</v>
      </c>
      <c r="WMU623" s="2" t="s">
        <v>943</v>
      </c>
      <c r="WMV623" s="2" t="s">
        <v>943</v>
      </c>
      <c r="WMW623" s="2" t="s">
        <v>943</v>
      </c>
      <c r="WMX623" s="2" t="s">
        <v>943</v>
      </c>
      <c r="WMY623" s="2" t="s">
        <v>943</v>
      </c>
      <c r="WMZ623" s="2" t="s">
        <v>943</v>
      </c>
      <c r="WNA623" s="2" t="s">
        <v>943</v>
      </c>
      <c r="WNB623" s="2" t="s">
        <v>943</v>
      </c>
      <c r="WNC623" s="2" t="s">
        <v>943</v>
      </c>
      <c r="WND623" s="2" t="s">
        <v>943</v>
      </c>
      <c r="WNE623" s="2" t="s">
        <v>943</v>
      </c>
      <c r="WNF623" s="2" t="s">
        <v>943</v>
      </c>
      <c r="WNG623" s="2" t="s">
        <v>943</v>
      </c>
      <c r="WNH623" s="2" t="s">
        <v>943</v>
      </c>
      <c r="WNI623" s="2" t="s">
        <v>943</v>
      </c>
      <c r="WNJ623" s="2" t="s">
        <v>943</v>
      </c>
      <c r="WNK623" s="2" t="s">
        <v>943</v>
      </c>
      <c r="WNL623" s="2" t="s">
        <v>943</v>
      </c>
      <c r="WNM623" s="2" t="s">
        <v>943</v>
      </c>
      <c r="WNN623" s="2" t="s">
        <v>943</v>
      </c>
      <c r="WNO623" s="2" t="s">
        <v>943</v>
      </c>
      <c r="WNP623" s="2" t="s">
        <v>943</v>
      </c>
      <c r="WNQ623" s="2" t="s">
        <v>943</v>
      </c>
      <c r="WNR623" s="2" t="s">
        <v>943</v>
      </c>
      <c r="WNS623" s="2" t="s">
        <v>943</v>
      </c>
      <c r="WNT623" s="2" t="s">
        <v>943</v>
      </c>
      <c r="WNU623" s="2" t="s">
        <v>943</v>
      </c>
      <c r="WNV623" s="2" t="s">
        <v>943</v>
      </c>
      <c r="WNW623" s="2" t="s">
        <v>943</v>
      </c>
      <c r="WNX623" s="2" t="s">
        <v>943</v>
      </c>
      <c r="WNY623" s="2" t="s">
        <v>943</v>
      </c>
      <c r="WNZ623" s="2" t="s">
        <v>943</v>
      </c>
      <c r="WOA623" s="2" t="s">
        <v>943</v>
      </c>
      <c r="WOB623" s="2" t="s">
        <v>943</v>
      </c>
      <c r="WOC623" s="2" t="s">
        <v>943</v>
      </c>
      <c r="WOD623" s="2" t="s">
        <v>943</v>
      </c>
      <c r="WOE623" s="2" t="s">
        <v>943</v>
      </c>
      <c r="WOF623" s="2" t="s">
        <v>943</v>
      </c>
      <c r="WOG623" s="2" t="s">
        <v>943</v>
      </c>
      <c r="WOH623" s="2" t="s">
        <v>943</v>
      </c>
      <c r="WOI623" s="2" t="s">
        <v>943</v>
      </c>
      <c r="WOJ623" s="2" t="s">
        <v>943</v>
      </c>
      <c r="WOK623" s="2" t="s">
        <v>943</v>
      </c>
      <c r="WOL623" s="2" t="s">
        <v>943</v>
      </c>
      <c r="WOM623" s="2" t="s">
        <v>943</v>
      </c>
      <c r="WON623" s="2" t="s">
        <v>943</v>
      </c>
      <c r="WOO623" s="2" t="s">
        <v>943</v>
      </c>
      <c r="WOP623" s="2" t="s">
        <v>943</v>
      </c>
      <c r="WOQ623" s="2" t="s">
        <v>943</v>
      </c>
      <c r="WOR623" s="2" t="s">
        <v>943</v>
      </c>
      <c r="WOS623" s="2" t="s">
        <v>943</v>
      </c>
      <c r="WOT623" s="2" t="s">
        <v>943</v>
      </c>
      <c r="WOU623" s="2" t="s">
        <v>943</v>
      </c>
      <c r="WOV623" s="2" t="s">
        <v>943</v>
      </c>
      <c r="WOW623" s="2" t="s">
        <v>943</v>
      </c>
      <c r="WOX623" s="2" t="s">
        <v>943</v>
      </c>
      <c r="WOY623" s="2" t="s">
        <v>943</v>
      </c>
      <c r="WOZ623" s="2" t="s">
        <v>943</v>
      </c>
      <c r="WPA623" s="2" t="s">
        <v>943</v>
      </c>
      <c r="WPB623" s="2" t="s">
        <v>943</v>
      </c>
      <c r="WPC623" s="2" t="s">
        <v>943</v>
      </c>
      <c r="WPD623" s="2" t="s">
        <v>943</v>
      </c>
      <c r="WPE623" s="2" t="s">
        <v>943</v>
      </c>
      <c r="WPF623" s="2" t="s">
        <v>943</v>
      </c>
      <c r="WPG623" s="2" t="s">
        <v>943</v>
      </c>
      <c r="WPH623" s="2" t="s">
        <v>943</v>
      </c>
      <c r="WPI623" s="2" t="s">
        <v>943</v>
      </c>
      <c r="WPJ623" s="2" t="s">
        <v>943</v>
      </c>
      <c r="WPK623" s="2" t="s">
        <v>943</v>
      </c>
      <c r="WPL623" s="2" t="s">
        <v>943</v>
      </c>
      <c r="WPM623" s="2" t="s">
        <v>943</v>
      </c>
      <c r="WPN623" s="2" t="s">
        <v>943</v>
      </c>
      <c r="WPO623" s="2" t="s">
        <v>943</v>
      </c>
      <c r="WPP623" s="2" t="s">
        <v>943</v>
      </c>
      <c r="WPQ623" s="2" t="s">
        <v>943</v>
      </c>
      <c r="WPR623" s="2" t="s">
        <v>943</v>
      </c>
      <c r="WPS623" s="2" t="s">
        <v>943</v>
      </c>
      <c r="WPT623" s="2" t="s">
        <v>943</v>
      </c>
      <c r="WPU623" s="2" t="s">
        <v>943</v>
      </c>
      <c r="WPV623" s="2" t="s">
        <v>943</v>
      </c>
      <c r="WPW623" s="2" t="s">
        <v>943</v>
      </c>
      <c r="WPX623" s="2" t="s">
        <v>943</v>
      </c>
      <c r="WPY623" s="2" t="s">
        <v>943</v>
      </c>
      <c r="WPZ623" s="2" t="s">
        <v>943</v>
      </c>
      <c r="WQA623" s="2" t="s">
        <v>943</v>
      </c>
      <c r="WQB623" s="2" t="s">
        <v>943</v>
      </c>
      <c r="WQC623" s="2" t="s">
        <v>943</v>
      </c>
      <c r="WQD623" s="2" t="s">
        <v>943</v>
      </c>
      <c r="WQE623" s="2" t="s">
        <v>943</v>
      </c>
      <c r="WQF623" s="2" t="s">
        <v>943</v>
      </c>
      <c r="WQG623" s="2" t="s">
        <v>943</v>
      </c>
      <c r="WQH623" s="2" t="s">
        <v>943</v>
      </c>
      <c r="WQI623" s="2" t="s">
        <v>943</v>
      </c>
      <c r="WQJ623" s="2" t="s">
        <v>943</v>
      </c>
      <c r="WQK623" s="2" t="s">
        <v>943</v>
      </c>
      <c r="WQL623" s="2" t="s">
        <v>943</v>
      </c>
      <c r="WQM623" s="2" t="s">
        <v>943</v>
      </c>
      <c r="WQN623" s="2" t="s">
        <v>943</v>
      </c>
      <c r="WQO623" s="2" t="s">
        <v>943</v>
      </c>
      <c r="WQP623" s="2" t="s">
        <v>943</v>
      </c>
      <c r="WQQ623" s="2" t="s">
        <v>943</v>
      </c>
      <c r="WQR623" s="2" t="s">
        <v>943</v>
      </c>
      <c r="WQS623" s="2" t="s">
        <v>943</v>
      </c>
      <c r="WQT623" s="2" t="s">
        <v>943</v>
      </c>
      <c r="WQU623" s="2" t="s">
        <v>943</v>
      </c>
      <c r="WQV623" s="2" t="s">
        <v>943</v>
      </c>
      <c r="WQW623" s="2" t="s">
        <v>943</v>
      </c>
      <c r="WQX623" s="2" t="s">
        <v>943</v>
      </c>
      <c r="WQY623" s="2" t="s">
        <v>943</v>
      </c>
      <c r="WQZ623" s="2" t="s">
        <v>943</v>
      </c>
      <c r="WRA623" s="2" t="s">
        <v>943</v>
      </c>
      <c r="WRB623" s="2" t="s">
        <v>943</v>
      </c>
      <c r="WRC623" s="2" t="s">
        <v>943</v>
      </c>
      <c r="WRD623" s="2" t="s">
        <v>943</v>
      </c>
      <c r="WRE623" s="2" t="s">
        <v>943</v>
      </c>
      <c r="WRF623" s="2" t="s">
        <v>943</v>
      </c>
      <c r="WRG623" s="2" t="s">
        <v>943</v>
      </c>
      <c r="WRH623" s="2" t="s">
        <v>943</v>
      </c>
      <c r="WRI623" s="2" t="s">
        <v>943</v>
      </c>
      <c r="WRJ623" s="2" t="s">
        <v>943</v>
      </c>
      <c r="WRK623" s="2" t="s">
        <v>943</v>
      </c>
      <c r="WRL623" s="2" t="s">
        <v>943</v>
      </c>
      <c r="WRM623" s="2" t="s">
        <v>943</v>
      </c>
      <c r="WRN623" s="2" t="s">
        <v>943</v>
      </c>
      <c r="WRO623" s="2" t="s">
        <v>943</v>
      </c>
      <c r="WRP623" s="2" t="s">
        <v>943</v>
      </c>
      <c r="WRQ623" s="2" t="s">
        <v>943</v>
      </c>
      <c r="WRR623" s="2" t="s">
        <v>943</v>
      </c>
      <c r="WRS623" s="2" t="s">
        <v>943</v>
      </c>
      <c r="WRT623" s="2" t="s">
        <v>943</v>
      </c>
      <c r="WRU623" s="2" t="s">
        <v>943</v>
      </c>
      <c r="WRV623" s="2" t="s">
        <v>943</v>
      </c>
      <c r="WRW623" s="2" t="s">
        <v>943</v>
      </c>
      <c r="WRX623" s="2" t="s">
        <v>943</v>
      </c>
      <c r="WRY623" s="2" t="s">
        <v>943</v>
      </c>
      <c r="WRZ623" s="2" t="s">
        <v>943</v>
      </c>
      <c r="WSA623" s="2" t="s">
        <v>943</v>
      </c>
      <c r="WSB623" s="2" t="s">
        <v>943</v>
      </c>
      <c r="WSC623" s="2" t="s">
        <v>943</v>
      </c>
      <c r="WSD623" s="2" t="s">
        <v>943</v>
      </c>
      <c r="WSE623" s="2" t="s">
        <v>943</v>
      </c>
      <c r="WSF623" s="2" t="s">
        <v>943</v>
      </c>
      <c r="WSG623" s="2" t="s">
        <v>943</v>
      </c>
      <c r="WSH623" s="2" t="s">
        <v>943</v>
      </c>
      <c r="WSI623" s="2" t="s">
        <v>943</v>
      </c>
      <c r="WSJ623" s="2" t="s">
        <v>943</v>
      </c>
      <c r="WSK623" s="2" t="s">
        <v>943</v>
      </c>
      <c r="WSL623" s="2" t="s">
        <v>943</v>
      </c>
      <c r="WSM623" s="2" t="s">
        <v>943</v>
      </c>
      <c r="WSN623" s="2" t="s">
        <v>943</v>
      </c>
      <c r="WSO623" s="2" t="s">
        <v>943</v>
      </c>
      <c r="WSP623" s="2" t="s">
        <v>943</v>
      </c>
      <c r="WSQ623" s="2" t="s">
        <v>943</v>
      </c>
      <c r="WSR623" s="2" t="s">
        <v>943</v>
      </c>
      <c r="WSS623" s="2" t="s">
        <v>943</v>
      </c>
      <c r="WST623" s="2" t="s">
        <v>943</v>
      </c>
      <c r="WSU623" s="2" t="s">
        <v>943</v>
      </c>
      <c r="WSV623" s="2" t="s">
        <v>943</v>
      </c>
      <c r="WSW623" s="2" t="s">
        <v>943</v>
      </c>
      <c r="WSX623" s="2" t="s">
        <v>943</v>
      </c>
      <c r="WSY623" s="2" t="s">
        <v>943</v>
      </c>
      <c r="WSZ623" s="2" t="s">
        <v>943</v>
      </c>
      <c r="WTA623" s="2" t="s">
        <v>943</v>
      </c>
      <c r="WTB623" s="2" t="s">
        <v>943</v>
      </c>
      <c r="WTC623" s="2" t="s">
        <v>943</v>
      </c>
      <c r="WTD623" s="2" t="s">
        <v>943</v>
      </c>
      <c r="WTE623" s="2" t="s">
        <v>943</v>
      </c>
      <c r="WTF623" s="2" t="s">
        <v>943</v>
      </c>
      <c r="WTG623" s="2" t="s">
        <v>943</v>
      </c>
      <c r="WTH623" s="2" t="s">
        <v>943</v>
      </c>
      <c r="WTI623" s="2" t="s">
        <v>943</v>
      </c>
      <c r="WTJ623" s="2" t="s">
        <v>943</v>
      </c>
      <c r="WTK623" s="2" t="s">
        <v>943</v>
      </c>
      <c r="WTL623" s="2" t="s">
        <v>943</v>
      </c>
      <c r="WTM623" s="2" t="s">
        <v>943</v>
      </c>
      <c r="WTN623" s="2" t="s">
        <v>943</v>
      </c>
      <c r="WTO623" s="2" t="s">
        <v>943</v>
      </c>
      <c r="WTP623" s="2" t="s">
        <v>943</v>
      </c>
      <c r="WTQ623" s="2" t="s">
        <v>943</v>
      </c>
      <c r="WTR623" s="2" t="s">
        <v>943</v>
      </c>
      <c r="WTS623" s="2" t="s">
        <v>943</v>
      </c>
      <c r="WTT623" s="2" t="s">
        <v>943</v>
      </c>
      <c r="WTU623" s="2" t="s">
        <v>943</v>
      </c>
      <c r="WTV623" s="2" t="s">
        <v>943</v>
      </c>
      <c r="WTW623" s="2" t="s">
        <v>943</v>
      </c>
      <c r="WTX623" s="2" t="s">
        <v>943</v>
      </c>
      <c r="WTY623" s="2" t="s">
        <v>943</v>
      </c>
      <c r="WTZ623" s="2" t="s">
        <v>943</v>
      </c>
      <c r="WUA623" s="2" t="s">
        <v>943</v>
      </c>
      <c r="WUB623" s="2" t="s">
        <v>943</v>
      </c>
      <c r="WUC623" s="2" t="s">
        <v>943</v>
      </c>
      <c r="WUD623" s="2" t="s">
        <v>943</v>
      </c>
      <c r="WUE623" s="2" t="s">
        <v>943</v>
      </c>
      <c r="WUF623" s="2" t="s">
        <v>943</v>
      </c>
      <c r="WUG623" s="2" t="s">
        <v>943</v>
      </c>
      <c r="WUH623" s="2" t="s">
        <v>943</v>
      </c>
      <c r="WUI623" s="2" t="s">
        <v>943</v>
      </c>
      <c r="WUJ623" s="2" t="s">
        <v>943</v>
      </c>
      <c r="WUK623" s="2" t="s">
        <v>943</v>
      </c>
      <c r="WUL623" s="2" t="s">
        <v>943</v>
      </c>
      <c r="WUM623" s="2" t="s">
        <v>943</v>
      </c>
      <c r="WUN623" s="2" t="s">
        <v>943</v>
      </c>
      <c r="WUO623" s="2" t="s">
        <v>943</v>
      </c>
      <c r="WUP623" s="2" t="s">
        <v>943</v>
      </c>
      <c r="WUQ623" s="2" t="s">
        <v>943</v>
      </c>
      <c r="WUR623" s="2" t="s">
        <v>943</v>
      </c>
      <c r="WUS623" s="2" t="s">
        <v>943</v>
      </c>
      <c r="WUT623" s="2" t="s">
        <v>943</v>
      </c>
      <c r="WUU623" s="2" t="s">
        <v>943</v>
      </c>
      <c r="WUV623" s="2" t="s">
        <v>943</v>
      </c>
      <c r="WUW623" s="2" t="s">
        <v>943</v>
      </c>
      <c r="WUX623" s="2" t="s">
        <v>943</v>
      </c>
      <c r="WUY623" s="2" t="s">
        <v>943</v>
      </c>
      <c r="WUZ623" s="2" t="s">
        <v>943</v>
      </c>
      <c r="WVA623" s="2" t="s">
        <v>943</v>
      </c>
      <c r="WVB623" s="2" t="s">
        <v>943</v>
      </c>
      <c r="WVC623" s="2" t="s">
        <v>943</v>
      </c>
      <c r="WVD623" s="2" t="s">
        <v>943</v>
      </c>
      <c r="WVE623" s="2" t="s">
        <v>943</v>
      </c>
      <c r="WVF623" s="2" t="s">
        <v>943</v>
      </c>
      <c r="WVG623" s="2" t="s">
        <v>943</v>
      </c>
      <c r="WVH623" s="2" t="s">
        <v>943</v>
      </c>
      <c r="WVI623" s="2" t="s">
        <v>943</v>
      </c>
      <c r="WVJ623" s="2" t="s">
        <v>943</v>
      </c>
      <c r="WVK623" s="2" t="s">
        <v>943</v>
      </c>
      <c r="WVL623" s="2" t="s">
        <v>943</v>
      </c>
      <c r="WVM623" s="2" t="s">
        <v>943</v>
      </c>
      <c r="WVN623" s="2" t="s">
        <v>943</v>
      </c>
      <c r="WVO623" s="2" t="s">
        <v>943</v>
      </c>
      <c r="WVP623" s="2" t="s">
        <v>943</v>
      </c>
      <c r="WVQ623" s="2" t="s">
        <v>943</v>
      </c>
      <c r="WVR623" s="2" t="s">
        <v>943</v>
      </c>
      <c r="WVS623" s="2" t="s">
        <v>943</v>
      </c>
      <c r="WVT623" s="2" t="s">
        <v>943</v>
      </c>
      <c r="WVU623" s="2" t="s">
        <v>943</v>
      </c>
      <c r="WVV623" s="2" t="s">
        <v>943</v>
      </c>
      <c r="WVW623" s="2" t="s">
        <v>943</v>
      </c>
      <c r="WVX623" s="2" t="s">
        <v>943</v>
      </c>
      <c r="WVY623" s="2" t="s">
        <v>943</v>
      </c>
      <c r="WVZ623" s="2" t="s">
        <v>943</v>
      </c>
      <c r="WWA623" s="2" t="s">
        <v>943</v>
      </c>
      <c r="WWB623" s="2" t="s">
        <v>943</v>
      </c>
      <c r="WWC623" s="2" t="s">
        <v>943</v>
      </c>
      <c r="WWD623" s="2" t="s">
        <v>943</v>
      </c>
      <c r="WWE623" s="2" t="s">
        <v>943</v>
      </c>
      <c r="WWF623" s="2" t="s">
        <v>943</v>
      </c>
      <c r="WWG623" s="2" t="s">
        <v>943</v>
      </c>
      <c r="WWH623" s="2" t="s">
        <v>943</v>
      </c>
      <c r="WWI623" s="2" t="s">
        <v>943</v>
      </c>
      <c r="WWJ623" s="2" t="s">
        <v>943</v>
      </c>
      <c r="WWK623" s="2" t="s">
        <v>943</v>
      </c>
      <c r="WWL623" s="2" t="s">
        <v>943</v>
      </c>
      <c r="WWM623" s="2" t="s">
        <v>943</v>
      </c>
      <c r="WWN623" s="2" t="s">
        <v>943</v>
      </c>
      <c r="WWO623" s="2" t="s">
        <v>943</v>
      </c>
      <c r="WWP623" s="2" t="s">
        <v>943</v>
      </c>
      <c r="WWQ623" s="2" t="s">
        <v>943</v>
      </c>
      <c r="WWR623" s="2" t="s">
        <v>943</v>
      </c>
      <c r="WWS623" s="2" t="s">
        <v>943</v>
      </c>
      <c r="WWT623" s="2" t="s">
        <v>943</v>
      </c>
      <c r="WWU623" s="2" t="s">
        <v>943</v>
      </c>
      <c r="WWV623" s="2" t="s">
        <v>943</v>
      </c>
      <c r="WWW623" s="2" t="s">
        <v>943</v>
      </c>
      <c r="WWX623" s="2" t="s">
        <v>943</v>
      </c>
      <c r="WWY623" s="2" t="s">
        <v>943</v>
      </c>
      <c r="WWZ623" s="2" t="s">
        <v>943</v>
      </c>
      <c r="WXA623" s="2" t="s">
        <v>943</v>
      </c>
      <c r="WXB623" s="2" t="s">
        <v>943</v>
      </c>
      <c r="WXC623" s="2" t="s">
        <v>943</v>
      </c>
      <c r="WXD623" s="2" t="s">
        <v>943</v>
      </c>
      <c r="WXE623" s="2" t="s">
        <v>943</v>
      </c>
      <c r="WXF623" s="2" t="s">
        <v>943</v>
      </c>
      <c r="WXG623" s="2" t="s">
        <v>943</v>
      </c>
      <c r="WXH623" s="2" t="s">
        <v>943</v>
      </c>
      <c r="WXI623" s="2" t="s">
        <v>943</v>
      </c>
      <c r="WXJ623" s="2" t="s">
        <v>943</v>
      </c>
      <c r="WXK623" s="2" t="s">
        <v>943</v>
      </c>
      <c r="WXL623" s="2" t="s">
        <v>943</v>
      </c>
      <c r="WXM623" s="2" t="s">
        <v>943</v>
      </c>
      <c r="WXN623" s="2" t="s">
        <v>943</v>
      </c>
      <c r="WXO623" s="2" t="s">
        <v>943</v>
      </c>
      <c r="WXP623" s="2" t="s">
        <v>943</v>
      </c>
      <c r="WXQ623" s="2" t="s">
        <v>943</v>
      </c>
      <c r="WXR623" s="2" t="s">
        <v>943</v>
      </c>
      <c r="WXS623" s="2" t="s">
        <v>943</v>
      </c>
      <c r="WXT623" s="2" t="s">
        <v>943</v>
      </c>
      <c r="WXU623" s="2" t="s">
        <v>943</v>
      </c>
      <c r="WXV623" s="2" t="s">
        <v>943</v>
      </c>
      <c r="WXW623" s="2" t="s">
        <v>943</v>
      </c>
      <c r="WXX623" s="2" t="s">
        <v>943</v>
      </c>
      <c r="WXY623" s="2" t="s">
        <v>943</v>
      </c>
      <c r="WXZ623" s="2" t="s">
        <v>943</v>
      </c>
      <c r="WYA623" s="2" t="s">
        <v>943</v>
      </c>
      <c r="WYB623" s="2" t="s">
        <v>943</v>
      </c>
      <c r="WYC623" s="2" t="s">
        <v>943</v>
      </c>
      <c r="WYD623" s="2" t="s">
        <v>943</v>
      </c>
      <c r="WYE623" s="2" t="s">
        <v>943</v>
      </c>
      <c r="WYF623" s="2" t="s">
        <v>943</v>
      </c>
      <c r="WYG623" s="2" t="s">
        <v>943</v>
      </c>
      <c r="WYH623" s="2" t="s">
        <v>943</v>
      </c>
      <c r="WYI623" s="2" t="s">
        <v>943</v>
      </c>
      <c r="WYJ623" s="2" t="s">
        <v>943</v>
      </c>
      <c r="WYK623" s="2" t="s">
        <v>943</v>
      </c>
      <c r="WYL623" s="2" t="s">
        <v>943</v>
      </c>
      <c r="WYM623" s="2" t="s">
        <v>943</v>
      </c>
      <c r="WYN623" s="2" t="s">
        <v>943</v>
      </c>
      <c r="WYO623" s="2" t="s">
        <v>943</v>
      </c>
      <c r="WYP623" s="2" t="s">
        <v>943</v>
      </c>
      <c r="WYQ623" s="2" t="s">
        <v>943</v>
      </c>
      <c r="WYR623" s="2" t="s">
        <v>943</v>
      </c>
      <c r="WYS623" s="2" t="s">
        <v>943</v>
      </c>
      <c r="WYT623" s="2" t="s">
        <v>943</v>
      </c>
      <c r="WYU623" s="2" t="s">
        <v>943</v>
      </c>
      <c r="WYV623" s="2" t="s">
        <v>943</v>
      </c>
      <c r="WYW623" s="2" t="s">
        <v>943</v>
      </c>
      <c r="WYX623" s="2" t="s">
        <v>943</v>
      </c>
      <c r="WYY623" s="2" t="s">
        <v>943</v>
      </c>
      <c r="WYZ623" s="2" t="s">
        <v>943</v>
      </c>
      <c r="WZA623" s="2" t="s">
        <v>943</v>
      </c>
      <c r="WZB623" s="2" t="s">
        <v>943</v>
      </c>
      <c r="WZC623" s="2" t="s">
        <v>943</v>
      </c>
      <c r="WZD623" s="2" t="s">
        <v>943</v>
      </c>
      <c r="WZE623" s="2" t="s">
        <v>943</v>
      </c>
      <c r="WZF623" s="2" t="s">
        <v>943</v>
      </c>
      <c r="WZG623" s="2" t="s">
        <v>943</v>
      </c>
      <c r="WZH623" s="2" t="s">
        <v>943</v>
      </c>
      <c r="WZI623" s="2" t="s">
        <v>943</v>
      </c>
      <c r="WZJ623" s="2" t="s">
        <v>943</v>
      </c>
      <c r="WZK623" s="2" t="s">
        <v>943</v>
      </c>
      <c r="WZL623" s="2" t="s">
        <v>943</v>
      </c>
      <c r="WZM623" s="2" t="s">
        <v>943</v>
      </c>
      <c r="WZN623" s="2" t="s">
        <v>943</v>
      </c>
      <c r="WZO623" s="2" t="s">
        <v>943</v>
      </c>
      <c r="WZP623" s="2" t="s">
        <v>943</v>
      </c>
      <c r="WZQ623" s="2" t="s">
        <v>943</v>
      </c>
      <c r="WZR623" s="2" t="s">
        <v>943</v>
      </c>
      <c r="WZS623" s="2" t="s">
        <v>943</v>
      </c>
      <c r="WZT623" s="2" t="s">
        <v>943</v>
      </c>
      <c r="WZU623" s="2" t="s">
        <v>943</v>
      </c>
      <c r="WZV623" s="2" t="s">
        <v>943</v>
      </c>
      <c r="WZW623" s="2" t="s">
        <v>943</v>
      </c>
      <c r="WZX623" s="2" t="s">
        <v>943</v>
      </c>
      <c r="WZY623" s="2" t="s">
        <v>943</v>
      </c>
      <c r="WZZ623" s="2" t="s">
        <v>943</v>
      </c>
      <c r="XAA623" s="2" t="s">
        <v>943</v>
      </c>
      <c r="XAB623" s="2" t="s">
        <v>943</v>
      </c>
      <c r="XAC623" s="2" t="s">
        <v>943</v>
      </c>
      <c r="XAD623" s="2" t="s">
        <v>943</v>
      </c>
      <c r="XAE623" s="2" t="s">
        <v>943</v>
      </c>
      <c r="XAF623" s="2" t="s">
        <v>943</v>
      </c>
      <c r="XAG623" s="2" t="s">
        <v>943</v>
      </c>
      <c r="XAH623" s="2" t="s">
        <v>943</v>
      </c>
      <c r="XAI623" s="2" t="s">
        <v>943</v>
      </c>
      <c r="XAJ623" s="2" t="s">
        <v>943</v>
      </c>
      <c r="XAK623" s="2" t="s">
        <v>943</v>
      </c>
      <c r="XAL623" s="2" t="s">
        <v>943</v>
      </c>
      <c r="XAM623" s="2" t="s">
        <v>943</v>
      </c>
      <c r="XAN623" s="2" t="s">
        <v>943</v>
      </c>
      <c r="XAO623" s="2" t="s">
        <v>943</v>
      </c>
      <c r="XAP623" s="2" t="s">
        <v>943</v>
      </c>
      <c r="XAQ623" s="2" t="s">
        <v>943</v>
      </c>
      <c r="XAR623" s="2" t="s">
        <v>943</v>
      </c>
      <c r="XAS623" s="2" t="s">
        <v>943</v>
      </c>
      <c r="XAT623" s="2" t="s">
        <v>943</v>
      </c>
      <c r="XAU623" s="2" t="s">
        <v>943</v>
      </c>
      <c r="XAV623" s="2" t="s">
        <v>943</v>
      </c>
      <c r="XAW623" s="2" t="s">
        <v>943</v>
      </c>
      <c r="XAX623" s="2" t="s">
        <v>943</v>
      </c>
      <c r="XAY623" s="2" t="s">
        <v>943</v>
      </c>
      <c r="XAZ623" s="2" t="s">
        <v>943</v>
      </c>
      <c r="XBA623" s="2" t="s">
        <v>943</v>
      </c>
      <c r="XBB623" s="2" t="s">
        <v>943</v>
      </c>
      <c r="XBC623" s="2" t="s">
        <v>943</v>
      </c>
      <c r="XBD623" s="2" t="s">
        <v>943</v>
      </c>
      <c r="XBE623" s="2" t="s">
        <v>943</v>
      </c>
      <c r="XBF623" s="2" t="s">
        <v>943</v>
      </c>
      <c r="XBG623" s="2" t="s">
        <v>943</v>
      </c>
      <c r="XBH623" s="2" t="s">
        <v>943</v>
      </c>
      <c r="XBI623" s="2" t="s">
        <v>943</v>
      </c>
      <c r="XBJ623" s="2" t="s">
        <v>943</v>
      </c>
      <c r="XBK623" s="2" t="s">
        <v>943</v>
      </c>
      <c r="XBL623" s="2" t="s">
        <v>943</v>
      </c>
      <c r="XBM623" s="2" t="s">
        <v>943</v>
      </c>
      <c r="XBN623" s="2" t="s">
        <v>943</v>
      </c>
      <c r="XBO623" s="2" t="s">
        <v>943</v>
      </c>
      <c r="XBP623" s="2" t="s">
        <v>943</v>
      </c>
      <c r="XBQ623" s="2" t="s">
        <v>943</v>
      </c>
      <c r="XBR623" s="2" t="s">
        <v>943</v>
      </c>
      <c r="XBS623" s="2" t="s">
        <v>943</v>
      </c>
      <c r="XBT623" s="2" t="s">
        <v>943</v>
      </c>
      <c r="XBU623" s="2" t="s">
        <v>943</v>
      </c>
      <c r="XBV623" s="2" t="s">
        <v>943</v>
      </c>
      <c r="XBW623" s="2" t="s">
        <v>943</v>
      </c>
      <c r="XBX623" s="2" t="s">
        <v>943</v>
      </c>
      <c r="XBY623" s="2" t="s">
        <v>943</v>
      </c>
      <c r="XBZ623" s="2" t="s">
        <v>943</v>
      </c>
      <c r="XCA623" s="2" t="s">
        <v>943</v>
      </c>
      <c r="XCB623" s="2" t="s">
        <v>943</v>
      </c>
      <c r="XCC623" s="2" t="s">
        <v>943</v>
      </c>
      <c r="XCD623" s="2" t="s">
        <v>943</v>
      </c>
      <c r="XCE623" s="2" t="s">
        <v>943</v>
      </c>
      <c r="XCF623" s="2" t="s">
        <v>943</v>
      </c>
      <c r="XCG623" s="2" t="s">
        <v>943</v>
      </c>
      <c r="XCH623" s="2" t="s">
        <v>943</v>
      </c>
      <c r="XCI623" s="2" t="s">
        <v>943</v>
      </c>
      <c r="XCJ623" s="2" t="s">
        <v>943</v>
      </c>
      <c r="XCK623" s="2" t="s">
        <v>943</v>
      </c>
      <c r="XCL623" s="2" t="s">
        <v>943</v>
      </c>
      <c r="XCM623" s="2" t="s">
        <v>943</v>
      </c>
      <c r="XCN623" s="2" t="s">
        <v>943</v>
      </c>
      <c r="XCO623" s="2" t="s">
        <v>943</v>
      </c>
      <c r="XCP623" s="2" t="s">
        <v>943</v>
      </c>
      <c r="XCQ623" s="2" t="s">
        <v>943</v>
      </c>
      <c r="XCR623" s="2" t="s">
        <v>943</v>
      </c>
      <c r="XCS623" s="2" t="s">
        <v>943</v>
      </c>
      <c r="XCT623" s="2" t="s">
        <v>943</v>
      </c>
      <c r="XCU623" s="2" t="s">
        <v>943</v>
      </c>
      <c r="XCV623" s="2" t="s">
        <v>943</v>
      </c>
      <c r="XCW623" s="2" t="s">
        <v>943</v>
      </c>
      <c r="XCX623" s="2" t="s">
        <v>943</v>
      </c>
      <c r="XCY623" s="2" t="s">
        <v>943</v>
      </c>
      <c r="XCZ623" s="2" t="s">
        <v>943</v>
      </c>
      <c r="XDA623" s="2" t="s">
        <v>943</v>
      </c>
      <c r="XDB623" s="2" t="s">
        <v>943</v>
      </c>
      <c r="XDC623" s="2" t="s">
        <v>943</v>
      </c>
      <c r="XDD623" s="2" t="s">
        <v>943</v>
      </c>
      <c r="XDE623" s="2" t="s">
        <v>943</v>
      </c>
      <c r="XDF623" s="2" t="s">
        <v>943</v>
      </c>
      <c r="XDG623" s="2" t="s">
        <v>943</v>
      </c>
      <c r="XDH623" s="2" t="s">
        <v>943</v>
      </c>
      <c r="XDI623" s="2" t="s">
        <v>943</v>
      </c>
      <c r="XDJ623" s="2" t="s">
        <v>943</v>
      </c>
      <c r="XDK623" s="2" t="s">
        <v>943</v>
      </c>
      <c r="XDL623" s="2" t="s">
        <v>943</v>
      </c>
      <c r="XDM623" s="2" t="s">
        <v>943</v>
      </c>
      <c r="XDN623" s="2" t="s">
        <v>943</v>
      </c>
      <c r="XDO623" s="2" t="s">
        <v>943</v>
      </c>
      <c r="XDP623" s="2" t="s">
        <v>943</v>
      </c>
      <c r="XDQ623" s="2" t="s">
        <v>943</v>
      </c>
      <c r="XDR623" s="2" t="s">
        <v>943</v>
      </c>
      <c r="XDS623" s="2" t="s">
        <v>943</v>
      </c>
      <c r="XDT623" s="2" t="s">
        <v>943</v>
      </c>
      <c r="XDU623" s="2" t="s">
        <v>943</v>
      </c>
      <c r="XDV623" s="2" t="s">
        <v>943</v>
      </c>
      <c r="XDW623" s="2" t="s">
        <v>943</v>
      </c>
      <c r="XDX623" s="2" t="s">
        <v>943</v>
      </c>
      <c r="XDY623" s="2" t="s">
        <v>943</v>
      </c>
      <c r="XDZ623" s="2" t="s">
        <v>943</v>
      </c>
      <c r="XEA623" s="2" t="s">
        <v>943</v>
      </c>
      <c r="XEB623" s="2" t="s">
        <v>943</v>
      </c>
      <c r="XEC623" s="2" t="s">
        <v>943</v>
      </c>
      <c r="XED623" s="2" t="s">
        <v>943</v>
      </c>
      <c r="XEE623" s="2" t="s">
        <v>943</v>
      </c>
      <c r="XEF623" s="2" t="s">
        <v>943</v>
      </c>
      <c r="XEG623" s="2" t="s">
        <v>943</v>
      </c>
      <c r="XEH623" s="2" t="s">
        <v>943</v>
      </c>
      <c r="XEI623" s="2" t="s">
        <v>943</v>
      </c>
      <c r="XEJ623" s="2" t="s">
        <v>943</v>
      </c>
      <c r="XEK623" s="2" t="s">
        <v>943</v>
      </c>
      <c r="XEL623" s="2" t="s">
        <v>943</v>
      </c>
      <c r="XEM623" s="2" t="s">
        <v>943</v>
      </c>
      <c r="XEN623" s="2" t="s">
        <v>943</v>
      </c>
      <c r="XEO623" s="2" t="s">
        <v>943</v>
      </c>
      <c r="XEP623" s="2" t="s">
        <v>943</v>
      </c>
      <c r="XEQ623" s="2" t="s">
        <v>943</v>
      </c>
      <c r="XER623" s="2" t="s">
        <v>943</v>
      </c>
      <c r="XES623" s="2" t="s">
        <v>943</v>
      </c>
      <c r="XET623" s="2" t="s">
        <v>943</v>
      </c>
      <c r="XEU623" s="2" t="s">
        <v>943</v>
      </c>
      <c r="XEV623" s="2" t="s">
        <v>943</v>
      </c>
      <c r="XEW623" s="2" t="s">
        <v>943</v>
      </c>
      <c r="XEX623" s="2" t="s">
        <v>943</v>
      </c>
      <c r="XEY623" s="2" t="s">
        <v>943</v>
      </c>
      <c r="XEZ623" s="2" t="s">
        <v>943</v>
      </c>
      <c r="XFA623" s="2" t="s">
        <v>943</v>
      </c>
      <c r="XFB623" s="2" t="s">
        <v>943</v>
      </c>
      <c r="XFC623" s="2" t="s">
        <v>943</v>
      </c>
      <c r="XFD623" s="2" t="s">
        <v>943</v>
      </c>
    </row>
    <row r="624" spans="1:16384" s="2" customFormat="1" ht="12.75" customHeight="1" x14ac:dyDescent="0.3">
      <c r="C624" s="91" t="s">
        <v>1190</v>
      </c>
      <c r="D624" s="14"/>
    </row>
    <row r="625" spans="1:70" s="14" customFormat="1" ht="12.75" customHeight="1" x14ac:dyDescent="0.3">
      <c r="A625" s="12"/>
      <c r="B625" s="12"/>
      <c r="C625" s="615"/>
      <c r="D625" s="616"/>
      <c r="E625" s="12" t="s">
        <v>1188</v>
      </c>
      <c r="F625" s="12">
        <f ca="1">SUM(EIA!K6:K254)</f>
        <v>13669839.592473023</v>
      </c>
      <c r="G625" s="12" t="s">
        <v>1213</v>
      </c>
      <c r="H625" s="12"/>
      <c r="I625" s="618"/>
      <c r="J625" s="619"/>
      <c r="K625" s="619"/>
      <c r="L625" s="619"/>
      <c r="M625" s="619"/>
      <c r="N625" s="619"/>
      <c r="O625" s="619"/>
      <c r="P625" s="619"/>
      <c r="Q625" s="619"/>
      <c r="R625" s="619"/>
      <c r="S625" s="619"/>
      <c r="T625" s="619"/>
      <c r="U625" s="619"/>
      <c r="V625" s="619"/>
      <c r="W625" s="619"/>
      <c r="X625" s="619"/>
      <c r="Y625" s="619"/>
      <c r="Z625" s="619"/>
      <c r="AA625" s="619"/>
      <c r="AB625" s="619"/>
      <c r="AC625" s="619"/>
      <c r="AD625" s="619"/>
      <c r="AE625" s="619"/>
      <c r="AF625" s="619"/>
      <c r="AG625" s="619"/>
      <c r="AH625" s="619"/>
      <c r="AI625" s="619"/>
      <c r="AJ625" s="619"/>
      <c r="AK625" s="619"/>
      <c r="AL625" s="619"/>
      <c r="AM625" s="619"/>
      <c r="AN625" s="619"/>
      <c r="AO625" s="619"/>
      <c r="AP625" s="619"/>
      <c r="AQ625" s="619"/>
      <c r="AR625" s="619"/>
      <c r="AS625" s="619"/>
      <c r="AT625" s="619"/>
      <c r="AU625" s="619"/>
      <c r="AV625" s="619"/>
      <c r="AW625" s="619"/>
      <c r="AX625" s="619"/>
      <c r="AY625" s="619"/>
      <c r="AZ625" s="619"/>
      <c r="BA625" s="619"/>
      <c r="BB625" s="619"/>
      <c r="BC625" s="619"/>
      <c r="BD625" s="619"/>
      <c r="BE625" s="619"/>
      <c r="BF625" s="619"/>
      <c r="BG625" s="619"/>
      <c r="BH625" s="619"/>
      <c r="BI625" s="619"/>
      <c r="BJ625" s="619"/>
      <c r="BK625" s="619"/>
      <c r="BL625" s="619"/>
      <c r="BM625" s="619"/>
      <c r="BN625" s="619"/>
      <c r="BO625" s="619"/>
      <c r="BP625" s="619"/>
      <c r="BQ625" s="619"/>
      <c r="BR625" s="12"/>
    </row>
    <row r="626" spans="1:70" s="14" customFormat="1" ht="12.75" customHeight="1" x14ac:dyDescent="0.3">
      <c r="A626" s="12"/>
      <c r="B626" s="12"/>
      <c r="C626" s="615"/>
      <c r="D626" s="616"/>
      <c r="E626" s="503" t="str">
        <f xml:space="preserve"> 'General Inputs'!E$60</f>
        <v>EIA Oil NFU ratio (U.S.-based)</v>
      </c>
      <c r="F626" s="554">
        <f xml:space="preserve"> 'General Inputs'!F$60</f>
        <v>0.12</v>
      </c>
      <c r="G626" s="503" t="str">
        <f xml:space="preserve"> 'General Inputs'!G$60</f>
        <v>%</v>
      </c>
      <c r="H626" s="12"/>
      <c r="I626" s="618"/>
      <c r="J626" s="619"/>
      <c r="K626" s="619"/>
      <c r="L626" s="619"/>
      <c r="M626" s="619"/>
      <c r="N626" s="619"/>
      <c r="O626" s="619"/>
      <c r="P626" s="619"/>
      <c r="Q626" s="619"/>
      <c r="R626" s="619"/>
      <c r="S626" s="619"/>
      <c r="T626" s="619"/>
      <c r="U626" s="619"/>
      <c r="V626" s="619"/>
      <c r="W626" s="619"/>
      <c r="X626" s="619"/>
      <c r="Y626" s="619"/>
      <c r="Z626" s="619"/>
      <c r="AA626" s="619"/>
      <c r="AB626" s="619"/>
      <c r="AC626" s="619"/>
      <c r="AD626" s="619"/>
      <c r="AE626" s="619"/>
      <c r="AF626" s="619"/>
      <c r="AG626" s="619"/>
      <c r="AH626" s="619"/>
      <c r="AI626" s="619"/>
      <c r="AJ626" s="619"/>
      <c r="AK626" s="619"/>
      <c r="AL626" s="619"/>
      <c r="AM626" s="619"/>
      <c r="AN626" s="619"/>
      <c r="AO626" s="619"/>
      <c r="AP626" s="619"/>
      <c r="AQ626" s="619"/>
      <c r="AR626" s="619"/>
      <c r="AS626" s="619"/>
      <c r="AT626" s="619"/>
      <c r="AU626" s="619"/>
      <c r="AV626" s="619"/>
      <c r="AW626" s="619"/>
      <c r="AX626" s="619"/>
      <c r="AY626" s="619"/>
      <c r="AZ626" s="619"/>
      <c r="BA626" s="619"/>
      <c r="BB626" s="619"/>
      <c r="BC626" s="619"/>
      <c r="BD626" s="619"/>
      <c r="BE626" s="619"/>
      <c r="BF626" s="619"/>
      <c r="BG626" s="619"/>
      <c r="BH626" s="619"/>
      <c r="BI626" s="619"/>
      <c r="BJ626" s="619"/>
      <c r="BK626" s="619"/>
      <c r="BL626" s="619"/>
      <c r="BM626" s="619"/>
      <c r="BN626" s="619"/>
      <c r="BO626" s="619"/>
      <c r="BP626" s="619"/>
      <c r="BQ626" s="619"/>
      <c r="BR626" s="12"/>
    </row>
    <row r="627" spans="1:70" s="14" customFormat="1" ht="12.75" customHeight="1" x14ac:dyDescent="0.3">
      <c r="A627" s="12"/>
      <c r="B627" s="12"/>
      <c r="C627" s="615"/>
      <c r="D627" s="616"/>
      <c r="E627" s="12" t="s">
        <v>1189</v>
      </c>
      <c r="F627" s="12">
        <f ca="1">F625*(1/(1-F626))</f>
        <v>15533908.627810255</v>
      </c>
      <c r="G627" s="12" t="s">
        <v>1213</v>
      </c>
      <c r="H627" s="12"/>
      <c r="I627" s="618"/>
      <c r="J627" s="619"/>
      <c r="K627" s="619"/>
      <c r="L627" s="619"/>
      <c r="M627" s="619"/>
      <c r="N627" s="619"/>
      <c r="O627" s="619"/>
      <c r="P627" s="619"/>
      <c r="Q627" s="619"/>
      <c r="R627" s="619"/>
      <c r="S627" s="619"/>
      <c r="T627" s="619"/>
      <c r="U627" s="619"/>
      <c r="V627" s="619"/>
      <c r="W627" s="619"/>
      <c r="X627" s="619"/>
      <c r="Y627" s="619"/>
      <c r="Z627" s="619"/>
      <c r="AA627" s="619"/>
      <c r="AB627" s="619"/>
      <c r="AC627" s="619"/>
      <c r="AD627" s="619"/>
      <c r="AE627" s="619"/>
      <c r="AF627" s="619"/>
      <c r="AG627" s="619"/>
      <c r="AH627" s="619"/>
      <c r="AI627" s="619"/>
      <c r="AJ627" s="619"/>
      <c r="AK627" s="619"/>
      <c r="AL627" s="619"/>
      <c r="AM627" s="619"/>
      <c r="AN627" s="619"/>
      <c r="AO627" s="619"/>
      <c r="AP627" s="619"/>
      <c r="AQ627" s="619"/>
      <c r="AR627" s="619"/>
      <c r="AS627" s="619"/>
      <c r="AT627" s="619"/>
      <c r="AU627" s="619"/>
      <c r="AV627" s="619"/>
      <c r="AW627" s="619"/>
      <c r="AX627" s="619"/>
      <c r="AY627" s="619"/>
      <c r="AZ627" s="619"/>
      <c r="BA627" s="619"/>
      <c r="BB627" s="619"/>
      <c r="BC627" s="619"/>
      <c r="BD627" s="619"/>
      <c r="BE627" s="619"/>
      <c r="BF627" s="619"/>
      <c r="BG627" s="619"/>
      <c r="BH627" s="619"/>
      <c r="BI627" s="619"/>
      <c r="BJ627" s="619"/>
      <c r="BK627" s="619"/>
      <c r="BL627" s="619"/>
      <c r="BM627" s="619"/>
      <c r="BN627" s="619"/>
      <c r="BO627" s="619"/>
      <c r="BP627" s="619"/>
      <c r="BQ627" s="619"/>
      <c r="BR627" s="12"/>
    </row>
    <row r="628" spans="1:70" s="14" customFormat="1" ht="12.75" customHeight="1" x14ac:dyDescent="0.3">
      <c r="A628" s="12"/>
      <c r="B628" s="12"/>
      <c r="C628" s="615"/>
      <c r="D628" s="616"/>
      <c r="E628" s="12"/>
      <c r="F628" s="12"/>
      <c r="G628" s="12"/>
      <c r="H628" s="12"/>
      <c r="I628" s="618"/>
      <c r="J628" s="619"/>
      <c r="K628" s="619"/>
      <c r="L628" s="619"/>
      <c r="M628" s="619"/>
      <c r="N628" s="619"/>
      <c r="O628" s="619"/>
      <c r="P628" s="619"/>
      <c r="Q628" s="619"/>
      <c r="R628" s="619"/>
      <c r="S628" s="619"/>
      <c r="T628" s="619"/>
      <c r="U628" s="619"/>
      <c r="V628" s="619"/>
      <c r="W628" s="619"/>
      <c r="X628" s="619"/>
      <c r="Y628" s="619"/>
      <c r="Z628" s="619"/>
      <c r="AA628" s="619"/>
      <c r="AB628" s="619"/>
      <c r="AC628" s="619"/>
      <c r="AD628" s="619"/>
      <c r="AE628" s="619"/>
      <c r="AF628" s="619"/>
      <c r="AG628" s="619"/>
      <c r="AH628" s="619"/>
      <c r="AI628" s="619"/>
      <c r="AJ628" s="619"/>
      <c r="AK628" s="619"/>
      <c r="AL628" s="619"/>
      <c r="AM628" s="619"/>
      <c r="AN628" s="619"/>
      <c r="AO628" s="619"/>
      <c r="AP628" s="619"/>
      <c r="AQ628" s="619"/>
      <c r="AR628" s="619"/>
      <c r="AS628" s="619"/>
      <c r="AT628" s="619"/>
      <c r="AU628" s="619"/>
      <c r="AV628" s="619"/>
      <c r="AW628" s="619"/>
      <c r="AX628" s="619"/>
      <c r="AY628" s="619"/>
      <c r="AZ628" s="619"/>
      <c r="BA628" s="619"/>
      <c r="BB628" s="619"/>
      <c r="BC628" s="619"/>
      <c r="BD628" s="619"/>
      <c r="BE628" s="619"/>
      <c r="BF628" s="619"/>
      <c r="BG628" s="619"/>
      <c r="BH628" s="619"/>
      <c r="BI628" s="619"/>
      <c r="BJ628" s="619"/>
      <c r="BK628" s="619"/>
      <c r="BL628" s="619"/>
      <c r="BM628" s="619"/>
      <c r="BN628" s="619"/>
      <c r="BO628" s="619"/>
      <c r="BP628" s="619"/>
      <c r="BQ628" s="619"/>
      <c r="BR628" s="12"/>
    </row>
    <row r="629" spans="1:70" s="14" customFormat="1" ht="12.75" customHeight="1" x14ac:dyDescent="0.3">
      <c r="A629" s="383"/>
      <c r="B629" s="383"/>
      <c r="C629" s="91" t="s">
        <v>1191</v>
      </c>
      <c r="D629" s="379"/>
      <c r="E629" s="383"/>
      <c r="F629" s="383"/>
      <c r="G629" s="383"/>
      <c r="H629" s="383"/>
      <c r="I629" s="516"/>
      <c r="J629" s="502"/>
      <c r="K629" s="502"/>
      <c r="L629" s="502"/>
      <c r="M629" s="502"/>
      <c r="N629" s="502"/>
      <c r="O629" s="502"/>
      <c r="P629" s="502"/>
      <c r="Q629" s="502"/>
      <c r="R629" s="502"/>
      <c r="S629" s="502"/>
      <c r="T629" s="502"/>
      <c r="U629" s="502"/>
      <c r="V629" s="502"/>
      <c r="W629" s="502"/>
      <c r="X629" s="502"/>
      <c r="Y629" s="502"/>
      <c r="Z629" s="502"/>
      <c r="AA629" s="502"/>
      <c r="AB629" s="502"/>
      <c r="AC629" s="502"/>
      <c r="AD629" s="502"/>
      <c r="AE629" s="502"/>
      <c r="AF629" s="502"/>
      <c r="AG629" s="502"/>
      <c r="AH629" s="502"/>
      <c r="AI629" s="502"/>
      <c r="AJ629" s="502"/>
      <c r="AK629" s="502"/>
      <c r="AL629" s="502"/>
      <c r="AM629" s="502"/>
      <c r="AN629" s="502"/>
      <c r="AO629" s="502"/>
      <c r="AP629" s="502"/>
      <c r="AQ629" s="502"/>
      <c r="AR629" s="502"/>
      <c r="AS629" s="502"/>
      <c r="AT629" s="502"/>
      <c r="AU629" s="502"/>
      <c r="AV629" s="502"/>
      <c r="AW629" s="502"/>
      <c r="AX629" s="502"/>
      <c r="AY629" s="502"/>
      <c r="AZ629" s="502"/>
      <c r="BA629" s="502"/>
      <c r="BB629" s="502"/>
      <c r="BC629" s="502"/>
      <c r="BD629" s="502"/>
      <c r="BE629" s="502"/>
      <c r="BF629" s="502"/>
      <c r="BG629" s="502"/>
      <c r="BH629" s="502"/>
      <c r="BI629" s="502"/>
      <c r="BJ629" s="502"/>
      <c r="BK629" s="502"/>
      <c r="BL629" s="502"/>
      <c r="BM629" s="502"/>
      <c r="BN629" s="502"/>
      <c r="BO629" s="502"/>
      <c r="BP629" s="502"/>
      <c r="BQ629" s="502"/>
      <c r="BR629" s="383"/>
    </row>
    <row r="630" spans="1:70" s="14" customFormat="1" ht="12.75" customHeight="1" x14ac:dyDescent="0.3">
      <c r="A630" s="12"/>
      <c r="B630" s="12"/>
      <c r="C630" s="615"/>
      <c r="D630" s="616"/>
      <c r="E630" s="12" t="s">
        <v>1193</v>
      </c>
      <c r="F630" s="12">
        <f ca="1">SUM(EIA!T6:T254)</f>
        <v>6441561.9457830917</v>
      </c>
      <c r="G630" s="12"/>
      <c r="H630" s="12"/>
      <c r="I630" s="618"/>
      <c r="J630" s="619"/>
      <c r="K630" s="619"/>
      <c r="L630" s="619"/>
      <c r="M630" s="619"/>
      <c r="N630" s="619"/>
      <c r="O630" s="619"/>
      <c r="P630" s="619"/>
      <c r="Q630" s="619"/>
      <c r="R630" s="619"/>
      <c r="S630" s="619"/>
      <c r="T630" s="619"/>
      <c r="U630" s="619"/>
      <c r="V630" s="619"/>
      <c r="W630" s="619"/>
      <c r="X630" s="619"/>
      <c r="Y630" s="619"/>
      <c r="Z630" s="619"/>
      <c r="AA630" s="619"/>
      <c r="AB630" s="619"/>
      <c r="AC630" s="619"/>
      <c r="AD630" s="619"/>
      <c r="AE630" s="619"/>
      <c r="AF630" s="619"/>
      <c r="AG630" s="619"/>
      <c r="AH630" s="619"/>
      <c r="AI630" s="619"/>
      <c r="AJ630" s="619"/>
      <c r="AK630" s="619"/>
      <c r="AL630" s="619"/>
      <c r="AM630" s="619"/>
      <c r="AN630" s="619"/>
      <c r="AO630" s="619"/>
      <c r="AP630" s="619"/>
      <c r="AQ630" s="619"/>
      <c r="AR630" s="619"/>
      <c r="AS630" s="619"/>
      <c r="AT630" s="619"/>
      <c r="AU630" s="619"/>
      <c r="AV630" s="619"/>
      <c r="AW630" s="619"/>
      <c r="AX630" s="619"/>
      <c r="AY630" s="619"/>
      <c r="AZ630" s="619"/>
      <c r="BA630" s="619"/>
      <c r="BB630" s="619"/>
      <c r="BC630" s="619"/>
      <c r="BD630" s="619"/>
      <c r="BE630" s="619"/>
      <c r="BF630" s="619"/>
      <c r="BG630" s="619"/>
      <c r="BH630" s="619"/>
      <c r="BI630" s="619"/>
      <c r="BJ630" s="619"/>
      <c r="BK630" s="619"/>
      <c r="BL630" s="619"/>
      <c r="BM630" s="619"/>
      <c r="BN630" s="619"/>
      <c r="BO630" s="619"/>
      <c r="BP630" s="619"/>
      <c r="BQ630" s="619"/>
      <c r="BR630" s="12"/>
    </row>
    <row r="631" spans="1:70" s="14" customFormat="1" ht="12.75" customHeight="1" x14ac:dyDescent="0.3">
      <c r="A631" s="12"/>
      <c r="B631" s="12"/>
      <c r="C631" s="615"/>
      <c r="D631" s="616"/>
      <c r="E631" s="504" t="str">
        <f xml:space="preserve"> 'General Inputs'!E$61</f>
        <v>EIA Gas NFU ratio globally  (U.S.-based)</v>
      </c>
      <c r="F631" s="555">
        <f xml:space="preserve"> 'General Inputs'!F$61</f>
        <v>0.03</v>
      </c>
      <c r="G631" s="504" t="str">
        <f xml:space="preserve"> 'General Inputs'!G$61</f>
        <v>%</v>
      </c>
      <c r="H631" s="12"/>
      <c r="I631" s="618"/>
      <c r="J631" s="619"/>
      <c r="K631" s="619"/>
      <c r="L631" s="619"/>
      <c r="M631" s="619"/>
      <c r="N631" s="619"/>
      <c r="O631" s="619"/>
      <c r="P631" s="619"/>
      <c r="Q631" s="619"/>
      <c r="R631" s="619"/>
      <c r="S631" s="619"/>
      <c r="T631" s="619"/>
      <c r="U631" s="619"/>
      <c r="V631" s="619"/>
      <c r="W631" s="619"/>
      <c r="X631" s="619"/>
      <c r="Y631" s="619"/>
      <c r="Z631" s="619"/>
      <c r="AA631" s="619"/>
      <c r="AB631" s="619"/>
      <c r="AC631" s="619"/>
      <c r="AD631" s="619"/>
      <c r="AE631" s="619"/>
      <c r="AF631" s="619"/>
      <c r="AG631" s="619"/>
      <c r="AH631" s="619"/>
      <c r="AI631" s="619"/>
      <c r="AJ631" s="619"/>
      <c r="AK631" s="619"/>
      <c r="AL631" s="619"/>
      <c r="AM631" s="619"/>
      <c r="AN631" s="619"/>
      <c r="AO631" s="619"/>
      <c r="AP631" s="619"/>
      <c r="AQ631" s="619"/>
      <c r="AR631" s="619"/>
      <c r="AS631" s="619"/>
      <c r="AT631" s="619"/>
      <c r="AU631" s="619"/>
      <c r="AV631" s="619"/>
      <c r="AW631" s="619"/>
      <c r="AX631" s="619"/>
      <c r="AY631" s="619"/>
      <c r="AZ631" s="619"/>
      <c r="BA631" s="619"/>
      <c r="BB631" s="619"/>
      <c r="BC631" s="619"/>
      <c r="BD631" s="619"/>
      <c r="BE631" s="619"/>
      <c r="BF631" s="619"/>
      <c r="BG631" s="619"/>
      <c r="BH631" s="619"/>
      <c r="BI631" s="619"/>
      <c r="BJ631" s="619"/>
      <c r="BK631" s="619"/>
      <c r="BL631" s="619"/>
      <c r="BM631" s="619"/>
      <c r="BN631" s="619"/>
      <c r="BO631" s="619"/>
      <c r="BP631" s="619"/>
      <c r="BQ631" s="619"/>
      <c r="BR631" s="12"/>
    </row>
    <row r="632" spans="1:70" s="14" customFormat="1" ht="12.75" customHeight="1" x14ac:dyDescent="0.3">
      <c r="A632" s="12"/>
      <c r="B632" s="12"/>
      <c r="C632" s="615"/>
      <c r="D632" s="616"/>
      <c r="E632" s="12" t="s">
        <v>1194</v>
      </c>
      <c r="F632" s="12">
        <f ca="1">F630*(1/(1-F631))</f>
        <v>6640785.5111165904</v>
      </c>
      <c r="G632" s="12" t="s">
        <v>1213</v>
      </c>
      <c r="H632" s="12"/>
      <c r="I632" s="618"/>
      <c r="J632" s="619"/>
      <c r="K632" s="619"/>
      <c r="L632" s="619"/>
      <c r="M632" s="619"/>
      <c r="N632" s="619"/>
      <c r="O632" s="619"/>
      <c r="P632" s="619"/>
      <c r="Q632" s="619"/>
      <c r="R632" s="619"/>
      <c r="S632" s="619"/>
      <c r="T632" s="619"/>
      <c r="U632" s="619"/>
      <c r="V632" s="619"/>
      <c r="W632" s="619"/>
      <c r="X632" s="619"/>
      <c r="Y632" s="619"/>
      <c r="Z632" s="619"/>
      <c r="AA632" s="619"/>
      <c r="AB632" s="619"/>
      <c r="AC632" s="619"/>
      <c r="AD632" s="619"/>
      <c r="AE632" s="619"/>
      <c r="AF632" s="619"/>
      <c r="AG632" s="619"/>
      <c r="AH632" s="619"/>
      <c r="AI632" s="619"/>
      <c r="AJ632" s="619"/>
      <c r="AK632" s="619"/>
      <c r="AL632" s="619"/>
      <c r="AM632" s="619"/>
      <c r="AN632" s="619"/>
      <c r="AO632" s="619"/>
      <c r="AP632" s="619"/>
      <c r="AQ632" s="619"/>
      <c r="AR632" s="619"/>
      <c r="AS632" s="619"/>
      <c r="AT632" s="619"/>
      <c r="AU632" s="619"/>
      <c r="AV632" s="619"/>
      <c r="AW632" s="619"/>
      <c r="AX632" s="619"/>
      <c r="AY632" s="619"/>
      <c r="AZ632" s="619"/>
      <c r="BA632" s="619"/>
      <c r="BB632" s="619"/>
      <c r="BC632" s="619"/>
      <c r="BD632" s="619"/>
      <c r="BE632" s="619"/>
      <c r="BF632" s="619"/>
      <c r="BG632" s="619"/>
      <c r="BH632" s="619"/>
      <c r="BI632" s="619"/>
      <c r="BJ632" s="619"/>
      <c r="BK632" s="619"/>
      <c r="BL632" s="619"/>
      <c r="BM632" s="619"/>
      <c r="BN632" s="619"/>
      <c r="BO632" s="619"/>
      <c r="BP632" s="619"/>
      <c r="BQ632" s="619"/>
      <c r="BR632" s="12"/>
    </row>
    <row r="633" spans="1:70" s="14" customFormat="1" ht="12.75" customHeight="1" x14ac:dyDescent="0.3">
      <c r="A633" s="12"/>
      <c r="B633" s="12"/>
      <c r="C633" s="615"/>
      <c r="D633" s="616"/>
      <c r="E633" s="12"/>
      <c r="F633" s="12"/>
      <c r="G633" s="12"/>
      <c r="H633" s="12"/>
      <c r="I633" s="618"/>
      <c r="J633" s="619"/>
      <c r="K633" s="619"/>
      <c r="L633" s="619"/>
      <c r="M633" s="619"/>
      <c r="N633" s="619"/>
      <c r="O633" s="619"/>
      <c r="P633" s="619"/>
      <c r="Q633" s="619"/>
      <c r="R633" s="619"/>
      <c r="S633" s="619"/>
      <c r="T633" s="619"/>
      <c r="U633" s="619"/>
      <c r="V633" s="619"/>
      <c r="W633" s="619"/>
      <c r="X633" s="619"/>
      <c r="Y633" s="619"/>
      <c r="Z633" s="619"/>
      <c r="AA633" s="619"/>
      <c r="AB633" s="619"/>
      <c r="AC633" s="619"/>
      <c r="AD633" s="619"/>
      <c r="AE633" s="619"/>
      <c r="AF633" s="619"/>
      <c r="AG633" s="619"/>
      <c r="AH633" s="619"/>
      <c r="AI633" s="619"/>
      <c r="AJ633" s="619"/>
      <c r="AK633" s="619"/>
      <c r="AL633" s="619"/>
      <c r="AM633" s="619"/>
      <c r="AN633" s="619"/>
      <c r="AO633" s="619"/>
      <c r="AP633" s="619"/>
      <c r="AQ633" s="619"/>
      <c r="AR633" s="619"/>
      <c r="AS633" s="619"/>
      <c r="AT633" s="619"/>
      <c r="AU633" s="619"/>
      <c r="AV633" s="619"/>
      <c r="AW633" s="619"/>
      <c r="AX633" s="619"/>
      <c r="AY633" s="619"/>
      <c r="AZ633" s="619"/>
      <c r="BA633" s="619"/>
      <c r="BB633" s="619"/>
      <c r="BC633" s="619"/>
      <c r="BD633" s="619"/>
      <c r="BE633" s="619"/>
      <c r="BF633" s="619"/>
      <c r="BG633" s="619"/>
      <c r="BH633" s="619"/>
      <c r="BI633" s="619"/>
      <c r="BJ633" s="619"/>
      <c r="BK633" s="619"/>
      <c r="BL633" s="619"/>
      <c r="BM633" s="619"/>
      <c r="BN633" s="619"/>
      <c r="BO633" s="619"/>
      <c r="BP633" s="619"/>
      <c r="BQ633" s="619"/>
      <c r="BR633" s="12"/>
    </row>
    <row r="634" spans="1:70" s="14" customFormat="1" ht="12.75" customHeight="1" x14ac:dyDescent="0.3">
      <c r="A634" s="383"/>
      <c r="B634" s="383"/>
      <c r="C634" s="91" t="s">
        <v>1196</v>
      </c>
      <c r="D634" s="379"/>
      <c r="E634" s="383"/>
      <c r="F634" s="383"/>
      <c r="G634" s="383"/>
      <c r="H634" s="383"/>
      <c r="I634" s="516"/>
      <c r="J634" s="502"/>
      <c r="K634" s="502"/>
      <c r="L634" s="502"/>
      <c r="M634" s="502"/>
      <c r="N634" s="502"/>
      <c r="O634" s="502"/>
      <c r="P634" s="502"/>
      <c r="Q634" s="502"/>
      <c r="R634" s="502"/>
      <c r="S634" s="502"/>
      <c r="T634" s="502"/>
      <c r="U634" s="502"/>
      <c r="V634" s="502"/>
      <c r="W634" s="502"/>
      <c r="X634" s="502"/>
      <c r="Y634" s="502"/>
      <c r="Z634" s="502"/>
      <c r="AA634" s="502"/>
      <c r="AB634" s="502"/>
      <c r="AC634" s="502"/>
      <c r="AD634" s="502"/>
      <c r="AE634" s="502"/>
      <c r="AF634" s="502"/>
      <c r="AG634" s="502"/>
      <c r="AH634" s="502"/>
      <c r="AI634" s="502"/>
      <c r="AJ634" s="502"/>
      <c r="AK634" s="502"/>
      <c r="AL634" s="502"/>
      <c r="AM634" s="502"/>
      <c r="AN634" s="502"/>
      <c r="AO634" s="502"/>
      <c r="AP634" s="502"/>
      <c r="AQ634" s="502"/>
      <c r="AR634" s="502"/>
      <c r="AS634" s="502"/>
      <c r="AT634" s="502"/>
      <c r="AU634" s="502"/>
      <c r="AV634" s="502"/>
      <c r="AW634" s="502"/>
      <c r="AX634" s="502"/>
      <c r="AY634" s="502"/>
      <c r="AZ634" s="502"/>
      <c r="BA634" s="502"/>
      <c r="BB634" s="502"/>
      <c r="BC634" s="502"/>
      <c r="BD634" s="502"/>
      <c r="BE634" s="502"/>
      <c r="BF634" s="502"/>
      <c r="BG634" s="502"/>
      <c r="BH634" s="502"/>
      <c r="BI634" s="502"/>
      <c r="BJ634" s="502"/>
      <c r="BK634" s="502"/>
      <c r="BL634" s="502"/>
      <c r="BM634" s="502"/>
      <c r="BN634" s="502"/>
      <c r="BO634" s="502"/>
      <c r="BP634" s="502"/>
      <c r="BQ634" s="502"/>
      <c r="BR634" s="383"/>
    </row>
    <row r="635" spans="1:70" s="14" customFormat="1" ht="12.75" customHeight="1" x14ac:dyDescent="0.3">
      <c r="A635" s="12"/>
      <c r="B635" s="12"/>
      <c r="C635" s="91"/>
      <c r="D635" s="616"/>
      <c r="E635" s="617" t="str">
        <f xml:space="preserve"> E$627</f>
        <v>EIA Oil Combustions Emissions pre-NFU</v>
      </c>
      <c r="F635" s="617">
        <f ca="1" xml:space="preserve"> F$627</f>
        <v>15533908.627810255</v>
      </c>
      <c r="G635" s="617" t="str">
        <f xml:space="preserve"> G$627</f>
        <v>e3tons co2e</v>
      </c>
      <c r="H635" s="12"/>
      <c r="I635" s="618"/>
      <c r="J635" s="619"/>
      <c r="K635" s="619"/>
      <c r="L635" s="619"/>
      <c r="M635" s="619"/>
      <c r="N635" s="619"/>
      <c r="O635" s="619"/>
      <c r="P635" s="619"/>
      <c r="Q635" s="619"/>
      <c r="R635" s="619"/>
      <c r="S635" s="619"/>
      <c r="T635" s="619"/>
      <c r="U635" s="619"/>
      <c r="V635" s="619"/>
      <c r="W635" s="619"/>
      <c r="X635" s="619"/>
      <c r="Y635" s="619"/>
      <c r="Z635" s="619"/>
      <c r="AA635" s="619"/>
      <c r="AB635" s="619"/>
      <c r="AC635" s="619"/>
      <c r="AD635" s="619"/>
      <c r="AE635" s="619"/>
      <c r="AF635" s="619"/>
      <c r="AG635" s="619"/>
      <c r="AH635" s="619"/>
      <c r="AI635" s="619"/>
      <c r="AJ635" s="619"/>
      <c r="AK635" s="619"/>
      <c r="AL635" s="619"/>
      <c r="AM635" s="619"/>
      <c r="AN635" s="619"/>
      <c r="AO635" s="619"/>
      <c r="AP635" s="619"/>
      <c r="AQ635" s="619"/>
      <c r="AR635" s="619"/>
      <c r="AS635" s="619"/>
      <c r="AT635" s="619"/>
      <c r="AU635" s="619"/>
      <c r="AV635" s="619"/>
      <c r="AW635" s="619"/>
      <c r="AX635" s="619"/>
      <c r="AY635" s="619"/>
      <c r="AZ635" s="619"/>
      <c r="BA635" s="619"/>
      <c r="BB635" s="619"/>
      <c r="BC635" s="619"/>
      <c r="BD635" s="619"/>
      <c r="BE635" s="619"/>
      <c r="BF635" s="619"/>
      <c r="BG635" s="619"/>
      <c r="BH635" s="619"/>
      <c r="BI635" s="619"/>
      <c r="BJ635" s="619"/>
      <c r="BK635" s="619"/>
      <c r="BL635" s="619"/>
      <c r="BM635" s="619"/>
      <c r="BN635" s="619"/>
      <c r="BO635" s="619"/>
      <c r="BP635" s="619"/>
      <c r="BQ635" s="619"/>
      <c r="BR635" s="12"/>
    </row>
    <row r="636" spans="1:70" s="14" customFormat="1" ht="12.75" customHeight="1" x14ac:dyDescent="0.3">
      <c r="A636" s="12"/>
      <c r="B636" s="12"/>
      <c r="C636" s="91"/>
      <c r="D636" s="616"/>
      <c r="E636" s="617" t="str">
        <f xml:space="preserve"> E$632</f>
        <v>EIA Gas Combustion Emissions pre-NFU</v>
      </c>
      <c r="F636" s="617">
        <f ca="1" xml:space="preserve"> F$632</f>
        <v>6640785.5111165904</v>
      </c>
      <c r="G636" s="617" t="str">
        <f xml:space="preserve"> G$632</f>
        <v>e3tons co2e</v>
      </c>
      <c r="H636" s="12"/>
      <c r="I636" s="618"/>
      <c r="J636" s="619"/>
      <c r="K636" s="619"/>
      <c r="L636" s="619"/>
      <c r="M636" s="619"/>
      <c r="N636" s="619"/>
      <c r="O636" s="619"/>
      <c r="P636" s="619"/>
      <c r="Q636" s="619"/>
      <c r="R636" s="619"/>
      <c r="S636" s="619"/>
      <c r="T636" s="619"/>
      <c r="U636" s="619"/>
      <c r="V636" s="619"/>
      <c r="W636" s="619"/>
      <c r="X636" s="619"/>
      <c r="Y636" s="619"/>
      <c r="Z636" s="619"/>
      <c r="AA636" s="619"/>
      <c r="AB636" s="619"/>
      <c r="AC636" s="619"/>
      <c r="AD636" s="619"/>
      <c r="AE636" s="619"/>
      <c r="AF636" s="619"/>
      <c r="AG636" s="619"/>
      <c r="AH636" s="619"/>
      <c r="AI636" s="619"/>
      <c r="AJ636" s="619"/>
      <c r="AK636" s="619"/>
      <c r="AL636" s="619"/>
      <c r="AM636" s="619"/>
      <c r="AN636" s="619"/>
      <c r="AO636" s="619"/>
      <c r="AP636" s="619"/>
      <c r="AQ636" s="619"/>
      <c r="AR636" s="619"/>
      <c r="AS636" s="619"/>
      <c r="AT636" s="619"/>
      <c r="AU636" s="619"/>
      <c r="AV636" s="619"/>
      <c r="AW636" s="619"/>
      <c r="AX636" s="619"/>
      <c r="AY636" s="619"/>
      <c r="AZ636" s="619"/>
      <c r="BA636" s="619"/>
      <c r="BB636" s="619"/>
      <c r="BC636" s="619"/>
      <c r="BD636" s="619"/>
      <c r="BE636" s="619"/>
      <c r="BF636" s="619"/>
      <c r="BG636" s="619"/>
      <c r="BH636" s="619"/>
      <c r="BI636" s="619"/>
      <c r="BJ636" s="619"/>
      <c r="BK636" s="619"/>
      <c r="BL636" s="619"/>
      <c r="BM636" s="619"/>
      <c r="BN636" s="619"/>
      <c r="BO636" s="619"/>
      <c r="BP636" s="619"/>
      <c r="BQ636" s="619"/>
      <c r="BR636" s="12"/>
    </row>
    <row r="637" spans="1:70" s="14" customFormat="1" ht="12.75" customHeight="1" x14ac:dyDescent="0.3">
      <c r="A637" s="12"/>
      <c r="B637" s="12"/>
      <c r="C637" s="615"/>
      <c r="D637" s="616"/>
      <c r="E637" s="12" t="s">
        <v>1195</v>
      </c>
      <c r="F637" s="12">
        <f ca="1">SUM(EIA!AC6:AC254)</f>
        <v>16282133.565500969</v>
      </c>
      <c r="G637" s="12" t="s">
        <v>1213</v>
      </c>
      <c r="H637" s="12"/>
      <c r="I637" s="618"/>
      <c r="J637" s="619"/>
      <c r="K637" s="619"/>
      <c r="L637" s="619"/>
      <c r="M637" s="619"/>
      <c r="N637" s="619"/>
      <c r="O637" s="619"/>
      <c r="P637" s="619"/>
      <c r="Q637" s="619"/>
      <c r="R637" s="619"/>
      <c r="S637" s="619"/>
      <c r="T637" s="619"/>
      <c r="U637" s="619"/>
      <c r="V637" s="619"/>
      <c r="W637" s="619"/>
      <c r="X637" s="619"/>
      <c r="Y637" s="619"/>
      <c r="Z637" s="619"/>
      <c r="AA637" s="619"/>
      <c r="AB637" s="619"/>
      <c r="AC637" s="619"/>
      <c r="AD637" s="619"/>
      <c r="AE637" s="619"/>
      <c r="AF637" s="619"/>
      <c r="AG637" s="619"/>
      <c r="AH637" s="619"/>
      <c r="AI637" s="619"/>
      <c r="AJ637" s="619"/>
      <c r="AK637" s="619"/>
      <c r="AL637" s="619"/>
      <c r="AM637" s="619"/>
      <c r="AN637" s="619"/>
      <c r="AO637" s="619"/>
      <c r="AP637" s="619"/>
      <c r="AQ637" s="619"/>
      <c r="AR637" s="619"/>
      <c r="AS637" s="619"/>
      <c r="AT637" s="619"/>
      <c r="AU637" s="619"/>
      <c r="AV637" s="619"/>
      <c r="AW637" s="619"/>
      <c r="AX637" s="619"/>
      <c r="AY637" s="619"/>
      <c r="AZ637" s="619"/>
      <c r="BA637" s="619"/>
      <c r="BB637" s="619"/>
      <c r="BC637" s="619"/>
      <c r="BD637" s="619"/>
      <c r="BE637" s="619"/>
      <c r="BF637" s="619"/>
      <c r="BG637" s="619"/>
      <c r="BH637" s="619"/>
      <c r="BI637" s="619"/>
      <c r="BJ637" s="619"/>
      <c r="BK637" s="619"/>
      <c r="BL637" s="619"/>
      <c r="BM637" s="619"/>
      <c r="BN637" s="619"/>
      <c r="BO637" s="619"/>
      <c r="BP637" s="619"/>
      <c r="BQ637" s="619"/>
      <c r="BR637" s="12"/>
    </row>
    <row r="638" spans="1:70" s="14" customFormat="1" ht="12.75" customHeight="1" x14ac:dyDescent="0.3">
      <c r="A638" s="12"/>
      <c r="B638" s="12"/>
      <c r="C638" s="91"/>
      <c r="D638" s="616"/>
      <c r="E638" s="12" t="str">
        <f>C634</f>
        <v>EIA IPCCC mid-points pre-NFU</v>
      </c>
      <c r="F638" s="12">
        <f ca="1">SUM(F635:F637)</f>
        <v>38456827.704427816</v>
      </c>
      <c r="G638" s="12" t="s">
        <v>1213</v>
      </c>
      <c r="H638" s="12"/>
      <c r="I638" s="618"/>
      <c r="J638" s="619"/>
      <c r="K638" s="619"/>
      <c r="L638" s="619"/>
      <c r="M638" s="619"/>
      <c r="N638" s="619"/>
      <c r="O638" s="619"/>
      <c r="P638" s="619"/>
      <c r="Q638" s="619"/>
      <c r="R638" s="619"/>
      <c r="S638" s="619"/>
      <c r="T638" s="619"/>
      <c r="U638" s="619"/>
      <c r="V638" s="619"/>
      <c r="W638" s="619"/>
      <c r="X638" s="619"/>
      <c r="Y638" s="619"/>
      <c r="Z638" s="619"/>
      <c r="AA638" s="619"/>
      <c r="AB638" s="619"/>
      <c r="AC638" s="619"/>
      <c r="AD638" s="619"/>
      <c r="AE638" s="619"/>
      <c r="AF638" s="619"/>
      <c r="AG638" s="619"/>
      <c r="AH638" s="619"/>
      <c r="AI638" s="619"/>
      <c r="AJ638" s="619"/>
      <c r="AK638" s="619"/>
      <c r="AL638" s="619"/>
      <c r="AM638" s="619"/>
      <c r="AN638" s="619"/>
      <c r="AO638" s="619"/>
      <c r="AP638" s="619"/>
      <c r="AQ638" s="619"/>
      <c r="AR638" s="619"/>
      <c r="AS638" s="619"/>
      <c r="AT638" s="619"/>
      <c r="AU638" s="619"/>
      <c r="AV638" s="619"/>
      <c r="AW638" s="619"/>
      <c r="AX638" s="619"/>
      <c r="AY638" s="619"/>
      <c r="AZ638" s="619"/>
      <c r="BA638" s="619"/>
      <c r="BB638" s="619"/>
      <c r="BC638" s="619"/>
      <c r="BD638" s="619"/>
      <c r="BE638" s="619"/>
      <c r="BF638" s="619"/>
      <c r="BG638" s="619"/>
      <c r="BH638" s="619"/>
      <c r="BI638" s="619"/>
      <c r="BJ638" s="619"/>
      <c r="BK638" s="619"/>
      <c r="BL638" s="619"/>
      <c r="BM638" s="619"/>
      <c r="BN638" s="619"/>
      <c r="BO638" s="619"/>
      <c r="BP638" s="619"/>
      <c r="BQ638" s="619"/>
      <c r="BR638" s="12"/>
    </row>
    <row r="639" spans="1:70" s="14" customFormat="1" ht="12.75" customHeight="1" x14ac:dyDescent="0.3">
      <c r="A639" s="12"/>
      <c r="B639" s="12"/>
      <c r="C639" s="91"/>
      <c r="D639" s="616"/>
      <c r="E639" s="12"/>
      <c r="F639" s="12"/>
      <c r="G639" s="12"/>
      <c r="H639" s="12"/>
      <c r="I639" s="618"/>
      <c r="J639" s="619"/>
      <c r="K639" s="619"/>
      <c r="L639" s="619"/>
      <c r="M639" s="619"/>
      <c r="N639" s="619"/>
      <c r="O639" s="619"/>
      <c r="P639" s="619"/>
      <c r="Q639" s="619"/>
      <c r="R639" s="619"/>
      <c r="S639" s="619"/>
      <c r="T639" s="619"/>
      <c r="U639" s="619"/>
      <c r="V639" s="619"/>
      <c r="W639" s="619"/>
      <c r="X639" s="619"/>
      <c r="Y639" s="619"/>
      <c r="Z639" s="619"/>
      <c r="AA639" s="619"/>
      <c r="AB639" s="619"/>
      <c r="AC639" s="619"/>
      <c r="AD639" s="619"/>
      <c r="AE639" s="619"/>
      <c r="AF639" s="619"/>
      <c r="AG639" s="619"/>
      <c r="AH639" s="619"/>
      <c r="AI639" s="619"/>
      <c r="AJ639" s="619"/>
      <c r="AK639" s="619"/>
      <c r="AL639" s="619"/>
      <c r="AM639" s="619"/>
      <c r="AN639" s="619"/>
      <c r="AO639" s="619"/>
      <c r="AP639" s="619"/>
      <c r="AQ639" s="619"/>
      <c r="AR639" s="619"/>
      <c r="AS639" s="619"/>
      <c r="AT639" s="619"/>
      <c r="AU639" s="619"/>
      <c r="AV639" s="619"/>
      <c r="AW639" s="619"/>
      <c r="AX639" s="619"/>
      <c r="AY639" s="619"/>
      <c r="AZ639" s="619"/>
      <c r="BA639" s="619"/>
      <c r="BB639" s="619"/>
      <c r="BC639" s="619"/>
      <c r="BD639" s="619"/>
      <c r="BE639" s="619"/>
      <c r="BF639" s="619"/>
      <c r="BG639" s="619"/>
      <c r="BH639" s="619"/>
      <c r="BI639" s="619"/>
      <c r="BJ639" s="619"/>
      <c r="BK639" s="619"/>
      <c r="BL639" s="619"/>
      <c r="BM639" s="619"/>
      <c r="BN639" s="619"/>
      <c r="BO639" s="619"/>
      <c r="BP639" s="619"/>
      <c r="BQ639" s="619"/>
      <c r="BR639" s="12"/>
    </row>
    <row r="640" spans="1:70" s="14" customFormat="1" ht="12.75" customHeight="1" x14ac:dyDescent="0.3">
      <c r="A640" s="12"/>
      <c r="B640" s="12"/>
      <c r="C640" s="615"/>
      <c r="D640" s="616"/>
      <c r="E640" s="620" t="str">
        <f>"1. " &amp; C634</f>
        <v>1. EIA IPCCC mid-points pre-NFU</v>
      </c>
      <c r="F640" s="12"/>
      <c r="G640" s="12" t="s">
        <v>1192</v>
      </c>
      <c r="H640" s="12"/>
      <c r="I640" s="618"/>
      <c r="J640" s="619"/>
      <c r="K640" s="619"/>
      <c r="L640" s="619"/>
      <c r="M640" s="619"/>
      <c r="N640" s="619"/>
      <c r="O640" s="619"/>
      <c r="P640" s="619"/>
      <c r="Q640" s="619"/>
      <c r="R640" s="619"/>
      <c r="S640" s="619"/>
      <c r="T640" s="619"/>
      <c r="U640" s="619"/>
      <c r="V640" s="619"/>
      <c r="W640" s="619"/>
      <c r="X640" s="619"/>
      <c r="Y640" s="619"/>
      <c r="Z640" s="619"/>
      <c r="AA640" s="619"/>
      <c r="AB640" s="619"/>
      <c r="AC640" s="619"/>
      <c r="AD640" s="619"/>
      <c r="AE640" s="619"/>
      <c r="AF640" s="619"/>
      <c r="AG640" s="619"/>
      <c r="AH640" s="619"/>
      <c r="AI640" s="619"/>
      <c r="AJ640" s="619"/>
      <c r="AK640" s="619"/>
      <c r="AL640" s="619"/>
      <c r="AM640" s="619"/>
      <c r="AN640" s="619"/>
      <c r="AO640" s="619"/>
      <c r="AP640" s="619"/>
      <c r="AQ640" s="619"/>
      <c r="AR640" s="619"/>
      <c r="AS640" s="619"/>
      <c r="AT640" s="619"/>
      <c r="AU640" s="619"/>
      <c r="AV640" s="619"/>
      <c r="AW640" s="619"/>
      <c r="AX640" s="619"/>
      <c r="AY640" s="619"/>
      <c r="AZ640" s="619"/>
      <c r="BA640" s="619"/>
      <c r="BB640" s="619"/>
      <c r="BC640" s="619"/>
      <c r="BD640" s="619"/>
      <c r="BE640" s="619"/>
      <c r="BF640" s="619"/>
      <c r="BG640" s="619"/>
      <c r="BH640" s="619"/>
      <c r="BI640" s="619"/>
      <c r="BJ640" s="619"/>
      <c r="BK640" s="619"/>
      <c r="BL640" s="619"/>
      <c r="BM640" s="619"/>
      <c r="BN640" s="619"/>
      <c r="BO640" s="619"/>
      <c r="BP640" s="619"/>
      <c r="BQ640" s="619"/>
      <c r="BR640" s="12"/>
    </row>
    <row r="641" spans="1:70" s="14" customFormat="1" ht="12.75" customHeight="1" x14ac:dyDescent="0.3">
      <c r="A641" s="12"/>
      <c r="B641" s="12"/>
      <c r="C641" s="615"/>
      <c r="D641" s="616"/>
      <c r="E641" s="12" t="str">
        <f>E640</f>
        <v>1. EIA IPCCC mid-points pre-NFU</v>
      </c>
      <c r="F641" s="12">
        <f ca="1">F638</f>
        <v>38456827.704427816</v>
      </c>
      <c r="G641" s="12" t="s">
        <v>1213</v>
      </c>
      <c r="H641" s="12"/>
      <c r="I641" s="618"/>
      <c r="J641" s="619"/>
      <c r="K641" s="619"/>
      <c r="L641" s="619"/>
      <c r="M641" s="619"/>
      <c r="N641" s="619"/>
      <c r="O641" s="619"/>
      <c r="P641" s="619"/>
      <c r="Q641" s="619"/>
      <c r="R641" s="619"/>
      <c r="S641" s="619"/>
      <c r="T641" s="619"/>
      <c r="U641" s="619"/>
      <c r="V641" s="619"/>
      <c r="W641" s="619"/>
      <c r="X641" s="619"/>
      <c r="Y641" s="619"/>
      <c r="Z641" s="619"/>
      <c r="AA641" s="619"/>
      <c r="AB641" s="619"/>
      <c r="AC641" s="619"/>
      <c r="AD641" s="619"/>
      <c r="AE641" s="619"/>
      <c r="AF641" s="619"/>
      <c r="AG641" s="619"/>
      <c r="AH641" s="619"/>
      <c r="AI641" s="619"/>
      <c r="AJ641" s="619"/>
      <c r="AK641" s="619"/>
      <c r="AL641" s="619"/>
      <c r="AM641" s="619"/>
      <c r="AN641" s="619"/>
      <c r="AO641" s="619"/>
      <c r="AP641" s="619"/>
      <c r="AQ641" s="619"/>
      <c r="AR641" s="619"/>
      <c r="AS641" s="619"/>
      <c r="AT641" s="619"/>
      <c r="AU641" s="619"/>
      <c r="AV641" s="619"/>
      <c r="AW641" s="619"/>
      <c r="AX641" s="619"/>
      <c r="AY641" s="619"/>
      <c r="AZ641" s="619"/>
      <c r="BA641" s="619"/>
      <c r="BB641" s="619"/>
      <c r="BC641" s="619"/>
      <c r="BD641" s="619"/>
      <c r="BE641" s="619"/>
      <c r="BF641" s="619"/>
      <c r="BG641" s="619"/>
      <c r="BH641" s="619"/>
      <c r="BI641" s="619"/>
      <c r="BJ641" s="619"/>
      <c r="BK641" s="619"/>
      <c r="BL641" s="619"/>
      <c r="BM641" s="619"/>
      <c r="BN641" s="619"/>
      <c r="BO641" s="619"/>
      <c r="BP641" s="619"/>
      <c r="BQ641" s="619"/>
      <c r="BR641" s="12"/>
    </row>
    <row r="642" spans="1:70" s="14" customFormat="1" ht="12.75" customHeight="1" x14ac:dyDescent="0.3">
      <c r="A642" s="12"/>
      <c r="B642" s="12"/>
      <c r="C642" s="615"/>
      <c r="D642" s="616"/>
      <c r="E642" s="12"/>
      <c r="F642" s="12"/>
      <c r="G642" s="12"/>
      <c r="H642" s="12"/>
      <c r="I642" s="618"/>
      <c r="J642" s="619"/>
      <c r="K642" s="619"/>
      <c r="L642" s="619"/>
      <c r="M642" s="619"/>
      <c r="N642" s="619"/>
      <c r="O642" s="619"/>
      <c r="P642" s="619"/>
      <c r="Q642" s="619"/>
      <c r="R642" s="619"/>
      <c r="S642" s="619"/>
      <c r="T642" s="619"/>
      <c r="U642" s="619"/>
      <c r="V642" s="619"/>
      <c r="W642" s="619"/>
      <c r="X642" s="619"/>
      <c r="Y642" s="619"/>
      <c r="Z642" s="619"/>
      <c r="AA642" s="619"/>
      <c r="AB642" s="619"/>
      <c r="AC642" s="619"/>
      <c r="AD642" s="619"/>
      <c r="AE642" s="619"/>
      <c r="AF642" s="619"/>
      <c r="AG642" s="619"/>
      <c r="AH642" s="619"/>
      <c r="AI642" s="619"/>
      <c r="AJ642" s="619"/>
      <c r="AK642" s="619"/>
      <c r="AL642" s="619"/>
      <c r="AM642" s="619"/>
      <c r="AN642" s="619"/>
      <c r="AO642" s="619"/>
      <c r="AP642" s="619"/>
      <c r="AQ642" s="619"/>
      <c r="AR642" s="619"/>
      <c r="AS642" s="619"/>
      <c r="AT642" s="619"/>
      <c r="AU642" s="619"/>
      <c r="AV642" s="619"/>
      <c r="AW642" s="619"/>
      <c r="AX642" s="619"/>
      <c r="AY642" s="619"/>
      <c r="AZ642" s="619"/>
      <c r="BA642" s="619"/>
      <c r="BB642" s="619"/>
      <c r="BC642" s="619"/>
      <c r="BD642" s="619"/>
      <c r="BE642" s="619"/>
      <c r="BF642" s="619"/>
      <c r="BG642" s="619"/>
      <c r="BH642" s="619"/>
      <c r="BI642" s="619"/>
      <c r="BJ642" s="619"/>
      <c r="BK642" s="619"/>
      <c r="BL642" s="619"/>
      <c r="BM642" s="619"/>
      <c r="BN642" s="619"/>
      <c r="BO642" s="619"/>
      <c r="BP642" s="619"/>
      <c r="BQ642" s="619"/>
      <c r="BR642" s="12"/>
    </row>
    <row r="643" spans="1:70" s="14" customFormat="1" ht="12.75" customHeight="1" x14ac:dyDescent="0.3">
      <c r="A643" s="12"/>
      <c r="B643" s="12"/>
      <c r="C643" s="615"/>
      <c r="D643" s="616"/>
      <c r="E643" s="620" t="s">
        <v>1197</v>
      </c>
      <c r="F643" s="12"/>
      <c r="G643" s="12" t="s">
        <v>1192</v>
      </c>
      <c r="H643" s="12"/>
      <c r="I643" s="618"/>
      <c r="J643" s="619"/>
      <c r="K643" s="619"/>
      <c r="L643" s="619"/>
      <c r="M643" s="619"/>
      <c r="N643" s="619"/>
      <c r="O643" s="619"/>
      <c r="P643" s="619"/>
      <c r="Q643" s="619"/>
      <c r="R643" s="619"/>
      <c r="S643" s="619"/>
      <c r="T643" s="619"/>
      <c r="U643" s="619"/>
      <c r="V643" s="619"/>
      <c r="W643" s="619"/>
      <c r="X643" s="619"/>
      <c r="Y643" s="619"/>
      <c r="Z643" s="619"/>
      <c r="AA643" s="619"/>
      <c r="AB643" s="619"/>
      <c r="AC643" s="619"/>
      <c r="AD643" s="619"/>
      <c r="AE643" s="619"/>
      <c r="AF643" s="619"/>
      <c r="AG643" s="619"/>
      <c r="AH643" s="619"/>
      <c r="AI643" s="619"/>
      <c r="AJ643" s="619"/>
      <c r="AK643" s="619"/>
      <c r="AL643" s="619"/>
      <c r="AM643" s="619"/>
      <c r="AN643" s="619"/>
      <c r="AO643" s="619"/>
      <c r="AP643" s="619"/>
      <c r="AQ643" s="619"/>
      <c r="AR643" s="619"/>
      <c r="AS643" s="619"/>
      <c r="AT643" s="619"/>
      <c r="AU643" s="619"/>
      <c r="AV643" s="619"/>
      <c r="AW643" s="619"/>
      <c r="AX643" s="619"/>
      <c r="AY643" s="619"/>
      <c r="AZ643" s="619"/>
      <c r="BA643" s="619"/>
      <c r="BB643" s="619"/>
      <c r="BC643" s="619"/>
      <c r="BD643" s="619"/>
      <c r="BE643" s="619"/>
      <c r="BF643" s="619"/>
      <c r="BG643" s="619"/>
      <c r="BH643" s="619"/>
      <c r="BI643" s="619"/>
      <c r="BJ643" s="619"/>
      <c r="BK643" s="619"/>
      <c r="BL643" s="619"/>
      <c r="BM643" s="619"/>
      <c r="BN643" s="619"/>
      <c r="BO643" s="619"/>
      <c r="BP643" s="619"/>
      <c r="BQ643" s="619"/>
      <c r="BR643" s="12"/>
    </row>
    <row r="644" spans="1:70" s="14" customFormat="1" ht="12.75" customHeight="1" x14ac:dyDescent="0.3">
      <c r="A644" s="12"/>
      <c r="B644" s="12"/>
      <c r="C644" s="615"/>
      <c r="D644" s="616"/>
      <c r="E644" s="12" t="str">
        <f>E643</f>
        <v>2. Oil NFU</v>
      </c>
      <c r="F644" s="12">
        <f ca="1">-(F627-F625)</f>
        <v>-1864069.0353372321</v>
      </c>
      <c r="G644" s="12" t="s">
        <v>1213</v>
      </c>
      <c r="H644" s="12"/>
      <c r="I644" s="618"/>
      <c r="J644" s="619"/>
      <c r="K644" s="619"/>
      <c r="L644" s="619"/>
      <c r="M644" s="619"/>
      <c r="N644" s="619"/>
      <c r="O644" s="619"/>
      <c r="P644" s="619"/>
      <c r="Q644" s="619"/>
      <c r="R644" s="619"/>
      <c r="S644" s="619"/>
      <c r="T644" s="619"/>
      <c r="U644" s="619"/>
      <c r="V644" s="619"/>
      <c r="W644" s="619"/>
      <c r="X644" s="619"/>
      <c r="Y644" s="619"/>
      <c r="Z644" s="619"/>
      <c r="AA644" s="619"/>
      <c r="AB644" s="619"/>
      <c r="AC644" s="619"/>
      <c r="AD644" s="619"/>
      <c r="AE644" s="619"/>
      <c r="AF644" s="619"/>
      <c r="AG644" s="619"/>
      <c r="AH644" s="619"/>
      <c r="AI644" s="619"/>
      <c r="AJ644" s="619"/>
      <c r="AK644" s="619"/>
      <c r="AL644" s="619"/>
      <c r="AM644" s="619"/>
      <c r="AN644" s="619"/>
      <c r="AO644" s="619"/>
      <c r="AP644" s="619"/>
      <c r="AQ644" s="619"/>
      <c r="AR644" s="619"/>
      <c r="AS644" s="619"/>
      <c r="AT644" s="619"/>
      <c r="AU644" s="619"/>
      <c r="AV644" s="619"/>
      <c r="AW644" s="619"/>
      <c r="AX644" s="619"/>
      <c r="AY644" s="619"/>
      <c r="AZ644" s="619"/>
      <c r="BA644" s="619"/>
      <c r="BB644" s="619"/>
      <c r="BC644" s="619"/>
      <c r="BD644" s="619"/>
      <c r="BE644" s="619"/>
      <c r="BF644" s="619"/>
      <c r="BG644" s="619"/>
      <c r="BH644" s="619"/>
      <c r="BI644" s="619"/>
      <c r="BJ644" s="619"/>
      <c r="BK644" s="619"/>
      <c r="BL644" s="619"/>
      <c r="BM644" s="619"/>
      <c r="BN644" s="619"/>
      <c r="BO644" s="619"/>
      <c r="BP644" s="619"/>
      <c r="BQ644" s="619"/>
      <c r="BR644" s="12"/>
    </row>
    <row r="645" spans="1:70" s="14" customFormat="1" ht="12.75" customHeight="1" x14ac:dyDescent="0.3">
      <c r="A645" s="12"/>
      <c r="B645" s="12"/>
      <c r="C645" s="615"/>
      <c r="D645" s="616"/>
      <c r="E645" s="12"/>
      <c r="F645" s="12"/>
      <c r="G645" s="12"/>
      <c r="H645" s="12"/>
      <c r="I645" s="618"/>
      <c r="J645" s="619"/>
      <c r="K645" s="619"/>
      <c r="L645" s="619"/>
      <c r="M645" s="619"/>
      <c r="N645" s="619"/>
      <c r="O645" s="619"/>
      <c r="P645" s="619"/>
      <c r="Q645" s="619"/>
      <c r="R645" s="619"/>
      <c r="S645" s="619"/>
      <c r="T645" s="619"/>
      <c r="U645" s="619"/>
      <c r="V645" s="619"/>
      <c r="W645" s="619"/>
      <c r="X645" s="619"/>
      <c r="Y645" s="619"/>
      <c r="Z645" s="619"/>
      <c r="AA645" s="619"/>
      <c r="AB645" s="619"/>
      <c r="AC645" s="619"/>
      <c r="AD645" s="619"/>
      <c r="AE645" s="619"/>
      <c r="AF645" s="619"/>
      <c r="AG645" s="619"/>
      <c r="AH645" s="619"/>
      <c r="AI645" s="619"/>
      <c r="AJ645" s="619"/>
      <c r="AK645" s="619"/>
      <c r="AL645" s="619"/>
      <c r="AM645" s="619"/>
      <c r="AN645" s="619"/>
      <c r="AO645" s="619"/>
      <c r="AP645" s="619"/>
      <c r="AQ645" s="619"/>
      <c r="AR645" s="619"/>
      <c r="AS645" s="619"/>
      <c r="AT645" s="619"/>
      <c r="AU645" s="619"/>
      <c r="AV645" s="619"/>
      <c r="AW645" s="619"/>
      <c r="AX645" s="619"/>
      <c r="AY645" s="619"/>
      <c r="AZ645" s="619"/>
      <c r="BA645" s="619"/>
      <c r="BB645" s="619"/>
      <c r="BC645" s="619"/>
      <c r="BD645" s="619"/>
      <c r="BE645" s="619"/>
      <c r="BF645" s="619"/>
      <c r="BG645" s="619"/>
      <c r="BH645" s="619"/>
      <c r="BI645" s="619"/>
      <c r="BJ645" s="619"/>
      <c r="BK645" s="619"/>
      <c r="BL645" s="619"/>
      <c r="BM645" s="619"/>
      <c r="BN645" s="619"/>
      <c r="BO645" s="619"/>
      <c r="BP645" s="619"/>
      <c r="BQ645" s="619"/>
      <c r="BR645" s="12"/>
    </row>
    <row r="646" spans="1:70" s="14" customFormat="1" ht="12.75" customHeight="1" x14ac:dyDescent="0.3">
      <c r="A646" s="12"/>
      <c r="B646" s="12"/>
      <c r="C646" s="615"/>
      <c r="D646" s="616"/>
      <c r="E646" s="620" t="s">
        <v>1198</v>
      </c>
      <c r="F646" s="12"/>
      <c r="G646" s="12" t="s">
        <v>1192</v>
      </c>
      <c r="H646" s="12"/>
      <c r="I646" s="618"/>
      <c r="J646" s="619"/>
      <c r="K646" s="619"/>
      <c r="L646" s="619"/>
      <c r="M646" s="619"/>
      <c r="N646" s="619"/>
      <c r="O646" s="619"/>
      <c r="P646" s="619"/>
      <c r="Q646" s="619"/>
      <c r="R646" s="619"/>
      <c r="S646" s="619"/>
      <c r="T646" s="619"/>
      <c r="U646" s="619"/>
      <c r="V646" s="619"/>
      <c r="W646" s="619"/>
      <c r="X646" s="619"/>
      <c r="Y646" s="619"/>
      <c r="Z646" s="619"/>
      <c r="AA646" s="619"/>
      <c r="AB646" s="619"/>
      <c r="AC646" s="619"/>
      <c r="AD646" s="619"/>
      <c r="AE646" s="619"/>
      <c r="AF646" s="619"/>
      <c r="AG646" s="619"/>
      <c r="AH646" s="619"/>
      <c r="AI646" s="619"/>
      <c r="AJ646" s="619"/>
      <c r="AK646" s="619"/>
      <c r="AL646" s="619"/>
      <c r="AM646" s="619"/>
      <c r="AN646" s="619"/>
      <c r="AO646" s="619"/>
      <c r="AP646" s="619"/>
      <c r="AQ646" s="619"/>
      <c r="AR646" s="619"/>
      <c r="AS646" s="619"/>
      <c r="AT646" s="619"/>
      <c r="AU646" s="619"/>
      <c r="AV646" s="619"/>
      <c r="AW646" s="619"/>
      <c r="AX646" s="619"/>
      <c r="AY646" s="619"/>
      <c r="AZ646" s="619"/>
      <c r="BA646" s="619"/>
      <c r="BB646" s="619"/>
      <c r="BC646" s="619"/>
      <c r="BD646" s="619"/>
      <c r="BE646" s="619"/>
      <c r="BF646" s="619"/>
      <c r="BG646" s="619"/>
      <c r="BH646" s="619"/>
      <c r="BI646" s="619"/>
      <c r="BJ646" s="619"/>
      <c r="BK646" s="619"/>
      <c r="BL646" s="619"/>
      <c r="BM646" s="619"/>
      <c r="BN646" s="619"/>
      <c r="BO646" s="619"/>
      <c r="BP646" s="619"/>
      <c r="BQ646" s="619"/>
      <c r="BR646" s="12"/>
    </row>
    <row r="647" spans="1:70" s="14" customFormat="1" ht="12.75" customHeight="1" x14ac:dyDescent="0.3">
      <c r="A647" s="12"/>
      <c r="B647" s="12"/>
      <c r="C647" s="615"/>
      <c r="D647" s="616"/>
      <c r="E647" s="12" t="str">
        <f>E646</f>
        <v>3. Gas NFU</v>
      </c>
      <c r="F647" s="12">
        <f ca="1">-(F632-F630)</f>
        <v>-199223.56533349864</v>
      </c>
      <c r="G647" s="12" t="s">
        <v>1213</v>
      </c>
      <c r="H647" s="12"/>
      <c r="I647" s="618"/>
      <c r="J647" s="619"/>
      <c r="K647" s="619"/>
      <c r="L647" s="619"/>
      <c r="M647" s="619"/>
      <c r="N647" s="619"/>
      <c r="O647" s="619"/>
      <c r="P647" s="619"/>
      <c r="Q647" s="619"/>
      <c r="R647" s="619"/>
      <c r="S647" s="619"/>
      <c r="T647" s="619"/>
      <c r="U647" s="619"/>
      <c r="V647" s="619"/>
      <c r="W647" s="619"/>
      <c r="X647" s="619"/>
      <c r="Y647" s="619"/>
      <c r="Z647" s="619"/>
      <c r="AA647" s="619"/>
      <c r="AB647" s="619"/>
      <c r="AC647" s="619"/>
      <c r="AD647" s="619"/>
      <c r="AE647" s="619"/>
      <c r="AF647" s="619"/>
      <c r="AG647" s="619"/>
      <c r="AH647" s="619"/>
      <c r="AI647" s="619"/>
      <c r="AJ647" s="619"/>
      <c r="AK647" s="619"/>
      <c r="AL647" s="619"/>
      <c r="AM647" s="619"/>
      <c r="AN647" s="619"/>
      <c r="AO647" s="619"/>
      <c r="AP647" s="619"/>
      <c r="AQ647" s="619"/>
      <c r="AR647" s="619"/>
      <c r="AS647" s="619"/>
      <c r="AT647" s="619"/>
      <c r="AU647" s="619"/>
      <c r="AV647" s="619"/>
      <c r="AW647" s="619"/>
      <c r="AX647" s="619"/>
      <c r="AY647" s="619"/>
      <c r="AZ647" s="619"/>
      <c r="BA647" s="619"/>
      <c r="BB647" s="619"/>
      <c r="BC647" s="619"/>
      <c r="BD647" s="619"/>
      <c r="BE647" s="619"/>
      <c r="BF647" s="619"/>
      <c r="BG647" s="619"/>
      <c r="BH647" s="619"/>
      <c r="BI647" s="619"/>
      <c r="BJ647" s="619"/>
      <c r="BK647" s="619"/>
      <c r="BL647" s="619"/>
      <c r="BM647" s="619"/>
      <c r="BN647" s="619"/>
      <c r="BO647" s="619"/>
      <c r="BP647" s="619"/>
      <c r="BQ647" s="619"/>
      <c r="BR647" s="12"/>
    </row>
    <row r="648" spans="1:70" s="14" customFormat="1" ht="12.75" customHeight="1" x14ac:dyDescent="0.3">
      <c r="A648" s="383"/>
      <c r="B648" s="383"/>
      <c r="C648" s="501"/>
      <c r="D648" s="379"/>
      <c r="E648" s="383"/>
      <c r="F648" s="622"/>
      <c r="G648" s="383"/>
      <c r="AB648" s="502"/>
      <c r="AC648" s="502"/>
      <c r="AD648" s="502"/>
      <c r="AE648" s="502"/>
      <c r="AF648" s="502"/>
      <c r="AG648" s="502"/>
      <c r="AH648" s="502"/>
      <c r="AI648" s="502"/>
      <c r="AJ648" s="502"/>
      <c r="AK648" s="502"/>
      <c r="AL648" s="502"/>
      <c r="AM648" s="502"/>
      <c r="AN648" s="502"/>
      <c r="AO648" s="502"/>
      <c r="AP648" s="502"/>
      <c r="AQ648" s="502"/>
      <c r="AR648" s="502"/>
      <c r="AS648" s="502"/>
      <c r="AT648" s="502"/>
      <c r="AU648" s="502"/>
      <c r="AV648" s="502"/>
      <c r="AW648" s="502"/>
      <c r="AX648" s="502"/>
      <c r="AY648" s="502"/>
      <c r="AZ648" s="502"/>
      <c r="BA648" s="502"/>
      <c r="BB648" s="502"/>
      <c r="BC648" s="502"/>
      <c r="BD648" s="502"/>
      <c r="BE648" s="502"/>
      <c r="BF648" s="502"/>
      <c r="BG648" s="502"/>
      <c r="BH648" s="502"/>
      <c r="BI648" s="502"/>
      <c r="BJ648" s="502"/>
      <c r="BK648" s="502"/>
      <c r="BL648" s="502"/>
      <c r="BM648" s="502"/>
      <c r="BN648" s="502"/>
      <c r="BO648" s="502"/>
      <c r="BP648" s="502"/>
      <c r="BQ648" s="502"/>
      <c r="BR648" s="383"/>
    </row>
    <row r="649" spans="1:70" ht="12.75" customHeight="1" x14ac:dyDescent="0.3">
      <c r="E649" s="138" t="s">
        <v>1199</v>
      </c>
      <c r="G649" s="47" t="s">
        <v>1192</v>
      </c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</row>
    <row r="650" spans="1:70" ht="12.75" customHeight="1" x14ac:dyDescent="0.3">
      <c r="E650" s="12" t="str">
        <f>E649</f>
        <v>4. GRFF (IPCC mid-points)</v>
      </c>
      <c r="F650" s="47">
        <f ca="1">-(F638+F644+F647)</f>
        <v>-36393535.103757083</v>
      </c>
      <c r="G650" s="47" t="s">
        <v>1213</v>
      </c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</row>
    <row r="651" spans="1:70" ht="12.75" customHeight="1" x14ac:dyDescent="0.3"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</row>
    <row r="652" spans="1:70" ht="12.75" customHeight="1" x14ac:dyDescent="0.3">
      <c r="E652" s="138" t="s">
        <v>1200</v>
      </c>
      <c r="G652" s="47" t="s">
        <v>1192</v>
      </c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</row>
    <row r="653" spans="1:70" ht="12.75" customHeight="1" x14ac:dyDescent="0.3">
      <c r="E653" s="12" t="str">
        <f>E652</f>
        <v>5. Spacing Gap</v>
      </c>
      <c r="F653" s="47">
        <v>0</v>
      </c>
      <c r="G653" s="47" t="s">
        <v>1213</v>
      </c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</row>
    <row r="654" spans="1:70" ht="12.75" customHeight="1" x14ac:dyDescent="0.3">
      <c r="E654" s="12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</row>
    <row r="655" spans="1:70" ht="12.75" customHeight="1" x14ac:dyDescent="0.3">
      <c r="A655" s="2"/>
      <c r="B655" s="2"/>
      <c r="C655" s="91"/>
      <c r="D655" s="75"/>
      <c r="E655" s="138" t="s">
        <v>1201</v>
      </c>
      <c r="F655" s="75"/>
      <c r="G655" s="75" t="s">
        <v>1192</v>
      </c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418"/>
      <c r="AC655" s="418"/>
      <c r="AD655" s="418"/>
      <c r="AE655" s="418"/>
      <c r="AF655" s="418"/>
      <c r="AG655" s="418"/>
      <c r="AH655" s="418"/>
      <c r="AI655" s="418"/>
      <c r="AJ655" s="418"/>
      <c r="AK655" s="418"/>
      <c r="AL655" s="418"/>
      <c r="AM655" s="418"/>
      <c r="AN655" s="418"/>
      <c r="AO655" s="418"/>
      <c r="AP655" s="418"/>
      <c r="AQ655" s="418"/>
      <c r="AR655" s="418"/>
      <c r="AS655" s="418"/>
      <c r="AT655" s="418"/>
      <c r="AU655" s="418"/>
      <c r="AV655" s="418"/>
      <c r="AW655" s="418"/>
      <c r="AX655" s="418"/>
      <c r="AY655" s="418"/>
      <c r="AZ655" s="418"/>
      <c r="BA655" s="418"/>
      <c r="BB655" s="418"/>
      <c r="BC655" s="418"/>
      <c r="BD655" s="418"/>
      <c r="BE655" s="418"/>
      <c r="BF655" s="418"/>
      <c r="BG655" s="418"/>
      <c r="BH655" s="418"/>
      <c r="BI655" s="418"/>
      <c r="BJ655" s="418"/>
      <c r="BK655" s="418"/>
      <c r="BL655" s="418"/>
      <c r="BM655" s="418"/>
      <c r="BN655" s="418"/>
      <c r="BO655" s="418"/>
      <c r="BP655" s="418"/>
      <c r="BQ655" s="418"/>
      <c r="BR655" s="75"/>
    </row>
    <row r="656" spans="1:70" ht="12.75" customHeight="1" x14ac:dyDescent="0.3">
      <c r="A656" s="2"/>
      <c r="B656" s="2"/>
      <c r="C656" s="91"/>
      <c r="D656" s="75"/>
      <c r="E656" s="12" t="str">
        <f>E655</f>
        <v>6. GRFF (IPCC mid-points)</v>
      </c>
      <c r="F656" s="75">
        <f ca="1">-F650</f>
        <v>36393535.103757083</v>
      </c>
      <c r="G656" s="75" t="s">
        <v>1213</v>
      </c>
      <c r="H656" s="402"/>
      <c r="I656" s="422"/>
      <c r="J656" s="422"/>
      <c r="K656" s="422"/>
      <c r="L656" s="402"/>
      <c r="M656" s="422"/>
      <c r="N656" s="422"/>
      <c r="O656" s="422"/>
      <c r="P656" s="402"/>
      <c r="Q656" s="422"/>
      <c r="R656" s="422"/>
      <c r="S656" s="422"/>
      <c r="T656" s="402"/>
      <c r="U656" s="422"/>
      <c r="V656" s="422"/>
      <c r="W656" s="422"/>
      <c r="X656" s="402"/>
      <c r="Y656" s="422"/>
      <c r="Z656" s="422"/>
      <c r="AA656" s="422"/>
      <c r="AB656" s="418"/>
      <c r="AC656" s="418"/>
      <c r="AD656" s="418"/>
      <c r="AE656" s="418"/>
      <c r="AF656" s="418"/>
      <c r="AG656" s="418"/>
      <c r="AH656" s="418"/>
      <c r="AI656" s="418"/>
      <c r="AJ656" s="418"/>
      <c r="AK656" s="418"/>
      <c r="AL656" s="418"/>
      <c r="AM656" s="418"/>
      <c r="AN656" s="418"/>
      <c r="AO656" s="418"/>
      <c r="AP656" s="418"/>
      <c r="AQ656" s="418"/>
      <c r="AR656" s="418"/>
      <c r="AS656" s="418"/>
      <c r="AT656" s="418"/>
      <c r="AU656" s="418"/>
      <c r="AV656" s="418"/>
      <c r="AW656" s="418"/>
      <c r="AX656" s="418"/>
      <c r="AY656" s="418"/>
      <c r="AZ656" s="418"/>
      <c r="BA656" s="418"/>
      <c r="BB656" s="418"/>
      <c r="BC656" s="418"/>
      <c r="BD656" s="418"/>
      <c r="BE656" s="418"/>
      <c r="BF656" s="418"/>
      <c r="BG656" s="418"/>
      <c r="BH656" s="418"/>
      <c r="BI656" s="418"/>
      <c r="BJ656" s="418"/>
      <c r="BK656" s="418"/>
      <c r="BL656" s="418"/>
      <c r="BM656" s="418"/>
      <c r="BN656" s="418"/>
      <c r="BO656" s="418"/>
      <c r="BP656" s="418"/>
      <c r="BQ656" s="418"/>
      <c r="BR656" s="75"/>
    </row>
    <row r="657" spans="1:70" ht="12.75" customHeight="1" x14ac:dyDescent="0.3">
      <c r="A657" s="2"/>
      <c r="B657" s="2"/>
      <c r="C657" s="91"/>
      <c r="D657" s="75"/>
      <c r="E657" s="12"/>
      <c r="F657" s="75"/>
      <c r="G657" s="75"/>
      <c r="H657" s="402"/>
      <c r="I657" s="422"/>
      <c r="J657" s="422"/>
      <c r="K657" s="422"/>
      <c r="L657" s="402"/>
      <c r="M657" s="422"/>
      <c r="N657" s="422"/>
      <c r="O657" s="422"/>
      <c r="P657" s="402"/>
      <c r="Q657" s="422"/>
      <c r="R657" s="422"/>
      <c r="S657" s="422"/>
      <c r="T657" s="402"/>
      <c r="U657" s="422"/>
      <c r="V657" s="422"/>
      <c r="W657" s="422"/>
      <c r="X657" s="402"/>
      <c r="Y657" s="422"/>
      <c r="Z657" s="422"/>
      <c r="AA657" s="422"/>
      <c r="AB657" s="418"/>
      <c r="AC657" s="418"/>
      <c r="AD657" s="418"/>
      <c r="AE657" s="418"/>
      <c r="AF657" s="418"/>
      <c r="AG657" s="418"/>
      <c r="AH657" s="418"/>
      <c r="AI657" s="418"/>
      <c r="AJ657" s="418"/>
      <c r="AK657" s="418"/>
      <c r="AL657" s="418"/>
      <c r="AM657" s="418"/>
      <c r="AN657" s="418"/>
      <c r="AO657" s="418"/>
      <c r="AP657" s="418"/>
      <c r="AQ657" s="418"/>
      <c r="AR657" s="418"/>
      <c r="AS657" s="418"/>
      <c r="AT657" s="418"/>
      <c r="AU657" s="418"/>
      <c r="AV657" s="418"/>
      <c r="AW657" s="418"/>
      <c r="AX657" s="418"/>
      <c r="AY657" s="418"/>
      <c r="AZ657" s="418"/>
      <c r="BA657" s="418"/>
      <c r="BB657" s="418"/>
      <c r="BC657" s="418"/>
      <c r="BD657" s="418"/>
      <c r="BE657" s="418"/>
      <c r="BF657" s="418"/>
      <c r="BG657" s="418"/>
      <c r="BH657" s="418"/>
      <c r="BI657" s="418"/>
      <c r="BJ657" s="418"/>
      <c r="BK657" s="418"/>
      <c r="BL657" s="418"/>
      <c r="BM657" s="418"/>
      <c r="BN657" s="418"/>
      <c r="BO657" s="418"/>
      <c r="BP657" s="418"/>
      <c r="BQ657" s="418"/>
      <c r="BR657" s="75"/>
    </row>
    <row r="658" spans="1:70" s="14" customFormat="1" ht="12.75" customHeight="1" x14ac:dyDescent="0.3">
      <c r="A658" s="12"/>
      <c r="B658" s="12"/>
      <c r="C658" s="615"/>
      <c r="D658" s="616"/>
      <c r="E658" s="12" t="s">
        <v>1195</v>
      </c>
      <c r="F658" s="12">
        <f ca="1">SUM(EIA!AC6:AC254)</f>
        <v>16282133.565500969</v>
      </c>
      <c r="G658" s="12" t="s">
        <v>1213</v>
      </c>
      <c r="H658" s="12"/>
      <c r="I658" s="618"/>
      <c r="J658" s="619"/>
      <c r="K658" s="619"/>
      <c r="L658" s="619"/>
      <c r="M658" s="619"/>
      <c r="N658" s="619"/>
      <c r="O658" s="619"/>
      <c r="P658" s="619"/>
      <c r="Q658" s="619"/>
      <c r="R658" s="619"/>
      <c r="S658" s="619"/>
      <c r="T658" s="619"/>
      <c r="U658" s="619"/>
      <c r="V658" s="619"/>
      <c r="W658" s="619"/>
      <c r="X658" s="619"/>
      <c r="Y658" s="619"/>
      <c r="Z658" s="619"/>
      <c r="AA658" s="619"/>
      <c r="AB658" s="619"/>
      <c r="AC658" s="619"/>
      <c r="AD658" s="619"/>
      <c r="AE658" s="619"/>
      <c r="AF658" s="619"/>
      <c r="AG658" s="619"/>
      <c r="AH658" s="619"/>
      <c r="AI658" s="619"/>
      <c r="AJ658" s="619"/>
      <c r="AK658" s="619"/>
      <c r="AL658" s="619"/>
      <c r="AM658" s="619"/>
      <c r="AN658" s="619"/>
      <c r="AO658" s="619"/>
      <c r="AP658" s="619"/>
      <c r="AQ658" s="619"/>
      <c r="AR658" s="619"/>
      <c r="AS658" s="619"/>
      <c r="AT658" s="619"/>
      <c r="AU658" s="619"/>
      <c r="AV658" s="619"/>
      <c r="AW658" s="619"/>
      <c r="AX658" s="619"/>
      <c r="AY658" s="619"/>
      <c r="AZ658" s="619"/>
      <c r="BA658" s="619"/>
      <c r="BB658" s="619"/>
      <c r="BC658" s="619"/>
      <c r="BD658" s="619"/>
      <c r="BE658" s="619"/>
      <c r="BF658" s="619"/>
      <c r="BG658" s="619"/>
      <c r="BH658" s="619"/>
      <c r="BI658" s="619"/>
      <c r="BJ658" s="619"/>
      <c r="BK658" s="619"/>
      <c r="BL658" s="619"/>
      <c r="BM658" s="619"/>
      <c r="BN658" s="619"/>
      <c r="BO658" s="619"/>
      <c r="BP658" s="619"/>
      <c r="BQ658" s="619"/>
      <c r="BR658" s="12"/>
    </row>
    <row r="659" spans="1:70" ht="12.75" customHeight="1" x14ac:dyDescent="0.3">
      <c r="A659" s="2"/>
      <c r="B659" s="2"/>
      <c r="C659" s="91"/>
      <c r="D659" s="75"/>
      <c r="E659" s="617" t="str">
        <f xml:space="preserve"> E$452</f>
        <v>EIA Production Consumption Gap</v>
      </c>
      <c r="F659" s="623">
        <f xml:space="preserve"> F$452</f>
        <v>3.2399059796741742E-3</v>
      </c>
      <c r="G659" s="425" t="str">
        <f xml:space="preserve"> G$452</f>
        <v>%</v>
      </c>
      <c r="H659" s="402"/>
      <c r="I659" s="422"/>
      <c r="J659" s="422"/>
      <c r="K659" s="422"/>
      <c r="L659" s="402"/>
      <c r="M659" s="422"/>
      <c r="N659" s="422"/>
      <c r="O659" s="422"/>
      <c r="P659" s="402"/>
      <c r="Q659" s="422"/>
      <c r="R659" s="422"/>
      <c r="S659" s="422"/>
      <c r="T659" s="402"/>
      <c r="U659" s="422"/>
      <c r="V659" s="422"/>
      <c r="W659" s="422"/>
      <c r="X659" s="402"/>
      <c r="Y659" s="422"/>
      <c r="Z659" s="422"/>
      <c r="AA659" s="422"/>
      <c r="AB659" s="418"/>
      <c r="AC659" s="418"/>
      <c r="AD659" s="418"/>
      <c r="AE659" s="418"/>
      <c r="AF659" s="418"/>
      <c r="AG659" s="418"/>
      <c r="AH659" s="418"/>
      <c r="AI659" s="418"/>
      <c r="AJ659" s="418"/>
      <c r="AK659" s="418"/>
      <c r="AL659" s="418"/>
      <c r="AM659" s="418"/>
      <c r="AN659" s="418"/>
      <c r="AO659" s="418"/>
      <c r="AP659" s="418"/>
      <c r="AQ659" s="418"/>
      <c r="AR659" s="418"/>
      <c r="AS659" s="418"/>
      <c r="AT659" s="418"/>
      <c r="AU659" s="418"/>
      <c r="AV659" s="418"/>
      <c r="AW659" s="418"/>
      <c r="AX659" s="418"/>
      <c r="AY659" s="418"/>
      <c r="AZ659" s="418"/>
      <c r="BA659" s="418"/>
      <c r="BB659" s="418"/>
      <c r="BC659" s="418"/>
      <c r="BD659" s="418"/>
      <c r="BE659" s="418"/>
      <c r="BF659" s="418"/>
      <c r="BG659" s="418"/>
      <c r="BH659" s="418"/>
      <c r="BI659" s="418"/>
      <c r="BJ659" s="418"/>
      <c r="BK659" s="418"/>
      <c r="BL659" s="418"/>
      <c r="BM659" s="418"/>
      <c r="BN659" s="418"/>
      <c r="BO659" s="418"/>
      <c r="BP659" s="418"/>
      <c r="BQ659" s="418"/>
      <c r="BR659" s="75"/>
    </row>
    <row r="660" spans="1:70" ht="12.75" customHeight="1" x14ac:dyDescent="0.3">
      <c r="A660" s="2"/>
      <c r="B660" s="2"/>
      <c r="C660" s="91"/>
      <c r="D660" s="75"/>
      <c r="E660" s="138" t="s">
        <v>1202</v>
      </c>
      <c r="F660" s="75"/>
      <c r="G660" s="75" t="s">
        <v>1192</v>
      </c>
      <c r="H660" s="402"/>
      <c r="I660" s="422"/>
      <c r="J660" s="422"/>
      <c r="K660" s="422"/>
      <c r="L660" s="402"/>
      <c r="M660" s="422"/>
      <c r="N660" s="422"/>
      <c r="O660" s="422"/>
      <c r="P660" s="402"/>
      <c r="Q660" s="422"/>
      <c r="R660" s="422"/>
      <c r="S660" s="422"/>
      <c r="T660" s="402"/>
      <c r="U660" s="422"/>
      <c r="V660" s="422"/>
      <c r="W660" s="422"/>
      <c r="X660" s="402"/>
      <c r="Y660" s="422"/>
      <c r="Z660" s="422"/>
      <c r="AA660" s="422"/>
      <c r="AB660" s="418"/>
      <c r="AC660" s="418"/>
      <c r="AD660" s="418"/>
      <c r="AE660" s="418"/>
      <c r="AF660" s="418"/>
      <c r="AG660" s="418"/>
      <c r="AH660" s="418"/>
      <c r="AI660" s="418"/>
      <c r="AJ660" s="418"/>
      <c r="AK660" s="418"/>
      <c r="AL660" s="418"/>
      <c r="AM660" s="418"/>
      <c r="AN660" s="418"/>
      <c r="AO660" s="418"/>
      <c r="AP660" s="418"/>
      <c r="AQ660" s="418"/>
      <c r="AR660" s="418"/>
      <c r="AS660" s="418"/>
      <c r="AT660" s="418"/>
      <c r="AU660" s="418"/>
      <c r="AV660" s="418"/>
      <c r="AW660" s="418"/>
      <c r="AX660" s="418"/>
      <c r="AY660" s="418"/>
      <c r="AZ660" s="418"/>
      <c r="BA660" s="418"/>
      <c r="BB660" s="418"/>
      <c r="BC660" s="418"/>
      <c r="BD660" s="418"/>
      <c r="BE660" s="418"/>
      <c r="BF660" s="418"/>
      <c r="BG660" s="418"/>
      <c r="BH660" s="418"/>
      <c r="BI660" s="418"/>
      <c r="BJ660" s="418"/>
      <c r="BK660" s="418"/>
      <c r="BL660" s="418"/>
      <c r="BM660" s="418"/>
      <c r="BN660" s="418"/>
      <c r="BO660" s="418"/>
      <c r="BP660" s="418"/>
      <c r="BQ660" s="418"/>
      <c r="BR660" s="75"/>
    </row>
    <row r="661" spans="1:70" ht="12.75" customHeight="1" x14ac:dyDescent="0.3">
      <c r="A661" s="2"/>
      <c r="B661" s="2"/>
      <c r="C661" s="91"/>
      <c r="D661" s="75"/>
      <c r="E661" s="12" t="str">
        <f>E660</f>
        <v>7. Coal Stock</v>
      </c>
      <c r="F661" s="75">
        <f ca="1">-(F658*F659)</f>
        <v>-52752.581900720172</v>
      </c>
      <c r="G661" s="75" t="s">
        <v>1213</v>
      </c>
      <c r="H661" s="402"/>
      <c r="I661" s="422"/>
      <c r="J661" s="422"/>
      <c r="K661" s="422"/>
      <c r="L661" s="402"/>
      <c r="M661" s="422"/>
      <c r="N661" s="422"/>
      <c r="O661" s="422"/>
      <c r="P661" s="402"/>
      <c r="Q661" s="422"/>
      <c r="R661" s="422"/>
      <c r="S661" s="422"/>
      <c r="T661" s="402"/>
      <c r="U661" s="422"/>
      <c r="V661" s="422"/>
      <c r="W661" s="422"/>
      <c r="X661" s="402"/>
      <c r="Y661" s="422"/>
      <c r="Z661" s="422"/>
      <c r="AA661" s="422"/>
      <c r="AB661" s="418"/>
      <c r="AC661" s="418"/>
      <c r="AD661" s="418"/>
      <c r="AE661" s="418"/>
      <c r="AF661" s="418"/>
      <c r="AG661" s="418"/>
      <c r="AH661" s="418"/>
      <c r="AI661" s="418"/>
      <c r="AJ661" s="418"/>
      <c r="AK661" s="418"/>
      <c r="AL661" s="418"/>
      <c r="AM661" s="418"/>
      <c r="AN661" s="418"/>
      <c r="AO661" s="418"/>
      <c r="AP661" s="418"/>
      <c r="AQ661" s="418"/>
      <c r="AR661" s="418"/>
      <c r="AS661" s="418"/>
      <c r="AT661" s="418"/>
      <c r="AU661" s="418"/>
      <c r="AV661" s="418"/>
      <c r="AW661" s="418"/>
      <c r="AX661" s="418"/>
      <c r="AY661" s="418"/>
      <c r="AZ661" s="418"/>
      <c r="BA661" s="418"/>
      <c r="BB661" s="418"/>
      <c r="BC661" s="418"/>
      <c r="BD661" s="418"/>
      <c r="BE661" s="418"/>
      <c r="BF661" s="418"/>
      <c r="BG661" s="418"/>
      <c r="BH661" s="418"/>
      <c r="BI661" s="418"/>
      <c r="BJ661" s="418"/>
      <c r="BK661" s="418"/>
      <c r="BL661" s="418"/>
      <c r="BM661" s="418"/>
      <c r="BN661" s="418"/>
      <c r="BO661" s="418"/>
      <c r="BP661" s="418"/>
      <c r="BQ661" s="418"/>
      <c r="BR661" s="75"/>
    </row>
    <row r="662" spans="1:70" ht="12.75" customHeight="1" x14ac:dyDescent="0.3">
      <c r="A662" s="2"/>
      <c r="B662" s="2"/>
      <c r="C662" s="91"/>
      <c r="D662" s="75"/>
      <c r="E662" s="12"/>
      <c r="F662" s="75"/>
      <c r="G662" s="75"/>
      <c r="H662" s="402"/>
      <c r="I662" s="422"/>
      <c r="J662" s="422"/>
      <c r="K662" s="422"/>
      <c r="L662" s="402"/>
      <c r="M662" s="422"/>
      <c r="N662" s="422"/>
      <c r="O662" s="422"/>
      <c r="P662" s="402"/>
      <c r="Q662" s="422"/>
      <c r="R662" s="422"/>
      <c r="S662" s="422"/>
      <c r="T662" s="402"/>
      <c r="U662" s="422"/>
      <c r="V662" s="422"/>
      <c r="W662" s="422"/>
      <c r="X662" s="402"/>
      <c r="Y662" s="422"/>
      <c r="Z662" s="422"/>
      <c r="AA662" s="422"/>
      <c r="AB662" s="418"/>
      <c r="AC662" s="418"/>
      <c r="AD662" s="418"/>
      <c r="AE662" s="418"/>
      <c r="AF662" s="418"/>
      <c r="AG662" s="418"/>
      <c r="AH662" s="418"/>
      <c r="AI662" s="418"/>
      <c r="AJ662" s="418"/>
      <c r="AK662" s="418"/>
      <c r="AL662" s="418"/>
      <c r="AM662" s="418"/>
      <c r="AN662" s="418"/>
      <c r="AO662" s="418"/>
      <c r="AP662" s="418"/>
      <c r="AQ662" s="418"/>
      <c r="AR662" s="418"/>
      <c r="AS662" s="418"/>
      <c r="AT662" s="418"/>
      <c r="AU662" s="418"/>
      <c r="AV662" s="418"/>
      <c r="AW662" s="418"/>
      <c r="AX662" s="418"/>
      <c r="AY662" s="418"/>
      <c r="AZ662" s="418"/>
      <c r="BA662" s="418"/>
      <c r="BB662" s="418"/>
      <c r="BC662" s="418"/>
      <c r="BD662" s="418"/>
      <c r="BE662" s="418"/>
      <c r="BF662" s="418"/>
      <c r="BG662" s="418"/>
      <c r="BH662" s="418"/>
      <c r="BI662" s="418"/>
      <c r="BJ662" s="418"/>
      <c r="BK662" s="418"/>
      <c r="BL662" s="418"/>
      <c r="BM662" s="418"/>
      <c r="BN662" s="418"/>
      <c r="BO662" s="418"/>
      <c r="BP662" s="418"/>
      <c r="BQ662" s="418"/>
      <c r="BR662" s="75"/>
    </row>
    <row r="663" spans="1:70" ht="12.75" customHeight="1" x14ac:dyDescent="0.3">
      <c r="A663" s="2"/>
      <c r="B663" s="2"/>
      <c r="C663" s="91"/>
      <c r="D663" s="75"/>
      <c r="E663" s="12" t="s">
        <v>1209</v>
      </c>
      <c r="F663" s="75">
        <f ca="1">F658-F661</f>
        <v>16334886.147401689</v>
      </c>
      <c r="G663" s="75" t="s">
        <v>1213</v>
      </c>
      <c r="H663" s="402"/>
      <c r="I663" s="422"/>
      <c r="J663" s="422"/>
      <c r="K663" s="422"/>
      <c r="L663" s="402"/>
      <c r="M663" s="422"/>
      <c r="N663" s="422"/>
      <c r="O663" s="422"/>
      <c r="P663" s="402"/>
      <c r="Q663" s="422"/>
      <c r="R663" s="422"/>
      <c r="S663" s="422"/>
      <c r="T663" s="402"/>
      <c r="U663" s="422"/>
      <c r="V663" s="422"/>
      <c r="W663" s="422"/>
      <c r="X663" s="402"/>
      <c r="Y663" s="422"/>
      <c r="Z663" s="422"/>
      <c r="AA663" s="422"/>
      <c r="AB663" s="418"/>
      <c r="AC663" s="418"/>
      <c r="AD663" s="418"/>
      <c r="AE663" s="418"/>
      <c r="AF663" s="418"/>
      <c r="AG663" s="418"/>
      <c r="AH663" s="418"/>
      <c r="AI663" s="418"/>
      <c r="AJ663" s="418"/>
      <c r="AK663" s="418"/>
      <c r="AL663" s="418"/>
      <c r="AM663" s="418"/>
      <c r="AN663" s="418"/>
      <c r="AO663" s="418"/>
      <c r="AP663" s="418"/>
      <c r="AQ663" s="418"/>
      <c r="AR663" s="418"/>
      <c r="AS663" s="418"/>
      <c r="AT663" s="418"/>
      <c r="AU663" s="418"/>
      <c r="AV663" s="418"/>
      <c r="AW663" s="418"/>
      <c r="AX663" s="418"/>
      <c r="AY663" s="418"/>
      <c r="AZ663" s="418"/>
      <c r="BA663" s="418"/>
      <c r="BB663" s="418"/>
      <c r="BC663" s="418"/>
      <c r="BD663" s="418"/>
      <c r="BE663" s="418"/>
      <c r="BF663" s="418"/>
      <c r="BG663" s="418"/>
      <c r="BH663" s="418"/>
      <c r="BI663" s="418"/>
      <c r="BJ663" s="418"/>
      <c r="BK663" s="418"/>
      <c r="BL663" s="418"/>
      <c r="BM663" s="418"/>
      <c r="BN663" s="418"/>
      <c r="BO663" s="418"/>
      <c r="BP663" s="418"/>
      <c r="BQ663" s="418"/>
      <c r="BR663" s="75"/>
    </row>
    <row r="664" spans="1:70" ht="12.75" customHeight="1" x14ac:dyDescent="0.3">
      <c r="A664" s="2"/>
      <c r="B664" s="2"/>
      <c r="C664" s="91"/>
      <c r="D664" s="75"/>
      <c r="E664" s="617" t="str">
        <f xml:space="preserve"> E$430</f>
        <v>EIA coal sub-types CI divergence from IPCC</v>
      </c>
      <c r="F664" s="623">
        <f xml:space="preserve"> F$430</f>
        <v>8.654234177685538E-2</v>
      </c>
      <c r="G664" s="425" t="str">
        <f xml:space="preserve"> G$430</f>
        <v>%</v>
      </c>
      <c r="H664" s="402"/>
      <c r="I664" s="422"/>
      <c r="J664" s="422"/>
      <c r="K664" s="422"/>
      <c r="L664" s="402"/>
      <c r="M664" s="422"/>
      <c r="N664" s="422"/>
      <c r="O664" s="422"/>
      <c r="P664" s="402"/>
      <c r="Q664" s="422"/>
      <c r="R664" s="422"/>
      <c r="S664" s="422"/>
      <c r="T664" s="402"/>
      <c r="U664" s="422"/>
      <c r="V664" s="422"/>
      <c r="W664" s="422"/>
      <c r="X664" s="402"/>
      <c r="Y664" s="422"/>
      <c r="Z664" s="422"/>
      <c r="AA664" s="422"/>
      <c r="AB664" s="418"/>
      <c r="AC664" s="418"/>
      <c r="AD664" s="418"/>
      <c r="AE664" s="418"/>
      <c r="AF664" s="418"/>
      <c r="AG664" s="418"/>
      <c r="AH664" s="418"/>
      <c r="AI664" s="418"/>
      <c r="AJ664" s="418"/>
      <c r="AK664" s="418"/>
      <c r="AL664" s="418"/>
      <c r="AM664" s="418"/>
      <c r="AN664" s="418"/>
      <c r="AO664" s="418"/>
      <c r="AP664" s="418"/>
      <c r="AQ664" s="418"/>
      <c r="AR664" s="418"/>
      <c r="AS664" s="418"/>
      <c r="AT664" s="418"/>
      <c r="AU664" s="418"/>
      <c r="AV664" s="418"/>
      <c r="AW664" s="418"/>
      <c r="AX664" s="418"/>
      <c r="AY664" s="418"/>
      <c r="AZ664" s="418"/>
      <c r="BA664" s="418"/>
      <c r="BB664" s="418"/>
      <c r="BC664" s="418"/>
      <c r="BD664" s="418"/>
      <c r="BE664" s="418"/>
      <c r="BF664" s="418"/>
      <c r="BG664" s="418"/>
      <c r="BH664" s="418"/>
      <c r="BI664" s="418"/>
      <c r="BJ664" s="418"/>
      <c r="BK664" s="418"/>
      <c r="BL664" s="418"/>
      <c r="BM664" s="418"/>
      <c r="BN664" s="418"/>
      <c r="BO664" s="418"/>
      <c r="BP664" s="418"/>
      <c r="BQ664" s="418"/>
      <c r="BR664" s="75"/>
    </row>
    <row r="665" spans="1:70" ht="12.75" customHeight="1" x14ac:dyDescent="0.3">
      <c r="A665" s="2"/>
      <c r="B665" s="2"/>
      <c r="C665" s="91"/>
      <c r="D665" s="75"/>
      <c r="E665" s="138" t="s">
        <v>1210</v>
      </c>
      <c r="F665" s="75"/>
      <c r="G665" s="75" t="s">
        <v>1192</v>
      </c>
      <c r="H665" s="402"/>
      <c r="I665" s="422"/>
      <c r="J665" s="422"/>
      <c r="K665" s="422"/>
      <c r="L665" s="402"/>
      <c r="M665" s="422"/>
      <c r="N665" s="422"/>
      <c r="O665" s="422"/>
      <c r="P665" s="402"/>
      <c r="Q665" s="422"/>
      <c r="R665" s="422"/>
      <c r="S665" s="422"/>
      <c r="T665" s="402"/>
      <c r="U665" s="422"/>
      <c r="V665" s="422"/>
      <c r="W665" s="422"/>
      <c r="X665" s="402"/>
      <c r="Y665" s="422"/>
      <c r="Z665" s="422"/>
      <c r="AA665" s="422"/>
      <c r="AB665" s="418"/>
      <c r="AC665" s="418"/>
      <c r="AD665" s="418"/>
      <c r="AE665" s="418"/>
      <c r="AF665" s="418"/>
      <c r="AG665" s="418"/>
      <c r="AH665" s="418"/>
      <c r="AI665" s="418"/>
      <c r="AJ665" s="418"/>
      <c r="AK665" s="418"/>
      <c r="AL665" s="418"/>
      <c r="AM665" s="418"/>
      <c r="AN665" s="418"/>
      <c r="AO665" s="418"/>
      <c r="AP665" s="418"/>
      <c r="AQ665" s="418"/>
      <c r="AR665" s="418"/>
      <c r="AS665" s="418"/>
      <c r="AT665" s="418"/>
      <c r="AU665" s="418"/>
      <c r="AV665" s="418"/>
      <c r="AW665" s="418"/>
      <c r="AX665" s="418"/>
      <c r="AY665" s="418"/>
      <c r="AZ665" s="418"/>
      <c r="BA665" s="418"/>
      <c r="BB665" s="418"/>
      <c r="BC665" s="418"/>
      <c r="BD665" s="418"/>
      <c r="BE665" s="418"/>
      <c r="BF665" s="418"/>
      <c r="BG665" s="418"/>
      <c r="BH665" s="418"/>
      <c r="BI665" s="418"/>
      <c r="BJ665" s="418"/>
      <c r="BK665" s="418"/>
      <c r="BL665" s="418"/>
      <c r="BM665" s="418"/>
      <c r="BN665" s="418"/>
      <c r="BO665" s="418"/>
      <c r="BP665" s="418"/>
      <c r="BQ665" s="418"/>
      <c r="BR665" s="75"/>
    </row>
    <row r="666" spans="1:70" ht="12.75" customHeight="1" x14ac:dyDescent="0.3">
      <c r="A666" s="2"/>
      <c r="B666" s="2"/>
      <c r="C666" s="91"/>
      <c r="D666" s="75"/>
      <c r="E666" s="12" t="str">
        <f>E665</f>
        <v>8. EIA CI Divergence from IPCC</v>
      </c>
      <c r="F666" s="75">
        <f ca="1">F663*F664</f>
        <v>1413659.2998544574</v>
      </c>
      <c r="G666" s="75" t="s">
        <v>1213</v>
      </c>
      <c r="H666" s="402"/>
      <c r="I666" s="422"/>
      <c r="J666" s="422"/>
      <c r="K666" s="422"/>
      <c r="L666" s="402"/>
      <c r="M666" s="422"/>
      <c r="N666" s="422"/>
      <c r="O666" s="422"/>
      <c r="P666" s="402"/>
      <c r="Q666" s="422"/>
      <c r="R666" s="422"/>
      <c r="S666" s="422"/>
      <c r="T666" s="402"/>
      <c r="U666" s="422"/>
      <c r="V666" s="422"/>
      <c r="W666" s="422"/>
      <c r="X666" s="402"/>
      <c r="Y666" s="422"/>
      <c r="Z666" s="422"/>
      <c r="AA666" s="422"/>
      <c r="AB666" s="418"/>
      <c r="AC666" s="418"/>
      <c r="AD666" s="418"/>
      <c r="AE666" s="418"/>
      <c r="AF666" s="418"/>
      <c r="AG666" s="418"/>
      <c r="AH666" s="418"/>
      <c r="AI666" s="418"/>
      <c r="AJ666" s="418"/>
      <c r="AK666" s="418"/>
      <c r="AL666" s="418"/>
      <c r="AM666" s="418"/>
      <c r="AN666" s="418"/>
      <c r="AO666" s="418"/>
      <c r="AP666" s="418"/>
      <c r="AQ666" s="418"/>
      <c r="AR666" s="418"/>
      <c r="AS666" s="418"/>
      <c r="AT666" s="418"/>
      <c r="AU666" s="418"/>
      <c r="AV666" s="418"/>
      <c r="AW666" s="418"/>
      <c r="AX666" s="418"/>
      <c r="AY666" s="418"/>
      <c r="AZ666" s="418"/>
      <c r="BA666" s="418"/>
      <c r="BB666" s="418"/>
      <c r="BC666" s="418"/>
      <c r="BD666" s="418"/>
      <c r="BE666" s="418"/>
      <c r="BF666" s="418"/>
      <c r="BG666" s="418"/>
      <c r="BH666" s="418"/>
      <c r="BI666" s="418"/>
      <c r="BJ666" s="418"/>
      <c r="BK666" s="418"/>
      <c r="BL666" s="418"/>
      <c r="BM666" s="418"/>
      <c r="BN666" s="418"/>
      <c r="BO666" s="418"/>
      <c r="BP666" s="418"/>
      <c r="BQ666" s="418"/>
      <c r="BR666" s="75"/>
    </row>
    <row r="667" spans="1:70" ht="12.75" customHeight="1" x14ac:dyDescent="0.3">
      <c r="A667" s="2"/>
      <c r="B667" s="2"/>
      <c r="C667" s="91"/>
      <c r="D667" s="75"/>
      <c r="E667" s="12"/>
      <c r="F667" s="75"/>
      <c r="G667" s="75"/>
      <c r="H667" s="402"/>
      <c r="I667" s="422"/>
      <c r="J667" s="422"/>
      <c r="K667" s="422"/>
      <c r="L667" s="402"/>
      <c r="M667" s="422"/>
      <c r="N667" s="422"/>
      <c r="O667" s="422"/>
      <c r="P667" s="402"/>
      <c r="Q667" s="422"/>
      <c r="R667" s="422"/>
      <c r="S667" s="422"/>
      <c r="T667" s="402"/>
      <c r="U667" s="422"/>
      <c r="V667" s="422"/>
      <c r="W667" s="422"/>
      <c r="X667" s="402"/>
      <c r="Y667" s="422"/>
      <c r="Z667" s="422"/>
      <c r="AA667" s="422"/>
      <c r="AB667" s="418"/>
      <c r="AC667" s="418"/>
      <c r="AD667" s="418"/>
      <c r="AE667" s="418"/>
      <c r="AF667" s="418"/>
      <c r="AG667" s="418"/>
      <c r="AH667" s="418"/>
      <c r="AI667" s="418"/>
      <c r="AJ667" s="418"/>
      <c r="AK667" s="418"/>
      <c r="AL667" s="418"/>
      <c r="AM667" s="418"/>
      <c r="AN667" s="418"/>
      <c r="AO667" s="418"/>
      <c r="AP667" s="418"/>
      <c r="AQ667" s="418"/>
      <c r="AR667" s="418"/>
      <c r="AS667" s="418"/>
      <c r="AT667" s="418"/>
      <c r="AU667" s="418"/>
      <c r="AV667" s="418"/>
      <c r="AW667" s="418"/>
      <c r="AX667" s="418"/>
      <c r="AY667" s="418"/>
      <c r="AZ667" s="418"/>
      <c r="BA667" s="418"/>
      <c r="BB667" s="418"/>
      <c r="BC667" s="418"/>
      <c r="BD667" s="418"/>
      <c r="BE667" s="418"/>
      <c r="BF667" s="418"/>
      <c r="BG667" s="418"/>
      <c r="BH667" s="418"/>
      <c r="BI667" s="418"/>
      <c r="BJ667" s="418"/>
      <c r="BK667" s="418"/>
      <c r="BL667" s="418"/>
      <c r="BM667" s="418"/>
      <c r="BN667" s="418"/>
      <c r="BO667" s="418"/>
      <c r="BP667" s="418"/>
      <c r="BQ667" s="418"/>
      <c r="BR667" s="75"/>
    </row>
    <row r="668" spans="1:70" ht="12.75" customHeight="1" x14ac:dyDescent="0.3">
      <c r="A668" s="2"/>
      <c r="B668" s="2"/>
      <c r="C668" s="91"/>
      <c r="D668" s="75"/>
      <c r="E668" s="617" t="str">
        <f xml:space="preserve"> E$663</f>
        <v>EIA Coal CI post coal stock</v>
      </c>
      <c r="F668" s="617">
        <f ca="1" xml:space="preserve"> F$663</f>
        <v>16334886.147401689</v>
      </c>
      <c r="G668" s="617" t="str">
        <f xml:space="preserve"> G$663</f>
        <v>e3tons co2e</v>
      </c>
      <c r="H668" s="402"/>
      <c r="I668" s="422"/>
      <c r="J668" s="422"/>
      <c r="K668" s="422"/>
      <c r="L668" s="402"/>
      <c r="M668" s="422"/>
      <c r="N668" s="422"/>
      <c r="O668" s="422"/>
      <c r="P668" s="402"/>
      <c r="Q668" s="422"/>
      <c r="R668" s="422"/>
      <c r="S668" s="422"/>
      <c r="T668" s="402"/>
      <c r="U668" s="422"/>
      <c r="V668" s="422"/>
      <c r="W668" s="422"/>
      <c r="X668" s="402"/>
      <c r="Y668" s="422"/>
      <c r="Z668" s="422"/>
      <c r="AA668" s="422"/>
      <c r="AB668" s="418"/>
      <c r="AC668" s="418"/>
      <c r="AD668" s="418"/>
      <c r="AE668" s="418"/>
      <c r="AF668" s="418"/>
      <c r="AG668" s="418"/>
      <c r="AH668" s="418"/>
      <c r="AI668" s="418"/>
      <c r="AJ668" s="418"/>
      <c r="AK668" s="418"/>
      <c r="AL668" s="418"/>
      <c r="AM668" s="418"/>
      <c r="AN668" s="418"/>
      <c r="AO668" s="418"/>
      <c r="AP668" s="418"/>
      <c r="AQ668" s="418"/>
      <c r="AR668" s="418"/>
      <c r="AS668" s="418"/>
      <c r="AT668" s="418"/>
      <c r="AU668" s="418"/>
      <c r="AV668" s="418"/>
      <c r="AW668" s="418"/>
      <c r="AX668" s="418"/>
      <c r="AY668" s="418"/>
      <c r="AZ668" s="418"/>
      <c r="BA668" s="418"/>
      <c r="BB668" s="418"/>
      <c r="BC668" s="418"/>
      <c r="BD668" s="418"/>
      <c r="BE668" s="418"/>
      <c r="BF668" s="418"/>
      <c r="BG668" s="418"/>
      <c r="BH668" s="418"/>
      <c r="BI668" s="418"/>
      <c r="BJ668" s="418"/>
      <c r="BK668" s="418"/>
      <c r="BL668" s="418"/>
      <c r="BM668" s="418"/>
      <c r="BN668" s="418"/>
      <c r="BO668" s="418"/>
      <c r="BP668" s="418"/>
      <c r="BQ668" s="418"/>
      <c r="BR668" s="75"/>
    </row>
    <row r="669" spans="1:70" ht="12.75" customHeight="1" x14ac:dyDescent="0.3">
      <c r="A669" s="2"/>
      <c r="B669" s="2"/>
      <c r="C669" s="91"/>
      <c r="D669" s="75"/>
      <c r="E669" s="617" t="str">
        <f xml:space="preserve"> E$666</f>
        <v>8. EIA CI Divergence from IPCC</v>
      </c>
      <c r="F669" s="617">
        <f ca="1" xml:space="preserve"> F$666</f>
        <v>1413659.2998544574</v>
      </c>
      <c r="G669" s="617" t="str">
        <f xml:space="preserve"> G$666</f>
        <v>e3tons co2e</v>
      </c>
      <c r="H669" s="402"/>
      <c r="I669" s="422"/>
      <c r="J669" s="422"/>
      <c r="K669" s="422"/>
      <c r="L669" s="402"/>
      <c r="M669" s="422"/>
      <c r="N669" s="422"/>
      <c r="O669" s="422"/>
      <c r="P669" s="402"/>
      <c r="Q669" s="422"/>
      <c r="R669" s="422"/>
      <c r="S669" s="422"/>
      <c r="T669" s="402"/>
      <c r="U669" s="422"/>
      <c r="V669" s="422"/>
      <c r="W669" s="422"/>
      <c r="X669" s="402"/>
      <c r="Y669" s="422"/>
      <c r="Z669" s="422"/>
      <c r="AA669" s="422"/>
      <c r="AB669" s="418"/>
      <c r="AC669" s="418"/>
      <c r="AD669" s="418"/>
      <c r="AE669" s="418"/>
      <c r="AF669" s="418"/>
      <c r="AG669" s="418"/>
      <c r="AH669" s="418"/>
      <c r="AI669" s="418"/>
      <c r="AJ669" s="418"/>
      <c r="AK669" s="418"/>
      <c r="AL669" s="418"/>
      <c r="AM669" s="418"/>
      <c r="AN669" s="418"/>
      <c r="AO669" s="418"/>
      <c r="AP669" s="418"/>
      <c r="AQ669" s="418"/>
      <c r="AR669" s="418"/>
      <c r="AS669" s="418"/>
      <c r="AT669" s="418"/>
      <c r="AU669" s="418"/>
      <c r="AV669" s="418"/>
      <c r="AW669" s="418"/>
      <c r="AX669" s="418"/>
      <c r="AY669" s="418"/>
      <c r="AZ669" s="418"/>
      <c r="BA669" s="418"/>
      <c r="BB669" s="418"/>
      <c r="BC669" s="418"/>
      <c r="BD669" s="418"/>
      <c r="BE669" s="418"/>
      <c r="BF669" s="418"/>
      <c r="BG669" s="418"/>
      <c r="BH669" s="418"/>
      <c r="BI669" s="418"/>
      <c r="BJ669" s="418"/>
      <c r="BK669" s="418"/>
      <c r="BL669" s="418"/>
      <c r="BM669" s="418"/>
      <c r="BN669" s="418"/>
      <c r="BO669" s="418"/>
      <c r="BP669" s="418"/>
      <c r="BQ669" s="418"/>
      <c r="BR669" s="75"/>
    </row>
    <row r="670" spans="1:70" ht="12.75" customHeight="1" x14ac:dyDescent="0.3">
      <c r="A670" s="2"/>
      <c r="B670" s="2"/>
      <c r="C670" s="91"/>
      <c r="D670" s="75"/>
      <c r="E670" s="12" t="s">
        <v>1211</v>
      </c>
      <c r="F670" s="75">
        <f ca="1">F668+F669</f>
        <v>17748545.447256148</v>
      </c>
      <c r="G670" s="75" t="s">
        <v>1213</v>
      </c>
      <c r="H670" s="402"/>
      <c r="I670" s="422"/>
      <c r="J670" s="422"/>
      <c r="K670" s="422"/>
      <c r="L670" s="402"/>
      <c r="M670" s="422"/>
      <c r="N670" s="422"/>
      <c r="O670" s="422"/>
      <c r="P670" s="402"/>
      <c r="Q670" s="422"/>
      <c r="R670" s="422"/>
      <c r="S670" s="422"/>
      <c r="T670" s="402"/>
      <c r="U670" s="422"/>
      <c r="V670" s="422"/>
      <c r="W670" s="422"/>
      <c r="X670" s="402"/>
      <c r="Y670" s="422"/>
      <c r="Z670" s="422"/>
      <c r="AA670" s="422"/>
      <c r="AB670" s="418"/>
      <c r="AC670" s="418"/>
      <c r="AD670" s="418"/>
      <c r="AE670" s="418"/>
      <c r="AF670" s="418"/>
      <c r="AG670" s="418"/>
      <c r="AH670" s="418"/>
      <c r="AI670" s="418"/>
      <c r="AJ670" s="418"/>
      <c r="AK670" s="418"/>
      <c r="AL670" s="418"/>
      <c r="AM670" s="418"/>
      <c r="AN670" s="418"/>
      <c r="AO670" s="418"/>
      <c r="AP670" s="418"/>
      <c r="AQ670" s="418"/>
      <c r="AR670" s="418"/>
      <c r="AS670" s="418"/>
      <c r="AT670" s="418"/>
      <c r="AU670" s="418"/>
      <c r="AV670" s="418"/>
      <c r="AW670" s="418"/>
      <c r="AX670" s="418"/>
      <c r="AY670" s="418"/>
      <c r="AZ670" s="418"/>
      <c r="BA670" s="418"/>
      <c r="BB670" s="418"/>
      <c r="BC670" s="418"/>
      <c r="BD670" s="418"/>
      <c r="BE670" s="418"/>
      <c r="BF670" s="418"/>
      <c r="BG670" s="418"/>
      <c r="BH670" s="418"/>
      <c r="BI670" s="418"/>
      <c r="BJ670" s="418"/>
      <c r="BK670" s="418"/>
      <c r="BL670" s="418"/>
      <c r="BM670" s="418"/>
      <c r="BN670" s="418"/>
      <c r="BO670" s="418"/>
      <c r="BP670" s="418"/>
      <c r="BQ670" s="418"/>
      <c r="BR670" s="75"/>
    </row>
    <row r="671" spans="1:70" ht="12.75" customHeight="1" x14ac:dyDescent="0.3">
      <c r="A671" s="2"/>
      <c r="B671" s="2"/>
      <c r="C671" s="91"/>
      <c r="D671" s="75"/>
      <c r="E671" s="493" t="str">
        <f xml:space="preserve"> 'General Inputs'!E$34</f>
        <v>Coal Gross to Net Calorific Value conversion</v>
      </c>
      <c r="F671" s="431">
        <f xml:space="preserve"> 'General Inputs'!F$34</f>
        <v>0.95</v>
      </c>
      <c r="G671" s="301" t="str">
        <f xml:space="preserve"> 'General Inputs'!G$34</f>
        <v>%</v>
      </c>
      <c r="H671" s="402"/>
      <c r="I671" s="422"/>
      <c r="J671" s="422"/>
      <c r="K671" s="422"/>
      <c r="L671" s="402"/>
      <c r="M671" s="422"/>
      <c r="N671" s="422"/>
      <c r="O671" s="422"/>
      <c r="P671" s="402"/>
      <c r="Q671" s="422"/>
      <c r="R671" s="422"/>
      <c r="S671" s="422"/>
      <c r="T671" s="402"/>
      <c r="U671" s="422"/>
      <c r="V671" s="422"/>
      <c r="W671" s="422"/>
      <c r="X671" s="402"/>
      <c r="Y671" s="422"/>
      <c r="Z671" s="422"/>
      <c r="AA671" s="422"/>
      <c r="AB671" s="418"/>
      <c r="AC671" s="418"/>
      <c r="AD671" s="418"/>
      <c r="AE671" s="418"/>
      <c r="AF671" s="418"/>
      <c r="AG671" s="418"/>
      <c r="AH671" s="418"/>
      <c r="AI671" s="418"/>
      <c r="AJ671" s="418"/>
      <c r="AK671" s="418"/>
      <c r="AL671" s="418"/>
      <c r="AM671" s="418"/>
      <c r="AN671" s="418"/>
      <c r="AO671" s="418"/>
      <c r="AP671" s="418"/>
      <c r="AQ671" s="418"/>
      <c r="AR671" s="418"/>
      <c r="AS671" s="418"/>
      <c r="AT671" s="418"/>
      <c r="AU671" s="418"/>
      <c r="AV671" s="418"/>
      <c r="AW671" s="418"/>
      <c r="AX671" s="418"/>
      <c r="AY671" s="418"/>
      <c r="AZ671" s="418"/>
      <c r="BA671" s="418"/>
      <c r="BB671" s="418"/>
      <c r="BC671" s="418"/>
      <c r="BD671" s="418"/>
      <c r="BE671" s="418"/>
      <c r="BF671" s="418"/>
      <c r="BG671" s="418"/>
      <c r="BH671" s="418"/>
      <c r="BI671" s="418"/>
      <c r="BJ671" s="418"/>
      <c r="BK671" s="418"/>
      <c r="BL671" s="418"/>
      <c r="BM671" s="418"/>
      <c r="BN671" s="418"/>
      <c r="BO671" s="418"/>
      <c r="BP671" s="418"/>
      <c r="BQ671" s="418"/>
      <c r="BR671" s="75"/>
    </row>
    <row r="672" spans="1:70" ht="12.75" customHeight="1" x14ac:dyDescent="0.3">
      <c r="A672" s="2"/>
      <c r="B672" s="2"/>
      <c r="C672" s="91"/>
      <c r="D672" s="75"/>
      <c r="E672" s="138" t="s">
        <v>1212</v>
      </c>
      <c r="F672" s="75"/>
      <c r="G672" s="75" t="s">
        <v>1192</v>
      </c>
      <c r="H672" s="402"/>
      <c r="I672" s="422"/>
      <c r="J672" s="422"/>
      <c r="K672" s="422"/>
      <c r="L672" s="402"/>
      <c r="M672" s="422"/>
      <c r="N672" s="422"/>
      <c r="O672" s="422"/>
      <c r="P672" s="402"/>
      <c r="Q672" s="422"/>
      <c r="R672" s="422"/>
      <c r="S672" s="422"/>
      <c r="T672" s="402"/>
      <c r="U672" s="422"/>
      <c r="V672" s="422"/>
      <c r="W672" s="422"/>
      <c r="X672" s="402"/>
      <c r="Y672" s="422"/>
      <c r="Z672" s="422"/>
      <c r="AA672" s="422"/>
      <c r="AB672" s="418"/>
      <c r="AC672" s="418"/>
      <c r="AD672" s="418"/>
      <c r="AE672" s="418"/>
      <c r="AF672" s="418"/>
      <c r="AG672" s="418"/>
      <c r="AH672" s="418"/>
      <c r="AI672" s="418"/>
      <c r="AJ672" s="418"/>
      <c r="AK672" s="418"/>
      <c r="AL672" s="418"/>
      <c r="AM672" s="418"/>
      <c r="AN672" s="418"/>
      <c r="AO672" s="418"/>
      <c r="AP672" s="418"/>
      <c r="AQ672" s="418"/>
      <c r="AR672" s="418"/>
      <c r="AS672" s="418"/>
      <c r="AT672" s="418"/>
      <c r="AU672" s="418"/>
      <c r="AV672" s="418"/>
      <c r="AW672" s="418"/>
      <c r="AX672" s="418"/>
      <c r="AY672" s="418"/>
      <c r="AZ672" s="418"/>
      <c r="BA672" s="418"/>
      <c r="BB672" s="418"/>
      <c r="BC672" s="418"/>
      <c r="BD672" s="418"/>
      <c r="BE672" s="418"/>
      <c r="BF672" s="418"/>
      <c r="BG672" s="418"/>
      <c r="BH672" s="418"/>
      <c r="BI672" s="418"/>
      <c r="BJ672" s="418"/>
      <c r="BK672" s="418"/>
      <c r="BL672" s="418"/>
      <c r="BM672" s="418"/>
      <c r="BN672" s="418"/>
      <c r="BO672" s="418"/>
      <c r="BP672" s="418"/>
      <c r="BQ672" s="418"/>
      <c r="BR672" s="75"/>
    </row>
    <row r="673" spans="1:70" ht="12.75" customHeight="1" x14ac:dyDescent="0.3">
      <c r="A673" s="2"/>
      <c r="B673" s="2"/>
      <c r="C673" s="91"/>
      <c r="D673" s="75"/>
      <c r="E673" s="12" t="str">
        <f>E672</f>
        <v>9. GCV-&gt;NCV Conversion</v>
      </c>
      <c r="F673" s="75">
        <f ca="1">-(F670*(1-F671))</f>
        <v>-887427.27236280823</v>
      </c>
      <c r="G673" s="75" t="s">
        <v>1213</v>
      </c>
      <c r="H673" s="402"/>
      <c r="I673" s="422"/>
      <c r="J673" s="422"/>
      <c r="K673" s="422"/>
      <c r="L673" s="402"/>
      <c r="M673" s="422"/>
      <c r="N673" s="422"/>
      <c r="O673" s="422"/>
      <c r="P673" s="402"/>
      <c r="Q673" s="422"/>
      <c r="R673" s="422"/>
      <c r="S673" s="422"/>
      <c r="T673" s="402"/>
      <c r="U673" s="422"/>
      <c r="V673" s="422"/>
      <c r="W673" s="422"/>
      <c r="X673" s="402"/>
      <c r="Y673" s="422"/>
      <c r="Z673" s="422"/>
      <c r="AA673" s="422"/>
      <c r="AB673" s="418"/>
      <c r="AC673" s="418"/>
      <c r="AD673" s="418"/>
      <c r="AE673" s="418"/>
      <c r="AF673" s="418"/>
      <c r="AG673" s="418"/>
      <c r="AH673" s="418"/>
      <c r="AI673" s="418"/>
      <c r="AJ673" s="418"/>
      <c r="AK673" s="418"/>
      <c r="AL673" s="418"/>
      <c r="AM673" s="418"/>
      <c r="AN673" s="418"/>
      <c r="AO673" s="418"/>
      <c r="AP673" s="418"/>
      <c r="AQ673" s="418"/>
      <c r="AR673" s="418"/>
      <c r="AS673" s="418"/>
      <c r="AT673" s="418"/>
      <c r="AU673" s="418"/>
      <c r="AV673" s="418"/>
      <c r="AW673" s="418"/>
      <c r="AX673" s="418"/>
      <c r="AY673" s="418"/>
      <c r="AZ673" s="418"/>
      <c r="BA673" s="418"/>
      <c r="BB673" s="418"/>
      <c r="BC673" s="418"/>
      <c r="BD673" s="418"/>
      <c r="BE673" s="418"/>
      <c r="BF673" s="418"/>
      <c r="BG673" s="418"/>
      <c r="BH673" s="418"/>
      <c r="BI673" s="418"/>
      <c r="BJ673" s="418"/>
      <c r="BK673" s="418"/>
      <c r="BL673" s="418"/>
      <c r="BM673" s="418"/>
      <c r="BN673" s="418"/>
      <c r="BO673" s="418"/>
      <c r="BP673" s="418"/>
      <c r="BQ673" s="418"/>
      <c r="BR673" s="75"/>
    </row>
    <row r="674" spans="1:70" ht="12.75" customHeight="1" x14ac:dyDescent="0.3">
      <c r="A674" s="2"/>
      <c r="B674" s="2"/>
      <c r="C674" s="91"/>
      <c r="D674" s="75"/>
      <c r="E674" s="12"/>
      <c r="F674" s="75"/>
      <c r="G674" s="75"/>
      <c r="H674" s="402"/>
      <c r="I674" s="422"/>
      <c r="J674" s="422"/>
      <c r="K674" s="422"/>
      <c r="L674" s="402"/>
      <c r="M674" s="422"/>
      <c r="N674" s="422"/>
      <c r="O674" s="422"/>
      <c r="P674" s="402"/>
      <c r="Q674" s="422"/>
      <c r="R674" s="422"/>
      <c r="S674" s="422"/>
      <c r="T674" s="402"/>
      <c r="U674" s="422"/>
      <c r="V674" s="422"/>
      <c r="W674" s="422"/>
      <c r="X674" s="402"/>
      <c r="Y674" s="422"/>
      <c r="Z674" s="422"/>
      <c r="AA674" s="422"/>
      <c r="AB674" s="418"/>
      <c r="AC674" s="418"/>
      <c r="AD674" s="418"/>
      <c r="AE674" s="418"/>
      <c r="AF674" s="418"/>
      <c r="AG674" s="418"/>
      <c r="AH674" s="418"/>
      <c r="AI674" s="418"/>
      <c r="AJ674" s="418"/>
      <c r="AK674" s="418"/>
      <c r="AL674" s="418"/>
      <c r="AM674" s="418"/>
      <c r="AN674" s="418"/>
      <c r="AO674" s="418"/>
      <c r="AP674" s="418"/>
      <c r="AQ674" s="418"/>
      <c r="AR674" s="418"/>
      <c r="AS674" s="418"/>
      <c r="AT674" s="418"/>
      <c r="AU674" s="418"/>
      <c r="AV674" s="418"/>
      <c r="AW674" s="418"/>
      <c r="AX674" s="418"/>
      <c r="AY674" s="418"/>
      <c r="AZ674" s="418"/>
      <c r="BA674" s="418"/>
      <c r="BB674" s="418"/>
      <c r="BC674" s="418"/>
      <c r="BD674" s="418"/>
      <c r="BE674" s="418"/>
      <c r="BF674" s="418"/>
      <c r="BG674" s="418"/>
      <c r="BH674" s="418"/>
      <c r="BI674" s="418"/>
      <c r="BJ674" s="418"/>
      <c r="BK674" s="418"/>
      <c r="BL674" s="418"/>
      <c r="BM674" s="418"/>
      <c r="BN674" s="418"/>
      <c r="BO674" s="418"/>
      <c r="BP674" s="418"/>
      <c r="BQ674" s="418"/>
      <c r="BR674" s="75"/>
    </row>
    <row r="675" spans="1:70" ht="12.75" customHeight="1" x14ac:dyDescent="0.3">
      <c r="A675" s="2"/>
      <c r="B675" s="2"/>
      <c r="C675" s="91"/>
      <c r="D675" s="75"/>
      <c r="E675" s="617" t="str">
        <f xml:space="preserve"> E$684</f>
        <v>EIA Emissions 2019 (projected)</v>
      </c>
      <c r="F675" s="425"/>
      <c r="G675" s="75"/>
      <c r="H675" s="402"/>
      <c r="I675" s="422"/>
      <c r="J675" s="422"/>
      <c r="K675" s="422"/>
      <c r="L675" s="402"/>
      <c r="M675" s="422"/>
      <c r="N675" s="422"/>
      <c r="O675" s="422"/>
      <c r="P675" s="402"/>
      <c r="Q675" s="422"/>
      <c r="R675" s="422"/>
      <c r="S675" s="422"/>
      <c r="T675" s="402"/>
      <c r="U675" s="422"/>
      <c r="V675" s="422"/>
      <c r="W675" s="422"/>
      <c r="X675" s="402"/>
      <c r="Y675" s="422"/>
      <c r="Z675" s="422"/>
      <c r="AA675" s="422"/>
      <c r="AB675" s="418"/>
      <c r="AC675" s="418"/>
      <c r="AD675" s="418"/>
      <c r="AE675" s="418"/>
      <c r="AF675" s="418"/>
      <c r="AG675" s="418"/>
      <c r="AH675" s="418"/>
      <c r="AI675" s="418"/>
      <c r="AJ675" s="418"/>
      <c r="AK675" s="418"/>
      <c r="AL675" s="418"/>
      <c r="AM675" s="418"/>
      <c r="AN675" s="418"/>
      <c r="AO675" s="418"/>
      <c r="AP675" s="418"/>
      <c r="AQ675" s="418"/>
      <c r="AR675" s="418"/>
      <c r="AS675" s="418"/>
      <c r="AT675" s="418"/>
      <c r="AU675" s="418"/>
      <c r="AV675" s="418"/>
      <c r="AW675" s="418"/>
      <c r="AX675" s="418"/>
      <c r="AY675" s="418"/>
      <c r="AZ675" s="418"/>
      <c r="BA675" s="418"/>
      <c r="BB675" s="418"/>
      <c r="BC675" s="418"/>
      <c r="BD675" s="418"/>
      <c r="BE675" s="418"/>
      <c r="BF675" s="418"/>
      <c r="BG675" s="418"/>
      <c r="BH675" s="418"/>
      <c r="BI675" s="418"/>
      <c r="BJ675" s="418"/>
      <c r="BK675" s="418"/>
      <c r="BL675" s="418"/>
      <c r="BM675" s="418"/>
      <c r="BN675" s="418"/>
      <c r="BO675" s="418"/>
      <c r="BP675" s="418"/>
      <c r="BQ675" s="418"/>
      <c r="BR675" s="75"/>
    </row>
    <row r="676" spans="1:70" ht="12.75" customHeight="1" x14ac:dyDescent="0.3">
      <c r="A676" s="2"/>
      <c r="B676" s="2"/>
      <c r="C676" s="91"/>
      <c r="D676" s="75"/>
      <c r="E676" s="617" t="str">
        <f xml:space="preserve"> E$656</f>
        <v>6. GRFF (IPCC mid-points)</v>
      </c>
      <c r="F676" s="617">
        <f ca="1" xml:space="preserve"> F$656</f>
        <v>36393535.103757083</v>
      </c>
      <c r="G676" s="75" t="s">
        <v>1213</v>
      </c>
      <c r="H676" s="402"/>
      <c r="I676" s="422"/>
      <c r="J676" s="422"/>
      <c r="K676" s="422"/>
      <c r="L676" s="402"/>
      <c r="M676" s="422"/>
      <c r="N676" s="422"/>
      <c r="O676" s="422"/>
      <c r="P676" s="402"/>
      <c r="Q676" s="422"/>
      <c r="R676" s="422"/>
      <c r="S676" s="422"/>
      <c r="T676" s="402"/>
      <c r="U676" s="422"/>
      <c r="V676" s="422"/>
      <c r="W676" s="422"/>
      <c r="X676" s="402"/>
      <c r="Y676" s="422"/>
      <c r="Z676" s="422"/>
      <c r="AA676" s="422"/>
      <c r="AB676" s="418"/>
      <c r="AC676" s="418"/>
      <c r="AD676" s="418"/>
      <c r="AE676" s="418"/>
      <c r="AF676" s="418"/>
      <c r="AG676" s="418"/>
      <c r="AH676" s="418"/>
      <c r="AI676" s="418"/>
      <c r="AJ676" s="418"/>
      <c r="AK676" s="418"/>
      <c r="AL676" s="418"/>
      <c r="AM676" s="418"/>
      <c r="AN676" s="418"/>
      <c r="AO676" s="418"/>
      <c r="AP676" s="418"/>
      <c r="AQ676" s="418"/>
      <c r="AR676" s="418"/>
      <c r="AS676" s="418"/>
      <c r="AT676" s="418"/>
      <c r="AU676" s="418"/>
      <c r="AV676" s="418"/>
      <c r="AW676" s="418"/>
      <c r="AX676" s="418"/>
      <c r="AY676" s="418"/>
      <c r="AZ676" s="418"/>
      <c r="BA676" s="418"/>
      <c r="BB676" s="418"/>
      <c r="BC676" s="418"/>
      <c r="BD676" s="418"/>
      <c r="BE676" s="418"/>
      <c r="BF676" s="418"/>
      <c r="BG676" s="418"/>
      <c r="BH676" s="418"/>
      <c r="BI676" s="418"/>
      <c r="BJ676" s="418"/>
      <c r="BK676" s="418"/>
      <c r="BL676" s="418"/>
      <c r="BM676" s="418"/>
      <c r="BN676" s="418"/>
      <c r="BO676" s="418"/>
      <c r="BP676" s="418"/>
      <c r="BQ676" s="418"/>
      <c r="BR676" s="75"/>
    </row>
    <row r="677" spans="1:70" ht="12.75" customHeight="1" x14ac:dyDescent="0.3">
      <c r="A677" s="2"/>
      <c r="B677" s="2"/>
      <c r="C677" s="91"/>
      <c r="D677" s="75"/>
      <c r="E677" s="617" t="str">
        <f xml:space="preserve"> E$661</f>
        <v>7. Coal Stock</v>
      </c>
      <c r="F677" s="425">
        <f ca="1" xml:space="preserve"> F$661</f>
        <v>-52752.581900720172</v>
      </c>
      <c r="G677" s="425" t="str">
        <f xml:space="preserve"> G$661</f>
        <v>e3tons co2e</v>
      </c>
      <c r="H677" s="402"/>
      <c r="I677" s="422"/>
      <c r="J677" s="422"/>
      <c r="K677" s="422"/>
      <c r="L677" s="402"/>
      <c r="M677" s="422"/>
      <c r="N677" s="422"/>
      <c r="O677" s="422"/>
      <c r="P677" s="402"/>
      <c r="Q677" s="422"/>
      <c r="R677" s="422"/>
      <c r="S677" s="422"/>
      <c r="T677" s="402"/>
      <c r="U677" s="422"/>
      <c r="V677" s="422"/>
      <c r="W677" s="422"/>
      <c r="X677" s="402"/>
      <c r="Y677" s="422"/>
      <c r="Z677" s="422"/>
      <c r="AA677" s="422"/>
      <c r="AB677" s="418"/>
      <c r="AC677" s="418"/>
      <c r="AD677" s="418"/>
      <c r="AE677" s="418"/>
      <c r="AF677" s="418"/>
      <c r="AG677" s="418"/>
      <c r="AH677" s="418"/>
      <c r="AI677" s="418"/>
      <c r="AJ677" s="418"/>
      <c r="AK677" s="418"/>
      <c r="AL677" s="418"/>
      <c r="AM677" s="418"/>
      <c r="AN677" s="418"/>
      <c r="AO677" s="418"/>
      <c r="AP677" s="418"/>
      <c r="AQ677" s="418"/>
      <c r="AR677" s="418"/>
      <c r="AS677" s="418"/>
      <c r="AT677" s="418"/>
      <c r="AU677" s="418"/>
      <c r="AV677" s="418"/>
      <c r="AW677" s="418"/>
      <c r="AX677" s="418"/>
      <c r="AY677" s="418"/>
      <c r="AZ677" s="418"/>
      <c r="BA677" s="418"/>
      <c r="BB677" s="418"/>
      <c r="BC677" s="418"/>
      <c r="BD677" s="418"/>
      <c r="BE677" s="418"/>
      <c r="BF677" s="418"/>
      <c r="BG677" s="418"/>
      <c r="BH677" s="418"/>
      <c r="BI677" s="418"/>
      <c r="BJ677" s="418"/>
      <c r="BK677" s="418"/>
      <c r="BL677" s="418"/>
      <c r="BM677" s="418"/>
      <c r="BN677" s="418"/>
      <c r="BO677" s="418"/>
      <c r="BP677" s="418"/>
      <c r="BQ677" s="418"/>
      <c r="BR677" s="75"/>
    </row>
    <row r="678" spans="1:70" ht="12.75" customHeight="1" x14ac:dyDescent="0.3">
      <c r="A678" s="2"/>
      <c r="B678" s="2"/>
      <c r="C678" s="91"/>
      <c r="D678" s="75"/>
      <c r="E678" s="617" t="str">
        <f xml:space="preserve"> E$666</f>
        <v>8. EIA CI Divergence from IPCC</v>
      </c>
      <c r="F678" s="425">
        <f ca="1" xml:space="preserve"> F$666</f>
        <v>1413659.2998544574</v>
      </c>
      <c r="G678" s="425" t="str">
        <f xml:space="preserve"> G$666</f>
        <v>e3tons co2e</v>
      </c>
      <c r="H678" s="402"/>
      <c r="I678" s="422"/>
      <c r="J678" s="422"/>
      <c r="K678" s="422"/>
      <c r="L678" s="402"/>
      <c r="M678" s="422"/>
      <c r="N678" s="422"/>
      <c r="O678" s="422"/>
      <c r="P678" s="402"/>
      <c r="Q678" s="422"/>
      <c r="R678" s="422"/>
      <c r="S678" s="422"/>
      <c r="T678" s="402"/>
      <c r="U678" s="422"/>
      <c r="V678" s="422"/>
      <c r="W678" s="422"/>
      <c r="X678" s="402"/>
      <c r="Y678" s="422"/>
      <c r="Z678" s="422"/>
      <c r="AA678" s="422"/>
      <c r="AB678" s="418"/>
      <c r="AC678" s="418"/>
      <c r="AD678" s="418"/>
      <c r="AE678" s="418"/>
      <c r="AF678" s="418"/>
      <c r="AG678" s="418"/>
      <c r="AH678" s="418"/>
      <c r="AI678" s="418"/>
      <c r="AJ678" s="418"/>
      <c r="AK678" s="418"/>
      <c r="AL678" s="418"/>
      <c r="AM678" s="418"/>
      <c r="AN678" s="418"/>
      <c r="AO678" s="418"/>
      <c r="AP678" s="418"/>
      <c r="AQ678" s="418"/>
      <c r="AR678" s="418"/>
      <c r="AS678" s="418"/>
      <c r="AT678" s="418"/>
      <c r="AU678" s="418"/>
      <c r="AV678" s="418"/>
      <c r="AW678" s="418"/>
      <c r="AX678" s="418"/>
      <c r="AY678" s="418"/>
      <c r="AZ678" s="418"/>
      <c r="BA678" s="418"/>
      <c r="BB678" s="418"/>
      <c r="BC678" s="418"/>
      <c r="BD678" s="418"/>
      <c r="BE678" s="418"/>
      <c r="BF678" s="418"/>
      <c r="BG678" s="418"/>
      <c r="BH678" s="418"/>
      <c r="BI678" s="418"/>
      <c r="BJ678" s="418"/>
      <c r="BK678" s="418"/>
      <c r="BL678" s="418"/>
      <c r="BM678" s="418"/>
      <c r="BN678" s="418"/>
      <c r="BO678" s="418"/>
      <c r="BP678" s="418"/>
      <c r="BQ678" s="418"/>
      <c r="BR678" s="75"/>
    </row>
    <row r="679" spans="1:70" ht="12.75" customHeight="1" x14ac:dyDescent="0.3">
      <c r="E679" s="425" t="str">
        <f xml:space="preserve"> E$673</f>
        <v>9. GCV-&gt;NCV Conversion</v>
      </c>
      <c r="F679" s="425">
        <f ca="1" xml:space="preserve"> F$673</f>
        <v>-887427.27236280823</v>
      </c>
      <c r="G679" s="425" t="str">
        <f xml:space="preserve"> G$673</f>
        <v>e3tons co2e</v>
      </c>
      <c r="I679" s="514"/>
      <c r="L679" s="75"/>
      <c r="M679" s="75"/>
      <c r="N679" s="75"/>
      <c r="O679" s="75"/>
      <c r="P679" s="75"/>
      <c r="Q679" s="75"/>
      <c r="R679" s="75"/>
      <c r="S679" s="75"/>
    </row>
    <row r="680" spans="1:70" ht="12.75" customHeight="1" x14ac:dyDescent="0.3">
      <c r="E680" s="425" t="s">
        <v>1214</v>
      </c>
      <c r="F680" s="425">
        <f ca="1">SUM(F676:F679)</f>
        <v>36867014.549348012</v>
      </c>
      <c r="G680" s="75" t="s">
        <v>1213</v>
      </c>
      <c r="I680" s="514"/>
      <c r="L680" s="75"/>
      <c r="M680" s="75"/>
      <c r="N680" s="75"/>
      <c r="O680" s="75"/>
      <c r="P680" s="75"/>
      <c r="Q680" s="75"/>
      <c r="R680" s="75"/>
      <c r="S680" s="75"/>
    </row>
    <row r="681" spans="1:70" ht="12.75" customHeight="1" x14ac:dyDescent="0.3">
      <c r="E681" s="425"/>
      <c r="F681" s="425"/>
      <c r="G681" s="425"/>
      <c r="I681" s="514"/>
      <c r="L681" s="75"/>
      <c r="M681" s="75"/>
      <c r="N681" s="75"/>
      <c r="O681" s="75"/>
      <c r="P681" s="75"/>
      <c r="Q681" s="75"/>
      <c r="R681" s="75"/>
      <c r="S681" s="75"/>
    </row>
    <row r="682" spans="1:70" ht="12.75" customHeight="1" x14ac:dyDescent="0.3">
      <c r="A682" s="2"/>
      <c r="B682" s="2"/>
      <c r="C682" s="91"/>
      <c r="D682" s="75"/>
      <c r="E682" s="617" t="str">
        <f xml:space="preserve"> E$621</f>
        <v>EIA Emissions 2019 (projected)</v>
      </c>
      <c r="F682" s="425">
        <f xml:space="preserve"> F$621</f>
        <v>37093.415359558931</v>
      </c>
      <c r="G682" s="75" t="s">
        <v>754</v>
      </c>
      <c r="H682" s="402"/>
      <c r="I682" s="422"/>
      <c r="J682" s="422"/>
      <c r="K682" s="422"/>
      <c r="L682" s="402"/>
      <c r="M682" s="422"/>
      <c r="N682" s="422"/>
      <c r="O682" s="422"/>
      <c r="P682" s="402"/>
      <c r="Q682" s="422"/>
      <c r="R682" s="422"/>
      <c r="S682" s="422"/>
      <c r="T682" s="402"/>
      <c r="U682" s="422"/>
      <c r="V682" s="422"/>
      <c r="W682" s="422"/>
      <c r="X682" s="402"/>
      <c r="Y682" s="422"/>
      <c r="Z682" s="422"/>
      <c r="AA682" s="422"/>
      <c r="AB682" s="418"/>
      <c r="AC682" s="418"/>
      <c r="AD682" s="418"/>
      <c r="AE682" s="418"/>
      <c r="AF682" s="418"/>
      <c r="AG682" s="418"/>
      <c r="AH682" s="418"/>
      <c r="AI682" s="418"/>
      <c r="AJ682" s="418"/>
      <c r="AK682" s="418"/>
      <c r="AL682" s="418"/>
      <c r="AM682" s="418"/>
      <c r="AN682" s="418"/>
      <c r="AO682" s="418"/>
      <c r="AP682" s="418"/>
      <c r="AQ682" s="418"/>
      <c r="AR682" s="418"/>
      <c r="AS682" s="418"/>
      <c r="AT682" s="418"/>
      <c r="AU682" s="418"/>
      <c r="AV682" s="418"/>
      <c r="AW682" s="418"/>
      <c r="AX682" s="418"/>
      <c r="AY682" s="418"/>
      <c r="AZ682" s="418"/>
      <c r="BA682" s="418"/>
      <c r="BB682" s="418"/>
      <c r="BC682" s="418"/>
      <c r="BD682" s="418"/>
      <c r="BE682" s="418"/>
      <c r="BF682" s="418"/>
      <c r="BG682" s="418"/>
      <c r="BH682" s="418"/>
      <c r="BI682" s="418"/>
      <c r="BJ682" s="418"/>
      <c r="BK682" s="418"/>
      <c r="BL682" s="418"/>
      <c r="BM682" s="418"/>
      <c r="BN682" s="418"/>
      <c r="BO682" s="418"/>
      <c r="BP682" s="418"/>
      <c r="BQ682" s="418"/>
      <c r="BR682" s="75"/>
    </row>
    <row r="683" spans="1:70" ht="12.75" customHeight="1" x14ac:dyDescent="0.3">
      <c r="E683" s="301" t="str">
        <f xml:space="preserve"> 'General Inputs'!E$68</f>
        <v>Thousands in a million</v>
      </c>
      <c r="F683" s="301">
        <f xml:space="preserve"> 'General Inputs'!F$68</f>
        <v>1000</v>
      </c>
      <c r="G683" s="301" t="str">
        <f xml:space="preserve"> 'General Inputs'!G$68</f>
        <v>ratio</v>
      </c>
      <c r="H683" s="310"/>
      <c r="I683" s="310"/>
      <c r="J683" s="310"/>
      <c r="K683" s="310"/>
      <c r="L683" s="310"/>
      <c r="M683" s="310"/>
      <c r="N683" s="310"/>
      <c r="O683" s="310"/>
      <c r="P683" s="310"/>
      <c r="Q683" s="310"/>
      <c r="R683" s="310"/>
      <c r="S683" s="310"/>
      <c r="T683" s="310"/>
      <c r="U683" s="310"/>
      <c r="V683" s="310"/>
      <c r="W683" s="310"/>
      <c r="X683" s="310"/>
      <c r="Y683" s="310"/>
      <c r="Z683" s="310"/>
      <c r="AA683" s="310"/>
      <c r="AB683" s="310"/>
      <c r="AC683" s="310"/>
      <c r="AD683" s="310"/>
      <c r="AE683" s="310"/>
      <c r="AF683" s="310"/>
      <c r="AG683" s="310"/>
      <c r="AH683" s="310"/>
      <c r="AI683" s="310"/>
      <c r="AJ683" s="310"/>
      <c r="AK683" s="310"/>
      <c r="AL683" s="310"/>
      <c r="AM683" s="310"/>
      <c r="AN683" s="310"/>
      <c r="AO683" s="310"/>
      <c r="AP683" s="310"/>
      <c r="AQ683" s="310"/>
      <c r="AR683" s="310"/>
      <c r="AS683" s="310"/>
      <c r="AT683" s="310"/>
      <c r="AU683" s="310"/>
      <c r="AV683" s="310"/>
      <c r="AW683" s="310"/>
      <c r="AX683" s="310"/>
      <c r="AY683" s="310"/>
      <c r="AZ683" s="310"/>
      <c r="BA683" s="310"/>
      <c r="BB683" s="310"/>
      <c r="BC683" s="310"/>
      <c r="BD683" s="310"/>
      <c r="BE683" s="310"/>
      <c r="BF683" s="310"/>
      <c r="BG683" s="310"/>
      <c r="BH683" s="310"/>
      <c r="BI683" s="310"/>
      <c r="BJ683" s="310"/>
      <c r="BK683" s="310"/>
      <c r="BL683" s="310"/>
      <c r="BM683" s="310"/>
      <c r="BN683" s="310"/>
      <c r="BO683" s="310"/>
      <c r="BP683" s="310"/>
      <c r="BQ683" s="310"/>
      <c r="BR683" s="310"/>
    </row>
    <row r="684" spans="1:70" ht="12.75" customHeight="1" x14ac:dyDescent="0.3">
      <c r="A684" s="2"/>
      <c r="B684" s="2"/>
      <c r="C684" s="91"/>
      <c r="D684" s="75"/>
      <c r="E684" s="617" t="str">
        <f>E682</f>
        <v>EIA Emissions 2019 (projected)</v>
      </c>
      <c r="F684" s="425">
        <f>F682*F683</f>
        <v>37093415.359558932</v>
      </c>
      <c r="G684" s="75" t="s">
        <v>1213</v>
      </c>
      <c r="H684" s="402"/>
      <c r="I684" s="422"/>
      <c r="J684" s="422"/>
      <c r="K684" s="422"/>
      <c r="L684" s="402"/>
      <c r="M684" s="422"/>
      <c r="N684" s="422"/>
      <c r="O684" s="422"/>
      <c r="P684" s="402"/>
      <c r="Q684" s="422"/>
      <c r="R684" s="422"/>
      <c r="S684" s="422"/>
      <c r="T684" s="402"/>
      <c r="U684" s="422"/>
      <c r="V684" s="422"/>
      <c r="W684" s="422"/>
      <c r="X684" s="402"/>
      <c r="Y684" s="422"/>
      <c r="Z684" s="422"/>
      <c r="AA684" s="422"/>
      <c r="AB684" s="418"/>
      <c r="AC684" s="418"/>
      <c r="AD684" s="418"/>
      <c r="AE684" s="418"/>
      <c r="AF684" s="418"/>
      <c r="AG684" s="418"/>
      <c r="AH684" s="418"/>
      <c r="AI684" s="418"/>
      <c r="AJ684" s="418"/>
      <c r="AK684" s="418"/>
      <c r="AL684" s="418"/>
      <c r="AM684" s="418"/>
      <c r="AN684" s="418"/>
      <c r="AO684" s="418"/>
      <c r="AP684" s="418"/>
      <c r="AQ684" s="418"/>
      <c r="AR684" s="418"/>
      <c r="AS684" s="418"/>
      <c r="AT684" s="418"/>
      <c r="AU684" s="418"/>
      <c r="AV684" s="418"/>
      <c r="AW684" s="418"/>
      <c r="AX684" s="418"/>
      <c r="AY684" s="418"/>
      <c r="AZ684" s="418"/>
      <c r="BA684" s="418"/>
      <c r="BB684" s="418"/>
      <c r="BC684" s="418"/>
      <c r="BD684" s="418"/>
      <c r="BE684" s="418"/>
      <c r="BF684" s="418"/>
      <c r="BG684" s="418"/>
      <c r="BH684" s="418"/>
      <c r="BI684" s="418"/>
      <c r="BJ684" s="418"/>
      <c r="BK684" s="418"/>
      <c r="BL684" s="418"/>
      <c r="BM684" s="418"/>
      <c r="BN684" s="418"/>
      <c r="BO684" s="418"/>
      <c r="BP684" s="418"/>
      <c r="BQ684" s="418"/>
      <c r="BR684" s="75"/>
    </row>
    <row r="685" spans="1:70" ht="12.75" customHeight="1" x14ac:dyDescent="0.3">
      <c r="E685" s="425"/>
      <c r="F685" s="425"/>
      <c r="G685" s="425"/>
      <c r="I685" s="514"/>
      <c r="L685" s="75"/>
      <c r="M685" s="75"/>
      <c r="N685" s="75"/>
      <c r="O685" s="75"/>
      <c r="P685" s="75"/>
      <c r="Q685" s="75"/>
      <c r="R685" s="75"/>
      <c r="S685" s="75"/>
    </row>
    <row r="686" spans="1:70" ht="12.75" customHeight="1" x14ac:dyDescent="0.3">
      <c r="E686" s="505" t="s">
        <v>1215</v>
      </c>
      <c r="F686" s="75"/>
      <c r="G686" s="75" t="s">
        <v>1192</v>
      </c>
      <c r="I686" s="514"/>
      <c r="L686" s="75"/>
      <c r="M686" s="75"/>
      <c r="N686" s="75"/>
      <c r="O686" s="75"/>
      <c r="P686" s="75"/>
      <c r="Q686" s="75"/>
      <c r="R686" s="75"/>
      <c r="S686" s="75"/>
    </row>
    <row r="687" spans="1:70" ht="12.75" customHeight="1" x14ac:dyDescent="0.3">
      <c r="E687" s="425" t="str">
        <f>E686</f>
        <v>10. Unexplained EIA Emissions</v>
      </c>
      <c r="F687" s="425">
        <f ca="1">F684-F680</f>
        <v>226400.81021092087</v>
      </c>
      <c r="G687" s="425" t="s">
        <v>1213</v>
      </c>
      <c r="I687" s="514"/>
      <c r="L687" s="75"/>
      <c r="M687" s="75"/>
      <c r="N687" s="75"/>
      <c r="O687" s="75"/>
      <c r="P687" s="75"/>
      <c r="Q687" s="75"/>
      <c r="R687" s="75"/>
      <c r="S687" s="75"/>
    </row>
    <row r="688" spans="1:70" ht="12.75" customHeight="1" x14ac:dyDescent="0.3">
      <c r="E688" s="425"/>
      <c r="F688" s="425"/>
      <c r="G688" s="425"/>
      <c r="I688" s="514"/>
      <c r="L688" s="75"/>
      <c r="M688" s="75"/>
      <c r="N688" s="75"/>
      <c r="O688" s="75"/>
      <c r="P688" s="75"/>
      <c r="Q688" s="75"/>
      <c r="R688" s="75"/>
      <c r="S688" s="75"/>
    </row>
    <row r="689" spans="5:19" ht="12.75" customHeight="1" x14ac:dyDescent="0.3">
      <c r="E689" s="505" t="s">
        <v>1216</v>
      </c>
      <c r="F689" s="425"/>
      <c r="G689" s="425" t="s">
        <v>1192</v>
      </c>
      <c r="I689" s="514"/>
      <c r="L689" s="75"/>
      <c r="M689" s="75"/>
      <c r="N689" s="75"/>
      <c r="O689" s="75"/>
      <c r="P689" s="75"/>
      <c r="Q689" s="75"/>
      <c r="R689" s="75"/>
      <c r="S689" s="75"/>
    </row>
    <row r="690" spans="5:19" ht="12.75" customHeight="1" x14ac:dyDescent="0.3">
      <c r="E690" s="425" t="str">
        <f>E689</f>
        <v>11. EIA end emissions estimate</v>
      </c>
      <c r="F690" s="425">
        <f>-F$684</f>
        <v>-37093415.359558932</v>
      </c>
      <c r="G690" s="425" t="str">
        <f xml:space="preserve"> G$684</f>
        <v>e3tons co2e</v>
      </c>
      <c r="I690" s="514"/>
      <c r="L690" s="75"/>
      <c r="M690" s="75"/>
      <c r="N690" s="75"/>
      <c r="O690" s="75"/>
      <c r="P690" s="75"/>
      <c r="Q690" s="75"/>
      <c r="R690" s="75"/>
      <c r="S690" s="75"/>
    </row>
    <row r="691" spans="5:19" ht="12.75" customHeight="1" x14ac:dyDescent="0.3">
      <c r="E691" s="425"/>
      <c r="F691" s="425"/>
      <c r="G691" s="425"/>
      <c r="I691" s="514"/>
      <c r="L691" s="75"/>
      <c r="M691" s="75"/>
      <c r="N691" s="75"/>
      <c r="O691" s="75"/>
      <c r="P691" s="75"/>
      <c r="Q691" s="75"/>
      <c r="R691" s="75"/>
      <c r="S691" s="75"/>
    </row>
    <row r="692" spans="5:19" ht="12.75" customHeight="1" x14ac:dyDescent="0.3">
      <c r="E692" s="425" t="str">
        <f xml:space="preserve"> E$641</f>
        <v>1. EIA IPCCC mid-points pre-NFU</v>
      </c>
      <c r="F692" s="425">
        <f ca="1" xml:space="preserve"> F$641</f>
        <v>38456827.704427816</v>
      </c>
      <c r="G692" s="425" t="str">
        <f xml:space="preserve"> G$641</f>
        <v>e3tons co2e</v>
      </c>
      <c r="I692" s="514"/>
      <c r="L692" s="75"/>
      <c r="M692" s="75"/>
      <c r="N692" s="75"/>
      <c r="O692" s="75"/>
      <c r="P692" s="75"/>
      <c r="Q692" s="75"/>
      <c r="R692" s="75"/>
      <c r="S692" s="75"/>
    </row>
    <row r="693" spans="5:19" ht="12.75" customHeight="1" x14ac:dyDescent="0.3">
      <c r="E693" s="425" t="str">
        <f xml:space="preserve"> E$644</f>
        <v>2. Oil NFU</v>
      </c>
      <c r="F693" s="425">
        <f ca="1" xml:space="preserve"> F$644</f>
        <v>-1864069.0353372321</v>
      </c>
      <c r="G693" s="425" t="str">
        <f xml:space="preserve"> G$644</f>
        <v>e3tons co2e</v>
      </c>
      <c r="I693" s="514"/>
      <c r="L693" s="75"/>
      <c r="M693" s="75"/>
      <c r="N693" s="75"/>
      <c r="O693" s="75"/>
      <c r="P693" s="75"/>
      <c r="Q693" s="75"/>
      <c r="R693" s="75"/>
      <c r="S693" s="75"/>
    </row>
    <row r="694" spans="5:19" ht="12.75" customHeight="1" x14ac:dyDescent="0.3">
      <c r="E694" s="425" t="str">
        <f xml:space="preserve"> E$647</f>
        <v>3. Gas NFU</v>
      </c>
      <c r="F694" s="425">
        <f ca="1" xml:space="preserve"> F$647</f>
        <v>-199223.56533349864</v>
      </c>
      <c r="G694" s="425" t="str">
        <f xml:space="preserve"> G$647</f>
        <v>e3tons co2e</v>
      </c>
      <c r="I694" s="514"/>
      <c r="L694" s="75"/>
      <c r="M694" s="75"/>
      <c r="N694" s="75"/>
      <c r="O694" s="75"/>
      <c r="P694" s="75"/>
      <c r="Q694" s="75"/>
      <c r="R694" s="75"/>
      <c r="S694" s="75"/>
    </row>
    <row r="695" spans="5:19" ht="12.75" customHeight="1" x14ac:dyDescent="0.3">
      <c r="E695" s="425" t="str">
        <f xml:space="preserve"> E$650</f>
        <v>4. GRFF (IPCC mid-points)</v>
      </c>
      <c r="F695" s="425">
        <f ca="1" xml:space="preserve"> F$650</f>
        <v>-36393535.103757083</v>
      </c>
      <c r="G695" s="425" t="str">
        <f xml:space="preserve"> G$650</f>
        <v>e3tons co2e</v>
      </c>
      <c r="I695" s="514"/>
      <c r="L695" s="75"/>
      <c r="M695" s="75"/>
      <c r="N695" s="75"/>
      <c r="O695" s="75"/>
      <c r="P695" s="75"/>
      <c r="Q695" s="75"/>
      <c r="R695" s="75"/>
      <c r="S695" s="75"/>
    </row>
    <row r="696" spans="5:19" ht="12.75" customHeight="1" x14ac:dyDescent="0.3">
      <c r="E696" s="425" t="str">
        <f xml:space="preserve"> E$653</f>
        <v>5. Spacing Gap</v>
      </c>
      <c r="F696" s="425">
        <f xml:space="preserve"> F$653</f>
        <v>0</v>
      </c>
      <c r="G696" s="425" t="str">
        <f xml:space="preserve"> G$653</f>
        <v>e3tons co2e</v>
      </c>
      <c r="I696" s="514"/>
      <c r="L696" s="75"/>
      <c r="M696" s="75"/>
      <c r="N696" s="75"/>
      <c r="O696" s="75"/>
      <c r="P696" s="75"/>
      <c r="Q696" s="75"/>
      <c r="R696" s="75"/>
      <c r="S696" s="75"/>
    </row>
    <row r="697" spans="5:19" ht="12.75" customHeight="1" x14ac:dyDescent="0.3">
      <c r="E697" s="425" t="str">
        <f xml:space="preserve"> E$656</f>
        <v>6. GRFF (IPCC mid-points)</v>
      </c>
      <c r="F697" s="425">
        <f ca="1" xml:space="preserve"> F$656</f>
        <v>36393535.103757083</v>
      </c>
      <c r="G697" s="425" t="str">
        <f xml:space="preserve"> G$656</f>
        <v>e3tons co2e</v>
      </c>
      <c r="I697" s="514"/>
      <c r="L697" s="75"/>
      <c r="M697" s="75"/>
      <c r="N697" s="75"/>
      <c r="O697" s="75"/>
      <c r="P697" s="75"/>
      <c r="Q697" s="75"/>
      <c r="R697" s="75"/>
      <c r="S697" s="75"/>
    </row>
    <row r="698" spans="5:19" ht="12.75" customHeight="1" x14ac:dyDescent="0.3">
      <c r="E698" s="425" t="str">
        <f xml:space="preserve"> E$661</f>
        <v>7. Coal Stock</v>
      </c>
      <c r="F698" s="425">
        <f ca="1" xml:space="preserve"> F$661</f>
        <v>-52752.581900720172</v>
      </c>
      <c r="G698" s="425" t="str">
        <f xml:space="preserve"> G$661</f>
        <v>e3tons co2e</v>
      </c>
      <c r="I698" s="514"/>
      <c r="L698" s="75"/>
      <c r="M698" s="75"/>
      <c r="N698" s="75"/>
      <c r="O698" s="75"/>
      <c r="P698" s="75"/>
      <c r="Q698" s="75"/>
      <c r="R698" s="75"/>
      <c r="S698" s="75"/>
    </row>
    <row r="699" spans="5:19" ht="12.75" customHeight="1" x14ac:dyDescent="0.3">
      <c r="E699" s="425" t="str">
        <f xml:space="preserve"> E$666</f>
        <v>8. EIA CI Divergence from IPCC</v>
      </c>
      <c r="F699" s="425">
        <f ca="1" xml:space="preserve"> F$666</f>
        <v>1413659.2998544574</v>
      </c>
      <c r="G699" s="425" t="str">
        <f xml:space="preserve"> G$666</f>
        <v>e3tons co2e</v>
      </c>
      <c r="I699" s="514"/>
      <c r="L699" s="75"/>
      <c r="M699" s="75"/>
      <c r="N699" s="75"/>
      <c r="O699" s="75"/>
      <c r="P699" s="75"/>
      <c r="Q699" s="75"/>
      <c r="R699" s="75"/>
      <c r="S699" s="75"/>
    </row>
    <row r="700" spans="5:19" ht="12.75" customHeight="1" x14ac:dyDescent="0.3">
      <c r="E700" s="425" t="str">
        <f xml:space="preserve"> E$673</f>
        <v>9. GCV-&gt;NCV Conversion</v>
      </c>
      <c r="F700" s="425">
        <f ca="1" xml:space="preserve"> F$673</f>
        <v>-887427.27236280823</v>
      </c>
      <c r="G700" s="425" t="str">
        <f xml:space="preserve"> G$673</f>
        <v>e3tons co2e</v>
      </c>
      <c r="I700" s="514"/>
      <c r="L700" s="75"/>
      <c r="M700" s="75"/>
      <c r="N700" s="75"/>
      <c r="O700" s="75"/>
      <c r="P700" s="75"/>
      <c r="Q700" s="75"/>
      <c r="R700" s="75"/>
      <c r="S700" s="75"/>
    </row>
    <row r="701" spans="5:19" ht="12.75" customHeight="1" x14ac:dyDescent="0.3">
      <c r="E701" s="425" t="str">
        <f xml:space="preserve"> E$687</f>
        <v>10. Unexplained EIA Emissions</v>
      </c>
      <c r="F701" s="425">
        <f ca="1" xml:space="preserve"> F$687</f>
        <v>226400.81021092087</v>
      </c>
      <c r="G701" s="425" t="str">
        <f xml:space="preserve"> G$687</f>
        <v>e3tons co2e</v>
      </c>
      <c r="I701" s="514"/>
      <c r="L701" s="75"/>
      <c r="M701" s="75"/>
      <c r="N701" s="75"/>
      <c r="O701" s="75"/>
      <c r="P701" s="75"/>
      <c r="Q701" s="75"/>
      <c r="R701" s="75"/>
      <c r="S701" s="75"/>
    </row>
    <row r="702" spans="5:19" ht="12.75" customHeight="1" x14ac:dyDescent="0.3">
      <c r="E702" s="425" t="str">
        <f xml:space="preserve"> E$690</f>
        <v>11. EIA end emissions estimate</v>
      </c>
      <c r="F702" s="425">
        <f xml:space="preserve"> F$690</f>
        <v>-37093415.359558932</v>
      </c>
      <c r="G702" s="425" t="str">
        <f xml:space="preserve"> G$690</f>
        <v>e3tons co2e</v>
      </c>
      <c r="I702" s="514"/>
      <c r="L702" s="75"/>
      <c r="M702" s="75"/>
      <c r="N702" s="75"/>
      <c r="O702" s="75"/>
      <c r="P702" s="75"/>
      <c r="Q702" s="75"/>
      <c r="R702" s="75"/>
      <c r="S702" s="75"/>
    </row>
    <row r="703" spans="5:19" ht="12.75" customHeight="1" x14ac:dyDescent="0.3">
      <c r="E703" s="425"/>
      <c r="F703" s="425"/>
      <c r="G703" s="425"/>
      <c r="I703" s="514"/>
      <c r="L703" s="75"/>
      <c r="M703" s="75"/>
      <c r="N703" s="75"/>
      <c r="O703" s="75"/>
      <c r="P703" s="75"/>
      <c r="Q703" s="75"/>
      <c r="R703" s="75"/>
      <c r="S703" s="75"/>
    </row>
    <row r="704" spans="5:19" ht="12.75" customHeight="1" x14ac:dyDescent="0.3">
      <c r="E704" s="301" t="str">
        <f xml:space="preserve"> 'General Inputs'!E$68</f>
        <v>Thousands in a million</v>
      </c>
      <c r="F704" s="301">
        <f xml:space="preserve"> 'General Inputs'!F$68</f>
        <v>1000</v>
      </c>
      <c r="G704" s="301" t="str">
        <f xml:space="preserve"> 'General Inputs'!G$68</f>
        <v>ratio</v>
      </c>
      <c r="I704" s="514"/>
      <c r="L704" s="75"/>
      <c r="M704" s="75"/>
      <c r="N704" s="75"/>
      <c r="O704" s="75"/>
      <c r="P704" s="75"/>
      <c r="Q704" s="75"/>
      <c r="R704" s="75"/>
      <c r="S704" s="75"/>
    </row>
    <row r="705" spans="1:70" ht="12.75" customHeight="1" x14ac:dyDescent="0.3">
      <c r="E705" s="425"/>
      <c r="F705" s="425"/>
      <c r="G705" s="425"/>
      <c r="I705" s="514"/>
      <c r="L705" s="75"/>
      <c r="M705" s="75"/>
      <c r="N705" s="75"/>
      <c r="O705" s="75"/>
      <c r="P705" s="75"/>
      <c r="Q705" s="75"/>
      <c r="R705" s="75"/>
      <c r="S705" s="75"/>
    </row>
    <row r="706" spans="1:70" ht="12.75" customHeight="1" x14ac:dyDescent="0.3">
      <c r="E706" s="425" t="str">
        <f>E692</f>
        <v>1. EIA IPCCC mid-points pre-NFU</v>
      </c>
      <c r="F706" s="624">
        <f ca="1">F692/($F$704*$F$704)</f>
        <v>38.456827704427816</v>
      </c>
      <c r="G706" s="425" t="s">
        <v>1217</v>
      </c>
      <c r="I706" s="514"/>
      <c r="L706" s="75"/>
      <c r="M706" s="75"/>
      <c r="N706" s="75"/>
      <c r="O706" s="75"/>
      <c r="P706" s="75"/>
      <c r="Q706" s="75"/>
      <c r="R706" s="75"/>
      <c r="S706" s="75"/>
    </row>
    <row r="707" spans="1:70" ht="12.75" customHeight="1" x14ac:dyDescent="0.3">
      <c r="E707" s="425" t="str">
        <f t="shared" ref="E707:E716" si="422">E693</f>
        <v>2. Oil NFU</v>
      </c>
      <c r="F707" s="624">
        <f t="shared" ref="F707:F716" ca="1" si="423">F693/($F$704*$F$704)</f>
        <v>-1.864069035337232</v>
      </c>
      <c r="G707" s="425" t="s">
        <v>1217</v>
      </c>
      <c r="I707" s="514"/>
      <c r="L707" s="75"/>
      <c r="M707" s="75"/>
      <c r="N707" s="75"/>
      <c r="O707" s="75"/>
      <c r="P707" s="75"/>
      <c r="Q707" s="75"/>
      <c r="R707" s="75"/>
      <c r="S707" s="75"/>
    </row>
    <row r="708" spans="1:70" ht="12.75" customHeight="1" x14ac:dyDescent="0.3">
      <c r="E708" s="425" t="str">
        <f t="shared" si="422"/>
        <v>3. Gas NFU</v>
      </c>
      <c r="F708" s="624">
        <f t="shared" ca="1" si="423"/>
        <v>-0.19922356533349864</v>
      </c>
      <c r="G708" s="425" t="s">
        <v>1217</v>
      </c>
      <c r="I708" s="514"/>
      <c r="L708" s="75"/>
      <c r="M708" s="75"/>
      <c r="N708" s="75"/>
      <c r="O708" s="75"/>
      <c r="P708" s="75"/>
      <c r="Q708" s="75"/>
      <c r="R708" s="75"/>
      <c r="S708" s="75"/>
    </row>
    <row r="709" spans="1:70" ht="12.75" customHeight="1" x14ac:dyDescent="0.3">
      <c r="E709" s="425" t="str">
        <f t="shared" si="422"/>
        <v>4. GRFF (IPCC mid-points)</v>
      </c>
      <c r="F709" s="624">
        <f t="shared" ca="1" si="423"/>
        <v>-36.393535103757081</v>
      </c>
      <c r="G709" s="425" t="s">
        <v>1217</v>
      </c>
      <c r="I709" s="514"/>
      <c r="L709" s="75"/>
      <c r="M709" s="75"/>
      <c r="N709" s="75"/>
      <c r="O709" s="75"/>
      <c r="P709" s="75"/>
      <c r="Q709" s="75"/>
      <c r="R709" s="75"/>
      <c r="S709" s="75"/>
    </row>
    <row r="710" spans="1:70" ht="12.75" customHeight="1" x14ac:dyDescent="0.3">
      <c r="E710" s="425" t="str">
        <f t="shared" si="422"/>
        <v>5. Spacing Gap</v>
      </c>
      <c r="F710" s="624">
        <f t="shared" si="423"/>
        <v>0</v>
      </c>
      <c r="G710" s="425" t="s">
        <v>1217</v>
      </c>
      <c r="I710" s="514"/>
      <c r="L710" s="75"/>
      <c r="M710" s="75"/>
      <c r="N710" s="75"/>
      <c r="O710" s="75"/>
      <c r="P710" s="75"/>
      <c r="Q710" s="75"/>
      <c r="R710" s="75"/>
      <c r="S710" s="75"/>
    </row>
    <row r="711" spans="1:70" ht="12.75" customHeight="1" x14ac:dyDescent="0.3">
      <c r="E711" s="425" t="str">
        <f t="shared" si="422"/>
        <v>6. GRFF (IPCC mid-points)</v>
      </c>
      <c r="F711" s="624">
        <f t="shared" ca="1" si="423"/>
        <v>36.393535103757081</v>
      </c>
      <c r="G711" s="425" t="s">
        <v>1217</v>
      </c>
      <c r="I711" s="514"/>
      <c r="L711" s="75"/>
      <c r="M711" s="75"/>
      <c r="N711" s="75"/>
      <c r="O711" s="75"/>
      <c r="P711" s="75"/>
      <c r="Q711" s="75"/>
      <c r="R711" s="75"/>
      <c r="S711" s="75"/>
    </row>
    <row r="712" spans="1:70" ht="12.75" customHeight="1" x14ac:dyDescent="0.3">
      <c r="E712" s="425" t="str">
        <f t="shared" si="422"/>
        <v>7. Coal Stock</v>
      </c>
      <c r="F712" s="624">
        <f t="shared" ca="1" si="423"/>
        <v>-5.2752581900720172E-2</v>
      </c>
      <c r="G712" s="425" t="s">
        <v>1217</v>
      </c>
      <c r="I712" s="514"/>
      <c r="L712" s="75"/>
      <c r="M712" s="75"/>
      <c r="N712" s="75"/>
      <c r="O712" s="75"/>
      <c r="P712" s="75"/>
      <c r="Q712" s="75"/>
      <c r="R712" s="75"/>
      <c r="S712" s="75"/>
    </row>
    <row r="713" spans="1:70" ht="12.75" customHeight="1" x14ac:dyDescent="0.3">
      <c r="E713" s="425" t="str">
        <f t="shared" si="422"/>
        <v>8. EIA CI Divergence from IPCC</v>
      </c>
      <c r="F713" s="624">
        <f t="shared" ca="1" si="423"/>
        <v>1.4136592998544575</v>
      </c>
      <c r="G713" s="425" t="s">
        <v>1217</v>
      </c>
      <c r="I713" s="514"/>
      <c r="L713" s="75"/>
      <c r="M713" s="75"/>
      <c r="N713" s="75"/>
      <c r="O713" s="75"/>
      <c r="P713" s="75"/>
      <c r="Q713" s="75"/>
      <c r="R713" s="75"/>
      <c r="S713" s="75"/>
    </row>
    <row r="714" spans="1:70" ht="12.75" customHeight="1" x14ac:dyDescent="0.3">
      <c r="E714" s="425" t="str">
        <f t="shared" si="422"/>
        <v>9. GCV-&gt;NCV Conversion</v>
      </c>
      <c r="F714" s="624">
        <f t="shared" ca="1" si="423"/>
        <v>-0.88742727236280827</v>
      </c>
      <c r="G714" s="425" t="s">
        <v>1217</v>
      </c>
      <c r="I714" s="514"/>
      <c r="L714" s="75"/>
      <c r="M714" s="75"/>
      <c r="N714" s="75"/>
      <c r="O714" s="75"/>
      <c r="P714" s="75"/>
      <c r="Q714" s="75"/>
      <c r="R714" s="75"/>
      <c r="S714" s="75"/>
    </row>
    <row r="715" spans="1:70" ht="12.75" customHeight="1" x14ac:dyDescent="0.3">
      <c r="E715" s="425" t="str">
        <f t="shared" si="422"/>
        <v>10. Unexplained EIA Emissions</v>
      </c>
      <c r="F715" s="624">
        <f t="shared" ca="1" si="423"/>
        <v>0.22640081021092087</v>
      </c>
      <c r="G715" s="425" t="s">
        <v>1217</v>
      </c>
      <c r="I715" s="514"/>
      <c r="L715" s="75"/>
      <c r="M715" s="75"/>
      <c r="N715" s="75"/>
      <c r="O715" s="75"/>
      <c r="P715" s="75"/>
      <c r="Q715" s="75"/>
      <c r="R715" s="75"/>
      <c r="S715" s="75"/>
    </row>
    <row r="716" spans="1:70" ht="12.75" customHeight="1" x14ac:dyDescent="0.3">
      <c r="E716" s="425" t="str">
        <f t="shared" si="422"/>
        <v>11. EIA end emissions estimate</v>
      </c>
      <c r="F716" s="624">
        <f t="shared" si="423"/>
        <v>-37.093415359558932</v>
      </c>
      <c r="G716" s="425" t="s">
        <v>1217</v>
      </c>
      <c r="I716" s="514"/>
      <c r="L716" s="75"/>
      <c r="M716" s="75"/>
      <c r="N716" s="75"/>
      <c r="O716" s="75"/>
      <c r="P716" s="75"/>
      <c r="Q716" s="75"/>
      <c r="R716" s="75"/>
      <c r="S716" s="75"/>
    </row>
    <row r="717" spans="1:70" ht="12.75" customHeight="1" x14ac:dyDescent="0.3">
      <c r="E717" s="425"/>
      <c r="F717" s="425"/>
      <c r="G717" s="425"/>
      <c r="I717" s="514"/>
      <c r="L717" s="75"/>
      <c r="M717" s="75"/>
      <c r="N717" s="75"/>
      <c r="O717" s="75"/>
      <c r="P717" s="75"/>
      <c r="Q717" s="75"/>
      <c r="R717" s="75"/>
      <c r="S717" s="75"/>
    </row>
    <row r="718" spans="1:70" s="14" customFormat="1" ht="12.75" customHeight="1" x14ac:dyDescent="0.3">
      <c r="A718" s="409"/>
      <c r="B718" s="409"/>
      <c r="C718" s="410"/>
      <c r="D718" s="9"/>
      <c r="E718" s="409"/>
      <c r="F718" s="409"/>
      <c r="G718" s="409"/>
      <c r="H718" s="409"/>
      <c r="I718" s="515"/>
      <c r="J718" s="289"/>
      <c r="K718" s="289"/>
      <c r="L718" s="289"/>
      <c r="M718" s="289"/>
      <c r="N718" s="289"/>
      <c r="O718" s="289"/>
      <c r="P718" s="289"/>
      <c r="Q718" s="289"/>
      <c r="R718" s="289"/>
      <c r="S718" s="289"/>
      <c r="T718" s="289"/>
      <c r="U718" s="289"/>
      <c r="V718" s="289"/>
      <c r="W718" s="289"/>
      <c r="X718" s="289"/>
      <c r="Y718" s="289"/>
      <c r="Z718" s="289"/>
      <c r="AA718" s="289"/>
      <c r="AB718" s="289"/>
      <c r="AC718" s="289"/>
      <c r="AD718" s="289"/>
      <c r="AE718" s="289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9"/>
      <c r="AP718" s="289"/>
      <c r="AQ718" s="289"/>
      <c r="AR718" s="289"/>
      <c r="AS718" s="289"/>
      <c r="AT718" s="289"/>
      <c r="AU718" s="289"/>
      <c r="AV718" s="289"/>
      <c r="AW718" s="289"/>
      <c r="AX718" s="289"/>
      <c r="AY718" s="289"/>
      <c r="AZ718" s="289"/>
      <c r="BA718" s="289"/>
      <c r="BB718" s="289"/>
      <c r="BC718" s="289"/>
      <c r="BD718" s="289"/>
      <c r="BE718" s="289"/>
      <c r="BF718" s="289"/>
      <c r="BG718" s="289"/>
      <c r="BH718" s="289"/>
      <c r="BI718" s="289"/>
      <c r="BJ718" s="289"/>
      <c r="BK718" s="289"/>
      <c r="BL718" s="289"/>
      <c r="BM718" s="289"/>
      <c r="BN718" s="289"/>
      <c r="BO718" s="289"/>
      <c r="BP718" s="289"/>
      <c r="BQ718" s="289"/>
      <c r="BR718" s="409"/>
    </row>
    <row r="719" spans="1:70" s="14" customFormat="1" ht="12.75" customHeight="1" x14ac:dyDescent="0.3">
      <c r="A719" s="383"/>
      <c r="B719" s="383"/>
      <c r="C719" s="501"/>
      <c r="D719" s="379"/>
      <c r="E719" s="383"/>
      <c r="F719" s="383"/>
      <c r="G719" s="383"/>
      <c r="H719" s="383"/>
      <c r="I719" s="516"/>
      <c r="J719" s="502"/>
      <c r="K719" s="502"/>
      <c r="L719" s="502"/>
      <c r="M719" s="502"/>
      <c r="N719" s="502"/>
      <c r="O719" s="502"/>
      <c r="P719" s="502"/>
      <c r="Q719" s="502"/>
      <c r="R719" s="502"/>
      <c r="S719" s="502"/>
      <c r="T719" s="502"/>
      <c r="U719" s="502"/>
      <c r="V719" s="502"/>
      <c r="W719" s="502"/>
      <c r="X719" s="502"/>
      <c r="Y719" s="502"/>
      <c r="Z719" s="502"/>
      <c r="AA719" s="502"/>
      <c r="AB719" s="502"/>
      <c r="AC719" s="502"/>
      <c r="AD719" s="502"/>
      <c r="AE719" s="502"/>
      <c r="AF719" s="502"/>
      <c r="AG719" s="502"/>
      <c r="AH719" s="502"/>
      <c r="AI719" s="502"/>
      <c r="AJ719" s="502"/>
      <c r="AK719" s="502"/>
      <c r="AL719" s="502"/>
      <c r="AM719" s="502"/>
      <c r="AN719" s="502"/>
      <c r="AO719" s="502"/>
      <c r="AP719" s="502"/>
      <c r="AQ719" s="502"/>
      <c r="AR719" s="502"/>
      <c r="AS719" s="502"/>
      <c r="AT719" s="502"/>
      <c r="AU719" s="502"/>
      <c r="AV719" s="502"/>
      <c r="AW719" s="502"/>
      <c r="AX719" s="502"/>
      <c r="AY719" s="502"/>
      <c r="AZ719" s="502"/>
      <c r="BA719" s="502"/>
      <c r="BB719" s="502"/>
      <c r="BC719" s="502"/>
      <c r="BD719" s="502"/>
      <c r="BE719" s="502"/>
      <c r="BF719" s="502"/>
      <c r="BG719" s="502"/>
      <c r="BH719" s="502"/>
      <c r="BI719" s="502"/>
      <c r="BJ719" s="502"/>
      <c r="BK719" s="502"/>
      <c r="BL719" s="502"/>
      <c r="BM719" s="502"/>
      <c r="BN719" s="502"/>
      <c r="BO719" s="502"/>
      <c r="BP719" s="502"/>
      <c r="BQ719" s="502"/>
      <c r="BR719" s="383"/>
    </row>
    <row r="720" spans="1:70" ht="12.75" customHeight="1" x14ac:dyDescent="0.3">
      <c r="I720" s="514"/>
    </row>
    <row r="721" spans="9:9" ht="12.75" customHeight="1" x14ac:dyDescent="0.3">
      <c r="I721" s="514"/>
    </row>
    <row r="722" spans="9:9" ht="12.75" customHeight="1" x14ac:dyDescent="0.3">
      <c r="I722" s="514"/>
    </row>
    <row r="723" spans="9:9" ht="12.75" customHeight="1" x14ac:dyDescent="0.3">
      <c r="I723" s="514"/>
    </row>
    <row r="724" spans="9:9" ht="12.75" customHeight="1" x14ac:dyDescent="0.3">
      <c r="I724" s="514"/>
    </row>
    <row r="725" spans="9:9" ht="12.75" customHeight="1" x14ac:dyDescent="0.3">
      <c r="I725" s="514"/>
    </row>
    <row r="726" spans="9:9" ht="12.75" customHeight="1" x14ac:dyDescent="0.3">
      <c r="I726" s="514"/>
    </row>
    <row r="727" spans="9:9" ht="12.75" customHeight="1" x14ac:dyDescent="0.3">
      <c r="I727" s="514"/>
    </row>
    <row r="728" spans="9:9" ht="12.75" customHeight="1" x14ac:dyDescent="0.3">
      <c r="I728" s="514"/>
    </row>
    <row r="729" spans="9:9" ht="12.75" customHeight="1" x14ac:dyDescent="0.3">
      <c r="I729" s="514"/>
    </row>
    <row r="730" spans="9:9" ht="12.75" customHeight="1" x14ac:dyDescent="0.3">
      <c r="I730" s="514"/>
    </row>
    <row r="731" spans="9:9" ht="12.75" customHeight="1" x14ac:dyDescent="0.3">
      <c r="I731" s="514"/>
    </row>
    <row r="732" spans="9:9" ht="12.75" customHeight="1" x14ac:dyDescent="0.3">
      <c r="I732" s="514"/>
    </row>
    <row r="733" spans="9:9" ht="12.75" customHeight="1" x14ac:dyDescent="0.3">
      <c r="I733" s="514"/>
    </row>
    <row r="734" spans="9:9" ht="12.75" customHeight="1" x14ac:dyDescent="0.3">
      <c r="I734" s="514"/>
    </row>
    <row r="735" spans="9:9" ht="12.75" customHeight="1" x14ac:dyDescent="0.3">
      <c r="I735" s="514"/>
    </row>
    <row r="736" spans="9:9" ht="12.75" customHeight="1" x14ac:dyDescent="0.3">
      <c r="I736" s="514"/>
    </row>
    <row r="737" spans="9:9" ht="12.75" customHeight="1" x14ac:dyDescent="0.3">
      <c r="I737" s="514"/>
    </row>
    <row r="738" spans="9:9" ht="12.75" customHeight="1" x14ac:dyDescent="0.3">
      <c r="I738" s="514"/>
    </row>
    <row r="739" spans="9:9" ht="12.75" customHeight="1" x14ac:dyDescent="0.3">
      <c r="I739" s="514"/>
    </row>
    <row r="740" spans="9:9" ht="12.75" customHeight="1" x14ac:dyDescent="0.3">
      <c r="I740" s="514"/>
    </row>
    <row r="741" spans="9:9" ht="12.75" customHeight="1" x14ac:dyDescent="0.3">
      <c r="I741" s="514"/>
    </row>
    <row r="742" spans="9:9" ht="12.75" customHeight="1" x14ac:dyDescent="0.3">
      <c r="I742" s="514"/>
    </row>
    <row r="743" spans="9:9" ht="12.75" customHeight="1" x14ac:dyDescent="0.3">
      <c r="I743" s="514"/>
    </row>
    <row r="744" spans="9:9" ht="12.75" customHeight="1" x14ac:dyDescent="0.3">
      <c r="I744" s="514"/>
    </row>
    <row r="745" spans="9:9" ht="12.75" customHeight="1" x14ac:dyDescent="0.3">
      <c r="I745" s="514"/>
    </row>
    <row r="746" spans="9:9" ht="12.75" customHeight="1" x14ac:dyDescent="0.3">
      <c r="I746" s="514"/>
    </row>
    <row r="747" spans="9:9" ht="12.75" customHeight="1" x14ac:dyDescent="0.3">
      <c r="I747" s="514"/>
    </row>
    <row r="748" spans="9:9" ht="12.75" customHeight="1" x14ac:dyDescent="0.3">
      <c r="I748" s="514"/>
    </row>
    <row r="749" spans="9:9" ht="12.75" customHeight="1" x14ac:dyDescent="0.3">
      <c r="I749" s="514"/>
    </row>
    <row r="750" spans="9:9" ht="12.75" customHeight="1" x14ac:dyDescent="0.3">
      <c r="I750" s="514"/>
    </row>
    <row r="751" spans="9:9" ht="12.75" customHeight="1" x14ac:dyDescent="0.3">
      <c r="I751" s="514"/>
    </row>
    <row r="752" spans="9:9" ht="12.75" customHeight="1" x14ac:dyDescent="0.3">
      <c r="I752" s="514"/>
    </row>
    <row r="753" spans="9:9" ht="12.75" customHeight="1" x14ac:dyDescent="0.3">
      <c r="I753" s="514"/>
    </row>
    <row r="754" spans="9:9" ht="12.75" customHeight="1" x14ac:dyDescent="0.3">
      <c r="I754" s="514"/>
    </row>
    <row r="755" spans="9:9" ht="12.75" customHeight="1" x14ac:dyDescent="0.3">
      <c r="I755" s="514"/>
    </row>
    <row r="756" spans="9:9" ht="12.75" customHeight="1" x14ac:dyDescent="0.3">
      <c r="I756" s="514"/>
    </row>
    <row r="757" spans="9:9" ht="12.75" customHeight="1" x14ac:dyDescent="0.3">
      <c r="I757" s="514"/>
    </row>
    <row r="758" spans="9:9" ht="12.75" customHeight="1" x14ac:dyDescent="0.3">
      <c r="I758" s="514"/>
    </row>
    <row r="759" spans="9:9" ht="12.75" customHeight="1" x14ac:dyDescent="0.3">
      <c r="I759" s="514"/>
    </row>
    <row r="760" spans="9:9" ht="12.75" customHeight="1" x14ac:dyDescent="0.3">
      <c r="I760" s="514"/>
    </row>
    <row r="761" spans="9:9" ht="12.75" customHeight="1" x14ac:dyDescent="0.3">
      <c r="I761" s="514"/>
    </row>
    <row r="762" spans="9:9" ht="12.75" customHeight="1" x14ac:dyDescent="0.3">
      <c r="I762" s="514"/>
    </row>
    <row r="763" spans="9:9" ht="12.75" customHeight="1" x14ac:dyDescent="0.3">
      <c r="I763" s="514"/>
    </row>
  </sheetData>
  <hyperlinks>
    <hyperlink ref="E72" r:id="rId1" display="https://cdiac.ess-dive.lbl.gov/trends/emis/tre_coun.html" xr:uid="{256D362F-C5E6-464C-B045-A8F48A2B1B8B}"/>
  </hyperlink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FF99"/>
    <outlinePr summaryBelow="0" summaryRight="0"/>
  </sheetPr>
  <dimension ref="A1:BR672"/>
  <sheetViews>
    <sheetView defaultGridColor="0" colorId="22" zoomScale="90" zoomScaleNormal="90" workbookViewId="0">
      <pane xSplit="8" ySplit="2" topLeftCell="I511" activePane="bottomRight" state="frozen"/>
      <selection pane="topRight" activeCell="J1" sqref="J1"/>
      <selection pane="bottomLeft" activeCell="A5" sqref="A5"/>
      <selection pane="bottomRight" activeCell="E534" sqref="E534"/>
    </sheetView>
  </sheetViews>
  <sheetFormatPr defaultColWidth="0" defaultRowHeight="12.75" customHeight="1" x14ac:dyDescent="0.3"/>
  <cols>
    <col min="1" max="2" width="1.33203125" style="13" customWidth="1"/>
    <col min="3" max="4" width="1.33203125" style="90" customWidth="1"/>
    <col min="5" max="5" width="50.6640625" style="47" customWidth="1"/>
    <col min="6" max="6" width="12.6640625" style="47" customWidth="1"/>
    <col min="7" max="7" width="15" style="47" customWidth="1"/>
    <col min="8" max="8" width="15.5546875" style="47" customWidth="1" collapsed="1"/>
    <col min="9" max="15" width="11.6640625" style="47" customWidth="1"/>
    <col min="16" max="16" width="13.88671875" style="47" customWidth="1"/>
    <col min="17" max="58" width="11.6640625" style="47" customWidth="1"/>
    <col min="59" max="60" width="0" style="75" hidden="1" customWidth="1"/>
    <col min="61" max="16384" width="14.5546875" style="75" hidden="1"/>
  </cols>
  <sheetData>
    <row r="1" spans="1:58" ht="26.25" customHeight="1" x14ac:dyDescent="0.3">
      <c r="A1" s="3" t="str">
        <f ca="1" xml:space="preserve"> RIGHT(CELL("filename", $A$1), LEN(CELL("filename", $A$1)) - SEARCH("]", CELL("filename", $A$1)))</f>
        <v>General Inputs</v>
      </c>
      <c r="B1" s="4"/>
      <c r="F1" s="5"/>
    </row>
    <row r="2" spans="1:58" s="70" customFormat="1" ht="12.75" customHeight="1" x14ac:dyDescent="0.3">
      <c r="A2" s="72"/>
      <c r="B2" s="72"/>
      <c r="C2" s="102"/>
      <c r="D2" s="102"/>
      <c r="E2" s="36" t="s">
        <v>72</v>
      </c>
      <c r="F2" s="37" t="s">
        <v>2</v>
      </c>
      <c r="G2" s="38" t="s">
        <v>3</v>
      </c>
      <c r="H2" s="37" t="s">
        <v>0</v>
      </c>
      <c r="I2" s="73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</row>
    <row r="3" spans="1:58" s="83" customFormat="1" ht="12.75" customHeight="1" x14ac:dyDescent="0.3">
      <c r="A3" s="626" t="s">
        <v>787</v>
      </c>
      <c r="B3" s="8"/>
      <c r="C3" s="92"/>
      <c r="D3" s="92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</row>
    <row r="4" spans="1:58" s="85" customFormat="1" ht="12.75" customHeight="1" x14ac:dyDescent="0.3">
      <c r="A4" s="48"/>
      <c r="B4" s="41"/>
      <c r="C4" s="99"/>
      <c r="D4" s="99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</row>
    <row r="5" spans="1:58" s="85" customFormat="1" ht="12.75" customHeight="1" x14ac:dyDescent="0.3">
      <c r="A5" s="375"/>
      <c r="B5" s="77"/>
      <c r="C5" s="527"/>
      <c r="D5" s="527"/>
      <c r="E5" s="375"/>
      <c r="F5" s="375"/>
      <c r="G5" s="375"/>
      <c r="H5" s="375"/>
    </row>
    <row r="6" spans="1:58" s="85" customFormat="1" ht="12.75" customHeight="1" x14ac:dyDescent="0.3">
      <c r="A6" s="375"/>
      <c r="B6" s="77" t="s">
        <v>1234</v>
      </c>
      <c r="C6" s="527"/>
      <c r="D6" s="527"/>
      <c r="E6" s="375"/>
      <c r="F6" s="375"/>
      <c r="G6" s="375"/>
      <c r="H6" s="375"/>
    </row>
    <row r="7" spans="1:58" s="85" customFormat="1" ht="12.75" customHeight="1" x14ac:dyDescent="0.3">
      <c r="A7" s="375"/>
      <c r="B7" s="77"/>
      <c r="C7" s="527" t="s">
        <v>46</v>
      </c>
      <c r="D7" s="527"/>
      <c r="E7" s="375"/>
      <c r="F7" s="375"/>
      <c r="G7" s="375"/>
      <c r="H7" s="671" t="s">
        <v>996</v>
      </c>
      <c r="I7" s="227" t="s">
        <v>1282</v>
      </c>
      <c r="J7" s="631"/>
      <c r="K7" s="631"/>
      <c r="L7" s="631"/>
      <c r="M7" s="631"/>
      <c r="N7" s="631"/>
      <c r="O7" s="631"/>
    </row>
    <row r="8" spans="1:58" s="298" customFormat="1" ht="12.75" customHeight="1" x14ac:dyDescent="0.3">
      <c r="B8" s="299"/>
      <c r="C8" s="300"/>
      <c r="D8" s="300"/>
      <c r="E8" s="161" t="s">
        <v>1235</v>
      </c>
      <c r="F8" s="194">
        <v>40.1</v>
      </c>
      <c r="G8" s="251" t="s">
        <v>667</v>
      </c>
      <c r="H8" s="298" t="s">
        <v>1283</v>
      </c>
      <c r="I8" s="672" t="s">
        <v>1284</v>
      </c>
    </row>
    <row r="9" spans="1:58" s="298" customFormat="1" ht="12.75" customHeight="1" x14ac:dyDescent="0.3">
      <c r="B9" s="299"/>
      <c r="C9" s="300"/>
      <c r="D9" s="300"/>
      <c r="E9" s="161" t="s">
        <v>1236</v>
      </c>
      <c r="F9" s="194">
        <v>42.3</v>
      </c>
      <c r="G9" s="188" t="s">
        <v>667</v>
      </c>
      <c r="I9" s="562" t="s">
        <v>1285</v>
      </c>
    </row>
    <row r="10" spans="1:58" s="298" customFormat="1" ht="12.75" customHeight="1" x14ac:dyDescent="0.3">
      <c r="B10" s="299"/>
      <c r="C10" s="300"/>
      <c r="D10" s="300"/>
      <c r="E10" s="161" t="s">
        <v>1237</v>
      </c>
      <c r="F10" s="194">
        <v>44.8</v>
      </c>
      <c r="G10" s="188" t="s">
        <v>667</v>
      </c>
      <c r="I10" s="562"/>
    </row>
    <row r="11" spans="1:58" s="298" customFormat="1" ht="12.75" customHeight="1" x14ac:dyDescent="0.3">
      <c r="B11" s="299"/>
      <c r="C11" s="300"/>
      <c r="D11" s="300"/>
      <c r="E11" s="161" t="s">
        <v>1238</v>
      </c>
      <c r="F11" s="194">
        <v>71.099999999999994</v>
      </c>
      <c r="G11" s="199" t="s">
        <v>674</v>
      </c>
    </row>
    <row r="12" spans="1:58" s="298" customFormat="1" ht="12.75" customHeight="1" x14ac:dyDescent="0.3">
      <c r="B12" s="299"/>
      <c r="C12" s="300"/>
      <c r="D12" s="300"/>
      <c r="E12" s="161" t="s">
        <v>1239</v>
      </c>
      <c r="F12" s="194">
        <v>73.3</v>
      </c>
      <c r="G12" s="199" t="s">
        <v>674</v>
      </c>
    </row>
    <row r="13" spans="1:58" s="298" customFormat="1" ht="12.75" customHeight="1" x14ac:dyDescent="0.3">
      <c r="B13" s="299"/>
      <c r="C13" s="300"/>
      <c r="D13" s="300"/>
      <c r="E13" s="161" t="s">
        <v>1240</v>
      </c>
      <c r="F13" s="563">
        <v>75.5</v>
      </c>
      <c r="G13" s="199" t="s">
        <v>674</v>
      </c>
    </row>
    <row r="14" spans="1:58" s="85" customFormat="1" ht="12.75" customHeight="1" x14ac:dyDescent="0.3">
      <c r="A14" s="375"/>
      <c r="B14" s="77"/>
      <c r="C14" s="527" t="s">
        <v>92</v>
      </c>
      <c r="D14" s="527"/>
      <c r="E14" s="375"/>
      <c r="F14" s="375"/>
      <c r="G14" s="375"/>
      <c r="H14" s="375"/>
    </row>
    <row r="15" spans="1:58" s="298" customFormat="1" ht="12.75" customHeight="1" x14ac:dyDescent="0.3">
      <c r="B15" s="299"/>
      <c r="C15" s="300"/>
      <c r="D15" s="300"/>
      <c r="E15" s="161" t="s">
        <v>1241</v>
      </c>
      <c r="F15" s="194">
        <v>54.3</v>
      </c>
      <c r="G15" s="251" t="s">
        <v>722</v>
      </c>
      <c r="K15" s="507"/>
    </row>
    <row r="16" spans="1:58" s="298" customFormat="1" ht="12.75" customHeight="1" x14ac:dyDescent="0.3">
      <c r="B16" s="299"/>
      <c r="C16" s="300"/>
      <c r="D16" s="300"/>
      <c r="E16" s="161" t="s">
        <v>1242</v>
      </c>
      <c r="F16" s="194">
        <v>56.1</v>
      </c>
      <c r="G16" s="188" t="s">
        <v>722</v>
      </c>
    </row>
    <row r="17" spans="1:70" s="298" customFormat="1" ht="12.75" customHeight="1" x14ac:dyDescent="0.3">
      <c r="B17" s="299"/>
      <c r="C17" s="300"/>
      <c r="D17" s="300"/>
      <c r="E17" s="161" t="s">
        <v>1243</v>
      </c>
      <c r="F17" s="194">
        <v>58.3</v>
      </c>
      <c r="G17" s="188" t="s">
        <v>722</v>
      </c>
    </row>
    <row r="18" spans="1:70" s="85" customFormat="1" ht="12.75" customHeight="1" x14ac:dyDescent="0.3">
      <c r="A18" s="375"/>
      <c r="B18" s="77"/>
      <c r="C18" s="527" t="s">
        <v>746</v>
      </c>
      <c r="D18" s="527"/>
      <c r="E18" s="375"/>
      <c r="F18" s="375"/>
      <c r="G18" s="375"/>
      <c r="H18" s="375"/>
    </row>
    <row r="19" spans="1:70" s="298" customFormat="1" ht="12.75" customHeight="1" x14ac:dyDescent="0.3">
      <c r="A19" s="528"/>
      <c r="B19" s="526"/>
      <c r="C19" s="525"/>
      <c r="D19" s="525"/>
      <c r="E19" s="161" t="s">
        <v>1246</v>
      </c>
      <c r="F19" s="209">
        <v>26.7</v>
      </c>
      <c r="G19" s="528" t="s">
        <v>896</v>
      </c>
      <c r="H19" s="528"/>
    </row>
    <row r="20" spans="1:70" s="298" customFormat="1" ht="12.75" customHeight="1" x14ac:dyDescent="0.3">
      <c r="A20" s="528"/>
      <c r="B20" s="526"/>
      <c r="C20" s="525"/>
      <c r="D20" s="525"/>
      <c r="E20" s="161" t="s">
        <v>1247</v>
      </c>
      <c r="F20" s="651">
        <v>28.2</v>
      </c>
      <c r="G20" s="528" t="s">
        <v>896</v>
      </c>
      <c r="H20" s="528"/>
    </row>
    <row r="21" spans="1:70" s="298" customFormat="1" ht="12.75" customHeight="1" x14ac:dyDescent="0.3">
      <c r="A21" s="528"/>
      <c r="B21" s="526"/>
      <c r="C21" s="525"/>
      <c r="D21" s="525"/>
      <c r="E21" s="161" t="s">
        <v>1248</v>
      </c>
      <c r="F21" s="652">
        <v>25.8</v>
      </c>
      <c r="G21" s="528" t="s">
        <v>896</v>
      </c>
      <c r="H21" s="528"/>
    </row>
    <row r="22" spans="1:70" s="298" customFormat="1" ht="12.75" customHeight="1" x14ac:dyDescent="0.3">
      <c r="A22" s="528"/>
      <c r="B22" s="526"/>
      <c r="C22" s="525"/>
      <c r="D22" s="525"/>
      <c r="E22" s="161" t="s">
        <v>1249</v>
      </c>
      <c r="F22" s="652">
        <v>18.899999999999999</v>
      </c>
      <c r="G22" s="528" t="s">
        <v>896</v>
      </c>
      <c r="H22" s="528"/>
    </row>
    <row r="23" spans="1:70" s="298" customFormat="1" ht="12.75" customHeight="1" x14ac:dyDescent="0.3">
      <c r="A23" s="528"/>
      <c r="B23" s="526"/>
      <c r="C23" s="525"/>
      <c r="D23" s="525"/>
      <c r="E23" s="161" t="s">
        <v>1250</v>
      </c>
      <c r="F23" s="651">
        <v>11.9</v>
      </c>
      <c r="G23" s="528" t="s">
        <v>896</v>
      </c>
      <c r="H23" s="528"/>
    </row>
    <row r="24" spans="1:70" s="298" customFormat="1" ht="12.75" customHeight="1" x14ac:dyDescent="0.3">
      <c r="A24" s="528"/>
      <c r="B24" s="526"/>
      <c r="C24" s="525"/>
      <c r="D24" s="525"/>
      <c r="E24" s="161" t="s">
        <v>1280</v>
      </c>
      <c r="F24" s="567">
        <v>98.3</v>
      </c>
      <c r="G24" s="136" t="s">
        <v>674</v>
      </c>
      <c r="H24" s="528"/>
      <c r="J24" s="681"/>
    </row>
    <row r="25" spans="1:70" s="137" customFormat="1" ht="12.75" customHeight="1" x14ac:dyDescent="0.3">
      <c r="A25" s="134"/>
      <c r="B25" s="134"/>
      <c r="C25" s="135"/>
      <c r="D25" s="135"/>
      <c r="E25" s="161" t="s">
        <v>1252</v>
      </c>
      <c r="F25" s="567">
        <v>94.6</v>
      </c>
      <c r="G25" s="136" t="s">
        <v>674</v>
      </c>
      <c r="H25" s="136"/>
      <c r="I25" s="568"/>
      <c r="J25" s="682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  <c r="X25" s="568"/>
      <c r="Y25" s="568"/>
      <c r="Z25" s="568"/>
      <c r="AA25" s="568"/>
      <c r="AB25" s="568"/>
      <c r="AC25" s="568"/>
      <c r="AD25" s="568"/>
      <c r="AE25" s="568"/>
      <c r="AF25" s="568"/>
      <c r="AG25" s="568"/>
      <c r="AH25" s="568"/>
      <c r="AI25" s="568"/>
      <c r="AJ25" s="568"/>
      <c r="AK25" s="568"/>
      <c r="AL25" s="568"/>
      <c r="AM25" s="568"/>
      <c r="AN25" s="568"/>
      <c r="AO25" s="568"/>
      <c r="AP25" s="568"/>
      <c r="AQ25" s="568"/>
      <c r="AR25" s="568"/>
      <c r="AS25" s="568"/>
      <c r="AT25" s="568"/>
      <c r="AU25" s="568"/>
      <c r="AV25" s="568"/>
      <c r="AW25" s="568"/>
      <c r="AX25" s="568"/>
      <c r="AY25" s="568"/>
      <c r="AZ25" s="568"/>
      <c r="BA25" s="568"/>
      <c r="BB25" s="568"/>
      <c r="BC25" s="568"/>
      <c r="BD25" s="568"/>
      <c r="BE25" s="568"/>
      <c r="BF25" s="568"/>
      <c r="BG25" s="568"/>
      <c r="BH25" s="568"/>
      <c r="BI25" s="568"/>
      <c r="BJ25" s="568"/>
      <c r="BK25" s="568"/>
      <c r="BL25" s="568"/>
      <c r="BM25" s="568"/>
      <c r="BN25" s="568"/>
      <c r="BO25" s="568"/>
      <c r="BP25" s="568"/>
      <c r="BQ25" s="568"/>
      <c r="BR25" s="136"/>
    </row>
    <row r="26" spans="1:70" s="137" customFormat="1" ht="12.75" customHeight="1" x14ac:dyDescent="0.3">
      <c r="A26" s="134"/>
      <c r="B26" s="134"/>
      <c r="C26" s="135"/>
      <c r="D26" s="135"/>
      <c r="E26" s="161" t="s">
        <v>1281</v>
      </c>
      <c r="F26" s="567">
        <v>94.6</v>
      </c>
      <c r="G26" s="136" t="s">
        <v>674</v>
      </c>
      <c r="H26" s="136"/>
      <c r="I26" s="568"/>
      <c r="J26" s="682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  <c r="X26" s="568"/>
      <c r="Y26" s="568"/>
      <c r="Z26" s="568"/>
      <c r="AA26" s="568"/>
      <c r="AB26" s="568"/>
      <c r="AC26" s="568"/>
      <c r="AD26" s="568"/>
      <c r="AE26" s="568"/>
      <c r="AF26" s="568"/>
      <c r="AG26" s="568"/>
      <c r="AH26" s="568"/>
      <c r="AI26" s="568"/>
      <c r="AJ26" s="568"/>
      <c r="AK26" s="568"/>
      <c r="AL26" s="568"/>
      <c r="AM26" s="568"/>
      <c r="AN26" s="568"/>
      <c r="AO26" s="568"/>
      <c r="AP26" s="568"/>
      <c r="AQ26" s="568"/>
      <c r="AR26" s="568"/>
      <c r="AS26" s="568"/>
      <c r="AT26" s="568"/>
      <c r="AU26" s="568"/>
      <c r="AV26" s="568"/>
      <c r="AW26" s="568"/>
      <c r="AX26" s="568"/>
      <c r="AY26" s="568"/>
      <c r="AZ26" s="568"/>
      <c r="BA26" s="568"/>
      <c r="BB26" s="568"/>
      <c r="BC26" s="568"/>
      <c r="BD26" s="568"/>
      <c r="BE26" s="568"/>
      <c r="BF26" s="568"/>
      <c r="BG26" s="568"/>
      <c r="BH26" s="568"/>
      <c r="BI26" s="568"/>
      <c r="BJ26" s="568"/>
      <c r="BK26" s="568"/>
      <c r="BL26" s="568"/>
      <c r="BM26" s="568"/>
      <c r="BN26" s="568"/>
      <c r="BO26" s="568"/>
      <c r="BP26" s="568"/>
      <c r="BQ26" s="568"/>
      <c r="BR26" s="136"/>
    </row>
    <row r="27" spans="1:70" s="137" customFormat="1" ht="12.75" customHeight="1" x14ac:dyDescent="0.3">
      <c r="A27" s="134"/>
      <c r="B27" s="134"/>
      <c r="C27" s="135"/>
      <c r="D27" s="135"/>
      <c r="E27" s="161" t="s">
        <v>1251</v>
      </c>
      <c r="F27" s="567">
        <v>96.1</v>
      </c>
      <c r="G27" s="136" t="s">
        <v>674</v>
      </c>
      <c r="H27" s="136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  <c r="X27" s="568"/>
      <c r="Y27" s="568"/>
      <c r="Z27" s="568"/>
      <c r="AA27" s="568"/>
      <c r="AB27" s="568"/>
      <c r="AC27" s="568"/>
      <c r="AD27" s="568"/>
      <c r="AE27" s="568"/>
      <c r="AF27" s="568"/>
      <c r="AG27" s="568"/>
      <c r="AH27" s="568"/>
      <c r="AI27" s="568"/>
      <c r="AJ27" s="568"/>
      <c r="AK27" s="568"/>
      <c r="AL27" s="568"/>
      <c r="AM27" s="568"/>
      <c r="AN27" s="568"/>
      <c r="AO27" s="568"/>
      <c r="AP27" s="568"/>
      <c r="AQ27" s="568"/>
      <c r="AR27" s="568"/>
      <c r="AS27" s="568"/>
      <c r="AT27" s="568"/>
      <c r="AU27" s="568"/>
      <c r="AV27" s="568"/>
      <c r="AW27" s="568"/>
      <c r="AX27" s="568"/>
      <c r="AY27" s="568"/>
      <c r="AZ27" s="568"/>
      <c r="BA27" s="568"/>
      <c r="BB27" s="568"/>
      <c r="BC27" s="568"/>
      <c r="BD27" s="568"/>
      <c r="BE27" s="568"/>
      <c r="BF27" s="568"/>
      <c r="BG27" s="568"/>
      <c r="BH27" s="568"/>
      <c r="BI27" s="568"/>
      <c r="BJ27" s="568"/>
      <c r="BK27" s="568"/>
      <c r="BL27" s="568"/>
      <c r="BM27" s="568"/>
      <c r="BN27" s="568"/>
      <c r="BO27" s="568"/>
      <c r="BP27" s="568"/>
      <c r="BQ27" s="568"/>
      <c r="BR27" s="136"/>
    </row>
    <row r="28" spans="1:70" s="137" customFormat="1" ht="12.75" customHeight="1" x14ac:dyDescent="0.3">
      <c r="A28" s="134"/>
      <c r="B28" s="134"/>
      <c r="C28" s="135"/>
      <c r="D28" s="135"/>
      <c r="E28" s="161" t="s">
        <v>1253</v>
      </c>
      <c r="F28" s="571">
        <v>101</v>
      </c>
      <c r="G28" s="136" t="s">
        <v>674</v>
      </c>
      <c r="H28" s="136"/>
      <c r="I28" s="667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  <c r="X28" s="568"/>
      <c r="Y28" s="568"/>
      <c r="Z28" s="568"/>
      <c r="AA28" s="568"/>
      <c r="AB28" s="568"/>
      <c r="AC28" s="568"/>
      <c r="AD28" s="568"/>
      <c r="AE28" s="568"/>
      <c r="AF28" s="568"/>
      <c r="AG28" s="568"/>
      <c r="AH28" s="568"/>
      <c r="AI28" s="568"/>
      <c r="AJ28" s="568"/>
      <c r="AK28" s="568"/>
      <c r="AL28" s="568"/>
      <c r="AM28" s="568"/>
      <c r="AN28" s="568"/>
      <c r="AO28" s="568"/>
      <c r="AP28" s="568"/>
      <c r="AQ28" s="568"/>
      <c r="AR28" s="568"/>
      <c r="AS28" s="568"/>
      <c r="AT28" s="568"/>
      <c r="AU28" s="568"/>
      <c r="AV28" s="568"/>
      <c r="AW28" s="568"/>
      <c r="AX28" s="568"/>
      <c r="AY28" s="568"/>
      <c r="AZ28" s="568"/>
      <c r="BA28" s="568"/>
      <c r="BB28" s="568"/>
      <c r="BC28" s="568"/>
      <c r="BD28" s="568"/>
      <c r="BE28" s="568"/>
      <c r="BF28" s="568"/>
      <c r="BG28" s="568"/>
      <c r="BH28" s="568"/>
      <c r="BI28" s="568"/>
      <c r="BJ28" s="568"/>
      <c r="BK28" s="568"/>
      <c r="BL28" s="568"/>
      <c r="BM28" s="568"/>
      <c r="BN28" s="568"/>
      <c r="BO28" s="568"/>
      <c r="BP28" s="568"/>
      <c r="BQ28" s="568"/>
      <c r="BR28" s="136"/>
    </row>
    <row r="29" spans="1:70" s="137" customFormat="1" ht="12.75" customHeight="1" x14ac:dyDescent="0.3">
      <c r="A29" s="437"/>
      <c r="B29" s="437"/>
      <c r="C29" s="438"/>
      <c r="D29" s="438"/>
      <c r="E29" s="161"/>
      <c r="F29" s="668"/>
      <c r="I29" s="147"/>
      <c r="J29" s="609"/>
      <c r="K29" s="609"/>
      <c r="L29" s="609"/>
      <c r="M29" s="609"/>
      <c r="N29" s="609"/>
      <c r="O29" s="609"/>
      <c r="P29" s="609"/>
      <c r="Q29" s="609"/>
      <c r="R29" s="609"/>
      <c r="S29" s="609"/>
      <c r="T29" s="609"/>
      <c r="U29" s="609"/>
      <c r="V29" s="609"/>
      <c r="W29" s="609"/>
      <c r="X29" s="609"/>
      <c r="Y29" s="609"/>
      <c r="Z29" s="609"/>
      <c r="AA29" s="609"/>
      <c r="AB29" s="609"/>
      <c r="AC29" s="609"/>
      <c r="AD29" s="609"/>
      <c r="AE29" s="609"/>
      <c r="AF29" s="609"/>
      <c r="AG29" s="609"/>
      <c r="AH29" s="609"/>
      <c r="AI29" s="609"/>
      <c r="AJ29" s="609"/>
      <c r="AK29" s="609"/>
      <c r="AL29" s="609"/>
      <c r="AM29" s="609"/>
      <c r="AN29" s="609"/>
      <c r="AO29" s="609"/>
      <c r="AP29" s="609"/>
      <c r="AQ29" s="609"/>
      <c r="AR29" s="609"/>
      <c r="AS29" s="609"/>
      <c r="AT29" s="609"/>
      <c r="AU29" s="609"/>
      <c r="AV29" s="609"/>
      <c r="AW29" s="609"/>
      <c r="AX29" s="609"/>
      <c r="AY29" s="609"/>
      <c r="AZ29" s="609"/>
      <c r="BA29" s="609"/>
      <c r="BB29" s="609"/>
      <c r="BC29" s="609"/>
      <c r="BD29" s="609"/>
      <c r="BE29" s="609"/>
      <c r="BF29" s="609"/>
      <c r="BG29" s="609"/>
      <c r="BH29" s="609"/>
      <c r="BI29" s="609"/>
      <c r="BJ29" s="609"/>
      <c r="BK29" s="609"/>
      <c r="BL29" s="609"/>
      <c r="BM29" s="609"/>
      <c r="BN29" s="609"/>
      <c r="BO29" s="609"/>
      <c r="BP29" s="609"/>
      <c r="BQ29" s="609"/>
    </row>
    <row r="30" spans="1:70" s="85" customFormat="1" ht="12.75" customHeight="1" x14ac:dyDescent="0.3">
      <c r="A30" s="375"/>
      <c r="B30" s="77"/>
      <c r="C30" s="527" t="s">
        <v>1245</v>
      </c>
      <c r="D30" s="527"/>
      <c r="E30" s="375"/>
      <c r="F30" s="375"/>
      <c r="G30" s="375"/>
      <c r="H30" s="375"/>
    </row>
    <row r="31" spans="1:70" s="137" customFormat="1" ht="12.75" customHeight="1" x14ac:dyDescent="0.3">
      <c r="A31" s="140"/>
      <c r="B31" s="141"/>
      <c r="C31" s="142"/>
      <c r="D31" s="142"/>
      <c r="E31" s="161" t="s">
        <v>735</v>
      </c>
      <c r="F31" s="143">
        <v>28</v>
      </c>
      <c r="G31" s="161" t="s">
        <v>76</v>
      </c>
      <c r="H31" s="140" t="s">
        <v>1283</v>
      </c>
      <c r="I31" s="673" t="s">
        <v>1286</v>
      </c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</row>
    <row r="32" spans="1:70" s="137" customFormat="1" ht="12.75" customHeight="1" x14ac:dyDescent="0.3">
      <c r="A32" s="140"/>
      <c r="B32" s="141"/>
      <c r="C32" s="142"/>
      <c r="D32" s="142"/>
      <c r="E32" s="161" t="s">
        <v>736</v>
      </c>
      <c r="F32" s="143">
        <v>85.5</v>
      </c>
      <c r="G32" s="161" t="s">
        <v>76</v>
      </c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</row>
    <row r="33" spans="1:58" s="85" customFormat="1" ht="12.75" customHeight="1" x14ac:dyDescent="0.3">
      <c r="A33" s="375"/>
      <c r="B33" s="77"/>
      <c r="C33" s="527" t="s">
        <v>1268</v>
      </c>
      <c r="D33" s="527"/>
      <c r="E33" s="375"/>
      <c r="F33" s="375"/>
      <c r="G33" s="375"/>
      <c r="H33" s="375"/>
    </row>
    <row r="34" spans="1:58" s="137" customFormat="1" ht="12.75" customHeight="1" x14ac:dyDescent="0.3">
      <c r="A34" s="140"/>
      <c r="B34" s="141"/>
      <c r="C34" s="142"/>
      <c r="D34" s="142"/>
      <c r="E34" s="161" t="s">
        <v>993</v>
      </c>
      <c r="F34" s="564">
        <v>0.95</v>
      </c>
      <c r="G34" s="136" t="s">
        <v>74</v>
      </c>
      <c r="H34" s="140" t="s">
        <v>1283</v>
      </c>
      <c r="I34" s="672" t="s">
        <v>1284</v>
      </c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</row>
    <row r="35" spans="1:58" s="137" customFormat="1" ht="12.75" customHeight="1" x14ac:dyDescent="0.3">
      <c r="A35" s="140"/>
      <c r="B35" s="141"/>
      <c r="C35" s="142"/>
      <c r="D35" s="142"/>
      <c r="E35" s="161"/>
      <c r="F35" s="201"/>
      <c r="G35" s="161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</row>
    <row r="36" spans="1:58" s="85" customFormat="1" ht="12.75" customHeight="1" x14ac:dyDescent="0.3">
      <c r="A36" s="375"/>
      <c r="B36" s="77" t="s">
        <v>1244</v>
      </c>
      <c r="C36" s="527"/>
      <c r="D36" s="527"/>
      <c r="E36" s="375"/>
      <c r="F36" s="375"/>
      <c r="G36" s="375"/>
      <c r="H36" s="375"/>
    </row>
    <row r="37" spans="1:58" s="85" customFormat="1" ht="12.75" customHeight="1" x14ac:dyDescent="0.3">
      <c r="A37" s="375"/>
      <c r="B37" s="77"/>
      <c r="C37" s="527" t="s">
        <v>92</v>
      </c>
      <c r="D37" s="527"/>
      <c r="E37" s="375"/>
      <c r="F37" s="375"/>
      <c r="G37" s="375"/>
      <c r="H37" s="375"/>
    </row>
    <row r="38" spans="1:58" s="137" customFormat="1" ht="12.75" customHeight="1" x14ac:dyDescent="0.3">
      <c r="A38" s="140"/>
      <c r="B38" s="141"/>
      <c r="C38" s="142"/>
      <c r="D38" s="142"/>
      <c r="E38" s="161" t="s">
        <v>1256</v>
      </c>
      <c r="F38" s="297">
        <v>29.437063538999524</v>
      </c>
      <c r="G38" s="188" t="s">
        <v>723</v>
      </c>
      <c r="H38" s="140" t="s">
        <v>1287</v>
      </c>
      <c r="I38" s="415" t="s">
        <v>1288</v>
      </c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  <c r="BF38" s="140"/>
    </row>
    <row r="39" spans="1:58" s="137" customFormat="1" ht="12.75" customHeight="1" x14ac:dyDescent="0.3">
      <c r="A39" s="140"/>
      <c r="B39" s="141"/>
      <c r="C39" s="142"/>
      <c r="D39" s="142"/>
      <c r="E39" s="161" t="s">
        <v>1257</v>
      </c>
      <c r="F39" s="209">
        <v>75.605050436817308</v>
      </c>
      <c r="G39" s="188" t="s">
        <v>723</v>
      </c>
      <c r="H39" s="140"/>
      <c r="I39" s="674" t="s">
        <v>1289</v>
      </c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</row>
    <row r="40" spans="1:58" s="137" customFormat="1" ht="12.75" customHeight="1" x14ac:dyDescent="0.3">
      <c r="A40" s="140"/>
      <c r="B40" s="141"/>
      <c r="C40" s="142"/>
      <c r="D40" s="142"/>
      <c r="E40" s="161" t="s">
        <v>1258</v>
      </c>
      <c r="F40" s="209">
        <v>127.59075638497032</v>
      </c>
      <c r="G40" s="188" t="s">
        <v>723</v>
      </c>
      <c r="H40" s="140"/>
      <c r="I40" s="415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  <c r="BF40" s="140"/>
    </row>
    <row r="41" spans="1:58" s="137" customFormat="1" ht="12.75" customHeight="1" x14ac:dyDescent="0.3">
      <c r="A41" s="140"/>
      <c r="B41" s="141"/>
      <c r="C41" s="142"/>
      <c r="D41" s="142"/>
      <c r="E41" s="161" t="s">
        <v>1259</v>
      </c>
      <c r="F41" s="209">
        <v>43.943950980725411</v>
      </c>
      <c r="G41" s="188" t="s">
        <v>723</v>
      </c>
      <c r="H41" s="140"/>
      <c r="I41" s="415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</row>
    <row r="42" spans="1:58" s="137" customFormat="1" ht="12.75" customHeight="1" x14ac:dyDescent="0.3">
      <c r="A42" s="140"/>
      <c r="B42" s="141"/>
      <c r="C42" s="142"/>
      <c r="D42" s="142"/>
      <c r="E42" s="161" t="s">
        <v>1260</v>
      </c>
      <c r="F42" s="209">
        <v>141.51475515152151</v>
      </c>
      <c r="G42" s="188" t="s">
        <v>723</v>
      </c>
      <c r="H42" s="140"/>
      <c r="I42" s="653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140"/>
      <c r="BD42" s="140"/>
      <c r="BE42" s="140"/>
      <c r="BF42" s="140"/>
    </row>
    <row r="43" spans="1:58" s="298" customFormat="1" ht="12.75" customHeight="1" x14ac:dyDescent="0.3">
      <c r="B43" s="299"/>
      <c r="C43" s="300"/>
      <c r="D43" s="300"/>
      <c r="E43" s="161" t="s">
        <v>1261</v>
      </c>
      <c r="F43" s="296">
        <v>269.26472946929482</v>
      </c>
      <c r="G43" s="188" t="s">
        <v>723</v>
      </c>
      <c r="H43" s="140"/>
      <c r="I43" s="415"/>
    </row>
    <row r="44" spans="1:58" s="85" customFormat="1" ht="12.75" customHeight="1" x14ac:dyDescent="0.3">
      <c r="A44" s="375"/>
      <c r="B44" s="77"/>
      <c r="C44" s="527" t="s">
        <v>1254</v>
      </c>
      <c r="D44" s="527"/>
      <c r="E44" s="375"/>
      <c r="F44" s="375"/>
      <c r="G44" s="375"/>
      <c r="H44" s="375"/>
    </row>
    <row r="45" spans="1:58" s="85" customFormat="1" ht="12.75" customHeight="1" x14ac:dyDescent="0.3">
      <c r="A45" s="375"/>
      <c r="B45" s="77"/>
      <c r="C45" s="527"/>
      <c r="D45" s="527"/>
      <c r="E45" s="161" t="s">
        <v>1262</v>
      </c>
      <c r="F45" s="296">
        <v>15.753734904357827</v>
      </c>
      <c r="G45" s="188" t="s">
        <v>1255</v>
      </c>
      <c r="H45" s="140" t="s">
        <v>1287</v>
      </c>
      <c r="I45" s="415" t="s">
        <v>1288</v>
      </c>
    </row>
    <row r="46" spans="1:58" s="85" customFormat="1" ht="12.75" customHeight="1" x14ac:dyDescent="0.3">
      <c r="A46" s="375"/>
      <c r="B46" s="77"/>
      <c r="C46" s="527"/>
      <c r="D46" s="527"/>
      <c r="E46" s="161" t="s">
        <v>1263</v>
      </c>
      <c r="F46" s="296">
        <v>57.233045720493401</v>
      </c>
      <c r="G46" s="188" t="s">
        <v>1255</v>
      </c>
      <c r="H46" s="375"/>
      <c r="I46" s="674" t="s">
        <v>1289</v>
      </c>
    </row>
    <row r="47" spans="1:58" s="85" customFormat="1" ht="12.75" customHeight="1" x14ac:dyDescent="0.3">
      <c r="A47" s="375"/>
      <c r="B47" s="77"/>
      <c r="C47" s="527"/>
      <c r="D47" s="527"/>
      <c r="E47" s="161" t="s">
        <v>1264</v>
      </c>
      <c r="F47" s="296">
        <v>127.46205357284985</v>
      </c>
      <c r="G47" s="188" t="s">
        <v>1255</v>
      </c>
      <c r="H47" s="375"/>
    </row>
    <row r="48" spans="1:58" s="85" customFormat="1" ht="12.75" customHeight="1" x14ac:dyDescent="0.3">
      <c r="A48" s="375"/>
      <c r="B48" s="77"/>
      <c r="C48" s="527"/>
      <c r="D48" s="527"/>
      <c r="E48" s="161" t="s">
        <v>1265</v>
      </c>
      <c r="F48" s="296">
        <v>32.991514651866588</v>
      </c>
      <c r="G48" s="188" t="s">
        <v>1255</v>
      </c>
      <c r="H48" s="375"/>
    </row>
    <row r="49" spans="1:58" s="85" customFormat="1" ht="12.75" customHeight="1" x14ac:dyDescent="0.3">
      <c r="A49" s="375"/>
      <c r="B49" s="77"/>
      <c r="C49" s="527"/>
      <c r="D49" s="527"/>
      <c r="E49" s="161" t="s">
        <v>1266</v>
      </c>
      <c r="F49" s="296">
        <v>109.96262041926359</v>
      </c>
      <c r="G49" s="188" t="s">
        <v>1255</v>
      </c>
      <c r="H49" s="375"/>
    </row>
    <row r="50" spans="1:58" s="85" customFormat="1" ht="12.75" customHeight="1" x14ac:dyDescent="0.3">
      <c r="A50" s="375"/>
      <c r="B50" s="77"/>
      <c r="C50" s="527"/>
      <c r="D50" s="527"/>
      <c r="E50" s="161" t="s">
        <v>1267</v>
      </c>
      <c r="F50" s="296">
        <v>286.40115579326311</v>
      </c>
      <c r="G50" s="188" t="s">
        <v>1255</v>
      </c>
      <c r="H50" s="375"/>
    </row>
    <row r="51" spans="1:58" s="85" customFormat="1" ht="12.75" customHeight="1" x14ac:dyDescent="0.3">
      <c r="A51" s="375"/>
      <c r="B51" s="77"/>
      <c r="C51" s="527"/>
      <c r="D51" s="527"/>
      <c r="E51" s="375"/>
      <c r="F51" s="375"/>
      <c r="G51" s="375"/>
      <c r="H51" s="375"/>
    </row>
    <row r="52" spans="1:58" s="85" customFormat="1" ht="12.75" customHeight="1" x14ac:dyDescent="0.3">
      <c r="A52" s="375"/>
      <c r="B52" s="77" t="s">
        <v>1269</v>
      </c>
      <c r="C52" s="527"/>
      <c r="D52" s="527"/>
      <c r="E52" s="375"/>
      <c r="F52" s="375"/>
      <c r="G52" s="375"/>
      <c r="H52" s="375"/>
    </row>
    <row r="53" spans="1:58" s="85" customFormat="1" ht="12.75" customHeight="1" x14ac:dyDescent="0.3">
      <c r="A53" s="375"/>
      <c r="B53" s="77"/>
      <c r="C53" s="527" t="s">
        <v>1270</v>
      </c>
      <c r="D53" s="527"/>
      <c r="E53" s="375"/>
      <c r="F53" s="375"/>
      <c r="G53" s="375"/>
      <c r="H53" s="375"/>
    </row>
    <row r="54" spans="1:58" s="85" customFormat="1" ht="12.75" customHeight="1" x14ac:dyDescent="0.3">
      <c r="A54" s="375"/>
      <c r="B54" s="77"/>
      <c r="C54" s="527"/>
      <c r="D54" s="527"/>
      <c r="E54" s="161" t="s">
        <v>976</v>
      </c>
      <c r="F54" s="567">
        <v>2.5786756901416119</v>
      </c>
      <c r="G54" s="136" t="s">
        <v>977</v>
      </c>
      <c r="H54" s="375" t="s">
        <v>73</v>
      </c>
      <c r="I54" s="85" t="s">
        <v>1291</v>
      </c>
    </row>
    <row r="55" spans="1:58" s="85" customFormat="1" ht="12.75" customHeight="1" x14ac:dyDescent="0.3">
      <c r="A55" s="375"/>
      <c r="B55" s="77"/>
      <c r="C55" s="527"/>
      <c r="D55" s="527"/>
      <c r="E55" s="161" t="s">
        <v>974</v>
      </c>
      <c r="F55" s="567">
        <v>2.8302746051473728</v>
      </c>
      <c r="G55" s="136" t="s">
        <v>977</v>
      </c>
      <c r="H55" s="375"/>
      <c r="I55" s="675" t="s">
        <v>1290</v>
      </c>
    </row>
    <row r="56" spans="1:58" s="85" customFormat="1" ht="12.75" customHeight="1" x14ac:dyDescent="0.3">
      <c r="A56" s="375"/>
      <c r="B56" s="77"/>
      <c r="C56" s="527"/>
      <c r="D56" s="527"/>
      <c r="E56" s="161" t="s">
        <v>971</v>
      </c>
      <c r="F56" s="567">
        <v>2.2368027142999702</v>
      </c>
      <c r="G56" s="136" t="s">
        <v>977</v>
      </c>
      <c r="H56" s="375"/>
    </row>
    <row r="57" spans="1:58" s="85" customFormat="1" ht="12.75" customHeight="1" x14ac:dyDescent="0.3">
      <c r="A57" s="375"/>
      <c r="B57" s="77"/>
      <c r="C57" s="527"/>
      <c r="D57" s="527"/>
      <c r="E57" s="161" t="s">
        <v>972</v>
      </c>
      <c r="F57" s="567">
        <v>1.6855058921718937</v>
      </c>
      <c r="G57" s="136" t="s">
        <v>977</v>
      </c>
      <c r="H57" s="375"/>
    </row>
    <row r="58" spans="1:58" s="85" customFormat="1" ht="12.75" customHeight="1" x14ac:dyDescent="0.3">
      <c r="A58" s="375"/>
      <c r="B58" s="77"/>
      <c r="C58" s="527"/>
      <c r="D58" s="527"/>
      <c r="E58" s="161" t="s">
        <v>973</v>
      </c>
      <c r="F58" s="567">
        <v>1.266249965980532</v>
      </c>
      <c r="G58" s="136" t="s">
        <v>977</v>
      </c>
      <c r="H58" s="375"/>
      <c r="N58" s="677"/>
    </row>
    <row r="59" spans="1:58" s="85" customFormat="1" ht="12.75" customHeight="1" x14ac:dyDescent="0.3">
      <c r="A59" s="375"/>
      <c r="B59" s="77"/>
      <c r="C59" s="527" t="s">
        <v>1271</v>
      </c>
      <c r="D59" s="527"/>
      <c r="E59" s="375"/>
      <c r="F59" s="375"/>
      <c r="G59" s="375"/>
      <c r="H59" s="375"/>
    </row>
    <row r="60" spans="1:58" s="137" customFormat="1" ht="12.75" customHeight="1" x14ac:dyDescent="0.3">
      <c r="A60" s="437"/>
      <c r="B60" s="437"/>
      <c r="C60" s="438"/>
      <c r="D60" s="438"/>
      <c r="E60" s="161" t="s">
        <v>1293</v>
      </c>
      <c r="F60" s="564">
        <v>0.12</v>
      </c>
      <c r="G60" s="136" t="s">
        <v>74</v>
      </c>
      <c r="H60" s="136" t="s">
        <v>73</v>
      </c>
      <c r="I60" s="676" t="s">
        <v>1292</v>
      </c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136"/>
      <c r="AQ60" s="136"/>
      <c r="AR60" s="136"/>
      <c r="AS60" s="136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6"/>
      <c r="BE60" s="136"/>
      <c r="BF60" s="136"/>
    </row>
    <row r="61" spans="1:58" s="137" customFormat="1" ht="12.75" customHeight="1" x14ac:dyDescent="0.3">
      <c r="A61" s="437"/>
      <c r="B61" s="437"/>
      <c r="C61" s="438"/>
      <c r="D61" s="438"/>
      <c r="E61" s="161" t="s">
        <v>1294</v>
      </c>
      <c r="F61" s="564">
        <v>0.03</v>
      </c>
      <c r="G61" s="136" t="s">
        <v>74</v>
      </c>
      <c r="H61" s="136"/>
      <c r="J61" s="565"/>
      <c r="K61" s="56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  <c r="AE61" s="136"/>
      <c r="AF61" s="136"/>
      <c r="AG61" s="136"/>
      <c r="AH61" s="136"/>
      <c r="AI61" s="136"/>
      <c r="AJ61" s="136"/>
      <c r="AK61" s="136"/>
      <c r="AL61" s="136"/>
      <c r="AM61" s="136"/>
      <c r="AN61" s="136"/>
      <c r="AO61" s="136"/>
      <c r="AP61" s="136"/>
      <c r="AQ61" s="136"/>
      <c r="AR61" s="136"/>
      <c r="AS61" s="136"/>
      <c r="AT61" s="136"/>
      <c r="AU61" s="136"/>
      <c r="AV61" s="136"/>
      <c r="AW61" s="136"/>
      <c r="AX61" s="136"/>
      <c r="AY61" s="136"/>
      <c r="AZ61" s="136"/>
      <c r="BA61" s="136"/>
      <c r="BB61" s="136"/>
      <c r="BC61" s="136"/>
      <c r="BD61" s="136"/>
      <c r="BE61" s="136"/>
      <c r="BF61" s="136"/>
    </row>
    <row r="62" spans="1:58" s="85" customFormat="1" ht="12.75" customHeight="1" x14ac:dyDescent="0.3">
      <c r="A62" s="375"/>
      <c r="B62" s="77"/>
      <c r="C62" s="527"/>
      <c r="D62" s="527"/>
      <c r="E62" s="375"/>
      <c r="F62" s="375"/>
      <c r="G62" s="375"/>
      <c r="H62" s="375"/>
    </row>
    <row r="63" spans="1:58" s="85" customFormat="1" ht="12.75" customHeight="1" x14ac:dyDescent="0.3">
      <c r="A63" s="375"/>
      <c r="B63" s="77" t="s">
        <v>1272</v>
      </c>
      <c r="C63" s="527"/>
      <c r="D63" s="527"/>
      <c r="E63" s="375"/>
      <c r="F63" s="375"/>
      <c r="G63" s="375"/>
      <c r="H63" s="375"/>
    </row>
    <row r="64" spans="1:58" s="137" customFormat="1" ht="12.75" customHeight="1" x14ac:dyDescent="0.3">
      <c r="A64" s="140"/>
      <c r="B64" s="141"/>
      <c r="C64" s="142"/>
      <c r="D64" s="142"/>
      <c r="E64" s="140" t="s">
        <v>645</v>
      </c>
      <c r="F64" s="143">
        <v>2.7397260000000001</v>
      </c>
      <c r="G64" s="140" t="s">
        <v>79</v>
      </c>
      <c r="H64" s="140" t="s">
        <v>1295</v>
      </c>
      <c r="I64" s="201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  <c r="AU64" s="140"/>
      <c r="AV64" s="140"/>
      <c r="AW64" s="140"/>
      <c r="AX64" s="140"/>
      <c r="AY64" s="140"/>
      <c r="AZ64" s="140"/>
      <c r="BA64" s="140"/>
      <c r="BB64" s="140"/>
      <c r="BC64" s="140"/>
      <c r="BD64" s="140"/>
      <c r="BE64" s="140"/>
      <c r="BF64" s="140"/>
    </row>
    <row r="65" spans="1:69" s="137" customFormat="1" ht="12.75" customHeight="1" x14ac:dyDescent="0.3">
      <c r="A65" s="140"/>
      <c r="B65" s="141"/>
      <c r="C65" s="142"/>
      <c r="D65" s="142"/>
      <c r="E65" s="161" t="s">
        <v>654</v>
      </c>
      <c r="F65" s="197">
        <v>2.8316850000000001E-2</v>
      </c>
      <c r="G65" s="161" t="s">
        <v>655</v>
      </c>
      <c r="H65" s="140" t="s">
        <v>1295</v>
      </c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  <c r="AU65" s="140"/>
      <c r="AV65" s="140"/>
      <c r="AW65" s="140"/>
      <c r="AX65" s="140"/>
      <c r="AY65" s="140"/>
      <c r="AZ65" s="140"/>
      <c r="BA65" s="140"/>
      <c r="BB65" s="140"/>
      <c r="BC65" s="140"/>
      <c r="BD65" s="140"/>
      <c r="BE65" s="140"/>
      <c r="BF65" s="140"/>
    </row>
    <row r="66" spans="1:69" s="137" customFormat="1" ht="12.75" customHeight="1" x14ac:dyDescent="0.3">
      <c r="A66" s="140"/>
      <c r="B66" s="141"/>
      <c r="C66" s="142"/>
      <c r="D66" s="142"/>
      <c r="E66" s="161" t="s">
        <v>658</v>
      </c>
      <c r="F66" s="570">
        <v>1.1023000000000001</v>
      </c>
      <c r="G66" s="140" t="s">
        <v>79</v>
      </c>
      <c r="H66" s="140" t="s">
        <v>1295</v>
      </c>
      <c r="I66" s="140" t="s">
        <v>1298</v>
      </c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  <c r="AU66" s="140"/>
      <c r="AV66" s="140"/>
      <c r="AW66" s="140"/>
      <c r="AX66" s="140"/>
      <c r="AY66" s="140"/>
      <c r="AZ66" s="140"/>
      <c r="BA66" s="140"/>
      <c r="BB66" s="140"/>
      <c r="BC66" s="140"/>
      <c r="BD66" s="140"/>
      <c r="BE66" s="140"/>
      <c r="BF66" s="140"/>
    </row>
    <row r="67" spans="1:69" s="137" customFormat="1" ht="12.75" customHeight="1" x14ac:dyDescent="0.3">
      <c r="A67" s="140"/>
      <c r="B67" s="141"/>
      <c r="C67" s="142"/>
      <c r="D67" s="142"/>
      <c r="E67" s="161" t="s">
        <v>861</v>
      </c>
      <c r="F67" s="179">
        <v>350</v>
      </c>
      <c r="G67" s="140" t="s">
        <v>862</v>
      </c>
      <c r="H67" s="140" t="s">
        <v>1295</v>
      </c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  <c r="AU67" s="140"/>
      <c r="AV67" s="140"/>
      <c r="AW67" s="140"/>
      <c r="AX67" s="140"/>
      <c r="AY67" s="140"/>
      <c r="AZ67" s="140"/>
      <c r="BA67" s="140"/>
      <c r="BB67" s="140"/>
      <c r="BC67" s="140"/>
      <c r="BD67" s="140"/>
      <c r="BE67" s="140"/>
      <c r="BF67" s="140"/>
    </row>
    <row r="68" spans="1:69" s="137" customFormat="1" ht="12.75" customHeight="1" x14ac:dyDescent="0.3">
      <c r="A68" s="140"/>
      <c r="B68" s="141"/>
      <c r="C68" s="142"/>
      <c r="D68" s="142"/>
      <c r="E68" s="161" t="s">
        <v>718</v>
      </c>
      <c r="F68" s="569">
        <v>1000</v>
      </c>
      <c r="G68" s="140" t="s">
        <v>79</v>
      </c>
      <c r="H68" s="140" t="s">
        <v>1295</v>
      </c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140"/>
      <c r="BA68" s="140"/>
      <c r="BB68" s="140"/>
      <c r="BC68" s="140"/>
      <c r="BD68" s="140"/>
      <c r="BE68" s="140"/>
      <c r="BF68" s="140"/>
    </row>
    <row r="69" spans="1:69" s="137" customFormat="1" ht="12.75" customHeight="1" x14ac:dyDescent="0.3">
      <c r="A69" s="140"/>
      <c r="B69" s="141"/>
      <c r="C69" s="142"/>
      <c r="D69" s="142"/>
      <c r="E69" s="161" t="s">
        <v>670</v>
      </c>
      <c r="F69" s="559">
        <v>7.33</v>
      </c>
      <c r="G69" s="560" t="s">
        <v>671</v>
      </c>
      <c r="H69" s="140" t="s">
        <v>1297</v>
      </c>
      <c r="I69" s="393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</row>
    <row r="70" spans="1:69" s="298" customFormat="1" ht="12.75" customHeight="1" x14ac:dyDescent="0.3">
      <c r="B70" s="299"/>
      <c r="C70" s="300"/>
      <c r="D70" s="300"/>
      <c r="E70" s="161" t="s">
        <v>751</v>
      </c>
      <c r="F70" s="197">
        <v>3.6640000000000001</v>
      </c>
      <c r="G70" s="187" t="s">
        <v>752</v>
      </c>
      <c r="H70" s="140" t="s">
        <v>1295</v>
      </c>
      <c r="I70" s="298" t="s">
        <v>1296</v>
      </c>
    </row>
    <row r="71" spans="1:69" s="298" customFormat="1" ht="12.75" customHeight="1" x14ac:dyDescent="0.3">
      <c r="B71" s="299"/>
      <c r="C71" s="300"/>
      <c r="D71" s="300"/>
      <c r="E71" s="161" t="s">
        <v>714</v>
      </c>
      <c r="F71" s="143">
        <v>36</v>
      </c>
      <c r="G71" s="561" t="s">
        <v>715</v>
      </c>
      <c r="H71" s="140" t="s">
        <v>1297</v>
      </c>
    </row>
    <row r="72" spans="1:69" s="298" customFormat="1" ht="12.75" customHeight="1" x14ac:dyDescent="0.3">
      <c r="B72" s="299"/>
      <c r="C72" s="300"/>
      <c r="D72" s="300"/>
      <c r="E72" s="161" t="s">
        <v>720</v>
      </c>
      <c r="F72" s="143">
        <v>5.883</v>
      </c>
      <c r="G72" s="561" t="s">
        <v>717</v>
      </c>
      <c r="H72" s="140" t="s">
        <v>1297</v>
      </c>
      <c r="I72" s="393"/>
    </row>
    <row r="73" spans="1:69" s="137" customFormat="1" ht="12.75" customHeight="1" x14ac:dyDescent="0.25">
      <c r="A73" s="437"/>
      <c r="B73" s="437"/>
      <c r="C73" s="438"/>
      <c r="D73" s="438"/>
      <c r="E73" s="606"/>
      <c r="F73" s="607"/>
      <c r="H73" s="608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09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09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09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</row>
    <row r="74" spans="1:69" s="268" customFormat="1" ht="12.75" customHeight="1" x14ac:dyDescent="0.3">
      <c r="A74" s="266"/>
      <c r="B74" s="266"/>
      <c r="C74" s="267"/>
      <c r="D74" s="267"/>
    </row>
    <row r="75" spans="1:69" ht="12.75" customHeight="1" x14ac:dyDescent="0.3">
      <c r="A75" s="8" t="s">
        <v>747</v>
      </c>
      <c r="B75" s="8"/>
      <c r="C75" s="92"/>
      <c r="D75" s="92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</row>
    <row r="76" spans="1:69" s="85" customFormat="1" ht="12.75" customHeight="1" x14ac:dyDescent="0.3">
      <c r="A76" s="48"/>
      <c r="B76" s="41"/>
      <c r="C76" s="99"/>
      <c r="D76" s="99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</row>
    <row r="77" spans="1:69" s="85" customFormat="1" ht="12.75" customHeight="1" x14ac:dyDescent="0.3">
      <c r="B77" s="86"/>
      <c r="C77" s="103"/>
      <c r="D77" s="103"/>
    </row>
    <row r="78" spans="1:69" s="85" customFormat="1" ht="12.75" customHeight="1" x14ac:dyDescent="0.3">
      <c r="B78" s="86" t="s">
        <v>1278</v>
      </c>
      <c r="C78" s="103"/>
      <c r="D78" s="103"/>
    </row>
    <row r="79" spans="1:69" s="85" customFormat="1" ht="12.75" customHeight="1" x14ac:dyDescent="0.3">
      <c r="B79" s="86"/>
      <c r="C79" s="103"/>
      <c r="D79" s="103"/>
      <c r="E79" s="227" t="s">
        <v>1231</v>
      </c>
      <c r="F79" s="228" t="s">
        <v>1274</v>
      </c>
      <c r="G79" s="660" t="s">
        <v>1275</v>
      </c>
      <c r="H79" s="661" t="s">
        <v>1276</v>
      </c>
      <c r="I79" s="660" t="s">
        <v>1277</v>
      </c>
      <c r="J79" s="632" t="s">
        <v>1232</v>
      </c>
      <c r="K79" s="657" t="s">
        <v>1230</v>
      </c>
      <c r="L79" s="227" t="s">
        <v>1307</v>
      </c>
      <c r="M79" s="631"/>
      <c r="N79" s="631"/>
      <c r="O79" s="631"/>
    </row>
    <row r="80" spans="1:69" s="298" customFormat="1" ht="12.75" customHeight="1" x14ac:dyDescent="0.3">
      <c r="B80" s="299"/>
      <c r="C80" s="300"/>
      <c r="D80" s="300"/>
      <c r="E80" s="655" t="s">
        <v>195</v>
      </c>
      <c r="F80" s="663" t="s">
        <v>443</v>
      </c>
      <c r="G80" s="662">
        <v>37.536481837883969</v>
      </c>
      <c r="H80" s="662">
        <v>47.643398508438118</v>
      </c>
      <c r="I80" s="662">
        <v>101.46496590667805</v>
      </c>
      <c r="J80" s="656" t="s">
        <v>666</v>
      </c>
      <c r="K80" s="658" t="s">
        <v>1273</v>
      </c>
      <c r="L80" s="85" t="s">
        <v>1306</v>
      </c>
    </row>
    <row r="81" spans="2:12" s="298" customFormat="1" ht="12.75" customHeight="1" x14ac:dyDescent="0.3">
      <c r="B81" s="299"/>
      <c r="C81" s="300"/>
      <c r="D81" s="300"/>
      <c r="E81" s="655" t="s">
        <v>197</v>
      </c>
      <c r="F81" s="663" t="s">
        <v>445</v>
      </c>
      <c r="G81" s="662">
        <v>73.013109219785875</v>
      </c>
      <c r="H81" s="662">
        <v>137.04256142417401</v>
      </c>
      <c r="I81" s="662">
        <v>242.58952675263231</v>
      </c>
      <c r="J81" s="656" t="s">
        <v>666</v>
      </c>
      <c r="K81" s="658" t="s">
        <v>1273</v>
      </c>
      <c r="L81" s="675" t="s">
        <v>1305</v>
      </c>
    </row>
    <row r="82" spans="2:12" s="298" customFormat="1" ht="12.75" customHeight="1" x14ac:dyDescent="0.3">
      <c r="B82" s="299"/>
      <c r="C82" s="300"/>
      <c r="D82" s="300"/>
      <c r="E82" s="655" t="s">
        <v>198</v>
      </c>
      <c r="F82" s="663" t="s">
        <v>157</v>
      </c>
      <c r="G82" s="662">
        <v>96.963634038735023</v>
      </c>
      <c r="H82" s="662">
        <v>117.03204266678401</v>
      </c>
      <c r="I82" s="662">
        <v>185.34405502857618</v>
      </c>
      <c r="J82" s="656" t="s">
        <v>666</v>
      </c>
      <c r="K82" s="658" t="s">
        <v>1273</v>
      </c>
      <c r="L82" s="298" t="s">
        <v>1308</v>
      </c>
    </row>
    <row r="83" spans="2:12" s="298" customFormat="1" ht="12.75" customHeight="1" x14ac:dyDescent="0.3">
      <c r="B83" s="299"/>
      <c r="C83" s="300"/>
      <c r="D83" s="300"/>
      <c r="E83" s="655" t="s">
        <v>201</v>
      </c>
      <c r="F83" s="663" t="s">
        <v>146</v>
      </c>
      <c r="G83" s="662">
        <v>36.303357294801259</v>
      </c>
      <c r="H83" s="662">
        <v>43.232634989089334</v>
      </c>
      <c r="I83" s="662">
        <v>86.323267850334418</v>
      </c>
      <c r="J83" s="656" t="s">
        <v>666</v>
      </c>
      <c r="K83" s="658" t="s">
        <v>1273</v>
      </c>
    </row>
    <row r="84" spans="2:12" s="298" customFormat="1" ht="12.75" customHeight="1" x14ac:dyDescent="0.3">
      <c r="B84" s="299"/>
      <c r="C84" s="300"/>
      <c r="D84" s="300"/>
      <c r="E84" s="655" t="s">
        <v>205</v>
      </c>
      <c r="F84" s="663" t="s">
        <v>147</v>
      </c>
      <c r="G84" s="662">
        <v>37.137897786974868</v>
      </c>
      <c r="H84" s="662">
        <v>52.729959405827437</v>
      </c>
      <c r="I84" s="662">
        <v>123.37778092261948</v>
      </c>
      <c r="J84" s="656" t="s">
        <v>666</v>
      </c>
      <c r="K84" s="658" t="s">
        <v>1273</v>
      </c>
    </row>
    <row r="85" spans="2:12" s="298" customFormat="1" ht="12.75" customHeight="1" x14ac:dyDescent="0.3">
      <c r="B85" s="299"/>
      <c r="C85" s="300"/>
      <c r="D85" s="300"/>
      <c r="E85" s="655" t="s">
        <v>208</v>
      </c>
      <c r="F85" s="663" t="s">
        <v>148</v>
      </c>
      <c r="G85" s="662">
        <v>43.59441743278515</v>
      </c>
      <c r="H85" s="662">
        <v>52.450137537564551</v>
      </c>
      <c r="I85" s="662">
        <v>99.296742720553254</v>
      </c>
      <c r="J85" s="656" t="s">
        <v>666</v>
      </c>
      <c r="K85" s="658" t="s">
        <v>1273</v>
      </c>
    </row>
    <row r="86" spans="2:12" s="298" customFormat="1" ht="12.75" customHeight="1" x14ac:dyDescent="0.3">
      <c r="B86" s="299"/>
      <c r="C86" s="300"/>
      <c r="D86" s="300"/>
      <c r="E86" s="655" t="s">
        <v>209</v>
      </c>
      <c r="F86" s="663" t="s">
        <v>453</v>
      </c>
      <c r="G86" s="662">
        <v>32.498890818086593</v>
      </c>
      <c r="H86" s="662">
        <v>43.591977112871788</v>
      </c>
      <c r="I86" s="662">
        <v>130.40400949854396</v>
      </c>
      <c r="J86" s="656" t="s">
        <v>666</v>
      </c>
      <c r="K86" s="658" t="s">
        <v>1273</v>
      </c>
    </row>
    <row r="87" spans="2:12" s="298" customFormat="1" ht="12.75" customHeight="1" x14ac:dyDescent="0.3">
      <c r="B87" s="299"/>
      <c r="C87" s="300"/>
      <c r="D87" s="300"/>
      <c r="E87" s="655" t="s">
        <v>210</v>
      </c>
      <c r="F87" s="663" t="s">
        <v>149</v>
      </c>
      <c r="G87" s="662">
        <v>26.668255505406638</v>
      </c>
      <c r="H87" s="662">
        <v>36.48758883503158</v>
      </c>
      <c r="I87" s="662">
        <v>57.314500445895142</v>
      </c>
      <c r="J87" s="656" t="s">
        <v>666</v>
      </c>
      <c r="K87" s="658" t="s">
        <v>1273</v>
      </c>
    </row>
    <row r="88" spans="2:12" s="298" customFormat="1" ht="12.75" customHeight="1" x14ac:dyDescent="0.3">
      <c r="B88" s="299"/>
      <c r="C88" s="300"/>
      <c r="D88" s="300"/>
      <c r="E88" s="655" t="s">
        <v>212</v>
      </c>
      <c r="F88" s="663" t="s">
        <v>455</v>
      </c>
      <c r="G88" s="662">
        <v>26.386430185264857</v>
      </c>
      <c r="H88" s="662">
        <v>29.13515055967245</v>
      </c>
      <c r="I88" s="662">
        <v>61.529268187753686</v>
      </c>
      <c r="J88" s="656" t="s">
        <v>666</v>
      </c>
      <c r="K88" s="658" t="s">
        <v>1273</v>
      </c>
    </row>
    <row r="89" spans="2:12" s="298" customFormat="1" ht="12.75" customHeight="1" x14ac:dyDescent="0.3">
      <c r="B89" s="299"/>
      <c r="C89" s="300"/>
      <c r="D89" s="300"/>
      <c r="E89" s="655" t="s">
        <v>214</v>
      </c>
      <c r="F89" s="663" t="s">
        <v>457</v>
      </c>
      <c r="G89" s="662">
        <v>44.697999351609553</v>
      </c>
      <c r="H89" s="662">
        <v>53.483481309559274</v>
      </c>
      <c r="I89" s="662">
        <v>125.03964306239742</v>
      </c>
      <c r="J89" s="656" t="s">
        <v>666</v>
      </c>
      <c r="K89" s="658" t="s">
        <v>1273</v>
      </c>
    </row>
    <row r="90" spans="2:12" s="298" customFormat="1" ht="12.75" customHeight="1" x14ac:dyDescent="0.3">
      <c r="B90" s="299"/>
      <c r="C90" s="300"/>
      <c r="D90" s="300"/>
      <c r="E90" s="655" t="s">
        <v>217</v>
      </c>
      <c r="F90" s="663" t="s">
        <v>460</v>
      </c>
      <c r="G90" s="662">
        <v>44.377214113836601</v>
      </c>
      <c r="H90" s="662">
        <v>50.828140956223983</v>
      </c>
      <c r="I90" s="662">
        <v>113.76739477793413</v>
      </c>
      <c r="J90" s="656" t="s">
        <v>666</v>
      </c>
      <c r="K90" s="658" t="s">
        <v>1273</v>
      </c>
    </row>
    <row r="91" spans="2:12" s="298" customFormat="1" ht="12.75" customHeight="1" x14ac:dyDescent="0.3">
      <c r="B91" s="299"/>
      <c r="C91" s="300"/>
      <c r="D91" s="300"/>
      <c r="E91" s="655" t="s">
        <v>677</v>
      </c>
      <c r="F91" s="663" t="s">
        <v>464</v>
      </c>
      <c r="G91" s="662">
        <v>26.63219803678388</v>
      </c>
      <c r="H91" s="662">
        <v>51.698372643825181</v>
      </c>
      <c r="I91" s="662">
        <v>107.34609013731148</v>
      </c>
      <c r="J91" s="656" t="s">
        <v>666</v>
      </c>
      <c r="K91" s="658" t="s">
        <v>1273</v>
      </c>
    </row>
    <row r="92" spans="2:12" s="298" customFormat="1" ht="12.75" customHeight="1" x14ac:dyDescent="0.3">
      <c r="B92" s="299"/>
      <c r="C92" s="300"/>
      <c r="D92" s="300"/>
      <c r="E92" s="655" t="s">
        <v>226</v>
      </c>
      <c r="F92" s="663" t="s">
        <v>151</v>
      </c>
      <c r="G92" s="662">
        <v>40.12868125387498</v>
      </c>
      <c r="H92" s="662">
        <v>59.440139425326443</v>
      </c>
      <c r="I92" s="662">
        <v>80.446383385916207</v>
      </c>
      <c r="J92" s="656" t="s">
        <v>666</v>
      </c>
      <c r="K92" s="658" t="s">
        <v>1273</v>
      </c>
    </row>
    <row r="93" spans="2:12" s="298" customFormat="1" ht="12.75" customHeight="1" x14ac:dyDescent="0.3">
      <c r="B93" s="299"/>
      <c r="C93" s="300"/>
      <c r="D93" s="300"/>
      <c r="E93" s="655" t="s">
        <v>678</v>
      </c>
      <c r="F93" s="663" t="s">
        <v>150</v>
      </c>
      <c r="G93" s="662">
        <v>20.167204834256648</v>
      </c>
      <c r="H93" s="662">
        <v>32.776865561344039</v>
      </c>
      <c r="I93" s="662">
        <v>76.444890326186922</v>
      </c>
      <c r="J93" s="656" t="s">
        <v>666</v>
      </c>
      <c r="K93" s="658" t="s">
        <v>1273</v>
      </c>
    </row>
    <row r="94" spans="2:12" s="298" customFormat="1" ht="12.75" customHeight="1" x14ac:dyDescent="0.3">
      <c r="B94" s="299"/>
      <c r="C94" s="300"/>
      <c r="D94" s="300"/>
      <c r="E94" s="655" t="s">
        <v>229</v>
      </c>
      <c r="F94" s="663" t="s">
        <v>470</v>
      </c>
      <c r="G94" s="662">
        <v>40.315395756645628</v>
      </c>
      <c r="H94" s="662">
        <v>49.839046650659057</v>
      </c>
      <c r="I94" s="662">
        <v>155.73200406728202</v>
      </c>
      <c r="J94" s="656" t="s">
        <v>666</v>
      </c>
      <c r="K94" s="658" t="s">
        <v>1273</v>
      </c>
    </row>
    <row r="95" spans="2:12" s="298" customFormat="1" ht="12.75" customHeight="1" x14ac:dyDescent="0.3">
      <c r="B95" s="299"/>
      <c r="C95" s="300"/>
      <c r="D95" s="300"/>
      <c r="E95" s="655" t="s">
        <v>234</v>
      </c>
      <c r="F95" s="663" t="s">
        <v>475</v>
      </c>
      <c r="G95" s="662">
        <v>82.080044205367031</v>
      </c>
      <c r="H95" s="662">
        <v>105.9270165712351</v>
      </c>
      <c r="I95" s="662">
        <v>163.09539443178727</v>
      </c>
      <c r="J95" s="656" t="s">
        <v>666</v>
      </c>
      <c r="K95" s="658" t="s">
        <v>1273</v>
      </c>
    </row>
    <row r="96" spans="2:12" s="298" customFormat="1" ht="12.75" customHeight="1" x14ac:dyDescent="0.3">
      <c r="B96" s="299"/>
      <c r="C96" s="300"/>
      <c r="D96" s="300"/>
      <c r="E96" s="655" t="s">
        <v>235</v>
      </c>
      <c r="F96" s="663" t="s">
        <v>152</v>
      </c>
      <c r="G96" s="662">
        <v>85.128956858084493</v>
      </c>
      <c r="H96" s="662">
        <v>101.32988289344722</v>
      </c>
      <c r="I96" s="662">
        <v>136.08812677682386</v>
      </c>
      <c r="J96" s="656" t="s">
        <v>666</v>
      </c>
      <c r="K96" s="658" t="s">
        <v>1273</v>
      </c>
    </row>
    <row r="97" spans="2:11" s="298" customFormat="1" ht="12.75" customHeight="1" x14ac:dyDescent="0.3">
      <c r="B97" s="299"/>
      <c r="C97" s="300"/>
      <c r="D97" s="300"/>
      <c r="E97" s="655" t="s">
        <v>238</v>
      </c>
      <c r="F97" s="663" t="s">
        <v>183</v>
      </c>
      <c r="G97" s="662">
        <v>44.498822147560723</v>
      </c>
      <c r="H97" s="662">
        <v>58.799532834289685</v>
      </c>
      <c r="I97" s="662">
        <v>105.10085511535532</v>
      </c>
      <c r="J97" s="656" t="s">
        <v>666</v>
      </c>
      <c r="K97" s="658" t="s">
        <v>1273</v>
      </c>
    </row>
    <row r="98" spans="2:11" s="298" customFormat="1" ht="12.75" customHeight="1" x14ac:dyDescent="0.3">
      <c r="B98" s="299"/>
      <c r="C98" s="300"/>
      <c r="D98" s="300"/>
      <c r="E98" s="655" t="s">
        <v>239</v>
      </c>
      <c r="F98" s="663" t="s">
        <v>478</v>
      </c>
      <c r="G98" s="662">
        <v>54.813023520311518</v>
      </c>
      <c r="H98" s="662">
        <v>64.738019533011894</v>
      </c>
      <c r="I98" s="662">
        <v>146.93260390993106</v>
      </c>
      <c r="J98" s="656" t="s">
        <v>666</v>
      </c>
      <c r="K98" s="658" t="s">
        <v>1273</v>
      </c>
    </row>
    <row r="99" spans="2:11" s="298" customFormat="1" ht="12.75" customHeight="1" x14ac:dyDescent="0.3">
      <c r="B99" s="299"/>
      <c r="C99" s="300"/>
      <c r="D99" s="300"/>
      <c r="E99" s="655" t="s">
        <v>240</v>
      </c>
      <c r="F99" s="663" t="s">
        <v>154</v>
      </c>
      <c r="G99" s="662">
        <v>30.634042880093372</v>
      </c>
      <c r="H99" s="662">
        <v>40.31009553857934</v>
      </c>
      <c r="I99" s="662">
        <v>85.571949611256386</v>
      </c>
      <c r="J99" s="656" t="s">
        <v>666</v>
      </c>
      <c r="K99" s="658" t="s">
        <v>1273</v>
      </c>
    </row>
    <row r="100" spans="2:11" s="298" customFormat="1" ht="12.75" customHeight="1" x14ac:dyDescent="0.3">
      <c r="B100" s="299"/>
      <c r="C100" s="300"/>
      <c r="D100" s="300"/>
      <c r="E100" s="655" t="s">
        <v>243</v>
      </c>
      <c r="F100" s="663" t="s">
        <v>155</v>
      </c>
      <c r="G100" s="662">
        <v>32.414537974761927</v>
      </c>
      <c r="H100" s="662">
        <v>47.735048649617752</v>
      </c>
      <c r="I100" s="662">
        <v>97.030290484017144</v>
      </c>
      <c r="J100" s="656" t="s">
        <v>666</v>
      </c>
      <c r="K100" s="658" t="s">
        <v>1273</v>
      </c>
    </row>
    <row r="101" spans="2:11" s="298" customFormat="1" ht="12.75" customHeight="1" x14ac:dyDescent="0.3">
      <c r="B101" s="299"/>
      <c r="C101" s="300"/>
      <c r="D101" s="300"/>
      <c r="E101" s="655" t="s">
        <v>679</v>
      </c>
      <c r="F101" s="663" t="s">
        <v>485</v>
      </c>
      <c r="G101" s="662">
        <v>31.702035246320136</v>
      </c>
      <c r="H101" s="662">
        <v>35.490140947679954</v>
      </c>
      <c r="I101" s="662">
        <v>55.339677214063748</v>
      </c>
      <c r="J101" s="656" t="s">
        <v>666</v>
      </c>
      <c r="K101" s="658" t="s">
        <v>1273</v>
      </c>
    </row>
    <row r="102" spans="2:11" s="298" customFormat="1" ht="12.75" customHeight="1" x14ac:dyDescent="0.3">
      <c r="B102" s="299"/>
      <c r="C102" s="300"/>
      <c r="D102" s="300"/>
      <c r="E102" s="655" t="s">
        <v>250</v>
      </c>
      <c r="F102" s="663" t="s">
        <v>486</v>
      </c>
      <c r="G102" s="662">
        <v>37.44201418650313</v>
      </c>
      <c r="H102" s="662">
        <v>45.020933410589386</v>
      </c>
      <c r="I102" s="662">
        <v>107.65154770121678</v>
      </c>
      <c r="J102" s="656" t="s">
        <v>666</v>
      </c>
      <c r="K102" s="658" t="s">
        <v>1273</v>
      </c>
    </row>
    <row r="103" spans="2:11" s="298" customFormat="1" ht="12.75" customHeight="1" x14ac:dyDescent="0.3">
      <c r="B103" s="299"/>
      <c r="C103" s="300"/>
      <c r="D103" s="300"/>
      <c r="E103" s="655" t="s">
        <v>251</v>
      </c>
      <c r="F103" s="663" t="s">
        <v>487</v>
      </c>
      <c r="G103" s="662">
        <v>41.220960387175573</v>
      </c>
      <c r="H103" s="662">
        <v>51.843532308110198</v>
      </c>
      <c r="I103" s="662">
        <v>109.48214393984485</v>
      </c>
      <c r="J103" s="656" t="s">
        <v>666</v>
      </c>
      <c r="K103" s="658" t="s">
        <v>1273</v>
      </c>
    </row>
    <row r="104" spans="2:11" s="298" customFormat="1" ht="12.75" customHeight="1" x14ac:dyDescent="0.3">
      <c r="B104" s="299"/>
      <c r="C104" s="300"/>
      <c r="D104" s="300"/>
      <c r="E104" s="655" t="s">
        <v>980</v>
      </c>
      <c r="F104" s="663" t="s">
        <v>482</v>
      </c>
      <c r="G104" s="662">
        <v>117.08109764553687</v>
      </c>
      <c r="H104" s="662">
        <v>168.7672297461354</v>
      </c>
      <c r="I104" s="662">
        <v>239.78629726973276</v>
      </c>
      <c r="J104" s="656" t="s">
        <v>666</v>
      </c>
      <c r="K104" s="658" t="s">
        <v>1273</v>
      </c>
    </row>
    <row r="105" spans="2:11" s="298" customFormat="1" ht="12.75" customHeight="1" x14ac:dyDescent="0.3">
      <c r="B105" s="299"/>
      <c r="C105" s="300"/>
      <c r="D105" s="300"/>
      <c r="E105" s="655" t="s">
        <v>255</v>
      </c>
      <c r="F105" s="663" t="s">
        <v>156</v>
      </c>
      <c r="G105" s="662">
        <v>17.104512950906795</v>
      </c>
      <c r="H105" s="662">
        <v>18.908535894388208</v>
      </c>
      <c r="I105" s="662">
        <v>42.578034723403363</v>
      </c>
      <c r="J105" s="656" t="s">
        <v>666</v>
      </c>
      <c r="K105" s="658" t="s">
        <v>1273</v>
      </c>
    </row>
    <row r="106" spans="2:11" s="298" customFormat="1" ht="12.75" customHeight="1" x14ac:dyDescent="0.3">
      <c r="B106" s="299"/>
      <c r="C106" s="300"/>
      <c r="D106" s="300"/>
      <c r="E106" s="655" t="s">
        <v>259</v>
      </c>
      <c r="F106" s="663" t="s">
        <v>158</v>
      </c>
      <c r="G106" s="662">
        <v>39.309325386385602</v>
      </c>
      <c r="H106" s="662">
        <v>53.765925700989179</v>
      </c>
      <c r="I106" s="662">
        <v>102.29854431542577</v>
      </c>
      <c r="J106" s="656" t="s">
        <v>666</v>
      </c>
      <c r="K106" s="658" t="s">
        <v>1273</v>
      </c>
    </row>
    <row r="107" spans="2:11" s="298" customFormat="1" ht="12.75" customHeight="1" x14ac:dyDescent="0.3">
      <c r="B107" s="299"/>
      <c r="C107" s="300"/>
      <c r="D107" s="300"/>
      <c r="E107" s="655" t="s">
        <v>260</v>
      </c>
      <c r="F107" s="663" t="s">
        <v>159</v>
      </c>
      <c r="G107" s="662">
        <v>47.822236782697239</v>
      </c>
      <c r="H107" s="662">
        <v>60.947277688666894</v>
      </c>
      <c r="I107" s="662">
        <v>108.06121157464315</v>
      </c>
      <c r="J107" s="656" t="s">
        <v>666</v>
      </c>
      <c r="K107" s="658" t="s">
        <v>1273</v>
      </c>
    </row>
    <row r="108" spans="2:11" s="298" customFormat="1" ht="12.75" customHeight="1" x14ac:dyDescent="0.3">
      <c r="B108" s="299"/>
      <c r="C108" s="300"/>
      <c r="D108" s="300"/>
      <c r="E108" s="655" t="s">
        <v>262</v>
      </c>
      <c r="F108" s="663" t="s">
        <v>162</v>
      </c>
      <c r="G108" s="662">
        <v>24.609782760272218</v>
      </c>
      <c r="H108" s="662">
        <v>36.944016609837163</v>
      </c>
      <c r="I108" s="662">
        <v>57.519069125177978</v>
      </c>
      <c r="J108" s="656" t="s">
        <v>666</v>
      </c>
      <c r="K108" s="658" t="s">
        <v>1273</v>
      </c>
    </row>
    <row r="109" spans="2:11" s="298" customFormat="1" ht="12.75" customHeight="1" x14ac:dyDescent="0.3">
      <c r="B109" s="299"/>
      <c r="C109" s="300"/>
      <c r="D109" s="300"/>
      <c r="E109" s="655" t="s">
        <v>271</v>
      </c>
      <c r="F109" s="663" t="s">
        <v>503</v>
      </c>
      <c r="G109" s="662">
        <v>29.108059492893535</v>
      </c>
      <c r="H109" s="662">
        <v>43.254474532999239</v>
      </c>
      <c r="I109" s="662">
        <v>105.93807280075106</v>
      </c>
      <c r="J109" s="656" t="s">
        <v>666</v>
      </c>
      <c r="K109" s="658" t="s">
        <v>1273</v>
      </c>
    </row>
    <row r="110" spans="2:11" s="298" customFormat="1" ht="12.75" customHeight="1" x14ac:dyDescent="0.3">
      <c r="B110" s="299"/>
      <c r="C110" s="300"/>
      <c r="D110" s="300"/>
      <c r="E110" s="655" t="s">
        <v>275</v>
      </c>
      <c r="F110" s="663" t="s">
        <v>160</v>
      </c>
      <c r="G110" s="662">
        <v>61.020163003348955</v>
      </c>
      <c r="H110" s="662">
        <v>76.164255279522521</v>
      </c>
      <c r="I110" s="662">
        <v>126.00840881702983</v>
      </c>
      <c r="J110" s="656" t="s">
        <v>666</v>
      </c>
      <c r="K110" s="658" t="s">
        <v>1273</v>
      </c>
    </row>
    <row r="111" spans="2:11" s="298" customFormat="1" ht="12.75" customHeight="1" x14ac:dyDescent="0.3">
      <c r="B111" s="299"/>
      <c r="C111" s="300"/>
      <c r="D111" s="300"/>
      <c r="E111" s="655" t="s">
        <v>277</v>
      </c>
      <c r="F111" s="663" t="s">
        <v>508</v>
      </c>
      <c r="G111" s="662">
        <v>57.177079636926145</v>
      </c>
      <c r="H111" s="662">
        <v>87.596442598352084</v>
      </c>
      <c r="I111" s="662">
        <v>143.41704048966386</v>
      </c>
      <c r="J111" s="656" t="s">
        <v>666</v>
      </c>
      <c r="K111" s="658" t="s">
        <v>1273</v>
      </c>
    </row>
    <row r="112" spans="2:11" s="298" customFormat="1" ht="12.75" customHeight="1" x14ac:dyDescent="0.3">
      <c r="B112" s="299"/>
      <c r="C112" s="300"/>
      <c r="D112" s="300"/>
      <c r="E112" s="655" t="s">
        <v>278</v>
      </c>
      <c r="F112" s="663" t="s">
        <v>509</v>
      </c>
      <c r="G112" s="662">
        <v>31.125509204339245</v>
      </c>
      <c r="H112" s="662">
        <v>44.683418413003402</v>
      </c>
      <c r="I112" s="662">
        <v>93.436664064891374</v>
      </c>
      <c r="J112" s="656" t="s">
        <v>666</v>
      </c>
      <c r="K112" s="658" t="s">
        <v>1273</v>
      </c>
    </row>
    <row r="113" spans="2:11" s="298" customFormat="1" ht="12.75" customHeight="1" x14ac:dyDescent="0.3">
      <c r="B113" s="299"/>
      <c r="C113" s="300"/>
      <c r="D113" s="300"/>
      <c r="E113" s="655" t="s">
        <v>279</v>
      </c>
      <c r="F113" s="663" t="s">
        <v>510</v>
      </c>
      <c r="G113" s="662">
        <v>24.154345450285721</v>
      </c>
      <c r="H113" s="662">
        <v>30.279164131540799</v>
      </c>
      <c r="I113" s="662">
        <v>45.466730974468888</v>
      </c>
      <c r="J113" s="656" t="s">
        <v>666</v>
      </c>
      <c r="K113" s="658" t="s">
        <v>1273</v>
      </c>
    </row>
    <row r="114" spans="2:11" s="298" customFormat="1" ht="12.75" customHeight="1" x14ac:dyDescent="0.3">
      <c r="B114" s="299"/>
      <c r="C114" s="300"/>
      <c r="D114" s="300"/>
      <c r="E114" s="655" t="s">
        <v>281</v>
      </c>
      <c r="F114" s="663" t="s">
        <v>512</v>
      </c>
      <c r="G114" s="662">
        <v>29.786203624456228</v>
      </c>
      <c r="H114" s="662">
        <v>33.801350863232067</v>
      </c>
      <c r="I114" s="662">
        <v>63.520354849796689</v>
      </c>
      <c r="J114" s="656" t="s">
        <v>666</v>
      </c>
      <c r="K114" s="658" t="s">
        <v>1273</v>
      </c>
    </row>
    <row r="115" spans="2:11" s="298" customFormat="1" ht="12.75" customHeight="1" x14ac:dyDescent="0.3">
      <c r="B115" s="299"/>
      <c r="C115" s="300"/>
      <c r="D115" s="300"/>
      <c r="E115" s="655" t="s">
        <v>286</v>
      </c>
      <c r="F115" s="663" t="s">
        <v>517</v>
      </c>
      <c r="G115" s="662">
        <v>37.240867596184835</v>
      </c>
      <c r="H115" s="662">
        <v>56.50457947326791</v>
      </c>
      <c r="I115" s="662">
        <v>98.754577882130107</v>
      </c>
      <c r="J115" s="656" t="s">
        <v>666</v>
      </c>
      <c r="K115" s="658" t="s">
        <v>1273</v>
      </c>
    </row>
    <row r="116" spans="2:11" s="298" customFormat="1" ht="12.75" customHeight="1" x14ac:dyDescent="0.3">
      <c r="B116" s="299"/>
      <c r="C116" s="300"/>
      <c r="D116" s="300"/>
      <c r="E116" s="655" t="s">
        <v>296</v>
      </c>
      <c r="F116" s="663" t="s">
        <v>527</v>
      </c>
      <c r="G116" s="662">
        <v>36.388766509769425</v>
      </c>
      <c r="H116" s="662">
        <v>45.871215143029779</v>
      </c>
      <c r="I116" s="662">
        <v>121.07106321511954</v>
      </c>
      <c r="J116" s="656" t="s">
        <v>666</v>
      </c>
      <c r="K116" s="658" t="s">
        <v>1273</v>
      </c>
    </row>
    <row r="117" spans="2:11" s="298" customFormat="1" ht="12.75" customHeight="1" x14ac:dyDescent="0.3">
      <c r="B117" s="299"/>
      <c r="C117" s="300"/>
      <c r="D117" s="300"/>
      <c r="E117" s="655" t="s">
        <v>298</v>
      </c>
      <c r="F117" s="663" t="s">
        <v>164</v>
      </c>
      <c r="G117" s="662">
        <v>38.29467939972713</v>
      </c>
      <c r="H117" s="662">
        <v>49.558847449789845</v>
      </c>
      <c r="I117" s="662">
        <v>97.537314517584306</v>
      </c>
      <c r="J117" s="656" t="s">
        <v>666</v>
      </c>
      <c r="K117" s="658" t="s">
        <v>1273</v>
      </c>
    </row>
    <row r="118" spans="2:11" s="298" customFormat="1" ht="12.75" customHeight="1" x14ac:dyDescent="0.3">
      <c r="B118" s="299"/>
      <c r="C118" s="300"/>
      <c r="D118" s="300"/>
      <c r="E118" s="655" t="s">
        <v>299</v>
      </c>
      <c r="F118" s="663" t="s">
        <v>163</v>
      </c>
      <c r="G118" s="662">
        <v>65.499914989624216</v>
      </c>
      <c r="H118" s="662">
        <v>88.238507226917577</v>
      </c>
      <c r="I118" s="662">
        <v>504.13986385853343</v>
      </c>
      <c r="J118" s="656" t="s">
        <v>666</v>
      </c>
      <c r="K118" s="658" t="s">
        <v>1273</v>
      </c>
    </row>
    <row r="119" spans="2:11" s="298" customFormat="1" ht="12.75" customHeight="1" x14ac:dyDescent="0.3">
      <c r="B119" s="299"/>
      <c r="C119" s="300"/>
      <c r="D119" s="300"/>
      <c r="E119" s="655" t="s">
        <v>680</v>
      </c>
      <c r="F119" s="663" t="s">
        <v>166</v>
      </c>
      <c r="G119" s="662">
        <v>76.743493915391952</v>
      </c>
      <c r="H119" s="662">
        <v>98.479422876975164</v>
      </c>
      <c r="I119" s="662">
        <v>141.1547277725426</v>
      </c>
      <c r="J119" s="656" t="s">
        <v>666</v>
      </c>
      <c r="K119" s="658" t="s">
        <v>1273</v>
      </c>
    </row>
    <row r="120" spans="2:11" s="298" customFormat="1" ht="12.75" customHeight="1" x14ac:dyDescent="0.3">
      <c r="B120" s="299"/>
      <c r="C120" s="300"/>
      <c r="D120" s="300"/>
      <c r="E120" s="655" t="s">
        <v>301</v>
      </c>
      <c r="F120" s="663" t="s">
        <v>165</v>
      </c>
      <c r="G120" s="662">
        <v>71.664379038708432</v>
      </c>
      <c r="H120" s="662">
        <v>81.254209883608652</v>
      </c>
      <c r="I120" s="662">
        <v>112.81112488211431</v>
      </c>
      <c r="J120" s="656" t="s">
        <v>666</v>
      </c>
      <c r="K120" s="658" t="s">
        <v>1273</v>
      </c>
    </row>
    <row r="121" spans="2:11" s="298" customFormat="1" ht="12.75" customHeight="1" x14ac:dyDescent="0.3">
      <c r="B121" s="299"/>
      <c r="C121" s="300"/>
      <c r="D121" s="300"/>
      <c r="E121" s="655" t="s">
        <v>305</v>
      </c>
      <c r="F121" s="663" t="s">
        <v>167</v>
      </c>
      <c r="G121" s="662">
        <v>30.115865180651998</v>
      </c>
      <c r="H121" s="662">
        <v>35.153537365495794</v>
      </c>
      <c r="I121" s="662">
        <v>85.01389897406527</v>
      </c>
      <c r="J121" s="656" t="s">
        <v>666</v>
      </c>
      <c r="K121" s="658" t="s">
        <v>1273</v>
      </c>
    </row>
    <row r="122" spans="2:11" s="298" customFormat="1" ht="12.75" customHeight="1" x14ac:dyDescent="0.3">
      <c r="B122" s="299"/>
      <c r="C122" s="300"/>
      <c r="D122" s="300"/>
      <c r="E122" s="655" t="s">
        <v>307</v>
      </c>
      <c r="F122" s="663" t="s">
        <v>533</v>
      </c>
      <c r="G122" s="662">
        <v>33.847353404873864</v>
      </c>
      <c r="H122" s="662">
        <v>44.443684724404442</v>
      </c>
      <c r="I122" s="662">
        <v>129.35203384738111</v>
      </c>
      <c r="J122" s="656" t="s">
        <v>666</v>
      </c>
      <c r="K122" s="658" t="s">
        <v>1273</v>
      </c>
    </row>
    <row r="123" spans="2:11" s="298" customFormat="1" ht="12.75" customHeight="1" x14ac:dyDescent="0.3">
      <c r="B123" s="299"/>
      <c r="C123" s="300"/>
      <c r="D123" s="300"/>
      <c r="E123" s="655" t="s">
        <v>309</v>
      </c>
      <c r="F123" s="663" t="s">
        <v>535</v>
      </c>
      <c r="G123" s="662">
        <v>31.532444101629476</v>
      </c>
      <c r="H123" s="662">
        <v>36.599268619287095</v>
      </c>
      <c r="I123" s="662">
        <v>89.638017309790442</v>
      </c>
      <c r="J123" s="656" t="s">
        <v>666</v>
      </c>
      <c r="K123" s="658" t="s">
        <v>1273</v>
      </c>
    </row>
    <row r="124" spans="2:11" s="298" customFormat="1" ht="12.75" customHeight="1" x14ac:dyDescent="0.3">
      <c r="B124" s="299"/>
      <c r="C124" s="300"/>
      <c r="D124" s="300"/>
      <c r="E124" s="655" t="s">
        <v>310</v>
      </c>
      <c r="F124" s="663" t="s">
        <v>169</v>
      </c>
      <c r="G124" s="662">
        <v>44.638073443651109</v>
      </c>
      <c r="H124" s="662">
        <v>55.937732387654712</v>
      </c>
      <c r="I124" s="662">
        <v>102.39830870160739</v>
      </c>
      <c r="J124" s="656" t="s">
        <v>666</v>
      </c>
      <c r="K124" s="658" t="s">
        <v>1273</v>
      </c>
    </row>
    <row r="125" spans="2:11" s="298" customFormat="1" ht="12.75" customHeight="1" x14ac:dyDescent="0.3">
      <c r="B125" s="299"/>
      <c r="C125" s="300"/>
      <c r="D125" s="300"/>
      <c r="E125" s="655" t="s">
        <v>315</v>
      </c>
      <c r="F125" s="663" t="s">
        <v>168</v>
      </c>
      <c r="G125" s="662">
        <v>32.173918752988207</v>
      </c>
      <c r="H125" s="662">
        <v>39.894423111690656</v>
      </c>
      <c r="I125" s="662">
        <v>84.976267198916858</v>
      </c>
      <c r="J125" s="656" t="s">
        <v>666</v>
      </c>
      <c r="K125" s="658" t="s">
        <v>1273</v>
      </c>
    </row>
    <row r="126" spans="2:11" s="298" customFormat="1" ht="12.75" customHeight="1" x14ac:dyDescent="0.3">
      <c r="B126" s="299"/>
      <c r="C126" s="300"/>
      <c r="D126" s="300"/>
      <c r="E126" s="655" t="s">
        <v>316</v>
      </c>
      <c r="F126" s="663" t="s">
        <v>540</v>
      </c>
      <c r="G126" s="662">
        <v>38.833079384022142</v>
      </c>
      <c r="H126" s="662">
        <v>54.29918908888974</v>
      </c>
      <c r="I126" s="662">
        <v>218.82216362800619</v>
      </c>
      <c r="J126" s="656" t="s">
        <v>666</v>
      </c>
      <c r="K126" s="658" t="s">
        <v>1273</v>
      </c>
    </row>
    <row r="127" spans="2:11" s="298" customFormat="1" ht="12.75" customHeight="1" x14ac:dyDescent="0.3">
      <c r="B127" s="299"/>
      <c r="C127" s="300"/>
      <c r="D127" s="300"/>
      <c r="E127" s="655" t="s">
        <v>318</v>
      </c>
      <c r="F127" s="663" t="s">
        <v>542</v>
      </c>
      <c r="G127" s="662">
        <v>42.398309020617916</v>
      </c>
      <c r="H127" s="662">
        <v>51.369076808517178</v>
      </c>
      <c r="I127" s="662">
        <v>102.53051344013869</v>
      </c>
      <c r="J127" s="656" t="s">
        <v>666</v>
      </c>
      <c r="K127" s="658" t="s">
        <v>1273</v>
      </c>
    </row>
    <row r="128" spans="2:11" s="298" customFormat="1" ht="12.75" customHeight="1" x14ac:dyDescent="0.3">
      <c r="B128" s="299"/>
      <c r="C128" s="300"/>
      <c r="D128" s="300"/>
      <c r="E128" s="655" t="s">
        <v>322</v>
      </c>
      <c r="F128" s="663" t="s">
        <v>170</v>
      </c>
      <c r="G128" s="662">
        <v>47.378558175408713</v>
      </c>
      <c r="H128" s="662">
        <v>63.503963865925428</v>
      </c>
      <c r="I128" s="662">
        <v>118.51249365189895</v>
      </c>
      <c r="J128" s="656" t="s">
        <v>666</v>
      </c>
      <c r="K128" s="658" t="s">
        <v>1273</v>
      </c>
    </row>
    <row r="129" spans="2:11" s="298" customFormat="1" ht="12.75" customHeight="1" x14ac:dyDescent="0.3">
      <c r="B129" s="299"/>
      <c r="C129" s="300"/>
      <c r="D129" s="300"/>
      <c r="E129" s="655" t="s">
        <v>324</v>
      </c>
      <c r="F129" s="663" t="s">
        <v>547</v>
      </c>
      <c r="G129" s="662">
        <v>43.924217487144432</v>
      </c>
      <c r="H129" s="662">
        <v>56.247842762204463</v>
      </c>
      <c r="I129" s="662">
        <v>141.45403806967335</v>
      </c>
      <c r="J129" s="656" t="s">
        <v>666</v>
      </c>
      <c r="K129" s="658" t="s">
        <v>1273</v>
      </c>
    </row>
    <row r="130" spans="2:11" s="298" customFormat="1" ht="12.75" customHeight="1" x14ac:dyDescent="0.3">
      <c r="B130" s="299"/>
      <c r="C130" s="300"/>
      <c r="D130" s="300"/>
      <c r="E130" s="655" t="s">
        <v>329</v>
      </c>
      <c r="F130" s="663" t="s">
        <v>172</v>
      </c>
      <c r="G130" s="662">
        <v>57.261897523802503</v>
      </c>
      <c r="H130" s="662">
        <v>74.376041639744685</v>
      </c>
      <c r="I130" s="662">
        <v>118.29867397447994</v>
      </c>
      <c r="J130" s="656" t="s">
        <v>666</v>
      </c>
      <c r="K130" s="658" t="s">
        <v>1273</v>
      </c>
    </row>
    <row r="131" spans="2:11" s="298" customFormat="1" ht="12.75" customHeight="1" x14ac:dyDescent="0.3">
      <c r="B131" s="299"/>
      <c r="C131" s="300"/>
      <c r="D131" s="300"/>
      <c r="E131" s="655" t="s">
        <v>335</v>
      </c>
      <c r="F131" s="663" t="s">
        <v>557</v>
      </c>
      <c r="G131" s="662">
        <v>67.157303028373249</v>
      </c>
      <c r="H131" s="662">
        <v>85.319167452090781</v>
      </c>
      <c r="I131" s="662">
        <v>124.13946035972741</v>
      </c>
      <c r="J131" s="656" t="s">
        <v>666</v>
      </c>
      <c r="K131" s="658" t="s">
        <v>1273</v>
      </c>
    </row>
    <row r="132" spans="2:11" s="298" customFormat="1" ht="12.75" customHeight="1" x14ac:dyDescent="0.3">
      <c r="B132" s="299"/>
      <c r="C132" s="300"/>
      <c r="D132" s="300"/>
      <c r="E132" s="655" t="s">
        <v>338</v>
      </c>
      <c r="F132" s="663" t="s">
        <v>171</v>
      </c>
      <c r="G132" s="662">
        <v>37.584178656294824</v>
      </c>
      <c r="H132" s="662">
        <v>56.897990452402226</v>
      </c>
      <c r="I132" s="662">
        <v>68.452963930919395</v>
      </c>
      <c r="J132" s="656" t="s">
        <v>666</v>
      </c>
      <c r="K132" s="658" t="s">
        <v>1273</v>
      </c>
    </row>
    <row r="133" spans="2:11" s="298" customFormat="1" ht="12.75" customHeight="1" x14ac:dyDescent="0.3">
      <c r="B133" s="299"/>
      <c r="C133" s="300"/>
      <c r="D133" s="300"/>
      <c r="E133" s="655" t="s">
        <v>345</v>
      </c>
      <c r="F133" s="663" t="s">
        <v>565</v>
      </c>
      <c r="G133" s="662">
        <v>42.749085574331289</v>
      </c>
      <c r="H133" s="662">
        <v>53.90692792765563</v>
      </c>
      <c r="I133" s="662">
        <v>118.65675837455733</v>
      </c>
      <c r="J133" s="656" t="s">
        <v>666</v>
      </c>
      <c r="K133" s="658" t="s">
        <v>1273</v>
      </c>
    </row>
    <row r="134" spans="2:11" s="298" customFormat="1" ht="12.75" customHeight="1" x14ac:dyDescent="0.3">
      <c r="B134" s="299"/>
      <c r="C134" s="300"/>
      <c r="D134" s="300"/>
      <c r="E134" s="655" t="s">
        <v>347</v>
      </c>
      <c r="F134" s="663" t="s">
        <v>567</v>
      </c>
      <c r="G134" s="662">
        <v>78.712385917933332</v>
      </c>
      <c r="H134" s="662">
        <v>116.32832981228091</v>
      </c>
      <c r="I134" s="662">
        <v>302.13868956131284</v>
      </c>
      <c r="J134" s="656" t="s">
        <v>666</v>
      </c>
      <c r="K134" s="658" t="s">
        <v>1273</v>
      </c>
    </row>
    <row r="135" spans="2:11" s="298" customFormat="1" ht="12.75" customHeight="1" x14ac:dyDescent="0.3">
      <c r="B135" s="299"/>
      <c r="C135" s="300"/>
      <c r="D135" s="300"/>
      <c r="E135" s="655" t="s">
        <v>351</v>
      </c>
      <c r="F135" s="663" t="s">
        <v>571</v>
      </c>
      <c r="G135" s="662">
        <v>18.76181784944081</v>
      </c>
      <c r="H135" s="662">
        <v>22.576649222453725</v>
      </c>
      <c r="I135" s="662">
        <v>59.173918621497286</v>
      </c>
      <c r="J135" s="656" t="s">
        <v>666</v>
      </c>
      <c r="K135" s="658" t="s">
        <v>1273</v>
      </c>
    </row>
    <row r="136" spans="2:11" s="298" customFormat="1" ht="12.75" customHeight="1" x14ac:dyDescent="0.3">
      <c r="B136" s="299"/>
      <c r="C136" s="300"/>
      <c r="D136" s="300"/>
      <c r="E136" s="655" t="s">
        <v>353</v>
      </c>
      <c r="F136" s="663" t="s">
        <v>573</v>
      </c>
      <c r="G136" s="662">
        <v>24.396242103963477</v>
      </c>
      <c r="H136" s="662">
        <v>47.281800353281852</v>
      </c>
      <c r="I136" s="662">
        <v>76.745103352767472</v>
      </c>
      <c r="J136" s="656" t="s">
        <v>666</v>
      </c>
      <c r="K136" s="658" t="s">
        <v>1273</v>
      </c>
    </row>
    <row r="137" spans="2:11" s="298" customFormat="1" ht="12.75" customHeight="1" x14ac:dyDescent="0.3">
      <c r="B137" s="299"/>
      <c r="C137" s="300"/>
      <c r="D137" s="300"/>
      <c r="E137" s="655" t="s">
        <v>355</v>
      </c>
      <c r="F137" s="663" t="s">
        <v>575</v>
      </c>
      <c r="G137" s="662">
        <v>45.448452436122743</v>
      </c>
      <c r="H137" s="662">
        <v>65.419295582538453</v>
      </c>
      <c r="I137" s="662">
        <v>104.52306069970643</v>
      </c>
      <c r="J137" s="656" t="s">
        <v>666</v>
      </c>
      <c r="K137" s="658" t="s">
        <v>1273</v>
      </c>
    </row>
    <row r="138" spans="2:11" s="298" customFormat="1" ht="12.75" customHeight="1" x14ac:dyDescent="0.3">
      <c r="B138" s="299"/>
      <c r="C138" s="300"/>
      <c r="D138" s="300"/>
      <c r="E138" s="655" t="s">
        <v>356</v>
      </c>
      <c r="F138" s="663" t="s">
        <v>173</v>
      </c>
      <c r="G138" s="662">
        <v>61.555930268330606</v>
      </c>
      <c r="H138" s="662">
        <v>72.470495918500077</v>
      </c>
      <c r="I138" s="662">
        <v>101.47555108235441</v>
      </c>
      <c r="J138" s="656" t="s">
        <v>666</v>
      </c>
      <c r="K138" s="658" t="s">
        <v>1273</v>
      </c>
    </row>
    <row r="139" spans="2:11" s="298" customFormat="1" ht="12.75" customHeight="1" x14ac:dyDescent="0.3">
      <c r="B139" s="299"/>
      <c r="C139" s="300"/>
      <c r="D139" s="300"/>
      <c r="E139" s="655" t="s">
        <v>361</v>
      </c>
      <c r="F139" s="663" t="s">
        <v>90</v>
      </c>
      <c r="G139" s="662">
        <v>26.04000072204089</v>
      </c>
      <c r="H139" s="662">
        <v>32.288219174799572</v>
      </c>
      <c r="I139" s="662">
        <v>65.868016105207104</v>
      </c>
      <c r="J139" s="656" t="s">
        <v>666</v>
      </c>
      <c r="K139" s="658" t="s">
        <v>1273</v>
      </c>
    </row>
    <row r="140" spans="2:11" s="298" customFormat="1" ht="12.75" customHeight="1" x14ac:dyDescent="0.3">
      <c r="B140" s="299"/>
      <c r="C140" s="300"/>
      <c r="D140" s="300"/>
      <c r="E140" s="655" t="s">
        <v>362</v>
      </c>
      <c r="F140" s="663" t="s">
        <v>174</v>
      </c>
      <c r="G140" s="662">
        <v>56.85013860993886</v>
      </c>
      <c r="H140" s="662">
        <v>67.338562540511177</v>
      </c>
      <c r="I140" s="662">
        <v>123.46723513053536</v>
      </c>
      <c r="J140" s="656" t="s">
        <v>666</v>
      </c>
      <c r="K140" s="658" t="s">
        <v>1273</v>
      </c>
    </row>
    <row r="141" spans="2:11" s="298" customFormat="1" ht="12.75" customHeight="1" x14ac:dyDescent="0.3">
      <c r="B141" s="299"/>
      <c r="C141" s="300"/>
      <c r="D141" s="300"/>
      <c r="E141" s="655" t="s">
        <v>363</v>
      </c>
      <c r="F141" s="663" t="s">
        <v>580</v>
      </c>
      <c r="G141" s="662">
        <v>61.148483332201735</v>
      </c>
      <c r="H141" s="662">
        <v>70.464052240261893</v>
      </c>
      <c r="I141" s="662">
        <v>140.59098357052014</v>
      </c>
      <c r="J141" s="656" t="s">
        <v>666</v>
      </c>
      <c r="K141" s="658" t="s">
        <v>1273</v>
      </c>
    </row>
    <row r="142" spans="2:11" s="298" customFormat="1" ht="12.75" customHeight="1" x14ac:dyDescent="0.3">
      <c r="B142" s="299"/>
      <c r="C142" s="300"/>
      <c r="D142" s="300"/>
      <c r="E142" s="655" t="s">
        <v>367</v>
      </c>
      <c r="F142" s="663" t="s">
        <v>584</v>
      </c>
      <c r="G142" s="662">
        <v>42.802215151187966</v>
      </c>
      <c r="H142" s="662">
        <v>48.905522306789678</v>
      </c>
      <c r="I142" s="662">
        <v>108.2149082631235</v>
      </c>
      <c r="J142" s="656" t="s">
        <v>666</v>
      </c>
      <c r="K142" s="658" t="s">
        <v>1273</v>
      </c>
    </row>
    <row r="143" spans="2:11" s="298" customFormat="1" ht="12.75" customHeight="1" x14ac:dyDescent="0.3">
      <c r="B143" s="299"/>
      <c r="C143" s="300"/>
      <c r="D143" s="300"/>
      <c r="E143" s="655" t="s">
        <v>369</v>
      </c>
      <c r="F143" s="663" t="s">
        <v>175</v>
      </c>
      <c r="G143" s="662">
        <v>38.964337424876639</v>
      </c>
      <c r="H143" s="662">
        <v>63.0979200049781</v>
      </c>
      <c r="I143" s="662">
        <v>157.68946051769535</v>
      </c>
      <c r="J143" s="656" t="s">
        <v>666</v>
      </c>
      <c r="K143" s="658" t="s">
        <v>1273</v>
      </c>
    </row>
    <row r="144" spans="2:11" s="298" customFormat="1" ht="12.75" customHeight="1" x14ac:dyDescent="0.3">
      <c r="B144" s="299"/>
      <c r="C144" s="300"/>
      <c r="D144" s="300"/>
      <c r="E144" s="655" t="s">
        <v>370</v>
      </c>
      <c r="F144" s="663" t="s">
        <v>586</v>
      </c>
      <c r="G144" s="662">
        <v>34.832498321391093</v>
      </c>
      <c r="H144" s="662">
        <v>66.811255688722341</v>
      </c>
      <c r="I144" s="662">
        <v>98.185596799744374</v>
      </c>
      <c r="J144" s="656" t="s">
        <v>666</v>
      </c>
      <c r="K144" s="658" t="s">
        <v>1273</v>
      </c>
    </row>
    <row r="145" spans="2:11" s="298" customFormat="1" ht="12.75" customHeight="1" x14ac:dyDescent="0.3">
      <c r="B145" s="299"/>
      <c r="C145" s="300"/>
      <c r="D145" s="300"/>
      <c r="E145" s="655" t="s">
        <v>372</v>
      </c>
      <c r="F145" s="663" t="s">
        <v>588</v>
      </c>
      <c r="G145" s="662">
        <v>37.947148374149862</v>
      </c>
      <c r="H145" s="662">
        <v>47.329560630021163</v>
      </c>
      <c r="I145" s="662">
        <v>118.04269219224251</v>
      </c>
      <c r="J145" s="656" t="s">
        <v>666</v>
      </c>
      <c r="K145" s="658" t="s">
        <v>1273</v>
      </c>
    </row>
    <row r="146" spans="2:11" s="298" customFormat="1" ht="12.75" customHeight="1" x14ac:dyDescent="0.3">
      <c r="B146" s="299"/>
      <c r="C146" s="300"/>
      <c r="D146" s="300"/>
      <c r="E146" s="655" t="s">
        <v>375</v>
      </c>
      <c r="F146" s="663" t="s">
        <v>176</v>
      </c>
      <c r="G146" s="662">
        <v>32.587795762988179</v>
      </c>
      <c r="H146" s="662">
        <v>37.450537462241925</v>
      </c>
      <c r="I146" s="662">
        <v>65.825790410047048</v>
      </c>
      <c r="J146" s="656" t="s">
        <v>666</v>
      </c>
      <c r="K146" s="658" t="s">
        <v>1273</v>
      </c>
    </row>
    <row r="147" spans="2:11" s="298" customFormat="1" ht="12.75" customHeight="1" x14ac:dyDescent="0.3">
      <c r="B147" s="299"/>
      <c r="C147" s="300"/>
      <c r="D147" s="300"/>
      <c r="E147" s="655" t="s">
        <v>979</v>
      </c>
      <c r="F147" s="663" t="s">
        <v>153</v>
      </c>
      <c r="G147" s="662">
        <v>41.395576234302915</v>
      </c>
      <c r="H147" s="662">
        <v>60.993044473786476</v>
      </c>
      <c r="I147" s="662">
        <v>94.031326408795678</v>
      </c>
      <c r="J147" s="656" t="s">
        <v>666</v>
      </c>
      <c r="K147" s="658" t="s">
        <v>1273</v>
      </c>
    </row>
    <row r="148" spans="2:11" s="298" customFormat="1" ht="12.75" customHeight="1" x14ac:dyDescent="0.3">
      <c r="B148" s="299"/>
      <c r="C148" s="300"/>
      <c r="D148" s="300"/>
      <c r="E148" s="655" t="s">
        <v>377</v>
      </c>
      <c r="F148" s="663" t="s">
        <v>177</v>
      </c>
      <c r="G148" s="662">
        <v>34.24886065572332</v>
      </c>
      <c r="H148" s="662">
        <v>42.987490950242382</v>
      </c>
      <c r="I148" s="662">
        <v>131.96460389649059</v>
      </c>
      <c r="J148" s="656" t="s">
        <v>666</v>
      </c>
      <c r="K148" s="658" t="s">
        <v>1273</v>
      </c>
    </row>
    <row r="149" spans="2:11" s="298" customFormat="1" ht="12.75" customHeight="1" x14ac:dyDescent="0.3">
      <c r="B149" s="299"/>
      <c r="C149" s="300"/>
      <c r="D149" s="300"/>
      <c r="E149" s="655" t="s">
        <v>378</v>
      </c>
      <c r="F149" s="663" t="s">
        <v>178</v>
      </c>
      <c r="G149" s="662">
        <v>46.588188480284707</v>
      </c>
      <c r="H149" s="662">
        <v>56.213818623281071</v>
      </c>
      <c r="I149" s="662">
        <v>103.88654468369862</v>
      </c>
      <c r="J149" s="656" t="s">
        <v>666</v>
      </c>
      <c r="K149" s="658" t="s">
        <v>1273</v>
      </c>
    </row>
    <row r="150" spans="2:11" s="298" customFormat="1" ht="12.75" customHeight="1" x14ac:dyDescent="0.3">
      <c r="B150" s="299"/>
      <c r="C150" s="300"/>
      <c r="D150" s="300"/>
      <c r="E150" s="655" t="s">
        <v>390</v>
      </c>
      <c r="F150" s="663" t="s">
        <v>179</v>
      </c>
      <c r="G150" s="662">
        <v>24.064869441415517</v>
      </c>
      <c r="H150" s="662">
        <v>26.747425946497557</v>
      </c>
      <c r="I150" s="662">
        <v>40.137760607398853</v>
      </c>
      <c r="J150" s="656" t="s">
        <v>666</v>
      </c>
      <c r="K150" s="658" t="s">
        <v>1273</v>
      </c>
    </row>
    <row r="151" spans="2:11" s="298" customFormat="1" ht="12.75" customHeight="1" x14ac:dyDescent="0.3">
      <c r="B151" s="299"/>
      <c r="C151" s="300"/>
      <c r="D151" s="300"/>
      <c r="E151" s="655" t="s">
        <v>392</v>
      </c>
      <c r="F151" s="663" t="s">
        <v>604</v>
      </c>
      <c r="G151" s="662">
        <v>35.532875811926139</v>
      </c>
      <c r="H151" s="662">
        <v>44.355494380062083</v>
      </c>
      <c r="I151" s="662">
        <v>117.493757004467</v>
      </c>
      <c r="J151" s="656" t="s">
        <v>666</v>
      </c>
      <c r="K151" s="658" t="s">
        <v>1273</v>
      </c>
    </row>
    <row r="152" spans="2:11" s="298" customFormat="1" ht="12.75" customHeight="1" x14ac:dyDescent="0.3">
      <c r="B152" s="299"/>
      <c r="C152" s="300"/>
      <c r="D152" s="300"/>
      <c r="E152" s="655" t="s">
        <v>403</v>
      </c>
      <c r="F152" s="663" t="s">
        <v>615</v>
      </c>
      <c r="G152" s="662">
        <v>20.081189584273343</v>
      </c>
      <c r="H152" s="662">
        <v>23.683705097134457</v>
      </c>
      <c r="I152" s="662">
        <v>69.409678350049631</v>
      </c>
      <c r="J152" s="656" t="s">
        <v>666</v>
      </c>
      <c r="K152" s="658" t="s">
        <v>1273</v>
      </c>
    </row>
    <row r="153" spans="2:11" s="298" customFormat="1" ht="12.75" customHeight="1" x14ac:dyDescent="0.3">
      <c r="B153" s="299"/>
      <c r="C153" s="300"/>
      <c r="D153" s="300"/>
      <c r="E153" s="655" t="s">
        <v>405</v>
      </c>
      <c r="F153" s="663" t="s">
        <v>180</v>
      </c>
      <c r="G153" s="662">
        <v>60.837132386228056</v>
      </c>
      <c r="H153" s="662">
        <v>85.770624395042546</v>
      </c>
      <c r="I153" s="662">
        <v>135.48691428948987</v>
      </c>
      <c r="J153" s="656" t="s">
        <v>666</v>
      </c>
      <c r="K153" s="658" t="s">
        <v>1273</v>
      </c>
    </row>
    <row r="154" spans="2:11" s="298" customFormat="1" ht="12.75" customHeight="1" x14ac:dyDescent="0.3">
      <c r="B154" s="299"/>
      <c r="C154" s="300"/>
      <c r="D154" s="300"/>
      <c r="E154" s="655" t="s">
        <v>406</v>
      </c>
      <c r="F154" s="663" t="s">
        <v>617</v>
      </c>
      <c r="G154" s="662">
        <v>35.182855732812101</v>
      </c>
      <c r="H154" s="662">
        <v>47.599866513298167</v>
      </c>
      <c r="I154" s="662">
        <v>89.142098747974572</v>
      </c>
      <c r="J154" s="656" t="s">
        <v>666</v>
      </c>
      <c r="K154" s="658" t="s">
        <v>1273</v>
      </c>
    </row>
    <row r="155" spans="2:11" s="298" customFormat="1" ht="12.75" customHeight="1" x14ac:dyDescent="0.3">
      <c r="B155" s="299"/>
      <c r="C155" s="300"/>
      <c r="D155" s="300"/>
      <c r="E155" s="655" t="s">
        <v>681</v>
      </c>
      <c r="F155" s="663" t="s">
        <v>182</v>
      </c>
      <c r="G155" s="662">
        <v>137.48054099986572</v>
      </c>
      <c r="H155" s="662">
        <v>171.84524982700077</v>
      </c>
      <c r="I155" s="662">
        <v>278.01464738577357</v>
      </c>
      <c r="J155" s="656" t="s">
        <v>666</v>
      </c>
      <c r="K155" s="658" t="s">
        <v>1273</v>
      </c>
    </row>
    <row r="156" spans="2:11" s="298" customFormat="1" ht="12.75" customHeight="1" x14ac:dyDescent="0.3">
      <c r="B156" s="299"/>
      <c r="C156" s="300"/>
      <c r="D156" s="300"/>
      <c r="E156" s="655" t="s">
        <v>412</v>
      </c>
      <c r="F156" s="663" t="s">
        <v>622</v>
      </c>
      <c r="G156" s="662">
        <v>36.717235604406291</v>
      </c>
      <c r="H156" s="662">
        <v>54.189464099048301</v>
      </c>
      <c r="I156" s="662">
        <v>106.87998982228621</v>
      </c>
      <c r="J156" s="656" t="s">
        <v>666</v>
      </c>
      <c r="K156" s="658" t="s">
        <v>1273</v>
      </c>
    </row>
    <row r="157" spans="2:11" s="298" customFormat="1" ht="12.75" customHeight="1" x14ac:dyDescent="0.3">
      <c r="B157" s="299"/>
      <c r="C157" s="300"/>
      <c r="D157" s="300"/>
      <c r="E157" s="655" t="s">
        <v>414</v>
      </c>
      <c r="F157" s="663" t="s">
        <v>184</v>
      </c>
      <c r="G157" s="662">
        <v>20.668345401794092</v>
      </c>
      <c r="H157" s="662">
        <v>29.471669443542471</v>
      </c>
      <c r="I157" s="662">
        <v>69.568207238169293</v>
      </c>
      <c r="J157" s="656" t="s">
        <v>666</v>
      </c>
      <c r="K157" s="658" t="s">
        <v>1273</v>
      </c>
    </row>
    <row r="158" spans="2:11" s="298" customFormat="1" ht="12.75" customHeight="1" x14ac:dyDescent="0.3">
      <c r="B158" s="299"/>
      <c r="C158" s="300"/>
      <c r="D158" s="300"/>
      <c r="E158" s="655" t="s">
        <v>419</v>
      </c>
      <c r="F158" s="663" t="s">
        <v>627</v>
      </c>
      <c r="G158" s="662">
        <v>54.141570638998914</v>
      </c>
      <c r="H158" s="662">
        <v>82.302830623572163</v>
      </c>
      <c r="I158" s="662">
        <v>165.26642431539929</v>
      </c>
      <c r="J158" s="656" t="s">
        <v>666</v>
      </c>
      <c r="K158" s="658" t="s">
        <v>1273</v>
      </c>
    </row>
    <row r="159" spans="2:11" s="298" customFormat="1" ht="12.75" customHeight="1" x14ac:dyDescent="0.3">
      <c r="B159" s="299"/>
      <c r="C159" s="300"/>
      <c r="D159" s="300"/>
      <c r="E159" s="655" t="s">
        <v>420</v>
      </c>
      <c r="F159" s="663" t="s">
        <v>186</v>
      </c>
      <c r="G159" s="662">
        <v>74.941266833355655</v>
      </c>
      <c r="H159" s="662">
        <v>88.836614682636394</v>
      </c>
      <c r="I159" s="662">
        <v>153.77636875546594</v>
      </c>
      <c r="J159" s="656" t="s">
        <v>666</v>
      </c>
      <c r="K159" s="658" t="s">
        <v>1273</v>
      </c>
    </row>
    <row r="160" spans="2:11" s="298" customFormat="1" ht="12.75" customHeight="1" x14ac:dyDescent="0.3">
      <c r="B160" s="299"/>
      <c r="C160" s="300"/>
      <c r="D160" s="300"/>
      <c r="E160" s="655" t="s">
        <v>421</v>
      </c>
      <c r="F160" s="663" t="s">
        <v>628</v>
      </c>
      <c r="G160" s="662">
        <v>36.685727492015964</v>
      </c>
      <c r="H160" s="662">
        <v>48.574854032119326</v>
      </c>
      <c r="I160" s="662">
        <v>101.89069895809843</v>
      </c>
      <c r="J160" s="656" t="s">
        <v>666</v>
      </c>
      <c r="K160" s="658" t="s">
        <v>1273</v>
      </c>
    </row>
    <row r="161" spans="1:58" s="298" customFormat="1" ht="12.75" customHeight="1" x14ac:dyDescent="0.3">
      <c r="B161" s="299"/>
      <c r="C161" s="300"/>
      <c r="D161" s="300"/>
      <c r="E161" s="655" t="s">
        <v>422</v>
      </c>
      <c r="F161" s="663" t="s">
        <v>185</v>
      </c>
      <c r="G161" s="662">
        <v>67.149309582897786</v>
      </c>
      <c r="H161" s="662">
        <v>91.64475877465199</v>
      </c>
      <c r="I161" s="662">
        <v>139.30350790043167</v>
      </c>
      <c r="J161" s="656" t="s">
        <v>666</v>
      </c>
      <c r="K161" s="658" t="s">
        <v>1273</v>
      </c>
    </row>
    <row r="162" spans="1:58" s="298" customFormat="1" ht="12.75" customHeight="1" x14ac:dyDescent="0.3">
      <c r="B162" s="299"/>
      <c r="C162" s="300"/>
      <c r="D162" s="300"/>
      <c r="E162" s="655" t="s">
        <v>426</v>
      </c>
      <c r="F162" s="663" t="s">
        <v>632</v>
      </c>
      <c r="G162" s="662">
        <v>56.62763670835713</v>
      </c>
      <c r="H162" s="662">
        <v>68.194233708600393</v>
      </c>
      <c r="I162" s="662">
        <v>146.96001871316236</v>
      </c>
      <c r="J162" s="656" t="s">
        <v>666</v>
      </c>
      <c r="K162" s="658" t="s">
        <v>1273</v>
      </c>
    </row>
    <row r="163" spans="1:58" s="298" customFormat="1" ht="12.75" customHeight="1" x14ac:dyDescent="0.3">
      <c r="B163" s="299"/>
      <c r="C163" s="300"/>
      <c r="D163" s="300"/>
      <c r="E163" s="655" t="s">
        <v>427</v>
      </c>
      <c r="F163" s="663" t="s">
        <v>145</v>
      </c>
      <c r="G163" s="662">
        <v>31.028200718560289</v>
      </c>
      <c r="H163" s="662">
        <v>41.238784215941159</v>
      </c>
      <c r="I163" s="662">
        <v>91.328472802515464</v>
      </c>
      <c r="J163" s="656" t="s">
        <v>666</v>
      </c>
      <c r="K163" s="658" t="s">
        <v>1273</v>
      </c>
    </row>
    <row r="164" spans="1:58" s="298" customFormat="1" ht="12.75" customHeight="1" x14ac:dyDescent="0.3">
      <c r="B164" s="299"/>
      <c r="C164" s="300"/>
      <c r="D164" s="300"/>
      <c r="E164" s="655" t="s">
        <v>682</v>
      </c>
      <c r="F164" s="663" t="s">
        <v>161</v>
      </c>
      <c r="G164" s="662">
        <v>40.48294679399725</v>
      </c>
      <c r="H164" s="662">
        <v>45.877153724930572</v>
      </c>
      <c r="I164" s="662">
        <v>65.693561238871368</v>
      </c>
      <c r="J164" s="656" t="s">
        <v>666</v>
      </c>
      <c r="K164" s="658" t="s">
        <v>1273</v>
      </c>
    </row>
    <row r="165" spans="1:58" s="298" customFormat="1" ht="12.75" customHeight="1" x14ac:dyDescent="0.3">
      <c r="B165" s="299"/>
      <c r="C165" s="300"/>
      <c r="D165" s="300"/>
      <c r="E165" s="655" t="s">
        <v>683</v>
      </c>
      <c r="F165" s="663" t="s">
        <v>188</v>
      </c>
      <c r="G165" s="662">
        <v>49.650602822417817</v>
      </c>
      <c r="H165" s="662">
        <v>65.043561258813739</v>
      </c>
      <c r="I165" s="662">
        <v>105.67354340393892</v>
      </c>
      <c r="J165" s="656" t="s">
        <v>666</v>
      </c>
      <c r="K165" s="658" t="s">
        <v>1273</v>
      </c>
    </row>
    <row r="166" spans="1:58" s="298" customFormat="1" ht="12.75" customHeight="1" x14ac:dyDescent="0.3">
      <c r="B166" s="299"/>
      <c r="C166" s="300"/>
      <c r="D166" s="300"/>
      <c r="E166" s="655" t="s">
        <v>432</v>
      </c>
      <c r="F166" s="663" t="s">
        <v>189</v>
      </c>
      <c r="G166" s="662">
        <v>110.06429296908965</v>
      </c>
      <c r="H166" s="662">
        <v>158.33778698747409</v>
      </c>
      <c r="I166" s="662">
        <v>238.31174606801093</v>
      </c>
      <c r="J166" s="656" t="s">
        <v>666</v>
      </c>
      <c r="K166" s="658" t="s">
        <v>1273</v>
      </c>
    </row>
    <row r="167" spans="1:58" s="298" customFormat="1" ht="12.75" customHeight="1" x14ac:dyDescent="0.3">
      <c r="B167" s="299"/>
      <c r="C167" s="300"/>
      <c r="D167" s="300"/>
      <c r="E167" s="655" t="s">
        <v>684</v>
      </c>
      <c r="F167" s="663" t="s">
        <v>190</v>
      </c>
      <c r="G167" s="662">
        <v>82.148467087111271</v>
      </c>
      <c r="H167" s="662">
        <v>116.92710402115685</v>
      </c>
      <c r="I167" s="662">
        <v>195.13200579584685</v>
      </c>
      <c r="J167" s="656" t="s">
        <v>666</v>
      </c>
      <c r="K167" s="658" t="s">
        <v>1273</v>
      </c>
    </row>
    <row r="168" spans="1:58" s="298" customFormat="1" ht="12.75" customHeight="1" x14ac:dyDescent="0.3">
      <c r="B168" s="299"/>
      <c r="C168" s="300"/>
      <c r="D168" s="300"/>
      <c r="E168" s="655" t="s">
        <v>685</v>
      </c>
      <c r="F168" s="663" t="s">
        <v>191</v>
      </c>
      <c r="G168" s="662">
        <v>41.094386390747111</v>
      </c>
      <c r="H168" s="662">
        <v>51.049894055767922</v>
      </c>
      <c r="I168" s="662">
        <v>78.801330239079292</v>
      </c>
      <c r="J168" s="656" t="s">
        <v>666</v>
      </c>
      <c r="K168" s="658" t="s">
        <v>1273</v>
      </c>
    </row>
    <row r="169" spans="1:58" s="298" customFormat="1" ht="12.75" customHeight="1" x14ac:dyDescent="0.3">
      <c r="B169" s="299"/>
      <c r="C169" s="300"/>
      <c r="D169" s="300"/>
      <c r="E169" s="655" t="s">
        <v>440</v>
      </c>
      <c r="F169" s="663" t="s">
        <v>192</v>
      </c>
      <c r="G169" s="662">
        <v>117.28540924309195</v>
      </c>
      <c r="H169" s="662">
        <v>155.31233249551792</v>
      </c>
      <c r="I169" s="662">
        <v>231.27999409609683</v>
      </c>
      <c r="J169" s="656" t="s">
        <v>666</v>
      </c>
      <c r="K169" s="658" t="s">
        <v>1273</v>
      </c>
    </row>
    <row r="170" spans="1:58" s="298" customFormat="1" ht="12.75" customHeight="1" x14ac:dyDescent="0.3">
      <c r="B170" s="299"/>
      <c r="C170" s="300"/>
      <c r="D170" s="300"/>
      <c r="E170" s="656"/>
      <c r="F170" s="664"/>
      <c r="G170" s="665"/>
      <c r="H170" s="665"/>
      <c r="I170" s="665"/>
      <c r="J170" s="656"/>
      <c r="K170" s="656"/>
      <c r="L170" s="658"/>
    </row>
    <row r="171" spans="1:58" s="137" customFormat="1" ht="12.75" customHeight="1" x14ac:dyDescent="0.3">
      <c r="A171" s="134"/>
      <c r="B171" s="134"/>
      <c r="C171" s="135"/>
      <c r="D171" s="135"/>
      <c r="H171" s="671" t="s">
        <v>996</v>
      </c>
      <c r="I171" s="227" t="s">
        <v>1282</v>
      </c>
      <c r="J171" s="631"/>
      <c r="K171" s="631"/>
      <c r="L171" s="631"/>
      <c r="M171" s="631"/>
      <c r="N171" s="631"/>
      <c r="O171" s="631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136"/>
      <c r="AX171" s="136"/>
      <c r="AY171" s="136"/>
      <c r="AZ171" s="136"/>
      <c r="BA171" s="136"/>
      <c r="BB171" s="136"/>
      <c r="BC171" s="136"/>
      <c r="BD171" s="136"/>
      <c r="BE171" s="136"/>
      <c r="BF171" s="136"/>
    </row>
    <row r="172" spans="1:58" s="137" customFormat="1" ht="12.75" customHeight="1" x14ac:dyDescent="0.3">
      <c r="A172" s="437"/>
      <c r="B172" s="437"/>
      <c r="C172" s="438"/>
      <c r="D172" s="438"/>
      <c r="E172" s="136" t="s">
        <v>1279</v>
      </c>
      <c r="F172" s="564">
        <v>0.5</v>
      </c>
      <c r="G172" s="136" t="s">
        <v>79</v>
      </c>
      <c r="H172" s="375" t="s">
        <v>1299</v>
      </c>
      <c r="I172" s="85" t="s">
        <v>1300</v>
      </c>
      <c r="J172" s="85"/>
      <c r="K172" s="85"/>
      <c r="L172" s="85"/>
      <c r="M172" s="85"/>
      <c r="N172" s="85"/>
      <c r="O172" s="85"/>
    </row>
    <row r="173" spans="1:58" s="137" customFormat="1" ht="12.75" customHeight="1" x14ac:dyDescent="0.3">
      <c r="A173" s="437"/>
      <c r="B173" s="437"/>
      <c r="C173" s="438"/>
      <c r="D173" s="438"/>
      <c r="F173" s="678"/>
      <c r="H173" s="77"/>
      <c r="I173" s="85" t="s">
        <v>1301</v>
      </c>
      <c r="J173" s="85"/>
      <c r="K173" s="85"/>
      <c r="L173" s="85"/>
      <c r="M173" s="85"/>
      <c r="N173" s="85"/>
      <c r="O173" s="85"/>
    </row>
    <row r="174" spans="1:58" s="137" customFormat="1" ht="12.75" customHeight="1" x14ac:dyDescent="0.3">
      <c r="A174" s="437"/>
      <c r="B174" s="437"/>
      <c r="C174" s="438"/>
      <c r="D174" s="438"/>
      <c r="F174" s="678"/>
      <c r="H174" s="77"/>
      <c r="I174" s="85" t="s">
        <v>1302</v>
      </c>
      <c r="J174" s="85"/>
      <c r="K174" s="85"/>
      <c r="L174" s="85"/>
      <c r="M174" s="85"/>
      <c r="N174" s="85"/>
      <c r="O174" s="85"/>
    </row>
    <row r="175" spans="1:58" s="298" customFormat="1" ht="12.75" customHeight="1" x14ac:dyDescent="0.3">
      <c r="B175" s="299"/>
      <c r="C175" s="300"/>
      <c r="D175" s="300"/>
      <c r="E175" s="656"/>
      <c r="F175" s="664"/>
      <c r="G175" s="665"/>
      <c r="H175" s="665"/>
      <c r="I175" s="665"/>
      <c r="J175" s="656"/>
      <c r="K175" s="656"/>
      <c r="L175" s="658"/>
    </row>
    <row r="176" spans="1:58" s="85" customFormat="1" ht="12.75" customHeight="1" x14ac:dyDescent="0.3">
      <c r="B176" s="86"/>
      <c r="C176" s="103"/>
      <c r="D176" s="103"/>
      <c r="E176" s="227" t="s">
        <v>1231</v>
      </c>
      <c r="F176" s="228" t="s">
        <v>1274</v>
      </c>
      <c r="G176" s="660" t="s">
        <v>1275</v>
      </c>
      <c r="H176" s="661" t="s">
        <v>1276</v>
      </c>
      <c r="I176" s="660" t="s">
        <v>1277</v>
      </c>
      <c r="J176" s="632" t="s">
        <v>1232</v>
      </c>
      <c r="K176" s="657" t="s">
        <v>1230</v>
      </c>
    </row>
    <row r="177" spans="2:11" s="298" customFormat="1" ht="12.75" customHeight="1" x14ac:dyDescent="0.3">
      <c r="B177" s="299"/>
      <c r="C177" s="300"/>
      <c r="D177" s="300"/>
      <c r="E177" s="654" t="str">
        <f xml:space="preserve"> E$80</f>
        <v>Afghanistan</v>
      </c>
      <c r="F177" s="666" t="str">
        <f xml:space="preserve"> F$80</f>
        <v>af</v>
      </c>
      <c r="G177" s="264">
        <f t="shared" ref="G177:I196" si="0">G80*(1+$F$172)</f>
        <v>56.304722756825953</v>
      </c>
      <c r="H177" s="264">
        <f t="shared" si="0"/>
        <v>71.46509776265718</v>
      </c>
      <c r="I177" s="264">
        <f t="shared" si="0"/>
        <v>152.19744886001706</v>
      </c>
      <c r="J177" s="656" t="s">
        <v>1233</v>
      </c>
      <c r="K177" s="658" t="s">
        <v>1273</v>
      </c>
    </row>
    <row r="178" spans="2:11" s="298" customFormat="1" ht="12.75" customHeight="1" x14ac:dyDescent="0.3">
      <c r="B178" s="299"/>
      <c r="C178" s="300"/>
      <c r="D178" s="300"/>
      <c r="E178" s="654" t="str">
        <f xml:space="preserve"> E$81</f>
        <v>Albania</v>
      </c>
      <c r="F178" s="666" t="str">
        <f xml:space="preserve"> F$81</f>
        <v>al</v>
      </c>
      <c r="G178" s="264">
        <f t="shared" si="0"/>
        <v>109.51966382967882</v>
      </c>
      <c r="H178" s="264">
        <f t="shared" si="0"/>
        <v>205.56384213626103</v>
      </c>
      <c r="I178" s="264">
        <f t="shared" si="0"/>
        <v>363.88429012894846</v>
      </c>
      <c r="J178" s="656" t="s">
        <v>1233</v>
      </c>
      <c r="K178" s="658" t="s">
        <v>1273</v>
      </c>
    </row>
    <row r="179" spans="2:11" s="298" customFormat="1" ht="12.75" customHeight="1" x14ac:dyDescent="0.3">
      <c r="B179" s="299"/>
      <c r="C179" s="300"/>
      <c r="D179" s="300"/>
      <c r="E179" s="654" t="str">
        <f xml:space="preserve"> E$82</f>
        <v>Algeria</v>
      </c>
      <c r="F179" s="666" t="str">
        <f xml:space="preserve"> F$82</f>
        <v>dz</v>
      </c>
      <c r="G179" s="264">
        <f t="shared" si="0"/>
        <v>145.44545105810255</v>
      </c>
      <c r="H179" s="264">
        <f t="shared" si="0"/>
        <v>175.548064000176</v>
      </c>
      <c r="I179" s="264">
        <f t="shared" si="0"/>
        <v>278.0160825428643</v>
      </c>
      <c r="J179" s="656" t="s">
        <v>1233</v>
      </c>
      <c r="K179" s="658" t="s">
        <v>1273</v>
      </c>
    </row>
    <row r="180" spans="2:11" s="298" customFormat="1" ht="12.75" customHeight="1" x14ac:dyDescent="0.3">
      <c r="B180" s="299"/>
      <c r="C180" s="300"/>
      <c r="D180" s="300"/>
      <c r="E180" s="654" t="str">
        <f xml:space="preserve"> E$83</f>
        <v>Angola</v>
      </c>
      <c r="F180" s="666" t="str">
        <f xml:space="preserve"> F$83</f>
        <v>ao</v>
      </c>
      <c r="G180" s="264">
        <f t="shared" si="0"/>
        <v>54.455035942201889</v>
      </c>
      <c r="H180" s="264">
        <f t="shared" si="0"/>
        <v>64.848952483634008</v>
      </c>
      <c r="I180" s="264">
        <f t="shared" si="0"/>
        <v>129.48490177550161</v>
      </c>
      <c r="J180" s="656" t="s">
        <v>1233</v>
      </c>
      <c r="K180" s="658" t="s">
        <v>1273</v>
      </c>
    </row>
    <row r="181" spans="2:11" s="298" customFormat="1" ht="12.75" customHeight="1" x14ac:dyDescent="0.3">
      <c r="B181" s="299"/>
      <c r="C181" s="300"/>
      <c r="D181" s="300"/>
      <c r="E181" s="654" t="str">
        <f xml:space="preserve"> E$84</f>
        <v>Argentina</v>
      </c>
      <c r="F181" s="666" t="str">
        <f xml:space="preserve"> F$84</f>
        <v>ar</v>
      </c>
      <c r="G181" s="264">
        <f t="shared" si="0"/>
        <v>55.706846680462306</v>
      </c>
      <c r="H181" s="264">
        <f t="shared" si="0"/>
        <v>79.094939108741158</v>
      </c>
      <c r="I181" s="264">
        <f t="shared" si="0"/>
        <v>185.06667138392922</v>
      </c>
      <c r="J181" s="656" t="s">
        <v>1233</v>
      </c>
      <c r="K181" s="658" t="s">
        <v>1273</v>
      </c>
    </row>
    <row r="182" spans="2:11" s="298" customFormat="1" ht="12.75" customHeight="1" x14ac:dyDescent="0.3">
      <c r="B182" s="299"/>
      <c r="C182" s="300"/>
      <c r="D182" s="300"/>
      <c r="E182" s="654" t="str">
        <f xml:space="preserve"> E$85</f>
        <v>Australia</v>
      </c>
      <c r="F182" s="666" t="str">
        <f xml:space="preserve"> F$85</f>
        <v>au</v>
      </c>
      <c r="G182" s="264">
        <f t="shared" si="0"/>
        <v>65.391626149177725</v>
      </c>
      <c r="H182" s="264">
        <f t="shared" si="0"/>
        <v>78.675206306346823</v>
      </c>
      <c r="I182" s="264">
        <f t="shared" si="0"/>
        <v>148.94511408082988</v>
      </c>
      <c r="J182" s="656" t="s">
        <v>1233</v>
      </c>
      <c r="K182" s="658" t="s">
        <v>1273</v>
      </c>
    </row>
    <row r="183" spans="2:11" s="298" customFormat="1" ht="12.75" customHeight="1" x14ac:dyDescent="0.3">
      <c r="B183" s="299"/>
      <c r="C183" s="300"/>
      <c r="D183" s="300"/>
      <c r="E183" s="654" t="str">
        <f xml:space="preserve"> E$86</f>
        <v>Austria</v>
      </c>
      <c r="F183" s="666" t="str">
        <f xml:space="preserve"> F$86</f>
        <v>at</v>
      </c>
      <c r="G183" s="264">
        <f t="shared" si="0"/>
        <v>48.74833622712989</v>
      </c>
      <c r="H183" s="264">
        <f t="shared" si="0"/>
        <v>65.387965669307675</v>
      </c>
      <c r="I183" s="264">
        <f t="shared" si="0"/>
        <v>195.60601424781595</v>
      </c>
      <c r="J183" s="656" t="s">
        <v>1233</v>
      </c>
      <c r="K183" s="658" t="s">
        <v>1273</v>
      </c>
    </row>
    <row r="184" spans="2:11" s="298" customFormat="1" ht="12.75" customHeight="1" x14ac:dyDescent="0.3">
      <c r="B184" s="299"/>
      <c r="C184" s="300"/>
      <c r="D184" s="300"/>
      <c r="E184" s="654" t="str">
        <f xml:space="preserve"> E$87</f>
        <v>Azerbaijan</v>
      </c>
      <c r="F184" s="666" t="str">
        <f xml:space="preserve"> F$87</f>
        <v>az</v>
      </c>
      <c r="G184" s="264">
        <f t="shared" si="0"/>
        <v>40.002383258109958</v>
      </c>
      <c r="H184" s="264">
        <f t="shared" si="0"/>
        <v>54.731383252547374</v>
      </c>
      <c r="I184" s="264">
        <f t="shared" si="0"/>
        <v>85.971750668842716</v>
      </c>
      <c r="J184" s="656" t="s">
        <v>1233</v>
      </c>
      <c r="K184" s="658" t="s">
        <v>1273</v>
      </c>
    </row>
    <row r="185" spans="2:11" s="298" customFormat="1" ht="12.75" customHeight="1" x14ac:dyDescent="0.3">
      <c r="B185" s="299"/>
      <c r="C185" s="300"/>
      <c r="D185" s="300"/>
      <c r="E185" s="654" t="str">
        <f xml:space="preserve"> E$88</f>
        <v>Bahrain</v>
      </c>
      <c r="F185" s="666" t="str">
        <f xml:space="preserve"> F$88</f>
        <v>bh</v>
      </c>
      <c r="G185" s="264">
        <f t="shared" si="0"/>
        <v>39.579645277897285</v>
      </c>
      <c r="H185" s="264">
        <f t="shared" si="0"/>
        <v>43.702725839508673</v>
      </c>
      <c r="I185" s="264">
        <f t="shared" si="0"/>
        <v>92.293902281630523</v>
      </c>
      <c r="J185" s="656" t="s">
        <v>1233</v>
      </c>
      <c r="K185" s="658" t="s">
        <v>1273</v>
      </c>
    </row>
    <row r="186" spans="2:11" s="298" customFormat="1" ht="12.75" customHeight="1" x14ac:dyDescent="0.3">
      <c r="B186" s="299"/>
      <c r="C186" s="300"/>
      <c r="D186" s="300"/>
      <c r="E186" s="654" t="str">
        <f xml:space="preserve"> E$89</f>
        <v>Barbados</v>
      </c>
      <c r="F186" s="666" t="str">
        <f xml:space="preserve"> F$89</f>
        <v>bb</v>
      </c>
      <c r="G186" s="264">
        <f t="shared" si="0"/>
        <v>67.04699902741433</v>
      </c>
      <c r="H186" s="264">
        <f t="shared" si="0"/>
        <v>80.225221964338914</v>
      </c>
      <c r="I186" s="264">
        <f t="shared" si="0"/>
        <v>187.55946459359612</v>
      </c>
      <c r="J186" s="656" t="s">
        <v>1233</v>
      </c>
      <c r="K186" s="658" t="s">
        <v>1273</v>
      </c>
    </row>
    <row r="187" spans="2:11" s="298" customFormat="1" ht="12.75" customHeight="1" x14ac:dyDescent="0.3">
      <c r="B187" s="299"/>
      <c r="C187" s="300"/>
      <c r="D187" s="300"/>
      <c r="E187" s="654" t="str">
        <f xml:space="preserve"> E$90</f>
        <v>Belize</v>
      </c>
      <c r="F187" s="666" t="str">
        <f xml:space="preserve"> F$90</f>
        <v>bz</v>
      </c>
      <c r="G187" s="264">
        <f t="shared" si="0"/>
        <v>66.565821170754901</v>
      </c>
      <c r="H187" s="264">
        <f t="shared" si="0"/>
        <v>76.242211434335971</v>
      </c>
      <c r="I187" s="264">
        <f t="shared" si="0"/>
        <v>170.65109216690121</v>
      </c>
      <c r="J187" s="656" t="s">
        <v>1233</v>
      </c>
      <c r="K187" s="658" t="s">
        <v>1273</v>
      </c>
    </row>
    <row r="188" spans="2:11" s="298" customFormat="1" ht="12.75" customHeight="1" x14ac:dyDescent="0.3">
      <c r="B188" s="299"/>
      <c r="C188" s="300"/>
      <c r="D188" s="300"/>
      <c r="E188" s="654" t="str">
        <f xml:space="preserve"> E$91</f>
        <v>Bolivia</v>
      </c>
      <c r="F188" s="666" t="str">
        <f xml:space="preserve"> F$91</f>
        <v>bo</v>
      </c>
      <c r="G188" s="264">
        <f t="shared" si="0"/>
        <v>39.948297055175821</v>
      </c>
      <c r="H188" s="264">
        <f t="shared" si="0"/>
        <v>77.547558965737778</v>
      </c>
      <c r="I188" s="264">
        <f t="shared" si="0"/>
        <v>161.01913520596722</v>
      </c>
      <c r="J188" s="656" t="s">
        <v>1233</v>
      </c>
      <c r="K188" s="658" t="s">
        <v>1273</v>
      </c>
    </row>
    <row r="189" spans="2:11" s="298" customFormat="1" ht="12.75" customHeight="1" x14ac:dyDescent="0.3">
      <c r="B189" s="299"/>
      <c r="C189" s="300"/>
      <c r="D189" s="300"/>
      <c r="E189" s="654" t="str">
        <f xml:space="preserve"> E$92</f>
        <v>Brazil</v>
      </c>
      <c r="F189" s="666" t="str">
        <f xml:space="preserve"> F$92</f>
        <v>br</v>
      </c>
      <c r="G189" s="264">
        <f t="shared" si="0"/>
        <v>60.193021880812466</v>
      </c>
      <c r="H189" s="264">
        <f t="shared" si="0"/>
        <v>89.160209137989668</v>
      </c>
      <c r="I189" s="264">
        <f t="shared" si="0"/>
        <v>120.66957507887432</v>
      </c>
      <c r="J189" s="656" t="s">
        <v>1233</v>
      </c>
      <c r="K189" s="658" t="s">
        <v>1273</v>
      </c>
    </row>
    <row r="190" spans="2:11" s="298" customFormat="1" ht="12.75" customHeight="1" x14ac:dyDescent="0.3">
      <c r="B190" s="299"/>
      <c r="C190" s="300"/>
      <c r="D190" s="300"/>
      <c r="E190" s="654" t="str">
        <f xml:space="preserve"> E$93</f>
        <v>Brunei</v>
      </c>
      <c r="F190" s="666" t="str">
        <f xml:space="preserve"> F$93</f>
        <v>bn</v>
      </c>
      <c r="G190" s="264">
        <f t="shared" si="0"/>
        <v>30.25080725138497</v>
      </c>
      <c r="H190" s="264">
        <f t="shared" si="0"/>
        <v>49.165298342016058</v>
      </c>
      <c r="I190" s="264">
        <f t="shared" si="0"/>
        <v>114.66733548928039</v>
      </c>
      <c r="J190" s="656" t="s">
        <v>1233</v>
      </c>
      <c r="K190" s="658" t="s">
        <v>1273</v>
      </c>
    </row>
    <row r="191" spans="2:11" s="298" customFormat="1" ht="12.75" customHeight="1" x14ac:dyDescent="0.3">
      <c r="B191" s="299"/>
      <c r="C191" s="300"/>
      <c r="D191" s="300"/>
      <c r="E191" s="654" t="str">
        <f xml:space="preserve"> E$94</f>
        <v>Bulgaria</v>
      </c>
      <c r="F191" s="666" t="str">
        <f xml:space="preserve"> F$94</f>
        <v>bg</v>
      </c>
      <c r="G191" s="264">
        <f t="shared" si="0"/>
        <v>60.473093634968443</v>
      </c>
      <c r="H191" s="264">
        <f t="shared" si="0"/>
        <v>74.758569975988593</v>
      </c>
      <c r="I191" s="264">
        <f t="shared" si="0"/>
        <v>233.59800610092304</v>
      </c>
      <c r="J191" s="656" t="s">
        <v>1233</v>
      </c>
      <c r="K191" s="658" t="s">
        <v>1273</v>
      </c>
    </row>
    <row r="192" spans="2:11" s="298" customFormat="1" ht="12.75" customHeight="1" x14ac:dyDescent="0.3">
      <c r="B192" s="299"/>
      <c r="C192" s="300"/>
      <c r="D192" s="300"/>
      <c r="E192" s="654" t="str">
        <f xml:space="preserve"> E$95</f>
        <v>Cameroon</v>
      </c>
      <c r="F192" s="666" t="str">
        <f xml:space="preserve"> F$95</f>
        <v>cm</v>
      </c>
      <c r="G192" s="264">
        <f t="shared" si="0"/>
        <v>123.12006630805055</v>
      </c>
      <c r="H192" s="264">
        <f t="shared" si="0"/>
        <v>158.89052485685266</v>
      </c>
      <c r="I192" s="264">
        <f t="shared" si="0"/>
        <v>244.6430916476809</v>
      </c>
      <c r="J192" s="656" t="s">
        <v>1233</v>
      </c>
      <c r="K192" s="658" t="s">
        <v>1273</v>
      </c>
    </row>
    <row r="193" spans="2:11" s="298" customFormat="1" ht="12.75" customHeight="1" x14ac:dyDescent="0.3">
      <c r="B193" s="299"/>
      <c r="C193" s="300"/>
      <c r="D193" s="300"/>
      <c r="E193" s="654" t="str">
        <f xml:space="preserve"> E$96</f>
        <v>Canada</v>
      </c>
      <c r="F193" s="666" t="str">
        <f xml:space="preserve"> F$96</f>
        <v>ca</v>
      </c>
      <c r="G193" s="264">
        <f t="shared" si="0"/>
        <v>127.69343528712673</v>
      </c>
      <c r="H193" s="264">
        <f t="shared" si="0"/>
        <v>151.99482434017082</v>
      </c>
      <c r="I193" s="264">
        <f t="shared" si="0"/>
        <v>204.13219016523578</v>
      </c>
      <c r="J193" s="656" t="s">
        <v>1233</v>
      </c>
      <c r="K193" s="658" t="s">
        <v>1273</v>
      </c>
    </row>
    <row r="194" spans="2:11" s="298" customFormat="1" ht="12.75" customHeight="1" x14ac:dyDescent="0.3">
      <c r="B194" s="299"/>
      <c r="C194" s="300"/>
      <c r="D194" s="300"/>
      <c r="E194" s="654" t="str">
        <f xml:space="preserve"> E$97</f>
        <v>Chad</v>
      </c>
      <c r="F194" s="666" t="str">
        <f xml:space="preserve"> F$97</f>
        <v>td</v>
      </c>
      <c r="G194" s="264">
        <f t="shared" si="0"/>
        <v>66.748233221341081</v>
      </c>
      <c r="H194" s="264">
        <f t="shared" si="0"/>
        <v>88.199299251434525</v>
      </c>
      <c r="I194" s="264">
        <f t="shared" si="0"/>
        <v>157.65128267303297</v>
      </c>
      <c r="J194" s="656" t="s">
        <v>1233</v>
      </c>
      <c r="K194" s="658" t="s">
        <v>1273</v>
      </c>
    </row>
    <row r="195" spans="2:11" s="298" customFormat="1" ht="12.75" customHeight="1" x14ac:dyDescent="0.3">
      <c r="B195" s="299"/>
      <c r="C195" s="300"/>
      <c r="D195" s="300"/>
      <c r="E195" s="654" t="str">
        <f xml:space="preserve"> E$98</f>
        <v>Chile</v>
      </c>
      <c r="F195" s="666" t="str">
        <f xml:space="preserve"> F$98</f>
        <v>cl</v>
      </c>
      <c r="G195" s="264">
        <f t="shared" si="0"/>
        <v>82.219535280467284</v>
      </c>
      <c r="H195" s="264">
        <f t="shared" si="0"/>
        <v>97.107029299517848</v>
      </c>
      <c r="I195" s="264">
        <f t="shared" si="0"/>
        <v>220.39890586489659</v>
      </c>
      <c r="J195" s="656" t="s">
        <v>1233</v>
      </c>
      <c r="K195" s="658" t="s">
        <v>1273</v>
      </c>
    </row>
    <row r="196" spans="2:11" s="298" customFormat="1" ht="12.75" customHeight="1" x14ac:dyDescent="0.3">
      <c r="B196" s="299"/>
      <c r="C196" s="300"/>
      <c r="D196" s="300"/>
      <c r="E196" s="654" t="str">
        <f xml:space="preserve"> E$99</f>
        <v>China</v>
      </c>
      <c r="F196" s="666" t="str">
        <f xml:space="preserve"> F$99</f>
        <v>cn</v>
      </c>
      <c r="G196" s="264">
        <f t="shared" si="0"/>
        <v>45.951064320140055</v>
      </c>
      <c r="H196" s="264">
        <f t="shared" si="0"/>
        <v>60.465143307869013</v>
      </c>
      <c r="I196" s="264">
        <f t="shared" si="0"/>
        <v>128.35792441688457</v>
      </c>
      <c r="J196" s="656" t="s">
        <v>1233</v>
      </c>
      <c r="K196" s="658" t="s">
        <v>1273</v>
      </c>
    </row>
    <row r="197" spans="2:11" s="298" customFormat="1" ht="12.75" customHeight="1" x14ac:dyDescent="0.3">
      <c r="B197" s="299"/>
      <c r="C197" s="300"/>
      <c r="D197" s="300"/>
      <c r="E197" s="654" t="str">
        <f xml:space="preserve"> E$100</f>
        <v>Colombia</v>
      </c>
      <c r="F197" s="666" t="str">
        <f xml:space="preserve"> F$100</f>
        <v>co</v>
      </c>
      <c r="G197" s="264">
        <f t="shared" ref="G197:I216" si="1">G100*(1+$F$172)</f>
        <v>48.621806962142891</v>
      </c>
      <c r="H197" s="264">
        <f t="shared" si="1"/>
        <v>71.602572974426636</v>
      </c>
      <c r="I197" s="264">
        <f t="shared" si="1"/>
        <v>145.54543572602572</v>
      </c>
      <c r="J197" s="656" t="s">
        <v>1233</v>
      </c>
      <c r="K197" s="658" t="s">
        <v>1273</v>
      </c>
    </row>
    <row r="198" spans="2:11" s="298" customFormat="1" ht="12.75" customHeight="1" x14ac:dyDescent="0.3">
      <c r="B198" s="299"/>
      <c r="C198" s="300"/>
      <c r="D198" s="300"/>
      <c r="E198" s="654" t="str">
        <f xml:space="preserve"> E$101</f>
        <v>Cote d'Ivoire</v>
      </c>
      <c r="F198" s="666" t="str">
        <f xml:space="preserve"> F$101</f>
        <v>ci</v>
      </c>
      <c r="G198" s="264">
        <f t="shared" si="1"/>
        <v>47.553052869480204</v>
      </c>
      <c r="H198" s="264">
        <f t="shared" si="1"/>
        <v>53.235211421519935</v>
      </c>
      <c r="I198" s="264">
        <f t="shared" si="1"/>
        <v>83.009515821095619</v>
      </c>
      <c r="J198" s="656" t="s">
        <v>1233</v>
      </c>
      <c r="K198" s="658" t="s">
        <v>1273</v>
      </c>
    </row>
    <row r="199" spans="2:11" s="298" customFormat="1" ht="12.75" customHeight="1" x14ac:dyDescent="0.3">
      <c r="B199" s="299"/>
      <c r="C199" s="300"/>
      <c r="D199" s="300"/>
      <c r="E199" s="654" t="str">
        <f xml:space="preserve"> E$102</f>
        <v>Croatia</v>
      </c>
      <c r="F199" s="666" t="str">
        <f xml:space="preserve"> F$102</f>
        <v>hr</v>
      </c>
      <c r="G199" s="264">
        <f t="shared" si="1"/>
        <v>56.163021279754695</v>
      </c>
      <c r="H199" s="264">
        <f t="shared" si="1"/>
        <v>67.531400115884082</v>
      </c>
      <c r="I199" s="264">
        <f t="shared" si="1"/>
        <v>161.47732155182518</v>
      </c>
      <c r="J199" s="656" t="s">
        <v>1233</v>
      </c>
      <c r="K199" s="658" t="s">
        <v>1273</v>
      </c>
    </row>
    <row r="200" spans="2:11" s="298" customFormat="1" ht="12.75" customHeight="1" x14ac:dyDescent="0.3">
      <c r="B200" s="299"/>
      <c r="C200" s="300"/>
      <c r="D200" s="300"/>
      <c r="E200" s="654" t="str">
        <f xml:space="preserve"> E$103</f>
        <v>Cuba</v>
      </c>
      <c r="F200" s="666" t="str">
        <f xml:space="preserve"> F$103</f>
        <v>cu</v>
      </c>
      <c r="G200" s="264">
        <f t="shared" si="1"/>
        <v>61.831440580763356</v>
      </c>
      <c r="H200" s="264">
        <f t="shared" si="1"/>
        <v>77.765298462165305</v>
      </c>
      <c r="I200" s="264">
        <f t="shared" si="1"/>
        <v>164.22321590976728</v>
      </c>
      <c r="J200" s="656" t="s">
        <v>1233</v>
      </c>
      <c r="K200" s="658" t="s">
        <v>1273</v>
      </c>
    </row>
    <row r="201" spans="2:11" s="298" customFormat="1" ht="12.75" customHeight="1" x14ac:dyDescent="0.3">
      <c r="B201" s="299"/>
      <c r="C201" s="300"/>
      <c r="D201" s="300"/>
      <c r="E201" s="654" t="str">
        <f xml:space="preserve"> E$104</f>
        <v>DR Congo</v>
      </c>
      <c r="F201" s="666" t="str">
        <f xml:space="preserve"> F$104</f>
        <v>cd</v>
      </c>
      <c r="G201" s="264">
        <f t="shared" si="1"/>
        <v>175.6216464683053</v>
      </c>
      <c r="H201" s="264">
        <f t="shared" si="1"/>
        <v>253.1508446192031</v>
      </c>
      <c r="I201" s="264">
        <f t="shared" si="1"/>
        <v>359.67944590459911</v>
      </c>
      <c r="J201" s="656" t="s">
        <v>1233</v>
      </c>
      <c r="K201" s="658" t="s">
        <v>1273</v>
      </c>
    </row>
    <row r="202" spans="2:11" s="298" customFormat="1" ht="12.75" customHeight="1" x14ac:dyDescent="0.3">
      <c r="B202" s="299"/>
      <c r="C202" s="300"/>
      <c r="D202" s="300"/>
      <c r="E202" s="654" t="str">
        <f xml:space="preserve"> E$105</f>
        <v>Denmark</v>
      </c>
      <c r="F202" s="666" t="str">
        <f xml:space="preserve"> F$105</f>
        <v>dk</v>
      </c>
      <c r="G202" s="264">
        <f t="shared" si="1"/>
        <v>25.656769426360192</v>
      </c>
      <c r="H202" s="264">
        <f t="shared" si="1"/>
        <v>28.362803841582313</v>
      </c>
      <c r="I202" s="264">
        <f t="shared" si="1"/>
        <v>63.867052085105044</v>
      </c>
      <c r="J202" s="656" t="s">
        <v>1233</v>
      </c>
      <c r="K202" s="658" t="s">
        <v>1273</v>
      </c>
    </row>
    <row r="203" spans="2:11" s="298" customFormat="1" ht="12.75" customHeight="1" x14ac:dyDescent="0.3">
      <c r="B203" s="299"/>
      <c r="C203" s="300"/>
      <c r="D203" s="300"/>
      <c r="E203" s="654" t="str">
        <f xml:space="preserve"> E$106</f>
        <v>Ecuador</v>
      </c>
      <c r="F203" s="666" t="str">
        <f xml:space="preserve"> F$106</f>
        <v>ec</v>
      </c>
      <c r="G203" s="264">
        <f t="shared" si="1"/>
        <v>58.963988079578399</v>
      </c>
      <c r="H203" s="264">
        <f t="shared" si="1"/>
        <v>80.648888551483765</v>
      </c>
      <c r="I203" s="264">
        <f t="shared" si="1"/>
        <v>153.44781647313866</v>
      </c>
      <c r="J203" s="656" t="s">
        <v>1233</v>
      </c>
      <c r="K203" s="658" t="s">
        <v>1273</v>
      </c>
    </row>
    <row r="204" spans="2:11" s="298" customFormat="1" ht="12.75" customHeight="1" x14ac:dyDescent="0.3">
      <c r="B204" s="299"/>
      <c r="C204" s="300"/>
      <c r="D204" s="300"/>
      <c r="E204" s="654" t="str">
        <f xml:space="preserve"> E$107</f>
        <v>Egypt</v>
      </c>
      <c r="F204" s="666" t="str">
        <f xml:space="preserve"> F$107</f>
        <v>eg</v>
      </c>
      <c r="G204" s="264">
        <f t="shared" si="1"/>
        <v>71.733355174045855</v>
      </c>
      <c r="H204" s="264">
        <f t="shared" si="1"/>
        <v>91.420916533000337</v>
      </c>
      <c r="I204" s="264">
        <f t="shared" si="1"/>
        <v>162.09181736196473</v>
      </c>
      <c r="J204" s="656" t="s">
        <v>1233</v>
      </c>
      <c r="K204" s="658" t="s">
        <v>1273</v>
      </c>
    </row>
    <row r="205" spans="2:11" s="298" customFormat="1" ht="12.75" customHeight="1" x14ac:dyDescent="0.3">
      <c r="B205" s="299"/>
      <c r="C205" s="300"/>
      <c r="D205" s="300"/>
      <c r="E205" s="654" t="str">
        <f xml:space="preserve"> E$108</f>
        <v>Equatorial Guinea</v>
      </c>
      <c r="F205" s="666" t="str">
        <f xml:space="preserve"> F$108</f>
        <v>gq</v>
      </c>
      <c r="G205" s="264">
        <f t="shared" si="1"/>
        <v>36.914674140408323</v>
      </c>
      <c r="H205" s="264">
        <f t="shared" si="1"/>
        <v>55.416024914755745</v>
      </c>
      <c r="I205" s="264">
        <f t="shared" si="1"/>
        <v>86.278603687766974</v>
      </c>
      <c r="J205" s="656" t="s">
        <v>1233</v>
      </c>
      <c r="K205" s="658" t="s">
        <v>1273</v>
      </c>
    </row>
    <row r="206" spans="2:11" s="298" customFormat="1" ht="12.75" customHeight="1" x14ac:dyDescent="0.3">
      <c r="B206" s="299"/>
      <c r="C206" s="300"/>
      <c r="D206" s="300"/>
      <c r="E206" s="654" t="str">
        <f xml:space="preserve"> E$109</f>
        <v>France</v>
      </c>
      <c r="F206" s="666" t="str">
        <f xml:space="preserve"> F$109</f>
        <v>fr</v>
      </c>
      <c r="G206" s="264">
        <f t="shared" si="1"/>
        <v>43.662089239340304</v>
      </c>
      <c r="H206" s="264">
        <f t="shared" si="1"/>
        <v>64.881711799498859</v>
      </c>
      <c r="I206" s="264">
        <f t="shared" si="1"/>
        <v>158.90710920112659</v>
      </c>
      <c r="J206" s="656" t="s">
        <v>1233</v>
      </c>
      <c r="K206" s="658" t="s">
        <v>1273</v>
      </c>
    </row>
    <row r="207" spans="2:11" s="298" customFormat="1" ht="12.75" customHeight="1" x14ac:dyDescent="0.3">
      <c r="B207" s="299"/>
      <c r="C207" s="300"/>
      <c r="D207" s="300"/>
      <c r="E207" s="654" t="str">
        <f xml:space="preserve"> E$110</f>
        <v>Gabon</v>
      </c>
      <c r="F207" s="666" t="str">
        <f xml:space="preserve"> F$110</f>
        <v>ga</v>
      </c>
      <c r="G207" s="264">
        <f t="shared" si="1"/>
        <v>91.530244505023433</v>
      </c>
      <c r="H207" s="264">
        <f t="shared" si="1"/>
        <v>114.24638291928377</v>
      </c>
      <c r="I207" s="264">
        <f t="shared" si="1"/>
        <v>189.01261322554475</v>
      </c>
      <c r="J207" s="656" t="s">
        <v>1233</v>
      </c>
      <c r="K207" s="658" t="s">
        <v>1273</v>
      </c>
    </row>
    <row r="208" spans="2:11" s="298" customFormat="1" ht="12.75" customHeight="1" x14ac:dyDescent="0.3">
      <c r="B208" s="299"/>
      <c r="C208" s="300"/>
      <c r="D208" s="300"/>
      <c r="E208" s="654" t="str">
        <f xml:space="preserve"> E$111</f>
        <v>Georgia</v>
      </c>
      <c r="F208" s="666" t="str">
        <f xml:space="preserve"> F$111</f>
        <v>ge</v>
      </c>
      <c r="G208" s="264">
        <f t="shared" si="1"/>
        <v>85.765619455389213</v>
      </c>
      <c r="H208" s="264">
        <f t="shared" si="1"/>
        <v>131.39466389752812</v>
      </c>
      <c r="I208" s="264">
        <f t="shared" si="1"/>
        <v>215.12556073449579</v>
      </c>
      <c r="J208" s="656" t="s">
        <v>1233</v>
      </c>
      <c r="K208" s="658" t="s">
        <v>1273</v>
      </c>
    </row>
    <row r="209" spans="2:11" s="298" customFormat="1" ht="12.75" customHeight="1" x14ac:dyDescent="0.3">
      <c r="B209" s="299"/>
      <c r="C209" s="300"/>
      <c r="D209" s="300"/>
      <c r="E209" s="654" t="str">
        <f xml:space="preserve"> E$112</f>
        <v>Germany</v>
      </c>
      <c r="F209" s="666" t="str">
        <f xml:space="preserve"> F$112</f>
        <v>de</v>
      </c>
      <c r="G209" s="264">
        <f t="shared" si="1"/>
        <v>46.688263806508871</v>
      </c>
      <c r="H209" s="264">
        <f t="shared" si="1"/>
        <v>67.025127619505099</v>
      </c>
      <c r="I209" s="264">
        <f t="shared" si="1"/>
        <v>140.15499609733706</v>
      </c>
      <c r="J209" s="656" t="s">
        <v>1233</v>
      </c>
      <c r="K209" s="658" t="s">
        <v>1273</v>
      </c>
    </row>
    <row r="210" spans="2:11" s="298" customFormat="1" ht="12.75" customHeight="1" x14ac:dyDescent="0.3">
      <c r="B210" s="299"/>
      <c r="C210" s="300"/>
      <c r="D210" s="300"/>
      <c r="E210" s="654" t="str">
        <f xml:space="preserve"> E$113</f>
        <v>Ghana</v>
      </c>
      <c r="F210" s="666" t="str">
        <f xml:space="preserve"> F$113</f>
        <v>gh</v>
      </c>
      <c r="G210" s="264">
        <f t="shared" si="1"/>
        <v>36.231518175428583</v>
      </c>
      <c r="H210" s="264">
        <f t="shared" si="1"/>
        <v>45.418746197311201</v>
      </c>
      <c r="I210" s="264">
        <f t="shared" si="1"/>
        <v>68.200096461703339</v>
      </c>
      <c r="J210" s="656" t="s">
        <v>1233</v>
      </c>
      <c r="K210" s="658" t="s">
        <v>1273</v>
      </c>
    </row>
    <row r="211" spans="2:11" s="298" customFormat="1" ht="12.75" customHeight="1" x14ac:dyDescent="0.3">
      <c r="B211" s="299"/>
      <c r="C211" s="300"/>
      <c r="D211" s="300"/>
      <c r="E211" s="654" t="str">
        <f xml:space="preserve"> E$114</f>
        <v>Greece</v>
      </c>
      <c r="F211" s="666" t="str">
        <f xml:space="preserve"> F$114</f>
        <v>gr</v>
      </c>
      <c r="G211" s="264">
        <f t="shared" si="1"/>
        <v>44.679305436684345</v>
      </c>
      <c r="H211" s="264">
        <f t="shared" si="1"/>
        <v>50.702026294848096</v>
      </c>
      <c r="I211" s="264">
        <f t="shared" si="1"/>
        <v>95.280532274695034</v>
      </c>
      <c r="J211" s="656" t="s">
        <v>1233</v>
      </c>
      <c r="K211" s="658" t="s">
        <v>1273</v>
      </c>
    </row>
    <row r="212" spans="2:11" s="298" customFormat="1" ht="12.75" customHeight="1" x14ac:dyDescent="0.3">
      <c r="B212" s="299"/>
      <c r="C212" s="300"/>
      <c r="D212" s="300"/>
      <c r="E212" s="654" t="str">
        <f xml:space="preserve"> E$115</f>
        <v>Guatemala</v>
      </c>
      <c r="F212" s="666" t="str">
        <f xml:space="preserve"> F$115</f>
        <v>gt</v>
      </c>
      <c r="G212" s="264">
        <f t="shared" si="1"/>
        <v>55.861301394277248</v>
      </c>
      <c r="H212" s="264">
        <f t="shared" si="1"/>
        <v>84.756869209901865</v>
      </c>
      <c r="I212" s="264">
        <f t="shared" si="1"/>
        <v>148.13186682319517</v>
      </c>
      <c r="J212" s="656" t="s">
        <v>1233</v>
      </c>
      <c r="K212" s="658" t="s">
        <v>1273</v>
      </c>
    </row>
    <row r="213" spans="2:11" s="298" customFormat="1" ht="12.75" customHeight="1" x14ac:dyDescent="0.3">
      <c r="B213" s="299"/>
      <c r="C213" s="300"/>
      <c r="D213" s="300"/>
      <c r="E213" s="654" t="str">
        <f xml:space="preserve"> E$116</f>
        <v>Hungary</v>
      </c>
      <c r="F213" s="666" t="str">
        <f xml:space="preserve"> F$116</f>
        <v>hu</v>
      </c>
      <c r="G213" s="264">
        <f t="shared" si="1"/>
        <v>54.583149764654138</v>
      </c>
      <c r="H213" s="264">
        <f t="shared" si="1"/>
        <v>68.806822714544666</v>
      </c>
      <c r="I213" s="264">
        <f t="shared" si="1"/>
        <v>181.60659482267931</v>
      </c>
      <c r="J213" s="656" t="s">
        <v>1233</v>
      </c>
      <c r="K213" s="658" t="s">
        <v>1273</v>
      </c>
    </row>
    <row r="214" spans="2:11" s="298" customFormat="1" ht="12.75" customHeight="1" x14ac:dyDescent="0.3">
      <c r="B214" s="299"/>
      <c r="C214" s="300"/>
      <c r="D214" s="300"/>
      <c r="E214" s="654" t="str">
        <f xml:space="preserve"> E$117</f>
        <v>India</v>
      </c>
      <c r="F214" s="666" t="str">
        <f xml:space="preserve"> F$117</f>
        <v>in</v>
      </c>
      <c r="G214" s="264">
        <f t="shared" si="1"/>
        <v>57.442019099590695</v>
      </c>
      <c r="H214" s="264">
        <f t="shared" si="1"/>
        <v>74.338271174684763</v>
      </c>
      <c r="I214" s="264">
        <f t="shared" si="1"/>
        <v>146.30597177637645</v>
      </c>
      <c r="J214" s="656" t="s">
        <v>1233</v>
      </c>
      <c r="K214" s="658" t="s">
        <v>1273</v>
      </c>
    </row>
    <row r="215" spans="2:11" s="298" customFormat="1" ht="12.75" customHeight="1" x14ac:dyDescent="0.3">
      <c r="B215" s="299"/>
      <c r="C215" s="300"/>
      <c r="D215" s="300"/>
      <c r="E215" s="654" t="str">
        <f xml:space="preserve"> E$118</f>
        <v>Indonesia</v>
      </c>
      <c r="F215" s="666" t="str">
        <f xml:space="preserve"> F$118</f>
        <v>id</v>
      </c>
      <c r="G215" s="264">
        <f t="shared" si="1"/>
        <v>98.249872484436324</v>
      </c>
      <c r="H215" s="264">
        <f t="shared" si="1"/>
        <v>132.35776084037636</v>
      </c>
      <c r="I215" s="264">
        <f t="shared" si="1"/>
        <v>756.2097957878002</v>
      </c>
      <c r="J215" s="656" t="s">
        <v>1233</v>
      </c>
      <c r="K215" s="658" t="s">
        <v>1273</v>
      </c>
    </row>
    <row r="216" spans="2:11" s="298" customFormat="1" ht="12.75" customHeight="1" x14ac:dyDescent="0.3">
      <c r="B216" s="299"/>
      <c r="C216" s="300"/>
      <c r="D216" s="300"/>
      <c r="E216" s="654" t="str">
        <f xml:space="preserve"> E$119</f>
        <v>Iran</v>
      </c>
      <c r="F216" s="666" t="str">
        <f xml:space="preserve"> F$119</f>
        <v>ir</v>
      </c>
      <c r="G216" s="264">
        <f t="shared" si="1"/>
        <v>115.11524087308793</v>
      </c>
      <c r="H216" s="264">
        <f t="shared" si="1"/>
        <v>147.71913431546275</v>
      </c>
      <c r="I216" s="264">
        <f t="shared" si="1"/>
        <v>211.73209165881389</v>
      </c>
      <c r="J216" s="656" t="s">
        <v>1233</v>
      </c>
      <c r="K216" s="658" t="s">
        <v>1273</v>
      </c>
    </row>
    <row r="217" spans="2:11" s="298" customFormat="1" ht="12.75" customHeight="1" x14ac:dyDescent="0.3">
      <c r="B217" s="299"/>
      <c r="C217" s="300"/>
      <c r="D217" s="300"/>
      <c r="E217" s="654" t="str">
        <f xml:space="preserve"> E$120</f>
        <v>Iraq</v>
      </c>
      <c r="F217" s="666" t="str">
        <f xml:space="preserve"> F$120</f>
        <v>iq</v>
      </c>
      <c r="G217" s="264">
        <f t="shared" ref="G217:I236" si="2">G120*(1+$F$172)</f>
        <v>107.49656855806265</v>
      </c>
      <c r="H217" s="264">
        <f t="shared" si="2"/>
        <v>121.88131482541297</v>
      </c>
      <c r="I217" s="264">
        <f t="shared" si="2"/>
        <v>169.21668732317147</v>
      </c>
      <c r="J217" s="656" t="s">
        <v>1233</v>
      </c>
      <c r="K217" s="658" t="s">
        <v>1273</v>
      </c>
    </row>
    <row r="218" spans="2:11" s="298" customFormat="1" ht="12.75" customHeight="1" x14ac:dyDescent="0.3">
      <c r="B218" s="299"/>
      <c r="C218" s="300"/>
      <c r="D218" s="300"/>
      <c r="E218" s="654" t="str">
        <f xml:space="preserve"> E$121</f>
        <v>Italy</v>
      </c>
      <c r="F218" s="666" t="str">
        <f xml:space="preserve"> F$121</f>
        <v>it</v>
      </c>
      <c r="G218" s="264">
        <f t="shared" si="2"/>
        <v>45.173797770977998</v>
      </c>
      <c r="H218" s="264">
        <f t="shared" si="2"/>
        <v>52.73030604824369</v>
      </c>
      <c r="I218" s="264">
        <f t="shared" si="2"/>
        <v>127.5208484610979</v>
      </c>
      <c r="J218" s="656" t="s">
        <v>1233</v>
      </c>
      <c r="K218" s="658" t="s">
        <v>1273</v>
      </c>
    </row>
    <row r="219" spans="2:11" s="298" customFormat="1" ht="12.75" customHeight="1" x14ac:dyDescent="0.3">
      <c r="B219" s="299"/>
      <c r="C219" s="300"/>
      <c r="D219" s="300"/>
      <c r="E219" s="654" t="str">
        <f xml:space="preserve"> E$122</f>
        <v>Japan</v>
      </c>
      <c r="F219" s="666" t="str">
        <f xml:space="preserve"> F$122</f>
        <v>jp</v>
      </c>
      <c r="G219" s="264">
        <f t="shared" si="2"/>
        <v>50.771030107310793</v>
      </c>
      <c r="H219" s="264">
        <f t="shared" si="2"/>
        <v>66.665527086606659</v>
      </c>
      <c r="I219" s="264">
        <f t="shared" si="2"/>
        <v>194.02805077107166</v>
      </c>
      <c r="J219" s="656" t="s">
        <v>1233</v>
      </c>
      <c r="K219" s="658" t="s">
        <v>1273</v>
      </c>
    </row>
    <row r="220" spans="2:11" s="298" customFormat="1" ht="12.75" customHeight="1" x14ac:dyDescent="0.3">
      <c r="B220" s="299"/>
      <c r="C220" s="300"/>
      <c r="D220" s="300"/>
      <c r="E220" s="654" t="str">
        <f xml:space="preserve"> E$123</f>
        <v>Jordan</v>
      </c>
      <c r="F220" s="666" t="str">
        <f xml:space="preserve"> F$123</f>
        <v>jo</v>
      </c>
      <c r="G220" s="264">
        <f t="shared" si="2"/>
        <v>47.298666152444213</v>
      </c>
      <c r="H220" s="264">
        <f t="shared" si="2"/>
        <v>54.898902928930639</v>
      </c>
      <c r="I220" s="264">
        <f t="shared" si="2"/>
        <v>134.45702596468567</v>
      </c>
      <c r="J220" s="656" t="s">
        <v>1233</v>
      </c>
      <c r="K220" s="658" t="s">
        <v>1273</v>
      </c>
    </row>
    <row r="221" spans="2:11" s="298" customFormat="1" ht="12.75" customHeight="1" x14ac:dyDescent="0.3">
      <c r="B221" s="299"/>
      <c r="C221" s="300"/>
      <c r="D221" s="300"/>
      <c r="E221" s="654" t="str">
        <f xml:space="preserve"> E$124</f>
        <v>Kazakhstan</v>
      </c>
      <c r="F221" s="666" t="str">
        <f xml:space="preserve"> F$124</f>
        <v>kz</v>
      </c>
      <c r="G221" s="264">
        <f t="shared" si="2"/>
        <v>66.957110165476664</v>
      </c>
      <c r="H221" s="264">
        <f t="shared" si="2"/>
        <v>83.906598581482072</v>
      </c>
      <c r="I221" s="264">
        <f t="shared" si="2"/>
        <v>153.59746305241109</v>
      </c>
      <c r="J221" s="656" t="s">
        <v>1233</v>
      </c>
      <c r="K221" s="658" t="s">
        <v>1273</v>
      </c>
    </row>
    <row r="222" spans="2:11" s="298" customFormat="1" ht="12.75" customHeight="1" x14ac:dyDescent="0.3">
      <c r="B222" s="299"/>
      <c r="C222" s="300"/>
      <c r="D222" s="300"/>
      <c r="E222" s="654" t="str">
        <f xml:space="preserve"> E$125</f>
        <v>Kuwait</v>
      </c>
      <c r="F222" s="666" t="str">
        <f xml:space="preserve"> F$125</f>
        <v>kw</v>
      </c>
      <c r="G222" s="264">
        <f t="shared" si="2"/>
        <v>48.260878129482307</v>
      </c>
      <c r="H222" s="264">
        <f t="shared" si="2"/>
        <v>59.841634667535985</v>
      </c>
      <c r="I222" s="264">
        <f t="shared" si="2"/>
        <v>127.46440079837529</v>
      </c>
      <c r="J222" s="656" t="s">
        <v>1233</v>
      </c>
      <c r="K222" s="658" t="s">
        <v>1273</v>
      </c>
    </row>
    <row r="223" spans="2:11" s="298" customFormat="1" ht="12.75" customHeight="1" x14ac:dyDescent="0.3">
      <c r="B223" s="299"/>
      <c r="C223" s="300"/>
      <c r="D223" s="300"/>
      <c r="E223" s="654" t="str">
        <f xml:space="preserve"> E$126</f>
        <v>Kyrgyzstan</v>
      </c>
      <c r="F223" s="666" t="str">
        <f xml:space="preserve"> F$126</f>
        <v>kg</v>
      </c>
      <c r="G223" s="264">
        <f t="shared" si="2"/>
        <v>58.249619076033213</v>
      </c>
      <c r="H223" s="264">
        <f t="shared" si="2"/>
        <v>81.448783633334614</v>
      </c>
      <c r="I223" s="264">
        <f t="shared" si="2"/>
        <v>328.23324544200932</v>
      </c>
      <c r="J223" s="656" t="s">
        <v>1233</v>
      </c>
      <c r="K223" s="658" t="s">
        <v>1273</v>
      </c>
    </row>
    <row r="224" spans="2:11" s="298" customFormat="1" ht="12.75" customHeight="1" x14ac:dyDescent="0.3">
      <c r="B224" s="299"/>
      <c r="C224" s="300"/>
      <c r="D224" s="300"/>
      <c r="E224" s="654" t="str">
        <f xml:space="preserve"> E$127</f>
        <v>Latvia</v>
      </c>
      <c r="F224" s="666" t="str">
        <f xml:space="preserve"> F$127</f>
        <v>lv</v>
      </c>
      <c r="G224" s="264">
        <f t="shared" si="2"/>
        <v>63.597463530926873</v>
      </c>
      <c r="H224" s="264">
        <f t="shared" si="2"/>
        <v>77.053615212775767</v>
      </c>
      <c r="I224" s="264">
        <f t="shared" si="2"/>
        <v>153.79577016020804</v>
      </c>
      <c r="J224" s="656" t="s">
        <v>1233</v>
      </c>
      <c r="K224" s="658" t="s">
        <v>1273</v>
      </c>
    </row>
    <row r="225" spans="2:11" s="298" customFormat="1" ht="12.75" customHeight="1" x14ac:dyDescent="0.3">
      <c r="B225" s="299"/>
      <c r="C225" s="300"/>
      <c r="D225" s="300"/>
      <c r="E225" s="654" t="str">
        <f xml:space="preserve"> E$128</f>
        <v>Libya</v>
      </c>
      <c r="F225" s="666" t="str">
        <f xml:space="preserve"> F$128</f>
        <v>ly</v>
      </c>
      <c r="G225" s="264">
        <f t="shared" si="2"/>
        <v>71.067837263113063</v>
      </c>
      <c r="H225" s="264">
        <f t="shared" si="2"/>
        <v>95.255945798888149</v>
      </c>
      <c r="I225" s="264">
        <f t="shared" si="2"/>
        <v>177.76874047784844</v>
      </c>
      <c r="J225" s="656" t="s">
        <v>1233</v>
      </c>
      <c r="K225" s="658" t="s">
        <v>1273</v>
      </c>
    </row>
    <row r="226" spans="2:11" s="298" customFormat="1" ht="12.75" customHeight="1" x14ac:dyDescent="0.3">
      <c r="B226" s="299"/>
      <c r="C226" s="300"/>
      <c r="D226" s="300"/>
      <c r="E226" s="654" t="str">
        <f xml:space="preserve"> E$129</f>
        <v>Lithuania</v>
      </c>
      <c r="F226" s="666" t="str">
        <f xml:space="preserve"> F$129</f>
        <v>lt</v>
      </c>
      <c r="G226" s="264">
        <f t="shared" si="2"/>
        <v>65.886326230716648</v>
      </c>
      <c r="H226" s="264">
        <f t="shared" si="2"/>
        <v>84.371764143306692</v>
      </c>
      <c r="I226" s="264">
        <f t="shared" si="2"/>
        <v>212.18105710451002</v>
      </c>
      <c r="J226" s="656" t="s">
        <v>1233</v>
      </c>
      <c r="K226" s="658" t="s">
        <v>1273</v>
      </c>
    </row>
    <row r="227" spans="2:11" s="298" customFormat="1" ht="12.75" customHeight="1" x14ac:dyDescent="0.3">
      <c r="B227" s="299"/>
      <c r="C227" s="300"/>
      <c r="D227" s="300"/>
      <c r="E227" s="654" t="str">
        <f xml:space="preserve"> E$130</f>
        <v>Malaysia</v>
      </c>
      <c r="F227" s="666" t="str">
        <f xml:space="preserve"> F$130</f>
        <v>my</v>
      </c>
      <c r="G227" s="264">
        <f t="shared" si="2"/>
        <v>85.892846285703754</v>
      </c>
      <c r="H227" s="264">
        <f t="shared" si="2"/>
        <v>111.56406245961702</v>
      </c>
      <c r="I227" s="264">
        <f t="shared" si="2"/>
        <v>177.44801096171992</v>
      </c>
      <c r="J227" s="656" t="s">
        <v>1233</v>
      </c>
      <c r="K227" s="658" t="s">
        <v>1273</v>
      </c>
    </row>
    <row r="228" spans="2:11" s="298" customFormat="1" ht="12.75" customHeight="1" x14ac:dyDescent="0.3">
      <c r="B228" s="299"/>
      <c r="C228" s="300"/>
      <c r="D228" s="300"/>
      <c r="E228" s="654" t="str">
        <f xml:space="preserve"> E$131</f>
        <v>Mauritania</v>
      </c>
      <c r="F228" s="666" t="str">
        <f xml:space="preserve"> F$131</f>
        <v>mr</v>
      </c>
      <c r="G228" s="264">
        <f t="shared" si="2"/>
        <v>100.73595454255988</v>
      </c>
      <c r="H228" s="264">
        <f t="shared" si="2"/>
        <v>127.97875117813618</v>
      </c>
      <c r="I228" s="264">
        <f t="shared" si="2"/>
        <v>186.20919053959111</v>
      </c>
      <c r="J228" s="656" t="s">
        <v>1233</v>
      </c>
      <c r="K228" s="658" t="s">
        <v>1273</v>
      </c>
    </row>
    <row r="229" spans="2:11" s="298" customFormat="1" ht="12.75" customHeight="1" x14ac:dyDescent="0.3">
      <c r="B229" s="299"/>
      <c r="C229" s="300"/>
      <c r="D229" s="300"/>
      <c r="E229" s="654" t="str">
        <f xml:space="preserve"> E$132</f>
        <v>Mexico</v>
      </c>
      <c r="F229" s="666" t="str">
        <f xml:space="preserve"> F$132</f>
        <v>mx</v>
      </c>
      <c r="G229" s="264">
        <f t="shared" si="2"/>
        <v>56.376267984442237</v>
      </c>
      <c r="H229" s="264">
        <f t="shared" si="2"/>
        <v>85.346985678603346</v>
      </c>
      <c r="I229" s="264">
        <f t="shared" si="2"/>
        <v>102.67944589637909</v>
      </c>
      <c r="J229" s="656" t="s">
        <v>1233</v>
      </c>
      <c r="K229" s="658" t="s">
        <v>1273</v>
      </c>
    </row>
    <row r="230" spans="2:11" s="298" customFormat="1" ht="12.75" customHeight="1" x14ac:dyDescent="0.3">
      <c r="B230" s="299"/>
      <c r="C230" s="300"/>
      <c r="D230" s="300"/>
      <c r="E230" s="654" t="str">
        <f xml:space="preserve"> E$133</f>
        <v>Morocco</v>
      </c>
      <c r="F230" s="666" t="str">
        <f xml:space="preserve"> F$133</f>
        <v>ma</v>
      </c>
      <c r="G230" s="264">
        <f t="shared" si="2"/>
        <v>64.123628361496941</v>
      </c>
      <c r="H230" s="264">
        <f t="shared" si="2"/>
        <v>80.860391891483445</v>
      </c>
      <c r="I230" s="264">
        <f t="shared" si="2"/>
        <v>177.98513756183598</v>
      </c>
      <c r="J230" s="656" t="s">
        <v>1233</v>
      </c>
      <c r="K230" s="658" t="s">
        <v>1273</v>
      </c>
    </row>
    <row r="231" spans="2:11" s="298" customFormat="1" ht="12.75" customHeight="1" x14ac:dyDescent="0.3">
      <c r="B231" s="299"/>
      <c r="C231" s="300"/>
      <c r="D231" s="300"/>
      <c r="E231" s="654" t="str">
        <f xml:space="preserve"> E$134</f>
        <v>Myanmar</v>
      </c>
      <c r="F231" s="666" t="str">
        <f xml:space="preserve"> F$134</f>
        <v>mm</v>
      </c>
      <c r="G231" s="264">
        <f t="shared" si="2"/>
        <v>118.06857887690001</v>
      </c>
      <c r="H231" s="264">
        <f t="shared" si="2"/>
        <v>174.49249471842137</v>
      </c>
      <c r="I231" s="264">
        <f t="shared" si="2"/>
        <v>453.20803434196927</v>
      </c>
      <c r="J231" s="656" t="s">
        <v>1233</v>
      </c>
      <c r="K231" s="658" t="s">
        <v>1273</v>
      </c>
    </row>
    <row r="232" spans="2:11" s="298" customFormat="1" ht="12.75" customHeight="1" x14ac:dyDescent="0.3">
      <c r="B232" s="299"/>
      <c r="C232" s="300"/>
      <c r="D232" s="300"/>
      <c r="E232" s="654" t="str">
        <f xml:space="preserve"> E$135</f>
        <v>Netherlands</v>
      </c>
      <c r="F232" s="666" t="str">
        <f xml:space="preserve"> F$135</f>
        <v>nl</v>
      </c>
      <c r="G232" s="264">
        <f t="shared" si="2"/>
        <v>28.142726774161215</v>
      </c>
      <c r="H232" s="264">
        <f t="shared" si="2"/>
        <v>33.864973833680587</v>
      </c>
      <c r="I232" s="264">
        <f t="shared" si="2"/>
        <v>88.760877932245933</v>
      </c>
      <c r="J232" s="656" t="s">
        <v>1233</v>
      </c>
      <c r="K232" s="658" t="s">
        <v>1273</v>
      </c>
    </row>
    <row r="233" spans="2:11" s="298" customFormat="1" ht="12.75" customHeight="1" x14ac:dyDescent="0.3">
      <c r="B233" s="299"/>
      <c r="C233" s="300"/>
      <c r="D233" s="300"/>
      <c r="E233" s="654" t="str">
        <f xml:space="preserve"> E$136</f>
        <v>New Zealand</v>
      </c>
      <c r="F233" s="666" t="str">
        <f xml:space="preserve"> F$136</f>
        <v>nz</v>
      </c>
      <c r="G233" s="264">
        <f t="shared" si="2"/>
        <v>36.594363155945217</v>
      </c>
      <c r="H233" s="264">
        <f t="shared" si="2"/>
        <v>70.922700529922778</v>
      </c>
      <c r="I233" s="264">
        <f t="shared" si="2"/>
        <v>115.11765502915121</v>
      </c>
      <c r="J233" s="656" t="s">
        <v>1233</v>
      </c>
      <c r="K233" s="658" t="s">
        <v>1273</v>
      </c>
    </row>
    <row r="234" spans="2:11" s="298" customFormat="1" ht="12.75" customHeight="1" x14ac:dyDescent="0.3">
      <c r="B234" s="299"/>
      <c r="C234" s="300"/>
      <c r="D234" s="300"/>
      <c r="E234" s="654" t="str">
        <f xml:space="preserve"> E$137</f>
        <v>Niger</v>
      </c>
      <c r="F234" s="666" t="str">
        <f xml:space="preserve"> F$137</f>
        <v>ne</v>
      </c>
      <c r="G234" s="264">
        <f t="shared" si="2"/>
        <v>68.172678654184111</v>
      </c>
      <c r="H234" s="264">
        <f t="shared" si="2"/>
        <v>98.128943373807687</v>
      </c>
      <c r="I234" s="264">
        <f t="shared" si="2"/>
        <v>156.78459104955965</v>
      </c>
      <c r="J234" s="656" t="s">
        <v>1233</v>
      </c>
      <c r="K234" s="658" t="s">
        <v>1273</v>
      </c>
    </row>
    <row r="235" spans="2:11" s="298" customFormat="1" ht="12.75" customHeight="1" x14ac:dyDescent="0.3">
      <c r="B235" s="299"/>
      <c r="C235" s="300"/>
      <c r="D235" s="300"/>
      <c r="E235" s="654" t="str">
        <f xml:space="preserve"> E$138</f>
        <v>Nigeria</v>
      </c>
      <c r="F235" s="666" t="str">
        <f xml:space="preserve"> F$138</f>
        <v>ng</v>
      </c>
      <c r="G235" s="264">
        <f t="shared" si="2"/>
        <v>92.333895402495912</v>
      </c>
      <c r="H235" s="264">
        <f t="shared" si="2"/>
        <v>108.70574387775011</v>
      </c>
      <c r="I235" s="264">
        <f t="shared" si="2"/>
        <v>152.21332662353163</v>
      </c>
      <c r="J235" s="656" t="s">
        <v>1233</v>
      </c>
      <c r="K235" s="658" t="s">
        <v>1273</v>
      </c>
    </row>
    <row r="236" spans="2:11" s="298" customFormat="1" ht="12.75" customHeight="1" x14ac:dyDescent="0.3">
      <c r="B236" s="299"/>
      <c r="C236" s="300"/>
      <c r="D236" s="300"/>
      <c r="E236" s="654" t="str">
        <f xml:space="preserve"> E$139</f>
        <v>Norway</v>
      </c>
      <c r="F236" s="666" t="str">
        <f xml:space="preserve"> F$139</f>
        <v>no</v>
      </c>
      <c r="G236" s="264">
        <f t="shared" si="2"/>
        <v>39.060001083061337</v>
      </c>
      <c r="H236" s="264">
        <f t="shared" si="2"/>
        <v>48.432328762199361</v>
      </c>
      <c r="I236" s="264">
        <f t="shared" si="2"/>
        <v>98.802024157810649</v>
      </c>
      <c r="J236" s="656" t="s">
        <v>1233</v>
      </c>
      <c r="K236" s="658" t="s">
        <v>1273</v>
      </c>
    </row>
    <row r="237" spans="2:11" s="298" customFormat="1" ht="12.75" customHeight="1" x14ac:dyDescent="0.3">
      <c r="B237" s="299"/>
      <c r="C237" s="300"/>
      <c r="D237" s="300"/>
      <c r="E237" s="654" t="str">
        <f xml:space="preserve"> E$140</f>
        <v>Oman</v>
      </c>
      <c r="F237" s="666" t="str">
        <f xml:space="preserve"> F$140</f>
        <v>om</v>
      </c>
      <c r="G237" s="264">
        <f t="shared" ref="G237:I256" si="3">G140*(1+$F$172)</f>
        <v>85.275207914908293</v>
      </c>
      <c r="H237" s="264">
        <f t="shared" si="3"/>
        <v>101.00784381076676</v>
      </c>
      <c r="I237" s="264">
        <f t="shared" si="3"/>
        <v>185.20085269580304</v>
      </c>
      <c r="J237" s="656" t="s">
        <v>1233</v>
      </c>
      <c r="K237" s="658" t="s">
        <v>1273</v>
      </c>
    </row>
    <row r="238" spans="2:11" s="298" customFormat="1" ht="12.75" customHeight="1" x14ac:dyDescent="0.3">
      <c r="B238" s="299"/>
      <c r="C238" s="300"/>
      <c r="D238" s="300"/>
      <c r="E238" s="654" t="str">
        <f xml:space="preserve"> E$141</f>
        <v>Pakistan</v>
      </c>
      <c r="F238" s="666" t="str">
        <f xml:space="preserve"> F$141</f>
        <v>pk</v>
      </c>
      <c r="G238" s="264">
        <f t="shared" si="3"/>
        <v>91.722724998302596</v>
      </c>
      <c r="H238" s="264">
        <f t="shared" si="3"/>
        <v>105.69607836039285</v>
      </c>
      <c r="I238" s="264">
        <f t="shared" si="3"/>
        <v>210.88647535578019</v>
      </c>
      <c r="J238" s="656" t="s">
        <v>1233</v>
      </c>
      <c r="K238" s="658" t="s">
        <v>1273</v>
      </c>
    </row>
    <row r="239" spans="2:11" s="298" customFormat="1" ht="12.75" customHeight="1" x14ac:dyDescent="0.3">
      <c r="B239" s="299"/>
      <c r="C239" s="300"/>
      <c r="D239" s="300"/>
      <c r="E239" s="654" t="str">
        <f xml:space="preserve"> E$142</f>
        <v>Papua New Guinea</v>
      </c>
      <c r="F239" s="666" t="str">
        <f xml:space="preserve"> F$142</f>
        <v>pg</v>
      </c>
      <c r="G239" s="264">
        <f t="shared" si="3"/>
        <v>64.203322726781948</v>
      </c>
      <c r="H239" s="264">
        <f t="shared" si="3"/>
        <v>73.358283460184509</v>
      </c>
      <c r="I239" s="264">
        <f t="shared" si="3"/>
        <v>162.32236239468526</v>
      </c>
      <c r="J239" s="656" t="s">
        <v>1233</v>
      </c>
      <c r="K239" s="658" t="s">
        <v>1273</v>
      </c>
    </row>
    <row r="240" spans="2:11" s="298" customFormat="1" ht="12.75" customHeight="1" x14ac:dyDescent="0.3">
      <c r="B240" s="299"/>
      <c r="C240" s="300"/>
      <c r="D240" s="300"/>
      <c r="E240" s="654" t="str">
        <f xml:space="preserve"> E$143</f>
        <v>Peru</v>
      </c>
      <c r="F240" s="666" t="str">
        <f xml:space="preserve"> F$143</f>
        <v>pe</v>
      </c>
      <c r="G240" s="264">
        <f t="shared" si="3"/>
        <v>58.446506137314955</v>
      </c>
      <c r="H240" s="264">
        <f t="shared" si="3"/>
        <v>94.646880007467146</v>
      </c>
      <c r="I240" s="264">
        <f t="shared" si="3"/>
        <v>236.53419077654303</v>
      </c>
      <c r="J240" s="656" t="s">
        <v>1233</v>
      </c>
      <c r="K240" s="658" t="s">
        <v>1273</v>
      </c>
    </row>
    <row r="241" spans="2:11" s="298" customFormat="1" ht="12.75" customHeight="1" x14ac:dyDescent="0.3">
      <c r="B241" s="299"/>
      <c r="C241" s="300"/>
      <c r="D241" s="300"/>
      <c r="E241" s="654" t="str">
        <f xml:space="preserve"> E$144</f>
        <v>Philippines</v>
      </c>
      <c r="F241" s="666" t="str">
        <f xml:space="preserve"> F$144</f>
        <v>ph</v>
      </c>
      <c r="G241" s="264">
        <f t="shared" si="3"/>
        <v>52.248747482086642</v>
      </c>
      <c r="H241" s="264">
        <f t="shared" si="3"/>
        <v>100.21688353308352</v>
      </c>
      <c r="I241" s="264">
        <f t="shared" si="3"/>
        <v>147.27839519961657</v>
      </c>
      <c r="J241" s="656" t="s">
        <v>1233</v>
      </c>
      <c r="K241" s="658" t="s">
        <v>1273</v>
      </c>
    </row>
    <row r="242" spans="2:11" s="298" customFormat="1" ht="12.75" customHeight="1" x14ac:dyDescent="0.3">
      <c r="B242" s="299"/>
      <c r="C242" s="300"/>
      <c r="D242" s="300"/>
      <c r="E242" s="654" t="str">
        <f xml:space="preserve"> E$145</f>
        <v>Poland</v>
      </c>
      <c r="F242" s="666" t="str">
        <f xml:space="preserve"> F$145</f>
        <v>pl</v>
      </c>
      <c r="G242" s="264">
        <f t="shared" si="3"/>
        <v>56.920722561224792</v>
      </c>
      <c r="H242" s="264">
        <f t="shared" si="3"/>
        <v>70.994340945031752</v>
      </c>
      <c r="I242" s="264">
        <f t="shared" si="3"/>
        <v>177.06403828836378</v>
      </c>
      <c r="J242" s="656" t="s">
        <v>1233</v>
      </c>
      <c r="K242" s="658" t="s">
        <v>1273</v>
      </c>
    </row>
    <row r="243" spans="2:11" s="298" customFormat="1" ht="12.75" customHeight="1" x14ac:dyDescent="0.3">
      <c r="B243" s="299"/>
      <c r="C243" s="300"/>
      <c r="D243" s="300"/>
      <c r="E243" s="654" t="str">
        <f xml:space="preserve"> E$146</f>
        <v>Qatar</v>
      </c>
      <c r="F243" s="666" t="str">
        <f xml:space="preserve"> F$146</f>
        <v>qa</v>
      </c>
      <c r="G243" s="264">
        <f t="shared" si="3"/>
        <v>48.881693644482269</v>
      </c>
      <c r="H243" s="264">
        <f t="shared" si="3"/>
        <v>56.175806193362888</v>
      </c>
      <c r="I243" s="264">
        <f t="shared" si="3"/>
        <v>98.73868561507058</v>
      </c>
      <c r="J243" s="656" t="s">
        <v>1233</v>
      </c>
      <c r="K243" s="658" t="s">
        <v>1273</v>
      </c>
    </row>
    <row r="244" spans="2:11" s="298" customFormat="1" ht="12.75" customHeight="1" x14ac:dyDescent="0.3">
      <c r="B244" s="299"/>
      <c r="C244" s="300"/>
      <c r="D244" s="300"/>
      <c r="E244" s="654" t="str">
        <f xml:space="preserve"> E$147</f>
        <v>Congo Brazzaville</v>
      </c>
      <c r="F244" s="666" t="str">
        <f xml:space="preserve"> F$147</f>
        <v>cg</v>
      </c>
      <c r="G244" s="264">
        <f t="shared" si="3"/>
        <v>62.093364351454369</v>
      </c>
      <c r="H244" s="264">
        <f t="shared" si="3"/>
        <v>91.489566710679711</v>
      </c>
      <c r="I244" s="264">
        <f t="shared" si="3"/>
        <v>141.04698961319352</v>
      </c>
      <c r="J244" s="656" t="s">
        <v>1233</v>
      </c>
      <c r="K244" s="658" t="s">
        <v>1273</v>
      </c>
    </row>
    <row r="245" spans="2:11" s="298" customFormat="1" ht="12.75" customHeight="1" x14ac:dyDescent="0.3">
      <c r="B245" s="299"/>
      <c r="C245" s="300"/>
      <c r="D245" s="300"/>
      <c r="E245" s="654" t="str">
        <f xml:space="preserve"> E$148</f>
        <v>Romania</v>
      </c>
      <c r="F245" s="666" t="str">
        <f xml:space="preserve"> F$148</f>
        <v>ro</v>
      </c>
      <c r="G245" s="264">
        <f t="shared" si="3"/>
        <v>51.37329098358498</v>
      </c>
      <c r="H245" s="264">
        <f t="shared" si="3"/>
        <v>64.481236425363576</v>
      </c>
      <c r="I245" s="264">
        <f t="shared" si="3"/>
        <v>197.94690584473588</v>
      </c>
      <c r="J245" s="656" t="s">
        <v>1233</v>
      </c>
      <c r="K245" s="658" t="s">
        <v>1273</v>
      </c>
    </row>
    <row r="246" spans="2:11" s="298" customFormat="1" ht="12.75" customHeight="1" x14ac:dyDescent="0.3">
      <c r="B246" s="299"/>
      <c r="C246" s="300"/>
      <c r="D246" s="300"/>
      <c r="E246" s="654" t="str">
        <f xml:space="preserve"> E$149</f>
        <v>Russian Federation</v>
      </c>
      <c r="F246" s="666" t="str">
        <f xml:space="preserve"> F$149</f>
        <v>ru</v>
      </c>
      <c r="G246" s="264">
        <f t="shared" si="3"/>
        <v>69.882282720427057</v>
      </c>
      <c r="H246" s="264">
        <f t="shared" si="3"/>
        <v>84.320727934921607</v>
      </c>
      <c r="I246" s="264">
        <f t="shared" si="3"/>
        <v>155.82981702554792</v>
      </c>
      <c r="J246" s="656" t="s">
        <v>1233</v>
      </c>
      <c r="K246" s="658" t="s">
        <v>1273</v>
      </c>
    </row>
    <row r="247" spans="2:11" s="298" customFormat="1" ht="12.75" customHeight="1" x14ac:dyDescent="0.3">
      <c r="B247" s="299"/>
      <c r="C247" s="300"/>
      <c r="D247" s="300"/>
      <c r="E247" s="654" t="str">
        <f xml:space="preserve"> E$150</f>
        <v>Saudi Arabia</v>
      </c>
      <c r="F247" s="666" t="str">
        <f xml:space="preserve"> F$150</f>
        <v>sa</v>
      </c>
      <c r="G247" s="264">
        <f t="shared" si="3"/>
        <v>36.09730416212328</v>
      </c>
      <c r="H247" s="264">
        <f t="shared" si="3"/>
        <v>40.121138919746336</v>
      </c>
      <c r="I247" s="264">
        <f t="shared" si="3"/>
        <v>60.206640911098276</v>
      </c>
      <c r="J247" s="656" t="s">
        <v>1233</v>
      </c>
      <c r="K247" s="658" t="s">
        <v>1273</v>
      </c>
    </row>
    <row r="248" spans="2:11" s="298" customFormat="1" ht="12.75" customHeight="1" x14ac:dyDescent="0.3">
      <c r="B248" s="299"/>
      <c r="C248" s="300"/>
      <c r="D248" s="300"/>
      <c r="E248" s="654" t="str">
        <f xml:space="preserve"> E$151</f>
        <v>Serbia</v>
      </c>
      <c r="F248" s="666" t="str">
        <f xml:space="preserve"> F$151</f>
        <v>rs</v>
      </c>
      <c r="G248" s="264">
        <f t="shared" si="3"/>
        <v>53.299313717889206</v>
      </c>
      <c r="H248" s="264">
        <f t="shared" si="3"/>
        <v>66.533241570093125</v>
      </c>
      <c r="I248" s="264">
        <f t="shared" si="3"/>
        <v>176.2406355067005</v>
      </c>
      <c r="J248" s="656" t="s">
        <v>1233</v>
      </c>
      <c r="K248" s="658" t="s">
        <v>1273</v>
      </c>
    </row>
    <row r="249" spans="2:11" s="298" customFormat="1" ht="12.75" customHeight="1" x14ac:dyDescent="0.3">
      <c r="B249" s="299"/>
      <c r="C249" s="300"/>
      <c r="D249" s="300"/>
      <c r="E249" s="654" t="str">
        <f xml:space="preserve"> E$152</f>
        <v>Spain</v>
      </c>
      <c r="F249" s="666" t="str">
        <f xml:space="preserve"> F$152</f>
        <v>es</v>
      </c>
      <c r="G249" s="264">
        <f t="shared" si="3"/>
        <v>30.121784376410012</v>
      </c>
      <c r="H249" s="264">
        <f t="shared" si="3"/>
        <v>35.525557645701682</v>
      </c>
      <c r="I249" s="264">
        <f t="shared" si="3"/>
        <v>104.11451752507445</v>
      </c>
      <c r="J249" s="656" t="s">
        <v>1233</v>
      </c>
      <c r="K249" s="658" t="s">
        <v>1273</v>
      </c>
    </row>
    <row r="250" spans="2:11" s="298" customFormat="1" ht="12.75" customHeight="1" x14ac:dyDescent="0.3">
      <c r="B250" s="299"/>
      <c r="C250" s="300"/>
      <c r="D250" s="300"/>
      <c r="E250" s="654" t="str">
        <f xml:space="preserve"> E$153</f>
        <v>Sudan</v>
      </c>
      <c r="F250" s="666" t="str">
        <f xml:space="preserve"> F$153</f>
        <v>sd</v>
      </c>
      <c r="G250" s="264">
        <f t="shared" si="3"/>
        <v>91.255698579342081</v>
      </c>
      <c r="H250" s="264">
        <f t="shared" si="3"/>
        <v>128.65593659256382</v>
      </c>
      <c r="I250" s="264">
        <f t="shared" si="3"/>
        <v>203.23037143423483</v>
      </c>
      <c r="J250" s="656" t="s">
        <v>1233</v>
      </c>
      <c r="K250" s="658" t="s">
        <v>1273</v>
      </c>
    </row>
    <row r="251" spans="2:11" s="298" customFormat="1" ht="12.75" customHeight="1" x14ac:dyDescent="0.3">
      <c r="B251" s="299"/>
      <c r="C251" s="300"/>
      <c r="D251" s="300"/>
      <c r="E251" s="654" t="str">
        <f xml:space="preserve"> E$154</f>
        <v>Suriname</v>
      </c>
      <c r="F251" s="666" t="str">
        <f xml:space="preserve"> F$154</f>
        <v>sr</v>
      </c>
      <c r="G251" s="264">
        <f t="shared" si="3"/>
        <v>52.774283599218151</v>
      </c>
      <c r="H251" s="264">
        <f t="shared" si="3"/>
        <v>71.399799769947251</v>
      </c>
      <c r="I251" s="264">
        <f t="shared" si="3"/>
        <v>133.71314812196186</v>
      </c>
      <c r="J251" s="656" t="s">
        <v>1233</v>
      </c>
      <c r="K251" s="658" t="s">
        <v>1273</v>
      </c>
    </row>
    <row r="252" spans="2:11" s="298" customFormat="1" ht="12.75" customHeight="1" x14ac:dyDescent="0.3">
      <c r="B252" s="299"/>
      <c r="C252" s="300"/>
      <c r="D252" s="300"/>
      <c r="E252" s="654" t="str">
        <f xml:space="preserve"> E$155</f>
        <v>Syria</v>
      </c>
      <c r="F252" s="666" t="str">
        <f xml:space="preserve"> F$155</f>
        <v>sy</v>
      </c>
      <c r="G252" s="264">
        <f t="shared" si="3"/>
        <v>206.22081149979857</v>
      </c>
      <c r="H252" s="264">
        <f t="shared" si="3"/>
        <v>257.76787474050116</v>
      </c>
      <c r="I252" s="264">
        <f t="shared" si="3"/>
        <v>417.02197107866039</v>
      </c>
      <c r="J252" s="656" t="s">
        <v>1233</v>
      </c>
      <c r="K252" s="658" t="s">
        <v>1273</v>
      </c>
    </row>
    <row r="253" spans="2:11" s="298" customFormat="1" ht="12.75" customHeight="1" x14ac:dyDescent="0.3">
      <c r="B253" s="299"/>
      <c r="C253" s="300"/>
      <c r="D253" s="300"/>
      <c r="E253" s="654" t="str">
        <f xml:space="preserve"> E$156</f>
        <v>Tajikistan</v>
      </c>
      <c r="F253" s="666" t="str">
        <f xml:space="preserve"> F$156</f>
        <v>tj</v>
      </c>
      <c r="G253" s="264">
        <f t="shared" si="3"/>
        <v>55.07585340660944</v>
      </c>
      <c r="H253" s="264">
        <f t="shared" si="3"/>
        <v>81.284196148572448</v>
      </c>
      <c r="I253" s="264">
        <f t="shared" si="3"/>
        <v>160.31998473342929</v>
      </c>
      <c r="J253" s="656" t="s">
        <v>1233</v>
      </c>
      <c r="K253" s="658" t="s">
        <v>1273</v>
      </c>
    </row>
    <row r="254" spans="2:11" s="298" customFormat="1" ht="12.75" customHeight="1" x14ac:dyDescent="0.3">
      <c r="B254" s="299"/>
      <c r="C254" s="300"/>
      <c r="D254" s="300"/>
      <c r="E254" s="654" t="str">
        <f xml:space="preserve"> E$157</f>
        <v>Thailand</v>
      </c>
      <c r="F254" s="666" t="str">
        <f xml:space="preserve"> F$157</f>
        <v>th</v>
      </c>
      <c r="G254" s="264">
        <f t="shared" si="3"/>
        <v>31.002518102691138</v>
      </c>
      <c r="H254" s="264">
        <f t="shared" si="3"/>
        <v>44.207504165313708</v>
      </c>
      <c r="I254" s="264">
        <f t="shared" si="3"/>
        <v>104.35231085725394</v>
      </c>
      <c r="J254" s="656" t="s">
        <v>1233</v>
      </c>
      <c r="K254" s="658" t="s">
        <v>1273</v>
      </c>
    </row>
    <row r="255" spans="2:11" s="298" customFormat="1" ht="12.75" customHeight="1" x14ac:dyDescent="0.3">
      <c r="B255" s="299"/>
      <c r="C255" s="300"/>
      <c r="D255" s="300"/>
      <c r="E255" s="654" t="str">
        <f xml:space="preserve"> E$158</f>
        <v>Trinidad and Tobago</v>
      </c>
      <c r="F255" s="666" t="str">
        <f xml:space="preserve"> F$158</f>
        <v>tt</v>
      </c>
      <c r="G255" s="264">
        <f t="shared" si="3"/>
        <v>81.212355958498364</v>
      </c>
      <c r="H255" s="264">
        <f t="shared" si="3"/>
        <v>123.45424593535824</v>
      </c>
      <c r="I255" s="264">
        <f t="shared" si="3"/>
        <v>247.89963647309895</v>
      </c>
      <c r="J255" s="656" t="s">
        <v>1233</v>
      </c>
      <c r="K255" s="658" t="s">
        <v>1273</v>
      </c>
    </row>
    <row r="256" spans="2:11" s="298" customFormat="1" ht="12.75" customHeight="1" x14ac:dyDescent="0.3">
      <c r="B256" s="299"/>
      <c r="C256" s="300"/>
      <c r="D256" s="300"/>
      <c r="E256" s="654" t="str">
        <f xml:space="preserve"> E$159</f>
        <v>Tunisia</v>
      </c>
      <c r="F256" s="666" t="str">
        <f xml:space="preserve"> F$159</f>
        <v>tn</v>
      </c>
      <c r="G256" s="264">
        <f t="shared" si="3"/>
        <v>112.41190025003348</v>
      </c>
      <c r="H256" s="264">
        <f t="shared" si="3"/>
        <v>133.25492202395458</v>
      </c>
      <c r="I256" s="264">
        <f t="shared" si="3"/>
        <v>230.66455313319892</v>
      </c>
      <c r="J256" s="656" t="s">
        <v>1233</v>
      </c>
      <c r="K256" s="658" t="s">
        <v>1273</v>
      </c>
    </row>
    <row r="257" spans="1:58" s="298" customFormat="1" ht="12.75" customHeight="1" x14ac:dyDescent="0.3">
      <c r="B257" s="299"/>
      <c r="C257" s="300"/>
      <c r="D257" s="300"/>
      <c r="E257" s="654" t="str">
        <f xml:space="preserve"> E$160</f>
        <v>Turkey</v>
      </c>
      <c r="F257" s="666" t="str">
        <f xml:space="preserve"> F$160</f>
        <v>tr</v>
      </c>
      <c r="G257" s="264">
        <f t="shared" ref="G257:I266" si="4">G160*(1+$F$172)</f>
        <v>55.028591238023949</v>
      </c>
      <c r="H257" s="264">
        <f t="shared" si="4"/>
        <v>72.862281048178986</v>
      </c>
      <c r="I257" s="264">
        <f t="shared" si="4"/>
        <v>152.83604843714764</v>
      </c>
      <c r="J257" s="656" t="s">
        <v>1233</v>
      </c>
      <c r="K257" s="658" t="s">
        <v>1273</v>
      </c>
    </row>
    <row r="258" spans="1:58" s="298" customFormat="1" ht="12.75" customHeight="1" x14ac:dyDescent="0.3">
      <c r="B258" s="299"/>
      <c r="C258" s="300"/>
      <c r="D258" s="300"/>
      <c r="E258" s="654" t="str">
        <f xml:space="preserve"> E$161</f>
        <v>Turkmenistan</v>
      </c>
      <c r="F258" s="666" t="str">
        <f xml:space="preserve"> F$161</f>
        <v>tm</v>
      </c>
      <c r="G258" s="264">
        <f t="shared" si="4"/>
        <v>100.72396437434668</v>
      </c>
      <c r="H258" s="264">
        <f t="shared" si="4"/>
        <v>137.46713816197797</v>
      </c>
      <c r="I258" s="264">
        <f t="shared" si="4"/>
        <v>208.9552618506475</v>
      </c>
      <c r="J258" s="656" t="s">
        <v>1233</v>
      </c>
      <c r="K258" s="658" t="s">
        <v>1273</v>
      </c>
    </row>
    <row r="259" spans="1:58" s="298" customFormat="1" ht="12.75" customHeight="1" x14ac:dyDescent="0.3">
      <c r="B259" s="299"/>
      <c r="C259" s="300"/>
      <c r="D259" s="300"/>
      <c r="E259" s="654" t="str">
        <f xml:space="preserve"> E$162</f>
        <v>Ukraine</v>
      </c>
      <c r="F259" s="666" t="str">
        <f xml:space="preserve"> F$162</f>
        <v>ua</v>
      </c>
      <c r="G259" s="264">
        <f t="shared" si="4"/>
        <v>84.941455062535695</v>
      </c>
      <c r="H259" s="264">
        <f t="shared" si="4"/>
        <v>102.29135056290059</v>
      </c>
      <c r="I259" s="264">
        <f t="shared" si="4"/>
        <v>220.44002806974353</v>
      </c>
      <c r="J259" s="656" t="s">
        <v>1233</v>
      </c>
      <c r="K259" s="658" t="s">
        <v>1273</v>
      </c>
    </row>
    <row r="260" spans="1:58" s="298" customFormat="1" ht="12.75" customHeight="1" x14ac:dyDescent="0.3">
      <c r="B260" s="299"/>
      <c r="C260" s="300"/>
      <c r="D260" s="300"/>
      <c r="E260" s="654" t="str">
        <f xml:space="preserve"> E$163</f>
        <v>United Arab Emirates</v>
      </c>
      <c r="F260" s="666" t="str">
        <f xml:space="preserve"> F$163</f>
        <v>ae</v>
      </c>
      <c r="G260" s="264">
        <f t="shared" si="4"/>
        <v>46.542301077840435</v>
      </c>
      <c r="H260" s="264">
        <f t="shared" si="4"/>
        <v>61.858176323911735</v>
      </c>
      <c r="I260" s="264">
        <f t="shared" si="4"/>
        <v>136.99270920377319</v>
      </c>
      <c r="J260" s="656" t="s">
        <v>1233</v>
      </c>
      <c r="K260" s="658" t="s">
        <v>1273</v>
      </c>
    </row>
    <row r="261" spans="1:58" s="298" customFormat="1" ht="12.75" customHeight="1" x14ac:dyDescent="0.3">
      <c r="B261" s="299"/>
      <c r="C261" s="300"/>
      <c r="D261" s="300"/>
      <c r="E261" s="654" t="str">
        <f xml:space="preserve"> E$164</f>
        <v>United Kingdom</v>
      </c>
      <c r="F261" s="666" t="str">
        <f xml:space="preserve"> F$164</f>
        <v>gb</v>
      </c>
      <c r="G261" s="264">
        <f t="shared" si="4"/>
        <v>60.724420190995872</v>
      </c>
      <c r="H261" s="264">
        <f t="shared" si="4"/>
        <v>68.815730587395862</v>
      </c>
      <c r="I261" s="264">
        <f t="shared" si="4"/>
        <v>98.540341858307045</v>
      </c>
      <c r="J261" s="656" t="s">
        <v>1233</v>
      </c>
      <c r="K261" s="658" t="s">
        <v>1273</v>
      </c>
    </row>
    <row r="262" spans="1:58" s="298" customFormat="1" ht="12.75" customHeight="1" x14ac:dyDescent="0.3">
      <c r="B262" s="299"/>
      <c r="C262" s="300"/>
      <c r="D262" s="300"/>
      <c r="E262" s="654" t="str">
        <f xml:space="preserve"> E$165</f>
        <v>United States</v>
      </c>
      <c r="F262" s="666" t="str">
        <f xml:space="preserve"> F$165</f>
        <v>us</v>
      </c>
      <c r="G262" s="264">
        <f t="shared" si="4"/>
        <v>74.475904233626721</v>
      </c>
      <c r="H262" s="264">
        <f t="shared" si="4"/>
        <v>97.565341888220615</v>
      </c>
      <c r="I262" s="264">
        <f t="shared" si="4"/>
        <v>158.51031510590838</v>
      </c>
      <c r="J262" s="656" t="s">
        <v>1233</v>
      </c>
      <c r="K262" s="658" t="s">
        <v>1273</v>
      </c>
    </row>
    <row r="263" spans="1:58" s="298" customFormat="1" ht="12.75" customHeight="1" x14ac:dyDescent="0.3">
      <c r="B263" s="299"/>
      <c r="C263" s="300"/>
      <c r="D263" s="300"/>
      <c r="E263" s="654" t="str">
        <f xml:space="preserve"> E$166</f>
        <v>Uzbekistan</v>
      </c>
      <c r="F263" s="666" t="str">
        <f xml:space="preserve"> F$166</f>
        <v>uz</v>
      </c>
      <c r="G263" s="264">
        <f t="shared" si="4"/>
        <v>165.09643945363447</v>
      </c>
      <c r="H263" s="264">
        <f t="shared" si="4"/>
        <v>237.50668048121113</v>
      </c>
      <c r="I263" s="264">
        <f t="shared" si="4"/>
        <v>357.46761910201639</v>
      </c>
      <c r="J263" s="656" t="s">
        <v>1233</v>
      </c>
      <c r="K263" s="658" t="s">
        <v>1273</v>
      </c>
    </row>
    <row r="264" spans="1:58" s="298" customFormat="1" ht="12.75" customHeight="1" x14ac:dyDescent="0.3">
      <c r="B264" s="299"/>
      <c r="C264" s="300"/>
      <c r="D264" s="300"/>
      <c r="E264" s="654" t="str">
        <f xml:space="preserve"> E$167</f>
        <v>Venezuela</v>
      </c>
      <c r="F264" s="666" t="str">
        <f xml:space="preserve"> F$167</f>
        <v>ve</v>
      </c>
      <c r="G264" s="264">
        <f t="shared" si="4"/>
        <v>123.22270063066691</v>
      </c>
      <c r="H264" s="264">
        <f t="shared" si="4"/>
        <v>175.39065603173526</v>
      </c>
      <c r="I264" s="264">
        <f t="shared" si="4"/>
        <v>292.69800869377025</v>
      </c>
      <c r="J264" s="656" t="s">
        <v>1233</v>
      </c>
      <c r="K264" s="658" t="s">
        <v>1273</v>
      </c>
    </row>
    <row r="265" spans="1:58" s="298" customFormat="1" ht="12.75" customHeight="1" x14ac:dyDescent="0.3">
      <c r="B265" s="299"/>
      <c r="C265" s="300"/>
      <c r="D265" s="300"/>
      <c r="E265" s="654" t="str">
        <f xml:space="preserve"> E$168</f>
        <v>Vietnam</v>
      </c>
      <c r="F265" s="666" t="str">
        <f xml:space="preserve"> F$168</f>
        <v>vn</v>
      </c>
      <c r="G265" s="264">
        <f t="shared" si="4"/>
        <v>61.64157958612067</v>
      </c>
      <c r="H265" s="264">
        <f t="shared" si="4"/>
        <v>76.574841083651876</v>
      </c>
      <c r="I265" s="264">
        <f t="shared" si="4"/>
        <v>118.20199535861894</v>
      </c>
      <c r="J265" s="656" t="s">
        <v>1233</v>
      </c>
      <c r="K265" s="658" t="s">
        <v>1273</v>
      </c>
    </row>
    <row r="266" spans="1:58" s="298" customFormat="1" ht="12.75" customHeight="1" x14ac:dyDescent="0.3">
      <c r="B266" s="299"/>
      <c r="C266" s="300"/>
      <c r="D266" s="300"/>
      <c r="E266" s="654" t="str">
        <f xml:space="preserve"> E$169</f>
        <v>Yemen</v>
      </c>
      <c r="F266" s="666" t="str">
        <f xml:space="preserve"> F$169</f>
        <v>ye</v>
      </c>
      <c r="G266" s="264">
        <f t="shared" si="4"/>
        <v>175.92811386463791</v>
      </c>
      <c r="H266" s="264">
        <f t="shared" si="4"/>
        <v>232.96849874327688</v>
      </c>
      <c r="I266" s="264">
        <f t="shared" si="4"/>
        <v>346.91999114414523</v>
      </c>
      <c r="J266" s="656" t="s">
        <v>1233</v>
      </c>
      <c r="K266" s="658" t="s">
        <v>1273</v>
      </c>
    </row>
    <row r="267" spans="1:58" s="85" customFormat="1" ht="12.75" customHeight="1" x14ac:dyDescent="0.3">
      <c r="B267" s="86"/>
      <c r="C267" s="103"/>
      <c r="D267" s="103"/>
      <c r="L267" s="375"/>
    </row>
    <row r="268" spans="1:58" s="82" customFormat="1" ht="12.75" customHeight="1" x14ac:dyDescent="0.3">
      <c r="A268" s="19"/>
      <c r="B268" s="86" t="s">
        <v>748</v>
      </c>
      <c r="C268" s="104"/>
      <c r="D268" s="104"/>
      <c r="E268" s="10"/>
      <c r="F268" s="10"/>
      <c r="G268" s="10"/>
      <c r="H268" s="10"/>
      <c r="I268" s="10"/>
      <c r="J268" s="10"/>
      <c r="K268" s="10"/>
      <c r="L268" s="659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</row>
    <row r="269" spans="1:58" ht="12.75" customHeight="1" x14ac:dyDescent="0.3">
      <c r="E269" s="228" t="s">
        <v>642</v>
      </c>
      <c r="F269" s="228" t="s">
        <v>643</v>
      </c>
      <c r="L269" s="76"/>
    </row>
    <row r="270" spans="1:58" s="82" customFormat="1" ht="12.75" customHeight="1" x14ac:dyDescent="0.3">
      <c r="A270" s="19"/>
      <c r="B270" s="19"/>
      <c r="C270" s="104"/>
      <c r="D270" s="104"/>
      <c r="E270" s="210" t="s">
        <v>195</v>
      </c>
      <c r="F270" s="211" t="s">
        <v>443</v>
      </c>
      <c r="G270" s="10"/>
      <c r="H270" s="10"/>
      <c r="I270" s="10"/>
      <c r="J270" s="10"/>
      <c r="K270" s="10"/>
      <c r="L270" s="659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</row>
    <row r="271" spans="1:58" s="82" customFormat="1" ht="12.75" customHeight="1" x14ac:dyDescent="0.3">
      <c r="A271" s="19"/>
      <c r="B271" s="19"/>
      <c r="C271" s="104"/>
      <c r="D271" s="104"/>
      <c r="E271" s="212" t="s">
        <v>200</v>
      </c>
      <c r="F271" s="213" t="s">
        <v>447</v>
      </c>
      <c r="G271" s="10"/>
      <c r="H271" s="10"/>
      <c r="I271" s="10"/>
      <c r="J271" s="10"/>
      <c r="K271" s="10"/>
      <c r="L271" s="659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</row>
    <row r="272" spans="1:58" s="82" customFormat="1" ht="12.75" customHeight="1" x14ac:dyDescent="0.3">
      <c r="A272" s="19"/>
      <c r="B272" s="19"/>
      <c r="C272" s="104"/>
      <c r="D272" s="104"/>
      <c r="E272" s="212" t="s">
        <v>427</v>
      </c>
      <c r="F272" s="213" t="s">
        <v>145</v>
      </c>
      <c r="G272" s="10"/>
      <c r="H272" s="10"/>
      <c r="I272" s="10"/>
      <c r="J272" s="10"/>
      <c r="K272" s="10"/>
      <c r="L272" s="659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</row>
    <row r="273" spans="1:58" s="82" customFormat="1" ht="12.75" customHeight="1" x14ac:dyDescent="0.3">
      <c r="A273" s="19"/>
      <c r="B273" s="19"/>
      <c r="C273" s="104"/>
      <c r="D273" s="104"/>
      <c r="E273" s="212" t="s">
        <v>204</v>
      </c>
      <c r="F273" s="213" t="s">
        <v>450</v>
      </c>
      <c r="G273" s="10"/>
      <c r="H273" s="10"/>
      <c r="I273" s="10"/>
      <c r="J273" s="10"/>
      <c r="K273" s="10"/>
      <c r="L273" s="659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</row>
    <row r="274" spans="1:58" s="82" customFormat="1" ht="12.75" customHeight="1" x14ac:dyDescent="0.3">
      <c r="A274" s="19"/>
      <c r="B274" s="19"/>
      <c r="C274" s="104"/>
      <c r="D274" s="104"/>
      <c r="E274" s="212" t="s">
        <v>202</v>
      </c>
      <c r="F274" s="213" t="s">
        <v>448</v>
      </c>
      <c r="G274" s="10"/>
      <c r="H274" s="10"/>
      <c r="I274" s="10"/>
      <c r="J274" s="10"/>
      <c r="K274" s="10"/>
      <c r="L274" s="659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</row>
    <row r="275" spans="1:58" s="82" customFormat="1" ht="12.75" customHeight="1" x14ac:dyDescent="0.3">
      <c r="A275" s="19"/>
      <c r="B275" s="19"/>
      <c r="C275" s="104"/>
      <c r="D275" s="104"/>
      <c r="E275" s="212" t="s">
        <v>197</v>
      </c>
      <c r="F275" s="213" t="s">
        <v>445</v>
      </c>
      <c r="G275" s="10"/>
      <c r="H275" s="10"/>
      <c r="I275" s="10"/>
      <c r="J275" s="10"/>
      <c r="K275" s="10"/>
      <c r="L275" s="659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</row>
    <row r="276" spans="1:58" s="82" customFormat="1" ht="12.75" customHeight="1" x14ac:dyDescent="0.3">
      <c r="A276" s="19"/>
      <c r="B276" s="19"/>
      <c r="C276" s="104"/>
      <c r="D276" s="104"/>
      <c r="E276" s="212" t="s">
        <v>206</v>
      </c>
      <c r="F276" s="213" t="s">
        <v>451</v>
      </c>
      <c r="G276" s="10"/>
      <c r="H276" s="10"/>
      <c r="I276" s="10"/>
      <c r="J276" s="10"/>
      <c r="K276" s="10"/>
      <c r="L276" s="659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</row>
    <row r="277" spans="1:58" s="82" customFormat="1" ht="12.75" customHeight="1" x14ac:dyDescent="0.3">
      <c r="A277" s="19"/>
      <c r="B277" s="19"/>
      <c r="C277" s="104"/>
      <c r="D277" s="104"/>
      <c r="E277" s="212" t="s">
        <v>201</v>
      </c>
      <c r="F277" s="213" t="s">
        <v>146</v>
      </c>
      <c r="G277" s="10"/>
      <c r="H277" s="10"/>
      <c r="I277" s="10"/>
      <c r="J277" s="10"/>
      <c r="K277" s="10"/>
      <c r="L277" s="659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</row>
    <row r="278" spans="1:58" s="82" customFormat="1" ht="12.75" customHeight="1" x14ac:dyDescent="0.3">
      <c r="A278" s="19"/>
      <c r="B278" s="19"/>
      <c r="C278" s="104"/>
      <c r="D278" s="104"/>
      <c r="E278" s="212" t="s">
        <v>203</v>
      </c>
      <c r="F278" s="213" t="s">
        <v>449</v>
      </c>
      <c r="G278" s="10"/>
      <c r="H278" s="10"/>
      <c r="I278" s="10"/>
      <c r="J278" s="10"/>
      <c r="K278" s="10"/>
      <c r="L278" s="659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</row>
    <row r="279" spans="1:58" s="82" customFormat="1" ht="12.75" customHeight="1" x14ac:dyDescent="0.3">
      <c r="A279" s="19"/>
      <c r="B279" s="19"/>
      <c r="C279" s="104"/>
      <c r="D279" s="104"/>
      <c r="E279" s="212" t="s">
        <v>205</v>
      </c>
      <c r="F279" s="213" t="s">
        <v>147</v>
      </c>
      <c r="G279" s="10"/>
      <c r="H279" s="10"/>
      <c r="I279" s="10"/>
      <c r="J279" s="10"/>
      <c r="K279" s="10"/>
      <c r="L279" s="659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</row>
    <row r="280" spans="1:58" s="82" customFormat="1" ht="12.75" customHeight="1" x14ac:dyDescent="0.3">
      <c r="A280" s="19"/>
      <c r="B280" s="19"/>
      <c r="C280" s="104"/>
      <c r="D280" s="104"/>
      <c r="E280" s="212" t="s">
        <v>199</v>
      </c>
      <c r="F280" s="213" t="s">
        <v>446</v>
      </c>
      <c r="G280" s="10"/>
      <c r="H280" s="10"/>
      <c r="I280" s="10"/>
      <c r="J280" s="10"/>
      <c r="K280" s="10"/>
      <c r="L280" s="659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</row>
    <row r="281" spans="1:58" s="82" customFormat="1" ht="12.75" customHeight="1" x14ac:dyDescent="0.3">
      <c r="A281" s="19"/>
      <c r="B281" s="19"/>
      <c r="C281" s="104"/>
      <c r="D281" s="104"/>
      <c r="E281" s="212" t="s">
        <v>209</v>
      </c>
      <c r="F281" s="213" t="s">
        <v>453</v>
      </c>
      <c r="G281" s="10"/>
      <c r="H281" s="10"/>
      <c r="I281" s="10"/>
      <c r="J281" s="10"/>
      <c r="K281" s="10"/>
      <c r="L281" s="659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</row>
    <row r="282" spans="1:58" s="82" customFormat="1" ht="12.75" customHeight="1" x14ac:dyDescent="0.3">
      <c r="A282" s="19"/>
      <c r="B282" s="19"/>
      <c r="C282" s="104"/>
      <c r="D282" s="104"/>
      <c r="E282" s="212" t="s">
        <v>208</v>
      </c>
      <c r="F282" s="213" t="s">
        <v>148</v>
      </c>
      <c r="G282" s="10"/>
      <c r="H282" s="10"/>
      <c r="I282" s="10"/>
      <c r="J282" s="10"/>
      <c r="K282" s="10"/>
      <c r="L282" s="659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</row>
    <row r="283" spans="1:58" s="82" customFormat="1" ht="12.75" customHeight="1" x14ac:dyDescent="0.3">
      <c r="A283" s="19"/>
      <c r="B283" s="19"/>
      <c r="C283" s="104"/>
      <c r="D283" s="104"/>
      <c r="E283" s="212" t="s">
        <v>207</v>
      </c>
      <c r="F283" s="213" t="s">
        <v>452</v>
      </c>
      <c r="G283" s="10"/>
      <c r="H283" s="10"/>
      <c r="I283" s="10"/>
      <c r="J283" s="10"/>
      <c r="K283" s="10"/>
      <c r="L283" s="659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</row>
    <row r="284" spans="1:58" s="82" customFormat="1" ht="12.75" customHeight="1" x14ac:dyDescent="0.3">
      <c r="A284" s="19"/>
      <c r="B284" s="19"/>
      <c r="C284" s="104"/>
      <c r="D284" s="104"/>
      <c r="E284" s="212" t="s">
        <v>196</v>
      </c>
      <c r="F284" s="213" t="s">
        <v>444</v>
      </c>
      <c r="G284" s="10"/>
      <c r="H284" s="10"/>
      <c r="I284" s="10"/>
      <c r="J284" s="10"/>
      <c r="K284" s="10"/>
      <c r="L284" s="659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</row>
    <row r="285" spans="1:58" s="82" customFormat="1" ht="12.75" customHeight="1" x14ac:dyDescent="0.3">
      <c r="A285" s="19"/>
      <c r="B285" s="19"/>
      <c r="C285" s="104"/>
      <c r="D285" s="104"/>
      <c r="E285" s="212" t="s">
        <v>210</v>
      </c>
      <c r="F285" s="213" t="s">
        <v>149</v>
      </c>
      <c r="G285" s="10"/>
      <c r="H285" s="10"/>
      <c r="I285" s="10"/>
      <c r="J285" s="10"/>
      <c r="K285" s="10"/>
      <c r="L285" s="659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</row>
    <row r="286" spans="1:58" s="82" customFormat="1" ht="12.75" customHeight="1" x14ac:dyDescent="0.3">
      <c r="A286" s="19"/>
      <c r="B286" s="19"/>
      <c r="C286" s="104"/>
      <c r="D286" s="104"/>
      <c r="E286" s="212" t="s">
        <v>223</v>
      </c>
      <c r="F286" s="213" t="s">
        <v>466</v>
      </c>
      <c r="G286" s="10"/>
      <c r="H286" s="10"/>
      <c r="I286" s="10"/>
      <c r="J286" s="10"/>
      <c r="K286" s="10"/>
      <c r="L286" s="659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</row>
    <row r="287" spans="1:58" s="82" customFormat="1" ht="12.75" customHeight="1" x14ac:dyDescent="0.3">
      <c r="A287" s="19"/>
      <c r="B287" s="19"/>
      <c r="C287" s="104"/>
      <c r="D287" s="104"/>
      <c r="E287" s="212" t="s">
        <v>214</v>
      </c>
      <c r="F287" s="213" t="s">
        <v>457</v>
      </c>
      <c r="G287" s="10"/>
      <c r="H287" s="10"/>
      <c r="I287" s="10"/>
      <c r="J287" s="10"/>
      <c r="K287" s="10"/>
      <c r="L287" s="659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</row>
    <row r="288" spans="1:58" s="82" customFormat="1" ht="12.75" customHeight="1" x14ac:dyDescent="0.3">
      <c r="A288" s="19"/>
      <c r="B288" s="19"/>
      <c r="C288" s="104"/>
      <c r="D288" s="104"/>
      <c r="E288" s="212" t="s">
        <v>213</v>
      </c>
      <c r="F288" s="213" t="s">
        <v>456</v>
      </c>
      <c r="G288" s="10"/>
      <c r="H288" s="10"/>
      <c r="I288" s="10"/>
      <c r="J288" s="10"/>
      <c r="K288" s="10"/>
      <c r="L288" s="659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</row>
    <row r="289" spans="1:58" s="82" customFormat="1" ht="12.75" customHeight="1" x14ac:dyDescent="0.3">
      <c r="A289" s="19"/>
      <c r="B289" s="19"/>
      <c r="C289" s="104"/>
      <c r="D289" s="104"/>
      <c r="E289" s="212" t="s">
        <v>216</v>
      </c>
      <c r="F289" s="213" t="s">
        <v>459</v>
      </c>
      <c r="G289" s="10"/>
      <c r="H289" s="10"/>
      <c r="I289" s="10"/>
      <c r="J289" s="10"/>
      <c r="K289" s="10"/>
      <c r="L289" s="659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</row>
    <row r="290" spans="1:58" s="82" customFormat="1" ht="12.75" customHeight="1" x14ac:dyDescent="0.3">
      <c r="A290" s="19"/>
      <c r="B290" s="19"/>
      <c r="C290" s="104"/>
      <c r="D290" s="104"/>
      <c r="E290" s="212" t="s">
        <v>230</v>
      </c>
      <c r="F290" s="213" t="s">
        <v>471</v>
      </c>
      <c r="G290" s="10"/>
      <c r="H290" s="10"/>
      <c r="I290" s="10"/>
      <c r="J290" s="10"/>
      <c r="K290" s="10"/>
      <c r="L290" s="659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</row>
    <row r="291" spans="1:58" s="82" customFormat="1" ht="12.75" customHeight="1" x14ac:dyDescent="0.3">
      <c r="A291" s="19"/>
      <c r="B291" s="19"/>
      <c r="C291" s="104"/>
      <c r="D291" s="104"/>
      <c r="E291" s="212" t="s">
        <v>229</v>
      </c>
      <c r="F291" s="213" t="s">
        <v>470</v>
      </c>
      <c r="G291" s="10"/>
      <c r="H291" s="10"/>
      <c r="I291" s="10"/>
      <c r="J291" s="10"/>
      <c r="K291" s="10"/>
      <c r="L291" s="659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</row>
    <row r="292" spans="1:58" s="82" customFormat="1" ht="12.75" customHeight="1" x14ac:dyDescent="0.3">
      <c r="A292" s="19"/>
      <c r="B292" s="19"/>
      <c r="C292" s="104"/>
      <c r="D292" s="104"/>
      <c r="E292" s="212" t="s">
        <v>212</v>
      </c>
      <c r="F292" s="213" t="s">
        <v>455</v>
      </c>
      <c r="G292" s="10"/>
      <c r="H292" s="10"/>
      <c r="I292" s="10"/>
      <c r="J292" s="10"/>
      <c r="K292" s="10"/>
      <c r="L292" s="659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</row>
    <row r="293" spans="1:58" s="82" customFormat="1" ht="12.75" customHeight="1" x14ac:dyDescent="0.3">
      <c r="A293" s="19"/>
      <c r="B293" s="19"/>
      <c r="C293" s="104"/>
      <c r="D293" s="104"/>
      <c r="E293" s="212" t="s">
        <v>231</v>
      </c>
      <c r="F293" s="213" t="s">
        <v>472</v>
      </c>
      <c r="G293" s="10"/>
      <c r="H293" s="10"/>
      <c r="I293" s="10"/>
      <c r="J293" s="10"/>
      <c r="K293" s="10"/>
      <c r="L293" s="659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</row>
    <row r="294" spans="1:58" s="82" customFormat="1" ht="12.75" customHeight="1" x14ac:dyDescent="0.3">
      <c r="A294" s="19"/>
      <c r="B294" s="19"/>
      <c r="C294" s="104"/>
      <c r="D294" s="104"/>
      <c r="E294" s="212" t="s">
        <v>218</v>
      </c>
      <c r="F294" s="213" t="s">
        <v>461</v>
      </c>
      <c r="G294" s="10"/>
      <c r="H294" s="10"/>
      <c r="I294" s="10"/>
      <c r="J294" s="10"/>
      <c r="K294" s="10"/>
      <c r="L294" s="659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</row>
    <row r="295" spans="1:58" s="82" customFormat="1" ht="12.75" customHeight="1" x14ac:dyDescent="0.3">
      <c r="A295" s="19"/>
      <c r="B295" s="19"/>
      <c r="C295" s="104"/>
      <c r="D295" s="104"/>
      <c r="E295" s="212" t="s">
        <v>380</v>
      </c>
      <c r="F295" s="213" t="s">
        <v>593</v>
      </c>
      <c r="G295" s="10"/>
      <c r="H295" s="10"/>
      <c r="I295" s="10"/>
      <c r="J295" s="10"/>
      <c r="K295" s="10"/>
      <c r="L295" s="659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</row>
    <row r="296" spans="1:58" s="82" customFormat="1" ht="12.75" customHeight="1" x14ac:dyDescent="0.3">
      <c r="A296" s="19"/>
      <c r="B296" s="19"/>
      <c r="C296" s="104"/>
      <c r="D296" s="104"/>
      <c r="E296" s="212" t="s">
        <v>219</v>
      </c>
      <c r="F296" s="213" t="s">
        <v>462</v>
      </c>
      <c r="G296" s="10"/>
      <c r="H296" s="10"/>
      <c r="I296" s="10"/>
      <c r="J296" s="10"/>
      <c r="K296" s="10"/>
      <c r="L296" s="659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</row>
    <row r="297" spans="1:58" s="82" customFormat="1" ht="12.75" customHeight="1" x14ac:dyDescent="0.3">
      <c r="A297" s="19"/>
      <c r="B297" s="19"/>
      <c r="C297" s="104"/>
      <c r="D297" s="104"/>
      <c r="E297" s="212" t="s">
        <v>678</v>
      </c>
      <c r="F297" s="213" t="s">
        <v>150</v>
      </c>
      <c r="G297" s="10"/>
      <c r="H297" s="10"/>
      <c r="I297" s="10"/>
      <c r="J297" s="10"/>
      <c r="K297" s="10"/>
      <c r="L297" s="659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</row>
    <row r="298" spans="1:58" s="82" customFormat="1" ht="12.75" customHeight="1" x14ac:dyDescent="0.3">
      <c r="A298" s="19"/>
      <c r="B298" s="19"/>
      <c r="C298" s="104"/>
      <c r="D298" s="104"/>
      <c r="E298" s="212" t="s">
        <v>677</v>
      </c>
      <c r="F298" s="213" t="s">
        <v>464</v>
      </c>
      <c r="G298" s="10"/>
      <c r="H298" s="10"/>
      <c r="I298" s="10"/>
      <c r="J298" s="10"/>
      <c r="K298" s="10"/>
      <c r="L298" s="659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</row>
    <row r="299" spans="1:58" s="82" customFormat="1" ht="12.75" customHeight="1" x14ac:dyDescent="0.3">
      <c r="A299" s="19"/>
      <c r="B299" s="19"/>
      <c r="C299" s="104"/>
      <c r="D299" s="104"/>
      <c r="E299" s="212" t="s">
        <v>222</v>
      </c>
      <c r="F299" s="213" t="s">
        <v>465</v>
      </c>
      <c r="G299" s="10"/>
      <c r="H299" s="10"/>
      <c r="I299" s="10"/>
      <c r="J299" s="10"/>
      <c r="K299" s="10"/>
      <c r="L299" s="659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</row>
    <row r="300" spans="1:58" s="82" customFormat="1" ht="12.75" customHeight="1" x14ac:dyDescent="0.3">
      <c r="A300" s="19"/>
      <c r="B300" s="19"/>
      <c r="C300" s="104"/>
      <c r="D300" s="104"/>
      <c r="E300" s="212" t="s">
        <v>226</v>
      </c>
      <c r="F300" s="213" t="s">
        <v>151</v>
      </c>
      <c r="G300" s="10"/>
      <c r="H300" s="10"/>
      <c r="I300" s="10"/>
      <c r="J300" s="10"/>
      <c r="K300" s="10"/>
      <c r="L300" s="659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</row>
    <row r="301" spans="1:58" s="82" customFormat="1" ht="12.75" customHeight="1" x14ac:dyDescent="0.3">
      <c r="A301" s="19"/>
      <c r="B301" s="19"/>
      <c r="C301" s="104"/>
      <c r="D301" s="104"/>
      <c r="E301" s="212" t="s">
        <v>211</v>
      </c>
      <c r="F301" s="213" t="s">
        <v>454</v>
      </c>
      <c r="G301" s="10"/>
      <c r="H301" s="10"/>
      <c r="I301" s="10"/>
      <c r="J301" s="10"/>
      <c r="K301" s="10"/>
      <c r="L301" s="659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</row>
    <row r="302" spans="1:58" s="82" customFormat="1" ht="12.75" customHeight="1" x14ac:dyDescent="0.3">
      <c r="A302" s="19"/>
      <c r="B302" s="19"/>
      <c r="C302" s="104"/>
      <c r="D302" s="104"/>
      <c r="E302" s="212" t="s">
        <v>220</v>
      </c>
      <c r="F302" s="213" t="s">
        <v>463</v>
      </c>
      <c r="G302" s="10"/>
      <c r="H302" s="10"/>
      <c r="I302" s="10"/>
      <c r="J302" s="10"/>
      <c r="K302" s="10"/>
      <c r="L302" s="659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</row>
    <row r="303" spans="1:58" s="82" customFormat="1" ht="12.75" customHeight="1" x14ac:dyDescent="0.3">
      <c r="A303" s="19"/>
      <c r="B303" s="19"/>
      <c r="C303" s="104"/>
      <c r="D303" s="104"/>
      <c r="E303" s="212" t="s">
        <v>225</v>
      </c>
      <c r="F303" s="213" t="s">
        <v>468</v>
      </c>
      <c r="G303" s="10"/>
      <c r="H303" s="10"/>
      <c r="I303" s="10"/>
      <c r="J303" s="10"/>
      <c r="K303" s="10"/>
      <c r="L303" s="659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</row>
    <row r="304" spans="1:58" s="82" customFormat="1" ht="12.75" customHeight="1" x14ac:dyDescent="0.3">
      <c r="A304" s="19"/>
      <c r="B304" s="19"/>
      <c r="C304" s="104"/>
      <c r="D304" s="104"/>
      <c r="E304" s="212" t="s">
        <v>224</v>
      </c>
      <c r="F304" s="213" t="s">
        <v>467</v>
      </c>
      <c r="G304" s="10"/>
      <c r="H304" s="10"/>
      <c r="I304" s="10"/>
      <c r="J304" s="10"/>
      <c r="K304" s="10"/>
      <c r="L304" s="659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</row>
    <row r="305" spans="1:58" s="82" customFormat="1" ht="12.75" customHeight="1" x14ac:dyDescent="0.3">
      <c r="A305" s="19"/>
      <c r="B305" s="19"/>
      <c r="C305" s="104"/>
      <c r="D305" s="104"/>
      <c r="E305" s="212" t="s">
        <v>215</v>
      </c>
      <c r="F305" s="213" t="s">
        <v>458</v>
      </c>
      <c r="G305" s="10"/>
      <c r="H305" s="10"/>
      <c r="I305" s="10"/>
      <c r="J305" s="10"/>
      <c r="K305" s="10"/>
      <c r="L305" s="659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</row>
    <row r="306" spans="1:58" s="82" customFormat="1" ht="12.75" customHeight="1" x14ac:dyDescent="0.3">
      <c r="A306" s="19"/>
      <c r="B306" s="19"/>
      <c r="C306" s="104"/>
      <c r="D306" s="104"/>
      <c r="E306" s="212" t="s">
        <v>217</v>
      </c>
      <c r="F306" s="213" t="s">
        <v>460</v>
      </c>
      <c r="G306" s="10"/>
      <c r="H306" s="10"/>
      <c r="I306" s="10"/>
      <c r="J306" s="10"/>
      <c r="K306" s="10"/>
      <c r="L306" s="659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</row>
    <row r="307" spans="1:58" s="82" customFormat="1" ht="12.75" customHeight="1" x14ac:dyDescent="0.3">
      <c r="A307" s="19"/>
      <c r="B307" s="19"/>
      <c r="C307" s="104"/>
      <c r="D307" s="104"/>
      <c r="E307" s="212" t="s">
        <v>235</v>
      </c>
      <c r="F307" s="213" t="s">
        <v>152</v>
      </c>
      <c r="G307" s="10"/>
      <c r="H307" s="10"/>
      <c r="I307" s="10"/>
      <c r="J307" s="10"/>
      <c r="K307" s="10"/>
      <c r="L307" s="659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</row>
    <row r="308" spans="1:58" s="82" customFormat="1" ht="12.75" customHeight="1" x14ac:dyDescent="0.3">
      <c r="A308" s="19"/>
      <c r="B308" s="19"/>
      <c r="C308" s="104"/>
      <c r="D308" s="104"/>
      <c r="E308" s="212" t="s">
        <v>242</v>
      </c>
      <c r="F308" s="213" t="s">
        <v>480</v>
      </c>
      <c r="G308" s="10"/>
      <c r="H308" s="10"/>
      <c r="I308" s="10"/>
      <c r="J308" s="10"/>
      <c r="K308" s="10"/>
      <c r="L308" s="659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</row>
    <row r="309" spans="1:58" s="82" customFormat="1" ht="12.75" customHeight="1" x14ac:dyDescent="0.3">
      <c r="A309" s="19"/>
      <c r="B309" s="19"/>
      <c r="C309" s="104"/>
      <c r="D309" s="104"/>
      <c r="E309" s="212" t="s">
        <v>980</v>
      </c>
      <c r="F309" s="213" t="s">
        <v>482</v>
      </c>
      <c r="G309" s="10"/>
      <c r="H309" s="10"/>
      <c r="I309" s="10"/>
      <c r="J309" s="10"/>
      <c r="K309" s="10"/>
      <c r="L309" s="659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</row>
    <row r="310" spans="1:58" s="82" customFormat="1" ht="12.75" customHeight="1" x14ac:dyDescent="0.3">
      <c r="A310" s="19"/>
      <c r="B310" s="19"/>
      <c r="C310" s="104"/>
      <c r="D310" s="104"/>
      <c r="E310" s="212" t="s">
        <v>237</v>
      </c>
      <c r="F310" s="213" t="s">
        <v>477</v>
      </c>
      <c r="G310" s="10"/>
      <c r="H310" s="10"/>
      <c r="I310" s="10"/>
      <c r="J310" s="10"/>
      <c r="K310" s="10"/>
      <c r="L310" s="659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</row>
    <row r="311" spans="1:58" s="82" customFormat="1" ht="12.75" customHeight="1" x14ac:dyDescent="0.3">
      <c r="A311" s="19"/>
      <c r="B311" s="19"/>
      <c r="C311" s="104"/>
      <c r="D311" s="104"/>
      <c r="E311" s="212" t="s">
        <v>979</v>
      </c>
      <c r="F311" s="213" t="s">
        <v>153</v>
      </c>
      <c r="G311" s="10"/>
      <c r="H311" s="10"/>
      <c r="I311" s="10"/>
      <c r="J311" s="10"/>
      <c r="K311" s="10"/>
      <c r="L311" s="659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</row>
    <row r="312" spans="1:58" s="82" customFormat="1" ht="12.75" customHeight="1" x14ac:dyDescent="0.3">
      <c r="A312" s="19"/>
      <c r="B312" s="19"/>
      <c r="C312" s="104"/>
      <c r="D312" s="104"/>
      <c r="E312" s="497" t="s">
        <v>409</v>
      </c>
      <c r="F312" s="213" t="s">
        <v>620</v>
      </c>
      <c r="G312" s="10"/>
      <c r="H312" s="10"/>
      <c r="I312" s="10"/>
      <c r="J312" s="10"/>
      <c r="K312" s="10"/>
      <c r="L312" s="659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</row>
    <row r="313" spans="1:58" s="82" customFormat="1" ht="12.75" customHeight="1" x14ac:dyDescent="0.3">
      <c r="A313" s="19"/>
      <c r="B313" s="19"/>
      <c r="C313" s="104"/>
      <c r="D313" s="104"/>
      <c r="E313" s="498" t="s">
        <v>679</v>
      </c>
      <c r="F313" s="213" t="s">
        <v>485</v>
      </c>
      <c r="G313" s="10"/>
      <c r="H313" s="10"/>
      <c r="I313" s="10"/>
      <c r="J313" s="10"/>
      <c r="K313" s="10"/>
      <c r="L313" s="659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</row>
    <row r="314" spans="1:58" s="82" customFormat="1" ht="12.75" customHeight="1" x14ac:dyDescent="0.3">
      <c r="A314" s="19"/>
      <c r="B314" s="19"/>
      <c r="C314" s="104"/>
      <c r="D314" s="104"/>
      <c r="E314" s="210" t="s">
        <v>247</v>
      </c>
      <c r="F314" s="213" t="s">
        <v>483</v>
      </c>
      <c r="G314" s="10"/>
      <c r="H314" s="10"/>
      <c r="I314" s="10"/>
      <c r="J314" s="10"/>
      <c r="K314" s="10"/>
      <c r="L314" s="659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</row>
    <row r="315" spans="1:58" s="82" customFormat="1" ht="12.75" customHeight="1" x14ac:dyDescent="0.3">
      <c r="A315" s="19"/>
      <c r="B315" s="19"/>
      <c r="C315" s="104"/>
      <c r="D315" s="104"/>
      <c r="E315" s="212" t="s">
        <v>239</v>
      </c>
      <c r="F315" s="213" t="s">
        <v>478</v>
      </c>
      <c r="G315" s="10"/>
      <c r="H315" s="10"/>
      <c r="I315" s="10"/>
      <c r="J315" s="10"/>
      <c r="K315" s="10"/>
      <c r="L315" s="659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</row>
    <row r="316" spans="1:58" s="82" customFormat="1" ht="12.75" customHeight="1" x14ac:dyDescent="0.3">
      <c r="A316" s="19"/>
      <c r="B316" s="19"/>
      <c r="C316" s="104"/>
      <c r="D316" s="104"/>
      <c r="E316" s="212" t="s">
        <v>234</v>
      </c>
      <c r="F316" s="213" t="s">
        <v>475</v>
      </c>
      <c r="G316" s="10"/>
      <c r="H316" s="10"/>
      <c r="I316" s="10"/>
      <c r="J316" s="10"/>
      <c r="K316" s="10"/>
      <c r="L316" s="659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</row>
    <row r="317" spans="1:58" s="82" customFormat="1" ht="12.75" customHeight="1" x14ac:dyDescent="0.3">
      <c r="A317" s="19"/>
      <c r="B317" s="19"/>
      <c r="C317" s="104"/>
      <c r="D317" s="104"/>
      <c r="E317" s="212" t="s">
        <v>240</v>
      </c>
      <c r="F317" s="213" t="s">
        <v>154</v>
      </c>
      <c r="G317" s="10"/>
      <c r="H317" s="10"/>
      <c r="I317" s="10"/>
      <c r="J317" s="10"/>
      <c r="K317" s="10"/>
      <c r="L317" s="659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</row>
    <row r="318" spans="1:58" s="82" customFormat="1" ht="12.75" customHeight="1" x14ac:dyDescent="0.3">
      <c r="A318" s="19"/>
      <c r="B318" s="19"/>
      <c r="C318" s="104"/>
      <c r="D318" s="104"/>
      <c r="E318" s="212" t="s">
        <v>243</v>
      </c>
      <c r="F318" s="213" t="s">
        <v>155</v>
      </c>
      <c r="G318" s="10"/>
      <c r="H318" s="10"/>
      <c r="I318" s="10"/>
      <c r="J318" s="10"/>
      <c r="K318" s="10"/>
      <c r="L318" s="659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</row>
    <row r="319" spans="1:58" s="82" customFormat="1" ht="12.75" customHeight="1" x14ac:dyDescent="0.3">
      <c r="A319" s="19"/>
      <c r="B319" s="19"/>
      <c r="C319" s="104"/>
      <c r="D319" s="104"/>
      <c r="E319" s="212" t="s">
        <v>248</v>
      </c>
      <c r="F319" s="213" t="s">
        <v>484</v>
      </c>
      <c r="G319" s="10"/>
      <c r="H319" s="10"/>
      <c r="I319" s="10"/>
      <c r="J319" s="10"/>
      <c r="K319" s="10"/>
      <c r="L319" s="659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</row>
    <row r="320" spans="1:58" s="82" customFormat="1" ht="12.75" customHeight="1" x14ac:dyDescent="0.3">
      <c r="A320" s="19"/>
      <c r="B320" s="19"/>
      <c r="C320" s="104"/>
      <c r="D320" s="104"/>
      <c r="E320" s="212" t="s">
        <v>251</v>
      </c>
      <c r="F320" s="213" t="s">
        <v>487</v>
      </c>
      <c r="G320" s="10"/>
      <c r="H320" s="10"/>
      <c r="I320" s="10"/>
      <c r="J320" s="10"/>
      <c r="K320" s="10"/>
      <c r="L320" s="659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</row>
    <row r="321" spans="1:58" s="82" customFormat="1" ht="12.75" customHeight="1" x14ac:dyDescent="0.3">
      <c r="A321" s="19"/>
      <c r="B321" s="19"/>
      <c r="C321" s="104"/>
      <c r="D321" s="104"/>
      <c r="E321" s="212" t="s">
        <v>232</v>
      </c>
      <c r="F321" s="213" t="s">
        <v>473</v>
      </c>
      <c r="G321" s="10"/>
      <c r="H321" s="10"/>
      <c r="I321" s="10"/>
      <c r="J321" s="10"/>
      <c r="K321" s="10"/>
      <c r="L321" s="659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</row>
    <row r="322" spans="1:58" s="82" customFormat="1" ht="12.75" customHeight="1" x14ac:dyDescent="0.3">
      <c r="A322" s="19"/>
      <c r="B322" s="19"/>
      <c r="C322" s="104"/>
      <c r="D322" s="104"/>
      <c r="E322" s="212" t="s">
        <v>252</v>
      </c>
      <c r="F322" s="213" t="s">
        <v>488</v>
      </c>
      <c r="G322" s="10"/>
      <c r="H322" s="10"/>
      <c r="I322" s="10"/>
      <c r="J322" s="10"/>
      <c r="K322" s="10"/>
      <c r="L322" s="659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</row>
    <row r="323" spans="1:58" s="82" customFormat="1" ht="12.75" customHeight="1" x14ac:dyDescent="0.3">
      <c r="A323" s="19"/>
      <c r="B323" s="19"/>
      <c r="C323" s="104"/>
      <c r="D323" s="104"/>
      <c r="E323" s="212" t="s">
        <v>241</v>
      </c>
      <c r="F323" s="213" t="s">
        <v>479</v>
      </c>
      <c r="G323" s="10"/>
      <c r="H323" s="10"/>
      <c r="I323" s="10"/>
      <c r="J323" s="10"/>
      <c r="K323" s="10"/>
      <c r="L323" s="659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</row>
    <row r="324" spans="1:58" s="82" customFormat="1" ht="12.75" customHeight="1" x14ac:dyDescent="0.3">
      <c r="A324" s="19"/>
      <c r="B324" s="19"/>
      <c r="C324" s="104"/>
      <c r="D324" s="104"/>
      <c r="E324" s="212" t="s">
        <v>253</v>
      </c>
      <c r="F324" s="213" t="s">
        <v>489</v>
      </c>
      <c r="G324" s="10"/>
      <c r="H324" s="10"/>
      <c r="I324" s="10"/>
      <c r="J324" s="10"/>
      <c r="K324" s="10"/>
      <c r="L324" s="659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</row>
    <row r="325" spans="1:58" s="82" customFormat="1" ht="12.75" customHeight="1" x14ac:dyDescent="0.3">
      <c r="A325" s="19"/>
      <c r="B325" s="19"/>
      <c r="C325" s="104"/>
      <c r="D325" s="104"/>
      <c r="E325" s="212" t="s">
        <v>254</v>
      </c>
      <c r="F325" s="213" t="s">
        <v>490</v>
      </c>
      <c r="G325" s="10"/>
      <c r="H325" s="10"/>
      <c r="I325" s="10"/>
      <c r="J325" s="10"/>
      <c r="K325" s="10"/>
      <c r="L325" s="659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</row>
    <row r="326" spans="1:58" s="82" customFormat="1" ht="12.75" customHeight="1" x14ac:dyDescent="0.3">
      <c r="A326" s="19"/>
      <c r="B326" s="19"/>
      <c r="C326" s="104"/>
      <c r="D326" s="104"/>
      <c r="E326" s="212" t="s">
        <v>278</v>
      </c>
      <c r="F326" s="213" t="s">
        <v>509</v>
      </c>
      <c r="G326" s="10"/>
      <c r="H326" s="10"/>
      <c r="I326" s="10"/>
      <c r="J326" s="10"/>
      <c r="K326" s="10"/>
      <c r="L326" s="659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</row>
    <row r="327" spans="1:58" s="82" customFormat="1" ht="12.75" customHeight="1" x14ac:dyDescent="0.3">
      <c r="A327" s="19"/>
      <c r="B327" s="19"/>
      <c r="C327" s="104"/>
      <c r="D327" s="104"/>
      <c r="E327" s="212" t="s">
        <v>256</v>
      </c>
      <c r="F327" s="213" t="s">
        <v>491</v>
      </c>
      <c r="G327" s="10"/>
      <c r="H327" s="10"/>
      <c r="I327" s="10"/>
      <c r="J327" s="10"/>
      <c r="K327" s="10"/>
      <c r="L327" s="659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</row>
    <row r="328" spans="1:58" s="82" customFormat="1" ht="12.75" customHeight="1" x14ac:dyDescent="0.3">
      <c r="A328" s="19"/>
      <c r="B328" s="19"/>
      <c r="C328" s="104"/>
      <c r="D328" s="104"/>
      <c r="E328" s="212" t="s">
        <v>255</v>
      </c>
      <c r="F328" s="213" t="s">
        <v>156</v>
      </c>
      <c r="G328" s="10"/>
      <c r="H328" s="10"/>
      <c r="I328" s="10"/>
      <c r="J328" s="10"/>
      <c r="K328" s="10"/>
      <c r="L328" s="659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</row>
    <row r="329" spans="1:58" s="82" customFormat="1" ht="12.75" customHeight="1" x14ac:dyDescent="0.3">
      <c r="A329" s="19"/>
      <c r="B329" s="19"/>
      <c r="C329" s="104"/>
      <c r="D329" s="104"/>
      <c r="E329" s="212" t="s">
        <v>257</v>
      </c>
      <c r="F329" s="213" t="s">
        <v>492</v>
      </c>
      <c r="G329" s="10"/>
      <c r="H329" s="10"/>
      <c r="I329" s="10"/>
      <c r="J329" s="10"/>
      <c r="K329" s="10"/>
      <c r="L329" s="659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</row>
    <row r="330" spans="1:58" s="82" customFormat="1" ht="12.75" customHeight="1" x14ac:dyDescent="0.3">
      <c r="A330" s="19"/>
      <c r="B330" s="19"/>
      <c r="C330" s="104"/>
      <c r="D330" s="104"/>
      <c r="E330" s="212" t="s">
        <v>258</v>
      </c>
      <c r="F330" s="213" t="s">
        <v>493</v>
      </c>
      <c r="G330" s="10"/>
      <c r="H330" s="10"/>
      <c r="I330" s="10"/>
      <c r="J330" s="10"/>
      <c r="K330" s="10"/>
      <c r="L330" s="659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</row>
    <row r="331" spans="1:58" s="82" customFormat="1" ht="12.75" customHeight="1" x14ac:dyDescent="0.3">
      <c r="A331" s="19"/>
      <c r="B331" s="19"/>
      <c r="C331" s="104"/>
      <c r="D331" s="104"/>
      <c r="E331" s="212" t="s">
        <v>198</v>
      </c>
      <c r="F331" s="213" t="s">
        <v>157</v>
      </c>
      <c r="G331" s="10"/>
      <c r="H331" s="10"/>
      <c r="I331" s="10"/>
      <c r="J331" s="10"/>
      <c r="K331" s="10"/>
      <c r="L331" s="659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</row>
    <row r="332" spans="1:58" s="82" customFormat="1" ht="12.75" customHeight="1" x14ac:dyDescent="0.3">
      <c r="A332" s="19"/>
      <c r="B332" s="19"/>
      <c r="C332" s="104"/>
      <c r="D332" s="104"/>
      <c r="E332" s="212" t="s">
        <v>259</v>
      </c>
      <c r="F332" s="213" t="s">
        <v>158</v>
      </c>
      <c r="G332" s="10"/>
      <c r="H332" s="10"/>
      <c r="I332" s="10"/>
      <c r="J332" s="10"/>
      <c r="K332" s="10"/>
      <c r="L332" s="659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</row>
    <row r="333" spans="1:58" s="82" customFormat="1" ht="12.75" customHeight="1" x14ac:dyDescent="0.3">
      <c r="A333" s="19"/>
      <c r="B333" s="19"/>
      <c r="C333" s="104"/>
      <c r="D333" s="104"/>
      <c r="E333" s="212" t="s">
        <v>264</v>
      </c>
      <c r="F333" s="213" t="s">
        <v>496</v>
      </c>
      <c r="G333" s="10"/>
      <c r="H333" s="10"/>
      <c r="I333" s="10"/>
      <c r="J333" s="10"/>
      <c r="K333" s="10"/>
      <c r="L333" s="659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</row>
    <row r="334" spans="1:58" s="82" customFormat="1" ht="12.75" customHeight="1" x14ac:dyDescent="0.3">
      <c r="A334" s="19"/>
      <c r="B334" s="19"/>
      <c r="C334" s="104"/>
      <c r="D334" s="104"/>
      <c r="E334" s="212" t="s">
        <v>260</v>
      </c>
      <c r="F334" s="213" t="s">
        <v>159</v>
      </c>
      <c r="G334" s="10"/>
      <c r="H334" s="10"/>
      <c r="I334" s="10"/>
      <c r="J334" s="10"/>
      <c r="K334" s="10"/>
      <c r="L334" s="659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</row>
    <row r="335" spans="1:58" s="82" customFormat="1" ht="12.75" customHeight="1" x14ac:dyDescent="0.3">
      <c r="A335" s="19"/>
      <c r="B335" s="19"/>
      <c r="C335" s="104"/>
      <c r="D335" s="104"/>
      <c r="E335" s="212" t="s">
        <v>439</v>
      </c>
      <c r="F335" s="213" t="s">
        <v>639</v>
      </c>
      <c r="G335" s="10"/>
      <c r="H335" s="10"/>
      <c r="I335" s="10"/>
      <c r="J335" s="10"/>
      <c r="K335" s="10"/>
      <c r="L335" s="659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</row>
    <row r="336" spans="1:58" s="82" customFormat="1" ht="12.75" customHeight="1" x14ac:dyDescent="0.3">
      <c r="A336" s="19"/>
      <c r="B336" s="19"/>
      <c r="C336" s="104"/>
      <c r="D336" s="104"/>
      <c r="E336" s="212" t="s">
        <v>263</v>
      </c>
      <c r="F336" s="213" t="s">
        <v>495</v>
      </c>
      <c r="G336" s="10"/>
      <c r="H336" s="10"/>
      <c r="I336" s="10"/>
      <c r="J336" s="10"/>
      <c r="K336" s="10"/>
      <c r="L336" s="659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</row>
    <row r="337" spans="1:58" s="82" customFormat="1" ht="12.75" customHeight="1" x14ac:dyDescent="0.3">
      <c r="A337" s="19"/>
      <c r="B337" s="19"/>
      <c r="C337" s="104"/>
      <c r="D337" s="104"/>
      <c r="E337" s="212" t="s">
        <v>403</v>
      </c>
      <c r="F337" s="213" t="s">
        <v>615</v>
      </c>
      <c r="G337" s="10"/>
      <c r="H337" s="10"/>
      <c r="I337" s="10"/>
      <c r="J337" s="10"/>
      <c r="K337" s="10"/>
      <c r="L337" s="659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</row>
    <row r="338" spans="1:58" s="82" customFormat="1" ht="12.75" customHeight="1" x14ac:dyDescent="0.3">
      <c r="A338" s="78"/>
      <c r="B338" s="78"/>
      <c r="C338" s="101"/>
      <c r="D338" s="101"/>
      <c r="E338" s="212" t="s">
        <v>266</v>
      </c>
      <c r="F338" s="213" t="s">
        <v>498</v>
      </c>
      <c r="G338" s="10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78"/>
      <c r="AS338" s="78"/>
      <c r="AT338" s="78"/>
      <c r="AU338" s="78"/>
      <c r="AV338" s="78"/>
      <c r="AW338" s="78"/>
      <c r="AX338" s="78"/>
      <c r="AY338" s="78"/>
      <c r="AZ338" s="78"/>
      <c r="BA338" s="78"/>
      <c r="BB338" s="78"/>
      <c r="BC338" s="78"/>
      <c r="BD338" s="78"/>
      <c r="BE338" s="78"/>
      <c r="BF338" s="78"/>
    </row>
    <row r="339" spans="1:58" s="82" customFormat="1" ht="12.75" customHeight="1" x14ac:dyDescent="0.3">
      <c r="A339" s="278"/>
      <c r="B339" s="278"/>
      <c r="C339" s="279"/>
      <c r="D339" s="279"/>
      <c r="E339" s="212" t="s">
        <v>270</v>
      </c>
      <c r="F339" s="213" t="s">
        <v>502</v>
      </c>
      <c r="G339" s="10"/>
      <c r="L339" s="80"/>
    </row>
    <row r="340" spans="1:58" s="82" customFormat="1" ht="12.75" customHeight="1" x14ac:dyDescent="0.3">
      <c r="B340" s="278"/>
      <c r="C340" s="279"/>
      <c r="D340" s="279"/>
      <c r="E340" s="212" t="s">
        <v>269</v>
      </c>
      <c r="F340" s="213" t="s">
        <v>501</v>
      </c>
      <c r="G340" s="10"/>
      <c r="L340" s="80"/>
    </row>
    <row r="341" spans="1:58" s="82" customFormat="1" ht="12.75" customHeight="1" x14ac:dyDescent="0.3">
      <c r="A341" s="278"/>
      <c r="B341" s="278"/>
      <c r="C341" s="279"/>
      <c r="D341" s="279"/>
      <c r="E341" s="212" t="s">
        <v>267</v>
      </c>
      <c r="F341" s="213" t="s">
        <v>499</v>
      </c>
      <c r="G341" s="10"/>
      <c r="L341" s="80"/>
    </row>
    <row r="342" spans="1:58" s="82" customFormat="1" ht="12.75" customHeight="1" x14ac:dyDescent="0.3">
      <c r="B342" s="278"/>
      <c r="C342" s="279"/>
      <c r="D342" s="279"/>
      <c r="E342" s="212" t="s">
        <v>339</v>
      </c>
      <c r="F342" s="213" t="s">
        <v>560</v>
      </c>
      <c r="G342" s="10"/>
      <c r="L342" s="80"/>
    </row>
    <row r="343" spans="1:58" s="82" customFormat="1" ht="12.75" customHeight="1" x14ac:dyDescent="0.3">
      <c r="A343" s="19"/>
      <c r="B343" s="19"/>
      <c r="C343" s="104"/>
      <c r="D343" s="104"/>
      <c r="E343" s="212" t="s">
        <v>268</v>
      </c>
      <c r="F343" s="213" t="s">
        <v>500</v>
      </c>
      <c r="G343" s="10"/>
      <c r="H343" s="10"/>
      <c r="I343" s="10"/>
      <c r="J343" s="10"/>
      <c r="K343" s="10"/>
      <c r="L343" s="659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</row>
    <row r="344" spans="1:58" s="82" customFormat="1" ht="12.75" customHeight="1" x14ac:dyDescent="0.3">
      <c r="A344" s="19"/>
      <c r="B344" s="19"/>
      <c r="C344" s="104"/>
      <c r="D344" s="104"/>
      <c r="E344" s="212" t="s">
        <v>271</v>
      </c>
      <c r="F344" s="213" t="s">
        <v>503</v>
      </c>
      <c r="G344" s="10"/>
      <c r="H344" s="10"/>
      <c r="I344" s="10"/>
      <c r="J344" s="10"/>
      <c r="K344" s="10"/>
      <c r="L344" s="659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</row>
    <row r="345" spans="1:58" s="82" customFormat="1" ht="12.75" customHeight="1" x14ac:dyDescent="0.3">
      <c r="A345" s="19"/>
      <c r="B345" s="19"/>
      <c r="C345" s="104"/>
      <c r="D345" s="104"/>
      <c r="E345" s="212" t="s">
        <v>275</v>
      </c>
      <c r="F345" s="213" t="s">
        <v>160</v>
      </c>
      <c r="G345" s="10"/>
      <c r="H345" s="10"/>
      <c r="I345" s="10"/>
      <c r="J345" s="10"/>
      <c r="K345" s="10"/>
      <c r="L345" s="659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</row>
    <row r="346" spans="1:58" s="82" customFormat="1" ht="12.75" customHeight="1" x14ac:dyDescent="0.3">
      <c r="A346" s="19"/>
      <c r="B346" s="19"/>
      <c r="C346" s="104"/>
      <c r="D346" s="104"/>
      <c r="E346" s="212" t="s">
        <v>682</v>
      </c>
      <c r="F346" s="213" t="s">
        <v>161</v>
      </c>
      <c r="G346" s="10"/>
      <c r="H346" s="10"/>
      <c r="I346" s="10"/>
      <c r="J346" s="10"/>
      <c r="K346" s="10"/>
      <c r="L346" s="659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</row>
    <row r="347" spans="1:58" s="82" customFormat="1" ht="12.75" customHeight="1" x14ac:dyDescent="0.3">
      <c r="A347" s="19"/>
      <c r="B347" s="19"/>
      <c r="C347" s="104"/>
      <c r="D347" s="104"/>
      <c r="E347" s="212" t="s">
        <v>283</v>
      </c>
      <c r="F347" s="213" t="s">
        <v>514</v>
      </c>
      <c r="G347" s="10"/>
      <c r="H347" s="10"/>
      <c r="I347" s="10"/>
      <c r="J347" s="10"/>
      <c r="K347" s="10"/>
      <c r="L347" s="659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</row>
    <row r="348" spans="1:58" s="82" customFormat="1" ht="12.75" customHeight="1" x14ac:dyDescent="0.3">
      <c r="A348" s="19"/>
      <c r="B348" s="19"/>
      <c r="C348" s="104"/>
      <c r="D348" s="104"/>
      <c r="E348" s="212" t="s">
        <v>277</v>
      </c>
      <c r="F348" s="213" t="s">
        <v>508</v>
      </c>
      <c r="G348" s="10"/>
      <c r="H348" s="10"/>
      <c r="I348" s="10"/>
      <c r="J348" s="10"/>
      <c r="K348" s="10"/>
      <c r="L348" s="659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</row>
    <row r="349" spans="1:58" s="82" customFormat="1" ht="12.75" customHeight="1" x14ac:dyDescent="0.3">
      <c r="A349" s="19"/>
      <c r="B349" s="19"/>
      <c r="C349" s="104"/>
      <c r="D349" s="104"/>
      <c r="E349" s="627" t="s">
        <v>272</v>
      </c>
      <c r="F349" s="628" t="s">
        <v>504</v>
      </c>
      <c r="G349" s="10"/>
      <c r="H349" s="10"/>
      <c r="I349" s="10"/>
      <c r="J349" s="10"/>
      <c r="K349" s="10"/>
      <c r="L349" s="659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</row>
    <row r="350" spans="1:58" s="82" customFormat="1" ht="12.75" customHeight="1" x14ac:dyDescent="0.3">
      <c r="A350" s="19"/>
      <c r="B350" s="19"/>
      <c r="C350" s="104"/>
      <c r="D350" s="104"/>
      <c r="E350" s="212" t="s">
        <v>287</v>
      </c>
      <c r="F350" s="213" t="s">
        <v>518</v>
      </c>
      <c r="G350" s="10"/>
      <c r="H350" s="10"/>
      <c r="I350" s="10"/>
      <c r="J350" s="10"/>
      <c r="K350" s="10"/>
      <c r="L350" s="659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</row>
    <row r="351" spans="1:58" s="82" customFormat="1" ht="12.75" customHeight="1" x14ac:dyDescent="0.3">
      <c r="A351" s="19"/>
      <c r="B351" s="19"/>
      <c r="C351" s="104"/>
      <c r="D351" s="104"/>
      <c r="E351" s="212" t="s">
        <v>279</v>
      </c>
      <c r="F351" s="213" t="s">
        <v>510</v>
      </c>
      <c r="G351" s="10"/>
      <c r="H351" s="10"/>
      <c r="I351" s="10"/>
      <c r="J351" s="10"/>
      <c r="K351" s="10"/>
      <c r="L351" s="659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</row>
    <row r="352" spans="1:58" s="82" customFormat="1" ht="12.75" customHeight="1" x14ac:dyDescent="0.3">
      <c r="A352" s="19"/>
      <c r="B352" s="19"/>
      <c r="C352" s="104"/>
      <c r="D352" s="104"/>
      <c r="E352" s="212" t="s">
        <v>280</v>
      </c>
      <c r="F352" s="213" t="s">
        <v>511</v>
      </c>
      <c r="G352" s="10"/>
      <c r="H352" s="10"/>
      <c r="I352" s="10"/>
      <c r="J352" s="10"/>
      <c r="K352" s="10"/>
      <c r="L352" s="659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</row>
    <row r="353" spans="1:58" s="82" customFormat="1" ht="12.75" customHeight="1" x14ac:dyDescent="0.3">
      <c r="A353" s="19"/>
      <c r="B353" s="19"/>
      <c r="C353" s="104"/>
      <c r="D353" s="104"/>
      <c r="E353" s="212" t="s">
        <v>282</v>
      </c>
      <c r="F353" s="213" t="s">
        <v>513</v>
      </c>
      <c r="G353" s="10"/>
      <c r="H353" s="10"/>
      <c r="I353" s="10"/>
      <c r="J353" s="10"/>
      <c r="K353" s="10"/>
      <c r="L353" s="659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</row>
    <row r="354" spans="1:58" s="82" customFormat="1" ht="12.75" customHeight="1" x14ac:dyDescent="0.3">
      <c r="A354" s="19"/>
      <c r="B354" s="19"/>
      <c r="C354" s="104"/>
      <c r="D354" s="104"/>
      <c r="E354" s="212" t="s">
        <v>276</v>
      </c>
      <c r="F354" s="213" t="s">
        <v>507</v>
      </c>
      <c r="G354" s="10"/>
      <c r="H354" s="10"/>
      <c r="I354" s="10"/>
      <c r="J354" s="10"/>
      <c r="K354" s="10"/>
      <c r="L354" s="659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</row>
    <row r="355" spans="1:58" s="82" customFormat="1" ht="12.75" customHeight="1" x14ac:dyDescent="0.3">
      <c r="A355" s="19"/>
      <c r="B355" s="19"/>
      <c r="C355" s="104"/>
      <c r="D355" s="104"/>
      <c r="E355" s="212" t="s">
        <v>288</v>
      </c>
      <c r="F355" s="213" t="s">
        <v>519</v>
      </c>
      <c r="G355" s="10"/>
      <c r="H355" s="10"/>
      <c r="I355" s="10"/>
      <c r="J355" s="10"/>
      <c r="K355" s="10"/>
      <c r="L355" s="659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</row>
    <row r="356" spans="1:58" s="82" customFormat="1" ht="12.75" customHeight="1" x14ac:dyDescent="0.3">
      <c r="A356" s="19"/>
      <c r="B356" s="19"/>
      <c r="C356" s="104"/>
      <c r="D356" s="104"/>
      <c r="E356" s="212" t="s">
        <v>284</v>
      </c>
      <c r="F356" s="213" t="s">
        <v>515</v>
      </c>
      <c r="G356" s="10"/>
      <c r="H356" s="10"/>
      <c r="I356" s="10"/>
      <c r="J356" s="10"/>
      <c r="K356" s="10"/>
      <c r="L356" s="659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</row>
    <row r="357" spans="1:58" s="82" customFormat="1" ht="12.75" customHeight="1" x14ac:dyDescent="0.3">
      <c r="A357" s="19"/>
      <c r="B357" s="19"/>
      <c r="C357" s="104"/>
      <c r="D357" s="104"/>
      <c r="E357" s="212" t="s">
        <v>262</v>
      </c>
      <c r="F357" s="213" t="s">
        <v>162</v>
      </c>
      <c r="G357" s="10"/>
      <c r="H357" s="10"/>
      <c r="I357" s="10"/>
      <c r="J357" s="10"/>
      <c r="K357" s="10"/>
      <c r="L357" s="659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</row>
    <row r="358" spans="1:58" s="82" customFormat="1" ht="12.75" customHeight="1" x14ac:dyDescent="0.3">
      <c r="A358" s="19"/>
      <c r="B358" s="19"/>
      <c r="C358" s="104"/>
      <c r="D358" s="104"/>
      <c r="E358" s="212" t="s">
        <v>281</v>
      </c>
      <c r="F358" s="213" t="s">
        <v>512</v>
      </c>
      <c r="G358" s="10"/>
      <c r="H358" s="10"/>
      <c r="I358" s="10"/>
      <c r="J358" s="10"/>
      <c r="K358" s="10"/>
      <c r="L358" s="659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</row>
    <row r="359" spans="1:58" s="82" customFormat="1" ht="12.75" customHeight="1" x14ac:dyDescent="0.3">
      <c r="A359" s="19"/>
      <c r="B359" s="19"/>
      <c r="C359" s="104"/>
      <c r="D359" s="104"/>
      <c r="E359" s="212" t="s">
        <v>401</v>
      </c>
      <c r="F359" s="213" t="s">
        <v>614</v>
      </c>
      <c r="G359" s="10"/>
      <c r="H359" s="10"/>
      <c r="I359" s="10"/>
      <c r="J359" s="10"/>
      <c r="K359" s="10"/>
      <c r="L359" s="659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</row>
    <row r="360" spans="1:58" s="82" customFormat="1" ht="12.75" customHeight="1" x14ac:dyDescent="0.3">
      <c r="A360" s="19"/>
      <c r="B360" s="19"/>
      <c r="C360" s="104"/>
      <c r="D360" s="104"/>
      <c r="E360" s="212" t="s">
        <v>286</v>
      </c>
      <c r="F360" s="213" t="s">
        <v>517</v>
      </c>
      <c r="G360" s="10"/>
      <c r="H360" s="10"/>
      <c r="I360" s="10"/>
      <c r="J360" s="10"/>
      <c r="K360" s="10"/>
      <c r="L360" s="659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</row>
    <row r="361" spans="1:58" s="82" customFormat="1" ht="12.75" customHeight="1" x14ac:dyDescent="0.3">
      <c r="A361" s="19"/>
      <c r="B361" s="19"/>
      <c r="C361" s="104"/>
      <c r="D361" s="104"/>
      <c r="E361" s="212" t="s">
        <v>285</v>
      </c>
      <c r="F361" s="213" t="s">
        <v>516</v>
      </c>
      <c r="G361" s="10"/>
      <c r="H361" s="10"/>
      <c r="I361" s="10"/>
      <c r="J361" s="10"/>
      <c r="K361" s="10"/>
      <c r="L361" s="659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</row>
    <row r="362" spans="1:58" s="82" customFormat="1" ht="12.75" customHeight="1" x14ac:dyDescent="0.3">
      <c r="A362" s="19"/>
      <c r="B362" s="19"/>
      <c r="C362" s="104"/>
      <c r="D362" s="104"/>
      <c r="E362" s="212" t="s">
        <v>289</v>
      </c>
      <c r="F362" s="213" t="s">
        <v>520</v>
      </c>
      <c r="G362" s="10"/>
      <c r="H362" s="10"/>
      <c r="I362" s="10"/>
      <c r="J362" s="10"/>
      <c r="K362" s="10"/>
      <c r="L362" s="659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</row>
    <row r="363" spans="1:58" s="82" customFormat="1" ht="12.75" customHeight="1" x14ac:dyDescent="0.3">
      <c r="A363" s="19"/>
      <c r="B363" s="19"/>
      <c r="C363" s="104"/>
      <c r="D363" s="104"/>
      <c r="E363" s="212" t="s">
        <v>290</v>
      </c>
      <c r="F363" s="213" t="s">
        <v>521</v>
      </c>
      <c r="G363" s="10"/>
      <c r="H363" s="10"/>
      <c r="I363" s="10"/>
      <c r="J363" s="10"/>
      <c r="K363" s="10"/>
      <c r="L363" s="659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</row>
    <row r="364" spans="1:58" s="82" customFormat="1" ht="12.75" customHeight="1" x14ac:dyDescent="0.3">
      <c r="A364" s="19"/>
      <c r="B364" s="19"/>
      <c r="C364" s="104"/>
      <c r="D364" s="104"/>
      <c r="E364" s="212" t="s">
        <v>295</v>
      </c>
      <c r="F364" s="213" t="s">
        <v>526</v>
      </c>
      <c r="G364" s="10"/>
      <c r="H364" s="10"/>
      <c r="I364" s="10"/>
      <c r="J364" s="10"/>
      <c r="K364" s="10"/>
      <c r="L364" s="659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</row>
    <row r="365" spans="1:58" s="82" customFormat="1" ht="12.75" customHeight="1" x14ac:dyDescent="0.3">
      <c r="A365" s="19"/>
      <c r="B365" s="19"/>
      <c r="C365" s="104"/>
      <c r="D365" s="104"/>
      <c r="E365" s="212" t="s">
        <v>292</v>
      </c>
      <c r="F365" s="213" t="s">
        <v>523</v>
      </c>
      <c r="G365" s="10"/>
      <c r="H365" s="10"/>
      <c r="I365" s="10"/>
      <c r="J365" s="10"/>
      <c r="K365" s="10"/>
      <c r="L365" s="659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</row>
    <row r="366" spans="1:58" s="82" customFormat="1" ht="12.75" customHeight="1" x14ac:dyDescent="0.3">
      <c r="A366" s="19"/>
      <c r="B366" s="19"/>
      <c r="C366" s="104"/>
      <c r="D366" s="104"/>
      <c r="E366" s="212" t="s">
        <v>294</v>
      </c>
      <c r="F366" s="213" t="s">
        <v>525</v>
      </c>
      <c r="G366" s="10"/>
      <c r="H366" s="10"/>
      <c r="I366" s="10"/>
      <c r="J366" s="10"/>
      <c r="K366" s="10"/>
      <c r="L366" s="659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</row>
    <row r="367" spans="1:58" s="82" customFormat="1" ht="12.75" customHeight="1" x14ac:dyDescent="0.3">
      <c r="A367" s="19"/>
      <c r="B367" s="19"/>
      <c r="C367" s="104"/>
      <c r="D367" s="104"/>
      <c r="E367" s="212" t="s">
        <v>250</v>
      </c>
      <c r="F367" s="213" t="s">
        <v>486</v>
      </c>
      <c r="G367" s="10"/>
      <c r="H367" s="10"/>
      <c r="I367" s="10"/>
      <c r="J367" s="10"/>
      <c r="K367" s="10"/>
      <c r="L367" s="659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</row>
    <row r="368" spans="1:58" s="82" customFormat="1" ht="12.75" customHeight="1" x14ac:dyDescent="0.3">
      <c r="A368" s="19"/>
      <c r="B368" s="19"/>
      <c r="C368" s="104"/>
      <c r="D368" s="104"/>
      <c r="E368" s="212" t="s">
        <v>291</v>
      </c>
      <c r="F368" s="213" t="s">
        <v>522</v>
      </c>
      <c r="G368" s="10"/>
      <c r="H368" s="10"/>
      <c r="I368" s="10"/>
      <c r="J368" s="10"/>
      <c r="K368" s="10"/>
      <c r="L368" s="659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</row>
    <row r="369" spans="1:58" s="82" customFormat="1" ht="12.75" customHeight="1" x14ac:dyDescent="0.3">
      <c r="A369" s="19"/>
      <c r="B369" s="19"/>
      <c r="C369" s="104"/>
      <c r="D369" s="104"/>
      <c r="E369" s="212" t="s">
        <v>296</v>
      </c>
      <c r="F369" s="213" t="s">
        <v>527</v>
      </c>
      <c r="G369" s="10"/>
      <c r="H369" s="10"/>
      <c r="I369" s="10"/>
      <c r="J369" s="10"/>
      <c r="K369" s="10"/>
      <c r="L369" s="659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</row>
    <row r="370" spans="1:58" s="82" customFormat="1" ht="12.75" customHeight="1" x14ac:dyDescent="0.3">
      <c r="A370" s="19"/>
      <c r="B370" s="19"/>
      <c r="C370" s="104"/>
      <c r="D370" s="104"/>
      <c r="E370" s="212" t="s">
        <v>299</v>
      </c>
      <c r="F370" s="213" t="s">
        <v>163</v>
      </c>
      <c r="G370" s="10"/>
      <c r="H370" s="10"/>
      <c r="I370" s="10"/>
      <c r="J370" s="10"/>
      <c r="K370" s="10"/>
      <c r="L370" s="659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</row>
    <row r="371" spans="1:58" s="82" customFormat="1" ht="12.75" customHeight="1" x14ac:dyDescent="0.3">
      <c r="A371" s="19"/>
      <c r="B371" s="19"/>
      <c r="C371" s="104"/>
      <c r="D371" s="104"/>
      <c r="E371" s="212" t="s">
        <v>302</v>
      </c>
      <c r="F371" s="213" t="s">
        <v>529</v>
      </c>
      <c r="G371" s="10"/>
      <c r="H371" s="10"/>
      <c r="I371" s="10"/>
      <c r="J371" s="10"/>
      <c r="K371" s="10"/>
      <c r="L371" s="659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</row>
    <row r="372" spans="1:58" s="82" customFormat="1" ht="12.75" customHeight="1" x14ac:dyDescent="0.3">
      <c r="A372" s="19"/>
      <c r="B372" s="19"/>
      <c r="C372" s="104"/>
      <c r="D372" s="104"/>
      <c r="E372" s="212" t="s">
        <v>304</v>
      </c>
      <c r="F372" s="213" t="s">
        <v>531</v>
      </c>
      <c r="G372" s="10"/>
      <c r="H372" s="10"/>
      <c r="I372" s="10"/>
      <c r="J372" s="10"/>
      <c r="K372" s="10"/>
      <c r="L372" s="659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</row>
    <row r="373" spans="1:58" s="82" customFormat="1" ht="12.75" customHeight="1" x14ac:dyDescent="0.3">
      <c r="A373" s="19"/>
      <c r="B373" s="19"/>
      <c r="C373" s="104"/>
      <c r="D373" s="104"/>
      <c r="E373" s="212" t="s">
        <v>303</v>
      </c>
      <c r="F373" s="213" t="s">
        <v>530</v>
      </c>
      <c r="G373" s="10"/>
      <c r="H373" s="10"/>
      <c r="I373" s="10"/>
      <c r="J373" s="10"/>
      <c r="K373" s="10"/>
      <c r="L373" s="659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</row>
    <row r="374" spans="1:58" s="82" customFormat="1" ht="12.75" customHeight="1" x14ac:dyDescent="0.3">
      <c r="A374" s="19"/>
      <c r="B374" s="19"/>
      <c r="C374" s="104"/>
      <c r="D374" s="104"/>
      <c r="E374" s="212" t="s">
        <v>298</v>
      </c>
      <c r="F374" s="213" t="s">
        <v>164</v>
      </c>
      <c r="G374" s="10"/>
      <c r="H374" s="10"/>
      <c r="I374" s="10"/>
      <c r="J374" s="10"/>
      <c r="K374" s="10"/>
      <c r="L374" s="659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</row>
    <row r="375" spans="1:58" s="82" customFormat="1" ht="12.75" customHeight="1" x14ac:dyDescent="0.3">
      <c r="A375" s="19"/>
      <c r="B375" s="19"/>
      <c r="C375" s="104"/>
      <c r="D375" s="104"/>
      <c r="E375" s="212" t="s">
        <v>227</v>
      </c>
      <c r="F375" s="213" t="s">
        <v>469</v>
      </c>
      <c r="G375" s="10"/>
      <c r="H375" s="10"/>
      <c r="I375" s="10"/>
      <c r="J375" s="10"/>
      <c r="K375" s="10"/>
      <c r="L375" s="659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</row>
    <row r="376" spans="1:58" s="82" customFormat="1" ht="12.75" customHeight="1" x14ac:dyDescent="0.3">
      <c r="A376" s="19"/>
      <c r="B376" s="19"/>
      <c r="C376" s="104"/>
      <c r="D376" s="104"/>
      <c r="E376" s="212" t="s">
        <v>301</v>
      </c>
      <c r="F376" s="213" t="s">
        <v>165</v>
      </c>
      <c r="G376" s="10"/>
      <c r="H376" s="10"/>
      <c r="I376" s="10"/>
      <c r="J376" s="10"/>
      <c r="K376" s="10"/>
      <c r="L376" s="659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</row>
    <row r="377" spans="1:58" s="82" customFormat="1" ht="12.75" customHeight="1" x14ac:dyDescent="0.3">
      <c r="A377" s="19"/>
      <c r="B377" s="19"/>
      <c r="C377" s="104"/>
      <c r="D377" s="104"/>
      <c r="E377" s="212" t="s">
        <v>680</v>
      </c>
      <c r="F377" s="213" t="s">
        <v>166</v>
      </c>
      <c r="G377" s="10"/>
      <c r="H377" s="10"/>
      <c r="I377" s="10"/>
      <c r="J377" s="10"/>
      <c r="K377" s="10"/>
      <c r="L377" s="659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</row>
    <row r="378" spans="1:58" s="82" customFormat="1" ht="12.75" customHeight="1" x14ac:dyDescent="0.3">
      <c r="A378" s="19"/>
      <c r="B378" s="19"/>
      <c r="C378" s="104"/>
      <c r="D378" s="104"/>
      <c r="E378" s="212" t="s">
        <v>297</v>
      </c>
      <c r="F378" s="213" t="s">
        <v>528</v>
      </c>
      <c r="G378" s="10"/>
      <c r="H378" s="10"/>
      <c r="I378" s="10"/>
      <c r="J378" s="10"/>
      <c r="K378" s="10"/>
      <c r="L378" s="659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</row>
    <row r="379" spans="1:58" s="82" customFormat="1" ht="12.75" customHeight="1" x14ac:dyDescent="0.3">
      <c r="A379" s="19"/>
      <c r="B379" s="19"/>
      <c r="C379" s="104"/>
      <c r="D379" s="104"/>
      <c r="E379" s="212" t="s">
        <v>305</v>
      </c>
      <c r="F379" s="213" t="s">
        <v>167</v>
      </c>
      <c r="G379" s="10"/>
      <c r="H379" s="10"/>
      <c r="I379" s="10"/>
      <c r="J379" s="10"/>
      <c r="K379" s="10"/>
      <c r="L379" s="659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</row>
    <row r="380" spans="1:58" s="82" customFormat="1" ht="12.75" customHeight="1" x14ac:dyDescent="0.3">
      <c r="A380" s="19"/>
      <c r="B380" s="19"/>
      <c r="C380" s="104"/>
      <c r="D380" s="104"/>
      <c r="E380" s="212" t="s">
        <v>308</v>
      </c>
      <c r="F380" s="213" t="s">
        <v>534</v>
      </c>
      <c r="G380" s="10"/>
      <c r="H380" s="10"/>
      <c r="I380" s="10"/>
      <c r="J380" s="10"/>
      <c r="K380" s="10"/>
      <c r="L380" s="659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</row>
    <row r="381" spans="1:58" s="82" customFormat="1" ht="12.75" customHeight="1" x14ac:dyDescent="0.3">
      <c r="A381" s="19"/>
      <c r="B381" s="19"/>
      <c r="C381" s="104"/>
      <c r="D381" s="104"/>
      <c r="E381" s="212" t="s">
        <v>306</v>
      </c>
      <c r="F381" s="213" t="s">
        <v>532</v>
      </c>
      <c r="G381" s="10"/>
      <c r="H381" s="10"/>
      <c r="I381" s="10"/>
      <c r="J381" s="10"/>
      <c r="K381" s="10"/>
      <c r="L381" s="659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</row>
    <row r="382" spans="1:58" s="82" customFormat="1" ht="12.75" customHeight="1" x14ac:dyDescent="0.3">
      <c r="A382" s="19"/>
      <c r="B382" s="19"/>
      <c r="C382" s="104"/>
      <c r="D382" s="104"/>
      <c r="E382" s="212" t="s">
        <v>309</v>
      </c>
      <c r="F382" s="213" t="s">
        <v>535</v>
      </c>
      <c r="G382" s="10"/>
      <c r="H382" s="10"/>
      <c r="I382" s="10"/>
      <c r="J382" s="10"/>
      <c r="K382" s="10"/>
      <c r="L382" s="659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</row>
    <row r="383" spans="1:58" s="82" customFormat="1" ht="12.75" customHeight="1" x14ac:dyDescent="0.3">
      <c r="A383" s="19"/>
      <c r="B383" s="19"/>
      <c r="C383" s="104"/>
      <c r="D383" s="104"/>
      <c r="E383" s="212" t="s">
        <v>307</v>
      </c>
      <c r="F383" s="213" t="s">
        <v>533</v>
      </c>
      <c r="G383" s="10"/>
      <c r="H383" s="10"/>
      <c r="I383" s="10"/>
      <c r="J383" s="10"/>
      <c r="K383" s="10"/>
      <c r="L383" s="659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</row>
    <row r="384" spans="1:58" s="82" customFormat="1" ht="12.75" customHeight="1" x14ac:dyDescent="0.3">
      <c r="A384" s="19"/>
      <c r="B384" s="19"/>
      <c r="C384" s="104"/>
      <c r="D384" s="104"/>
      <c r="E384" s="212" t="s">
        <v>311</v>
      </c>
      <c r="F384" s="213" t="s">
        <v>536</v>
      </c>
      <c r="G384" s="10"/>
      <c r="H384" s="10"/>
      <c r="I384" s="10"/>
      <c r="J384" s="10"/>
      <c r="K384" s="10"/>
      <c r="L384" s="659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</row>
    <row r="385" spans="1:58" s="82" customFormat="1" ht="12.75" customHeight="1" x14ac:dyDescent="0.3">
      <c r="A385" s="19"/>
      <c r="B385" s="19"/>
      <c r="C385" s="104"/>
      <c r="D385" s="104"/>
      <c r="E385" s="212" t="s">
        <v>316</v>
      </c>
      <c r="F385" s="213" t="s">
        <v>540</v>
      </c>
      <c r="G385" s="10"/>
      <c r="H385" s="10"/>
      <c r="I385" s="10"/>
      <c r="J385" s="10"/>
      <c r="K385" s="10"/>
      <c r="L385" s="659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</row>
    <row r="386" spans="1:58" s="82" customFormat="1" ht="12.75" customHeight="1" x14ac:dyDescent="0.3">
      <c r="A386" s="19"/>
      <c r="B386" s="19"/>
      <c r="C386" s="104"/>
      <c r="D386" s="104"/>
      <c r="E386" s="212" t="s">
        <v>233</v>
      </c>
      <c r="F386" s="213" t="s">
        <v>474</v>
      </c>
      <c r="G386" s="10"/>
      <c r="H386" s="10"/>
      <c r="I386" s="10"/>
      <c r="J386" s="10"/>
      <c r="K386" s="10"/>
      <c r="L386" s="659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</row>
    <row r="387" spans="1:58" s="82" customFormat="1" ht="12.75" customHeight="1" x14ac:dyDescent="0.3">
      <c r="A387" s="19"/>
      <c r="B387" s="19"/>
      <c r="C387" s="104"/>
      <c r="D387" s="104"/>
      <c r="E387" s="212" t="s">
        <v>312</v>
      </c>
      <c r="F387" s="213" t="s">
        <v>537</v>
      </c>
      <c r="G387" s="10"/>
      <c r="H387" s="10"/>
      <c r="I387" s="10"/>
      <c r="J387" s="10"/>
      <c r="K387" s="10"/>
      <c r="L387" s="659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</row>
    <row r="388" spans="1:58" s="82" customFormat="1" ht="12.75" customHeight="1" x14ac:dyDescent="0.3">
      <c r="A388" s="19"/>
      <c r="B388" s="19"/>
      <c r="C388" s="104"/>
      <c r="D388" s="104"/>
      <c r="E388" s="212" t="s">
        <v>244</v>
      </c>
      <c r="F388" s="213" t="s">
        <v>481</v>
      </c>
      <c r="G388" s="10"/>
      <c r="H388" s="10"/>
      <c r="I388" s="10"/>
      <c r="J388" s="10"/>
      <c r="K388" s="10"/>
      <c r="L388" s="659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</row>
    <row r="389" spans="1:58" s="82" customFormat="1" ht="12.75" customHeight="1" x14ac:dyDescent="0.3">
      <c r="A389" s="19"/>
      <c r="B389" s="19"/>
      <c r="C389" s="104"/>
      <c r="D389" s="104"/>
      <c r="E389" s="212" t="s">
        <v>382</v>
      </c>
      <c r="F389" s="213" t="s">
        <v>595</v>
      </c>
      <c r="G389" s="10"/>
      <c r="H389" s="10"/>
      <c r="I389" s="10"/>
      <c r="J389" s="10"/>
      <c r="K389" s="10"/>
      <c r="L389" s="659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</row>
    <row r="390" spans="1:58" s="82" customFormat="1" ht="12.75" customHeight="1" x14ac:dyDescent="0.3">
      <c r="A390" s="19"/>
      <c r="B390" s="19"/>
      <c r="C390" s="104"/>
      <c r="D390" s="104"/>
      <c r="E390" s="212" t="s">
        <v>313</v>
      </c>
      <c r="F390" s="213" t="s">
        <v>538</v>
      </c>
      <c r="G390" s="10"/>
      <c r="H390" s="10"/>
      <c r="I390" s="10"/>
      <c r="J390" s="10"/>
      <c r="K390" s="10"/>
      <c r="L390" s="659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</row>
    <row r="391" spans="1:58" s="82" customFormat="1" ht="12.75" customHeight="1" x14ac:dyDescent="0.3">
      <c r="A391" s="19"/>
      <c r="B391" s="19"/>
      <c r="C391" s="104"/>
      <c r="D391" s="104"/>
      <c r="E391" s="212" t="s">
        <v>314</v>
      </c>
      <c r="F391" s="213" t="s">
        <v>539</v>
      </c>
      <c r="G391" s="10"/>
      <c r="H391" s="10"/>
      <c r="I391" s="10"/>
      <c r="J391" s="10"/>
      <c r="K391" s="10"/>
      <c r="L391" s="659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</row>
    <row r="392" spans="1:58" s="82" customFormat="1" ht="12.75" customHeight="1" x14ac:dyDescent="0.3">
      <c r="A392" s="19"/>
      <c r="B392" s="19"/>
      <c r="C392" s="104"/>
      <c r="D392" s="104"/>
      <c r="E392" s="212" t="s">
        <v>315</v>
      </c>
      <c r="F392" s="213" t="s">
        <v>168</v>
      </c>
      <c r="G392" s="10"/>
      <c r="H392" s="10"/>
      <c r="I392" s="10"/>
      <c r="J392" s="10"/>
      <c r="K392" s="10"/>
      <c r="L392" s="659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</row>
    <row r="393" spans="1:58" s="82" customFormat="1" ht="12.75" customHeight="1" x14ac:dyDescent="0.3">
      <c r="A393" s="19"/>
      <c r="B393" s="19"/>
      <c r="C393" s="104"/>
      <c r="D393" s="104"/>
      <c r="E393" s="212" t="s">
        <v>236</v>
      </c>
      <c r="F393" s="213" t="s">
        <v>476</v>
      </c>
      <c r="G393" s="10"/>
      <c r="H393" s="10"/>
      <c r="I393" s="10"/>
      <c r="J393" s="10"/>
      <c r="K393" s="10"/>
      <c r="L393" s="659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</row>
    <row r="394" spans="1:58" s="82" customFormat="1" ht="12.75" customHeight="1" x14ac:dyDescent="0.3">
      <c r="A394" s="19"/>
      <c r="B394" s="19"/>
      <c r="C394" s="104"/>
      <c r="D394" s="104"/>
      <c r="E394" s="212" t="s">
        <v>310</v>
      </c>
      <c r="F394" s="213" t="s">
        <v>169</v>
      </c>
      <c r="G394" s="10"/>
      <c r="H394" s="10"/>
      <c r="I394" s="10"/>
      <c r="J394" s="10"/>
      <c r="K394" s="10"/>
      <c r="L394" s="659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</row>
    <row r="395" spans="1:58" s="82" customFormat="1" ht="12.75" customHeight="1" x14ac:dyDescent="0.3">
      <c r="A395" s="19"/>
      <c r="B395" s="19"/>
      <c r="C395" s="104"/>
      <c r="D395" s="104"/>
      <c r="E395" s="212" t="s">
        <v>317</v>
      </c>
      <c r="F395" s="213" t="s">
        <v>541</v>
      </c>
      <c r="G395" s="10"/>
      <c r="H395" s="10"/>
      <c r="I395" s="10"/>
      <c r="J395" s="10"/>
      <c r="K395" s="10"/>
      <c r="L395" s="659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</row>
    <row r="396" spans="1:58" s="82" customFormat="1" ht="12.75" customHeight="1" x14ac:dyDescent="0.3">
      <c r="A396" s="19"/>
      <c r="B396" s="19"/>
      <c r="C396" s="104"/>
      <c r="D396" s="104"/>
      <c r="E396" s="212" t="s">
        <v>319</v>
      </c>
      <c r="F396" s="213" t="s">
        <v>543</v>
      </c>
      <c r="G396" s="10"/>
      <c r="H396" s="10"/>
      <c r="I396" s="10"/>
      <c r="J396" s="10"/>
      <c r="K396" s="10"/>
      <c r="L396" s="659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</row>
    <row r="397" spans="1:58" s="82" customFormat="1" ht="12.75" customHeight="1" x14ac:dyDescent="0.3">
      <c r="A397" s="19"/>
      <c r="B397" s="19"/>
      <c r="C397" s="104"/>
      <c r="D397" s="104"/>
      <c r="E397" s="212" t="s">
        <v>383</v>
      </c>
      <c r="F397" s="213" t="s">
        <v>596</v>
      </c>
      <c r="G397" s="10"/>
      <c r="H397" s="10"/>
      <c r="I397" s="10"/>
      <c r="J397" s="10"/>
      <c r="K397" s="10"/>
      <c r="L397" s="659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</row>
    <row r="398" spans="1:58" s="82" customFormat="1" ht="12.75" customHeight="1" x14ac:dyDescent="0.3">
      <c r="A398" s="19"/>
      <c r="B398" s="19"/>
      <c r="C398" s="104"/>
      <c r="D398" s="104"/>
      <c r="E398" s="212" t="s">
        <v>323</v>
      </c>
      <c r="F398" s="213" t="s">
        <v>546</v>
      </c>
      <c r="G398" s="10"/>
      <c r="H398" s="10"/>
      <c r="I398" s="10"/>
      <c r="J398" s="10"/>
      <c r="K398" s="10"/>
      <c r="L398" s="659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</row>
    <row r="399" spans="1:58" s="82" customFormat="1" ht="12.75" customHeight="1" x14ac:dyDescent="0.3">
      <c r="A399" s="19"/>
      <c r="B399" s="19"/>
      <c r="C399" s="104"/>
      <c r="D399" s="104"/>
      <c r="E399" s="212" t="s">
        <v>404</v>
      </c>
      <c r="F399" s="213" t="s">
        <v>616</v>
      </c>
      <c r="G399" s="10"/>
      <c r="H399" s="10"/>
      <c r="I399" s="10"/>
      <c r="J399" s="10"/>
      <c r="K399" s="10"/>
      <c r="L399" s="659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</row>
    <row r="400" spans="1:58" s="82" customFormat="1" ht="12.75" customHeight="1" x14ac:dyDescent="0.3">
      <c r="A400" s="19"/>
      <c r="B400" s="19"/>
      <c r="C400" s="104"/>
      <c r="D400" s="104"/>
      <c r="E400" s="212" t="s">
        <v>321</v>
      </c>
      <c r="F400" s="213" t="s">
        <v>545</v>
      </c>
      <c r="G400" s="10"/>
      <c r="H400" s="10"/>
      <c r="I400" s="10"/>
      <c r="J400" s="10"/>
      <c r="K400" s="10"/>
      <c r="L400" s="659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</row>
    <row r="401" spans="1:58" s="82" customFormat="1" ht="12.75" customHeight="1" x14ac:dyDescent="0.3">
      <c r="A401" s="19"/>
      <c r="B401" s="19"/>
      <c r="C401" s="104"/>
      <c r="D401" s="104"/>
      <c r="E401" s="212" t="s">
        <v>320</v>
      </c>
      <c r="F401" s="213" t="s">
        <v>544</v>
      </c>
      <c r="G401" s="10"/>
      <c r="H401" s="10"/>
      <c r="I401" s="10"/>
      <c r="J401" s="10"/>
      <c r="K401" s="10"/>
      <c r="L401" s="659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</row>
    <row r="402" spans="1:58" s="82" customFormat="1" ht="12.75" customHeight="1" x14ac:dyDescent="0.3">
      <c r="A402" s="19"/>
      <c r="B402" s="19"/>
      <c r="C402" s="104"/>
      <c r="D402" s="104"/>
      <c r="E402" s="212" t="s">
        <v>324</v>
      </c>
      <c r="F402" s="213" t="s">
        <v>547</v>
      </c>
      <c r="G402" s="10"/>
      <c r="H402" s="10"/>
      <c r="I402" s="10"/>
      <c r="J402" s="10"/>
      <c r="K402" s="10"/>
      <c r="L402" s="659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</row>
    <row r="403" spans="1:58" s="82" customFormat="1" ht="12.75" customHeight="1" x14ac:dyDescent="0.3">
      <c r="A403" s="19"/>
      <c r="B403" s="19"/>
      <c r="C403" s="104"/>
      <c r="D403" s="104"/>
      <c r="E403" s="212" t="s">
        <v>325</v>
      </c>
      <c r="F403" s="213" t="s">
        <v>548</v>
      </c>
      <c r="G403" s="10"/>
      <c r="H403" s="10"/>
      <c r="I403" s="10"/>
      <c r="J403" s="10"/>
      <c r="K403" s="10"/>
      <c r="L403" s="659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</row>
    <row r="404" spans="1:58" s="82" customFormat="1" ht="12.75" customHeight="1" x14ac:dyDescent="0.3">
      <c r="A404" s="19"/>
      <c r="B404" s="19"/>
      <c r="C404" s="104"/>
      <c r="D404" s="104"/>
      <c r="E404" s="212" t="s">
        <v>318</v>
      </c>
      <c r="F404" s="213" t="s">
        <v>542</v>
      </c>
      <c r="G404" s="10"/>
      <c r="H404" s="10"/>
      <c r="I404" s="10"/>
      <c r="J404" s="10"/>
      <c r="K404" s="10"/>
      <c r="L404" s="659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</row>
    <row r="405" spans="1:58" s="82" customFormat="1" ht="12.75" customHeight="1" x14ac:dyDescent="0.3">
      <c r="A405" s="19"/>
      <c r="B405" s="19"/>
      <c r="C405" s="104"/>
      <c r="D405" s="104"/>
      <c r="E405" s="212" t="s">
        <v>322</v>
      </c>
      <c r="F405" s="213" t="s">
        <v>170</v>
      </c>
      <c r="G405" s="10"/>
      <c r="H405" s="10"/>
      <c r="I405" s="10"/>
      <c r="J405" s="10"/>
      <c r="K405" s="10"/>
      <c r="L405" s="659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</row>
    <row r="406" spans="1:58" s="82" customFormat="1" ht="12.75" customHeight="1" x14ac:dyDescent="0.3">
      <c r="A406" s="19"/>
      <c r="B406" s="19"/>
      <c r="C406" s="104"/>
      <c r="D406" s="104"/>
      <c r="E406" s="212" t="s">
        <v>345</v>
      </c>
      <c r="F406" s="213" t="s">
        <v>565</v>
      </c>
      <c r="G406" s="10"/>
      <c r="H406" s="10"/>
      <c r="I406" s="10"/>
      <c r="J406" s="10"/>
      <c r="K406" s="10"/>
      <c r="L406" s="659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</row>
    <row r="407" spans="1:58" s="82" customFormat="1" ht="12.75" customHeight="1" x14ac:dyDescent="0.3">
      <c r="A407" s="19"/>
      <c r="B407" s="19"/>
      <c r="C407" s="104"/>
      <c r="D407" s="104"/>
      <c r="E407" s="212" t="s">
        <v>341</v>
      </c>
      <c r="F407" s="213" t="s">
        <v>562</v>
      </c>
      <c r="G407" s="10"/>
      <c r="H407" s="10"/>
      <c r="I407" s="10"/>
      <c r="J407" s="10"/>
      <c r="K407" s="10"/>
      <c r="L407" s="659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</row>
    <row r="408" spans="1:58" s="82" customFormat="1" ht="12.75" customHeight="1" x14ac:dyDescent="0.3">
      <c r="A408" s="19"/>
      <c r="B408" s="19"/>
      <c r="C408" s="104"/>
      <c r="D408" s="104"/>
      <c r="E408" s="212" t="s">
        <v>340</v>
      </c>
      <c r="F408" s="213" t="s">
        <v>561</v>
      </c>
      <c r="G408" s="10"/>
      <c r="H408" s="10"/>
      <c r="I408" s="10"/>
      <c r="J408" s="10"/>
      <c r="K408" s="10"/>
      <c r="L408" s="659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</row>
    <row r="409" spans="1:58" s="82" customFormat="1" ht="12.75" customHeight="1" x14ac:dyDescent="0.3">
      <c r="A409" s="19"/>
      <c r="B409" s="19"/>
      <c r="C409" s="104"/>
      <c r="D409" s="104"/>
      <c r="E409" s="212" t="s">
        <v>343</v>
      </c>
      <c r="F409" s="213" t="s">
        <v>563</v>
      </c>
      <c r="G409" s="10"/>
      <c r="H409" s="10"/>
      <c r="I409" s="10"/>
      <c r="J409" s="10"/>
      <c r="K409" s="10"/>
      <c r="L409" s="659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</row>
    <row r="410" spans="1:58" s="82" customFormat="1" ht="12.75" customHeight="1" x14ac:dyDescent="0.3">
      <c r="A410" s="19"/>
      <c r="B410" s="19"/>
      <c r="C410" s="104"/>
      <c r="D410" s="104"/>
      <c r="E410" s="212" t="s">
        <v>384</v>
      </c>
      <c r="F410" s="213" t="s">
        <v>597</v>
      </c>
      <c r="G410" s="10"/>
      <c r="H410" s="10"/>
      <c r="I410" s="10"/>
      <c r="J410" s="10"/>
      <c r="K410" s="10"/>
      <c r="L410" s="659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</row>
    <row r="411" spans="1:58" s="82" customFormat="1" ht="12.75" customHeight="1" x14ac:dyDescent="0.3">
      <c r="A411" s="19"/>
      <c r="B411" s="19"/>
      <c r="C411" s="104"/>
      <c r="D411" s="104"/>
      <c r="E411" s="212" t="s">
        <v>327</v>
      </c>
      <c r="F411" s="213" t="s">
        <v>550</v>
      </c>
      <c r="G411" s="10"/>
      <c r="H411" s="10"/>
      <c r="I411" s="10"/>
      <c r="J411" s="10"/>
      <c r="K411" s="10"/>
      <c r="L411" s="659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</row>
    <row r="412" spans="1:58" s="82" customFormat="1" ht="12.75" customHeight="1" x14ac:dyDescent="0.3">
      <c r="A412" s="19"/>
      <c r="B412" s="19"/>
      <c r="C412" s="104"/>
      <c r="D412" s="104"/>
      <c r="E412" s="212" t="s">
        <v>333</v>
      </c>
      <c r="F412" s="213" t="s">
        <v>555</v>
      </c>
      <c r="G412" s="10"/>
      <c r="H412" s="10"/>
      <c r="I412" s="10"/>
      <c r="J412" s="10"/>
      <c r="K412" s="10"/>
      <c r="L412" s="659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</row>
    <row r="413" spans="1:58" s="82" customFormat="1" ht="12.75" customHeight="1" x14ac:dyDescent="0.3">
      <c r="A413" s="19"/>
      <c r="B413" s="19"/>
      <c r="C413" s="104"/>
      <c r="D413" s="104"/>
      <c r="E413" s="212" t="s">
        <v>359</v>
      </c>
      <c r="F413" s="213" t="s">
        <v>578</v>
      </c>
      <c r="G413" s="10"/>
      <c r="H413" s="10"/>
      <c r="I413" s="10"/>
      <c r="J413" s="10"/>
      <c r="K413" s="10"/>
      <c r="L413" s="659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</row>
    <row r="414" spans="1:58" s="82" customFormat="1" ht="12.75" customHeight="1" x14ac:dyDescent="0.3">
      <c r="A414" s="19"/>
      <c r="B414" s="19"/>
      <c r="C414" s="104"/>
      <c r="D414" s="104"/>
      <c r="E414" s="212" t="s">
        <v>331</v>
      </c>
      <c r="F414" s="213" t="s">
        <v>553</v>
      </c>
      <c r="G414" s="10"/>
      <c r="H414" s="10"/>
      <c r="I414" s="10"/>
      <c r="J414" s="10"/>
      <c r="K414" s="10"/>
      <c r="L414" s="659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</row>
    <row r="415" spans="1:58" s="82" customFormat="1" ht="12.75" customHeight="1" x14ac:dyDescent="0.3">
      <c r="A415" s="19"/>
      <c r="B415" s="19"/>
      <c r="C415" s="104"/>
      <c r="D415" s="104"/>
      <c r="E415" s="212" t="s">
        <v>347</v>
      </c>
      <c r="F415" s="213" t="s">
        <v>567</v>
      </c>
      <c r="G415" s="10"/>
      <c r="H415" s="10"/>
      <c r="I415" s="10"/>
      <c r="J415" s="10"/>
      <c r="K415" s="10"/>
      <c r="L415" s="659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</row>
    <row r="416" spans="1:58" s="82" customFormat="1" ht="12.75" customHeight="1" x14ac:dyDescent="0.3">
      <c r="A416" s="19"/>
      <c r="B416" s="19"/>
      <c r="C416" s="104"/>
      <c r="D416" s="104"/>
      <c r="E416" s="212" t="s">
        <v>342</v>
      </c>
      <c r="F416" s="213" t="s">
        <v>34</v>
      </c>
      <c r="G416" s="10"/>
      <c r="H416" s="10"/>
      <c r="I416" s="10"/>
      <c r="J416" s="10"/>
      <c r="K416" s="10"/>
      <c r="L416" s="659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</row>
    <row r="417" spans="1:58" s="82" customFormat="1" ht="12.75" customHeight="1" x14ac:dyDescent="0.3">
      <c r="A417" s="19"/>
      <c r="B417" s="19"/>
      <c r="C417" s="104"/>
      <c r="D417" s="104"/>
      <c r="E417" s="212" t="s">
        <v>326</v>
      </c>
      <c r="F417" s="213" t="s">
        <v>549</v>
      </c>
      <c r="G417" s="10"/>
      <c r="H417" s="10"/>
      <c r="I417" s="10"/>
      <c r="J417" s="10"/>
      <c r="K417" s="10"/>
      <c r="L417" s="659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</row>
    <row r="418" spans="1:58" s="82" customFormat="1" ht="12.75" customHeight="1" x14ac:dyDescent="0.3">
      <c r="A418" s="19"/>
      <c r="B418" s="19"/>
      <c r="C418" s="104"/>
      <c r="D418" s="104"/>
      <c r="E418" s="212" t="s">
        <v>360</v>
      </c>
      <c r="F418" s="213" t="s">
        <v>579</v>
      </c>
      <c r="G418" s="10"/>
      <c r="H418" s="10"/>
      <c r="I418" s="10"/>
      <c r="J418" s="10"/>
      <c r="K418" s="10"/>
      <c r="L418" s="659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</row>
    <row r="419" spans="1:58" s="82" customFormat="1" ht="12.75" customHeight="1" x14ac:dyDescent="0.3">
      <c r="A419" s="19"/>
      <c r="B419" s="19"/>
      <c r="C419" s="104"/>
      <c r="D419" s="104"/>
      <c r="E419" s="212" t="s">
        <v>334</v>
      </c>
      <c r="F419" s="213" t="s">
        <v>556</v>
      </c>
      <c r="G419" s="10"/>
      <c r="H419" s="10"/>
      <c r="I419" s="10"/>
      <c r="J419" s="10"/>
      <c r="K419" s="10"/>
      <c r="L419" s="659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</row>
    <row r="420" spans="1:58" s="82" customFormat="1" ht="12.75" customHeight="1" x14ac:dyDescent="0.3">
      <c r="A420" s="19"/>
      <c r="B420" s="19"/>
      <c r="C420" s="104"/>
      <c r="D420" s="104"/>
      <c r="E420" s="212" t="s">
        <v>335</v>
      </c>
      <c r="F420" s="213" t="s">
        <v>557</v>
      </c>
      <c r="G420" s="10"/>
      <c r="H420" s="10"/>
      <c r="I420" s="10"/>
      <c r="J420" s="10"/>
      <c r="K420" s="10"/>
      <c r="L420" s="659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</row>
    <row r="421" spans="1:58" s="82" customFormat="1" ht="12.75" customHeight="1" x14ac:dyDescent="0.3">
      <c r="A421" s="19"/>
      <c r="B421" s="19"/>
      <c r="C421" s="104"/>
      <c r="D421" s="104"/>
      <c r="E421" s="212" t="s">
        <v>344</v>
      </c>
      <c r="F421" s="213" t="s">
        <v>564</v>
      </c>
      <c r="G421" s="10"/>
      <c r="H421" s="10"/>
      <c r="I421" s="10"/>
      <c r="J421" s="10"/>
      <c r="K421" s="10"/>
      <c r="L421" s="659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</row>
    <row r="422" spans="1:58" s="82" customFormat="1" ht="12.75" customHeight="1" x14ac:dyDescent="0.3">
      <c r="A422" s="19"/>
      <c r="B422" s="19"/>
      <c r="C422" s="104"/>
      <c r="D422" s="104"/>
      <c r="E422" s="212" t="s">
        <v>332</v>
      </c>
      <c r="F422" s="213" t="s">
        <v>554</v>
      </c>
      <c r="G422" s="10"/>
      <c r="H422" s="10"/>
      <c r="I422" s="10"/>
      <c r="J422" s="10"/>
      <c r="K422" s="10"/>
      <c r="L422" s="659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</row>
    <row r="423" spans="1:58" s="82" customFormat="1" ht="12.75" customHeight="1" x14ac:dyDescent="0.3">
      <c r="A423" s="19"/>
      <c r="B423" s="19"/>
      <c r="C423" s="104"/>
      <c r="D423" s="104"/>
      <c r="E423" s="212" t="s">
        <v>336</v>
      </c>
      <c r="F423" s="213" t="s">
        <v>558</v>
      </c>
      <c r="G423" s="10"/>
      <c r="H423" s="10"/>
      <c r="I423" s="10"/>
      <c r="J423" s="10"/>
      <c r="K423" s="10"/>
      <c r="L423" s="659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</row>
    <row r="424" spans="1:58" s="82" customFormat="1" ht="12.75" customHeight="1" x14ac:dyDescent="0.3">
      <c r="A424" s="19"/>
      <c r="B424" s="19"/>
      <c r="C424" s="104"/>
      <c r="D424" s="104"/>
      <c r="E424" s="212" t="s">
        <v>330</v>
      </c>
      <c r="F424" s="213" t="s">
        <v>552</v>
      </c>
      <c r="G424" s="10"/>
      <c r="H424" s="10"/>
      <c r="I424" s="10"/>
      <c r="J424" s="10"/>
      <c r="K424" s="10"/>
      <c r="L424" s="659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</row>
    <row r="425" spans="1:58" s="82" customFormat="1" ht="12.75" customHeight="1" x14ac:dyDescent="0.3">
      <c r="A425" s="19"/>
      <c r="B425" s="19"/>
      <c r="C425" s="104"/>
      <c r="D425" s="104"/>
      <c r="E425" s="212" t="s">
        <v>328</v>
      </c>
      <c r="F425" s="213" t="s">
        <v>551</v>
      </c>
      <c r="G425" s="10"/>
      <c r="H425" s="10"/>
      <c r="I425" s="10"/>
      <c r="J425" s="10"/>
      <c r="K425" s="10"/>
      <c r="L425" s="659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</row>
    <row r="426" spans="1:58" s="82" customFormat="1" ht="12.75" customHeight="1" x14ac:dyDescent="0.3">
      <c r="A426" s="19"/>
      <c r="B426" s="19"/>
      <c r="C426" s="104"/>
      <c r="D426" s="104"/>
      <c r="E426" s="212" t="s">
        <v>338</v>
      </c>
      <c r="F426" s="213" t="s">
        <v>171</v>
      </c>
      <c r="G426" s="10"/>
      <c r="H426" s="10"/>
      <c r="I426" s="10"/>
      <c r="J426" s="10"/>
      <c r="K426" s="10"/>
      <c r="L426" s="659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</row>
    <row r="427" spans="1:58" s="82" customFormat="1" ht="12.75" customHeight="1" x14ac:dyDescent="0.3">
      <c r="A427" s="19"/>
      <c r="B427" s="19"/>
      <c r="C427" s="104"/>
      <c r="D427" s="104"/>
      <c r="E427" s="212" t="s">
        <v>329</v>
      </c>
      <c r="F427" s="213" t="s">
        <v>172</v>
      </c>
      <c r="G427" s="10"/>
      <c r="H427" s="10"/>
      <c r="I427" s="10"/>
      <c r="J427" s="10"/>
      <c r="K427" s="10"/>
      <c r="L427" s="659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</row>
    <row r="428" spans="1:58" s="82" customFormat="1" ht="12.75" customHeight="1" x14ac:dyDescent="0.3">
      <c r="A428" s="19"/>
      <c r="B428" s="19"/>
      <c r="C428" s="104"/>
      <c r="D428" s="104"/>
      <c r="E428" s="212" t="s">
        <v>346</v>
      </c>
      <c r="F428" s="213" t="s">
        <v>566</v>
      </c>
      <c r="G428" s="10"/>
      <c r="H428" s="10"/>
      <c r="I428" s="10"/>
      <c r="J428" s="10"/>
      <c r="K428" s="10"/>
      <c r="L428" s="659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</row>
    <row r="429" spans="1:58" s="82" customFormat="1" ht="12.75" customHeight="1" x14ac:dyDescent="0.3">
      <c r="A429" s="19"/>
      <c r="B429" s="19"/>
      <c r="C429" s="104"/>
      <c r="D429" s="104"/>
      <c r="E429" s="212" t="s">
        <v>348</v>
      </c>
      <c r="F429" s="213" t="s">
        <v>568</v>
      </c>
      <c r="G429" s="10"/>
      <c r="H429" s="10"/>
      <c r="I429" s="10"/>
      <c r="J429" s="10"/>
      <c r="K429" s="10"/>
      <c r="L429" s="659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</row>
    <row r="430" spans="1:58" s="82" customFormat="1" ht="12.75" customHeight="1" x14ac:dyDescent="0.3">
      <c r="A430" s="19"/>
      <c r="B430" s="19"/>
      <c r="C430" s="104"/>
      <c r="D430" s="104"/>
      <c r="E430" s="212" t="s">
        <v>352</v>
      </c>
      <c r="F430" s="213" t="s">
        <v>572</v>
      </c>
      <c r="G430" s="10"/>
      <c r="H430" s="10"/>
      <c r="I430" s="10"/>
      <c r="J430" s="10"/>
      <c r="K430" s="10"/>
      <c r="L430" s="659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</row>
    <row r="431" spans="1:58" s="82" customFormat="1" ht="12.75" customHeight="1" x14ac:dyDescent="0.3">
      <c r="A431" s="19"/>
      <c r="B431" s="19"/>
      <c r="C431" s="104"/>
      <c r="D431" s="104"/>
      <c r="E431" s="212" t="s">
        <v>355</v>
      </c>
      <c r="F431" s="213" t="s">
        <v>575</v>
      </c>
      <c r="G431" s="10"/>
      <c r="H431" s="10"/>
      <c r="I431" s="10"/>
      <c r="J431" s="10"/>
      <c r="K431" s="10"/>
      <c r="L431" s="659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</row>
    <row r="432" spans="1:58" s="82" customFormat="1" ht="12.75" customHeight="1" x14ac:dyDescent="0.3">
      <c r="A432" s="19"/>
      <c r="B432" s="19"/>
      <c r="C432" s="104"/>
      <c r="D432" s="104"/>
      <c r="E432" s="212" t="s">
        <v>358</v>
      </c>
      <c r="F432" s="213" t="s">
        <v>577</v>
      </c>
      <c r="G432" s="10"/>
      <c r="H432" s="10"/>
      <c r="I432" s="10"/>
      <c r="J432" s="10"/>
      <c r="K432" s="10"/>
      <c r="L432" s="659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</row>
    <row r="433" spans="1:58" s="82" customFormat="1" ht="12.75" customHeight="1" x14ac:dyDescent="0.3">
      <c r="A433" s="19"/>
      <c r="B433" s="19"/>
      <c r="C433" s="104"/>
      <c r="D433" s="104"/>
      <c r="E433" s="212" t="s">
        <v>356</v>
      </c>
      <c r="F433" s="213" t="s">
        <v>173</v>
      </c>
      <c r="G433" s="10"/>
      <c r="H433" s="10"/>
      <c r="I433" s="10"/>
      <c r="J433" s="10"/>
      <c r="K433" s="10"/>
      <c r="L433" s="659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</row>
    <row r="434" spans="1:58" s="82" customFormat="1" ht="12.75" customHeight="1" x14ac:dyDescent="0.3">
      <c r="A434" s="19"/>
      <c r="B434" s="19"/>
      <c r="C434" s="104"/>
      <c r="D434" s="104"/>
      <c r="E434" s="212" t="s">
        <v>354</v>
      </c>
      <c r="F434" s="213" t="s">
        <v>574</v>
      </c>
      <c r="G434" s="10"/>
      <c r="H434" s="10"/>
      <c r="I434" s="10"/>
      <c r="J434" s="10"/>
      <c r="K434" s="10"/>
      <c r="L434" s="659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</row>
    <row r="435" spans="1:58" s="82" customFormat="1" ht="12.75" customHeight="1" x14ac:dyDescent="0.3">
      <c r="A435" s="19"/>
      <c r="B435" s="19"/>
      <c r="C435" s="104"/>
      <c r="D435" s="104"/>
      <c r="E435" s="212" t="s">
        <v>351</v>
      </c>
      <c r="F435" s="213" t="s">
        <v>571</v>
      </c>
      <c r="G435" s="10"/>
      <c r="H435" s="10"/>
      <c r="I435" s="10"/>
      <c r="J435" s="10"/>
      <c r="K435" s="10"/>
      <c r="L435" s="659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</row>
    <row r="436" spans="1:58" s="82" customFormat="1" ht="12.75" customHeight="1" x14ac:dyDescent="0.3">
      <c r="A436" s="19"/>
      <c r="B436" s="19"/>
      <c r="C436" s="104"/>
      <c r="D436" s="104"/>
      <c r="E436" s="212" t="s">
        <v>361</v>
      </c>
      <c r="F436" s="213" t="s">
        <v>90</v>
      </c>
      <c r="G436" s="10"/>
      <c r="H436" s="10"/>
      <c r="I436" s="10"/>
      <c r="J436" s="10"/>
      <c r="K436" s="10"/>
      <c r="L436" s="659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</row>
    <row r="437" spans="1:58" s="82" customFormat="1" ht="12.75" customHeight="1" x14ac:dyDescent="0.3">
      <c r="A437" s="19"/>
      <c r="B437" s="19"/>
      <c r="C437" s="104"/>
      <c r="D437" s="104"/>
      <c r="E437" s="212" t="s">
        <v>350</v>
      </c>
      <c r="F437" s="213" t="s">
        <v>570</v>
      </c>
      <c r="G437" s="10"/>
      <c r="H437" s="10"/>
      <c r="I437" s="10"/>
      <c r="J437" s="10"/>
      <c r="K437" s="10"/>
      <c r="L437" s="659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</row>
    <row r="438" spans="1:58" s="82" customFormat="1" ht="12.75" customHeight="1" x14ac:dyDescent="0.3">
      <c r="A438" s="19"/>
      <c r="B438" s="19"/>
      <c r="C438" s="104"/>
      <c r="D438" s="104"/>
      <c r="E438" s="212" t="s">
        <v>349</v>
      </c>
      <c r="F438" s="213" t="s">
        <v>569</v>
      </c>
      <c r="G438" s="10"/>
      <c r="H438" s="10"/>
      <c r="I438" s="10"/>
      <c r="J438" s="10"/>
      <c r="K438" s="10"/>
      <c r="L438" s="659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</row>
    <row r="439" spans="1:58" s="82" customFormat="1" ht="12.75" customHeight="1" x14ac:dyDescent="0.3">
      <c r="A439" s="19"/>
      <c r="B439" s="19"/>
      <c r="C439" s="104"/>
      <c r="D439" s="104"/>
      <c r="E439" s="212" t="s">
        <v>357</v>
      </c>
      <c r="F439" s="213" t="s">
        <v>576</v>
      </c>
      <c r="G439" s="10"/>
      <c r="H439" s="10"/>
      <c r="I439" s="10"/>
      <c r="J439" s="10"/>
      <c r="K439" s="10"/>
      <c r="L439" s="659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</row>
    <row r="440" spans="1:58" s="82" customFormat="1" ht="12.75" customHeight="1" x14ac:dyDescent="0.3">
      <c r="A440" s="19"/>
      <c r="B440" s="19"/>
      <c r="C440" s="104"/>
      <c r="D440" s="104"/>
      <c r="E440" s="212" t="s">
        <v>353</v>
      </c>
      <c r="F440" s="213" t="s">
        <v>573</v>
      </c>
      <c r="G440" s="10"/>
      <c r="H440" s="10"/>
      <c r="I440" s="10"/>
      <c r="J440" s="10"/>
      <c r="K440" s="10"/>
      <c r="L440" s="659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</row>
    <row r="441" spans="1:58" s="82" customFormat="1" ht="12.75" customHeight="1" x14ac:dyDescent="0.3">
      <c r="A441" s="19"/>
      <c r="B441" s="19"/>
      <c r="C441" s="104"/>
      <c r="D441" s="104"/>
      <c r="E441" s="212" t="s">
        <v>362</v>
      </c>
      <c r="F441" s="213" t="s">
        <v>174</v>
      </c>
      <c r="G441" s="10"/>
      <c r="H441" s="10"/>
      <c r="I441" s="10"/>
      <c r="J441" s="10"/>
      <c r="K441" s="10"/>
      <c r="L441" s="659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</row>
    <row r="442" spans="1:58" s="82" customFormat="1" ht="12.75" customHeight="1" x14ac:dyDescent="0.3">
      <c r="A442" s="19"/>
      <c r="B442" s="19"/>
      <c r="C442" s="104"/>
      <c r="D442" s="104"/>
      <c r="E442" s="212" t="s">
        <v>366</v>
      </c>
      <c r="F442" s="213" t="s">
        <v>583</v>
      </c>
      <c r="G442" s="10"/>
      <c r="H442" s="10"/>
      <c r="I442" s="10"/>
      <c r="J442" s="10"/>
      <c r="K442" s="10"/>
      <c r="L442" s="659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</row>
    <row r="443" spans="1:58" s="82" customFormat="1" ht="12.75" customHeight="1" x14ac:dyDescent="0.3">
      <c r="A443" s="19"/>
      <c r="B443" s="19"/>
      <c r="C443" s="104"/>
      <c r="D443" s="104"/>
      <c r="E443" s="212" t="s">
        <v>369</v>
      </c>
      <c r="F443" s="213" t="s">
        <v>175</v>
      </c>
      <c r="G443" s="10"/>
      <c r="H443" s="10"/>
      <c r="I443" s="10"/>
      <c r="J443" s="10"/>
      <c r="K443" s="10"/>
      <c r="L443" s="659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</row>
    <row r="444" spans="1:58" s="82" customFormat="1" ht="12.75" customHeight="1" x14ac:dyDescent="0.3">
      <c r="A444" s="19"/>
      <c r="B444" s="19"/>
      <c r="C444" s="104"/>
      <c r="D444" s="104"/>
      <c r="E444" s="212" t="s">
        <v>273</v>
      </c>
      <c r="F444" s="213" t="s">
        <v>505</v>
      </c>
      <c r="G444" s="10"/>
      <c r="H444" s="10"/>
      <c r="I444" s="10"/>
      <c r="J444" s="10"/>
      <c r="K444" s="10"/>
      <c r="L444" s="659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</row>
    <row r="445" spans="1:58" s="82" customFormat="1" ht="12.75" customHeight="1" x14ac:dyDescent="0.3">
      <c r="A445" s="19"/>
      <c r="B445" s="19"/>
      <c r="C445" s="104"/>
      <c r="D445" s="104"/>
      <c r="E445" s="212" t="s">
        <v>367</v>
      </c>
      <c r="F445" s="213" t="s">
        <v>584</v>
      </c>
      <c r="G445" s="10"/>
      <c r="H445" s="10"/>
      <c r="I445" s="10"/>
      <c r="J445" s="10"/>
      <c r="K445" s="10"/>
      <c r="L445" s="659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</row>
    <row r="446" spans="1:58" s="82" customFormat="1" ht="12.75" customHeight="1" x14ac:dyDescent="0.3">
      <c r="A446" s="19"/>
      <c r="B446" s="19"/>
      <c r="C446" s="104"/>
      <c r="D446" s="104"/>
      <c r="E446" s="212" t="s">
        <v>370</v>
      </c>
      <c r="F446" s="213" t="s">
        <v>586</v>
      </c>
      <c r="G446" s="10"/>
      <c r="H446" s="10"/>
      <c r="I446" s="10"/>
      <c r="J446" s="10"/>
      <c r="K446" s="10"/>
      <c r="L446" s="659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</row>
    <row r="447" spans="1:58" s="82" customFormat="1" ht="12.75" customHeight="1" x14ac:dyDescent="0.3">
      <c r="A447" s="19"/>
      <c r="B447" s="19"/>
      <c r="C447" s="104"/>
      <c r="D447" s="104"/>
      <c r="E447" s="212" t="s">
        <v>363</v>
      </c>
      <c r="F447" s="213" t="s">
        <v>580</v>
      </c>
      <c r="G447" s="10"/>
      <c r="H447" s="10"/>
      <c r="I447" s="10"/>
      <c r="J447" s="10"/>
      <c r="K447" s="10"/>
      <c r="L447" s="659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</row>
    <row r="448" spans="1:58" s="82" customFormat="1" ht="12.75" customHeight="1" x14ac:dyDescent="0.3">
      <c r="A448" s="19"/>
      <c r="B448" s="19"/>
      <c r="C448" s="104"/>
      <c r="D448" s="104"/>
      <c r="E448" s="212" t="s">
        <v>372</v>
      </c>
      <c r="F448" s="213" t="s">
        <v>588</v>
      </c>
      <c r="G448" s="10"/>
      <c r="H448" s="10"/>
      <c r="I448" s="10"/>
      <c r="J448" s="10"/>
      <c r="K448" s="10"/>
      <c r="L448" s="659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</row>
    <row r="449" spans="1:58" s="82" customFormat="1" ht="12.75" customHeight="1" x14ac:dyDescent="0.3">
      <c r="A449" s="19"/>
      <c r="B449" s="19"/>
      <c r="C449" s="104"/>
      <c r="D449" s="104"/>
      <c r="E449" s="212" t="s">
        <v>385</v>
      </c>
      <c r="F449" s="213" t="s">
        <v>598</v>
      </c>
      <c r="G449" s="10"/>
      <c r="H449" s="10"/>
      <c r="I449" s="10"/>
      <c r="J449" s="10"/>
      <c r="K449" s="10"/>
      <c r="L449" s="659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</row>
    <row r="450" spans="1:58" s="82" customFormat="1" ht="12.75" customHeight="1" x14ac:dyDescent="0.3">
      <c r="A450" s="19"/>
      <c r="B450" s="19"/>
      <c r="C450" s="104"/>
      <c r="D450" s="104"/>
      <c r="E450" s="212" t="s">
        <v>371</v>
      </c>
      <c r="F450" s="213" t="s">
        <v>587</v>
      </c>
      <c r="G450" s="10"/>
      <c r="H450" s="10"/>
      <c r="I450" s="10"/>
      <c r="J450" s="10"/>
      <c r="K450" s="10"/>
      <c r="L450" s="659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</row>
    <row r="451" spans="1:58" s="82" customFormat="1" ht="12.75" customHeight="1" x14ac:dyDescent="0.3">
      <c r="A451" s="19"/>
      <c r="B451" s="19"/>
      <c r="C451" s="104"/>
      <c r="D451" s="104"/>
      <c r="E451" s="212" t="s">
        <v>374</v>
      </c>
      <c r="F451" s="213" t="s">
        <v>590</v>
      </c>
      <c r="G451" s="10"/>
      <c r="H451" s="10"/>
      <c r="I451" s="10"/>
      <c r="J451" s="10"/>
      <c r="K451" s="10"/>
      <c r="L451" s="659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</row>
    <row r="452" spans="1:58" s="82" customFormat="1" ht="12.75" customHeight="1" x14ac:dyDescent="0.3">
      <c r="A452" s="19"/>
      <c r="B452" s="19"/>
      <c r="C452" s="104"/>
      <c r="D452" s="104"/>
      <c r="E452" s="212" t="s">
        <v>365</v>
      </c>
      <c r="F452" s="213" t="s">
        <v>582</v>
      </c>
      <c r="G452" s="10"/>
      <c r="H452" s="10"/>
      <c r="I452" s="10"/>
      <c r="J452" s="10"/>
      <c r="K452" s="10"/>
      <c r="L452" s="659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</row>
    <row r="453" spans="1:58" s="82" customFormat="1" ht="12.75" customHeight="1" x14ac:dyDescent="0.3">
      <c r="A453" s="19"/>
      <c r="B453" s="19"/>
      <c r="C453" s="104"/>
      <c r="D453" s="104"/>
      <c r="E453" s="212" t="s">
        <v>373</v>
      </c>
      <c r="F453" s="213" t="s">
        <v>589</v>
      </c>
      <c r="G453" s="10"/>
      <c r="H453" s="10"/>
      <c r="I453" s="10"/>
      <c r="J453" s="10"/>
      <c r="K453" s="10"/>
      <c r="L453" s="659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</row>
    <row r="454" spans="1:58" s="82" customFormat="1" ht="12.75" customHeight="1" x14ac:dyDescent="0.3">
      <c r="A454" s="19"/>
      <c r="B454" s="19"/>
      <c r="C454" s="104"/>
      <c r="D454" s="104"/>
      <c r="E454" s="212" t="s">
        <v>364</v>
      </c>
      <c r="F454" s="213" t="s">
        <v>581</v>
      </c>
      <c r="G454" s="10"/>
      <c r="H454" s="10"/>
      <c r="I454" s="10"/>
      <c r="J454" s="10"/>
      <c r="K454" s="10"/>
      <c r="L454" s="659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</row>
    <row r="455" spans="1:58" s="82" customFormat="1" ht="12.75" customHeight="1" x14ac:dyDescent="0.3">
      <c r="A455" s="19"/>
      <c r="B455" s="19"/>
      <c r="C455" s="104"/>
      <c r="D455" s="104"/>
      <c r="E455" s="212" t="s">
        <v>368</v>
      </c>
      <c r="F455" s="213" t="s">
        <v>585</v>
      </c>
      <c r="G455" s="10"/>
      <c r="H455" s="10"/>
      <c r="I455" s="10"/>
      <c r="J455" s="10"/>
      <c r="K455" s="10"/>
      <c r="L455" s="659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</row>
    <row r="456" spans="1:58" s="82" customFormat="1" ht="12.75" customHeight="1" x14ac:dyDescent="0.3">
      <c r="A456" s="19"/>
      <c r="B456" s="19"/>
      <c r="C456" s="104"/>
      <c r="D456" s="104"/>
      <c r="E456" s="212" t="s">
        <v>375</v>
      </c>
      <c r="F456" s="213" t="s">
        <v>176</v>
      </c>
      <c r="G456" s="10"/>
      <c r="H456" s="10"/>
      <c r="I456" s="10"/>
      <c r="J456" s="10"/>
      <c r="K456" s="10"/>
      <c r="L456" s="659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</row>
    <row r="457" spans="1:58" s="82" customFormat="1" ht="12.75" customHeight="1" x14ac:dyDescent="0.3">
      <c r="A457" s="19"/>
      <c r="B457" s="19"/>
      <c r="C457" s="104"/>
      <c r="D457" s="104"/>
      <c r="E457" s="212" t="s">
        <v>376</v>
      </c>
      <c r="F457" s="213" t="s">
        <v>591</v>
      </c>
      <c r="G457" s="10"/>
      <c r="H457" s="10"/>
      <c r="I457" s="10"/>
      <c r="J457" s="10"/>
      <c r="K457" s="10"/>
      <c r="L457" s="659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</row>
    <row r="458" spans="1:58" s="82" customFormat="1" ht="12.75" customHeight="1" x14ac:dyDescent="0.3">
      <c r="A458" s="19"/>
      <c r="B458" s="19"/>
      <c r="C458" s="104"/>
      <c r="D458" s="104"/>
      <c r="E458" s="212" t="s">
        <v>377</v>
      </c>
      <c r="F458" s="213" t="s">
        <v>177</v>
      </c>
      <c r="G458" s="10"/>
      <c r="H458" s="10"/>
      <c r="I458" s="10"/>
      <c r="J458" s="10"/>
      <c r="K458" s="10"/>
      <c r="L458" s="659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</row>
    <row r="459" spans="1:58" s="82" customFormat="1" ht="12.75" customHeight="1" x14ac:dyDescent="0.3">
      <c r="A459" s="19"/>
      <c r="B459" s="19"/>
      <c r="C459" s="104"/>
      <c r="D459" s="104"/>
      <c r="E459" s="212" t="s">
        <v>392</v>
      </c>
      <c r="F459" s="213" t="s">
        <v>604</v>
      </c>
      <c r="G459" s="10"/>
      <c r="H459" s="10"/>
      <c r="I459" s="10"/>
      <c r="J459" s="10"/>
      <c r="K459" s="10"/>
      <c r="L459" s="659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</row>
    <row r="460" spans="1:58" s="82" customFormat="1" ht="12.75" customHeight="1" x14ac:dyDescent="0.3">
      <c r="A460" s="19"/>
      <c r="B460" s="19"/>
      <c r="C460" s="104"/>
      <c r="D460" s="104"/>
      <c r="E460" s="212" t="s">
        <v>378</v>
      </c>
      <c r="F460" s="213" t="s">
        <v>178</v>
      </c>
      <c r="G460" s="10"/>
      <c r="H460" s="10"/>
      <c r="I460" s="10"/>
      <c r="J460" s="10"/>
      <c r="K460" s="10"/>
      <c r="L460" s="659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</row>
    <row r="461" spans="1:58" s="82" customFormat="1" ht="12.75" customHeight="1" x14ac:dyDescent="0.3">
      <c r="A461" s="19"/>
      <c r="B461" s="19"/>
      <c r="C461" s="104"/>
      <c r="D461" s="104"/>
      <c r="E461" s="212" t="s">
        <v>379</v>
      </c>
      <c r="F461" s="213" t="s">
        <v>592</v>
      </c>
      <c r="G461" s="10"/>
      <c r="H461" s="10"/>
      <c r="I461" s="10"/>
      <c r="J461" s="10"/>
      <c r="K461" s="10"/>
      <c r="L461" s="659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</row>
    <row r="462" spans="1:58" s="82" customFormat="1" ht="12.75" customHeight="1" x14ac:dyDescent="0.3">
      <c r="A462" s="19"/>
      <c r="B462" s="19"/>
      <c r="C462" s="104"/>
      <c r="D462" s="104"/>
      <c r="E462" s="212" t="s">
        <v>390</v>
      </c>
      <c r="F462" s="213" t="s">
        <v>179</v>
      </c>
      <c r="G462" s="10"/>
      <c r="H462" s="10"/>
      <c r="I462" s="10"/>
      <c r="J462" s="10"/>
      <c r="K462" s="10"/>
      <c r="L462" s="659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</row>
    <row r="463" spans="1:58" s="82" customFormat="1" ht="12.75" customHeight="1" x14ac:dyDescent="0.3">
      <c r="A463" s="19"/>
      <c r="B463" s="19"/>
      <c r="C463" s="104"/>
      <c r="D463" s="104"/>
      <c r="E463" s="212" t="s">
        <v>399</v>
      </c>
      <c r="F463" s="213" t="s">
        <v>611</v>
      </c>
      <c r="G463" s="10"/>
      <c r="H463" s="10"/>
      <c r="I463" s="10"/>
      <c r="J463" s="10"/>
      <c r="K463" s="10"/>
      <c r="L463" s="659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</row>
    <row r="464" spans="1:58" s="82" customFormat="1" ht="12.75" customHeight="1" x14ac:dyDescent="0.3">
      <c r="A464" s="19"/>
      <c r="B464" s="19"/>
      <c r="C464" s="104"/>
      <c r="D464" s="104"/>
      <c r="E464" s="212" t="s">
        <v>393</v>
      </c>
      <c r="F464" s="213" t="s">
        <v>605</v>
      </c>
      <c r="G464" s="10"/>
      <c r="H464" s="10"/>
      <c r="I464" s="10"/>
      <c r="J464" s="10"/>
      <c r="K464" s="10"/>
      <c r="L464" s="659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</row>
    <row r="465" spans="1:58" s="82" customFormat="1" ht="12.75" customHeight="1" x14ac:dyDescent="0.3">
      <c r="A465" s="19"/>
      <c r="B465" s="19"/>
      <c r="C465" s="104"/>
      <c r="D465" s="104"/>
      <c r="E465" s="212" t="s">
        <v>405</v>
      </c>
      <c r="F465" s="213" t="s">
        <v>180</v>
      </c>
      <c r="G465" s="10"/>
      <c r="H465" s="10"/>
      <c r="I465" s="10"/>
      <c r="J465" s="10"/>
      <c r="K465" s="10"/>
      <c r="L465" s="659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</row>
    <row r="466" spans="1:58" s="82" customFormat="1" ht="12.75" customHeight="1" x14ac:dyDescent="0.3">
      <c r="A466" s="19"/>
      <c r="B466" s="19"/>
      <c r="C466" s="104"/>
      <c r="D466" s="104"/>
      <c r="E466" s="212" t="s">
        <v>408</v>
      </c>
      <c r="F466" s="213" t="s">
        <v>619</v>
      </c>
      <c r="G466" s="10"/>
      <c r="H466" s="10"/>
      <c r="I466" s="10"/>
      <c r="J466" s="10"/>
      <c r="K466" s="10"/>
      <c r="L466" s="659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</row>
    <row r="467" spans="1:58" s="82" customFormat="1" ht="12.75" customHeight="1" x14ac:dyDescent="0.3">
      <c r="A467" s="19"/>
      <c r="B467" s="19"/>
      <c r="C467" s="104"/>
      <c r="D467" s="104"/>
      <c r="E467" s="212" t="s">
        <v>395</v>
      </c>
      <c r="F467" s="213" t="s">
        <v>607</v>
      </c>
      <c r="G467" s="10"/>
      <c r="H467" s="10"/>
      <c r="I467" s="10"/>
      <c r="J467" s="10"/>
      <c r="K467" s="10"/>
      <c r="L467" s="659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</row>
    <row r="468" spans="1:58" s="82" customFormat="1" ht="12.75" customHeight="1" x14ac:dyDescent="0.3">
      <c r="A468" s="19"/>
      <c r="B468" s="19"/>
      <c r="C468" s="104"/>
      <c r="D468" s="104"/>
      <c r="E468" s="212" t="s">
        <v>381</v>
      </c>
      <c r="F468" s="213" t="s">
        <v>594</v>
      </c>
      <c r="G468" s="10"/>
      <c r="H468" s="10"/>
      <c r="I468" s="10"/>
      <c r="J468" s="10"/>
      <c r="K468" s="10"/>
      <c r="L468" s="659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</row>
    <row r="469" spans="1:58" s="82" customFormat="1" ht="12.75" customHeight="1" x14ac:dyDescent="0.3">
      <c r="A469" s="19"/>
      <c r="B469" s="19"/>
      <c r="C469" s="104"/>
      <c r="D469" s="104"/>
      <c r="E469" s="212" t="s">
        <v>398</v>
      </c>
      <c r="F469" s="213" t="s">
        <v>610</v>
      </c>
      <c r="G469" s="10"/>
      <c r="H469" s="10"/>
      <c r="I469" s="10"/>
      <c r="J469" s="10"/>
      <c r="K469" s="10"/>
      <c r="L469" s="659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</row>
    <row r="470" spans="1:58" s="82" customFormat="1" ht="12.75" customHeight="1" x14ac:dyDescent="0.3">
      <c r="A470" s="19"/>
      <c r="B470" s="19"/>
      <c r="C470" s="104"/>
      <c r="D470" s="104"/>
      <c r="E470" s="212" t="s">
        <v>407</v>
      </c>
      <c r="F470" s="213" t="s">
        <v>618</v>
      </c>
      <c r="G470" s="10"/>
      <c r="H470" s="10"/>
      <c r="I470" s="10"/>
      <c r="J470" s="10"/>
      <c r="K470" s="10"/>
      <c r="L470" s="659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</row>
    <row r="471" spans="1:58" s="82" customFormat="1" ht="12.75" customHeight="1" x14ac:dyDescent="0.3">
      <c r="A471" s="19"/>
      <c r="B471" s="19"/>
      <c r="C471" s="104"/>
      <c r="D471" s="104"/>
      <c r="E471" s="212" t="s">
        <v>397</v>
      </c>
      <c r="F471" s="213" t="s">
        <v>609</v>
      </c>
      <c r="G471" s="10"/>
      <c r="H471" s="10"/>
      <c r="I471" s="10"/>
      <c r="J471" s="10"/>
      <c r="K471" s="10"/>
      <c r="L471" s="659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</row>
    <row r="472" spans="1:58" s="82" customFormat="1" ht="12.75" customHeight="1" x14ac:dyDescent="0.3">
      <c r="A472" s="19"/>
      <c r="B472" s="19"/>
      <c r="C472" s="104"/>
      <c r="D472" s="104"/>
      <c r="E472" s="212" t="s">
        <v>394</v>
      </c>
      <c r="F472" s="213" t="s">
        <v>606</v>
      </c>
      <c r="G472" s="10"/>
      <c r="H472" s="10"/>
      <c r="I472" s="10"/>
      <c r="J472" s="10"/>
      <c r="K472" s="10"/>
      <c r="L472" s="659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</row>
    <row r="473" spans="1:58" s="82" customFormat="1" ht="12.75" customHeight="1" x14ac:dyDescent="0.3">
      <c r="A473" s="19"/>
      <c r="B473" s="19"/>
      <c r="C473" s="104"/>
      <c r="D473" s="104"/>
      <c r="E473" s="212" t="s">
        <v>388</v>
      </c>
      <c r="F473" s="213" t="s">
        <v>601</v>
      </c>
      <c r="G473" s="10"/>
      <c r="H473" s="10"/>
      <c r="I473" s="10"/>
      <c r="J473" s="10"/>
      <c r="K473" s="10"/>
      <c r="L473" s="659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</row>
    <row r="474" spans="1:58" s="82" customFormat="1" ht="12.75" customHeight="1" x14ac:dyDescent="0.3">
      <c r="A474" s="19"/>
      <c r="B474" s="19"/>
      <c r="C474" s="104"/>
      <c r="D474" s="104"/>
      <c r="E474" s="212" t="s">
        <v>391</v>
      </c>
      <c r="F474" s="213" t="s">
        <v>603</v>
      </c>
      <c r="G474" s="10"/>
      <c r="H474" s="10"/>
      <c r="I474" s="10"/>
      <c r="J474" s="10"/>
      <c r="K474" s="10"/>
      <c r="L474" s="659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</row>
    <row r="475" spans="1:58" s="82" customFormat="1" ht="12.75" customHeight="1" x14ac:dyDescent="0.3">
      <c r="A475" s="19"/>
      <c r="B475" s="19"/>
      <c r="C475" s="104"/>
      <c r="D475" s="104"/>
      <c r="E475" s="212" t="s">
        <v>65</v>
      </c>
      <c r="F475" s="213" t="s">
        <v>612</v>
      </c>
      <c r="G475" s="10"/>
      <c r="H475" s="10"/>
      <c r="I475" s="10"/>
      <c r="J475" s="10"/>
      <c r="K475" s="10"/>
      <c r="L475" s="659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</row>
    <row r="476" spans="1:58" s="82" customFormat="1" ht="12.75" customHeight="1" x14ac:dyDescent="0.3">
      <c r="A476" s="19"/>
      <c r="B476" s="19"/>
      <c r="C476" s="104"/>
      <c r="D476" s="104"/>
      <c r="E476" s="212" t="s">
        <v>406</v>
      </c>
      <c r="F476" s="213" t="s">
        <v>617</v>
      </c>
      <c r="G476" s="10"/>
      <c r="H476" s="10"/>
      <c r="I476" s="10"/>
      <c r="J476" s="10"/>
      <c r="K476" s="10"/>
      <c r="L476" s="659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</row>
    <row r="477" spans="1:58" s="82" customFormat="1" ht="12.75" customHeight="1" x14ac:dyDescent="0.3">
      <c r="A477" s="19"/>
      <c r="B477" s="19"/>
      <c r="C477" s="104"/>
      <c r="D477" s="104"/>
      <c r="E477" s="212" t="s">
        <v>402</v>
      </c>
      <c r="F477" s="213" t="s">
        <v>181</v>
      </c>
      <c r="G477" s="10"/>
      <c r="H477" s="10"/>
      <c r="I477" s="10"/>
      <c r="J477" s="10"/>
      <c r="K477" s="10"/>
      <c r="L477" s="659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</row>
    <row r="478" spans="1:58" s="82" customFormat="1" ht="12.75" customHeight="1" x14ac:dyDescent="0.3">
      <c r="A478" s="19"/>
      <c r="B478" s="19"/>
      <c r="C478" s="104"/>
      <c r="D478" s="104"/>
      <c r="E478" s="212" t="s">
        <v>389</v>
      </c>
      <c r="F478" s="213" t="s">
        <v>602</v>
      </c>
      <c r="G478" s="10"/>
      <c r="H478" s="10"/>
      <c r="I478" s="10"/>
      <c r="J478" s="10"/>
      <c r="K478" s="10"/>
      <c r="L478" s="659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</row>
    <row r="479" spans="1:58" s="82" customFormat="1" ht="12.75" customHeight="1" x14ac:dyDescent="0.3">
      <c r="A479" s="19"/>
      <c r="B479" s="19"/>
      <c r="C479" s="104"/>
      <c r="D479" s="104"/>
      <c r="E479" s="212" t="s">
        <v>261</v>
      </c>
      <c r="F479" s="213" t="s">
        <v>494</v>
      </c>
      <c r="G479" s="10"/>
      <c r="H479" s="10"/>
      <c r="I479" s="10"/>
      <c r="J479" s="10"/>
      <c r="K479" s="10"/>
      <c r="L479" s="659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</row>
    <row r="480" spans="1:58" s="82" customFormat="1" ht="12.75" customHeight="1" x14ac:dyDescent="0.3">
      <c r="A480" s="19"/>
      <c r="B480" s="19"/>
      <c r="C480" s="104"/>
      <c r="D480" s="104"/>
      <c r="E480" s="212" t="s">
        <v>396</v>
      </c>
      <c r="F480" s="213" t="s">
        <v>608</v>
      </c>
      <c r="G480" s="10"/>
      <c r="H480" s="10"/>
      <c r="I480" s="10"/>
      <c r="J480" s="10"/>
      <c r="K480" s="10"/>
      <c r="L480" s="659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</row>
    <row r="481" spans="1:58" s="82" customFormat="1" ht="12.75" customHeight="1" x14ac:dyDescent="0.3">
      <c r="A481" s="19"/>
      <c r="B481" s="19"/>
      <c r="C481" s="104"/>
      <c r="D481" s="104"/>
      <c r="E481" s="212" t="s">
        <v>681</v>
      </c>
      <c r="F481" s="213" t="s">
        <v>182</v>
      </c>
      <c r="G481" s="10"/>
      <c r="H481" s="10"/>
      <c r="I481" s="10"/>
      <c r="J481" s="10"/>
      <c r="K481" s="10"/>
      <c r="L481" s="659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</row>
    <row r="482" spans="1:58" s="82" customFormat="1" ht="12.75" customHeight="1" x14ac:dyDescent="0.3">
      <c r="A482" s="19"/>
      <c r="B482" s="19"/>
      <c r="C482" s="104"/>
      <c r="D482" s="104"/>
      <c r="E482" s="212" t="s">
        <v>265</v>
      </c>
      <c r="F482" s="213" t="s">
        <v>497</v>
      </c>
      <c r="G482" s="10"/>
      <c r="H482" s="10"/>
      <c r="I482" s="10"/>
      <c r="J482" s="10"/>
      <c r="K482" s="10"/>
      <c r="L482" s="659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</row>
    <row r="483" spans="1:58" s="82" customFormat="1" ht="12.75" customHeight="1" x14ac:dyDescent="0.3">
      <c r="A483" s="19"/>
      <c r="B483" s="19"/>
      <c r="C483" s="104"/>
      <c r="D483" s="104"/>
      <c r="E483" s="212" t="s">
        <v>423</v>
      </c>
      <c r="F483" s="213" t="s">
        <v>629</v>
      </c>
      <c r="G483" s="10"/>
      <c r="H483" s="10"/>
      <c r="I483" s="10"/>
      <c r="J483" s="10"/>
      <c r="K483" s="10"/>
      <c r="L483" s="659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</row>
    <row r="484" spans="1:58" s="82" customFormat="1" ht="12.75" customHeight="1" x14ac:dyDescent="0.3">
      <c r="A484" s="19"/>
      <c r="B484" s="19"/>
      <c r="C484" s="104"/>
      <c r="D484" s="104"/>
      <c r="E484" s="212" t="s">
        <v>238</v>
      </c>
      <c r="F484" s="213" t="s">
        <v>183</v>
      </c>
      <c r="G484" s="10"/>
      <c r="H484" s="10"/>
      <c r="I484" s="10"/>
      <c r="J484" s="10"/>
      <c r="K484" s="10"/>
      <c r="L484" s="659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</row>
    <row r="485" spans="1:58" s="82" customFormat="1" ht="12.75" customHeight="1" x14ac:dyDescent="0.3">
      <c r="A485" s="19"/>
      <c r="B485" s="19"/>
      <c r="C485" s="104"/>
      <c r="D485" s="104"/>
      <c r="E485" s="212" t="s">
        <v>274</v>
      </c>
      <c r="F485" s="213" t="s">
        <v>506</v>
      </c>
      <c r="G485" s="10"/>
      <c r="H485" s="10"/>
      <c r="I485" s="10"/>
      <c r="J485" s="10"/>
      <c r="K485" s="10"/>
      <c r="L485" s="659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</row>
    <row r="486" spans="1:58" s="82" customFormat="1" ht="12.75" customHeight="1" x14ac:dyDescent="0.3">
      <c r="A486" s="19"/>
      <c r="B486" s="19"/>
      <c r="C486" s="104"/>
      <c r="D486" s="104"/>
      <c r="E486" s="212" t="s">
        <v>416</v>
      </c>
      <c r="F486" s="213" t="s">
        <v>625</v>
      </c>
      <c r="G486" s="10"/>
      <c r="H486" s="10"/>
      <c r="I486" s="10"/>
      <c r="J486" s="10"/>
      <c r="K486" s="10"/>
      <c r="L486" s="659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</row>
    <row r="487" spans="1:58" s="82" customFormat="1" ht="12.75" customHeight="1" x14ac:dyDescent="0.3">
      <c r="A487" s="19"/>
      <c r="B487" s="19"/>
      <c r="C487" s="104"/>
      <c r="D487" s="104"/>
      <c r="E487" s="212" t="s">
        <v>414</v>
      </c>
      <c r="F487" s="213" t="s">
        <v>184</v>
      </c>
      <c r="G487" s="10"/>
      <c r="H487" s="10"/>
      <c r="I487" s="10"/>
      <c r="J487" s="10"/>
      <c r="K487" s="10"/>
      <c r="L487" s="659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</row>
    <row r="488" spans="1:58" s="82" customFormat="1" ht="12.75" customHeight="1" x14ac:dyDescent="0.3">
      <c r="A488" s="19"/>
      <c r="B488" s="19"/>
      <c r="C488" s="104"/>
      <c r="D488" s="104"/>
      <c r="E488" s="212" t="s">
        <v>412</v>
      </c>
      <c r="F488" s="213" t="s">
        <v>622</v>
      </c>
      <c r="G488" s="10"/>
      <c r="H488" s="10"/>
      <c r="I488" s="10"/>
      <c r="J488" s="10"/>
      <c r="K488" s="10"/>
      <c r="L488" s="659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</row>
    <row r="489" spans="1:58" s="82" customFormat="1" ht="12.75" customHeight="1" x14ac:dyDescent="0.3">
      <c r="A489" s="19"/>
      <c r="B489" s="19"/>
      <c r="C489" s="104"/>
      <c r="D489" s="104"/>
      <c r="E489" s="212" t="s">
        <v>417</v>
      </c>
      <c r="F489" s="213" t="s">
        <v>626</v>
      </c>
      <c r="G489" s="10"/>
      <c r="H489" s="10"/>
      <c r="I489" s="10"/>
      <c r="J489" s="10"/>
      <c r="K489" s="10"/>
      <c r="L489" s="659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</row>
    <row r="490" spans="1:58" s="82" customFormat="1" ht="12.75" customHeight="1" x14ac:dyDescent="0.3">
      <c r="A490" s="19"/>
      <c r="B490" s="19"/>
      <c r="C490" s="104"/>
      <c r="D490" s="104"/>
      <c r="E490" s="212" t="s">
        <v>415</v>
      </c>
      <c r="F490" s="213" t="s">
        <v>624</v>
      </c>
      <c r="G490" s="10"/>
      <c r="H490" s="10"/>
      <c r="I490" s="10"/>
      <c r="J490" s="10"/>
      <c r="K490" s="10"/>
      <c r="L490" s="659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</row>
    <row r="491" spans="1:58" s="82" customFormat="1" ht="12.75" customHeight="1" x14ac:dyDescent="0.3">
      <c r="A491" s="19"/>
      <c r="B491" s="19"/>
      <c r="C491" s="104"/>
      <c r="D491" s="104"/>
      <c r="E491" s="212" t="s">
        <v>422</v>
      </c>
      <c r="F491" s="213" t="s">
        <v>185</v>
      </c>
      <c r="G491" s="10"/>
      <c r="H491" s="10"/>
      <c r="I491" s="10"/>
      <c r="J491" s="10"/>
      <c r="K491" s="10"/>
      <c r="L491" s="659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</row>
    <row r="492" spans="1:58" s="82" customFormat="1" ht="12.75" customHeight="1" x14ac:dyDescent="0.3">
      <c r="A492" s="19"/>
      <c r="B492" s="19"/>
      <c r="C492" s="104"/>
      <c r="D492" s="104"/>
      <c r="E492" s="212" t="s">
        <v>420</v>
      </c>
      <c r="F492" s="213" t="s">
        <v>186</v>
      </c>
      <c r="G492" s="10"/>
      <c r="H492" s="10"/>
      <c r="I492" s="10"/>
      <c r="J492" s="10"/>
      <c r="K492" s="10"/>
      <c r="L492" s="659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</row>
    <row r="493" spans="1:58" s="82" customFormat="1" ht="12.75" customHeight="1" x14ac:dyDescent="0.3">
      <c r="A493" s="19"/>
      <c r="B493" s="19"/>
      <c r="C493" s="104"/>
      <c r="D493" s="104"/>
      <c r="E493" s="212" t="s">
        <v>418</v>
      </c>
      <c r="F493" s="213" t="s">
        <v>187</v>
      </c>
      <c r="G493" s="10"/>
      <c r="H493" s="10"/>
      <c r="I493" s="10"/>
      <c r="J493" s="10"/>
      <c r="K493" s="10"/>
      <c r="L493" s="659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</row>
    <row r="494" spans="1:58" s="82" customFormat="1" ht="12.75" customHeight="1" x14ac:dyDescent="0.3">
      <c r="A494" s="19"/>
      <c r="B494" s="19"/>
      <c r="C494" s="104"/>
      <c r="D494" s="104"/>
      <c r="E494" s="212" t="s">
        <v>421</v>
      </c>
      <c r="F494" s="213" t="s">
        <v>628</v>
      </c>
      <c r="G494" s="10"/>
      <c r="H494" s="10"/>
      <c r="I494" s="10"/>
      <c r="J494" s="10"/>
      <c r="K494" s="10"/>
      <c r="L494" s="659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</row>
    <row r="495" spans="1:58" s="82" customFormat="1" ht="12.75" customHeight="1" x14ac:dyDescent="0.3">
      <c r="A495" s="19"/>
      <c r="B495" s="19"/>
      <c r="C495" s="104"/>
      <c r="D495" s="104"/>
      <c r="E495" s="212" t="s">
        <v>419</v>
      </c>
      <c r="F495" s="213" t="s">
        <v>627</v>
      </c>
      <c r="G495" s="10"/>
      <c r="H495" s="10"/>
      <c r="I495" s="10"/>
      <c r="J495" s="10"/>
      <c r="K495" s="10"/>
      <c r="L495" s="659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</row>
    <row r="496" spans="1:58" s="82" customFormat="1" ht="12.75" customHeight="1" x14ac:dyDescent="0.3">
      <c r="A496" s="19"/>
      <c r="B496" s="19"/>
      <c r="C496" s="104"/>
      <c r="D496" s="104"/>
      <c r="E496" s="212" t="s">
        <v>424</v>
      </c>
      <c r="F496" s="213" t="s">
        <v>630</v>
      </c>
      <c r="G496" s="10"/>
      <c r="H496" s="10"/>
      <c r="I496" s="10"/>
      <c r="J496" s="10"/>
      <c r="K496" s="10"/>
      <c r="L496" s="659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</row>
    <row r="497" spans="1:58" s="82" customFormat="1" ht="12.75" customHeight="1" x14ac:dyDescent="0.3">
      <c r="A497" s="19"/>
      <c r="B497" s="19"/>
      <c r="C497" s="104"/>
      <c r="D497" s="104"/>
      <c r="E497" s="212" t="s">
        <v>411</v>
      </c>
      <c r="F497" s="213" t="s">
        <v>621</v>
      </c>
      <c r="G497" s="10"/>
      <c r="H497" s="10"/>
      <c r="I497" s="10"/>
      <c r="J497" s="10"/>
      <c r="K497" s="10"/>
      <c r="L497" s="659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</row>
    <row r="498" spans="1:58" s="82" customFormat="1" ht="12.75" customHeight="1" x14ac:dyDescent="0.3">
      <c r="A498" s="19"/>
      <c r="B498" s="19"/>
      <c r="C498" s="104"/>
      <c r="D498" s="104"/>
      <c r="E498" s="212" t="s">
        <v>413</v>
      </c>
      <c r="F498" s="213" t="s">
        <v>623</v>
      </c>
      <c r="G498" s="10"/>
      <c r="H498" s="10"/>
      <c r="I498" s="10"/>
      <c r="J498" s="10"/>
      <c r="K498" s="10"/>
      <c r="L498" s="659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</row>
    <row r="499" spans="1:58" s="82" customFormat="1" ht="12.75" customHeight="1" x14ac:dyDescent="0.3">
      <c r="A499" s="19"/>
      <c r="B499" s="19"/>
      <c r="C499" s="104"/>
      <c r="D499" s="104"/>
      <c r="E499" s="212" t="s">
        <v>426</v>
      </c>
      <c r="F499" s="213" t="s">
        <v>632</v>
      </c>
      <c r="G499" s="10"/>
      <c r="H499" s="10"/>
      <c r="I499" s="10"/>
      <c r="J499" s="10"/>
      <c r="K499" s="10"/>
      <c r="L499" s="659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</row>
    <row r="500" spans="1:58" s="82" customFormat="1" ht="12.75" customHeight="1" x14ac:dyDescent="0.3">
      <c r="A500" s="19"/>
      <c r="B500" s="19"/>
      <c r="C500" s="104"/>
      <c r="D500" s="104"/>
      <c r="E500" s="212" t="s">
        <v>425</v>
      </c>
      <c r="F500" s="213" t="s">
        <v>631</v>
      </c>
      <c r="G500" s="10"/>
      <c r="H500" s="10"/>
      <c r="I500" s="10"/>
      <c r="J500" s="10"/>
      <c r="K500" s="10"/>
      <c r="L500" s="659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</row>
    <row r="501" spans="1:58" s="82" customFormat="1" ht="12.75" customHeight="1" x14ac:dyDescent="0.3">
      <c r="A501" s="19"/>
      <c r="B501" s="19"/>
      <c r="C501" s="104"/>
      <c r="D501" s="104"/>
      <c r="E501" s="212" t="s">
        <v>430</v>
      </c>
      <c r="F501" s="213" t="s">
        <v>633</v>
      </c>
      <c r="G501" s="10"/>
      <c r="H501" s="10"/>
      <c r="I501" s="10"/>
      <c r="J501" s="10"/>
      <c r="K501" s="10"/>
      <c r="L501" s="659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</row>
    <row r="502" spans="1:58" s="82" customFormat="1" ht="12.75" customHeight="1" x14ac:dyDescent="0.3">
      <c r="A502" s="19"/>
      <c r="B502" s="19"/>
      <c r="C502" s="104"/>
      <c r="D502" s="104"/>
      <c r="E502" s="212" t="s">
        <v>683</v>
      </c>
      <c r="F502" s="213" t="s">
        <v>188</v>
      </c>
      <c r="G502" s="10"/>
      <c r="H502" s="10"/>
      <c r="I502" s="10"/>
      <c r="J502" s="10"/>
      <c r="K502" s="10"/>
      <c r="L502" s="659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</row>
    <row r="503" spans="1:58" s="82" customFormat="1" ht="12.75" customHeight="1" x14ac:dyDescent="0.3">
      <c r="A503" s="19"/>
      <c r="B503" s="19"/>
      <c r="C503" s="104"/>
      <c r="D503" s="104"/>
      <c r="E503" s="212" t="s">
        <v>431</v>
      </c>
      <c r="F503" s="213" t="s">
        <v>634</v>
      </c>
      <c r="G503" s="10"/>
      <c r="H503" s="10"/>
      <c r="I503" s="10"/>
      <c r="J503" s="10"/>
      <c r="K503" s="10"/>
      <c r="L503" s="659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</row>
    <row r="504" spans="1:58" s="82" customFormat="1" ht="12.75" customHeight="1" x14ac:dyDescent="0.3">
      <c r="A504" s="19"/>
      <c r="B504" s="19"/>
      <c r="C504" s="104"/>
      <c r="D504" s="104"/>
      <c r="E504" s="212" t="s">
        <v>432</v>
      </c>
      <c r="F504" s="213" t="s">
        <v>189</v>
      </c>
      <c r="G504" s="10"/>
      <c r="H504" s="10"/>
      <c r="I504" s="10"/>
      <c r="J504" s="10"/>
      <c r="K504" s="10"/>
      <c r="L504" s="659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</row>
    <row r="505" spans="1:58" s="82" customFormat="1" ht="12.75" customHeight="1" x14ac:dyDescent="0.3">
      <c r="A505" s="19"/>
      <c r="B505" s="19"/>
      <c r="C505" s="104"/>
      <c r="D505" s="104"/>
      <c r="E505" s="212" t="s">
        <v>293</v>
      </c>
      <c r="F505" s="213" t="s">
        <v>524</v>
      </c>
      <c r="G505" s="10"/>
      <c r="H505" s="10"/>
      <c r="I505" s="10"/>
      <c r="J505" s="10"/>
      <c r="K505" s="10"/>
      <c r="L505" s="659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</row>
    <row r="506" spans="1:58" s="82" customFormat="1" ht="12.75" customHeight="1" x14ac:dyDescent="0.3">
      <c r="A506" s="19"/>
      <c r="B506" s="19"/>
      <c r="C506" s="104"/>
      <c r="D506" s="104"/>
      <c r="E506" s="212" t="s">
        <v>386</v>
      </c>
      <c r="F506" s="213" t="s">
        <v>599</v>
      </c>
      <c r="G506" s="10"/>
      <c r="H506" s="10"/>
      <c r="I506" s="10"/>
      <c r="J506" s="10"/>
      <c r="K506" s="10"/>
      <c r="L506" s="659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</row>
    <row r="507" spans="1:58" s="82" customFormat="1" ht="12.75" customHeight="1" x14ac:dyDescent="0.3">
      <c r="A507" s="19"/>
      <c r="B507" s="19"/>
      <c r="C507" s="104"/>
      <c r="D507" s="104"/>
      <c r="E507" s="212" t="s">
        <v>684</v>
      </c>
      <c r="F507" s="213" t="s">
        <v>190</v>
      </c>
      <c r="G507" s="10"/>
      <c r="H507" s="10"/>
      <c r="I507" s="10"/>
      <c r="J507" s="10"/>
      <c r="K507" s="10"/>
      <c r="L507" s="659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</row>
    <row r="508" spans="1:58" s="82" customFormat="1" ht="12.75" customHeight="1" x14ac:dyDescent="0.3">
      <c r="A508" s="19"/>
      <c r="B508" s="19"/>
      <c r="C508" s="104"/>
      <c r="D508" s="104"/>
      <c r="E508" s="212" t="s">
        <v>436</v>
      </c>
      <c r="F508" s="213" t="s">
        <v>636</v>
      </c>
      <c r="G508" s="10"/>
      <c r="H508" s="10"/>
      <c r="I508" s="10"/>
      <c r="J508" s="10"/>
      <c r="K508" s="10"/>
      <c r="L508" s="659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</row>
    <row r="509" spans="1:58" s="82" customFormat="1" ht="12.75" customHeight="1" x14ac:dyDescent="0.3">
      <c r="A509" s="19"/>
      <c r="B509" s="19"/>
      <c r="C509" s="104"/>
      <c r="D509" s="104"/>
      <c r="E509" s="212" t="s">
        <v>437</v>
      </c>
      <c r="F509" s="213" t="s">
        <v>637</v>
      </c>
      <c r="G509" s="10"/>
      <c r="H509" s="10"/>
      <c r="I509" s="10"/>
      <c r="J509" s="10"/>
      <c r="K509" s="10"/>
      <c r="L509" s="659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</row>
    <row r="510" spans="1:58" s="82" customFormat="1" ht="12.75" customHeight="1" x14ac:dyDescent="0.3">
      <c r="A510" s="19"/>
      <c r="B510" s="19"/>
      <c r="C510" s="104"/>
      <c r="D510" s="104"/>
      <c r="E510" s="212" t="s">
        <v>685</v>
      </c>
      <c r="F510" s="213" t="s">
        <v>191</v>
      </c>
      <c r="G510" s="10"/>
      <c r="H510" s="10"/>
      <c r="I510" s="10"/>
      <c r="J510" s="10"/>
      <c r="K510" s="10"/>
      <c r="L510" s="659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</row>
    <row r="511" spans="1:58" s="82" customFormat="1" ht="12.75" customHeight="1" x14ac:dyDescent="0.3">
      <c r="A511" s="19"/>
      <c r="B511" s="19"/>
      <c r="C511" s="104"/>
      <c r="D511" s="104"/>
      <c r="E511" s="212" t="s">
        <v>433</v>
      </c>
      <c r="F511" s="213" t="s">
        <v>635</v>
      </c>
      <c r="G511" s="10"/>
      <c r="H511" s="10"/>
      <c r="I511" s="10"/>
      <c r="J511" s="10"/>
      <c r="K511" s="10"/>
      <c r="L511" s="659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</row>
    <row r="512" spans="1:58" s="82" customFormat="1" ht="12.75" customHeight="1" x14ac:dyDescent="0.3">
      <c r="A512" s="19"/>
      <c r="B512" s="19"/>
      <c r="C512" s="104"/>
      <c r="D512" s="104"/>
      <c r="E512" s="212" t="s">
        <v>438</v>
      </c>
      <c r="F512" s="213" t="s">
        <v>638</v>
      </c>
      <c r="G512" s="10"/>
      <c r="H512" s="10"/>
      <c r="I512" s="10"/>
      <c r="J512" s="10"/>
      <c r="K512" s="10"/>
      <c r="L512" s="659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</row>
    <row r="513" spans="1:58" s="82" customFormat="1" ht="12.75" customHeight="1" x14ac:dyDescent="0.3">
      <c r="A513" s="19"/>
      <c r="B513" s="19"/>
      <c r="C513" s="104"/>
      <c r="D513" s="104"/>
      <c r="E513" s="212" t="s">
        <v>387</v>
      </c>
      <c r="F513" s="213" t="s">
        <v>600</v>
      </c>
      <c r="G513" s="10"/>
      <c r="H513" s="10"/>
      <c r="I513" s="10"/>
      <c r="J513" s="10"/>
      <c r="K513" s="10"/>
      <c r="L513" s="659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</row>
    <row r="514" spans="1:58" s="82" customFormat="1" ht="12.75" customHeight="1" x14ac:dyDescent="0.3">
      <c r="A514" s="19"/>
      <c r="B514" s="19"/>
      <c r="C514" s="104"/>
      <c r="D514" s="104"/>
      <c r="E514" s="212" t="s">
        <v>440</v>
      </c>
      <c r="F514" s="213" t="s">
        <v>192</v>
      </c>
      <c r="G514" s="10"/>
      <c r="H514" s="10"/>
      <c r="I514" s="10"/>
      <c r="J514" s="10"/>
      <c r="K514" s="10"/>
      <c r="L514" s="659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</row>
    <row r="515" spans="1:58" s="82" customFormat="1" ht="12.75" customHeight="1" x14ac:dyDescent="0.3">
      <c r="A515" s="19"/>
      <c r="B515" s="19"/>
      <c r="C515" s="104"/>
      <c r="D515" s="104"/>
      <c r="E515" s="212" t="s">
        <v>337</v>
      </c>
      <c r="F515" s="213" t="s">
        <v>559</v>
      </c>
      <c r="G515" s="10"/>
      <c r="H515" s="10"/>
      <c r="I515" s="10"/>
      <c r="J515" s="10"/>
      <c r="K515" s="10"/>
      <c r="L515" s="659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</row>
    <row r="516" spans="1:58" s="82" customFormat="1" ht="12.75" customHeight="1" x14ac:dyDescent="0.3">
      <c r="A516" s="19"/>
      <c r="B516" s="19"/>
      <c r="C516" s="104"/>
      <c r="D516" s="104"/>
      <c r="E516" s="212" t="s">
        <v>400</v>
      </c>
      <c r="F516" s="213" t="s">
        <v>613</v>
      </c>
      <c r="G516" s="10"/>
      <c r="H516" s="10"/>
      <c r="I516" s="10"/>
      <c r="J516" s="10"/>
      <c r="K516" s="10"/>
      <c r="L516" s="659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</row>
    <row r="517" spans="1:58" s="82" customFormat="1" ht="12.75" customHeight="1" x14ac:dyDescent="0.3">
      <c r="A517" s="19"/>
      <c r="B517" s="19"/>
      <c r="C517" s="104"/>
      <c r="D517" s="104"/>
      <c r="E517" s="212" t="s">
        <v>441</v>
      </c>
      <c r="F517" s="213" t="s">
        <v>640</v>
      </c>
      <c r="G517" s="10"/>
      <c r="H517" s="10"/>
      <c r="I517" s="10"/>
      <c r="J517" s="10"/>
      <c r="K517" s="10"/>
      <c r="L517" s="659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</row>
    <row r="518" spans="1:58" s="82" customFormat="1" ht="12.75" customHeight="1" x14ac:dyDescent="0.3">
      <c r="A518" s="19"/>
      <c r="B518" s="19"/>
      <c r="C518" s="104"/>
      <c r="D518" s="104"/>
      <c r="E518" s="212" t="s">
        <v>442</v>
      </c>
      <c r="F518" s="213" t="s">
        <v>641</v>
      </c>
      <c r="G518" s="10"/>
      <c r="H518" s="10"/>
      <c r="I518" s="10"/>
      <c r="J518" s="10"/>
      <c r="K518" s="10"/>
      <c r="L518" s="659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</row>
    <row r="519" spans="1:58" ht="12.75" customHeight="1" x14ac:dyDescent="0.3">
      <c r="L519" s="76"/>
    </row>
    <row r="520" spans="1:58" s="137" customFormat="1" ht="12.75" customHeight="1" x14ac:dyDescent="0.3">
      <c r="A520" s="134"/>
      <c r="B520" s="134" t="s">
        <v>777</v>
      </c>
      <c r="C520" s="135"/>
      <c r="D520" s="135"/>
      <c r="E520" s="136"/>
      <c r="F520" s="134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  <c r="AK520" s="136"/>
      <c r="AL520" s="136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</row>
    <row r="521" spans="1:58" ht="12.75" customHeight="1" x14ac:dyDescent="0.3">
      <c r="E521" s="139" t="s">
        <v>44</v>
      </c>
      <c r="F521" s="139" t="s">
        <v>696</v>
      </c>
      <c r="G521" s="139" t="s">
        <v>686</v>
      </c>
      <c r="H521" s="139" t="s">
        <v>687</v>
      </c>
      <c r="I521" s="139" t="s">
        <v>661</v>
      </c>
      <c r="J521" s="397" t="s">
        <v>1303</v>
      </c>
      <c r="K521" s="268"/>
      <c r="L521" s="268"/>
      <c r="M521" s="268"/>
      <c r="N521" s="268"/>
      <c r="O521" s="268"/>
      <c r="BA521" s="75"/>
      <c r="BB521" s="75"/>
      <c r="BC521" s="75"/>
      <c r="BD521" s="75"/>
      <c r="BE521" s="75"/>
      <c r="BF521" s="75"/>
    </row>
    <row r="522" spans="1:58" ht="12.75" customHeight="1" x14ac:dyDescent="0.3">
      <c r="E522" s="314" t="s">
        <v>195</v>
      </c>
      <c r="F522" s="314" t="s">
        <v>443</v>
      </c>
      <c r="G522" s="315">
        <v>1.6256070639957858</v>
      </c>
      <c r="H522" s="315">
        <v>1.8026634755689328</v>
      </c>
      <c r="I522" s="315">
        <v>1.981514488548382</v>
      </c>
      <c r="J522" s="47" t="s">
        <v>1304</v>
      </c>
      <c r="BA522" s="75"/>
      <c r="BB522" s="75"/>
      <c r="BC522" s="75"/>
      <c r="BD522" s="75"/>
      <c r="BE522" s="75"/>
      <c r="BF522" s="75"/>
    </row>
    <row r="523" spans="1:58" ht="12.75" customHeight="1" x14ac:dyDescent="0.25">
      <c r="E523" s="314" t="s">
        <v>208</v>
      </c>
      <c r="F523" s="314" t="s">
        <v>148</v>
      </c>
      <c r="G523" s="315">
        <v>2.2010562155175522</v>
      </c>
      <c r="H523" s="315">
        <v>2.2823554631715863</v>
      </c>
      <c r="I523" s="315">
        <v>2.3633055920795449</v>
      </c>
      <c r="K523" s="280"/>
      <c r="L523" s="280"/>
      <c r="M523" s="280"/>
      <c r="N523" s="281"/>
      <c r="O523" s="281"/>
      <c r="P523" s="281"/>
      <c r="BA523" s="75"/>
      <c r="BB523" s="75"/>
      <c r="BC523" s="75"/>
      <c r="BD523" s="75"/>
      <c r="BE523" s="75"/>
      <c r="BF523" s="75"/>
    </row>
    <row r="524" spans="1:58" ht="12.75" customHeight="1" x14ac:dyDescent="0.25">
      <c r="E524" s="314" t="s">
        <v>235</v>
      </c>
      <c r="F524" s="314" t="s">
        <v>152</v>
      </c>
      <c r="G524" s="315">
        <v>2.0150684333843798</v>
      </c>
      <c r="H524" s="315">
        <v>2.1846617238438015</v>
      </c>
      <c r="I524" s="315">
        <v>2.3571060765696785</v>
      </c>
      <c r="J524" s="75"/>
      <c r="K524" s="280"/>
      <c r="L524" s="280"/>
      <c r="M524" s="280"/>
      <c r="N524" s="282"/>
      <c r="O524" s="283"/>
      <c r="P524" s="283"/>
      <c r="BA524" s="75"/>
      <c r="BB524" s="75"/>
      <c r="BC524" s="75"/>
      <c r="BD524" s="75"/>
      <c r="BE524" s="75"/>
      <c r="BF524" s="75"/>
    </row>
    <row r="525" spans="1:58" ht="12.75" customHeight="1" x14ac:dyDescent="0.25">
      <c r="E525" s="314" t="s">
        <v>240</v>
      </c>
      <c r="F525" s="314" t="s">
        <v>154</v>
      </c>
      <c r="G525" s="315">
        <v>2.177733557960229</v>
      </c>
      <c r="H525" s="315">
        <v>2.22265081265658</v>
      </c>
      <c r="I525" s="315">
        <v>2.2679523185555683</v>
      </c>
      <c r="J525" s="76"/>
      <c r="K525" s="280"/>
      <c r="L525" s="280"/>
      <c r="M525" s="280"/>
      <c r="N525" s="284"/>
      <c r="O525" s="284"/>
      <c r="P525" s="284"/>
      <c r="BA525" s="75"/>
      <c r="BB525" s="75"/>
      <c r="BC525" s="75"/>
      <c r="BD525" s="75"/>
      <c r="BE525" s="75"/>
      <c r="BF525" s="75"/>
    </row>
    <row r="526" spans="1:58" ht="12.75" customHeight="1" x14ac:dyDescent="0.25">
      <c r="E526" s="314" t="s">
        <v>278</v>
      </c>
      <c r="F526" s="314" t="s">
        <v>509</v>
      </c>
      <c r="G526" s="315">
        <v>0.97446120692847127</v>
      </c>
      <c r="H526" s="315">
        <v>1.323459261897608</v>
      </c>
      <c r="I526" s="315">
        <v>1.6808548645581127</v>
      </c>
      <c r="J526" s="76"/>
      <c r="K526" s="280"/>
      <c r="L526" s="280"/>
      <c r="M526" s="280"/>
      <c r="N526" s="284"/>
      <c r="O526" s="284"/>
      <c r="P526" s="284"/>
      <c r="BA526" s="75"/>
      <c r="BB526" s="75"/>
      <c r="BC526" s="75"/>
      <c r="BD526" s="75"/>
      <c r="BE526" s="75"/>
      <c r="BF526" s="75"/>
    </row>
    <row r="527" spans="1:58" ht="12.75" customHeight="1" x14ac:dyDescent="0.25">
      <c r="E527" s="314" t="s">
        <v>299</v>
      </c>
      <c r="F527" s="314" t="s">
        <v>163</v>
      </c>
      <c r="G527" s="315">
        <v>1.7768970810828164</v>
      </c>
      <c r="H527" s="315">
        <v>1.9166436460127967</v>
      </c>
      <c r="I527" s="315">
        <v>2.0527237857161866</v>
      </c>
      <c r="J527" s="76"/>
      <c r="K527" s="280"/>
      <c r="L527" s="280"/>
      <c r="M527" s="280"/>
      <c r="N527" s="281"/>
      <c r="O527" s="281"/>
      <c r="P527" s="281"/>
      <c r="BA527" s="75"/>
      <c r="BB527" s="75"/>
      <c r="BC527" s="75"/>
      <c r="BD527" s="75"/>
      <c r="BE527" s="75"/>
      <c r="BF527" s="75"/>
    </row>
    <row r="528" spans="1:58" ht="12.75" customHeight="1" x14ac:dyDescent="0.25">
      <c r="E528" s="314" t="s">
        <v>298</v>
      </c>
      <c r="F528" s="314" t="s">
        <v>164</v>
      </c>
      <c r="G528" s="315">
        <v>0.8877019863542176</v>
      </c>
      <c r="H528" s="315">
        <v>1.0374295777336777</v>
      </c>
      <c r="I528" s="315">
        <v>1.5485317526272586</v>
      </c>
      <c r="J528" s="76"/>
      <c r="K528" s="280"/>
      <c r="L528" s="280"/>
      <c r="M528" s="280"/>
      <c r="N528" s="284"/>
      <c r="O528" s="284"/>
      <c r="P528" s="284"/>
      <c r="BA528" s="75"/>
      <c r="BB528" s="75"/>
      <c r="BC528" s="75"/>
      <c r="BD528" s="75"/>
      <c r="BE528" s="75"/>
      <c r="BF528" s="75"/>
    </row>
    <row r="529" spans="5:58" ht="12.75" customHeight="1" x14ac:dyDescent="0.25">
      <c r="E529" s="314" t="s">
        <v>310</v>
      </c>
      <c r="F529" s="314" t="s">
        <v>169</v>
      </c>
      <c r="G529" s="315">
        <v>2.1287677396504141</v>
      </c>
      <c r="H529" s="315">
        <v>2.3491880815952118</v>
      </c>
      <c r="I529" s="315">
        <v>2.5675599052437916</v>
      </c>
      <c r="J529" s="76"/>
      <c r="K529" s="280"/>
      <c r="L529" s="280"/>
      <c r="M529" s="280"/>
      <c r="N529" s="282"/>
      <c r="O529" s="283"/>
      <c r="P529" s="283"/>
      <c r="BA529" s="75"/>
      <c r="BB529" s="75"/>
      <c r="BC529" s="75"/>
      <c r="BD529" s="75"/>
      <c r="BE529" s="75"/>
      <c r="BF529" s="75"/>
    </row>
    <row r="530" spans="5:58" ht="12.75" customHeight="1" x14ac:dyDescent="0.25">
      <c r="E530" s="314" t="s">
        <v>342</v>
      </c>
      <c r="F530" s="314" t="s">
        <v>34</v>
      </c>
      <c r="G530" s="315">
        <v>2.0658960719156845</v>
      </c>
      <c r="H530" s="315">
        <v>2.2833062026002002</v>
      </c>
      <c r="I530" s="315">
        <v>2.4958058372753742</v>
      </c>
      <c r="J530" s="76"/>
      <c r="K530" s="280"/>
      <c r="L530" s="280"/>
      <c r="M530" s="280"/>
      <c r="N530" s="282"/>
      <c r="O530" s="283"/>
      <c r="P530" s="283"/>
      <c r="BA530" s="75"/>
      <c r="BB530" s="75"/>
      <c r="BC530" s="75"/>
      <c r="BD530" s="75"/>
      <c r="BE530" s="75"/>
      <c r="BF530" s="75"/>
    </row>
    <row r="531" spans="5:58" ht="12.75" customHeight="1" x14ac:dyDescent="0.25">
      <c r="E531" s="314" t="s">
        <v>372</v>
      </c>
      <c r="F531" s="314" t="s">
        <v>588</v>
      </c>
      <c r="G531" s="315">
        <v>1.5314863700717856</v>
      </c>
      <c r="H531" s="315">
        <v>1.8427104696077159</v>
      </c>
      <c r="I531" s="315">
        <v>2.1965028261211299</v>
      </c>
      <c r="J531" s="76"/>
      <c r="K531" s="280"/>
      <c r="L531" s="280"/>
      <c r="M531" s="280"/>
      <c r="N531" s="284"/>
      <c r="O531" s="284"/>
      <c r="P531" s="284"/>
      <c r="BA531" s="75"/>
      <c r="BB531" s="75"/>
      <c r="BC531" s="75"/>
      <c r="BD531" s="75"/>
      <c r="BE531" s="75"/>
      <c r="BF531" s="75"/>
    </row>
    <row r="532" spans="5:58" ht="12.75" customHeight="1" x14ac:dyDescent="0.25">
      <c r="E532" s="314" t="s">
        <v>729</v>
      </c>
      <c r="F532" s="314" t="s">
        <v>178</v>
      </c>
      <c r="G532" s="315">
        <v>2.0872937676734895</v>
      </c>
      <c r="H532" s="315">
        <v>2.1655145790160102</v>
      </c>
      <c r="I532" s="315">
        <v>2.2484636842993604</v>
      </c>
      <c r="J532" s="76"/>
      <c r="K532" s="280"/>
      <c r="L532" s="280"/>
      <c r="M532" s="280"/>
      <c r="N532" s="284"/>
      <c r="O532" s="284"/>
      <c r="P532" s="284"/>
      <c r="BA532" s="75"/>
      <c r="BB532" s="75"/>
      <c r="BC532" s="75"/>
      <c r="BD532" s="75"/>
      <c r="BE532" s="75"/>
      <c r="BF532" s="75"/>
    </row>
    <row r="533" spans="5:58" ht="12.75" customHeight="1" x14ac:dyDescent="0.25">
      <c r="E533" s="314" t="s">
        <v>421</v>
      </c>
      <c r="F533" s="314" t="s">
        <v>628</v>
      </c>
      <c r="G533" s="315">
        <v>1.0436903943351581</v>
      </c>
      <c r="H533" s="315">
        <v>1.3331204964271195</v>
      </c>
      <c r="I533" s="315">
        <v>1.6358411974533673</v>
      </c>
      <c r="J533" s="76"/>
      <c r="K533" s="280"/>
      <c r="L533" s="280"/>
      <c r="M533" s="280"/>
      <c r="N533" s="282"/>
      <c r="O533" s="283"/>
      <c r="P533" s="283"/>
      <c r="BA533" s="75"/>
      <c r="BB533" s="75"/>
      <c r="BC533" s="75"/>
      <c r="BD533" s="75"/>
      <c r="BE533" s="75"/>
      <c r="BF533" s="75"/>
    </row>
    <row r="534" spans="5:58" ht="12.75" customHeight="1" x14ac:dyDescent="0.3">
      <c r="E534" s="314" t="s">
        <v>426</v>
      </c>
      <c r="F534" s="314" t="s">
        <v>632</v>
      </c>
      <c r="G534" s="315">
        <v>2.2848523170124482</v>
      </c>
      <c r="H534" s="315">
        <v>2.4314164890935759</v>
      </c>
      <c r="I534" s="315">
        <v>2.573684116231389</v>
      </c>
      <c r="J534" s="76"/>
      <c r="K534" s="285"/>
      <c r="L534" s="285"/>
      <c r="M534" s="285"/>
      <c r="N534" s="286"/>
      <c r="O534" s="287"/>
      <c r="P534" s="287"/>
      <c r="BA534" s="75"/>
      <c r="BB534" s="75"/>
      <c r="BC534" s="75"/>
      <c r="BD534" s="75"/>
      <c r="BE534" s="75"/>
      <c r="BF534" s="75"/>
    </row>
    <row r="535" spans="5:58" ht="12.75" customHeight="1" x14ac:dyDescent="0.25">
      <c r="E535" s="314" t="s">
        <v>429</v>
      </c>
      <c r="F535" s="314" t="s">
        <v>188</v>
      </c>
      <c r="G535" s="315">
        <v>1.8729559780995126</v>
      </c>
      <c r="H535" s="315">
        <v>2.0194844095688844</v>
      </c>
      <c r="I535" s="315">
        <v>2.1659146667883249</v>
      </c>
      <c r="J535" s="76"/>
      <c r="K535" s="280"/>
      <c r="L535" s="280"/>
      <c r="M535" s="280"/>
      <c r="N535" s="284"/>
      <c r="O535" s="284"/>
      <c r="P535" s="284"/>
      <c r="BA535" s="75"/>
      <c r="BB535" s="75"/>
      <c r="BC535" s="75"/>
      <c r="BD535" s="75"/>
      <c r="BE535" s="75"/>
      <c r="BF535" s="75"/>
    </row>
    <row r="536" spans="5:58" ht="12.75" customHeight="1" x14ac:dyDescent="0.25">
      <c r="E536" s="314" t="s">
        <v>435</v>
      </c>
      <c r="F536" s="314" t="s">
        <v>191</v>
      </c>
      <c r="G536" s="315">
        <v>2.2482779651405558</v>
      </c>
      <c r="H536" s="315">
        <v>2.3980517054041846</v>
      </c>
      <c r="I536" s="315">
        <v>2.5461220044813886</v>
      </c>
      <c r="J536" s="76"/>
      <c r="K536" s="280"/>
      <c r="L536" s="280"/>
      <c r="M536" s="280"/>
      <c r="N536" s="282"/>
      <c r="O536" s="283"/>
      <c r="P536" s="283"/>
      <c r="BA536" s="75"/>
      <c r="BB536" s="75"/>
      <c r="BC536" s="75"/>
      <c r="BD536" s="75"/>
      <c r="BE536" s="75"/>
      <c r="BF536" s="75"/>
    </row>
    <row r="537" spans="5:58" ht="12.75" customHeight="1" x14ac:dyDescent="0.25">
      <c r="E537" s="314" t="s">
        <v>400</v>
      </c>
      <c r="F537" s="314" t="s">
        <v>613</v>
      </c>
      <c r="G537" s="315">
        <v>2.2473228956841389</v>
      </c>
      <c r="H537" s="315">
        <v>2.3473292258268592</v>
      </c>
      <c r="I537" s="315">
        <v>2.4455565535159116</v>
      </c>
      <c r="J537" s="76"/>
      <c r="K537" s="280"/>
      <c r="L537" s="280"/>
      <c r="M537" s="280"/>
      <c r="N537" s="284"/>
      <c r="O537" s="284"/>
      <c r="P537" s="284"/>
      <c r="BA537" s="75"/>
      <c r="BB537" s="75"/>
      <c r="BC537" s="75"/>
      <c r="BD537" s="75"/>
      <c r="BE537" s="75"/>
      <c r="BF537" s="75"/>
    </row>
    <row r="538" spans="5:58" ht="12.75" customHeight="1" x14ac:dyDescent="0.3">
      <c r="E538" s="314" t="s">
        <v>197</v>
      </c>
      <c r="F538" s="314" t="s">
        <v>445</v>
      </c>
      <c r="G538" s="315">
        <v>1.6256070639957858</v>
      </c>
      <c r="H538" s="315">
        <v>1.8026634755689328</v>
      </c>
      <c r="I538" s="315">
        <v>1.981514488548382</v>
      </c>
      <c r="J538" s="76" t="s">
        <v>1314</v>
      </c>
      <c r="K538" s="76"/>
      <c r="L538" s="76"/>
      <c r="M538" s="76"/>
      <c r="N538" s="76"/>
      <c r="O538" s="76"/>
      <c r="P538" s="76"/>
      <c r="BA538" s="75"/>
      <c r="BB538" s="75"/>
      <c r="BC538" s="75"/>
      <c r="BD538" s="75"/>
      <c r="BE538" s="75"/>
      <c r="BF538" s="75"/>
    </row>
    <row r="539" spans="5:58" ht="12.75" customHeight="1" x14ac:dyDescent="0.3">
      <c r="E539" s="314" t="s">
        <v>205</v>
      </c>
      <c r="F539" s="314" t="s">
        <v>147</v>
      </c>
      <c r="G539" s="315">
        <v>1.6256070639957858</v>
      </c>
      <c r="H539" s="315">
        <v>1.8026634755689328</v>
      </c>
      <c r="I539" s="315">
        <v>1.981514488548382</v>
      </c>
      <c r="J539" s="76"/>
      <c r="K539" s="76"/>
      <c r="L539" s="76"/>
      <c r="M539" s="76"/>
      <c r="N539" s="76"/>
      <c r="O539" s="76"/>
      <c r="P539" s="76"/>
      <c r="BA539" s="75"/>
      <c r="BB539" s="75"/>
      <c r="BC539" s="75"/>
      <c r="BD539" s="75"/>
      <c r="BE539" s="75"/>
      <c r="BF539" s="75"/>
    </row>
    <row r="540" spans="5:58" ht="12.75" customHeight="1" x14ac:dyDescent="0.3">
      <c r="E540" s="314" t="s">
        <v>223</v>
      </c>
      <c r="F540" s="314" t="s">
        <v>466</v>
      </c>
      <c r="G540" s="315">
        <v>1.6256070639957858</v>
      </c>
      <c r="H540" s="315">
        <v>1.8026634755689328</v>
      </c>
      <c r="I540" s="315">
        <v>1.981514488548382</v>
      </c>
      <c r="J540" s="76"/>
      <c r="K540" s="76"/>
      <c r="L540" s="76"/>
      <c r="M540" s="76"/>
      <c r="N540" s="76"/>
      <c r="O540" s="76"/>
      <c r="P540" s="76"/>
      <c r="BA540" s="75"/>
      <c r="BB540" s="75"/>
      <c r="BC540" s="75"/>
      <c r="BD540" s="75"/>
      <c r="BE540" s="75"/>
      <c r="BF540" s="75"/>
    </row>
    <row r="541" spans="5:58" ht="12.75" customHeight="1" x14ac:dyDescent="0.25">
      <c r="E541" s="314" t="s">
        <v>229</v>
      </c>
      <c r="F541" s="314" t="s">
        <v>470</v>
      </c>
      <c r="G541" s="315">
        <v>1.6256070639957858</v>
      </c>
      <c r="H541" s="315">
        <v>1.8026634755689328</v>
      </c>
      <c r="I541" s="315">
        <v>1.981514488548382</v>
      </c>
      <c r="J541" s="76"/>
      <c r="K541" s="76"/>
      <c r="L541" s="76"/>
      <c r="M541" s="280"/>
      <c r="N541" s="282"/>
      <c r="O541" s="283"/>
      <c r="P541" s="283"/>
      <c r="BA541" s="75"/>
      <c r="BB541" s="75"/>
      <c r="BC541" s="75"/>
      <c r="BD541" s="75"/>
      <c r="BE541" s="75"/>
      <c r="BF541" s="75"/>
    </row>
    <row r="542" spans="5:58" ht="12.75" customHeight="1" x14ac:dyDescent="0.3">
      <c r="E542" s="314" t="s">
        <v>226</v>
      </c>
      <c r="F542" s="314" t="s">
        <v>151</v>
      </c>
      <c r="G542" s="315">
        <v>1.6256070639957858</v>
      </c>
      <c r="H542" s="315">
        <v>1.8026634755689328</v>
      </c>
      <c r="I542" s="315">
        <v>1.981514488548382</v>
      </c>
      <c r="K542" s="76"/>
      <c r="L542" s="76"/>
      <c r="BA542" s="75"/>
      <c r="BB542" s="75"/>
      <c r="BC542" s="75"/>
      <c r="BD542" s="75"/>
      <c r="BE542" s="75"/>
      <c r="BF542" s="75"/>
    </row>
    <row r="543" spans="5:58" ht="12.75" customHeight="1" x14ac:dyDescent="0.3">
      <c r="E543" s="314" t="s">
        <v>224</v>
      </c>
      <c r="F543" s="314" t="s">
        <v>467</v>
      </c>
      <c r="G543" s="315">
        <v>1.6256070639957858</v>
      </c>
      <c r="H543" s="315">
        <v>1.8026634755689328</v>
      </c>
      <c r="I543" s="315">
        <v>1.981514488548382</v>
      </c>
      <c r="K543" s="76"/>
      <c r="L543" s="76"/>
      <c r="BA543" s="75"/>
      <c r="BB543" s="75"/>
      <c r="BC543" s="75"/>
      <c r="BD543" s="75"/>
      <c r="BE543" s="75"/>
      <c r="BF543" s="75"/>
    </row>
    <row r="544" spans="5:58" ht="12.75" customHeight="1" x14ac:dyDescent="0.3">
      <c r="E544" s="314" t="s">
        <v>239</v>
      </c>
      <c r="F544" s="314" t="s">
        <v>478</v>
      </c>
      <c r="G544" s="315">
        <v>1.6256070639957858</v>
      </c>
      <c r="H544" s="315">
        <v>1.8026634755689328</v>
      </c>
      <c r="I544" s="315">
        <v>1.981514488548382</v>
      </c>
      <c r="K544" s="76"/>
      <c r="L544" s="76"/>
      <c r="BA544" s="75"/>
      <c r="BB544" s="75"/>
      <c r="BC544" s="75"/>
      <c r="BD544" s="75"/>
      <c r="BE544" s="75"/>
      <c r="BF544" s="75"/>
    </row>
    <row r="545" spans="5:58" ht="12.75" customHeight="1" x14ac:dyDescent="0.3">
      <c r="E545" s="314" t="s">
        <v>243</v>
      </c>
      <c r="F545" s="314" t="s">
        <v>155</v>
      </c>
      <c r="G545" s="315">
        <v>1.6256070639957858</v>
      </c>
      <c r="H545" s="315">
        <v>1.8026634755689328</v>
      </c>
      <c r="I545" s="315">
        <v>1.981514488548382</v>
      </c>
      <c r="K545" s="76"/>
      <c r="L545" s="76"/>
      <c r="BA545" s="75"/>
      <c r="BB545" s="75"/>
      <c r="BC545" s="75"/>
      <c r="BD545" s="75"/>
      <c r="BE545" s="75"/>
      <c r="BF545" s="75"/>
    </row>
    <row r="546" spans="5:58" ht="12.75" customHeight="1" x14ac:dyDescent="0.3">
      <c r="E546" s="314" t="s">
        <v>254</v>
      </c>
      <c r="F546" s="314" t="s">
        <v>490</v>
      </c>
      <c r="G546" s="315">
        <v>1.6256070639957858</v>
      </c>
      <c r="H546" s="315">
        <v>1.8026634755689328</v>
      </c>
      <c r="I546" s="315">
        <v>1.981514488548382</v>
      </c>
      <c r="K546" s="76"/>
      <c r="L546" s="76"/>
      <c r="BA546" s="75"/>
      <c r="BB546" s="75"/>
      <c r="BC546" s="75"/>
      <c r="BD546" s="75"/>
      <c r="BE546" s="75"/>
      <c r="BF546" s="75"/>
    </row>
    <row r="547" spans="5:58" ht="12.75" customHeight="1" x14ac:dyDescent="0.3">
      <c r="E547" s="314" t="s">
        <v>403</v>
      </c>
      <c r="F547" s="314" t="s">
        <v>615</v>
      </c>
      <c r="G547" s="315">
        <v>1.6256070639957858</v>
      </c>
      <c r="H547" s="315">
        <v>1.8026634755689328</v>
      </c>
      <c r="I547" s="315">
        <v>1.981514488548382</v>
      </c>
      <c r="K547" s="76"/>
      <c r="L547" s="76"/>
      <c r="BA547" s="75"/>
      <c r="BB547" s="75"/>
      <c r="BC547" s="75"/>
      <c r="BD547" s="75"/>
      <c r="BE547" s="75"/>
      <c r="BF547" s="75"/>
    </row>
    <row r="548" spans="5:58" ht="12.75" customHeight="1" x14ac:dyDescent="0.3">
      <c r="E548" s="314" t="s">
        <v>428</v>
      </c>
      <c r="F548" s="314" t="s">
        <v>161</v>
      </c>
      <c r="G548" s="315">
        <v>1.6256070639957858</v>
      </c>
      <c r="H548" s="315">
        <v>1.8026634755689328</v>
      </c>
      <c r="I548" s="315">
        <v>1.981514488548382</v>
      </c>
      <c r="K548" s="76"/>
      <c r="L548" s="76"/>
      <c r="BA548" s="75"/>
      <c r="BB548" s="75"/>
      <c r="BC548" s="75"/>
      <c r="BD548" s="75"/>
      <c r="BE548" s="75"/>
      <c r="BF548" s="75"/>
    </row>
    <row r="549" spans="5:58" ht="12.75" customHeight="1" x14ac:dyDescent="0.3">
      <c r="E549" s="314" t="s">
        <v>281</v>
      </c>
      <c r="F549" s="314" t="s">
        <v>512</v>
      </c>
      <c r="G549" s="315">
        <v>1.6256070639957858</v>
      </c>
      <c r="H549" s="315">
        <v>1.8026634755689328</v>
      </c>
      <c r="I549" s="315">
        <v>1.981514488548382</v>
      </c>
      <c r="K549" s="76"/>
      <c r="L549" s="76"/>
      <c r="BA549" s="75"/>
      <c r="BB549" s="75"/>
      <c r="BC549" s="75"/>
      <c r="BD549" s="75"/>
      <c r="BE549" s="75"/>
      <c r="BF549" s="75"/>
    </row>
    <row r="550" spans="5:58" ht="12.75" customHeight="1" x14ac:dyDescent="0.3">
      <c r="E550" s="314" t="s">
        <v>296</v>
      </c>
      <c r="F550" s="314" t="s">
        <v>527</v>
      </c>
      <c r="G550" s="315">
        <v>1.6256070639957858</v>
      </c>
      <c r="H550" s="315">
        <v>1.8026634755689328</v>
      </c>
      <c r="I550" s="315">
        <v>1.981514488548382</v>
      </c>
      <c r="K550" s="76"/>
      <c r="L550" s="76"/>
      <c r="BA550" s="75"/>
      <c r="BB550" s="75"/>
      <c r="BC550" s="75"/>
      <c r="BD550" s="75"/>
      <c r="BE550" s="75"/>
      <c r="BF550" s="75"/>
    </row>
    <row r="551" spans="5:58" ht="12.75" customHeight="1" x14ac:dyDescent="0.3">
      <c r="E551" s="314" t="s">
        <v>300</v>
      </c>
      <c r="F551" s="314" t="s">
        <v>166</v>
      </c>
      <c r="G551" s="315">
        <v>1.6256070639957858</v>
      </c>
      <c r="H551" s="315">
        <v>1.8026634755689328</v>
      </c>
      <c r="I551" s="315">
        <v>1.981514488548382</v>
      </c>
      <c r="K551" s="76"/>
      <c r="L551" s="76"/>
      <c r="BA551" s="75"/>
      <c r="BB551" s="75"/>
      <c r="BC551" s="75"/>
      <c r="BD551" s="75"/>
      <c r="BE551" s="75"/>
      <c r="BF551" s="75"/>
    </row>
    <row r="552" spans="5:58" ht="12.75" customHeight="1" x14ac:dyDescent="0.3">
      <c r="E552" s="314" t="s">
        <v>307</v>
      </c>
      <c r="F552" s="314" t="s">
        <v>533</v>
      </c>
      <c r="G552" s="315">
        <v>1.6256070639957858</v>
      </c>
      <c r="H552" s="315">
        <v>1.8026634755689328</v>
      </c>
      <c r="I552" s="315">
        <v>1.981514488548382</v>
      </c>
      <c r="K552" s="76"/>
      <c r="L552" s="76"/>
      <c r="BA552" s="75"/>
      <c r="BB552" s="75"/>
      <c r="BC552" s="75"/>
      <c r="BD552" s="75"/>
      <c r="BE552" s="75"/>
      <c r="BF552" s="75"/>
    </row>
    <row r="553" spans="5:58" ht="12.75" customHeight="1" x14ac:dyDescent="0.3">
      <c r="E553" s="314" t="s">
        <v>316</v>
      </c>
      <c r="F553" s="314" t="s">
        <v>540</v>
      </c>
      <c r="G553" s="315">
        <v>1.6256070639957858</v>
      </c>
      <c r="H553" s="315">
        <v>1.8026634755689328</v>
      </c>
      <c r="I553" s="315">
        <v>1.981514488548382</v>
      </c>
      <c r="K553" s="76"/>
      <c r="L553" s="76"/>
      <c r="BA553" s="75"/>
      <c r="BB553" s="75"/>
      <c r="BC553" s="75"/>
      <c r="BD553" s="75"/>
      <c r="BE553" s="75"/>
      <c r="BF553" s="75"/>
    </row>
    <row r="554" spans="5:58" ht="12.75" customHeight="1" x14ac:dyDescent="0.3">
      <c r="E554" s="314" t="s">
        <v>313</v>
      </c>
      <c r="F554" s="314" t="s">
        <v>538</v>
      </c>
      <c r="G554" s="315">
        <v>1.6256070639957858</v>
      </c>
      <c r="H554" s="315">
        <v>1.8026634755689328</v>
      </c>
      <c r="I554" s="315">
        <v>1.981514488548382</v>
      </c>
      <c r="K554" s="76"/>
      <c r="L554" s="76"/>
      <c r="BA554" s="75"/>
      <c r="BB554" s="75"/>
      <c r="BC554" s="75"/>
      <c r="BD554" s="75"/>
      <c r="BE554" s="75"/>
      <c r="BF554" s="75"/>
    </row>
    <row r="555" spans="5:58" ht="12.75" customHeight="1" x14ac:dyDescent="0.3">
      <c r="E555" s="314" t="s">
        <v>314</v>
      </c>
      <c r="F555" s="314" t="s">
        <v>539</v>
      </c>
      <c r="G555" s="315">
        <v>1.6256070639957858</v>
      </c>
      <c r="H555" s="315">
        <v>1.8026634755689328</v>
      </c>
      <c r="I555" s="315">
        <v>1.981514488548382</v>
      </c>
      <c r="K555" s="76"/>
      <c r="L555" s="76"/>
      <c r="BA555" s="75"/>
      <c r="BB555" s="75"/>
      <c r="BC555" s="75"/>
      <c r="BD555" s="75"/>
      <c r="BE555" s="75"/>
      <c r="BF555" s="75"/>
    </row>
    <row r="556" spans="5:58" ht="12.75" customHeight="1" x14ac:dyDescent="0.3">
      <c r="E556" s="314" t="s">
        <v>317</v>
      </c>
      <c r="F556" s="314" t="s">
        <v>541</v>
      </c>
      <c r="G556" s="315">
        <v>1.6256070639957858</v>
      </c>
      <c r="H556" s="315">
        <v>1.8026634755689328</v>
      </c>
      <c r="I556" s="315">
        <v>1.981514488548382</v>
      </c>
      <c r="K556" s="76"/>
      <c r="L556" s="76"/>
      <c r="BA556" s="75"/>
      <c r="BB556" s="75"/>
      <c r="BC556" s="75"/>
      <c r="BD556" s="75"/>
      <c r="BE556" s="75"/>
      <c r="BF556" s="75"/>
    </row>
    <row r="557" spans="5:58" ht="12.75" customHeight="1" x14ac:dyDescent="0.3">
      <c r="E557" s="314" t="s">
        <v>359</v>
      </c>
      <c r="F557" s="314" t="s">
        <v>578</v>
      </c>
      <c r="G557" s="315">
        <v>1.6256070639957858</v>
      </c>
      <c r="H557" s="315">
        <v>1.8026634755689328</v>
      </c>
      <c r="I557" s="315">
        <v>1.981514488548382</v>
      </c>
      <c r="K557" s="76"/>
      <c r="L557" s="76"/>
      <c r="BA557" s="75"/>
      <c r="BB557" s="75"/>
      <c r="BC557" s="75"/>
      <c r="BD557" s="75"/>
      <c r="BE557" s="75"/>
      <c r="BF557" s="75"/>
    </row>
    <row r="558" spans="5:58" ht="12.75" customHeight="1" x14ac:dyDescent="0.3">
      <c r="E558" s="314" t="s">
        <v>347</v>
      </c>
      <c r="F558" s="314" t="s">
        <v>567</v>
      </c>
      <c r="G558" s="315">
        <v>1.6256070639957858</v>
      </c>
      <c r="H558" s="315">
        <v>1.8026634755689328</v>
      </c>
      <c r="I558" s="315">
        <v>1.981514488548382</v>
      </c>
      <c r="K558" s="76"/>
      <c r="L558" s="76"/>
      <c r="BA558" s="75"/>
      <c r="BB558" s="75"/>
      <c r="BC558" s="75"/>
      <c r="BD558" s="75"/>
      <c r="BE558" s="75"/>
      <c r="BF558" s="75"/>
    </row>
    <row r="559" spans="5:58" ht="12.75" customHeight="1" x14ac:dyDescent="0.3">
      <c r="E559" s="314" t="s">
        <v>328</v>
      </c>
      <c r="F559" s="314" t="s">
        <v>551</v>
      </c>
      <c r="G559" s="315">
        <v>1.6256070639957858</v>
      </c>
      <c r="H559" s="315">
        <v>1.8026634755689328</v>
      </c>
      <c r="I559" s="315">
        <v>1.981514488548382</v>
      </c>
      <c r="K559" s="76"/>
      <c r="L559" s="76"/>
      <c r="BA559" s="75"/>
      <c r="BB559" s="75"/>
      <c r="BC559" s="75"/>
      <c r="BD559" s="75"/>
      <c r="BE559" s="75"/>
      <c r="BF559" s="75"/>
    </row>
    <row r="560" spans="5:58" ht="12.75" customHeight="1" x14ac:dyDescent="0.3">
      <c r="E560" s="314" t="s">
        <v>338</v>
      </c>
      <c r="F560" s="314" t="s">
        <v>171</v>
      </c>
      <c r="G560" s="315">
        <v>1.6256070639957858</v>
      </c>
      <c r="H560" s="315">
        <v>1.8026634755689328</v>
      </c>
      <c r="I560" s="315">
        <v>1.981514488548382</v>
      </c>
      <c r="K560" s="76"/>
      <c r="L560" s="76"/>
      <c r="BA560" s="75"/>
      <c r="BB560" s="75"/>
      <c r="BC560" s="75"/>
      <c r="BD560" s="75"/>
      <c r="BE560" s="75"/>
      <c r="BF560" s="75"/>
    </row>
    <row r="561" spans="5:58" ht="12.75" customHeight="1" x14ac:dyDescent="0.3">
      <c r="E561" s="314" t="s">
        <v>329</v>
      </c>
      <c r="F561" s="314" t="s">
        <v>172</v>
      </c>
      <c r="G561" s="315">
        <v>1.6256070639957858</v>
      </c>
      <c r="H561" s="315">
        <v>1.8026634755689328</v>
      </c>
      <c r="I561" s="315">
        <v>1.981514488548382</v>
      </c>
      <c r="K561" s="76"/>
      <c r="L561" s="76"/>
      <c r="BA561" s="75"/>
      <c r="BB561" s="75"/>
      <c r="BC561" s="75"/>
      <c r="BD561" s="75"/>
      <c r="BE561" s="75"/>
      <c r="BF561" s="75"/>
    </row>
    <row r="562" spans="5:58" ht="12.75" customHeight="1" x14ac:dyDescent="0.3">
      <c r="E562" s="314" t="s">
        <v>346</v>
      </c>
      <c r="F562" s="314" t="s">
        <v>566</v>
      </c>
      <c r="G562" s="315">
        <v>1.6256070639957858</v>
      </c>
      <c r="H562" s="315">
        <v>1.8026634755689328</v>
      </c>
      <c r="I562" s="315">
        <v>1.981514488548382</v>
      </c>
      <c r="K562" s="76"/>
      <c r="L562" s="76"/>
      <c r="BA562" s="75"/>
      <c r="BB562" s="75"/>
      <c r="BC562" s="75"/>
      <c r="BD562" s="75"/>
      <c r="BE562" s="75"/>
      <c r="BF562" s="75"/>
    </row>
    <row r="563" spans="5:58" ht="12.75" customHeight="1" x14ac:dyDescent="0.3">
      <c r="E563" s="314" t="s">
        <v>355</v>
      </c>
      <c r="F563" s="314" t="s">
        <v>575</v>
      </c>
      <c r="G563" s="315">
        <v>1.6256070639957858</v>
      </c>
      <c r="H563" s="315">
        <v>1.8026634755689328</v>
      </c>
      <c r="I563" s="315">
        <v>1.981514488548382</v>
      </c>
      <c r="K563" s="76"/>
      <c r="L563" s="76"/>
      <c r="BA563" s="75"/>
      <c r="BB563" s="75"/>
      <c r="BC563" s="75"/>
      <c r="BD563" s="75"/>
      <c r="BE563" s="75"/>
      <c r="BF563" s="75"/>
    </row>
    <row r="564" spans="5:58" ht="12.75" customHeight="1" x14ac:dyDescent="0.3">
      <c r="E564" s="314" t="s">
        <v>356</v>
      </c>
      <c r="F564" s="314" t="s">
        <v>173</v>
      </c>
      <c r="G564" s="315">
        <v>1.6256070639957858</v>
      </c>
      <c r="H564" s="315">
        <v>1.8026634755689328</v>
      </c>
      <c r="I564" s="315">
        <v>1.981514488548382</v>
      </c>
      <c r="K564" s="76"/>
      <c r="L564" s="76"/>
      <c r="BA564" s="75"/>
      <c r="BB564" s="75"/>
      <c r="BC564" s="75"/>
      <c r="BD564" s="75"/>
      <c r="BE564" s="75"/>
      <c r="BF564" s="75"/>
    </row>
    <row r="565" spans="5:58" ht="12.75" customHeight="1" x14ac:dyDescent="0.3">
      <c r="E565" s="314" t="s">
        <v>361</v>
      </c>
      <c r="F565" s="314" t="s">
        <v>90</v>
      </c>
      <c r="G565" s="315">
        <v>1.6256070639957858</v>
      </c>
      <c r="H565" s="315">
        <v>1.8026634755689328</v>
      </c>
      <c r="I565" s="315">
        <v>1.981514488548382</v>
      </c>
      <c r="K565" s="76"/>
      <c r="L565" s="76"/>
      <c r="BA565" s="75"/>
      <c r="BB565" s="75"/>
      <c r="BC565" s="75"/>
      <c r="BD565" s="75"/>
      <c r="BE565" s="75"/>
      <c r="BF565" s="75"/>
    </row>
    <row r="566" spans="5:58" ht="12.75" customHeight="1" x14ac:dyDescent="0.3">
      <c r="E566" s="314" t="s">
        <v>353</v>
      </c>
      <c r="F566" s="314" t="s">
        <v>573</v>
      </c>
      <c r="G566" s="315">
        <v>1.6256070639957858</v>
      </c>
      <c r="H566" s="315">
        <v>1.8026634755689328</v>
      </c>
      <c r="I566" s="315">
        <v>1.981514488548382</v>
      </c>
      <c r="K566" s="76"/>
      <c r="L566" s="76"/>
      <c r="BA566" s="75"/>
      <c r="BB566" s="75"/>
      <c r="BC566" s="75"/>
      <c r="BD566" s="75"/>
      <c r="BE566" s="75"/>
      <c r="BF566" s="75"/>
    </row>
    <row r="567" spans="5:58" ht="12.75" customHeight="1" x14ac:dyDescent="0.3">
      <c r="E567" s="314" t="s">
        <v>369</v>
      </c>
      <c r="F567" s="314" t="s">
        <v>175</v>
      </c>
      <c r="G567" s="315">
        <v>1.6256070639957858</v>
      </c>
      <c r="H567" s="315">
        <v>1.8026634755689328</v>
      </c>
      <c r="I567" s="315">
        <v>1.981514488548382</v>
      </c>
      <c r="K567" s="76"/>
      <c r="L567" s="76"/>
      <c r="BA567" s="75"/>
      <c r="BB567" s="75"/>
      <c r="BC567" s="75"/>
      <c r="BD567" s="75"/>
      <c r="BE567" s="75"/>
      <c r="BF567" s="75"/>
    </row>
    <row r="568" spans="5:58" ht="12.75" customHeight="1" x14ac:dyDescent="0.3">
      <c r="E568" s="314" t="s">
        <v>370</v>
      </c>
      <c r="F568" s="314" t="s">
        <v>586</v>
      </c>
      <c r="G568" s="315">
        <v>1.6256070639957858</v>
      </c>
      <c r="H568" s="315">
        <v>1.8026634755689328</v>
      </c>
      <c r="I568" s="315">
        <v>1.981514488548382</v>
      </c>
      <c r="K568" s="76"/>
      <c r="L568" s="76"/>
      <c r="BA568" s="75"/>
      <c r="BB568" s="75"/>
      <c r="BC568" s="75"/>
      <c r="BD568" s="75"/>
      <c r="BE568" s="75"/>
      <c r="BF568" s="75"/>
    </row>
    <row r="569" spans="5:58" ht="12.75" customHeight="1" x14ac:dyDescent="0.3">
      <c r="E569" s="314" t="s">
        <v>363</v>
      </c>
      <c r="F569" s="314" t="s">
        <v>580</v>
      </c>
      <c r="G569" s="315">
        <v>1.6256070639957858</v>
      </c>
      <c r="H569" s="315">
        <v>1.8026634755689328</v>
      </c>
      <c r="I569" s="315">
        <v>1.981514488548382</v>
      </c>
      <c r="K569" s="76"/>
      <c r="L569" s="76"/>
      <c r="BA569" s="75"/>
      <c r="BB569" s="75"/>
      <c r="BC569" s="75"/>
      <c r="BD569" s="75"/>
      <c r="BE569" s="75"/>
      <c r="BF569" s="75"/>
    </row>
    <row r="570" spans="5:58" ht="12.75" customHeight="1" x14ac:dyDescent="0.3">
      <c r="E570" s="314" t="s">
        <v>377</v>
      </c>
      <c r="F570" s="314" t="s">
        <v>177</v>
      </c>
      <c r="G570" s="315">
        <v>1.6256070639957858</v>
      </c>
      <c r="H570" s="315">
        <v>1.8026634755689328</v>
      </c>
      <c r="I570" s="315">
        <v>1.981514488548382</v>
      </c>
      <c r="K570" s="76"/>
      <c r="L570" s="76"/>
      <c r="BA570" s="75"/>
      <c r="BB570" s="75"/>
      <c r="BC570" s="75"/>
      <c r="BD570" s="75"/>
      <c r="BE570" s="75"/>
      <c r="BF570" s="75"/>
    </row>
    <row r="571" spans="5:58" ht="12.75" customHeight="1" x14ac:dyDescent="0.3">
      <c r="E571" s="314" t="s">
        <v>392</v>
      </c>
      <c r="F571" s="314" t="s">
        <v>604</v>
      </c>
      <c r="G571" s="315">
        <v>1.6256070639957858</v>
      </c>
      <c r="H571" s="315">
        <v>1.8026634755689328</v>
      </c>
      <c r="I571" s="315">
        <v>1.981514488548382</v>
      </c>
      <c r="K571" s="76"/>
      <c r="L571" s="76"/>
      <c r="BA571" s="75"/>
      <c r="BB571" s="75"/>
      <c r="BC571" s="75"/>
      <c r="BD571" s="75"/>
      <c r="BE571" s="75"/>
      <c r="BF571" s="75"/>
    </row>
    <row r="572" spans="5:58" ht="12.75" customHeight="1" x14ac:dyDescent="0.3">
      <c r="E572" s="314" t="s">
        <v>398</v>
      </c>
      <c r="F572" s="314" t="s">
        <v>610</v>
      </c>
      <c r="G572" s="315">
        <v>1.6256070639957858</v>
      </c>
      <c r="H572" s="315">
        <v>1.8026634755689328</v>
      </c>
      <c r="I572" s="315">
        <v>1.981514488548382</v>
      </c>
      <c r="K572" s="76"/>
      <c r="L572" s="76"/>
      <c r="BA572" s="75"/>
      <c r="BB572" s="75"/>
      <c r="BC572" s="75"/>
      <c r="BD572" s="75"/>
      <c r="BE572" s="75"/>
      <c r="BF572" s="75"/>
    </row>
    <row r="573" spans="5:58" ht="12.75" customHeight="1" x14ac:dyDescent="0.3">
      <c r="E573" s="314" t="s">
        <v>397</v>
      </c>
      <c r="F573" s="314" t="s">
        <v>609</v>
      </c>
      <c r="G573" s="315">
        <v>1.6256070639957858</v>
      </c>
      <c r="H573" s="315">
        <v>1.8026634755689328</v>
      </c>
      <c r="I573" s="315">
        <v>1.981514488548382</v>
      </c>
      <c r="K573" s="76"/>
      <c r="L573" s="76"/>
      <c r="BA573" s="75"/>
      <c r="BB573" s="75"/>
      <c r="BC573" s="75"/>
      <c r="BD573" s="75"/>
      <c r="BE573" s="75"/>
      <c r="BF573" s="75"/>
    </row>
    <row r="574" spans="5:58" ht="12.75" customHeight="1" x14ac:dyDescent="0.3">
      <c r="E574" s="314" t="s">
        <v>265</v>
      </c>
      <c r="F574" s="314" t="s">
        <v>497</v>
      </c>
      <c r="G574" s="315">
        <v>1.6256070639957858</v>
      </c>
      <c r="H574" s="315">
        <v>1.8026634755689328</v>
      </c>
      <c r="I574" s="315">
        <v>1.981514488548382</v>
      </c>
      <c r="K574" s="76"/>
      <c r="L574" s="76"/>
      <c r="BA574" s="75"/>
      <c r="BB574" s="75"/>
      <c r="BC574" s="75"/>
      <c r="BD574" s="75"/>
      <c r="BE574" s="75"/>
      <c r="BF574" s="75"/>
    </row>
    <row r="575" spans="5:58" ht="12.75" customHeight="1" x14ac:dyDescent="0.3">
      <c r="E575" s="314" t="s">
        <v>414</v>
      </c>
      <c r="F575" s="314" t="s">
        <v>184</v>
      </c>
      <c r="G575" s="315">
        <v>1.6256070639957858</v>
      </c>
      <c r="H575" s="315">
        <v>1.8026634755689328</v>
      </c>
      <c r="I575" s="315">
        <v>1.981514488548382</v>
      </c>
      <c r="K575" s="76"/>
      <c r="L575" s="76"/>
      <c r="BA575" s="75"/>
      <c r="BB575" s="75"/>
      <c r="BC575" s="75"/>
      <c r="BD575" s="75"/>
      <c r="BE575" s="75"/>
      <c r="BF575" s="75"/>
    </row>
    <row r="576" spans="5:58" ht="12.75" customHeight="1" x14ac:dyDescent="0.3">
      <c r="E576" s="314" t="s">
        <v>412</v>
      </c>
      <c r="F576" s="314" t="s">
        <v>622</v>
      </c>
      <c r="G576" s="315">
        <v>1.6256070639957858</v>
      </c>
      <c r="H576" s="315">
        <v>1.8026634755689328</v>
      </c>
      <c r="I576" s="315">
        <v>1.981514488548382</v>
      </c>
      <c r="K576" s="76"/>
      <c r="L576" s="76"/>
      <c r="BA576" s="75"/>
      <c r="BB576" s="75"/>
      <c r="BC576" s="75"/>
      <c r="BD576" s="75"/>
      <c r="BE576" s="75"/>
      <c r="BF576" s="75"/>
    </row>
    <row r="577" spans="1:58" ht="12.75" customHeight="1" x14ac:dyDescent="0.3">
      <c r="E577" s="314" t="s">
        <v>413</v>
      </c>
      <c r="F577" s="314" t="s">
        <v>623</v>
      </c>
      <c r="G577" s="315">
        <v>1.6256070639957858</v>
      </c>
      <c r="H577" s="315">
        <v>1.8026634755689328</v>
      </c>
      <c r="I577" s="315">
        <v>1.981514488548382</v>
      </c>
      <c r="K577" s="76"/>
      <c r="L577" s="76"/>
      <c r="BA577" s="75"/>
      <c r="BB577" s="75"/>
      <c r="BC577" s="75"/>
      <c r="BD577" s="75"/>
      <c r="BE577" s="75"/>
      <c r="BF577" s="75"/>
    </row>
    <row r="578" spans="1:58" ht="12.75" customHeight="1" x14ac:dyDescent="0.3">
      <c r="E578" s="314" t="s">
        <v>432</v>
      </c>
      <c r="F578" s="314" t="s">
        <v>189</v>
      </c>
      <c r="G578" s="315">
        <v>1.6256070639957858</v>
      </c>
      <c r="H578" s="315">
        <v>1.8026634755689328</v>
      </c>
      <c r="I578" s="315">
        <v>1.981514488548382</v>
      </c>
      <c r="K578" s="76"/>
      <c r="L578" s="76"/>
      <c r="BA578" s="75"/>
      <c r="BB578" s="75"/>
      <c r="BC578" s="75"/>
      <c r="BD578" s="75"/>
      <c r="BE578" s="75"/>
      <c r="BF578" s="75"/>
    </row>
    <row r="579" spans="1:58" ht="12.75" customHeight="1" x14ac:dyDescent="0.3">
      <c r="E579" s="314" t="s">
        <v>434</v>
      </c>
      <c r="F579" s="314" t="s">
        <v>190</v>
      </c>
      <c r="G579" s="315">
        <v>1.6256070639957858</v>
      </c>
      <c r="H579" s="315">
        <v>1.8026634755689328</v>
      </c>
      <c r="I579" s="315">
        <v>1.981514488548382</v>
      </c>
      <c r="K579" s="76"/>
      <c r="L579" s="76"/>
      <c r="BA579" s="75"/>
      <c r="BB579" s="75"/>
      <c r="BC579" s="75"/>
      <c r="BD579" s="75"/>
      <c r="BE579" s="75"/>
      <c r="BF579" s="75"/>
    </row>
    <row r="580" spans="1:58" ht="12.75" customHeight="1" x14ac:dyDescent="0.25">
      <c r="E580" s="259"/>
      <c r="F580" s="260"/>
      <c r="G580" s="260"/>
      <c r="H580" s="260"/>
      <c r="I580" s="259"/>
    </row>
    <row r="581" spans="1:58" s="137" customFormat="1" ht="12.75" customHeight="1" x14ac:dyDescent="0.3">
      <c r="A581" s="134"/>
      <c r="B581" s="134" t="s">
        <v>778</v>
      </c>
      <c r="C581" s="135"/>
      <c r="D581" s="135"/>
      <c r="E581" s="136"/>
      <c r="F581" s="134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  <c r="AK581" s="136"/>
      <c r="AL581" s="136"/>
      <c r="AM581" s="136"/>
      <c r="AN581" s="136"/>
      <c r="AO581" s="136"/>
      <c r="AP581" s="136"/>
      <c r="AQ581" s="136"/>
      <c r="AR581" s="136"/>
      <c r="AS581" s="136"/>
      <c r="AT581" s="136"/>
      <c r="AU581" s="136"/>
      <c r="AV581" s="136"/>
      <c r="AW581" s="136"/>
      <c r="AX581" s="136"/>
      <c r="AY581" s="136"/>
      <c r="AZ581" s="136"/>
    </row>
    <row r="582" spans="1:58" ht="12.75" customHeight="1" x14ac:dyDescent="0.3">
      <c r="E582" s="139" t="s">
        <v>44</v>
      </c>
      <c r="F582" s="139" t="s">
        <v>696</v>
      </c>
      <c r="G582" s="139" t="s">
        <v>686</v>
      </c>
      <c r="H582" s="139" t="s">
        <v>687</v>
      </c>
      <c r="I582" s="139" t="s">
        <v>661</v>
      </c>
      <c r="J582" s="397" t="s">
        <v>1309</v>
      </c>
      <c r="K582" s="268"/>
      <c r="L582" s="268"/>
      <c r="M582" s="268"/>
      <c r="N582" s="268"/>
      <c r="O582" s="268"/>
      <c r="BA582" s="75"/>
      <c r="BB582" s="75"/>
      <c r="BC582" s="75"/>
      <c r="BD582" s="75"/>
      <c r="BE582" s="75"/>
      <c r="BF582" s="75"/>
    </row>
    <row r="583" spans="1:58" ht="12.75" customHeight="1" x14ac:dyDescent="0.3">
      <c r="E583" s="234" t="s">
        <v>195</v>
      </c>
      <c r="F583" s="234" t="s">
        <v>443</v>
      </c>
      <c r="G583" s="680">
        <v>3.9901103899571861</v>
      </c>
      <c r="H583" s="680">
        <v>4.385095991115513</v>
      </c>
      <c r="I583" s="680">
        <v>4.7800815922738407</v>
      </c>
      <c r="J583" s="47" t="s">
        <v>1311</v>
      </c>
    </row>
    <row r="584" spans="1:58" ht="12.75" customHeight="1" x14ac:dyDescent="0.3">
      <c r="E584" s="234" t="s">
        <v>208</v>
      </c>
      <c r="F584" s="234" t="s">
        <v>148</v>
      </c>
      <c r="G584" s="680">
        <v>3.7545848416682475</v>
      </c>
      <c r="H584" s="680">
        <v>4.0602018384233549</v>
      </c>
      <c r="I584" s="680">
        <v>4.3658188351784606</v>
      </c>
      <c r="J584" s="679" t="s">
        <v>1310</v>
      </c>
    </row>
    <row r="585" spans="1:58" ht="12.75" customHeight="1" x14ac:dyDescent="0.3">
      <c r="E585" s="234" t="s">
        <v>235</v>
      </c>
      <c r="F585" s="234" t="s">
        <v>152</v>
      </c>
      <c r="G585" s="680">
        <v>2.4201971501774233</v>
      </c>
      <c r="H585" s="680">
        <v>2.6891079446415818</v>
      </c>
      <c r="I585" s="680">
        <v>2.9580187391057398</v>
      </c>
      <c r="J585" s="47" t="s">
        <v>1312</v>
      </c>
    </row>
    <row r="586" spans="1:58" s="82" customFormat="1" ht="12.75" customHeight="1" x14ac:dyDescent="0.3">
      <c r="A586" s="19"/>
      <c r="B586" s="19"/>
      <c r="C586" s="104"/>
      <c r="D586" s="104"/>
      <c r="E586" s="234" t="s">
        <v>240</v>
      </c>
      <c r="F586" s="234" t="s">
        <v>154</v>
      </c>
      <c r="G586" s="680">
        <v>10.282774337572178</v>
      </c>
      <c r="H586" s="680">
        <v>11.30383966473371</v>
      </c>
      <c r="I586" s="680">
        <v>12.324904991895224</v>
      </c>
      <c r="J586" s="136" t="s">
        <v>1313</v>
      </c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</row>
    <row r="587" spans="1:58" ht="12.75" customHeight="1" x14ac:dyDescent="0.3">
      <c r="E587" s="234" t="s">
        <v>278</v>
      </c>
      <c r="F587" s="234" t="s">
        <v>509</v>
      </c>
      <c r="G587" s="680">
        <v>1.4799797504370487</v>
      </c>
      <c r="H587" s="680">
        <v>1.5090222123108625</v>
      </c>
      <c r="I587" s="680">
        <v>1.5380646741846768</v>
      </c>
    </row>
    <row r="588" spans="1:58" ht="12.75" customHeight="1" x14ac:dyDescent="0.3">
      <c r="E588" s="234" t="s">
        <v>299</v>
      </c>
      <c r="F588" s="234" t="s">
        <v>163</v>
      </c>
      <c r="G588" s="680">
        <v>1.3117562440852004</v>
      </c>
      <c r="H588" s="680">
        <v>1.4455393438212207</v>
      </c>
      <c r="I588" s="680">
        <v>1.5793224435572422</v>
      </c>
    </row>
    <row r="589" spans="1:58" ht="12.75" customHeight="1" x14ac:dyDescent="0.3">
      <c r="E589" s="234" t="s">
        <v>298</v>
      </c>
      <c r="F589" s="234" t="s">
        <v>164</v>
      </c>
      <c r="G589" s="680">
        <v>1.1117161226893171</v>
      </c>
      <c r="H589" s="680">
        <v>1.1842986156247708</v>
      </c>
      <c r="I589" s="680">
        <v>1.2568811085602245</v>
      </c>
    </row>
    <row r="590" spans="1:58" ht="12.75" customHeight="1" x14ac:dyDescent="0.3">
      <c r="E590" s="234" t="s">
        <v>310</v>
      </c>
      <c r="F590" s="234" t="s">
        <v>169</v>
      </c>
      <c r="G590" s="680">
        <v>4.9776337705491436</v>
      </c>
      <c r="H590" s="680">
        <v>5.4588432288194602</v>
      </c>
      <c r="I590" s="680">
        <v>5.9400526870897776</v>
      </c>
    </row>
    <row r="591" spans="1:58" ht="12.75" customHeight="1" x14ac:dyDescent="0.3">
      <c r="E591" s="234" t="s">
        <v>342</v>
      </c>
      <c r="F591" s="234" t="s">
        <v>34</v>
      </c>
      <c r="G591" s="680">
        <v>2.8345142176939619</v>
      </c>
      <c r="H591" s="680">
        <v>3.1494602418821795</v>
      </c>
      <c r="I591" s="680">
        <v>3.4644062660703985</v>
      </c>
    </row>
    <row r="592" spans="1:58" ht="12.75" customHeight="1" x14ac:dyDescent="0.3">
      <c r="E592" s="234" t="s">
        <v>372</v>
      </c>
      <c r="F592" s="234" t="s">
        <v>588</v>
      </c>
      <c r="G592" s="680">
        <v>7.6112983532421943</v>
      </c>
      <c r="H592" s="680">
        <v>7.8755212288396672</v>
      </c>
      <c r="I592" s="680">
        <v>8.1397441044371455</v>
      </c>
    </row>
    <row r="593" spans="5:10" ht="12.75" customHeight="1" x14ac:dyDescent="0.3">
      <c r="E593" s="234" t="s">
        <v>729</v>
      </c>
      <c r="F593" s="234" t="s">
        <v>178</v>
      </c>
      <c r="G593" s="680">
        <v>4.820273854649419</v>
      </c>
      <c r="H593" s="680">
        <v>5.3025514592062226</v>
      </c>
      <c r="I593" s="680">
        <v>5.784829063763028</v>
      </c>
    </row>
    <row r="594" spans="5:10" ht="12.75" customHeight="1" x14ac:dyDescent="0.3">
      <c r="E594" s="234" t="s">
        <v>421</v>
      </c>
      <c r="F594" s="234" t="s">
        <v>628</v>
      </c>
      <c r="G594" s="680">
        <v>1.0622279968711474</v>
      </c>
      <c r="H594" s="680">
        <v>1.1791947770736233</v>
      </c>
      <c r="I594" s="680">
        <v>1.2961615572760994</v>
      </c>
    </row>
    <row r="595" spans="5:10" ht="12.75" customHeight="1" x14ac:dyDescent="0.3">
      <c r="E595" s="234" t="s">
        <v>426</v>
      </c>
      <c r="F595" s="234" t="s">
        <v>632</v>
      </c>
      <c r="G595" s="680">
        <v>16.348065761685675</v>
      </c>
      <c r="H595" s="680">
        <v>18.146978725198405</v>
      </c>
      <c r="I595" s="680">
        <v>19.945891688711139</v>
      </c>
    </row>
    <row r="596" spans="5:10" ht="12.75" customHeight="1" x14ac:dyDescent="0.3">
      <c r="E596" s="234" t="s">
        <v>429</v>
      </c>
      <c r="F596" s="234" t="s">
        <v>188</v>
      </c>
      <c r="G596" s="680">
        <v>4.7154615906381574</v>
      </c>
      <c r="H596" s="680">
        <v>5.0705956118696216</v>
      </c>
      <c r="I596" s="680">
        <v>5.4257296331010902</v>
      </c>
    </row>
    <row r="597" spans="5:10" ht="12.75" customHeight="1" x14ac:dyDescent="0.3">
      <c r="E597" s="234" t="s">
        <v>435</v>
      </c>
      <c r="F597" s="234" t="s">
        <v>191</v>
      </c>
      <c r="G597" s="680">
        <v>6.3329808187276475</v>
      </c>
      <c r="H597" s="680">
        <v>7.0366453541418323</v>
      </c>
      <c r="I597" s="680">
        <v>7.7403098895560154</v>
      </c>
    </row>
    <row r="598" spans="5:10" ht="12.75" customHeight="1" x14ac:dyDescent="0.3">
      <c r="E598" s="234" t="s">
        <v>400</v>
      </c>
      <c r="F598" s="234" t="s">
        <v>613</v>
      </c>
      <c r="G598" s="680">
        <v>4.1059179078327253</v>
      </c>
      <c r="H598" s="680">
        <v>4.3718868656873573</v>
      </c>
      <c r="I598" s="680">
        <v>4.6378558235419858</v>
      </c>
    </row>
    <row r="599" spans="5:10" ht="12.75" customHeight="1" x14ac:dyDescent="0.3">
      <c r="E599" s="234" t="s">
        <v>197</v>
      </c>
      <c r="F599" s="234" t="s">
        <v>445</v>
      </c>
      <c r="G599" s="680">
        <v>2.2473228956841389</v>
      </c>
      <c r="H599" s="680">
        <v>2.3473292258268592</v>
      </c>
      <c r="I599" s="680">
        <v>2.4455565535159116</v>
      </c>
    </row>
    <row r="600" spans="5:10" ht="12.75" customHeight="1" x14ac:dyDescent="0.3">
      <c r="E600" s="234" t="s">
        <v>205</v>
      </c>
      <c r="F600" s="234" t="s">
        <v>147</v>
      </c>
      <c r="G600" s="680">
        <v>3.9901103899571861</v>
      </c>
      <c r="H600" s="680">
        <v>4.385095991115513</v>
      </c>
      <c r="I600" s="680">
        <v>4.7800815922738407</v>
      </c>
      <c r="J600" s="76" t="s">
        <v>1314</v>
      </c>
    </row>
    <row r="601" spans="5:10" ht="12.75" customHeight="1" x14ac:dyDescent="0.3">
      <c r="E601" s="234" t="s">
        <v>223</v>
      </c>
      <c r="F601" s="234" t="s">
        <v>466</v>
      </c>
      <c r="G601" s="680">
        <v>3.9901103899571861</v>
      </c>
      <c r="H601" s="680">
        <v>4.385095991115513</v>
      </c>
      <c r="I601" s="680">
        <v>4.7800815922738407</v>
      </c>
    </row>
    <row r="602" spans="5:10" ht="12.75" customHeight="1" x14ac:dyDescent="0.3">
      <c r="E602" s="234" t="s">
        <v>229</v>
      </c>
      <c r="F602" s="234" t="s">
        <v>470</v>
      </c>
      <c r="G602" s="680">
        <v>3.9901103899571861</v>
      </c>
      <c r="H602" s="680">
        <v>4.385095991115513</v>
      </c>
      <c r="I602" s="680">
        <v>4.7800815922738407</v>
      </c>
    </row>
    <row r="603" spans="5:10" ht="12.75" customHeight="1" x14ac:dyDescent="0.3">
      <c r="E603" s="234" t="s">
        <v>226</v>
      </c>
      <c r="F603" s="234" t="s">
        <v>151</v>
      </c>
      <c r="G603" s="680">
        <v>3.9901103899571861</v>
      </c>
      <c r="H603" s="680">
        <v>4.385095991115513</v>
      </c>
      <c r="I603" s="680">
        <v>4.7800815922738407</v>
      </c>
    </row>
    <row r="604" spans="5:10" ht="12.75" customHeight="1" x14ac:dyDescent="0.3">
      <c r="E604" s="234" t="s">
        <v>224</v>
      </c>
      <c r="F604" s="234" t="s">
        <v>467</v>
      </c>
      <c r="G604" s="680">
        <v>3.9901103899571861</v>
      </c>
      <c r="H604" s="680">
        <v>4.385095991115513</v>
      </c>
      <c r="I604" s="680">
        <v>4.7800815922738407</v>
      </c>
    </row>
    <row r="605" spans="5:10" ht="12.75" customHeight="1" x14ac:dyDescent="0.3">
      <c r="E605" s="234" t="s">
        <v>239</v>
      </c>
      <c r="F605" s="234" t="s">
        <v>478</v>
      </c>
      <c r="G605" s="680">
        <v>3.9901103899571861</v>
      </c>
      <c r="H605" s="680">
        <v>4.385095991115513</v>
      </c>
      <c r="I605" s="680">
        <v>4.7800815922738407</v>
      </c>
    </row>
    <row r="606" spans="5:10" ht="12.75" customHeight="1" x14ac:dyDescent="0.3">
      <c r="E606" s="234" t="s">
        <v>243</v>
      </c>
      <c r="F606" s="234" t="s">
        <v>155</v>
      </c>
      <c r="G606" s="680">
        <v>3.9901103899571861</v>
      </c>
      <c r="H606" s="680">
        <v>4.385095991115513</v>
      </c>
      <c r="I606" s="680">
        <v>4.7800815922738407</v>
      </c>
    </row>
    <row r="607" spans="5:10" ht="12.75" customHeight="1" x14ac:dyDescent="0.3">
      <c r="E607" s="234" t="s">
        <v>254</v>
      </c>
      <c r="F607" s="234" t="s">
        <v>490</v>
      </c>
      <c r="G607" s="680">
        <v>3.9901103899571861</v>
      </c>
      <c r="H607" s="680">
        <v>4.385095991115513</v>
      </c>
      <c r="I607" s="680">
        <v>4.7800815922738407</v>
      </c>
    </row>
    <row r="608" spans="5:10" ht="12.75" customHeight="1" x14ac:dyDescent="0.3">
      <c r="E608" s="234" t="s">
        <v>403</v>
      </c>
      <c r="F608" s="234" t="s">
        <v>615</v>
      </c>
      <c r="G608" s="680">
        <v>3.9901103899571861</v>
      </c>
      <c r="H608" s="680">
        <v>4.385095991115513</v>
      </c>
      <c r="I608" s="680">
        <v>4.7800815922738407</v>
      </c>
    </row>
    <row r="609" spans="5:9" ht="12.75" customHeight="1" x14ac:dyDescent="0.3">
      <c r="E609" s="234" t="s">
        <v>428</v>
      </c>
      <c r="F609" s="234" t="s">
        <v>161</v>
      </c>
      <c r="G609" s="680">
        <v>3.9901103899571861</v>
      </c>
      <c r="H609" s="680">
        <v>4.385095991115513</v>
      </c>
      <c r="I609" s="680">
        <v>4.7800815922738407</v>
      </c>
    </row>
    <row r="610" spans="5:9" ht="12.75" customHeight="1" x14ac:dyDescent="0.3">
      <c r="E610" s="234" t="s">
        <v>281</v>
      </c>
      <c r="F610" s="234" t="s">
        <v>512</v>
      </c>
      <c r="G610" s="680">
        <v>3.9901103899571861</v>
      </c>
      <c r="H610" s="680">
        <v>4.385095991115513</v>
      </c>
      <c r="I610" s="680">
        <v>4.7800815922738407</v>
      </c>
    </row>
    <row r="611" spans="5:9" ht="12.75" customHeight="1" x14ac:dyDescent="0.3">
      <c r="E611" s="234" t="s">
        <v>296</v>
      </c>
      <c r="F611" s="234" t="s">
        <v>527</v>
      </c>
      <c r="G611" s="680">
        <v>3.9901103899571861</v>
      </c>
      <c r="H611" s="680">
        <v>4.385095991115513</v>
      </c>
      <c r="I611" s="680">
        <v>4.7800815922738407</v>
      </c>
    </row>
    <row r="612" spans="5:9" ht="12.75" customHeight="1" x14ac:dyDescent="0.3">
      <c r="E612" s="234" t="s">
        <v>300</v>
      </c>
      <c r="F612" s="234" t="s">
        <v>166</v>
      </c>
      <c r="G612" s="680">
        <v>3.9901103899571861</v>
      </c>
      <c r="H612" s="680">
        <v>4.385095991115513</v>
      </c>
      <c r="I612" s="680">
        <v>4.7800815922738407</v>
      </c>
    </row>
    <row r="613" spans="5:9" ht="12.75" customHeight="1" x14ac:dyDescent="0.3">
      <c r="E613" s="234" t="s">
        <v>307</v>
      </c>
      <c r="F613" s="234" t="s">
        <v>533</v>
      </c>
      <c r="G613" s="680">
        <v>3.9901103899571861</v>
      </c>
      <c r="H613" s="680">
        <v>4.385095991115513</v>
      </c>
      <c r="I613" s="680">
        <v>4.7800815922738407</v>
      </c>
    </row>
    <row r="614" spans="5:9" ht="12.75" customHeight="1" x14ac:dyDescent="0.3">
      <c r="E614" s="234" t="s">
        <v>316</v>
      </c>
      <c r="F614" s="234" t="s">
        <v>540</v>
      </c>
      <c r="G614" s="680">
        <v>3.9901103899571861</v>
      </c>
      <c r="H614" s="680">
        <v>4.385095991115513</v>
      </c>
      <c r="I614" s="680">
        <v>4.7800815922738407</v>
      </c>
    </row>
    <row r="615" spans="5:9" ht="12.75" customHeight="1" x14ac:dyDescent="0.3">
      <c r="E615" s="234" t="s">
        <v>313</v>
      </c>
      <c r="F615" s="234" t="s">
        <v>538</v>
      </c>
      <c r="G615" s="680">
        <v>3.9901103899571861</v>
      </c>
      <c r="H615" s="680">
        <v>4.385095991115513</v>
      </c>
      <c r="I615" s="680">
        <v>4.7800815922738407</v>
      </c>
    </row>
    <row r="616" spans="5:9" ht="12.75" customHeight="1" x14ac:dyDescent="0.3">
      <c r="E616" s="234" t="s">
        <v>314</v>
      </c>
      <c r="F616" s="234" t="s">
        <v>539</v>
      </c>
      <c r="G616" s="680">
        <v>3.9901103899571861</v>
      </c>
      <c r="H616" s="680">
        <v>4.385095991115513</v>
      </c>
      <c r="I616" s="680">
        <v>4.7800815922738407</v>
      </c>
    </row>
    <row r="617" spans="5:9" ht="12.75" customHeight="1" x14ac:dyDescent="0.3">
      <c r="E617" s="234" t="s">
        <v>317</v>
      </c>
      <c r="F617" s="234" t="s">
        <v>541</v>
      </c>
      <c r="G617" s="680">
        <v>3.9901103899571861</v>
      </c>
      <c r="H617" s="680">
        <v>4.385095991115513</v>
      </c>
      <c r="I617" s="680">
        <v>4.7800815922738407</v>
      </c>
    </row>
    <row r="618" spans="5:9" ht="12.75" customHeight="1" x14ac:dyDescent="0.3">
      <c r="E618" s="234" t="s">
        <v>359</v>
      </c>
      <c r="F618" s="234" t="s">
        <v>578</v>
      </c>
      <c r="G618" s="680">
        <v>3.9901103899571861</v>
      </c>
      <c r="H618" s="680">
        <v>4.385095991115513</v>
      </c>
      <c r="I618" s="680">
        <v>4.7800815922738407</v>
      </c>
    </row>
    <row r="619" spans="5:9" ht="12.75" customHeight="1" x14ac:dyDescent="0.3">
      <c r="E619" s="234" t="s">
        <v>347</v>
      </c>
      <c r="F619" s="234" t="s">
        <v>567</v>
      </c>
      <c r="G619" s="680">
        <v>3.9901103899571861</v>
      </c>
      <c r="H619" s="680">
        <v>4.385095991115513</v>
      </c>
      <c r="I619" s="680">
        <v>4.7800815922738407</v>
      </c>
    </row>
    <row r="620" spans="5:9" ht="12.75" customHeight="1" x14ac:dyDescent="0.3">
      <c r="E620" s="234" t="s">
        <v>328</v>
      </c>
      <c r="F620" s="234" t="s">
        <v>551</v>
      </c>
      <c r="G620" s="680">
        <v>3.9901103899571861</v>
      </c>
      <c r="H620" s="680">
        <v>4.385095991115513</v>
      </c>
      <c r="I620" s="680">
        <v>4.7800815922738407</v>
      </c>
    </row>
    <row r="621" spans="5:9" ht="12.75" customHeight="1" x14ac:dyDescent="0.3">
      <c r="E621" s="234" t="s">
        <v>338</v>
      </c>
      <c r="F621" s="234" t="s">
        <v>171</v>
      </c>
      <c r="G621" s="680">
        <v>3.9901103899571861</v>
      </c>
      <c r="H621" s="680">
        <v>4.385095991115513</v>
      </c>
      <c r="I621" s="680">
        <v>4.7800815922738407</v>
      </c>
    </row>
    <row r="622" spans="5:9" ht="12.75" customHeight="1" x14ac:dyDescent="0.3">
      <c r="E622" s="234" t="s">
        <v>329</v>
      </c>
      <c r="F622" s="234" t="s">
        <v>172</v>
      </c>
      <c r="G622" s="680">
        <v>3.9901103899571861</v>
      </c>
      <c r="H622" s="680">
        <v>4.385095991115513</v>
      </c>
      <c r="I622" s="680">
        <v>4.7800815922738407</v>
      </c>
    </row>
    <row r="623" spans="5:9" ht="12.75" customHeight="1" x14ac:dyDescent="0.3">
      <c r="E623" s="234" t="s">
        <v>346</v>
      </c>
      <c r="F623" s="234" t="s">
        <v>566</v>
      </c>
      <c r="G623" s="680">
        <v>3.9901103899571861</v>
      </c>
      <c r="H623" s="680">
        <v>4.385095991115513</v>
      </c>
      <c r="I623" s="680">
        <v>4.7800815922738407</v>
      </c>
    </row>
    <row r="624" spans="5:9" ht="12.75" customHeight="1" x14ac:dyDescent="0.3">
      <c r="E624" s="234" t="s">
        <v>355</v>
      </c>
      <c r="F624" s="234" t="s">
        <v>575</v>
      </c>
      <c r="G624" s="680">
        <v>3.9901103899571861</v>
      </c>
      <c r="H624" s="680">
        <v>4.385095991115513</v>
      </c>
      <c r="I624" s="680">
        <v>4.7800815922738407</v>
      </c>
    </row>
    <row r="625" spans="5:9" ht="12.75" customHeight="1" x14ac:dyDescent="0.3">
      <c r="E625" s="234" t="s">
        <v>356</v>
      </c>
      <c r="F625" s="234" t="s">
        <v>173</v>
      </c>
      <c r="G625" s="680">
        <v>3.9901103899571861</v>
      </c>
      <c r="H625" s="680">
        <v>4.385095991115513</v>
      </c>
      <c r="I625" s="680">
        <v>4.7800815922738407</v>
      </c>
    </row>
    <row r="626" spans="5:9" ht="12.75" customHeight="1" x14ac:dyDescent="0.3">
      <c r="E626" s="234" t="s">
        <v>361</v>
      </c>
      <c r="F626" s="234" t="s">
        <v>90</v>
      </c>
      <c r="G626" s="680">
        <v>3.9901103899571861</v>
      </c>
      <c r="H626" s="680">
        <v>4.385095991115513</v>
      </c>
      <c r="I626" s="680">
        <v>4.7800815922738407</v>
      </c>
    </row>
    <row r="627" spans="5:9" ht="12.75" customHeight="1" x14ac:dyDescent="0.3">
      <c r="E627" s="234" t="s">
        <v>353</v>
      </c>
      <c r="F627" s="234" t="s">
        <v>573</v>
      </c>
      <c r="G627" s="680">
        <v>3.9901103899571861</v>
      </c>
      <c r="H627" s="680">
        <v>4.385095991115513</v>
      </c>
      <c r="I627" s="680">
        <v>4.7800815922738407</v>
      </c>
    </row>
    <row r="628" spans="5:9" ht="12.75" customHeight="1" x14ac:dyDescent="0.3">
      <c r="E628" s="234" t="s">
        <v>369</v>
      </c>
      <c r="F628" s="234" t="s">
        <v>175</v>
      </c>
      <c r="G628" s="680">
        <v>3.9901103899571861</v>
      </c>
      <c r="H628" s="680">
        <v>4.385095991115513</v>
      </c>
      <c r="I628" s="680">
        <v>4.7800815922738407</v>
      </c>
    </row>
    <row r="629" spans="5:9" ht="12.75" customHeight="1" x14ac:dyDescent="0.3">
      <c r="E629" s="234" t="s">
        <v>370</v>
      </c>
      <c r="F629" s="234" t="s">
        <v>586</v>
      </c>
      <c r="G629" s="680">
        <v>3.9901103899571861</v>
      </c>
      <c r="H629" s="680">
        <v>4.385095991115513</v>
      </c>
      <c r="I629" s="680">
        <v>4.7800815922738407</v>
      </c>
    </row>
    <row r="630" spans="5:9" ht="12.75" customHeight="1" x14ac:dyDescent="0.3">
      <c r="E630" s="234" t="s">
        <v>363</v>
      </c>
      <c r="F630" s="234" t="s">
        <v>580</v>
      </c>
      <c r="G630" s="680">
        <v>3.9901103899571861</v>
      </c>
      <c r="H630" s="680">
        <v>4.385095991115513</v>
      </c>
      <c r="I630" s="680">
        <v>4.7800815922738407</v>
      </c>
    </row>
    <row r="631" spans="5:9" ht="12.75" customHeight="1" x14ac:dyDescent="0.3">
      <c r="E631" s="234" t="s">
        <v>377</v>
      </c>
      <c r="F631" s="234" t="s">
        <v>177</v>
      </c>
      <c r="G631" s="680">
        <v>3.9901103899571861</v>
      </c>
      <c r="H631" s="680">
        <v>4.385095991115513</v>
      </c>
      <c r="I631" s="680">
        <v>4.7800815922738407</v>
      </c>
    </row>
    <row r="632" spans="5:9" ht="12.75" customHeight="1" x14ac:dyDescent="0.3">
      <c r="E632" s="234" t="s">
        <v>392</v>
      </c>
      <c r="F632" s="234" t="s">
        <v>604</v>
      </c>
      <c r="G632" s="680">
        <v>3.9901103899571861</v>
      </c>
      <c r="H632" s="680">
        <v>4.385095991115513</v>
      </c>
      <c r="I632" s="680">
        <v>4.7800815922738407</v>
      </c>
    </row>
    <row r="633" spans="5:9" ht="12.75" customHeight="1" x14ac:dyDescent="0.3">
      <c r="E633" s="234" t="s">
        <v>398</v>
      </c>
      <c r="F633" s="234" t="s">
        <v>610</v>
      </c>
      <c r="G633" s="680">
        <v>3.9901103899571861</v>
      </c>
      <c r="H633" s="680">
        <v>4.385095991115513</v>
      </c>
      <c r="I633" s="680">
        <v>4.7800815922738407</v>
      </c>
    </row>
    <row r="634" spans="5:9" ht="12.75" customHeight="1" x14ac:dyDescent="0.3">
      <c r="E634" s="234" t="s">
        <v>397</v>
      </c>
      <c r="F634" s="234" t="s">
        <v>609</v>
      </c>
      <c r="G634" s="680">
        <v>3.9901103899571861</v>
      </c>
      <c r="H634" s="680">
        <v>4.385095991115513</v>
      </c>
      <c r="I634" s="680">
        <v>4.7800815922738407</v>
      </c>
    </row>
    <row r="635" spans="5:9" ht="12.75" customHeight="1" x14ac:dyDescent="0.3">
      <c r="E635" s="234" t="s">
        <v>265</v>
      </c>
      <c r="F635" s="234" t="s">
        <v>497</v>
      </c>
      <c r="G635" s="680">
        <v>3.9901103899571861</v>
      </c>
      <c r="H635" s="680">
        <v>4.385095991115513</v>
      </c>
      <c r="I635" s="680">
        <v>4.7800815922738407</v>
      </c>
    </row>
    <row r="636" spans="5:9" ht="12.75" customHeight="1" x14ac:dyDescent="0.3">
      <c r="E636" s="234" t="s">
        <v>414</v>
      </c>
      <c r="F636" s="234" t="s">
        <v>184</v>
      </c>
      <c r="G636" s="680">
        <v>3.9901103899571861</v>
      </c>
      <c r="H636" s="680">
        <v>4.385095991115513</v>
      </c>
      <c r="I636" s="680">
        <v>4.7800815922738407</v>
      </c>
    </row>
    <row r="637" spans="5:9" ht="12.75" customHeight="1" x14ac:dyDescent="0.3">
      <c r="E637" s="234" t="s">
        <v>412</v>
      </c>
      <c r="F637" s="234" t="s">
        <v>622</v>
      </c>
      <c r="G637" s="680">
        <v>3.9901103899571861</v>
      </c>
      <c r="H637" s="680">
        <v>4.385095991115513</v>
      </c>
      <c r="I637" s="680">
        <v>4.7800815922738407</v>
      </c>
    </row>
    <row r="638" spans="5:9" ht="12.75" customHeight="1" x14ac:dyDescent="0.3">
      <c r="E638" s="234" t="s">
        <v>413</v>
      </c>
      <c r="F638" s="234" t="s">
        <v>623</v>
      </c>
      <c r="G638" s="680">
        <v>3.9901103899571861</v>
      </c>
      <c r="H638" s="680">
        <v>4.385095991115513</v>
      </c>
      <c r="I638" s="680">
        <v>4.7800815922738407</v>
      </c>
    </row>
    <row r="639" spans="5:9" ht="12.75" customHeight="1" x14ac:dyDescent="0.3">
      <c r="E639" s="234" t="s">
        <v>432</v>
      </c>
      <c r="F639" s="234" t="s">
        <v>189</v>
      </c>
      <c r="G639" s="680">
        <v>3.9901103899571861</v>
      </c>
      <c r="H639" s="680">
        <v>4.385095991115513</v>
      </c>
      <c r="I639" s="680">
        <v>4.7800815922738407</v>
      </c>
    </row>
    <row r="640" spans="5:9" ht="12.75" customHeight="1" x14ac:dyDescent="0.3">
      <c r="E640" s="234" t="s">
        <v>434</v>
      </c>
      <c r="F640" s="234" t="s">
        <v>190</v>
      </c>
      <c r="G640" s="680">
        <v>3.9901103899571861</v>
      </c>
      <c r="H640" s="680">
        <v>4.385095991115513</v>
      </c>
      <c r="I640" s="680">
        <v>4.7800815922738407</v>
      </c>
    </row>
    <row r="642" spans="1:58" ht="12.75" customHeight="1" x14ac:dyDescent="0.3">
      <c r="A642" s="8"/>
      <c r="B642" s="8"/>
      <c r="C642" s="92"/>
      <c r="D642" s="9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</row>
    <row r="643" spans="1:58" ht="12.75" customHeight="1" x14ac:dyDescent="0.3">
      <c r="E643" s="47" t="s">
        <v>845</v>
      </c>
      <c r="F643" s="47">
        <v>0</v>
      </c>
      <c r="G643" s="47" t="s">
        <v>846</v>
      </c>
    </row>
    <row r="644" spans="1:58" ht="12.75" customHeight="1" x14ac:dyDescent="0.3">
      <c r="F644" s="47">
        <v>1</v>
      </c>
      <c r="G644" s="47" t="s">
        <v>789</v>
      </c>
      <c r="H644" s="47" t="s">
        <v>790</v>
      </c>
    </row>
    <row r="645" spans="1:58" ht="12.75" customHeight="1" x14ac:dyDescent="0.3">
      <c r="F645" s="47">
        <f>F644+1</f>
        <v>2</v>
      </c>
      <c r="G645" s="47" t="s">
        <v>791</v>
      </c>
      <c r="H645" s="47" t="s">
        <v>792</v>
      </c>
    </row>
    <row r="646" spans="1:58" ht="12.75" customHeight="1" x14ac:dyDescent="0.3">
      <c r="F646" s="47">
        <f t="shared" ref="F646:F652" si="5">F645+1</f>
        <v>3</v>
      </c>
      <c r="G646" s="47" t="s">
        <v>793</v>
      </c>
      <c r="H646" s="47" t="s">
        <v>794</v>
      </c>
    </row>
    <row r="647" spans="1:58" ht="12.75" customHeight="1" x14ac:dyDescent="0.3">
      <c r="F647" s="47">
        <f t="shared" si="5"/>
        <v>4</v>
      </c>
      <c r="G647" s="47" t="s">
        <v>795</v>
      </c>
      <c r="H647" s="47" t="s">
        <v>796</v>
      </c>
    </row>
    <row r="648" spans="1:58" ht="12.75" customHeight="1" x14ac:dyDescent="0.3">
      <c r="F648" s="47">
        <f t="shared" si="5"/>
        <v>5</v>
      </c>
      <c r="G648" s="47" t="s">
        <v>797</v>
      </c>
      <c r="H648" s="47" t="s">
        <v>798</v>
      </c>
    </row>
    <row r="649" spans="1:58" ht="12.75" customHeight="1" x14ac:dyDescent="0.3">
      <c r="F649" s="47">
        <f t="shared" si="5"/>
        <v>6</v>
      </c>
      <c r="G649" s="47" t="s">
        <v>799</v>
      </c>
      <c r="H649" s="47" t="s">
        <v>800</v>
      </c>
    </row>
    <row r="650" spans="1:58" ht="12.75" customHeight="1" x14ac:dyDescent="0.3">
      <c r="F650" s="47">
        <f t="shared" si="5"/>
        <v>7</v>
      </c>
      <c r="G650" s="47" t="s">
        <v>801</v>
      </c>
      <c r="H650" s="47" t="s">
        <v>802</v>
      </c>
    </row>
    <row r="651" spans="1:58" ht="12.75" customHeight="1" x14ac:dyDescent="0.3">
      <c r="F651" s="47">
        <f t="shared" si="5"/>
        <v>8</v>
      </c>
      <c r="G651" s="47" t="s">
        <v>803</v>
      </c>
      <c r="H651" s="47" t="s">
        <v>804</v>
      </c>
    </row>
    <row r="652" spans="1:58" ht="12.75" customHeight="1" x14ac:dyDescent="0.3">
      <c r="F652" s="47">
        <f t="shared" si="5"/>
        <v>9</v>
      </c>
      <c r="G652" s="47" t="s">
        <v>805</v>
      </c>
      <c r="H652" s="47" t="s">
        <v>806</v>
      </c>
    </row>
    <row r="653" spans="1:58" ht="12.75" customHeight="1" x14ac:dyDescent="0.3">
      <c r="E653" s="47" t="s">
        <v>825</v>
      </c>
    </row>
    <row r="654" spans="1:58" ht="12.75" customHeight="1" x14ac:dyDescent="0.3">
      <c r="F654" s="47">
        <v>1</v>
      </c>
      <c r="G654" s="47" t="s">
        <v>807</v>
      </c>
      <c r="H654" s="47" t="s">
        <v>808</v>
      </c>
    </row>
    <row r="655" spans="1:58" ht="12.75" customHeight="1" x14ac:dyDescent="0.3">
      <c r="F655" s="47">
        <f>F654+1</f>
        <v>2</v>
      </c>
      <c r="G655" s="47" t="s">
        <v>809</v>
      </c>
      <c r="H655" s="47" t="s">
        <v>810</v>
      </c>
    </row>
    <row r="656" spans="1:58" ht="12.75" customHeight="1" x14ac:dyDescent="0.3">
      <c r="F656" s="47">
        <f t="shared" ref="F656:F662" si="6">F655+1</f>
        <v>3</v>
      </c>
      <c r="G656" s="47" t="s">
        <v>811</v>
      </c>
      <c r="H656" s="47" t="s">
        <v>812</v>
      </c>
    </row>
    <row r="657" spans="5:8" ht="12.75" customHeight="1" x14ac:dyDescent="0.3">
      <c r="F657" s="47">
        <f t="shared" si="6"/>
        <v>4</v>
      </c>
      <c r="G657" s="47" t="s">
        <v>813</v>
      </c>
      <c r="H657" s="47" t="s">
        <v>814</v>
      </c>
    </row>
    <row r="658" spans="5:8" ht="12.75" customHeight="1" x14ac:dyDescent="0.3">
      <c r="F658" s="47">
        <f t="shared" si="6"/>
        <v>5</v>
      </c>
      <c r="G658" s="47" t="s">
        <v>815</v>
      </c>
      <c r="H658" s="47" t="s">
        <v>816</v>
      </c>
    </row>
    <row r="659" spans="5:8" ht="12.75" customHeight="1" x14ac:dyDescent="0.3">
      <c r="F659" s="47">
        <f t="shared" si="6"/>
        <v>6</v>
      </c>
      <c r="G659" s="47" t="s">
        <v>817</v>
      </c>
      <c r="H659" s="47" t="s">
        <v>818</v>
      </c>
    </row>
    <row r="660" spans="5:8" ht="12.75" customHeight="1" x14ac:dyDescent="0.3">
      <c r="F660" s="47">
        <f t="shared" si="6"/>
        <v>7</v>
      </c>
      <c r="G660" s="47" t="s">
        <v>819</v>
      </c>
      <c r="H660" s="47" t="s">
        <v>820</v>
      </c>
    </row>
    <row r="661" spans="5:8" ht="12.75" customHeight="1" x14ac:dyDescent="0.3">
      <c r="F661" s="47">
        <f t="shared" si="6"/>
        <v>8</v>
      </c>
      <c r="G661" s="47" t="s">
        <v>821</v>
      </c>
      <c r="H661" s="47" t="s">
        <v>822</v>
      </c>
    </row>
    <row r="662" spans="5:8" ht="12.75" customHeight="1" x14ac:dyDescent="0.3">
      <c r="F662" s="47">
        <f t="shared" si="6"/>
        <v>9</v>
      </c>
      <c r="G662" s="47" t="s">
        <v>823</v>
      </c>
      <c r="H662" s="47" t="s">
        <v>824</v>
      </c>
    </row>
    <row r="663" spans="5:8" ht="12.75" customHeight="1" x14ac:dyDescent="0.3">
      <c r="E663" s="47" t="s">
        <v>844</v>
      </c>
    </row>
    <row r="664" spans="5:8" ht="12.75" customHeight="1" x14ac:dyDescent="0.3">
      <c r="F664" s="47">
        <v>1</v>
      </c>
      <c r="G664" s="47" t="s">
        <v>826</v>
      </c>
      <c r="H664" s="47" t="s">
        <v>827</v>
      </c>
    </row>
    <row r="665" spans="5:8" ht="12.75" customHeight="1" x14ac:dyDescent="0.3">
      <c r="F665" s="47">
        <f>F664+1</f>
        <v>2</v>
      </c>
      <c r="G665" s="47" t="s">
        <v>828</v>
      </c>
      <c r="H665" s="47" t="s">
        <v>829</v>
      </c>
    </row>
    <row r="666" spans="5:8" ht="12.75" customHeight="1" x14ac:dyDescent="0.3">
      <c r="F666" s="47">
        <f t="shared" ref="F666:F672" si="7">F665+1</f>
        <v>3</v>
      </c>
      <c r="G666" s="47" t="s">
        <v>830</v>
      </c>
      <c r="H666" s="47" t="s">
        <v>831</v>
      </c>
    </row>
    <row r="667" spans="5:8" ht="12.75" customHeight="1" x14ac:dyDescent="0.3">
      <c r="F667" s="47">
        <f t="shared" si="7"/>
        <v>4</v>
      </c>
      <c r="G667" s="47" t="s">
        <v>832</v>
      </c>
      <c r="H667" s="47" t="s">
        <v>833</v>
      </c>
    </row>
    <row r="668" spans="5:8" ht="12.75" customHeight="1" x14ac:dyDescent="0.3">
      <c r="F668" s="47">
        <f t="shared" si="7"/>
        <v>5</v>
      </c>
      <c r="G668" s="47" t="s">
        <v>834</v>
      </c>
      <c r="H668" s="47" t="s">
        <v>835</v>
      </c>
    </row>
    <row r="669" spans="5:8" ht="12.75" customHeight="1" x14ac:dyDescent="0.3">
      <c r="F669" s="47">
        <f t="shared" si="7"/>
        <v>6</v>
      </c>
      <c r="G669" s="47" t="s">
        <v>836</v>
      </c>
      <c r="H669" s="47" t="s">
        <v>837</v>
      </c>
    </row>
    <row r="670" spans="5:8" ht="12.75" customHeight="1" x14ac:dyDescent="0.3">
      <c r="F670" s="47">
        <f t="shared" si="7"/>
        <v>7</v>
      </c>
      <c r="G670" s="47" t="s">
        <v>838</v>
      </c>
      <c r="H670" s="47" t="s">
        <v>839</v>
      </c>
    </row>
    <row r="671" spans="5:8" ht="12.75" customHeight="1" x14ac:dyDescent="0.3">
      <c r="F671" s="47">
        <f t="shared" si="7"/>
        <v>8</v>
      </c>
      <c r="G671" s="47" t="s">
        <v>840</v>
      </c>
      <c r="H671" s="47" t="s">
        <v>841</v>
      </c>
    </row>
    <row r="672" spans="5:8" ht="12.75" customHeight="1" x14ac:dyDescent="0.3">
      <c r="F672" s="47">
        <f t="shared" si="7"/>
        <v>9</v>
      </c>
      <c r="G672" s="47" t="s">
        <v>842</v>
      </c>
      <c r="H672" s="47" t="s">
        <v>843</v>
      </c>
    </row>
  </sheetData>
  <sortState xmlns:xlrd2="http://schemas.microsoft.com/office/spreadsheetml/2017/richdata2" ref="E271:F518">
    <sortCondition ref="F271:F518"/>
  </sortState>
  <dataValidations count="1">
    <dataValidation allowBlank="1" showInputMessage="1" showErrorMessage="1" sqref="E65:G65 E8:G13 E72:G72" xr:uid="{70EEC85F-C5C0-4E9C-B7DB-E73953B775DE}"/>
  </dataValidations>
  <hyperlinks>
    <hyperlink ref="I8" r:id="rId1" xr:uid="{F1A352DA-A9FB-4FDD-AA56-7A8B34074008}"/>
    <hyperlink ref="I31" r:id="rId2" xr:uid="{D8B95B23-B7DA-4B0E-B456-78A109157A39}"/>
    <hyperlink ref="I34" r:id="rId3" xr:uid="{25F2C23A-E0C4-4D5E-9CB1-94AC43E99D13}"/>
    <hyperlink ref="I39" r:id="rId4" xr:uid="{8044A507-AD59-41DB-8EB3-A90C6E16A9B4}"/>
    <hyperlink ref="I46" r:id="rId5" xr:uid="{9FDB278A-8468-4A8A-8F14-F57BAA772A10}"/>
    <hyperlink ref="I55" r:id="rId6" xr:uid="{3B6AF173-DEDD-4D78-A032-005C0537235C}"/>
    <hyperlink ref="I60" r:id="rId7" xr:uid="{5047722B-0BD7-4625-BD16-478840969B00}"/>
    <hyperlink ref="L81" r:id="rId8" xr:uid="{5E1747B4-D6E7-48A9-8E5C-DD5E3F22DA98}"/>
    <hyperlink ref="J584" r:id="rId9" xr:uid="{CBF2F06A-3232-4537-ABF8-22F8E5F7AD68}"/>
  </hyperlink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rgb="FFFFFF99"/>
  </sheetPr>
  <dimension ref="A1:BI743"/>
  <sheetViews>
    <sheetView zoomScaleNormal="100" workbookViewId="0">
      <pane xSplit="9" ySplit="5" topLeftCell="J24" activePane="bottomRight" state="frozen"/>
      <selection pane="topRight" activeCell="J1" sqref="J1"/>
      <selection pane="bottomLeft" activeCell="A7" sqref="A7"/>
      <selection pane="bottomRight" activeCell="D51" sqref="D51"/>
    </sheetView>
  </sheetViews>
  <sheetFormatPr defaultColWidth="0" defaultRowHeight="14.4" x14ac:dyDescent="0.3"/>
  <cols>
    <col min="1" max="1" width="1.33203125" style="21" customWidth="1"/>
    <col min="2" max="2" width="1.33203125" style="105" customWidth="1"/>
    <col min="3" max="3" width="1.33203125" style="93" customWidth="1"/>
    <col min="4" max="4" width="1.33203125" style="21" customWidth="1"/>
    <col min="5" max="5" width="45.88671875" style="21" customWidth="1"/>
    <col min="6" max="6" width="14.88671875" style="21" customWidth="1"/>
    <col min="7" max="7" width="9.21875" style="21" customWidth="1"/>
    <col min="8" max="8" width="10.44140625" style="21" customWidth="1"/>
    <col min="9" max="9" width="13" style="21" bestFit="1" customWidth="1"/>
    <col min="10" max="10" width="11.88671875" style="115" bestFit="1" customWidth="1"/>
    <col min="11" max="12" width="12.109375" style="115" bestFit="1" customWidth="1"/>
    <col min="13" max="13" width="12.33203125" style="115" bestFit="1" customWidth="1"/>
    <col min="14" max="14" width="11.88671875" style="115" bestFit="1" customWidth="1"/>
    <col min="15" max="16" width="12.109375" style="115" bestFit="1" customWidth="1"/>
    <col min="17" max="17" width="12.33203125" style="115" bestFit="1" customWidth="1"/>
    <col min="18" max="18" width="11.88671875" style="115" bestFit="1" customWidth="1"/>
    <col min="19" max="20" width="12.109375" style="115" bestFit="1" customWidth="1"/>
    <col min="21" max="21" width="12.33203125" style="115" bestFit="1" customWidth="1"/>
    <col min="22" max="22" width="11.88671875" style="115" bestFit="1" customWidth="1"/>
    <col min="23" max="24" width="12.109375" style="115" bestFit="1" customWidth="1"/>
    <col min="25" max="25" width="12.33203125" style="115" bestFit="1" customWidth="1"/>
    <col min="26" max="26" width="11.88671875" style="115" bestFit="1" customWidth="1"/>
    <col min="27" max="28" width="12.109375" style="115" bestFit="1" customWidth="1"/>
    <col min="29" max="29" width="12.33203125" style="115" bestFit="1" customWidth="1"/>
    <col min="30" max="30" width="11.88671875" style="115" bestFit="1" customWidth="1"/>
    <col min="31" max="32" width="12.109375" style="115" bestFit="1" customWidth="1"/>
    <col min="33" max="33" width="12.33203125" style="115" bestFit="1" customWidth="1"/>
    <col min="34" max="34" width="11.88671875" style="115" bestFit="1" customWidth="1"/>
    <col min="35" max="36" width="12.109375" style="115" bestFit="1" customWidth="1"/>
    <col min="37" max="37" width="12.33203125" style="115" bestFit="1" customWidth="1"/>
    <col min="38" max="38" width="11.88671875" style="115" bestFit="1" customWidth="1"/>
    <col min="39" max="40" width="12.109375" style="115" bestFit="1" customWidth="1"/>
    <col min="41" max="41" width="12.33203125" style="115" bestFit="1" customWidth="1"/>
    <col min="42" max="42" width="11.88671875" style="115" bestFit="1" customWidth="1"/>
    <col min="43" max="44" width="12.109375" style="115" bestFit="1" customWidth="1"/>
    <col min="45" max="45" width="12.33203125" style="115" bestFit="1" customWidth="1"/>
    <col min="46" max="46" width="11.88671875" style="115" bestFit="1" customWidth="1"/>
    <col min="47" max="48" width="12.109375" style="115" bestFit="1" customWidth="1"/>
    <col min="49" max="49" width="12.33203125" style="115" bestFit="1" customWidth="1"/>
    <col min="50" max="50" width="11.88671875" style="115" bestFit="1" customWidth="1"/>
    <col min="51" max="52" width="12.109375" style="115" bestFit="1" customWidth="1"/>
    <col min="53" max="53" width="12.33203125" style="115" bestFit="1" customWidth="1"/>
    <col min="54" max="54" width="11.88671875" style="115" bestFit="1" customWidth="1"/>
    <col min="55" max="56" width="12.109375" style="115" bestFit="1" customWidth="1"/>
    <col min="57" max="58" width="12.33203125" style="115" bestFit="1" customWidth="1"/>
    <col min="59" max="61" width="0" style="115" hidden="1" customWidth="1"/>
    <col min="62" max="16384" width="9.88671875" style="115" hidden="1"/>
  </cols>
  <sheetData>
    <row r="1" spans="1:58" ht="30.75" customHeight="1" x14ac:dyDescent="0.3">
      <c r="A1" s="20" t="str">
        <f ca="1" xml:space="preserve"> RIGHT(CELL("filename", $A$1), LEN(CELL("filename", $A$1)) - SEARCH("]", CELL("filename", $A$1)))</f>
        <v>Oil_Data</v>
      </c>
      <c r="P1" s="131"/>
    </row>
    <row r="2" spans="1:58" s="33" customFormat="1" ht="12.9" customHeight="1" x14ac:dyDescent="0.3">
      <c r="A2" s="25"/>
      <c r="B2" s="88"/>
      <c r="C2" s="97"/>
      <c r="E2" s="132"/>
      <c r="F2" s="132"/>
      <c r="G2" s="155"/>
      <c r="H2" s="155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</row>
    <row r="3" spans="1:58" s="116" customFormat="1" ht="12.9" customHeight="1" x14ac:dyDescent="0.3">
      <c r="A3" s="21"/>
      <c r="B3" s="105"/>
      <c r="C3" s="93"/>
      <c r="D3" s="21"/>
      <c r="E3" s="22" t="s">
        <v>72</v>
      </c>
      <c r="F3" s="22" t="s">
        <v>2</v>
      </c>
      <c r="G3" s="22" t="s">
        <v>3</v>
      </c>
      <c r="H3" s="105" t="s">
        <v>649</v>
      </c>
      <c r="I3" s="105" t="s">
        <v>650</v>
      </c>
      <c r="J3" s="116">
        <v>1</v>
      </c>
      <c r="K3" s="116">
        <v>2</v>
      </c>
      <c r="L3" s="116">
        <v>3</v>
      </c>
    </row>
    <row r="4" spans="1:58" s="117" customFormat="1" ht="12.9" customHeight="1" x14ac:dyDescent="0.3">
      <c r="A4" s="23" t="s">
        <v>77</v>
      </c>
      <c r="B4" s="16"/>
      <c r="C4" s="94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</row>
    <row r="5" spans="1:58" s="118" customFormat="1" ht="12.9" customHeight="1" x14ac:dyDescent="0.3">
      <c r="A5" s="28"/>
      <c r="B5" s="29"/>
      <c r="C5" s="95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</row>
    <row r="6" spans="1:58" s="118" customFormat="1" ht="12.9" customHeight="1" x14ac:dyDescent="0.3">
      <c r="A6" s="28"/>
      <c r="B6" s="29"/>
      <c r="C6" s="95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</row>
    <row r="7" spans="1:58" s="118" customFormat="1" ht="12.9" customHeight="1" x14ac:dyDescent="0.3">
      <c r="A7" s="28"/>
      <c r="B7" s="29"/>
      <c r="C7" s="95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</row>
    <row r="8" spans="1:58" s="118" customFormat="1" ht="12.9" customHeight="1" x14ac:dyDescent="0.3">
      <c r="A8" s="28"/>
      <c r="B8" s="29"/>
      <c r="C8" s="95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</row>
    <row r="9" spans="1:58" s="118" customFormat="1" ht="12.9" customHeight="1" x14ac:dyDescent="0.3">
      <c r="A9" s="28"/>
      <c r="B9" s="29"/>
      <c r="C9" s="95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</row>
    <row r="10" spans="1:58" s="118" customFormat="1" ht="12.9" customHeight="1" x14ac:dyDescent="0.3">
      <c r="A10" s="28"/>
      <c r="B10" s="29"/>
      <c r="C10" s="95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</row>
    <row r="11" spans="1:58" s="118" customFormat="1" ht="12.9" customHeight="1" x14ac:dyDescent="0.3">
      <c r="A11" s="28"/>
      <c r="B11" s="29"/>
      <c r="C11" s="95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</row>
    <row r="12" spans="1:58" s="118" customFormat="1" ht="12.9" customHeight="1" x14ac:dyDescent="0.3">
      <c r="A12" s="28"/>
      <c r="B12" s="29"/>
      <c r="C12" s="95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</row>
    <row r="13" spans="1:58" s="118" customFormat="1" ht="12.9" customHeight="1" x14ac:dyDescent="0.3">
      <c r="A13" s="28"/>
      <c r="B13" s="29"/>
      <c r="C13" s="95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</row>
    <row r="14" spans="1:58" s="118" customFormat="1" ht="12.9" customHeight="1" x14ac:dyDescent="0.3">
      <c r="A14" s="28"/>
      <c r="B14" s="29"/>
      <c r="C14" s="95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</row>
    <row r="15" spans="1:58" s="118" customFormat="1" ht="12.9" customHeight="1" x14ac:dyDescent="0.3">
      <c r="A15" s="28"/>
      <c r="B15" s="29"/>
      <c r="C15" s="95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</row>
    <row r="16" spans="1:58" s="118" customFormat="1" ht="12.9" customHeight="1" x14ac:dyDescent="0.3">
      <c r="A16" s="28"/>
      <c r="B16" s="29"/>
      <c r="C16" s="95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</row>
    <row r="17" spans="1:58" s="118" customFormat="1" ht="12.9" customHeight="1" x14ac:dyDescent="0.3">
      <c r="A17" s="28"/>
      <c r="B17" s="29"/>
      <c r="C17" s="95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</row>
    <row r="18" spans="1:58" s="118" customFormat="1" ht="12.9" customHeight="1" x14ac:dyDescent="0.3">
      <c r="A18" s="28"/>
      <c r="B18" s="29"/>
      <c r="C18" s="95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</row>
    <row r="19" spans="1:58" s="118" customFormat="1" ht="12.9" customHeight="1" x14ac:dyDescent="0.3">
      <c r="A19" s="28"/>
      <c r="B19" s="29"/>
      <c r="C19" s="95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</row>
    <row r="20" spans="1:58" s="118" customFormat="1" ht="12.9" customHeight="1" x14ac:dyDescent="0.3">
      <c r="A20" s="28"/>
      <c r="B20" s="29"/>
      <c r="C20" s="95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</row>
    <row r="21" spans="1:58" s="118" customFormat="1" ht="12.9" customHeight="1" x14ac:dyDescent="0.3">
      <c r="A21" s="28"/>
      <c r="B21" s="29"/>
      <c r="C21" s="95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</row>
    <row r="22" spans="1:58" s="118" customFormat="1" ht="12.9" customHeight="1" x14ac:dyDescent="0.3">
      <c r="A22" s="28"/>
      <c r="B22" s="29"/>
      <c r="C22" s="95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</row>
    <row r="23" spans="1:58" s="118" customFormat="1" ht="12.9" customHeight="1" x14ac:dyDescent="0.3">
      <c r="A23" s="28"/>
      <c r="B23" s="29"/>
      <c r="C23" s="95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</row>
    <row r="24" spans="1:58" s="118" customFormat="1" ht="12.9" customHeight="1" x14ac:dyDescent="0.3">
      <c r="A24" s="28"/>
      <c r="B24" s="29"/>
      <c r="C24" s="95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</row>
    <row r="25" spans="1:58" s="118" customFormat="1" ht="12.9" customHeight="1" x14ac:dyDescent="0.3">
      <c r="A25" s="28"/>
      <c r="B25" s="29"/>
      <c r="C25" s="95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</row>
    <row r="26" spans="1:58" s="118" customFormat="1" ht="12.9" customHeight="1" x14ac:dyDescent="0.3">
      <c r="A26" s="28"/>
      <c r="B26" s="29"/>
      <c r="C26" s="95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</row>
    <row r="27" spans="1:58" s="118" customFormat="1" ht="12.9" customHeight="1" x14ac:dyDescent="0.3">
      <c r="A27" s="28"/>
      <c r="B27" s="29"/>
      <c r="C27" s="95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</row>
    <row r="28" spans="1:58" s="118" customFormat="1" ht="12.9" customHeight="1" x14ac:dyDescent="0.3">
      <c r="A28" s="28"/>
      <c r="B28" s="29"/>
      <c r="C28" s="95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</row>
    <row r="29" spans="1:58" s="118" customFormat="1" ht="12.9" customHeight="1" x14ac:dyDescent="0.3">
      <c r="A29" s="28"/>
      <c r="B29" s="29"/>
      <c r="C29" s="95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</row>
    <row r="30" spans="1:58" s="118" customFormat="1" ht="12.9" customHeight="1" x14ac:dyDescent="0.3">
      <c r="A30" s="28"/>
      <c r="B30" s="29"/>
      <c r="C30" s="95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</row>
    <row r="31" spans="1:58" s="118" customFormat="1" ht="12.9" customHeight="1" x14ac:dyDescent="0.3">
      <c r="A31" s="28"/>
      <c r="B31" s="29"/>
      <c r="C31" s="95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</row>
    <row r="32" spans="1:58" s="118" customFormat="1" ht="12.9" customHeight="1" x14ac:dyDescent="0.3">
      <c r="A32" s="28"/>
      <c r="B32" s="29"/>
      <c r="C32" s="95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</row>
    <row r="33" spans="1:58" s="118" customFormat="1" ht="12.9" customHeight="1" x14ac:dyDescent="0.3">
      <c r="A33" s="28"/>
      <c r="B33" s="29"/>
      <c r="C33" s="95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</row>
    <row r="34" spans="1:58" s="118" customFormat="1" ht="12.9" customHeight="1" x14ac:dyDescent="0.3">
      <c r="A34" s="28"/>
      <c r="B34" s="29"/>
      <c r="C34" s="95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</row>
    <row r="35" spans="1:58" s="118" customFormat="1" ht="12.9" customHeight="1" x14ac:dyDescent="0.3">
      <c r="A35" s="28"/>
      <c r="B35" s="29"/>
      <c r="C35" s="95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</row>
    <row r="36" spans="1:58" s="118" customFormat="1" ht="12.9" customHeight="1" x14ac:dyDescent="0.3">
      <c r="A36" s="28"/>
      <c r="B36" s="29"/>
      <c r="C36" s="95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</row>
    <row r="37" spans="1:58" s="118" customFormat="1" ht="12.9" customHeight="1" x14ac:dyDescent="0.3">
      <c r="A37" s="28"/>
      <c r="B37" s="29"/>
      <c r="C37" s="95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</row>
    <row r="38" spans="1:58" s="118" customFormat="1" ht="12.9" customHeight="1" x14ac:dyDescent="0.3">
      <c r="B38" s="151"/>
      <c r="C38" s="152"/>
    </row>
    <row r="39" spans="1:58" s="203" customFormat="1" ht="12.9" customHeight="1" x14ac:dyDescent="0.3">
      <c r="B39" s="204"/>
      <c r="C39" s="205"/>
      <c r="E39" s="206" t="str">
        <f xml:space="preserve"> 'General Inputs'!E$270</f>
        <v>Afghanistan</v>
      </c>
      <c r="F39" s="206" t="str">
        <f xml:space="preserve"> 'General Inputs'!F$270</f>
        <v>af</v>
      </c>
      <c r="G39" s="120" t="s">
        <v>646</v>
      </c>
      <c r="H39" s="120"/>
      <c r="J39" s="203">
        <f>IFERROR(INDEX($I$345:$I$393,MATCH(F39,$F$345:$F$393,0)),0)</f>
        <v>0</v>
      </c>
      <c r="K39" s="203">
        <f>IFERROR(INDEX($I$518:$I$633,MATCH(F39,$F$518:$F$633,0)),0)</f>
        <v>0</v>
      </c>
      <c r="L39" s="388">
        <f>IFERROR(INDEX($I$693:$I$743,MATCH(F39,$F$693:$F$743,0)),0)</f>
        <v>0</v>
      </c>
    </row>
    <row r="40" spans="1:58" s="203" customFormat="1" ht="12.9" customHeight="1" x14ac:dyDescent="0.3">
      <c r="B40" s="204"/>
      <c r="C40" s="205"/>
      <c r="E40" s="206" t="str">
        <f xml:space="preserve"> 'General Inputs'!E$271</f>
        <v>Andorra</v>
      </c>
      <c r="F40" s="206" t="str">
        <f xml:space="preserve"> 'General Inputs'!F$271</f>
        <v>ad</v>
      </c>
      <c r="G40" s="120" t="s">
        <v>646</v>
      </c>
      <c r="H40" s="120"/>
      <c r="J40" s="203">
        <f t="shared" ref="J40:J103" si="0">IFERROR(INDEX($I$345:$I$393,MATCH(F40,$F$345:$F$393,0)),0)</f>
        <v>0</v>
      </c>
      <c r="K40" s="203">
        <f t="shared" ref="K40:K103" si="1">IFERROR(INDEX($I$518:$I$633,MATCH(F40,$F$518:$F$633,0)),0)</f>
        <v>0</v>
      </c>
      <c r="L40" s="388">
        <f t="shared" ref="L40:L103" si="2">IFERROR(INDEX($I$693:$I$743,MATCH(F40,$F$693:$F$743,0)),0)</f>
        <v>0</v>
      </c>
    </row>
    <row r="41" spans="1:58" s="203" customFormat="1" ht="12.9" customHeight="1" x14ac:dyDescent="0.3">
      <c r="B41" s="204"/>
      <c r="C41" s="205"/>
      <c r="E41" s="206" t="str">
        <f xml:space="preserve"> 'General Inputs'!E$272</f>
        <v>United Arab Emirates</v>
      </c>
      <c r="F41" s="206" t="str">
        <f xml:space="preserve"> 'General Inputs'!F$272</f>
        <v>ae</v>
      </c>
      <c r="G41" s="120" t="s">
        <v>646</v>
      </c>
      <c r="H41" s="120"/>
      <c r="J41" s="203">
        <f t="shared" si="0"/>
        <v>1459.2700145927001</v>
      </c>
      <c r="K41" s="203">
        <f t="shared" si="1"/>
        <v>1508.9863851348637</v>
      </c>
      <c r="L41" s="388">
        <f t="shared" si="2"/>
        <v>1116.1700111617001</v>
      </c>
    </row>
    <row r="42" spans="1:58" s="203" customFormat="1" ht="12.9" customHeight="1" x14ac:dyDescent="0.3">
      <c r="B42" s="204"/>
      <c r="C42" s="205"/>
      <c r="E42" s="206" t="str">
        <f xml:space="preserve"> 'General Inputs'!E$273</f>
        <v>Antigua and Barbuda</v>
      </c>
      <c r="F42" s="206" t="str">
        <f xml:space="preserve"> 'General Inputs'!F$273</f>
        <v>ag</v>
      </c>
      <c r="G42" s="120" t="s">
        <v>646</v>
      </c>
      <c r="H42" s="120"/>
      <c r="J42" s="203">
        <f t="shared" si="0"/>
        <v>0</v>
      </c>
      <c r="K42" s="203">
        <f t="shared" si="1"/>
        <v>0</v>
      </c>
      <c r="L42" s="388">
        <f t="shared" si="2"/>
        <v>0</v>
      </c>
    </row>
    <row r="43" spans="1:58" s="203" customFormat="1" ht="12.9" customHeight="1" x14ac:dyDescent="0.3">
      <c r="B43" s="204"/>
      <c r="C43" s="205"/>
      <c r="E43" s="206" t="str">
        <f xml:space="preserve"> 'General Inputs'!E$274</f>
        <v>Anguilla</v>
      </c>
      <c r="F43" s="206" t="str">
        <f xml:space="preserve"> 'General Inputs'!F$274</f>
        <v>ai</v>
      </c>
      <c r="G43" s="120" t="s">
        <v>646</v>
      </c>
      <c r="H43" s="120"/>
      <c r="J43" s="203">
        <f t="shared" si="0"/>
        <v>0</v>
      </c>
      <c r="K43" s="203">
        <f t="shared" si="1"/>
        <v>0</v>
      </c>
      <c r="L43" s="388">
        <f t="shared" si="2"/>
        <v>0</v>
      </c>
    </row>
    <row r="44" spans="1:58" s="203" customFormat="1" ht="12.9" customHeight="1" x14ac:dyDescent="0.3">
      <c r="B44" s="204"/>
      <c r="C44" s="205"/>
      <c r="E44" s="206" t="str">
        <f xml:space="preserve"> 'General Inputs'!E$275</f>
        <v>Albania</v>
      </c>
      <c r="F44" s="206" t="str">
        <f xml:space="preserve"> 'General Inputs'!F$275</f>
        <v>al</v>
      </c>
      <c r="G44" s="120" t="s">
        <v>646</v>
      </c>
      <c r="H44" s="120"/>
      <c r="J44" s="203">
        <f t="shared" si="0"/>
        <v>0</v>
      </c>
      <c r="K44" s="203">
        <f t="shared" si="1"/>
        <v>5.6201850550018504</v>
      </c>
      <c r="L44" s="388">
        <f t="shared" si="2"/>
        <v>0</v>
      </c>
    </row>
    <row r="45" spans="1:58" s="203" customFormat="1" ht="12.9" customHeight="1" x14ac:dyDescent="0.3">
      <c r="B45" s="204"/>
      <c r="C45" s="205"/>
      <c r="E45" s="206" t="str">
        <f xml:space="preserve"> 'General Inputs'!E$276</f>
        <v>Armenia</v>
      </c>
      <c r="F45" s="206" t="str">
        <f xml:space="preserve"> 'General Inputs'!F$276</f>
        <v>am</v>
      </c>
      <c r="G45" s="120" t="s">
        <v>646</v>
      </c>
      <c r="H45" s="120"/>
      <c r="J45" s="203">
        <f t="shared" si="0"/>
        <v>0</v>
      </c>
      <c r="K45" s="203">
        <f t="shared" si="1"/>
        <v>0</v>
      </c>
      <c r="L45" s="388">
        <f t="shared" si="2"/>
        <v>0</v>
      </c>
    </row>
    <row r="46" spans="1:58" s="203" customFormat="1" ht="12.9" customHeight="1" x14ac:dyDescent="0.3">
      <c r="B46" s="204"/>
      <c r="C46" s="205"/>
      <c r="E46" s="206" t="str">
        <f xml:space="preserve"> 'General Inputs'!E$277</f>
        <v>Angola</v>
      </c>
      <c r="F46" s="206" t="str">
        <f xml:space="preserve"> 'General Inputs'!F$277</f>
        <v>ao</v>
      </c>
      <c r="G46" s="120" t="s">
        <v>646</v>
      </c>
      <c r="H46" s="120"/>
      <c r="J46" s="203">
        <f t="shared" si="0"/>
        <v>517.20500517205005</v>
      </c>
      <c r="K46" s="203">
        <f t="shared" si="1"/>
        <v>551.65876040158764</v>
      </c>
      <c r="L46" s="388">
        <f t="shared" si="2"/>
        <v>501.14500501145</v>
      </c>
    </row>
    <row r="47" spans="1:58" s="203" customFormat="1" ht="12.9" customHeight="1" x14ac:dyDescent="0.3">
      <c r="B47" s="204"/>
      <c r="C47" s="205"/>
      <c r="E47" s="206" t="str">
        <f xml:space="preserve"> 'General Inputs'!E$278</f>
        <v>Antarctica</v>
      </c>
      <c r="F47" s="206" t="str">
        <f xml:space="preserve"> 'General Inputs'!F$278</f>
        <v>aq</v>
      </c>
      <c r="G47" s="120" t="s">
        <v>646</v>
      </c>
      <c r="H47" s="120"/>
      <c r="J47" s="203">
        <f t="shared" si="0"/>
        <v>0</v>
      </c>
      <c r="K47" s="203">
        <f t="shared" si="1"/>
        <v>0</v>
      </c>
      <c r="L47" s="388">
        <f t="shared" si="2"/>
        <v>0</v>
      </c>
    </row>
    <row r="48" spans="1:58" s="203" customFormat="1" ht="12.9" customHeight="1" x14ac:dyDescent="0.3">
      <c r="B48" s="204"/>
      <c r="C48" s="205"/>
      <c r="E48" s="206" t="str">
        <f xml:space="preserve"> 'General Inputs'!E$279</f>
        <v>Argentina</v>
      </c>
      <c r="F48" s="206" t="str">
        <f xml:space="preserve"> 'General Inputs'!F$279</f>
        <v>ar</v>
      </c>
      <c r="G48" s="120" t="s">
        <v>646</v>
      </c>
      <c r="H48" s="120"/>
      <c r="J48" s="203">
        <f t="shared" si="0"/>
        <v>226.30000226300001</v>
      </c>
      <c r="K48" s="203">
        <f t="shared" si="1"/>
        <v>252.00081851250818</v>
      </c>
      <c r="L48" s="388">
        <f t="shared" si="2"/>
        <v>185.78500185785001</v>
      </c>
    </row>
    <row r="49" spans="2:12" s="203" customFormat="1" ht="12.9" customHeight="1" x14ac:dyDescent="0.3">
      <c r="B49" s="204"/>
      <c r="C49" s="205"/>
      <c r="E49" s="206" t="str">
        <f xml:space="preserve"> 'General Inputs'!E$280</f>
        <v>American Samoa</v>
      </c>
      <c r="F49" s="206" t="str">
        <f xml:space="preserve"> 'General Inputs'!F$280</f>
        <v>as</v>
      </c>
      <c r="G49" s="120" t="s">
        <v>646</v>
      </c>
      <c r="H49" s="120"/>
      <c r="J49" s="203">
        <f t="shared" si="0"/>
        <v>0</v>
      </c>
      <c r="K49" s="203">
        <f t="shared" si="1"/>
        <v>0</v>
      </c>
      <c r="L49" s="388">
        <f t="shared" si="2"/>
        <v>0</v>
      </c>
    </row>
    <row r="50" spans="2:12" s="203" customFormat="1" ht="12.9" customHeight="1" x14ac:dyDescent="0.3">
      <c r="B50" s="204"/>
      <c r="C50" s="205"/>
      <c r="E50" s="206" t="str">
        <f xml:space="preserve"> 'General Inputs'!E$281</f>
        <v>Austria</v>
      </c>
      <c r="F50" s="206" t="str">
        <f xml:space="preserve"> 'General Inputs'!F$281</f>
        <v>at</v>
      </c>
      <c r="G50" s="120" t="s">
        <v>646</v>
      </c>
      <c r="H50" s="120"/>
      <c r="J50" s="203">
        <f t="shared" si="0"/>
        <v>0</v>
      </c>
      <c r="K50" s="203">
        <f t="shared" si="1"/>
        <v>10.10823510088235</v>
      </c>
      <c r="L50" s="388">
        <f t="shared" si="2"/>
        <v>0</v>
      </c>
    </row>
    <row r="51" spans="2:12" s="203" customFormat="1" ht="12.9" customHeight="1" x14ac:dyDescent="0.3">
      <c r="B51" s="204"/>
      <c r="C51" s="205"/>
      <c r="E51" s="206" t="str">
        <f xml:space="preserve"> 'General Inputs'!E$282</f>
        <v>Australia</v>
      </c>
      <c r="F51" s="206" t="str">
        <f xml:space="preserve"> 'General Inputs'!F$282</f>
        <v>au</v>
      </c>
      <c r="G51" s="120" t="s">
        <v>646</v>
      </c>
      <c r="H51" s="120"/>
      <c r="J51" s="203">
        <f t="shared" si="0"/>
        <v>178.85000178850001</v>
      </c>
      <c r="K51" s="203">
        <f t="shared" si="1"/>
        <v>177.26043677360437</v>
      </c>
      <c r="L51" s="388">
        <f t="shared" si="2"/>
        <v>131.76500131765002</v>
      </c>
    </row>
    <row r="52" spans="2:12" s="203" customFormat="1" ht="12.9" customHeight="1" x14ac:dyDescent="0.3">
      <c r="B52" s="204"/>
      <c r="C52" s="205"/>
      <c r="E52" s="206" t="str">
        <f xml:space="preserve"> 'General Inputs'!E$283</f>
        <v>Aruba</v>
      </c>
      <c r="F52" s="206" t="str">
        <f xml:space="preserve"> 'General Inputs'!F$283</f>
        <v>aw</v>
      </c>
      <c r="G52" s="120" t="s">
        <v>646</v>
      </c>
      <c r="H52" s="120"/>
      <c r="J52" s="203">
        <f t="shared" si="0"/>
        <v>0</v>
      </c>
      <c r="K52" s="203">
        <f t="shared" si="1"/>
        <v>0</v>
      </c>
      <c r="L52" s="388">
        <f t="shared" si="2"/>
        <v>0</v>
      </c>
    </row>
    <row r="53" spans="2:12" s="203" customFormat="1" ht="12.9" customHeight="1" x14ac:dyDescent="0.3">
      <c r="B53" s="204"/>
      <c r="C53" s="205"/>
      <c r="E53" s="206" t="str">
        <f xml:space="preserve"> 'General Inputs'!E$284</f>
        <v>Ã…land Islands</v>
      </c>
      <c r="F53" s="206" t="str">
        <f xml:space="preserve"> 'General Inputs'!F$284</f>
        <v>ax</v>
      </c>
      <c r="G53" s="120" t="s">
        <v>646</v>
      </c>
      <c r="H53" s="120"/>
      <c r="J53" s="203">
        <f t="shared" si="0"/>
        <v>0</v>
      </c>
      <c r="K53" s="203">
        <f t="shared" si="1"/>
        <v>0</v>
      </c>
      <c r="L53" s="388">
        <f t="shared" si="2"/>
        <v>0</v>
      </c>
    </row>
    <row r="54" spans="2:12" s="203" customFormat="1" ht="12.9" customHeight="1" x14ac:dyDescent="0.3">
      <c r="B54" s="204"/>
      <c r="C54" s="205"/>
      <c r="E54" s="206" t="str">
        <f xml:space="preserve"> 'General Inputs'!E$285</f>
        <v>Azerbaijan</v>
      </c>
      <c r="F54" s="206" t="str">
        <f xml:space="preserve"> 'General Inputs'!F$285</f>
        <v>az</v>
      </c>
      <c r="G54" s="120" t="s">
        <v>646</v>
      </c>
      <c r="H54" s="120"/>
      <c r="J54" s="203">
        <f t="shared" si="0"/>
        <v>284.33500284335003</v>
      </c>
      <c r="K54" s="203">
        <f t="shared" si="1"/>
        <v>284.28692285286922</v>
      </c>
      <c r="L54" s="388">
        <f t="shared" si="2"/>
        <v>247.47000247470001</v>
      </c>
    </row>
    <row r="55" spans="2:12" s="203" customFormat="1" ht="12.9" customHeight="1" x14ac:dyDescent="0.3">
      <c r="B55" s="204"/>
      <c r="C55" s="205"/>
      <c r="E55" s="206" t="str">
        <f xml:space="preserve"> 'General Inputs'!E$286</f>
        <v>Bosnia and Herzegovina</v>
      </c>
      <c r="F55" s="206" t="str">
        <f xml:space="preserve"> 'General Inputs'!F$286</f>
        <v>ba</v>
      </c>
      <c r="G55" s="120" t="s">
        <v>646</v>
      </c>
      <c r="H55" s="120"/>
      <c r="J55" s="203">
        <f t="shared" si="0"/>
        <v>0</v>
      </c>
      <c r="K55" s="203">
        <f t="shared" si="1"/>
        <v>9.0520000905200002E-2</v>
      </c>
      <c r="L55" s="388">
        <f t="shared" si="2"/>
        <v>0</v>
      </c>
    </row>
    <row r="56" spans="2:12" s="203" customFormat="1" ht="12.9" customHeight="1" x14ac:dyDescent="0.3">
      <c r="B56" s="204"/>
      <c r="C56" s="205"/>
      <c r="E56" s="206" t="str">
        <f xml:space="preserve"> 'General Inputs'!E$287</f>
        <v>Barbados</v>
      </c>
      <c r="F56" s="206" t="str">
        <f xml:space="preserve"> 'General Inputs'!F$287</f>
        <v>bb</v>
      </c>
      <c r="G56" s="120" t="s">
        <v>646</v>
      </c>
      <c r="H56" s="120"/>
      <c r="J56" s="203">
        <f t="shared" si="0"/>
        <v>0</v>
      </c>
      <c r="K56" s="203">
        <f t="shared" si="1"/>
        <v>0</v>
      </c>
      <c r="L56" s="388">
        <f t="shared" si="2"/>
        <v>0</v>
      </c>
    </row>
    <row r="57" spans="2:12" s="203" customFormat="1" ht="12.9" customHeight="1" x14ac:dyDescent="0.3">
      <c r="B57" s="204"/>
      <c r="C57" s="205"/>
      <c r="E57" s="206" t="str">
        <f xml:space="preserve"> 'General Inputs'!E$288</f>
        <v>Bangladesh</v>
      </c>
      <c r="F57" s="206" t="str">
        <f xml:space="preserve"> 'General Inputs'!F$288</f>
        <v>bd</v>
      </c>
      <c r="G57" s="120" t="s">
        <v>646</v>
      </c>
      <c r="H57" s="120"/>
      <c r="J57" s="203">
        <f t="shared" si="0"/>
        <v>0</v>
      </c>
      <c r="K57" s="203">
        <f t="shared" si="1"/>
        <v>1.13332501133325</v>
      </c>
      <c r="L57" s="388">
        <f t="shared" si="2"/>
        <v>0</v>
      </c>
    </row>
    <row r="58" spans="2:12" s="203" customFormat="1" ht="12.9" customHeight="1" x14ac:dyDescent="0.3">
      <c r="B58" s="204"/>
      <c r="C58" s="205"/>
      <c r="E58" s="206" t="str">
        <f xml:space="preserve"> 'General Inputs'!E$289</f>
        <v>Belgium</v>
      </c>
      <c r="F58" s="206" t="str">
        <f xml:space="preserve"> 'General Inputs'!F$289</f>
        <v>be</v>
      </c>
      <c r="G58" s="120" t="s">
        <v>646</v>
      </c>
      <c r="H58" s="120"/>
      <c r="J58" s="203">
        <f t="shared" si="0"/>
        <v>0</v>
      </c>
      <c r="K58" s="203">
        <f t="shared" si="1"/>
        <v>10.0455301004553</v>
      </c>
      <c r="L58" s="388">
        <f t="shared" si="2"/>
        <v>0</v>
      </c>
    </row>
    <row r="59" spans="2:12" s="203" customFormat="1" ht="12.9" customHeight="1" x14ac:dyDescent="0.3">
      <c r="B59" s="204"/>
      <c r="C59" s="205"/>
      <c r="E59" s="206" t="str">
        <f xml:space="preserve"> 'General Inputs'!E$290</f>
        <v>Burkina Faso</v>
      </c>
      <c r="F59" s="206" t="str">
        <f xml:space="preserve"> 'General Inputs'!F$290</f>
        <v>bf</v>
      </c>
      <c r="G59" s="120" t="s">
        <v>646</v>
      </c>
      <c r="H59" s="120"/>
      <c r="J59" s="203">
        <f t="shared" si="0"/>
        <v>0</v>
      </c>
      <c r="K59" s="203">
        <f t="shared" si="1"/>
        <v>0</v>
      </c>
      <c r="L59" s="388">
        <f t="shared" si="2"/>
        <v>0</v>
      </c>
    </row>
    <row r="60" spans="2:12" s="203" customFormat="1" ht="12.9" customHeight="1" x14ac:dyDescent="0.3">
      <c r="B60" s="204"/>
      <c r="C60" s="205"/>
      <c r="E60" s="206" t="str">
        <f xml:space="preserve"> 'General Inputs'!E$291</f>
        <v>Bulgaria</v>
      </c>
      <c r="F60" s="206" t="str">
        <f xml:space="preserve"> 'General Inputs'!F$291</f>
        <v>bg</v>
      </c>
      <c r="G60" s="120" t="s">
        <v>646</v>
      </c>
      <c r="H60" s="120"/>
      <c r="J60" s="203">
        <f t="shared" si="0"/>
        <v>0</v>
      </c>
      <c r="K60" s="203">
        <f t="shared" si="1"/>
        <v>2.3673900236739001</v>
      </c>
      <c r="L60" s="388">
        <f t="shared" si="2"/>
        <v>0</v>
      </c>
    </row>
    <row r="61" spans="2:12" s="203" customFormat="1" ht="12.9" customHeight="1" x14ac:dyDescent="0.3">
      <c r="B61" s="204"/>
      <c r="C61" s="205"/>
      <c r="E61" s="206" t="str">
        <f xml:space="preserve"> 'General Inputs'!E$292</f>
        <v>Bahrain</v>
      </c>
      <c r="F61" s="206" t="str">
        <f xml:space="preserve"> 'General Inputs'!F$292</f>
        <v>bh</v>
      </c>
      <c r="G61" s="120" t="s">
        <v>646</v>
      </c>
      <c r="H61" s="120"/>
      <c r="J61" s="203">
        <f t="shared" si="0"/>
        <v>0</v>
      </c>
      <c r="K61" s="203">
        <f t="shared" si="1"/>
        <v>20.918390207633902</v>
      </c>
      <c r="L61" s="388">
        <f t="shared" si="2"/>
        <v>70.810000708100006</v>
      </c>
    </row>
    <row r="62" spans="2:12" s="203" customFormat="1" ht="12.9" customHeight="1" x14ac:dyDescent="0.3">
      <c r="B62" s="204"/>
      <c r="C62" s="205"/>
      <c r="E62" s="206" t="str">
        <f xml:space="preserve"> 'General Inputs'!E$293</f>
        <v>Burundi</v>
      </c>
      <c r="F62" s="206" t="str">
        <f xml:space="preserve"> 'General Inputs'!F$293</f>
        <v>bi</v>
      </c>
      <c r="G62" s="120" t="s">
        <v>646</v>
      </c>
      <c r="H62" s="120"/>
      <c r="J62" s="203">
        <f t="shared" si="0"/>
        <v>0</v>
      </c>
      <c r="K62" s="203">
        <f t="shared" si="1"/>
        <v>0</v>
      </c>
      <c r="L62" s="388">
        <f t="shared" si="2"/>
        <v>0</v>
      </c>
    </row>
    <row r="63" spans="2:12" s="203" customFormat="1" ht="12.9" customHeight="1" x14ac:dyDescent="0.3">
      <c r="B63" s="204"/>
      <c r="C63" s="205"/>
      <c r="E63" s="206" t="str">
        <f xml:space="preserve"> 'General Inputs'!E$294</f>
        <v>Benin</v>
      </c>
      <c r="F63" s="206" t="str">
        <f xml:space="preserve"> 'General Inputs'!F$294</f>
        <v>bj</v>
      </c>
      <c r="G63" s="120" t="s">
        <v>646</v>
      </c>
      <c r="H63" s="120"/>
      <c r="J63" s="203">
        <f t="shared" si="0"/>
        <v>0</v>
      </c>
      <c r="K63" s="203">
        <f t="shared" si="1"/>
        <v>0</v>
      </c>
      <c r="L63" s="388">
        <f t="shared" si="2"/>
        <v>0</v>
      </c>
    </row>
    <row r="64" spans="2:12" s="203" customFormat="1" ht="12.9" customHeight="1" x14ac:dyDescent="0.3">
      <c r="B64" s="204"/>
      <c r="C64" s="205"/>
      <c r="E64" s="206" t="str">
        <f xml:space="preserve"> 'General Inputs'!E$295</f>
        <v>Saint BarthÃ©lemy</v>
      </c>
      <c r="F64" s="206" t="str">
        <f xml:space="preserve"> 'General Inputs'!F$295</f>
        <v>bl</v>
      </c>
      <c r="G64" s="120" t="s">
        <v>646</v>
      </c>
      <c r="H64" s="120"/>
      <c r="J64" s="203">
        <f t="shared" si="0"/>
        <v>0</v>
      </c>
      <c r="K64" s="203">
        <f t="shared" si="1"/>
        <v>0</v>
      </c>
      <c r="L64" s="388">
        <f t="shared" si="2"/>
        <v>0</v>
      </c>
    </row>
    <row r="65" spans="2:12" s="203" customFormat="1" ht="12.9" customHeight="1" x14ac:dyDescent="0.3">
      <c r="B65" s="204"/>
      <c r="C65" s="205"/>
      <c r="E65" s="206" t="str">
        <f xml:space="preserve"> 'General Inputs'!E$296</f>
        <v>Bermuda</v>
      </c>
      <c r="F65" s="206" t="str">
        <f xml:space="preserve"> 'General Inputs'!F$296</f>
        <v>bm</v>
      </c>
      <c r="G65" s="120" t="s">
        <v>646</v>
      </c>
      <c r="H65" s="120"/>
      <c r="J65" s="203">
        <f t="shared" si="0"/>
        <v>0</v>
      </c>
      <c r="K65" s="203">
        <f t="shared" si="1"/>
        <v>0</v>
      </c>
      <c r="L65" s="388">
        <f t="shared" si="2"/>
        <v>0</v>
      </c>
    </row>
    <row r="66" spans="2:12" s="203" customFormat="1" ht="12.9" customHeight="1" x14ac:dyDescent="0.3">
      <c r="B66" s="204"/>
      <c r="C66" s="205"/>
      <c r="E66" s="206" t="str">
        <f xml:space="preserve"> 'General Inputs'!E$297</f>
        <v>Brunei</v>
      </c>
      <c r="F66" s="206" t="str">
        <f xml:space="preserve"> 'General Inputs'!F$297</f>
        <v>bn</v>
      </c>
      <c r="G66" s="120" t="s">
        <v>646</v>
      </c>
      <c r="H66" s="120"/>
      <c r="J66" s="203">
        <f t="shared" si="0"/>
        <v>44.165000441650001</v>
      </c>
      <c r="K66" s="203">
        <f t="shared" si="1"/>
        <v>44.369415445194157</v>
      </c>
      <c r="L66" s="388">
        <f t="shared" si="2"/>
        <v>40.150000401500002</v>
      </c>
    </row>
    <row r="67" spans="2:12" s="203" customFormat="1" ht="12.9" customHeight="1" x14ac:dyDescent="0.3">
      <c r="B67" s="204"/>
      <c r="C67" s="205"/>
      <c r="E67" s="206" t="str">
        <f xml:space="preserve"> 'General Inputs'!E$298</f>
        <v>Bolivia</v>
      </c>
      <c r="F67" s="206" t="str">
        <f xml:space="preserve"> 'General Inputs'!F$298</f>
        <v>bo</v>
      </c>
      <c r="G67" s="120" t="s">
        <v>646</v>
      </c>
      <c r="H67" s="120"/>
      <c r="J67" s="203">
        <f t="shared" si="0"/>
        <v>0</v>
      </c>
      <c r="K67" s="203">
        <f t="shared" si="1"/>
        <v>28.352090282020903</v>
      </c>
      <c r="L67" s="388">
        <f t="shared" si="2"/>
        <v>0</v>
      </c>
    </row>
    <row r="68" spans="2:12" s="203" customFormat="1" ht="12.9" customHeight="1" x14ac:dyDescent="0.3">
      <c r="B68" s="204"/>
      <c r="C68" s="205"/>
      <c r="E68" s="206" t="str">
        <f xml:space="preserve"> 'General Inputs'!E$299</f>
        <v>Bonaire, Sint Eustatius and Saba</v>
      </c>
      <c r="F68" s="206" t="str">
        <f xml:space="preserve"> 'General Inputs'!F$299</f>
        <v>bq</v>
      </c>
      <c r="G68" s="120" t="s">
        <v>646</v>
      </c>
      <c r="H68" s="120"/>
      <c r="J68" s="203">
        <f t="shared" si="0"/>
        <v>0</v>
      </c>
      <c r="K68" s="203">
        <f t="shared" si="1"/>
        <v>0</v>
      </c>
      <c r="L68" s="388">
        <f t="shared" si="2"/>
        <v>0</v>
      </c>
    </row>
    <row r="69" spans="2:12" s="203" customFormat="1" ht="12.9" customHeight="1" x14ac:dyDescent="0.3">
      <c r="B69" s="204"/>
      <c r="C69" s="205"/>
      <c r="E69" s="206" t="str">
        <f xml:space="preserve"> 'General Inputs'!E$300</f>
        <v>Brazil</v>
      </c>
      <c r="F69" s="206" t="str">
        <f xml:space="preserve"> 'General Inputs'!F$300</f>
        <v>br</v>
      </c>
      <c r="G69" s="120" t="s">
        <v>646</v>
      </c>
      <c r="H69" s="120"/>
      <c r="J69" s="203">
        <f t="shared" si="0"/>
        <v>1050.1050105010499</v>
      </c>
      <c r="K69" s="203">
        <f t="shared" si="1"/>
        <v>1340.9000494940005</v>
      </c>
      <c r="L69" s="388">
        <f t="shared" si="2"/>
        <v>1017.6200101762</v>
      </c>
    </row>
    <row r="70" spans="2:12" s="203" customFormat="1" ht="12.9" customHeight="1" x14ac:dyDescent="0.3">
      <c r="B70" s="204"/>
      <c r="C70" s="205"/>
      <c r="E70" s="206" t="str">
        <f xml:space="preserve"> 'General Inputs'!E$301</f>
        <v>Bahamas</v>
      </c>
      <c r="F70" s="206" t="str">
        <f xml:space="preserve"> 'General Inputs'!F$301</f>
        <v>bs</v>
      </c>
      <c r="G70" s="120" t="s">
        <v>646</v>
      </c>
      <c r="H70" s="120"/>
      <c r="J70" s="203">
        <f t="shared" si="0"/>
        <v>0</v>
      </c>
      <c r="K70" s="203">
        <f t="shared" si="1"/>
        <v>0</v>
      </c>
      <c r="L70" s="388">
        <f t="shared" si="2"/>
        <v>0</v>
      </c>
    </row>
    <row r="71" spans="2:12" s="203" customFormat="1" ht="12.9" customHeight="1" x14ac:dyDescent="0.3">
      <c r="B71" s="204"/>
      <c r="C71" s="205"/>
      <c r="E71" s="206" t="str">
        <f xml:space="preserve"> 'General Inputs'!E$302</f>
        <v>Bhutan</v>
      </c>
      <c r="F71" s="206" t="str">
        <f xml:space="preserve"> 'General Inputs'!F$302</f>
        <v>bt</v>
      </c>
      <c r="G71" s="120" t="s">
        <v>646</v>
      </c>
      <c r="H71" s="120"/>
      <c r="J71" s="203">
        <f t="shared" si="0"/>
        <v>0</v>
      </c>
      <c r="K71" s="203">
        <f t="shared" si="1"/>
        <v>0</v>
      </c>
      <c r="L71" s="388">
        <f t="shared" si="2"/>
        <v>0</v>
      </c>
    </row>
    <row r="72" spans="2:12" s="203" customFormat="1" ht="12.9" customHeight="1" x14ac:dyDescent="0.3">
      <c r="B72" s="204"/>
      <c r="C72" s="205"/>
      <c r="E72" s="206" t="str">
        <f xml:space="preserve"> 'General Inputs'!E$303</f>
        <v>Bouvet Island</v>
      </c>
      <c r="F72" s="206" t="str">
        <f xml:space="preserve"> 'General Inputs'!F$303</f>
        <v>bv</v>
      </c>
      <c r="G72" s="120" t="s">
        <v>646</v>
      </c>
      <c r="H72" s="120"/>
      <c r="J72" s="203">
        <f t="shared" si="0"/>
        <v>0</v>
      </c>
      <c r="K72" s="203">
        <f t="shared" si="1"/>
        <v>0</v>
      </c>
      <c r="L72" s="388">
        <f t="shared" si="2"/>
        <v>0</v>
      </c>
    </row>
    <row r="73" spans="2:12" s="203" customFormat="1" ht="12.9" customHeight="1" x14ac:dyDescent="0.3">
      <c r="B73" s="204"/>
      <c r="C73" s="205"/>
      <c r="E73" s="206" t="str">
        <f xml:space="preserve"> 'General Inputs'!E$304</f>
        <v>Botswana</v>
      </c>
      <c r="F73" s="206" t="str">
        <f xml:space="preserve"> 'General Inputs'!F$304</f>
        <v>bw</v>
      </c>
      <c r="G73" s="120" t="s">
        <v>646</v>
      </c>
      <c r="H73" s="120"/>
      <c r="J73" s="203">
        <f t="shared" si="0"/>
        <v>0</v>
      </c>
      <c r="K73" s="203">
        <f t="shared" si="1"/>
        <v>0</v>
      </c>
      <c r="L73" s="388">
        <f t="shared" si="2"/>
        <v>0</v>
      </c>
    </row>
    <row r="74" spans="2:12" s="203" customFormat="1" ht="12.9" customHeight="1" x14ac:dyDescent="0.3">
      <c r="B74" s="204"/>
      <c r="C74" s="205"/>
      <c r="E74" s="206" t="str">
        <f xml:space="preserve"> 'General Inputs'!E$305</f>
        <v>Belarus</v>
      </c>
      <c r="F74" s="206" t="str">
        <f xml:space="preserve"> 'General Inputs'!F$305</f>
        <v>by</v>
      </c>
      <c r="G74" s="120" t="s">
        <v>646</v>
      </c>
      <c r="H74" s="120"/>
      <c r="J74" s="203">
        <f t="shared" si="0"/>
        <v>0</v>
      </c>
      <c r="K74" s="203">
        <f t="shared" si="1"/>
        <v>12.449540125545401</v>
      </c>
      <c r="L74" s="388">
        <f t="shared" si="2"/>
        <v>0</v>
      </c>
    </row>
    <row r="75" spans="2:12" s="203" customFormat="1" ht="12.9" customHeight="1" x14ac:dyDescent="0.3">
      <c r="B75" s="204"/>
      <c r="C75" s="205"/>
      <c r="E75" s="206" t="str">
        <f xml:space="preserve"> 'General Inputs'!E$306</f>
        <v>Belize</v>
      </c>
      <c r="F75" s="206" t="str">
        <f xml:space="preserve"> 'General Inputs'!F$306</f>
        <v>bz</v>
      </c>
      <c r="G75" s="120" t="s">
        <v>646</v>
      </c>
      <c r="H75" s="120"/>
      <c r="J75" s="203">
        <f t="shared" si="0"/>
        <v>0</v>
      </c>
      <c r="K75" s="203">
        <f t="shared" si="1"/>
        <v>0.62050000620500001</v>
      </c>
      <c r="L75" s="388">
        <f t="shared" si="2"/>
        <v>0</v>
      </c>
    </row>
    <row r="76" spans="2:12" s="203" customFormat="1" ht="12.9" customHeight="1" x14ac:dyDescent="0.3">
      <c r="B76" s="204"/>
      <c r="C76" s="205"/>
      <c r="E76" s="206" t="str">
        <f xml:space="preserve"> 'General Inputs'!E$307</f>
        <v>Canada</v>
      </c>
      <c r="F76" s="206" t="str">
        <f xml:space="preserve"> 'General Inputs'!F$307</f>
        <v>ca</v>
      </c>
      <c r="G76" s="120" t="s">
        <v>646</v>
      </c>
      <c r="H76" s="120"/>
      <c r="J76" s="203">
        <f t="shared" si="0"/>
        <v>2062.61502062615</v>
      </c>
      <c r="K76" s="203">
        <f t="shared" si="1"/>
        <v>2009.0391502653915</v>
      </c>
      <c r="L76" s="388">
        <f t="shared" si="2"/>
        <v>475.23000475230003</v>
      </c>
    </row>
    <row r="77" spans="2:12" s="203" customFormat="1" ht="12.9" customHeight="1" x14ac:dyDescent="0.3">
      <c r="B77" s="204"/>
      <c r="C77" s="205"/>
      <c r="E77" s="206" t="str">
        <f xml:space="preserve"> 'General Inputs'!E$308</f>
        <v>Cocos (Keeling) Islands</v>
      </c>
      <c r="F77" s="206" t="str">
        <f xml:space="preserve"> 'General Inputs'!F$308</f>
        <v>cc</v>
      </c>
      <c r="G77" s="120" t="s">
        <v>646</v>
      </c>
      <c r="H77" s="120"/>
      <c r="J77" s="203">
        <f t="shared" si="0"/>
        <v>0</v>
      </c>
      <c r="K77" s="203">
        <f t="shared" si="1"/>
        <v>0</v>
      </c>
      <c r="L77" s="388">
        <f t="shared" si="2"/>
        <v>0</v>
      </c>
    </row>
    <row r="78" spans="2:12" s="203" customFormat="1" ht="12.9" customHeight="1" x14ac:dyDescent="0.3">
      <c r="B78" s="204"/>
      <c r="C78" s="205"/>
      <c r="E78" s="206" t="str">
        <f xml:space="preserve"> 'General Inputs'!E$309</f>
        <v>DR Congo</v>
      </c>
      <c r="F78" s="206" t="str">
        <f xml:space="preserve"> 'General Inputs'!F$309</f>
        <v>cd</v>
      </c>
      <c r="G78" s="120" t="s">
        <v>646</v>
      </c>
      <c r="H78" s="120"/>
      <c r="J78" s="203">
        <f t="shared" si="0"/>
        <v>0</v>
      </c>
      <c r="K78" s="203">
        <f t="shared" si="1"/>
        <v>8.7600000875999999</v>
      </c>
      <c r="L78" s="388">
        <f t="shared" si="2"/>
        <v>0</v>
      </c>
    </row>
    <row r="79" spans="2:12" s="203" customFormat="1" ht="12.9" customHeight="1" x14ac:dyDescent="0.3">
      <c r="B79" s="204"/>
      <c r="C79" s="205"/>
      <c r="E79" s="206" t="str">
        <f xml:space="preserve"> 'General Inputs'!E$310</f>
        <v>Central African Republic</v>
      </c>
      <c r="F79" s="206" t="str">
        <f xml:space="preserve"> 'General Inputs'!F$310</f>
        <v>cf</v>
      </c>
      <c r="G79" s="120" t="s">
        <v>646</v>
      </c>
      <c r="H79" s="120"/>
      <c r="J79" s="203">
        <f t="shared" si="0"/>
        <v>0</v>
      </c>
      <c r="K79" s="203">
        <f t="shared" si="1"/>
        <v>0</v>
      </c>
      <c r="L79" s="388">
        <f t="shared" si="2"/>
        <v>0</v>
      </c>
    </row>
    <row r="80" spans="2:12" s="203" customFormat="1" ht="12.9" customHeight="1" x14ac:dyDescent="0.3">
      <c r="B80" s="204"/>
      <c r="C80" s="205"/>
      <c r="E80" s="206" t="str">
        <f xml:space="preserve"> 'General Inputs'!E$311</f>
        <v>Congo Brazzaville</v>
      </c>
      <c r="F80" s="206" t="str">
        <f xml:space="preserve"> 'General Inputs'!F$311</f>
        <v>cg</v>
      </c>
      <c r="G80" s="120" t="s">
        <v>646</v>
      </c>
      <c r="H80" s="120"/>
      <c r="J80" s="203">
        <f t="shared" si="0"/>
        <v>123.73500123735</v>
      </c>
      <c r="K80" s="203">
        <f t="shared" si="1"/>
        <v>122.46773622617735</v>
      </c>
      <c r="L80" s="388">
        <f t="shared" si="2"/>
        <v>120.08500120085</v>
      </c>
    </row>
    <row r="81" spans="2:12" s="203" customFormat="1" ht="12.9" customHeight="1" x14ac:dyDescent="0.3">
      <c r="B81" s="204"/>
      <c r="C81" s="205"/>
      <c r="E81" s="206" t="str">
        <f xml:space="preserve"> 'General Inputs'!E$312</f>
        <v>Switzerland</v>
      </c>
      <c r="F81" s="206" t="str">
        <f xml:space="preserve"> 'General Inputs'!F$312</f>
        <v>ch</v>
      </c>
      <c r="G81" s="120" t="s">
        <v>646</v>
      </c>
      <c r="H81" s="120"/>
      <c r="J81" s="203">
        <f t="shared" si="0"/>
        <v>0</v>
      </c>
      <c r="K81" s="203">
        <f t="shared" si="1"/>
        <v>0.51903000519029996</v>
      </c>
      <c r="L81" s="388">
        <f t="shared" si="2"/>
        <v>0</v>
      </c>
    </row>
    <row r="82" spans="2:12" s="203" customFormat="1" ht="12.9" customHeight="1" x14ac:dyDescent="0.3">
      <c r="B82" s="204"/>
      <c r="C82" s="205"/>
      <c r="E82" s="206" t="str">
        <f xml:space="preserve"> 'General Inputs'!E$313</f>
        <v>Cote d'Ivoire</v>
      </c>
      <c r="F82" s="206" t="str">
        <f xml:space="preserve"> 'General Inputs'!F$313</f>
        <v>ci</v>
      </c>
      <c r="G82" s="120" t="s">
        <v>646</v>
      </c>
      <c r="H82" s="120"/>
      <c r="J82" s="203">
        <f t="shared" si="0"/>
        <v>0</v>
      </c>
      <c r="K82" s="203">
        <f t="shared" si="1"/>
        <v>14.730305147303051</v>
      </c>
      <c r="L82" s="388">
        <f t="shared" si="2"/>
        <v>0</v>
      </c>
    </row>
    <row r="83" spans="2:12" s="203" customFormat="1" ht="12.9" customHeight="1" x14ac:dyDescent="0.3">
      <c r="B83" s="204"/>
      <c r="C83" s="205"/>
      <c r="E83" s="206" t="str">
        <f xml:space="preserve"> 'General Inputs'!E$314</f>
        <v>Cook Islands</v>
      </c>
      <c r="F83" s="206" t="str">
        <f xml:space="preserve"> 'General Inputs'!F$314</f>
        <v>ck</v>
      </c>
      <c r="G83" s="120" t="s">
        <v>646</v>
      </c>
      <c r="H83" s="120"/>
      <c r="J83" s="203">
        <f t="shared" si="0"/>
        <v>0</v>
      </c>
      <c r="K83" s="203">
        <f t="shared" si="1"/>
        <v>0</v>
      </c>
      <c r="L83" s="388">
        <f t="shared" si="2"/>
        <v>0</v>
      </c>
    </row>
    <row r="84" spans="2:12" s="203" customFormat="1" ht="12.9" customHeight="1" x14ac:dyDescent="0.3">
      <c r="B84" s="204"/>
      <c r="C84" s="205"/>
      <c r="E84" s="206" t="str">
        <f xml:space="preserve"> 'General Inputs'!E$315</f>
        <v>Chile</v>
      </c>
      <c r="F84" s="206" t="str">
        <f xml:space="preserve"> 'General Inputs'!F$315</f>
        <v>cl</v>
      </c>
      <c r="G84" s="120" t="s">
        <v>646</v>
      </c>
      <c r="H84" s="120"/>
      <c r="J84" s="203">
        <f t="shared" si="0"/>
        <v>0</v>
      </c>
      <c r="K84" s="203">
        <f t="shared" si="1"/>
        <v>7.5151650749016499</v>
      </c>
      <c r="L84" s="388">
        <f t="shared" si="2"/>
        <v>1.09500001095</v>
      </c>
    </row>
    <row r="85" spans="2:12" s="203" customFormat="1" ht="12.9" customHeight="1" x14ac:dyDescent="0.3">
      <c r="B85" s="204"/>
      <c r="C85" s="205"/>
      <c r="E85" s="206" t="str">
        <f xml:space="preserve"> 'General Inputs'!E$316</f>
        <v>Cameroon</v>
      </c>
      <c r="F85" s="206" t="str">
        <f xml:space="preserve"> 'General Inputs'!F$316</f>
        <v>cm</v>
      </c>
      <c r="G85" s="120" t="s">
        <v>646</v>
      </c>
      <c r="H85" s="120"/>
      <c r="J85" s="203">
        <f t="shared" si="0"/>
        <v>0</v>
      </c>
      <c r="K85" s="203">
        <f t="shared" si="1"/>
        <v>25.542185255021852</v>
      </c>
      <c r="L85" s="388">
        <f t="shared" si="2"/>
        <v>0</v>
      </c>
    </row>
    <row r="86" spans="2:12" s="203" customFormat="1" ht="12.9" customHeight="1" x14ac:dyDescent="0.3">
      <c r="B86" s="204"/>
      <c r="C86" s="205"/>
      <c r="E86" s="206" t="str">
        <f xml:space="preserve"> 'General Inputs'!E$317</f>
        <v>China</v>
      </c>
      <c r="F86" s="206" t="str">
        <f xml:space="preserve"> 'General Inputs'!F$317</f>
        <v>cn</v>
      </c>
      <c r="G86" s="120" t="s">
        <v>646</v>
      </c>
      <c r="H86" s="120"/>
      <c r="J86" s="203">
        <f t="shared" si="0"/>
        <v>1400.1400140014</v>
      </c>
      <c r="K86" s="203">
        <f t="shared" si="1"/>
        <v>1800.74301809743</v>
      </c>
      <c r="L86" s="388">
        <f t="shared" si="2"/>
        <v>1396.12501396125</v>
      </c>
    </row>
    <row r="87" spans="2:12" s="203" customFormat="1" ht="12.9" customHeight="1" x14ac:dyDescent="0.3">
      <c r="B87" s="204"/>
      <c r="C87" s="205"/>
      <c r="E87" s="206" t="str">
        <f xml:space="preserve"> 'General Inputs'!E$318</f>
        <v>Colombia</v>
      </c>
      <c r="F87" s="206" t="str">
        <f xml:space="preserve"> 'General Inputs'!F$318</f>
        <v>co</v>
      </c>
      <c r="G87" s="120" t="s">
        <v>646</v>
      </c>
      <c r="H87" s="120"/>
      <c r="J87" s="203">
        <f t="shared" si="0"/>
        <v>323.39000323390002</v>
      </c>
      <c r="K87" s="203">
        <f t="shared" si="1"/>
        <v>336.61717938217174</v>
      </c>
      <c r="L87" s="388">
        <f t="shared" si="2"/>
        <v>323.39000323390002</v>
      </c>
    </row>
    <row r="88" spans="2:12" s="203" customFormat="1" ht="12.9" customHeight="1" x14ac:dyDescent="0.3">
      <c r="B88" s="204"/>
      <c r="C88" s="205"/>
      <c r="E88" s="206" t="str">
        <f xml:space="preserve"> 'General Inputs'!E$319</f>
        <v>Costa Rica</v>
      </c>
      <c r="F88" s="206" t="str">
        <f xml:space="preserve"> 'General Inputs'!F$319</f>
        <v>cr</v>
      </c>
      <c r="G88" s="120" t="s">
        <v>646</v>
      </c>
      <c r="H88" s="120"/>
      <c r="J88" s="203">
        <f t="shared" si="0"/>
        <v>0</v>
      </c>
      <c r="K88" s="203">
        <f t="shared" si="1"/>
        <v>0</v>
      </c>
      <c r="L88" s="388">
        <f t="shared" si="2"/>
        <v>0</v>
      </c>
    </row>
    <row r="89" spans="2:12" s="203" customFormat="1" ht="12.9" customHeight="1" x14ac:dyDescent="0.3">
      <c r="B89" s="204"/>
      <c r="C89" s="205"/>
      <c r="E89" s="206" t="str">
        <f xml:space="preserve"> 'General Inputs'!E$320</f>
        <v>Cuba</v>
      </c>
      <c r="F89" s="206" t="str">
        <f xml:space="preserve"> 'General Inputs'!F$320</f>
        <v>cu</v>
      </c>
      <c r="G89" s="120" t="s">
        <v>646</v>
      </c>
      <c r="H89" s="120"/>
      <c r="J89" s="203">
        <f t="shared" si="0"/>
        <v>0</v>
      </c>
      <c r="K89" s="203">
        <f t="shared" si="1"/>
        <v>16.488675163136751</v>
      </c>
      <c r="L89" s="388">
        <f t="shared" si="2"/>
        <v>0</v>
      </c>
    </row>
    <row r="90" spans="2:12" s="203" customFormat="1" ht="12.9" customHeight="1" x14ac:dyDescent="0.3">
      <c r="B90" s="204"/>
      <c r="C90" s="205"/>
      <c r="E90" s="206" t="str">
        <f xml:space="preserve"> 'General Inputs'!E$321</f>
        <v>Cabo Verde</v>
      </c>
      <c r="F90" s="206" t="str">
        <f xml:space="preserve"> 'General Inputs'!F$321</f>
        <v>cv</v>
      </c>
      <c r="G90" s="120" t="s">
        <v>646</v>
      </c>
      <c r="H90" s="120"/>
      <c r="J90" s="203">
        <f t="shared" si="0"/>
        <v>0</v>
      </c>
      <c r="K90" s="203">
        <f t="shared" si="1"/>
        <v>0</v>
      </c>
      <c r="L90" s="388">
        <f t="shared" si="2"/>
        <v>0</v>
      </c>
    </row>
    <row r="91" spans="2:12" s="203" customFormat="1" ht="12.9" customHeight="1" x14ac:dyDescent="0.3">
      <c r="B91" s="204"/>
      <c r="C91" s="205"/>
      <c r="E91" s="206" t="str">
        <f xml:space="preserve"> 'General Inputs'!E$322</f>
        <v>CuraÃ§ao</v>
      </c>
      <c r="F91" s="206" t="str">
        <f xml:space="preserve"> 'General Inputs'!F$322</f>
        <v>cw</v>
      </c>
      <c r="G91" s="120" t="s">
        <v>646</v>
      </c>
      <c r="H91" s="120"/>
      <c r="J91" s="203">
        <f t="shared" si="0"/>
        <v>0</v>
      </c>
      <c r="K91" s="203">
        <f t="shared" si="1"/>
        <v>0</v>
      </c>
      <c r="L91" s="388">
        <f t="shared" si="2"/>
        <v>0</v>
      </c>
    </row>
    <row r="92" spans="2:12" s="203" customFormat="1" ht="12.9" customHeight="1" x14ac:dyDescent="0.3">
      <c r="B92" s="204"/>
      <c r="C92" s="205"/>
      <c r="E92" s="206" t="str">
        <f xml:space="preserve"> 'General Inputs'!E$323</f>
        <v>Christmas Island</v>
      </c>
      <c r="F92" s="206" t="str">
        <f xml:space="preserve"> 'General Inputs'!F$323</f>
        <v>cx</v>
      </c>
      <c r="G92" s="120" t="s">
        <v>646</v>
      </c>
      <c r="H92" s="120"/>
      <c r="J92" s="203">
        <f t="shared" si="0"/>
        <v>0</v>
      </c>
      <c r="K92" s="203">
        <f t="shared" si="1"/>
        <v>0</v>
      </c>
      <c r="L92" s="388">
        <f t="shared" si="2"/>
        <v>0</v>
      </c>
    </row>
    <row r="93" spans="2:12" s="203" customFormat="1" ht="12.9" customHeight="1" x14ac:dyDescent="0.3">
      <c r="B93" s="204"/>
      <c r="C93" s="205"/>
      <c r="E93" s="206" t="str">
        <f xml:space="preserve"> 'General Inputs'!E$324</f>
        <v>Cyprus</v>
      </c>
      <c r="F93" s="206" t="str">
        <f xml:space="preserve"> 'General Inputs'!F$324</f>
        <v>cy</v>
      </c>
      <c r="G93" s="120" t="s">
        <v>646</v>
      </c>
      <c r="H93" s="120"/>
      <c r="J93" s="203">
        <f t="shared" si="0"/>
        <v>0</v>
      </c>
      <c r="K93" s="203">
        <f t="shared" si="1"/>
        <v>0</v>
      </c>
      <c r="L93" s="388">
        <f t="shared" si="2"/>
        <v>0</v>
      </c>
    </row>
    <row r="94" spans="2:12" s="203" customFormat="1" ht="12.9" customHeight="1" x14ac:dyDescent="0.3">
      <c r="B94" s="204"/>
      <c r="C94" s="205"/>
      <c r="E94" s="206" t="str">
        <f xml:space="preserve"> 'General Inputs'!E$325</f>
        <v>Czechia</v>
      </c>
      <c r="F94" s="206" t="str">
        <f xml:space="preserve"> 'General Inputs'!F$325</f>
        <v>cz</v>
      </c>
      <c r="G94" s="120" t="s">
        <v>646</v>
      </c>
      <c r="H94" s="120"/>
      <c r="J94" s="203">
        <f t="shared" si="0"/>
        <v>0</v>
      </c>
      <c r="K94" s="203">
        <f t="shared" si="1"/>
        <v>6.1538100598381007</v>
      </c>
      <c r="L94" s="388">
        <f t="shared" si="2"/>
        <v>0</v>
      </c>
    </row>
    <row r="95" spans="2:12" s="203" customFormat="1" ht="12.9" customHeight="1" x14ac:dyDescent="0.3">
      <c r="B95" s="204"/>
      <c r="C95" s="205"/>
      <c r="E95" s="206" t="str">
        <f xml:space="preserve"> 'General Inputs'!E$326</f>
        <v>Germany</v>
      </c>
      <c r="F95" s="206" t="str">
        <f xml:space="preserve"> 'General Inputs'!F$326</f>
        <v>de</v>
      </c>
      <c r="G95" s="120" t="s">
        <v>646</v>
      </c>
      <c r="H95" s="120"/>
      <c r="J95" s="203">
        <f t="shared" si="0"/>
        <v>0</v>
      </c>
      <c r="K95" s="203">
        <f t="shared" si="1"/>
        <v>72.552840722028392</v>
      </c>
      <c r="L95" s="388">
        <f t="shared" si="2"/>
        <v>13.8700001387</v>
      </c>
    </row>
    <row r="96" spans="2:12" s="203" customFormat="1" ht="12.9" customHeight="1" x14ac:dyDescent="0.3">
      <c r="B96" s="204"/>
      <c r="C96" s="205"/>
      <c r="E96" s="206" t="str">
        <f xml:space="preserve"> 'General Inputs'!E$327</f>
        <v>Djibouti</v>
      </c>
      <c r="F96" s="206" t="str">
        <f xml:space="preserve"> 'General Inputs'!F$327</f>
        <v>dj</v>
      </c>
      <c r="G96" s="120" t="s">
        <v>646</v>
      </c>
      <c r="H96" s="120"/>
      <c r="J96" s="203">
        <f t="shared" si="0"/>
        <v>0</v>
      </c>
      <c r="K96" s="203">
        <f t="shared" si="1"/>
        <v>0</v>
      </c>
      <c r="L96" s="388">
        <f t="shared" si="2"/>
        <v>0</v>
      </c>
    </row>
    <row r="97" spans="2:12" s="203" customFormat="1" ht="12.9" customHeight="1" x14ac:dyDescent="0.3">
      <c r="B97" s="204"/>
      <c r="C97" s="205"/>
      <c r="E97" s="206" t="str">
        <f xml:space="preserve"> 'General Inputs'!E$328</f>
        <v>Denmark</v>
      </c>
      <c r="F97" s="206" t="str">
        <f xml:space="preserve"> 'General Inputs'!F$328</f>
        <v>dk</v>
      </c>
      <c r="G97" s="120" t="s">
        <v>646</v>
      </c>
      <c r="H97" s="120"/>
      <c r="J97" s="203">
        <f t="shared" si="0"/>
        <v>37.579086375790865</v>
      </c>
      <c r="K97" s="203">
        <f t="shared" si="1"/>
        <v>38.558385400583852</v>
      </c>
      <c r="L97" s="388">
        <f t="shared" si="2"/>
        <v>37.230000372300005</v>
      </c>
    </row>
    <row r="98" spans="2:12" s="203" customFormat="1" ht="12.9" customHeight="1" x14ac:dyDescent="0.3">
      <c r="B98" s="204"/>
      <c r="C98" s="205"/>
      <c r="E98" s="206" t="str">
        <f xml:space="preserve"> 'General Inputs'!E$329</f>
        <v>Dominica</v>
      </c>
      <c r="F98" s="206" t="str">
        <f xml:space="preserve"> 'General Inputs'!F$329</f>
        <v>dm</v>
      </c>
      <c r="G98" s="120" t="s">
        <v>646</v>
      </c>
      <c r="H98" s="120"/>
      <c r="J98" s="203">
        <f t="shared" si="0"/>
        <v>0</v>
      </c>
      <c r="K98" s="203">
        <f t="shared" si="1"/>
        <v>0</v>
      </c>
      <c r="L98" s="388">
        <f t="shared" si="2"/>
        <v>0</v>
      </c>
    </row>
    <row r="99" spans="2:12" s="203" customFormat="1" ht="12.9" customHeight="1" x14ac:dyDescent="0.3">
      <c r="B99" s="204"/>
      <c r="C99" s="205"/>
      <c r="E99" s="206" t="str">
        <f xml:space="preserve"> 'General Inputs'!E$330</f>
        <v>Dominican Republic</v>
      </c>
      <c r="F99" s="206" t="str">
        <f xml:space="preserve"> 'General Inputs'!F$330</f>
        <v>do</v>
      </c>
      <c r="G99" s="120" t="s">
        <v>646</v>
      </c>
      <c r="H99" s="120"/>
      <c r="J99" s="203">
        <f t="shared" si="0"/>
        <v>0</v>
      </c>
      <c r="K99" s="203">
        <f t="shared" si="1"/>
        <v>0</v>
      </c>
      <c r="L99" s="388">
        <f t="shared" si="2"/>
        <v>0</v>
      </c>
    </row>
    <row r="100" spans="2:12" s="203" customFormat="1" ht="12.9" customHeight="1" x14ac:dyDescent="0.3">
      <c r="B100" s="204"/>
      <c r="C100" s="205"/>
      <c r="E100" s="206" t="str">
        <f xml:space="preserve"> 'General Inputs'!E$331</f>
        <v>Algeria</v>
      </c>
      <c r="F100" s="206" t="str">
        <f xml:space="preserve"> 'General Inputs'!F$331</f>
        <v>dz</v>
      </c>
      <c r="G100" s="120" t="s">
        <v>646</v>
      </c>
      <c r="H100" s="120"/>
      <c r="J100" s="203">
        <f t="shared" si="0"/>
        <v>542.39000542389999</v>
      </c>
      <c r="K100" s="203">
        <f t="shared" si="1"/>
        <v>573.19013069190123</v>
      </c>
      <c r="L100" s="388">
        <f t="shared" si="2"/>
        <v>373.39500373395003</v>
      </c>
    </row>
    <row r="101" spans="2:12" s="203" customFormat="1" ht="12.9" customHeight="1" x14ac:dyDescent="0.3">
      <c r="B101" s="204"/>
      <c r="C101" s="205"/>
      <c r="E101" s="206" t="str">
        <f xml:space="preserve"> 'General Inputs'!E$332</f>
        <v>Ecuador</v>
      </c>
      <c r="F101" s="206" t="str">
        <f xml:space="preserve"> 'General Inputs'!F$332</f>
        <v>ec</v>
      </c>
      <c r="G101" s="120" t="s">
        <v>646</v>
      </c>
      <c r="H101" s="120"/>
      <c r="J101" s="203">
        <f t="shared" si="0"/>
        <v>193.81500193815</v>
      </c>
      <c r="K101" s="203">
        <f t="shared" si="1"/>
        <v>195.57637395126375</v>
      </c>
      <c r="L101" s="388">
        <f t="shared" si="2"/>
        <v>193.81500193815</v>
      </c>
    </row>
    <row r="102" spans="2:12" s="203" customFormat="1" ht="12.9" customHeight="1" x14ac:dyDescent="0.3">
      <c r="B102" s="204"/>
      <c r="C102" s="205"/>
      <c r="E102" s="206" t="str">
        <f xml:space="preserve"> 'General Inputs'!E$333</f>
        <v>Estonia</v>
      </c>
      <c r="F102" s="206" t="str">
        <f xml:space="preserve"> 'General Inputs'!F$333</f>
        <v>ee</v>
      </c>
      <c r="G102" s="120" t="s">
        <v>646</v>
      </c>
      <c r="H102" s="120"/>
      <c r="J102" s="203">
        <f t="shared" si="0"/>
        <v>0</v>
      </c>
      <c r="K102" s="203">
        <f t="shared" si="1"/>
        <v>8.3950000839500003</v>
      </c>
      <c r="L102" s="388">
        <f t="shared" si="2"/>
        <v>0</v>
      </c>
    </row>
    <row r="103" spans="2:12" s="203" customFormat="1" ht="12.9" customHeight="1" x14ac:dyDescent="0.3">
      <c r="B103" s="204"/>
      <c r="C103" s="205"/>
      <c r="E103" s="206" t="str">
        <f xml:space="preserve"> 'General Inputs'!E$334</f>
        <v>Egypt</v>
      </c>
      <c r="F103" s="206" t="str">
        <f xml:space="preserve"> 'General Inputs'!F$334</f>
        <v>eg</v>
      </c>
      <c r="G103" s="120" t="s">
        <v>646</v>
      </c>
      <c r="H103" s="120"/>
      <c r="J103" s="203">
        <f t="shared" si="0"/>
        <v>250.39000250390001</v>
      </c>
      <c r="K103" s="203">
        <f t="shared" si="1"/>
        <v>232.76339732513395</v>
      </c>
      <c r="L103" s="388">
        <f t="shared" si="2"/>
        <v>186.51500186515</v>
      </c>
    </row>
    <row r="104" spans="2:12" s="203" customFormat="1" ht="12.9" customHeight="1" x14ac:dyDescent="0.3">
      <c r="B104" s="204"/>
      <c r="C104" s="205"/>
      <c r="E104" s="206" t="str">
        <f xml:space="preserve"> 'General Inputs'!E$335</f>
        <v>Western Sahara</v>
      </c>
      <c r="F104" s="206" t="str">
        <f xml:space="preserve"> 'General Inputs'!F$335</f>
        <v>eh</v>
      </c>
      <c r="G104" s="120" t="s">
        <v>646</v>
      </c>
      <c r="H104" s="120"/>
      <c r="J104" s="203">
        <f t="shared" ref="J104:J167" si="3">IFERROR(INDEX($I$345:$I$393,MATCH(F104,$F$345:$F$393,0)),0)</f>
        <v>0</v>
      </c>
      <c r="K104" s="203">
        <f t="shared" ref="K104:K167" si="4">IFERROR(INDEX($I$518:$I$633,MATCH(F104,$F$518:$F$633,0)),0)</f>
        <v>0</v>
      </c>
      <c r="L104" s="388">
        <f t="shared" ref="L104:L167" si="5">IFERROR(INDEX($I$693:$I$743,MATCH(F104,$F$693:$F$743,0)),0)</f>
        <v>0</v>
      </c>
    </row>
    <row r="105" spans="2:12" s="203" customFormat="1" ht="12.9" customHeight="1" x14ac:dyDescent="0.3">
      <c r="B105" s="204"/>
      <c r="C105" s="205"/>
      <c r="E105" s="206" t="str">
        <f xml:space="preserve"> 'General Inputs'!E$336</f>
        <v>Eritrea</v>
      </c>
      <c r="F105" s="206" t="str">
        <f xml:space="preserve"> 'General Inputs'!F$336</f>
        <v>er</v>
      </c>
      <c r="G105" s="120" t="s">
        <v>646</v>
      </c>
      <c r="H105" s="120"/>
      <c r="J105" s="203">
        <f t="shared" si="3"/>
        <v>0</v>
      </c>
      <c r="K105" s="203">
        <f t="shared" si="4"/>
        <v>0</v>
      </c>
      <c r="L105" s="388">
        <f t="shared" si="5"/>
        <v>0</v>
      </c>
    </row>
    <row r="106" spans="2:12" s="203" customFormat="1" ht="12.9" customHeight="1" x14ac:dyDescent="0.3">
      <c r="B106" s="204"/>
      <c r="C106" s="205"/>
      <c r="E106" s="206" t="str">
        <f xml:space="preserve"> 'General Inputs'!E$337</f>
        <v>Spain</v>
      </c>
      <c r="F106" s="206" t="str">
        <f xml:space="preserve"> 'General Inputs'!F$337</f>
        <v>es</v>
      </c>
      <c r="G106" s="120" t="s">
        <v>646</v>
      </c>
      <c r="H106" s="120"/>
      <c r="J106" s="203">
        <f t="shared" si="3"/>
        <v>0</v>
      </c>
      <c r="K106" s="203">
        <f t="shared" si="4"/>
        <v>30.420935305209355</v>
      </c>
      <c r="L106" s="388">
        <f t="shared" si="5"/>
        <v>0</v>
      </c>
    </row>
    <row r="107" spans="2:12" s="203" customFormat="1" ht="12.9" customHeight="1" x14ac:dyDescent="0.3">
      <c r="B107" s="204"/>
      <c r="C107" s="205"/>
      <c r="E107" s="206" t="str">
        <f xml:space="preserve"> 'General Inputs'!E$338</f>
        <v>Ethiopia</v>
      </c>
      <c r="F107" s="206" t="str">
        <f xml:space="preserve"> 'General Inputs'!F$338</f>
        <v>et</v>
      </c>
      <c r="G107" s="120" t="s">
        <v>646</v>
      </c>
      <c r="H107" s="120"/>
      <c r="J107" s="203">
        <f t="shared" si="3"/>
        <v>0</v>
      </c>
      <c r="K107" s="203">
        <f t="shared" si="4"/>
        <v>0</v>
      </c>
      <c r="L107" s="388">
        <f t="shared" si="5"/>
        <v>0</v>
      </c>
    </row>
    <row r="108" spans="2:12" s="203" customFormat="1" ht="12.9" customHeight="1" x14ac:dyDescent="0.3">
      <c r="B108" s="204"/>
      <c r="C108" s="205"/>
      <c r="E108" s="206" t="str">
        <f xml:space="preserve"> 'General Inputs'!E$339</f>
        <v>Finland</v>
      </c>
      <c r="F108" s="206" t="str">
        <f xml:space="preserve"> 'General Inputs'!F$339</f>
        <v>fi</v>
      </c>
      <c r="G108" s="120" t="s">
        <v>646</v>
      </c>
      <c r="H108" s="120"/>
      <c r="J108" s="203">
        <f t="shared" si="3"/>
        <v>0</v>
      </c>
      <c r="K108" s="203">
        <f t="shared" si="4"/>
        <v>6.7342500673424999</v>
      </c>
      <c r="L108" s="388">
        <f t="shared" si="5"/>
        <v>0</v>
      </c>
    </row>
    <row r="109" spans="2:12" s="203" customFormat="1" ht="12.9" customHeight="1" x14ac:dyDescent="0.3">
      <c r="B109" s="204"/>
      <c r="C109" s="205"/>
      <c r="E109" s="206" t="str">
        <f xml:space="preserve"> 'General Inputs'!E$340</f>
        <v>Fiji</v>
      </c>
      <c r="F109" s="206" t="str">
        <f xml:space="preserve"> 'General Inputs'!F$340</f>
        <v>fj</v>
      </c>
      <c r="G109" s="120" t="s">
        <v>646</v>
      </c>
      <c r="H109" s="120"/>
      <c r="J109" s="203">
        <f t="shared" si="3"/>
        <v>0</v>
      </c>
      <c r="K109" s="203">
        <f t="shared" si="4"/>
        <v>0</v>
      </c>
      <c r="L109" s="388">
        <f t="shared" si="5"/>
        <v>0</v>
      </c>
    </row>
    <row r="110" spans="2:12" s="203" customFormat="1" ht="12.9" customHeight="1" x14ac:dyDescent="0.3">
      <c r="B110" s="204"/>
      <c r="C110" s="205"/>
      <c r="E110" s="206" t="str">
        <f xml:space="preserve"> 'General Inputs'!E$341</f>
        <v>Falkland Islands (Malvinas)</v>
      </c>
      <c r="F110" s="206" t="str">
        <f xml:space="preserve"> 'General Inputs'!F$341</f>
        <v>fk</v>
      </c>
      <c r="G110" s="120" t="s">
        <v>646</v>
      </c>
      <c r="H110" s="120"/>
      <c r="J110" s="203">
        <f t="shared" si="3"/>
        <v>0</v>
      </c>
      <c r="K110" s="203">
        <f t="shared" si="4"/>
        <v>0</v>
      </c>
      <c r="L110" s="388">
        <f t="shared" si="5"/>
        <v>0</v>
      </c>
    </row>
    <row r="111" spans="2:12" s="203" customFormat="1" ht="12.9" customHeight="1" x14ac:dyDescent="0.3">
      <c r="B111" s="204"/>
      <c r="C111" s="205"/>
      <c r="E111" s="206" t="str">
        <f xml:space="preserve"> 'General Inputs'!E$342</f>
        <v>Micronesia (Federated States of)</v>
      </c>
      <c r="F111" s="206" t="str">
        <f xml:space="preserve"> 'General Inputs'!F$342</f>
        <v>fm</v>
      </c>
      <c r="G111" s="120" t="s">
        <v>646</v>
      </c>
      <c r="H111" s="120"/>
      <c r="J111" s="203">
        <f t="shared" si="3"/>
        <v>0</v>
      </c>
      <c r="K111" s="203">
        <f t="shared" si="4"/>
        <v>0</v>
      </c>
      <c r="L111" s="388">
        <f t="shared" si="5"/>
        <v>0</v>
      </c>
    </row>
    <row r="112" spans="2:12" s="203" customFormat="1" ht="12.9" customHeight="1" x14ac:dyDescent="0.3">
      <c r="B112" s="204"/>
      <c r="C112" s="205"/>
      <c r="E112" s="206" t="str">
        <f xml:space="preserve"> 'General Inputs'!E$343</f>
        <v>Faroe Islands</v>
      </c>
      <c r="F112" s="206" t="str">
        <f xml:space="preserve"> 'General Inputs'!F$343</f>
        <v>fo</v>
      </c>
      <c r="G112" s="120" t="s">
        <v>646</v>
      </c>
      <c r="H112" s="120"/>
      <c r="J112" s="203">
        <f t="shared" si="3"/>
        <v>0</v>
      </c>
      <c r="K112" s="203">
        <f t="shared" si="4"/>
        <v>0</v>
      </c>
      <c r="L112" s="388">
        <f t="shared" si="5"/>
        <v>0</v>
      </c>
    </row>
    <row r="113" spans="2:12" s="203" customFormat="1" ht="12.9" customHeight="1" x14ac:dyDescent="0.3">
      <c r="B113" s="204"/>
      <c r="C113" s="205"/>
      <c r="E113" s="206" t="str">
        <f xml:space="preserve"> 'General Inputs'!E$344</f>
        <v>France</v>
      </c>
      <c r="F113" s="206" t="str">
        <f xml:space="preserve"> 'General Inputs'!F$344</f>
        <v>fr</v>
      </c>
      <c r="G113" s="120" t="s">
        <v>646</v>
      </c>
      <c r="H113" s="120"/>
      <c r="J113" s="203">
        <f t="shared" si="3"/>
        <v>0</v>
      </c>
      <c r="K113" s="203">
        <f t="shared" si="4"/>
        <v>0</v>
      </c>
      <c r="L113" s="388">
        <f t="shared" si="5"/>
        <v>5.1100000511000001</v>
      </c>
    </row>
    <row r="114" spans="2:12" s="203" customFormat="1" ht="12.9" customHeight="1" x14ac:dyDescent="0.3">
      <c r="B114" s="204"/>
      <c r="C114" s="205"/>
      <c r="E114" s="206" t="str">
        <f xml:space="preserve"> 'General Inputs'!E$345</f>
        <v>Gabon</v>
      </c>
      <c r="F114" s="206" t="str">
        <f xml:space="preserve"> 'General Inputs'!F$345</f>
        <v>ga</v>
      </c>
      <c r="G114" s="120" t="s">
        <v>646</v>
      </c>
      <c r="H114" s="120"/>
      <c r="J114" s="203">
        <f t="shared" si="3"/>
        <v>79.570000795699997</v>
      </c>
      <c r="K114" s="203">
        <f t="shared" si="4"/>
        <v>73.506920728569213</v>
      </c>
      <c r="L114" s="388">
        <f t="shared" si="5"/>
        <v>79.570000795699997</v>
      </c>
    </row>
    <row r="115" spans="2:12" s="203" customFormat="1" ht="12.9" customHeight="1" x14ac:dyDescent="0.3">
      <c r="B115" s="204"/>
      <c r="C115" s="205"/>
      <c r="E115" s="206" t="str">
        <f xml:space="preserve"> 'General Inputs'!E$346</f>
        <v>United Kingdom</v>
      </c>
      <c r="F115" s="206" t="str">
        <f xml:space="preserve"> 'General Inputs'!F$346</f>
        <v>gb</v>
      </c>
      <c r="G115" s="120" t="s">
        <v>646</v>
      </c>
      <c r="H115" s="120"/>
      <c r="J115" s="203">
        <f t="shared" si="3"/>
        <v>408.07000408070002</v>
      </c>
      <c r="K115" s="203">
        <f t="shared" si="4"/>
        <v>434.24590926245907</v>
      </c>
      <c r="L115" s="388">
        <f t="shared" si="5"/>
        <v>367.55500367555004</v>
      </c>
    </row>
    <row r="116" spans="2:12" s="203" customFormat="1" ht="12.9" customHeight="1" x14ac:dyDescent="0.3">
      <c r="B116" s="204"/>
      <c r="C116" s="205"/>
      <c r="E116" s="206" t="str">
        <f xml:space="preserve"> 'General Inputs'!E$347</f>
        <v>Grenada</v>
      </c>
      <c r="F116" s="206" t="str">
        <f xml:space="preserve"> 'General Inputs'!F$347</f>
        <v>gd</v>
      </c>
      <c r="G116" s="120" t="s">
        <v>646</v>
      </c>
      <c r="H116" s="120"/>
      <c r="J116" s="203">
        <f t="shared" si="3"/>
        <v>0</v>
      </c>
      <c r="K116" s="203">
        <f t="shared" si="4"/>
        <v>0</v>
      </c>
      <c r="L116" s="388">
        <f t="shared" si="5"/>
        <v>0</v>
      </c>
    </row>
    <row r="117" spans="2:12" s="203" customFormat="1" ht="12.9" customHeight="1" x14ac:dyDescent="0.3">
      <c r="B117" s="204"/>
      <c r="C117" s="205"/>
      <c r="E117" s="206" t="str">
        <f xml:space="preserve"> 'General Inputs'!E$348</f>
        <v>Georgia</v>
      </c>
      <c r="F117" s="206" t="str">
        <f xml:space="preserve"> 'General Inputs'!F$348</f>
        <v>ge</v>
      </c>
      <c r="G117" s="120" t="s">
        <v>646</v>
      </c>
      <c r="H117" s="120"/>
      <c r="J117" s="203">
        <f t="shared" si="3"/>
        <v>0</v>
      </c>
      <c r="K117" s="203">
        <f t="shared" si="4"/>
        <v>0.14381000143810002</v>
      </c>
      <c r="L117" s="388">
        <f t="shared" si="5"/>
        <v>0</v>
      </c>
    </row>
    <row r="118" spans="2:12" s="203" customFormat="1" ht="12.9" customHeight="1" x14ac:dyDescent="0.3">
      <c r="B118" s="204"/>
      <c r="C118" s="205"/>
      <c r="E118" s="207" t="str">
        <f xml:space="preserve"> 'General Inputs'!E$349</f>
        <v>French Guiana</v>
      </c>
      <c r="F118" s="207" t="str">
        <f xml:space="preserve"> 'General Inputs'!F$349</f>
        <v>gf</v>
      </c>
      <c r="G118" s="120" t="s">
        <v>646</v>
      </c>
      <c r="H118" s="120"/>
      <c r="J118" s="203">
        <f t="shared" si="3"/>
        <v>0</v>
      </c>
      <c r="K118" s="203">
        <f t="shared" si="4"/>
        <v>0</v>
      </c>
      <c r="L118" s="388">
        <f t="shared" si="5"/>
        <v>0</v>
      </c>
    </row>
    <row r="119" spans="2:12" s="203" customFormat="1" ht="12.9" customHeight="1" x14ac:dyDescent="0.3">
      <c r="B119" s="204"/>
      <c r="C119" s="205"/>
      <c r="E119" s="206" t="str">
        <f xml:space="preserve"> 'General Inputs'!E$350</f>
        <v>Guernsey</v>
      </c>
      <c r="F119" s="206" t="str">
        <f xml:space="preserve"> 'General Inputs'!F$350</f>
        <v>gg</v>
      </c>
      <c r="G119" s="120" t="s">
        <v>646</v>
      </c>
      <c r="H119" s="120"/>
      <c r="J119" s="203">
        <f t="shared" si="3"/>
        <v>0</v>
      </c>
      <c r="K119" s="203">
        <f t="shared" si="4"/>
        <v>0</v>
      </c>
      <c r="L119" s="388">
        <f t="shared" si="5"/>
        <v>0</v>
      </c>
    </row>
    <row r="120" spans="2:12" s="203" customFormat="1" ht="12.9" customHeight="1" x14ac:dyDescent="0.3">
      <c r="B120" s="204"/>
      <c r="C120" s="205"/>
      <c r="E120" s="206" t="str">
        <f xml:space="preserve"> 'General Inputs'!E$351</f>
        <v>Ghana</v>
      </c>
      <c r="F120" s="206" t="str">
        <f xml:space="preserve"> 'General Inputs'!F$351</f>
        <v>gh</v>
      </c>
      <c r="G120" s="120" t="s">
        <v>646</v>
      </c>
      <c r="H120" s="120"/>
      <c r="J120" s="203">
        <f t="shared" si="3"/>
        <v>0</v>
      </c>
      <c r="K120" s="203">
        <f t="shared" si="4"/>
        <v>73.297845733478454</v>
      </c>
      <c r="L120" s="388">
        <f t="shared" si="5"/>
        <v>0</v>
      </c>
    </row>
    <row r="121" spans="2:12" s="203" customFormat="1" ht="12.9" customHeight="1" x14ac:dyDescent="0.3">
      <c r="B121" s="204"/>
      <c r="C121" s="205"/>
      <c r="E121" s="206" t="str">
        <f xml:space="preserve"> 'General Inputs'!E$352</f>
        <v>Gibraltar</v>
      </c>
      <c r="F121" s="206" t="str">
        <f xml:space="preserve"> 'General Inputs'!F$352</f>
        <v>gi</v>
      </c>
      <c r="G121" s="120" t="s">
        <v>646</v>
      </c>
      <c r="H121" s="120"/>
      <c r="J121" s="203">
        <f t="shared" si="3"/>
        <v>0</v>
      </c>
      <c r="K121" s="203">
        <f t="shared" si="4"/>
        <v>0</v>
      </c>
      <c r="L121" s="388">
        <f t="shared" si="5"/>
        <v>0</v>
      </c>
    </row>
    <row r="122" spans="2:12" s="203" customFormat="1" ht="12.9" customHeight="1" x14ac:dyDescent="0.3">
      <c r="B122" s="204"/>
      <c r="C122" s="205"/>
      <c r="E122" s="206" t="str">
        <f xml:space="preserve"> 'General Inputs'!E$353</f>
        <v>Greenland</v>
      </c>
      <c r="F122" s="206" t="str">
        <f xml:space="preserve"> 'General Inputs'!F$353</f>
        <v>gl</v>
      </c>
      <c r="G122" s="120" t="s">
        <v>646</v>
      </c>
      <c r="H122" s="120"/>
      <c r="J122" s="203">
        <f t="shared" si="3"/>
        <v>0</v>
      </c>
      <c r="K122" s="203">
        <f t="shared" si="4"/>
        <v>0</v>
      </c>
      <c r="L122" s="388">
        <f t="shared" si="5"/>
        <v>0</v>
      </c>
    </row>
    <row r="123" spans="2:12" s="203" customFormat="1" ht="12.9" customHeight="1" x14ac:dyDescent="0.3">
      <c r="B123" s="204"/>
      <c r="C123" s="205"/>
      <c r="E123" s="206" t="str">
        <f xml:space="preserve"> 'General Inputs'!E$354</f>
        <v>Gambia</v>
      </c>
      <c r="F123" s="206" t="str">
        <f xml:space="preserve"> 'General Inputs'!F$354</f>
        <v>gm</v>
      </c>
      <c r="G123" s="120" t="s">
        <v>646</v>
      </c>
      <c r="H123" s="120"/>
      <c r="J123" s="203">
        <f t="shared" si="3"/>
        <v>0</v>
      </c>
      <c r="K123" s="203">
        <f t="shared" si="4"/>
        <v>0</v>
      </c>
      <c r="L123" s="388">
        <f t="shared" si="5"/>
        <v>0</v>
      </c>
    </row>
    <row r="124" spans="2:12" s="203" customFormat="1" ht="12.9" customHeight="1" x14ac:dyDescent="0.3">
      <c r="B124" s="204"/>
      <c r="C124" s="205"/>
      <c r="E124" s="206" t="str">
        <f xml:space="preserve"> 'General Inputs'!E$355</f>
        <v>Guinea</v>
      </c>
      <c r="F124" s="206" t="str">
        <f xml:space="preserve"> 'General Inputs'!F$355</f>
        <v>gn</v>
      </c>
      <c r="G124" s="120" t="s">
        <v>646</v>
      </c>
      <c r="H124" s="120"/>
      <c r="J124" s="203">
        <f t="shared" si="3"/>
        <v>0</v>
      </c>
      <c r="K124" s="203">
        <f t="shared" si="4"/>
        <v>0</v>
      </c>
      <c r="L124" s="388">
        <f t="shared" si="5"/>
        <v>0</v>
      </c>
    </row>
    <row r="125" spans="2:12" s="203" customFormat="1" ht="12.9" customHeight="1" x14ac:dyDescent="0.3">
      <c r="B125" s="204"/>
      <c r="C125" s="205"/>
      <c r="E125" s="206" t="str">
        <f xml:space="preserve"> 'General Inputs'!E$356</f>
        <v>Guadeloupe</v>
      </c>
      <c r="F125" s="206" t="str">
        <f xml:space="preserve"> 'General Inputs'!F$356</f>
        <v>gp</v>
      </c>
      <c r="G125" s="120" t="s">
        <v>646</v>
      </c>
      <c r="H125" s="120"/>
      <c r="J125" s="203">
        <f t="shared" si="3"/>
        <v>0</v>
      </c>
      <c r="K125" s="203">
        <f t="shared" si="4"/>
        <v>0</v>
      </c>
      <c r="L125" s="388">
        <f t="shared" si="5"/>
        <v>0</v>
      </c>
    </row>
    <row r="126" spans="2:12" s="203" customFormat="1" ht="12.9" customHeight="1" x14ac:dyDescent="0.3">
      <c r="B126" s="204"/>
      <c r="C126" s="205"/>
      <c r="E126" s="206" t="str">
        <f xml:space="preserve"> 'General Inputs'!E$357</f>
        <v>Equatorial Guinea</v>
      </c>
      <c r="F126" s="206" t="str">
        <f xml:space="preserve"> 'General Inputs'!F$357</f>
        <v>gq</v>
      </c>
      <c r="G126" s="120" t="s">
        <v>646</v>
      </c>
      <c r="H126" s="120"/>
      <c r="J126" s="203">
        <f t="shared" si="3"/>
        <v>65.700000657000004</v>
      </c>
      <c r="K126" s="203">
        <f t="shared" si="4"/>
        <v>60.870000613200006</v>
      </c>
      <c r="L126" s="388">
        <f t="shared" si="5"/>
        <v>40.150000401500002</v>
      </c>
    </row>
    <row r="127" spans="2:12" s="203" customFormat="1" ht="12.9" customHeight="1" x14ac:dyDescent="0.3">
      <c r="B127" s="204"/>
      <c r="C127" s="205"/>
      <c r="E127" s="206" t="str">
        <f xml:space="preserve"> 'General Inputs'!E$358</f>
        <v>Greece</v>
      </c>
      <c r="F127" s="206" t="str">
        <f xml:space="preserve"> 'General Inputs'!F$358</f>
        <v>gr</v>
      </c>
      <c r="G127" s="120" t="s">
        <v>646</v>
      </c>
      <c r="H127" s="120"/>
      <c r="J127" s="203">
        <f t="shared" si="3"/>
        <v>0</v>
      </c>
      <c r="K127" s="203">
        <f t="shared" si="4"/>
        <v>6.6702650666526502</v>
      </c>
      <c r="L127" s="388">
        <f t="shared" si="5"/>
        <v>0</v>
      </c>
    </row>
    <row r="128" spans="2:12" s="203" customFormat="1" ht="12.9" customHeight="1" x14ac:dyDescent="0.3">
      <c r="B128" s="204"/>
      <c r="C128" s="205"/>
      <c r="E128" s="206" t="str">
        <f xml:space="preserve"> 'General Inputs'!E$359</f>
        <v>South Georgia and the South Sandwich Islands</v>
      </c>
      <c r="F128" s="206" t="str">
        <f xml:space="preserve"> 'General Inputs'!F$359</f>
        <v>gs</v>
      </c>
      <c r="G128" s="120" t="s">
        <v>646</v>
      </c>
      <c r="H128" s="120"/>
      <c r="J128" s="203">
        <f t="shared" si="3"/>
        <v>0</v>
      </c>
      <c r="K128" s="203">
        <f t="shared" si="4"/>
        <v>0</v>
      </c>
      <c r="L128" s="388">
        <f t="shared" si="5"/>
        <v>0</v>
      </c>
    </row>
    <row r="129" spans="2:12" s="203" customFormat="1" ht="12.9" customHeight="1" x14ac:dyDescent="0.3">
      <c r="B129" s="204"/>
      <c r="C129" s="205"/>
      <c r="E129" s="206" t="str">
        <f xml:space="preserve"> 'General Inputs'!E$360</f>
        <v>Guatemala</v>
      </c>
      <c r="F129" s="206" t="str">
        <f xml:space="preserve"> 'General Inputs'!F$360</f>
        <v>gt</v>
      </c>
      <c r="G129" s="120" t="s">
        <v>646</v>
      </c>
      <c r="H129" s="120"/>
      <c r="J129" s="203">
        <f t="shared" si="3"/>
        <v>0</v>
      </c>
      <c r="K129" s="203">
        <f t="shared" si="4"/>
        <v>3.2269500322295004</v>
      </c>
      <c r="L129" s="388">
        <f t="shared" si="5"/>
        <v>0</v>
      </c>
    </row>
    <row r="130" spans="2:12" s="203" customFormat="1" ht="12.9" customHeight="1" x14ac:dyDescent="0.3">
      <c r="B130" s="204"/>
      <c r="C130" s="205"/>
      <c r="E130" s="206" t="str">
        <f xml:space="preserve"> 'General Inputs'!E$361</f>
        <v>Guam</v>
      </c>
      <c r="F130" s="206" t="str">
        <f xml:space="preserve"> 'General Inputs'!F$361</f>
        <v>gu</v>
      </c>
      <c r="G130" s="120" t="s">
        <v>646</v>
      </c>
      <c r="H130" s="120"/>
      <c r="J130" s="203">
        <f t="shared" si="3"/>
        <v>0</v>
      </c>
      <c r="K130" s="203">
        <f t="shared" si="4"/>
        <v>0</v>
      </c>
      <c r="L130" s="388">
        <f t="shared" si="5"/>
        <v>0</v>
      </c>
    </row>
    <row r="131" spans="2:12" s="203" customFormat="1" ht="12.9" customHeight="1" x14ac:dyDescent="0.3">
      <c r="B131" s="204"/>
      <c r="C131" s="205"/>
      <c r="E131" s="206" t="str">
        <f xml:space="preserve"> 'General Inputs'!E$362</f>
        <v>Guinea-Bissau</v>
      </c>
      <c r="F131" s="206" t="str">
        <f xml:space="preserve"> 'General Inputs'!F$362</f>
        <v>gw</v>
      </c>
      <c r="G131" s="120" t="s">
        <v>646</v>
      </c>
      <c r="H131" s="120"/>
      <c r="J131" s="203">
        <f t="shared" si="3"/>
        <v>0</v>
      </c>
      <c r="K131" s="203">
        <f t="shared" si="4"/>
        <v>0</v>
      </c>
      <c r="L131" s="388">
        <f t="shared" si="5"/>
        <v>0</v>
      </c>
    </row>
    <row r="132" spans="2:12" s="203" customFormat="1" ht="12.9" customHeight="1" x14ac:dyDescent="0.3">
      <c r="B132" s="204"/>
      <c r="C132" s="205"/>
      <c r="E132" s="206" t="str">
        <f xml:space="preserve"> 'General Inputs'!E$363</f>
        <v>Guyana</v>
      </c>
      <c r="F132" s="206" t="str">
        <f xml:space="preserve"> 'General Inputs'!F$363</f>
        <v>gy</v>
      </c>
      <c r="G132" s="120" t="s">
        <v>646</v>
      </c>
      <c r="H132" s="120"/>
      <c r="J132" s="203">
        <f t="shared" si="3"/>
        <v>0</v>
      </c>
      <c r="K132" s="203">
        <f t="shared" si="4"/>
        <v>1.004400010074</v>
      </c>
      <c r="L132" s="388">
        <f t="shared" si="5"/>
        <v>0</v>
      </c>
    </row>
    <row r="133" spans="2:12" s="203" customFormat="1" ht="12.9" customHeight="1" x14ac:dyDescent="0.3">
      <c r="B133" s="204"/>
      <c r="C133" s="205"/>
      <c r="E133" s="206" t="str">
        <f xml:space="preserve"> 'General Inputs'!E$364</f>
        <v>Hong Kong</v>
      </c>
      <c r="F133" s="206" t="str">
        <f xml:space="preserve"> 'General Inputs'!F$364</f>
        <v>hk</v>
      </c>
      <c r="G133" s="120" t="s">
        <v>646</v>
      </c>
      <c r="H133" s="120"/>
      <c r="J133" s="203">
        <f t="shared" si="3"/>
        <v>0</v>
      </c>
      <c r="K133" s="203">
        <f t="shared" si="4"/>
        <v>0</v>
      </c>
      <c r="L133" s="388">
        <f t="shared" si="5"/>
        <v>0</v>
      </c>
    </row>
    <row r="134" spans="2:12" s="203" customFormat="1" ht="12.9" customHeight="1" x14ac:dyDescent="0.3">
      <c r="B134" s="204"/>
      <c r="C134" s="205"/>
      <c r="E134" s="206" t="str">
        <f xml:space="preserve"> 'General Inputs'!E$365</f>
        <v>Heard Island and McDonald Islands</v>
      </c>
      <c r="F134" s="206" t="str">
        <f xml:space="preserve"> 'General Inputs'!F$365</f>
        <v>hm</v>
      </c>
      <c r="G134" s="120" t="s">
        <v>646</v>
      </c>
      <c r="H134" s="120"/>
      <c r="J134" s="203">
        <f t="shared" si="3"/>
        <v>0</v>
      </c>
      <c r="K134" s="203">
        <f t="shared" si="4"/>
        <v>0</v>
      </c>
      <c r="L134" s="388">
        <f t="shared" si="5"/>
        <v>0</v>
      </c>
    </row>
    <row r="135" spans="2:12" s="203" customFormat="1" ht="12.9" customHeight="1" x14ac:dyDescent="0.3">
      <c r="B135" s="204"/>
      <c r="C135" s="205"/>
      <c r="E135" s="206" t="str">
        <f xml:space="preserve"> 'General Inputs'!E$366</f>
        <v>Honduras</v>
      </c>
      <c r="F135" s="206" t="str">
        <f xml:space="preserve"> 'General Inputs'!F$366</f>
        <v>hn</v>
      </c>
      <c r="G135" s="120" t="s">
        <v>646</v>
      </c>
      <c r="H135" s="120"/>
      <c r="J135" s="203">
        <f t="shared" si="3"/>
        <v>0</v>
      </c>
      <c r="K135" s="203">
        <f t="shared" si="4"/>
        <v>0</v>
      </c>
      <c r="L135" s="388">
        <f t="shared" si="5"/>
        <v>0</v>
      </c>
    </row>
    <row r="136" spans="2:12" s="203" customFormat="1" ht="12.9" customHeight="1" x14ac:dyDescent="0.3">
      <c r="B136" s="204"/>
      <c r="C136" s="205"/>
      <c r="E136" s="206" t="str">
        <f xml:space="preserve"> 'General Inputs'!E$367</f>
        <v>Croatia</v>
      </c>
      <c r="F136" s="206" t="str">
        <f xml:space="preserve"> 'General Inputs'!F$367</f>
        <v>hr</v>
      </c>
      <c r="G136" s="120" t="s">
        <v>646</v>
      </c>
      <c r="H136" s="120"/>
      <c r="J136" s="203">
        <f t="shared" si="3"/>
        <v>0</v>
      </c>
      <c r="K136" s="203">
        <f t="shared" si="4"/>
        <v>6.6958150669081506</v>
      </c>
      <c r="L136" s="388">
        <f t="shared" si="5"/>
        <v>0</v>
      </c>
    </row>
    <row r="137" spans="2:12" s="203" customFormat="1" ht="12.9" customHeight="1" x14ac:dyDescent="0.3">
      <c r="B137" s="204"/>
      <c r="C137" s="205"/>
      <c r="E137" s="206" t="str">
        <f xml:space="preserve"> 'General Inputs'!E$368</f>
        <v>Haiti</v>
      </c>
      <c r="F137" s="206" t="str">
        <f xml:space="preserve"> 'General Inputs'!F$368</f>
        <v>ht</v>
      </c>
      <c r="G137" s="120" t="s">
        <v>646</v>
      </c>
      <c r="H137" s="120"/>
      <c r="J137" s="203">
        <f t="shared" si="3"/>
        <v>0</v>
      </c>
      <c r="K137" s="203">
        <f t="shared" si="4"/>
        <v>0</v>
      </c>
      <c r="L137" s="388">
        <f t="shared" si="5"/>
        <v>0</v>
      </c>
    </row>
    <row r="138" spans="2:12" s="203" customFormat="1" ht="12.9" customHeight="1" x14ac:dyDescent="0.3">
      <c r="B138" s="204"/>
      <c r="C138" s="205"/>
      <c r="E138" s="206" t="str">
        <f xml:space="preserve"> 'General Inputs'!E$369</f>
        <v>Hungary</v>
      </c>
      <c r="F138" s="206" t="str">
        <f xml:space="preserve"> 'General Inputs'!F$369</f>
        <v>hu</v>
      </c>
      <c r="G138" s="120" t="s">
        <v>646</v>
      </c>
      <c r="H138" s="120"/>
      <c r="J138" s="203">
        <f t="shared" si="3"/>
        <v>0</v>
      </c>
      <c r="K138" s="203">
        <f t="shared" si="4"/>
        <v>14.77885514828855</v>
      </c>
      <c r="L138" s="388">
        <f t="shared" si="5"/>
        <v>0</v>
      </c>
    </row>
    <row r="139" spans="2:12" s="203" customFormat="1" ht="12.9" customHeight="1" x14ac:dyDescent="0.3">
      <c r="B139" s="204"/>
      <c r="C139" s="205"/>
      <c r="E139" s="206" t="str">
        <f xml:space="preserve"> 'General Inputs'!E$370</f>
        <v>Indonesia</v>
      </c>
      <c r="F139" s="206" t="str">
        <f xml:space="preserve"> 'General Inputs'!F$370</f>
        <v>id</v>
      </c>
      <c r="G139" s="120" t="s">
        <v>646</v>
      </c>
      <c r="H139" s="120"/>
      <c r="J139" s="203">
        <f t="shared" si="3"/>
        <v>285.06500285064999</v>
      </c>
      <c r="K139" s="203">
        <f t="shared" si="4"/>
        <v>335.98450337734499</v>
      </c>
      <c r="L139" s="388">
        <f t="shared" si="5"/>
        <v>241.26500241265001</v>
      </c>
    </row>
    <row r="140" spans="2:12" s="203" customFormat="1" ht="12.9" customHeight="1" x14ac:dyDescent="0.3">
      <c r="B140" s="204"/>
      <c r="C140" s="205"/>
      <c r="E140" s="206" t="str">
        <f xml:space="preserve"> 'General Inputs'!E$371</f>
        <v>Ireland</v>
      </c>
      <c r="F140" s="206" t="str">
        <f xml:space="preserve"> 'General Inputs'!F$371</f>
        <v>ie</v>
      </c>
      <c r="G140" s="120" t="s">
        <v>646</v>
      </c>
      <c r="H140" s="120"/>
      <c r="J140" s="203">
        <f t="shared" si="3"/>
        <v>0</v>
      </c>
      <c r="K140" s="203">
        <f t="shared" si="4"/>
        <v>0.29638000296380002</v>
      </c>
      <c r="L140" s="388">
        <f t="shared" si="5"/>
        <v>0</v>
      </c>
    </row>
    <row r="141" spans="2:12" s="203" customFormat="1" ht="12.9" customHeight="1" x14ac:dyDescent="0.3">
      <c r="B141" s="204"/>
      <c r="C141" s="205"/>
      <c r="E141" s="206" t="str">
        <f xml:space="preserve"> 'General Inputs'!E$372</f>
        <v>Israel</v>
      </c>
      <c r="F141" s="206" t="str">
        <f xml:space="preserve"> 'General Inputs'!F$372</f>
        <v>il</v>
      </c>
      <c r="G141" s="120" t="s">
        <v>646</v>
      </c>
      <c r="H141" s="120"/>
      <c r="J141" s="203">
        <f t="shared" si="3"/>
        <v>0</v>
      </c>
      <c r="K141" s="203">
        <f t="shared" si="4"/>
        <v>2.6900500269005003</v>
      </c>
      <c r="L141" s="388">
        <f t="shared" si="5"/>
        <v>0</v>
      </c>
    </row>
    <row r="142" spans="2:12" s="203" customFormat="1" ht="12.9" customHeight="1" x14ac:dyDescent="0.3">
      <c r="B142" s="204"/>
      <c r="C142" s="205"/>
      <c r="E142" s="206" t="str">
        <f xml:space="preserve"> 'General Inputs'!E$373</f>
        <v>Isle of Man</v>
      </c>
      <c r="F142" s="206" t="str">
        <f xml:space="preserve"> 'General Inputs'!F$373</f>
        <v>im</v>
      </c>
      <c r="G142" s="120" t="s">
        <v>646</v>
      </c>
      <c r="H142" s="120"/>
      <c r="J142" s="203">
        <f t="shared" si="3"/>
        <v>0</v>
      </c>
      <c r="K142" s="203">
        <f t="shared" si="4"/>
        <v>0</v>
      </c>
      <c r="L142" s="388">
        <f t="shared" si="5"/>
        <v>0</v>
      </c>
    </row>
    <row r="143" spans="2:12" s="203" customFormat="1" ht="12.9" customHeight="1" x14ac:dyDescent="0.3">
      <c r="B143" s="204"/>
      <c r="C143" s="205"/>
      <c r="E143" s="206" t="str">
        <f xml:space="preserve"> 'General Inputs'!E$374</f>
        <v>India</v>
      </c>
      <c r="F143" s="206" t="str">
        <f xml:space="preserve"> 'General Inputs'!F$374</f>
        <v>in</v>
      </c>
      <c r="G143" s="120" t="s">
        <v>646</v>
      </c>
      <c r="H143" s="120"/>
      <c r="J143" s="203">
        <f t="shared" si="3"/>
        <v>301.49000301490003</v>
      </c>
      <c r="K143" s="203">
        <f t="shared" si="4"/>
        <v>358.12800356678002</v>
      </c>
      <c r="L143" s="388">
        <f t="shared" si="5"/>
        <v>239.07500239075</v>
      </c>
    </row>
    <row r="144" spans="2:12" s="203" customFormat="1" ht="12.9" customHeight="1" x14ac:dyDescent="0.3">
      <c r="B144" s="204"/>
      <c r="C144" s="205"/>
      <c r="E144" s="206" t="str">
        <f xml:space="preserve"> 'General Inputs'!E$375</f>
        <v>British Indian Ocean Territory</v>
      </c>
      <c r="F144" s="206" t="str">
        <f xml:space="preserve"> 'General Inputs'!F$375</f>
        <v>io</v>
      </c>
      <c r="G144" s="120" t="s">
        <v>646</v>
      </c>
      <c r="H144" s="120"/>
      <c r="J144" s="203">
        <f t="shared" si="3"/>
        <v>0</v>
      </c>
      <c r="K144" s="203">
        <f t="shared" si="4"/>
        <v>0</v>
      </c>
      <c r="L144" s="388">
        <f t="shared" si="5"/>
        <v>0</v>
      </c>
    </row>
    <row r="145" spans="2:12" s="203" customFormat="1" ht="12.9" customHeight="1" x14ac:dyDescent="0.3">
      <c r="B145" s="204"/>
      <c r="C145" s="205"/>
      <c r="E145" s="206" t="str">
        <f xml:space="preserve"> 'General Inputs'!E$376</f>
        <v>Iraq</v>
      </c>
      <c r="F145" s="206" t="str">
        <f xml:space="preserve"> 'General Inputs'!F$376</f>
        <v>iq</v>
      </c>
      <c r="G145" s="120" t="s">
        <v>646</v>
      </c>
      <c r="H145" s="120"/>
      <c r="J145" s="203">
        <f t="shared" si="3"/>
        <v>1744.3350174433501</v>
      </c>
      <c r="K145" s="203">
        <f t="shared" si="4"/>
        <v>1751.4111173891113</v>
      </c>
      <c r="L145" s="388">
        <f t="shared" si="5"/>
        <v>1670.2400167024</v>
      </c>
    </row>
    <row r="146" spans="2:12" s="203" customFormat="1" ht="12.9" customHeight="1" x14ac:dyDescent="0.3">
      <c r="B146" s="204"/>
      <c r="C146" s="205"/>
      <c r="E146" s="206" t="str">
        <f xml:space="preserve"> 'General Inputs'!E$377</f>
        <v>Iran</v>
      </c>
      <c r="F146" s="206" t="str">
        <f xml:space="preserve"> 'General Inputs'!F$377</f>
        <v>ir</v>
      </c>
      <c r="G146" s="120" t="s">
        <v>646</v>
      </c>
      <c r="H146" s="120"/>
      <c r="J146" s="203">
        <f t="shared" si="3"/>
        <v>1290.2750129027499</v>
      </c>
      <c r="K146" s="203">
        <f t="shared" si="4"/>
        <v>1167.3681915636819</v>
      </c>
      <c r="L146" s="388">
        <f t="shared" si="5"/>
        <v>859.94000859940002</v>
      </c>
    </row>
    <row r="147" spans="2:12" s="203" customFormat="1" ht="12.9" customHeight="1" x14ac:dyDescent="0.3">
      <c r="B147" s="204"/>
      <c r="C147" s="205"/>
      <c r="E147" s="206" t="str">
        <f xml:space="preserve"> 'General Inputs'!E$378</f>
        <v>Iceland</v>
      </c>
      <c r="F147" s="206" t="str">
        <f xml:space="preserve"> 'General Inputs'!F$378</f>
        <v>is</v>
      </c>
      <c r="G147" s="120" t="s">
        <v>646</v>
      </c>
      <c r="H147" s="120"/>
      <c r="J147" s="203">
        <f t="shared" si="3"/>
        <v>0</v>
      </c>
      <c r="K147" s="203">
        <f t="shared" si="4"/>
        <v>0</v>
      </c>
      <c r="L147" s="388">
        <f t="shared" si="5"/>
        <v>0</v>
      </c>
    </row>
    <row r="148" spans="2:12" s="203" customFormat="1" ht="12.9" customHeight="1" x14ac:dyDescent="0.3">
      <c r="B148" s="204"/>
      <c r="C148" s="205"/>
      <c r="E148" s="206" t="str">
        <f xml:space="preserve"> 'General Inputs'!E$379</f>
        <v>Italy</v>
      </c>
      <c r="F148" s="206" t="str">
        <f xml:space="preserve"> 'General Inputs'!F$379</f>
        <v>it</v>
      </c>
      <c r="G148" s="120" t="s">
        <v>646</v>
      </c>
      <c r="H148" s="120"/>
      <c r="J148" s="203">
        <f t="shared" si="3"/>
        <v>32.485000324849999</v>
      </c>
      <c r="K148" s="203">
        <f t="shared" si="4"/>
        <v>56.533620551836201</v>
      </c>
      <c r="L148" s="388">
        <f t="shared" si="5"/>
        <v>28.470000284700003</v>
      </c>
    </row>
    <row r="149" spans="2:12" s="203" customFormat="1" ht="12.9" customHeight="1" x14ac:dyDescent="0.3">
      <c r="B149" s="204"/>
      <c r="C149" s="205"/>
      <c r="E149" s="206" t="str">
        <f xml:space="preserve"> 'General Inputs'!E$380</f>
        <v>Jersey</v>
      </c>
      <c r="F149" s="206" t="str">
        <f xml:space="preserve"> 'General Inputs'!F$380</f>
        <v>je</v>
      </c>
      <c r="G149" s="120" t="s">
        <v>646</v>
      </c>
      <c r="H149" s="120"/>
      <c r="J149" s="203">
        <f t="shared" si="3"/>
        <v>0</v>
      </c>
      <c r="K149" s="203">
        <f t="shared" si="4"/>
        <v>0</v>
      </c>
      <c r="L149" s="388">
        <f t="shared" si="5"/>
        <v>0</v>
      </c>
    </row>
    <row r="150" spans="2:12" s="203" customFormat="1" ht="12.9" customHeight="1" x14ac:dyDescent="0.3">
      <c r="B150" s="204"/>
      <c r="C150" s="205"/>
      <c r="E150" s="206" t="str">
        <f xml:space="preserve"> 'General Inputs'!E$381</f>
        <v>Jamaica</v>
      </c>
      <c r="F150" s="206" t="str">
        <f xml:space="preserve"> 'General Inputs'!F$381</f>
        <v>jm</v>
      </c>
      <c r="G150" s="120" t="s">
        <v>646</v>
      </c>
      <c r="H150" s="120"/>
      <c r="J150" s="203">
        <f t="shared" si="3"/>
        <v>0</v>
      </c>
      <c r="K150" s="203">
        <f t="shared" si="4"/>
        <v>-0.33616500336165001</v>
      </c>
      <c r="L150" s="388">
        <f t="shared" si="5"/>
        <v>0</v>
      </c>
    </row>
    <row r="151" spans="2:12" s="203" customFormat="1" ht="12.9" customHeight="1" x14ac:dyDescent="0.3">
      <c r="B151" s="204"/>
      <c r="C151" s="205"/>
      <c r="E151" s="206" t="str">
        <f xml:space="preserve"> 'General Inputs'!E$382</f>
        <v>Jordan</v>
      </c>
      <c r="F151" s="206" t="str">
        <f xml:space="preserve"> 'General Inputs'!F$382</f>
        <v>jo</v>
      </c>
      <c r="G151" s="120" t="s">
        <v>646</v>
      </c>
      <c r="H151" s="120"/>
      <c r="J151" s="203">
        <f t="shared" si="3"/>
        <v>0</v>
      </c>
      <c r="K151" s="203">
        <f t="shared" si="4"/>
        <v>0.14709500147095</v>
      </c>
      <c r="L151" s="388">
        <f t="shared" si="5"/>
        <v>0</v>
      </c>
    </row>
    <row r="152" spans="2:12" s="203" customFormat="1" ht="12.9" customHeight="1" x14ac:dyDescent="0.3">
      <c r="B152" s="204"/>
      <c r="C152" s="205"/>
      <c r="E152" s="206" t="str">
        <f xml:space="preserve"> 'General Inputs'!E$383</f>
        <v>Japan</v>
      </c>
      <c r="F152" s="206" t="str">
        <f xml:space="preserve"> 'General Inputs'!F$383</f>
        <v>jp</v>
      </c>
      <c r="G152" s="120" t="s">
        <v>646</v>
      </c>
      <c r="H152" s="120"/>
      <c r="J152" s="203">
        <f t="shared" si="3"/>
        <v>0</v>
      </c>
      <c r="K152" s="203">
        <f t="shared" si="4"/>
        <v>44.999690443496903</v>
      </c>
      <c r="L152" s="388">
        <f t="shared" si="5"/>
        <v>0</v>
      </c>
    </row>
    <row r="153" spans="2:12" s="203" customFormat="1" ht="12.9" customHeight="1" x14ac:dyDescent="0.3">
      <c r="B153" s="204"/>
      <c r="C153" s="205"/>
      <c r="E153" s="206" t="str">
        <f xml:space="preserve"> 'General Inputs'!E$384</f>
        <v>Kenya</v>
      </c>
      <c r="F153" s="206" t="str">
        <f xml:space="preserve"> 'General Inputs'!F$384</f>
        <v>ke</v>
      </c>
      <c r="G153" s="120" t="s">
        <v>646</v>
      </c>
      <c r="H153" s="120"/>
      <c r="J153" s="203">
        <f t="shared" si="3"/>
        <v>0</v>
      </c>
      <c r="K153" s="203">
        <f t="shared" si="4"/>
        <v>-1.38700001387E-2</v>
      </c>
      <c r="L153" s="388">
        <f t="shared" si="5"/>
        <v>0</v>
      </c>
    </row>
    <row r="154" spans="2:12" s="203" customFormat="1" ht="12.9" customHeight="1" x14ac:dyDescent="0.3">
      <c r="B154" s="204"/>
      <c r="C154" s="205"/>
      <c r="E154" s="206" t="str">
        <f xml:space="preserve"> 'General Inputs'!E$385</f>
        <v>Kyrgyzstan</v>
      </c>
      <c r="F154" s="206" t="str">
        <f xml:space="preserve"> 'General Inputs'!F$385</f>
        <v>kg</v>
      </c>
      <c r="G154" s="120" t="s">
        <v>646</v>
      </c>
      <c r="H154" s="120"/>
      <c r="J154" s="203">
        <f t="shared" si="3"/>
        <v>0</v>
      </c>
      <c r="K154" s="203">
        <f t="shared" si="4"/>
        <v>0.35478000354779998</v>
      </c>
      <c r="L154" s="388">
        <f t="shared" si="5"/>
        <v>0</v>
      </c>
    </row>
    <row r="155" spans="2:12" s="203" customFormat="1" ht="12.9" customHeight="1" x14ac:dyDescent="0.3">
      <c r="B155" s="204"/>
      <c r="C155" s="205"/>
      <c r="E155" s="206" t="str">
        <f xml:space="preserve"> 'General Inputs'!E$386</f>
        <v>Cambodia</v>
      </c>
      <c r="F155" s="206" t="str">
        <f xml:space="preserve"> 'General Inputs'!F$386</f>
        <v>kh</v>
      </c>
      <c r="G155" s="120" t="s">
        <v>646</v>
      </c>
      <c r="H155" s="120"/>
      <c r="J155" s="203">
        <f t="shared" si="3"/>
        <v>0</v>
      </c>
      <c r="K155" s="203">
        <f t="shared" si="4"/>
        <v>0</v>
      </c>
      <c r="L155" s="388">
        <f t="shared" si="5"/>
        <v>0</v>
      </c>
    </row>
    <row r="156" spans="2:12" s="203" customFormat="1" ht="12.9" customHeight="1" x14ac:dyDescent="0.3">
      <c r="B156" s="204"/>
      <c r="C156" s="205"/>
      <c r="E156" s="206" t="str">
        <f xml:space="preserve"> 'General Inputs'!E$387</f>
        <v>Kiribati</v>
      </c>
      <c r="F156" s="206" t="str">
        <f xml:space="preserve"> 'General Inputs'!F$387</f>
        <v>ki</v>
      </c>
      <c r="G156" s="120" t="s">
        <v>646</v>
      </c>
      <c r="H156" s="120"/>
      <c r="J156" s="203">
        <f t="shared" si="3"/>
        <v>0</v>
      </c>
      <c r="K156" s="203">
        <f t="shared" si="4"/>
        <v>0</v>
      </c>
      <c r="L156" s="388">
        <f t="shared" si="5"/>
        <v>0</v>
      </c>
    </row>
    <row r="157" spans="2:12" s="203" customFormat="1" ht="12.9" customHeight="1" x14ac:dyDescent="0.3">
      <c r="B157" s="204"/>
      <c r="C157" s="205"/>
      <c r="E157" s="206" t="str">
        <f xml:space="preserve"> 'General Inputs'!E$388</f>
        <v>Comoros</v>
      </c>
      <c r="F157" s="206" t="str">
        <f xml:space="preserve"> 'General Inputs'!F$388</f>
        <v>km</v>
      </c>
      <c r="G157" s="120" t="s">
        <v>646</v>
      </c>
      <c r="H157" s="120"/>
      <c r="J157" s="203">
        <f t="shared" si="3"/>
        <v>0</v>
      </c>
      <c r="K157" s="203">
        <f t="shared" si="4"/>
        <v>0</v>
      </c>
      <c r="L157" s="388">
        <f t="shared" si="5"/>
        <v>0</v>
      </c>
    </row>
    <row r="158" spans="2:12" s="203" customFormat="1" ht="12.9" customHeight="1" x14ac:dyDescent="0.3">
      <c r="B158" s="204"/>
      <c r="C158" s="205"/>
      <c r="E158" s="206" t="str">
        <f xml:space="preserve"> 'General Inputs'!E$389</f>
        <v>Saint Kitts and Nevis</v>
      </c>
      <c r="F158" s="206" t="str">
        <f xml:space="preserve"> 'General Inputs'!F$389</f>
        <v>kn</v>
      </c>
      <c r="G158" s="120" t="s">
        <v>646</v>
      </c>
      <c r="H158" s="120"/>
      <c r="J158" s="203">
        <f t="shared" si="3"/>
        <v>0</v>
      </c>
      <c r="K158" s="203">
        <f t="shared" si="4"/>
        <v>0</v>
      </c>
      <c r="L158" s="388">
        <f t="shared" si="5"/>
        <v>0</v>
      </c>
    </row>
    <row r="159" spans="2:12" s="203" customFormat="1" ht="12.9" customHeight="1" x14ac:dyDescent="0.3">
      <c r="B159" s="204"/>
      <c r="C159" s="205"/>
      <c r="E159" s="206" t="str">
        <f xml:space="preserve"> 'General Inputs'!E$390</f>
        <v>Korea (Democratic People's Republic of)</v>
      </c>
      <c r="F159" s="206" t="str">
        <f xml:space="preserve"> 'General Inputs'!F$390</f>
        <v>kp</v>
      </c>
      <c r="G159" s="120" t="s">
        <v>646</v>
      </c>
      <c r="H159" s="120"/>
      <c r="J159" s="203">
        <f t="shared" si="3"/>
        <v>0</v>
      </c>
      <c r="K159" s="203">
        <f t="shared" si="4"/>
        <v>5.0370000503700003E-2</v>
      </c>
      <c r="L159" s="388">
        <f t="shared" si="5"/>
        <v>0</v>
      </c>
    </row>
    <row r="160" spans="2:12" s="203" customFormat="1" ht="12.9" customHeight="1" x14ac:dyDescent="0.3">
      <c r="B160" s="204"/>
      <c r="C160" s="205"/>
      <c r="E160" s="206" t="str">
        <f xml:space="preserve"> 'General Inputs'!E$391</f>
        <v>Korea, Republic of</v>
      </c>
      <c r="F160" s="206" t="str">
        <f xml:space="preserve"> 'General Inputs'!F$391</f>
        <v>kr</v>
      </c>
      <c r="G160" s="120" t="s">
        <v>646</v>
      </c>
      <c r="H160" s="120"/>
      <c r="J160" s="203">
        <f t="shared" si="3"/>
        <v>0</v>
      </c>
      <c r="K160" s="203">
        <f t="shared" si="4"/>
        <v>41.286975412869751</v>
      </c>
      <c r="L160" s="388">
        <f t="shared" si="5"/>
        <v>0</v>
      </c>
    </row>
    <row r="161" spans="2:12" s="203" customFormat="1" ht="12.9" customHeight="1" x14ac:dyDescent="0.3">
      <c r="B161" s="204"/>
      <c r="C161" s="205"/>
      <c r="E161" s="206" t="str">
        <f xml:space="preserve"> 'General Inputs'!E$392</f>
        <v>Kuwait</v>
      </c>
      <c r="F161" s="206" t="str">
        <f xml:space="preserve"> 'General Inputs'!F$392</f>
        <v>kw</v>
      </c>
      <c r="G161" s="120" t="s">
        <v>646</v>
      </c>
      <c r="H161" s="120"/>
      <c r="J161" s="203">
        <f t="shared" si="3"/>
        <v>1093.5400109354</v>
      </c>
      <c r="K161" s="203">
        <f t="shared" si="4"/>
        <v>1075.2614458526145</v>
      </c>
      <c r="L161" s="388">
        <f t="shared" si="5"/>
        <v>977.47000977470009</v>
      </c>
    </row>
    <row r="162" spans="2:12" s="203" customFormat="1" ht="12.9" customHeight="1" x14ac:dyDescent="0.3">
      <c r="B162" s="204"/>
      <c r="C162" s="205"/>
      <c r="E162" s="206" t="str">
        <f xml:space="preserve"> 'General Inputs'!E$393</f>
        <v>Cayman Islands</v>
      </c>
      <c r="F162" s="206" t="str">
        <f xml:space="preserve"> 'General Inputs'!F$393</f>
        <v>ky</v>
      </c>
      <c r="G162" s="120" t="s">
        <v>646</v>
      </c>
      <c r="H162" s="120"/>
      <c r="J162" s="203">
        <f t="shared" si="3"/>
        <v>0</v>
      </c>
      <c r="K162" s="203">
        <f t="shared" si="4"/>
        <v>0</v>
      </c>
      <c r="L162" s="388">
        <f t="shared" si="5"/>
        <v>0</v>
      </c>
    </row>
    <row r="163" spans="2:12" s="203" customFormat="1" ht="12.9" customHeight="1" x14ac:dyDescent="0.3">
      <c r="B163" s="204"/>
      <c r="C163" s="205"/>
      <c r="E163" s="206" t="str">
        <f xml:space="preserve"> 'General Inputs'!E$394</f>
        <v>Kazakhstan</v>
      </c>
      <c r="F163" s="206" t="str">
        <f xml:space="preserve"> 'General Inputs'!F$394</f>
        <v>kz</v>
      </c>
      <c r="G163" s="120" t="s">
        <v>646</v>
      </c>
      <c r="H163" s="120"/>
      <c r="J163" s="203">
        <f t="shared" si="3"/>
        <v>704.81500704815005</v>
      </c>
      <c r="K163" s="203">
        <f t="shared" si="4"/>
        <v>717.69057234190564</v>
      </c>
      <c r="L163" s="388">
        <f t="shared" si="5"/>
        <v>565.75000565749997</v>
      </c>
    </row>
    <row r="164" spans="2:12" s="203" customFormat="1" ht="12.9" customHeight="1" x14ac:dyDescent="0.3">
      <c r="B164" s="204"/>
      <c r="C164" s="205"/>
      <c r="E164" s="206" t="str">
        <f xml:space="preserve"> 'General Inputs'!E$395</f>
        <v>Lao People's Democratic Republic</v>
      </c>
      <c r="F164" s="206" t="str">
        <f xml:space="preserve"> 'General Inputs'!F$395</f>
        <v>la</v>
      </c>
      <c r="G164" s="120" t="s">
        <v>646</v>
      </c>
      <c r="H164" s="120"/>
      <c r="J164" s="203">
        <f t="shared" si="3"/>
        <v>0</v>
      </c>
      <c r="K164" s="203">
        <f t="shared" si="4"/>
        <v>0</v>
      </c>
      <c r="L164" s="388">
        <f t="shared" si="5"/>
        <v>0</v>
      </c>
    </row>
    <row r="165" spans="2:12" s="203" customFormat="1" ht="12.9" customHeight="1" x14ac:dyDescent="0.3">
      <c r="B165" s="204"/>
      <c r="C165" s="205"/>
      <c r="E165" s="206" t="str">
        <f xml:space="preserve"> 'General Inputs'!E$396</f>
        <v>Lebanon</v>
      </c>
      <c r="F165" s="206" t="str">
        <f xml:space="preserve"> 'General Inputs'!F$396</f>
        <v>lb</v>
      </c>
      <c r="G165" s="120" t="s">
        <v>646</v>
      </c>
      <c r="H165" s="120"/>
      <c r="J165" s="203">
        <f t="shared" si="3"/>
        <v>0</v>
      </c>
      <c r="K165" s="203">
        <f t="shared" si="4"/>
        <v>0</v>
      </c>
      <c r="L165" s="388">
        <f t="shared" si="5"/>
        <v>0</v>
      </c>
    </row>
    <row r="166" spans="2:12" s="203" customFormat="1" ht="12.9" customHeight="1" x14ac:dyDescent="0.3">
      <c r="B166" s="204"/>
      <c r="C166" s="205"/>
      <c r="E166" s="206" t="str">
        <f xml:space="preserve"> 'General Inputs'!E$397</f>
        <v>Saint Lucia</v>
      </c>
      <c r="F166" s="206" t="str">
        <f xml:space="preserve"> 'General Inputs'!F$397</f>
        <v>lc</v>
      </c>
      <c r="G166" s="120" t="s">
        <v>646</v>
      </c>
      <c r="H166" s="120"/>
      <c r="J166" s="203">
        <f t="shared" si="3"/>
        <v>0</v>
      </c>
      <c r="K166" s="203">
        <f t="shared" si="4"/>
        <v>0</v>
      </c>
      <c r="L166" s="388">
        <f t="shared" si="5"/>
        <v>0</v>
      </c>
    </row>
    <row r="167" spans="2:12" s="203" customFormat="1" ht="12.9" customHeight="1" x14ac:dyDescent="0.3">
      <c r="B167" s="204"/>
      <c r="C167" s="205"/>
      <c r="E167" s="206" t="str">
        <f xml:space="preserve"> 'General Inputs'!E$398</f>
        <v>Liechtenstein</v>
      </c>
      <c r="F167" s="206" t="str">
        <f xml:space="preserve"> 'General Inputs'!F$398</f>
        <v>li</v>
      </c>
      <c r="G167" s="120" t="s">
        <v>646</v>
      </c>
      <c r="H167" s="120"/>
      <c r="J167" s="203">
        <f t="shared" si="3"/>
        <v>0</v>
      </c>
      <c r="K167" s="203">
        <f t="shared" si="4"/>
        <v>0</v>
      </c>
      <c r="L167" s="388">
        <f t="shared" si="5"/>
        <v>0</v>
      </c>
    </row>
    <row r="168" spans="2:12" s="203" customFormat="1" ht="12.9" customHeight="1" x14ac:dyDescent="0.3">
      <c r="B168" s="204"/>
      <c r="C168" s="205"/>
      <c r="E168" s="206" t="str">
        <f xml:space="preserve"> 'General Inputs'!E$399</f>
        <v>Sri Lanka</v>
      </c>
      <c r="F168" s="206" t="str">
        <f xml:space="preserve"> 'General Inputs'!F$399</f>
        <v>lk</v>
      </c>
      <c r="G168" s="120" t="s">
        <v>646</v>
      </c>
      <c r="H168" s="120"/>
      <c r="J168" s="203">
        <f t="shared" ref="J168:J231" si="6">IFERROR(INDEX($I$345:$I$393,MATCH(F168,$F$345:$F$393,0)),0)</f>
        <v>0</v>
      </c>
      <c r="K168" s="203">
        <f t="shared" ref="K168:K231" si="7">IFERROR(INDEX($I$518:$I$633,MATCH(F168,$F$518:$F$633,0)),0)</f>
        <v>0</v>
      </c>
      <c r="L168" s="388">
        <f t="shared" ref="L168:L231" si="8">IFERROR(INDEX($I$693:$I$743,MATCH(F168,$F$693:$F$743,0)),0)</f>
        <v>0</v>
      </c>
    </row>
    <row r="169" spans="2:12" s="203" customFormat="1" ht="12.9" customHeight="1" x14ac:dyDescent="0.3">
      <c r="B169" s="204"/>
      <c r="C169" s="205"/>
      <c r="E169" s="206" t="str">
        <f xml:space="preserve"> 'General Inputs'!E$400</f>
        <v>Liberia</v>
      </c>
      <c r="F169" s="206" t="str">
        <f xml:space="preserve"> 'General Inputs'!F$400</f>
        <v>lr</v>
      </c>
      <c r="G169" s="120" t="s">
        <v>646</v>
      </c>
      <c r="H169" s="120"/>
      <c r="J169" s="203">
        <f t="shared" si="6"/>
        <v>0</v>
      </c>
      <c r="K169" s="203">
        <f t="shared" si="7"/>
        <v>0</v>
      </c>
      <c r="L169" s="388">
        <f t="shared" si="8"/>
        <v>0</v>
      </c>
    </row>
    <row r="170" spans="2:12" s="203" customFormat="1" ht="12.9" customHeight="1" x14ac:dyDescent="0.3">
      <c r="B170" s="204"/>
      <c r="C170" s="205"/>
      <c r="E170" s="206" t="str">
        <f xml:space="preserve"> 'General Inputs'!E$401</f>
        <v>Lesotho</v>
      </c>
      <c r="F170" s="206" t="str">
        <f xml:space="preserve"> 'General Inputs'!F$401</f>
        <v>ls</v>
      </c>
      <c r="G170" s="120" t="s">
        <v>646</v>
      </c>
      <c r="H170" s="120"/>
      <c r="J170" s="203">
        <f t="shared" si="6"/>
        <v>0</v>
      </c>
      <c r="K170" s="203">
        <f t="shared" si="7"/>
        <v>0</v>
      </c>
      <c r="L170" s="388">
        <f t="shared" si="8"/>
        <v>0</v>
      </c>
    </row>
    <row r="171" spans="2:12" s="203" customFormat="1" ht="12.9" customHeight="1" x14ac:dyDescent="0.3">
      <c r="B171" s="204"/>
      <c r="C171" s="205"/>
      <c r="E171" s="206" t="str">
        <f xml:space="preserve"> 'General Inputs'!E$402</f>
        <v>Lithuania</v>
      </c>
      <c r="F171" s="206" t="str">
        <f xml:space="preserve"> 'General Inputs'!F$402</f>
        <v>lt</v>
      </c>
      <c r="G171" s="120" t="s">
        <v>646</v>
      </c>
      <c r="H171" s="120"/>
      <c r="J171" s="203">
        <f t="shared" si="6"/>
        <v>0</v>
      </c>
      <c r="K171" s="203">
        <f t="shared" si="7"/>
        <v>4.0934750409347505</v>
      </c>
      <c r="L171" s="388">
        <f t="shared" si="8"/>
        <v>0</v>
      </c>
    </row>
    <row r="172" spans="2:12" s="203" customFormat="1" ht="12.9" customHeight="1" x14ac:dyDescent="0.3">
      <c r="B172" s="204"/>
      <c r="C172" s="205"/>
      <c r="E172" s="206" t="str">
        <f xml:space="preserve"> 'General Inputs'!E$403</f>
        <v>Luxembourg</v>
      </c>
      <c r="F172" s="206" t="str">
        <f xml:space="preserve"> 'General Inputs'!F$403</f>
        <v>lu</v>
      </c>
      <c r="G172" s="120" t="s">
        <v>646</v>
      </c>
      <c r="H172" s="120"/>
      <c r="J172" s="203">
        <f t="shared" si="6"/>
        <v>0</v>
      </c>
      <c r="K172" s="203">
        <f t="shared" si="7"/>
        <v>0</v>
      </c>
      <c r="L172" s="388">
        <f t="shared" si="8"/>
        <v>0</v>
      </c>
    </row>
    <row r="173" spans="2:12" s="203" customFormat="1" ht="12.9" customHeight="1" x14ac:dyDescent="0.3">
      <c r="B173" s="204"/>
      <c r="C173" s="205"/>
      <c r="E173" s="206" t="str">
        <f xml:space="preserve"> 'General Inputs'!E$404</f>
        <v>Latvia</v>
      </c>
      <c r="F173" s="206" t="str">
        <f xml:space="preserve"> 'General Inputs'!F$404</f>
        <v>lv</v>
      </c>
      <c r="G173" s="120" t="s">
        <v>646</v>
      </c>
      <c r="H173" s="120"/>
      <c r="J173" s="203">
        <f t="shared" si="6"/>
        <v>0</v>
      </c>
      <c r="K173" s="203">
        <f t="shared" si="7"/>
        <v>0.58217500582174997</v>
      </c>
      <c r="L173" s="388">
        <f t="shared" si="8"/>
        <v>0</v>
      </c>
    </row>
    <row r="174" spans="2:12" s="203" customFormat="1" ht="12.9" customHeight="1" x14ac:dyDescent="0.3">
      <c r="B174" s="204"/>
      <c r="C174" s="205"/>
      <c r="E174" s="206" t="str">
        <f xml:space="preserve"> 'General Inputs'!E$405</f>
        <v>Libya</v>
      </c>
      <c r="F174" s="206" t="str">
        <f xml:space="preserve"> 'General Inputs'!F$405</f>
        <v>ly</v>
      </c>
      <c r="G174" s="120" t="s">
        <v>646</v>
      </c>
      <c r="H174" s="120"/>
      <c r="J174" s="203">
        <f t="shared" si="6"/>
        <v>447.85500447855003</v>
      </c>
      <c r="K174" s="203">
        <f t="shared" si="7"/>
        <v>435.2195193971952</v>
      </c>
      <c r="L174" s="388">
        <f t="shared" si="8"/>
        <v>400.40500400405</v>
      </c>
    </row>
    <row r="175" spans="2:12" s="203" customFormat="1" ht="12.9" customHeight="1" x14ac:dyDescent="0.3">
      <c r="B175" s="204"/>
      <c r="C175" s="205"/>
      <c r="E175" s="206" t="str">
        <f xml:space="preserve"> 'General Inputs'!E$406</f>
        <v>Morocco</v>
      </c>
      <c r="F175" s="206" t="str">
        <f xml:space="preserve"> 'General Inputs'!F$406</f>
        <v>ma</v>
      </c>
      <c r="G175" s="120" t="s">
        <v>646</v>
      </c>
      <c r="H175" s="120"/>
      <c r="J175" s="203">
        <f t="shared" si="6"/>
        <v>0</v>
      </c>
      <c r="K175" s="203">
        <f t="shared" si="7"/>
        <v>5.8400000584000002E-2</v>
      </c>
      <c r="L175" s="388">
        <f t="shared" si="8"/>
        <v>0</v>
      </c>
    </row>
    <row r="176" spans="2:12" s="203" customFormat="1" ht="12.9" customHeight="1" x14ac:dyDescent="0.3">
      <c r="B176" s="204"/>
      <c r="C176" s="205"/>
      <c r="E176" s="206" t="str">
        <f xml:space="preserve"> 'General Inputs'!E$407</f>
        <v>Monaco</v>
      </c>
      <c r="F176" s="206" t="str">
        <f xml:space="preserve"> 'General Inputs'!F$407</f>
        <v>mc</v>
      </c>
      <c r="G176" s="120" t="s">
        <v>646</v>
      </c>
      <c r="H176" s="120"/>
      <c r="J176" s="203">
        <f t="shared" si="6"/>
        <v>0</v>
      </c>
      <c r="K176" s="203">
        <f t="shared" si="7"/>
        <v>0</v>
      </c>
      <c r="L176" s="388">
        <f t="shared" si="8"/>
        <v>0</v>
      </c>
    </row>
    <row r="177" spans="2:12" s="203" customFormat="1" ht="12.9" customHeight="1" x14ac:dyDescent="0.3">
      <c r="B177" s="204"/>
      <c r="C177" s="205"/>
      <c r="E177" s="206" t="str">
        <f xml:space="preserve"> 'General Inputs'!E$408</f>
        <v>Moldova, Republic of</v>
      </c>
      <c r="F177" s="206" t="str">
        <f xml:space="preserve"> 'General Inputs'!F$408</f>
        <v>md</v>
      </c>
      <c r="G177" s="120" t="s">
        <v>646</v>
      </c>
      <c r="H177" s="120"/>
      <c r="J177" s="203">
        <f t="shared" si="6"/>
        <v>0</v>
      </c>
      <c r="K177" s="203">
        <f t="shared" si="7"/>
        <v>0</v>
      </c>
      <c r="L177" s="388">
        <f t="shared" si="8"/>
        <v>0</v>
      </c>
    </row>
    <row r="178" spans="2:12" s="203" customFormat="1" ht="12.9" customHeight="1" x14ac:dyDescent="0.3">
      <c r="B178" s="204"/>
      <c r="C178" s="205"/>
      <c r="E178" s="206" t="str">
        <f xml:space="preserve"> 'General Inputs'!E$409</f>
        <v>Montenegro</v>
      </c>
      <c r="F178" s="206" t="str">
        <f xml:space="preserve"> 'General Inputs'!F$409</f>
        <v>me</v>
      </c>
      <c r="G178" s="120" t="s">
        <v>646</v>
      </c>
      <c r="H178" s="120"/>
      <c r="J178" s="203">
        <f t="shared" si="6"/>
        <v>0</v>
      </c>
      <c r="K178" s="203">
        <f t="shared" si="7"/>
        <v>0</v>
      </c>
      <c r="L178" s="388">
        <f t="shared" si="8"/>
        <v>0</v>
      </c>
    </row>
    <row r="179" spans="2:12" s="203" customFormat="1" ht="12.9" customHeight="1" x14ac:dyDescent="0.3">
      <c r="B179" s="204"/>
      <c r="C179" s="205"/>
      <c r="E179" s="206" t="str">
        <f xml:space="preserve"> 'General Inputs'!E$410</f>
        <v>Saint Martin (French part)</v>
      </c>
      <c r="F179" s="206" t="str">
        <f xml:space="preserve"> 'General Inputs'!F$410</f>
        <v>mf</v>
      </c>
      <c r="G179" s="120" t="s">
        <v>646</v>
      </c>
      <c r="H179" s="120"/>
      <c r="J179" s="203">
        <f t="shared" si="6"/>
        <v>0</v>
      </c>
      <c r="K179" s="203">
        <f t="shared" si="7"/>
        <v>0</v>
      </c>
      <c r="L179" s="388">
        <f t="shared" si="8"/>
        <v>0</v>
      </c>
    </row>
    <row r="180" spans="2:12" s="203" customFormat="1" ht="12.9" customHeight="1" x14ac:dyDescent="0.3">
      <c r="B180" s="204"/>
      <c r="C180" s="205"/>
      <c r="E180" s="206" t="str">
        <f xml:space="preserve"> 'General Inputs'!E$411</f>
        <v>Madagascar</v>
      </c>
      <c r="F180" s="206" t="str">
        <f xml:space="preserve"> 'General Inputs'!F$411</f>
        <v>mg</v>
      </c>
      <c r="G180" s="120" t="s">
        <v>646</v>
      </c>
      <c r="H180" s="120"/>
      <c r="J180" s="203">
        <f t="shared" si="6"/>
        <v>0</v>
      </c>
      <c r="K180" s="203">
        <f t="shared" si="7"/>
        <v>0</v>
      </c>
      <c r="L180" s="388">
        <f t="shared" si="8"/>
        <v>0</v>
      </c>
    </row>
    <row r="181" spans="2:12" s="203" customFormat="1" ht="12.9" customHeight="1" x14ac:dyDescent="0.3">
      <c r="B181" s="204"/>
      <c r="C181" s="205"/>
      <c r="E181" s="206" t="str">
        <f xml:space="preserve"> 'General Inputs'!E$412</f>
        <v>Marshall Islands</v>
      </c>
      <c r="F181" s="206" t="str">
        <f xml:space="preserve"> 'General Inputs'!F$412</f>
        <v>mh</v>
      </c>
      <c r="G181" s="120" t="s">
        <v>646</v>
      </c>
      <c r="H181" s="120"/>
      <c r="J181" s="203">
        <f t="shared" si="6"/>
        <v>0</v>
      </c>
      <c r="K181" s="203">
        <f t="shared" si="7"/>
        <v>0</v>
      </c>
      <c r="L181" s="388">
        <f t="shared" si="8"/>
        <v>0</v>
      </c>
    </row>
    <row r="182" spans="2:12" s="203" customFormat="1" ht="12.9" customHeight="1" x14ac:dyDescent="0.3">
      <c r="B182" s="204"/>
      <c r="C182" s="205"/>
      <c r="E182" s="206" t="str">
        <f xml:space="preserve"> 'General Inputs'!E$413</f>
        <v>North Macedonia</v>
      </c>
      <c r="F182" s="206" t="str">
        <f xml:space="preserve"> 'General Inputs'!F$413</f>
        <v>mk</v>
      </c>
      <c r="G182" s="120" t="s">
        <v>646</v>
      </c>
      <c r="H182" s="120"/>
      <c r="J182" s="203">
        <f t="shared" si="6"/>
        <v>0</v>
      </c>
      <c r="K182" s="203">
        <f t="shared" si="7"/>
        <v>0</v>
      </c>
      <c r="L182" s="388">
        <f t="shared" si="8"/>
        <v>0</v>
      </c>
    </row>
    <row r="183" spans="2:12" s="203" customFormat="1" ht="12.9" customHeight="1" x14ac:dyDescent="0.3">
      <c r="B183" s="204"/>
      <c r="C183" s="205"/>
      <c r="E183" s="206" t="str">
        <f xml:space="preserve"> 'General Inputs'!E$414</f>
        <v>Mali</v>
      </c>
      <c r="F183" s="206" t="str">
        <f xml:space="preserve"> 'General Inputs'!F$414</f>
        <v>ml</v>
      </c>
      <c r="G183" s="120" t="s">
        <v>646</v>
      </c>
      <c r="H183" s="120"/>
      <c r="J183" s="203">
        <f t="shared" si="6"/>
        <v>0</v>
      </c>
      <c r="K183" s="203">
        <f t="shared" si="7"/>
        <v>0</v>
      </c>
      <c r="L183" s="388">
        <f t="shared" si="8"/>
        <v>0</v>
      </c>
    </row>
    <row r="184" spans="2:12" s="203" customFormat="1" ht="12.9" customHeight="1" x14ac:dyDescent="0.3">
      <c r="B184" s="204"/>
      <c r="C184" s="205"/>
      <c r="E184" s="206" t="str">
        <f xml:space="preserve"> 'General Inputs'!E$415</f>
        <v>Myanmar</v>
      </c>
      <c r="F184" s="206" t="str">
        <f xml:space="preserve"> 'General Inputs'!F$415</f>
        <v>mm</v>
      </c>
      <c r="G184" s="120" t="s">
        <v>646</v>
      </c>
      <c r="H184" s="120"/>
      <c r="J184" s="203">
        <f t="shared" si="6"/>
        <v>0</v>
      </c>
      <c r="K184" s="203">
        <f t="shared" si="7"/>
        <v>3.5164100351641001</v>
      </c>
      <c r="L184" s="388">
        <f t="shared" si="8"/>
        <v>0</v>
      </c>
    </row>
    <row r="185" spans="2:12" s="203" customFormat="1" ht="12.9" customHeight="1" x14ac:dyDescent="0.3">
      <c r="B185" s="204"/>
      <c r="C185" s="205"/>
      <c r="E185" s="206" t="str">
        <f xml:space="preserve"> 'General Inputs'!E$416</f>
        <v>Mongolia</v>
      </c>
      <c r="F185" s="206" t="str">
        <f xml:space="preserve"> 'General Inputs'!F$416</f>
        <v>mn</v>
      </c>
      <c r="G185" s="120" t="s">
        <v>646</v>
      </c>
      <c r="H185" s="120"/>
      <c r="J185" s="203">
        <f t="shared" si="6"/>
        <v>0</v>
      </c>
      <c r="K185" s="203">
        <f t="shared" si="7"/>
        <v>6.7510000671600006</v>
      </c>
      <c r="L185" s="388">
        <f t="shared" si="8"/>
        <v>0</v>
      </c>
    </row>
    <row r="186" spans="2:12" s="203" customFormat="1" ht="12.9" customHeight="1" x14ac:dyDescent="0.3">
      <c r="B186" s="204"/>
      <c r="C186" s="205"/>
      <c r="E186" s="206" t="str">
        <f xml:space="preserve"> 'General Inputs'!E$417</f>
        <v>Macao</v>
      </c>
      <c r="F186" s="206" t="str">
        <f xml:space="preserve"> 'General Inputs'!F$417</f>
        <v>mo</v>
      </c>
      <c r="G186" s="120" t="s">
        <v>646</v>
      </c>
      <c r="H186" s="120"/>
      <c r="J186" s="203">
        <f t="shared" si="6"/>
        <v>0</v>
      </c>
      <c r="K186" s="203">
        <f t="shared" si="7"/>
        <v>0</v>
      </c>
      <c r="L186" s="388">
        <f t="shared" si="8"/>
        <v>0</v>
      </c>
    </row>
    <row r="187" spans="2:12" s="203" customFormat="1" ht="12.9" customHeight="1" x14ac:dyDescent="0.3">
      <c r="B187" s="204"/>
      <c r="C187" s="205"/>
      <c r="E187" s="206" t="str">
        <f xml:space="preserve"> 'General Inputs'!E$418</f>
        <v>Northern Mariana Islands</v>
      </c>
      <c r="F187" s="206" t="str">
        <f xml:space="preserve"> 'General Inputs'!F$418</f>
        <v>mp</v>
      </c>
      <c r="G187" s="120" t="s">
        <v>646</v>
      </c>
      <c r="H187" s="120"/>
      <c r="J187" s="203">
        <f t="shared" si="6"/>
        <v>0</v>
      </c>
      <c r="K187" s="203">
        <f t="shared" si="7"/>
        <v>0</v>
      </c>
      <c r="L187" s="388">
        <f t="shared" si="8"/>
        <v>0</v>
      </c>
    </row>
    <row r="188" spans="2:12" s="203" customFormat="1" ht="12.9" customHeight="1" x14ac:dyDescent="0.3">
      <c r="B188" s="204"/>
      <c r="C188" s="205"/>
      <c r="E188" s="206" t="str">
        <f xml:space="preserve"> 'General Inputs'!E$419</f>
        <v>Martinique</v>
      </c>
      <c r="F188" s="206" t="str">
        <f xml:space="preserve"> 'General Inputs'!F$419</f>
        <v>mq</v>
      </c>
      <c r="G188" s="120" t="s">
        <v>646</v>
      </c>
      <c r="H188" s="120"/>
      <c r="J188" s="203">
        <f t="shared" si="6"/>
        <v>0</v>
      </c>
      <c r="K188" s="203">
        <f t="shared" si="7"/>
        <v>0</v>
      </c>
      <c r="L188" s="388">
        <f t="shared" si="8"/>
        <v>0</v>
      </c>
    </row>
    <row r="189" spans="2:12" s="203" customFormat="1" ht="12.9" customHeight="1" x14ac:dyDescent="0.3">
      <c r="B189" s="204"/>
      <c r="C189" s="205"/>
      <c r="E189" s="206" t="str">
        <f xml:space="preserve"> 'General Inputs'!E$420</f>
        <v>Mauritania</v>
      </c>
      <c r="F189" s="206" t="str">
        <f xml:space="preserve"> 'General Inputs'!F$420</f>
        <v>mr</v>
      </c>
      <c r="G189" s="120" t="s">
        <v>646</v>
      </c>
      <c r="H189" s="120"/>
      <c r="J189" s="203">
        <f t="shared" si="6"/>
        <v>0</v>
      </c>
      <c r="K189" s="203">
        <f t="shared" si="7"/>
        <v>0</v>
      </c>
      <c r="L189" s="388">
        <f t="shared" si="8"/>
        <v>0</v>
      </c>
    </row>
    <row r="190" spans="2:12" s="203" customFormat="1" ht="12.9" customHeight="1" x14ac:dyDescent="0.3">
      <c r="B190" s="204"/>
      <c r="C190" s="205"/>
      <c r="E190" s="206" t="str">
        <f xml:space="preserve"> 'General Inputs'!E$421</f>
        <v>Montserrat</v>
      </c>
      <c r="F190" s="206" t="str">
        <f xml:space="preserve"> 'General Inputs'!F$421</f>
        <v>ms</v>
      </c>
      <c r="G190" s="120" t="s">
        <v>646</v>
      </c>
      <c r="H190" s="120"/>
      <c r="J190" s="203">
        <f t="shared" si="6"/>
        <v>0</v>
      </c>
      <c r="K190" s="203">
        <f t="shared" si="7"/>
        <v>0</v>
      </c>
      <c r="L190" s="388">
        <f t="shared" si="8"/>
        <v>0</v>
      </c>
    </row>
    <row r="191" spans="2:12" s="203" customFormat="1" ht="12.9" customHeight="1" x14ac:dyDescent="0.3">
      <c r="B191" s="204"/>
      <c r="C191" s="205"/>
      <c r="E191" s="206" t="str">
        <f xml:space="preserve"> 'General Inputs'!E$422</f>
        <v>Malta</v>
      </c>
      <c r="F191" s="206" t="str">
        <f xml:space="preserve"> 'General Inputs'!F$422</f>
        <v>mt</v>
      </c>
      <c r="G191" s="120" t="s">
        <v>646</v>
      </c>
      <c r="H191" s="120"/>
      <c r="J191" s="203">
        <f t="shared" si="6"/>
        <v>0</v>
      </c>
      <c r="K191" s="203">
        <f t="shared" si="7"/>
        <v>0</v>
      </c>
      <c r="L191" s="388">
        <f t="shared" si="8"/>
        <v>0</v>
      </c>
    </row>
    <row r="192" spans="2:12" s="203" customFormat="1" ht="12.9" customHeight="1" x14ac:dyDescent="0.3">
      <c r="B192" s="204"/>
      <c r="C192" s="205"/>
      <c r="E192" s="206" t="str">
        <f xml:space="preserve"> 'General Inputs'!E$423</f>
        <v>Mauritius</v>
      </c>
      <c r="F192" s="206" t="str">
        <f xml:space="preserve"> 'General Inputs'!F$423</f>
        <v>mu</v>
      </c>
      <c r="G192" s="120" t="s">
        <v>646</v>
      </c>
      <c r="H192" s="120"/>
      <c r="J192" s="203">
        <f t="shared" si="6"/>
        <v>0</v>
      </c>
      <c r="K192" s="203">
        <f t="shared" si="7"/>
        <v>0</v>
      </c>
      <c r="L192" s="388">
        <f t="shared" si="8"/>
        <v>0</v>
      </c>
    </row>
    <row r="193" spans="2:12" s="203" customFormat="1" ht="12.9" customHeight="1" x14ac:dyDescent="0.3">
      <c r="B193" s="204"/>
      <c r="C193" s="205"/>
      <c r="E193" s="206" t="str">
        <f xml:space="preserve"> 'General Inputs'!E$424</f>
        <v>Maldives</v>
      </c>
      <c r="F193" s="206" t="str">
        <f xml:space="preserve"> 'General Inputs'!F$424</f>
        <v>mv</v>
      </c>
      <c r="G193" s="120" t="s">
        <v>646</v>
      </c>
      <c r="H193" s="120"/>
      <c r="J193" s="203">
        <f t="shared" si="6"/>
        <v>0</v>
      </c>
      <c r="K193" s="203">
        <f t="shared" si="7"/>
        <v>0</v>
      </c>
      <c r="L193" s="388">
        <f t="shared" si="8"/>
        <v>0</v>
      </c>
    </row>
    <row r="194" spans="2:12" s="203" customFormat="1" ht="12.9" customHeight="1" x14ac:dyDescent="0.3">
      <c r="B194" s="204"/>
      <c r="C194" s="205"/>
      <c r="E194" s="206" t="str">
        <f xml:space="preserve"> 'General Inputs'!E$425</f>
        <v>Malawi</v>
      </c>
      <c r="F194" s="206" t="str">
        <f xml:space="preserve"> 'General Inputs'!F$425</f>
        <v>mw</v>
      </c>
      <c r="G194" s="120" t="s">
        <v>646</v>
      </c>
      <c r="H194" s="120"/>
      <c r="J194" s="203">
        <f t="shared" si="6"/>
        <v>0</v>
      </c>
      <c r="K194" s="203">
        <f t="shared" si="7"/>
        <v>0</v>
      </c>
      <c r="L194" s="388">
        <f t="shared" si="8"/>
        <v>0</v>
      </c>
    </row>
    <row r="195" spans="2:12" s="203" customFormat="1" ht="12.9" customHeight="1" x14ac:dyDescent="0.3">
      <c r="B195" s="204"/>
      <c r="C195" s="205"/>
      <c r="E195" s="206" t="str">
        <f xml:space="preserve"> 'General Inputs'!E$426</f>
        <v>Mexico</v>
      </c>
      <c r="F195" s="206" t="str">
        <f xml:space="preserve"> 'General Inputs'!F$426</f>
        <v>mx</v>
      </c>
      <c r="G195" s="120" t="s">
        <v>646</v>
      </c>
      <c r="H195" s="120"/>
      <c r="J195" s="203">
        <f t="shared" si="6"/>
        <v>700.0700070007</v>
      </c>
      <c r="K195" s="203">
        <f t="shared" si="7"/>
        <v>701.21286216212854</v>
      </c>
      <c r="L195" s="388">
        <f t="shared" si="8"/>
        <v>612.47000612470003</v>
      </c>
    </row>
    <row r="196" spans="2:12" s="203" customFormat="1" ht="12.9" customHeight="1" x14ac:dyDescent="0.3">
      <c r="B196" s="204"/>
      <c r="C196" s="205"/>
      <c r="E196" s="206" t="str">
        <f xml:space="preserve"> 'General Inputs'!E$427</f>
        <v>Malaysia</v>
      </c>
      <c r="F196" s="206" t="str">
        <f xml:space="preserve"> 'General Inputs'!F$427</f>
        <v>my</v>
      </c>
      <c r="G196" s="120" t="s">
        <v>646</v>
      </c>
      <c r="H196" s="120"/>
      <c r="J196" s="203">
        <f t="shared" si="6"/>
        <v>237.61500237615002</v>
      </c>
      <c r="K196" s="203">
        <f t="shared" si="7"/>
        <v>258.86100259661004</v>
      </c>
      <c r="L196" s="388">
        <f t="shared" si="8"/>
        <v>222.28500222285001</v>
      </c>
    </row>
    <row r="197" spans="2:12" s="203" customFormat="1" ht="12.9" customHeight="1" x14ac:dyDescent="0.3">
      <c r="B197" s="204"/>
      <c r="C197" s="205"/>
      <c r="E197" s="206" t="str">
        <f xml:space="preserve"> 'General Inputs'!E$428</f>
        <v>Mozambique</v>
      </c>
      <c r="F197" s="206" t="str">
        <f xml:space="preserve"> 'General Inputs'!F$428</f>
        <v>mz</v>
      </c>
      <c r="G197" s="120" t="s">
        <v>646</v>
      </c>
      <c r="H197" s="120"/>
      <c r="J197" s="203">
        <f t="shared" si="6"/>
        <v>0</v>
      </c>
      <c r="K197" s="203">
        <f t="shared" si="7"/>
        <v>0</v>
      </c>
      <c r="L197" s="388">
        <f t="shared" si="8"/>
        <v>0</v>
      </c>
    </row>
    <row r="198" spans="2:12" s="203" customFormat="1" ht="12.9" customHeight="1" x14ac:dyDescent="0.3">
      <c r="B198" s="204"/>
      <c r="C198" s="205"/>
      <c r="E198" s="206" t="str">
        <f xml:space="preserve"> 'General Inputs'!E$429</f>
        <v>Namibia</v>
      </c>
      <c r="F198" s="206" t="str">
        <f xml:space="preserve"> 'General Inputs'!F$429</f>
        <v>na</v>
      </c>
      <c r="G198" s="120" t="s">
        <v>646</v>
      </c>
      <c r="H198" s="120"/>
      <c r="J198" s="203">
        <f t="shared" si="6"/>
        <v>0</v>
      </c>
      <c r="K198" s="203">
        <f t="shared" si="7"/>
        <v>0</v>
      </c>
      <c r="L198" s="388">
        <f t="shared" si="8"/>
        <v>0</v>
      </c>
    </row>
    <row r="199" spans="2:12" s="203" customFormat="1" ht="12.9" customHeight="1" x14ac:dyDescent="0.3">
      <c r="B199" s="204"/>
      <c r="C199" s="205"/>
      <c r="E199" s="206" t="str">
        <f xml:space="preserve"> 'General Inputs'!E$430</f>
        <v>New Caledonia</v>
      </c>
      <c r="F199" s="206" t="str">
        <f xml:space="preserve"> 'General Inputs'!F$430</f>
        <v>nc</v>
      </c>
      <c r="G199" s="120" t="s">
        <v>646</v>
      </c>
      <c r="H199" s="120"/>
      <c r="J199" s="203">
        <f t="shared" si="6"/>
        <v>0</v>
      </c>
      <c r="K199" s="203">
        <f t="shared" si="7"/>
        <v>0.33835500338355001</v>
      </c>
      <c r="L199" s="388">
        <f t="shared" si="8"/>
        <v>0</v>
      </c>
    </row>
    <row r="200" spans="2:12" s="203" customFormat="1" ht="12.9" customHeight="1" x14ac:dyDescent="0.3">
      <c r="B200" s="204"/>
      <c r="C200" s="205"/>
      <c r="E200" s="206" t="str">
        <f xml:space="preserve"> 'General Inputs'!E$431</f>
        <v>Niger</v>
      </c>
      <c r="F200" s="206" t="str">
        <f xml:space="preserve"> 'General Inputs'!F$431</f>
        <v>ne</v>
      </c>
      <c r="G200" s="120" t="s">
        <v>646</v>
      </c>
      <c r="H200" s="120"/>
      <c r="J200" s="203">
        <f t="shared" si="6"/>
        <v>0</v>
      </c>
      <c r="K200" s="203">
        <f t="shared" si="7"/>
        <v>4.1964050419640504</v>
      </c>
      <c r="L200" s="388">
        <f t="shared" si="8"/>
        <v>0</v>
      </c>
    </row>
    <row r="201" spans="2:12" s="203" customFormat="1" ht="12.9" customHeight="1" x14ac:dyDescent="0.3">
      <c r="B201" s="204"/>
      <c r="C201" s="205"/>
      <c r="E201" s="206" t="str">
        <f xml:space="preserve"> 'General Inputs'!E$432</f>
        <v>Norfolk Island</v>
      </c>
      <c r="F201" s="206" t="str">
        <f xml:space="preserve"> 'General Inputs'!F$432</f>
        <v>nf</v>
      </c>
      <c r="G201" s="120" t="s">
        <v>646</v>
      </c>
      <c r="H201" s="120"/>
      <c r="J201" s="203">
        <f t="shared" si="6"/>
        <v>0</v>
      </c>
      <c r="K201" s="203">
        <f t="shared" si="7"/>
        <v>0</v>
      </c>
      <c r="L201" s="388">
        <f t="shared" si="8"/>
        <v>0</v>
      </c>
    </row>
    <row r="202" spans="2:12" s="203" customFormat="1" ht="12.9" customHeight="1" x14ac:dyDescent="0.3">
      <c r="B202" s="204"/>
      <c r="C202" s="205"/>
      <c r="E202" s="206" t="str">
        <f xml:space="preserve"> 'General Inputs'!E$433</f>
        <v>Nigeria</v>
      </c>
      <c r="F202" s="206" t="str">
        <f xml:space="preserve"> 'General Inputs'!F$433</f>
        <v>ng</v>
      </c>
      <c r="G202" s="120" t="s">
        <v>646</v>
      </c>
      <c r="H202" s="120"/>
      <c r="J202" s="203">
        <f t="shared" si="6"/>
        <v>769.78500769785001</v>
      </c>
      <c r="K202" s="203">
        <f t="shared" si="7"/>
        <v>735.71345236713444</v>
      </c>
      <c r="L202" s="388">
        <f t="shared" si="8"/>
        <v>634.00500634005004</v>
      </c>
    </row>
    <row r="203" spans="2:12" s="203" customFormat="1" ht="12.9" customHeight="1" x14ac:dyDescent="0.3">
      <c r="B203" s="204"/>
      <c r="C203" s="205"/>
      <c r="E203" s="206" t="str">
        <f xml:space="preserve"> 'General Inputs'!E$434</f>
        <v>Nicaragua</v>
      </c>
      <c r="F203" s="206" t="str">
        <f xml:space="preserve"> 'General Inputs'!F$434</f>
        <v>ni</v>
      </c>
      <c r="G203" s="120" t="s">
        <v>646</v>
      </c>
      <c r="H203" s="120"/>
      <c r="J203" s="203">
        <f t="shared" si="6"/>
        <v>0</v>
      </c>
      <c r="K203" s="203">
        <f t="shared" si="7"/>
        <v>0</v>
      </c>
      <c r="L203" s="388">
        <f t="shared" si="8"/>
        <v>0</v>
      </c>
    </row>
    <row r="204" spans="2:12" s="203" customFormat="1" ht="12.9" customHeight="1" x14ac:dyDescent="0.3">
      <c r="B204" s="204"/>
      <c r="C204" s="205"/>
      <c r="E204" s="206" t="str">
        <f xml:space="preserve"> 'General Inputs'!E$435</f>
        <v>Netherlands</v>
      </c>
      <c r="F204" s="206" t="str">
        <f xml:space="preserve"> 'General Inputs'!F$435</f>
        <v>nl</v>
      </c>
      <c r="G204" s="120" t="s">
        <v>646</v>
      </c>
      <c r="H204" s="120"/>
      <c r="J204" s="203">
        <f t="shared" si="6"/>
        <v>0</v>
      </c>
      <c r="K204" s="203">
        <f t="shared" si="7"/>
        <v>26.135920259909202</v>
      </c>
      <c r="L204" s="388">
        <f t="shared" si="8"/>
        <v>5.4750000547500006</v>
      </c>
    </row>
    <row r="205" spans="2:12" s="203" customFormat="1" ht="12.9" customHeight="1" x14ac:dyDescent="0.3">
      <c r="B205" s="204"/>
      <c r="C205" s="205"/>
      <c r="E205" s="206" t="str">
        <f xml:space="preserve"> 'General Inputs'!E$436</f>
        <v>Norway</v>
      </c>
      <c r="F205" s="206" t="str">
        <f xml:space="preserve"> 'General Inputs'!F$436</f>
        <v>no</v>
      </c>
      <c r="G205" s="120" t="s">
        <v>646</v>
      </c>
      <c r="H205" s="120"/>
      <c r="J205" s="203">
        <f t="shared" si="6"/>
        <v>631.81500631815004</v>
      </c>
      <c r="K205" s="203">
        <f t="shared" si="7"/>
        <v>636.61393146613932</v>
      </c>
      <c r="L205" s="388">
        <f t="shared" si="8"/>
        <v>513.92000513920004</v>
      </c>
    </row>
    <row r="206" spans="2:12" s="203" customFormat="1" ht="12.9" customHeight="1" x14ac:dyDescent="0.3">
      <c r="B206" s="204"/>
      <c r="C206" s="205"/>
      <c r="E206" s="206" t="str">
        <f xml:space="preserve"> 'General Inputs'!E$437</f>
        <v>Nepal</v>
      </c>
      <c r="F206" s="206" t="str">
        <f xml:space="preserve"> 'General Inputs'!F$437</f>
        <v>np</v>
      </c>
      <c r="G206" s="120" t="s">
        <v>646</v>
      </c>
      <c r="H206" s="120"/>
      <c r="J206" s="203">
        <f t="shared" si="6"/>
        <v>0</v>
      </c>
      <c r="K206" s="203">
        <f t="shared" si="7"/>
        <v>0</v>
      </c>
      <c r="L206" s="388">
        <f t="shared" si="8"/>
        <v>0</v>
      </c>
    </row>
    <row r="207" spans="2:12" s="203" customFormat="1" ht="12.9" customHeight="1" x14ac:dyDescent="0.3">
      <c r="B207" s="204"/>
      <c r="C207" s="205"/>
      <c r="E207" s="206" t="str">
        <f xml:space="preserve"> 'General Inputs'!E$438</f>
        <v>Nauru</v>
      </c>
      <c r="F207" s="206" t="str">
        <f xml:space="preserve"> 'General Inputs'!F$438</f>
        <v>nr</v>
      </c>
      <c r="G207" s="120" t="s">
        <v>646</v>
      </c>
      <c r="H207" s="120"/>
      <c r="J207" s="203">
        <f t="shared" si="6"/>
        <v>0</v>
      </c>
      <c r="K207" s="203">
        <f t="shared" si="7"/>
        <v>0</v>
      </c>
      <c r="L207" s="388">
        <f t="shared" si="8"/>
        <v>0</v>
      </c>
    </row>
    <row r="208" spans="2:12" s="203" customFormat="1" ht="12.9" customHeight="1" x14ac:dyDescent="0.3">
      <c r="B208" s="204"/>
      <c r="C208" s="205"/>
      <c r="E208" s="206" t="str">
        <f xml:space="preserve"> 'General Inputs'!E$439</f>
        <v>Niue</v>
      </c>
      <c r="F208" s="206" t="str">
        <f xml:space="preserve"> 'General Inputs'!F$439</f>
        <v>nu</v>
      </c>
      <c r="G208" s="120" t="s">
        <v>646</v>
      </c>
      <c r="H208" s="120"/>
      <c r="J208" s="203">
        <f t="shared" si="6"/>
        <v>0</v>
      </c>
      <c r="K208" s="203">
        <f t="shared" si="7"/>
        <v>0</v>
      </c>
      <c r="L208" s="388">
        <f t="shared" si="8"/>
        <v>0</v>
      </c>
    </row>
    <row r="209" spans="2:12" s="203" customFormat="1" ht="12.9" customHeight="1" x14ac:dyDescent="0.3">
      <c r="B209" s="204"/>
      <c r="C209" s="205"/>
      <c r="E209" s="206" t="str">
        <f xml:space="preserve"> 'General Inputs'!E$440</f>
        <v>New Zealand</v>
      </c>
      <c r="F209" s="206" t="str">
        <f xml:space="preserve"> 'General Inputs'!F$440</f>
        <v>nz</v>
      </c>
      <c r="G209" s="120" t="s">
        <v>646</v>
      </c>
      <c r="H209" s="120"/>
      <c r="J209" s="203">
        <f t="shared" si="6"/>
        <v>0</v>
      </c>
      <c r="K209" s="203">
        <f t="shared" si="7"/>
        <v>13.9958301414083</v>
      </c>
      <c r="L209" s="388">
        <f t="shared" si="8"/>
        <v>8.7600000875999999</v>
      </c>
    </row>
    <row r="210" spans="2:12" s="203" customFormat="1" ht="12.9" customHeight="1" x14ac:dyDescent="0.3">
      <c r="B210" s="204"/>
      <c r="C210" s="205"/>
      <c r="E210" s="206" t="str">
        <f xml:space="preserve"> 'General Inputs'!E$441</f>
        <v>Oman</v>
      </c>
      <c r="F210" s="206" t="str">
        <f xml:space="preserve"> 'General Inputs'!F$441</f>
        <v>om</v>
      </c>
      <c r="G210" s="120" t="s">
        <v>646</v>
      </c>
      <c r="H210" s="120"/>
      <c r="J210" s="203">
        <f t="shared" si="6"/>
        <v>354.41500354415001</v>
      </c>
      <c r="K210" s="203">
        <f t="shared" si="7"/>
        <v>358.25391856703914</v>
      </c>
      <c r="L210" s="388">
        <f t="shared" si="8"/>
        <v>306.96500306965004</v>
      </c>
    </row>
    <row r="211" spans="2:12" s="203" customFormat="1" ht="12.9" customHeight="1" x14ac:dyDescent="0.3">
      <c r="B211" s="204"/>
      <c r="C211" s="205"/>
      <c r="E211" s="206" t="str">
        <f xml:space="preserve"> 'General Inputs'!E$442</f>
        <v>Panama</v>
      </c>
      <c r="F211" s="206" t="str">
        <f xml:space="preserve"> 'General Inputs'!F$442</f>
        <v>pa</v>
      </c>
      <c r="G211" s="120" t="s">
        <v>646</v>
      </c>
      <c r="H211" s="120"/>
      <c r="J211" s="203">
        <f t="shared" si="6"/>
        <v>0</v>
      </c>
      <c r="K211" s="203">
        <f t="shared" si="7"/>
        <v>0</v>
      </c>
      <c r="L211" s="388">
        <f t="shared" si="8"/>
        <v>0</v>
      </c>
    </row>
    <row r="212" spans="2:12" s="203" customFormat="1" ht="12.9" customHeight="1" x14ac:dyDescent="0.3">
      <c r="B212" s="204"/>
      <c r="C212" s="205"/>
      <c r="E212" s="206" t="str">
        <f xml:space="preserve"> 'General Inputs'!E$443</f>
        <v>Peru</v>
      </c>
      <c r="F212" s="206" t="str">
        <f xml:space="preserve"> 'General Inputs'!F$443</f>
        <v>pe</v>
      </c>
      <c r="G212" s="120" t="s">
        <v>646</v>
      </c>
      <c r="H212" s="120"/>
      <c r="J212" s="203">
        <f t="shared" si="6"/>
        <v>51.830000518300004</v>
      </c>
      <c r="K212" s="203">
        <f t="shared" si="7"/>
        <v>54.072608538226078</v>
      </c>
      <c r="L212" s="388">
        <f t="shared" si="8"/>
        <v>19.345000193450002</v>
      </c>
    </row>
    <row r="213" spans="2:12" s="203" customFormat="1" ht="12.9" customHeight="1" x14ac:dyDescent="0.3">
      <c r="B213" s="204"/>
      <c r="C213" s="205"/>
      <c r="E213" s="206" t="str">
        <f xml:space="preserve"> 'General Inputs'!E$444</f>
        <v>French Polynesia</v>
      </c>
      <c r="F213" s="206" t="str">
        <f xml:space="preserve"> 'General Inputs'!F$444</f>
        <v>pf</v>
      </c>
      <c r="G213" s="120" t="s">
        <v>646</v>
      </c>
      <c r="H213" s="120"/>
      <c r="J213" s="203">
        <f t="shared" si="6"/>
        <v>0</v>
      </c>
      <c r="K213" s="203">
        <f t="shared" si="7"/>
        <v>0</v>
      </c>
      <c r="L213" s="388">
        <f t="shared" si="8"/>
        <v>0</v>
      </c>
    </row>
    <row r="214" spans="2:12" s="203" customFormat="1" ht="12.9" customHeight="1" x14ac:dyDescent="0.3">
      <c r="B214" s="204"/>
      <c r="C214" s="205"/>
      <c r="E214" s="206" t="str">
        <f xml:space="preserve"> 'General Inputs'!E$445</f>
        <v>Papua New Guinea</v>
      </c>
      <c r="F214" s="206" t="str">
        <f xml:space="preserve"> 'General Inputs'!F$445</f>
        <v>pg</v>
      </c>
      <c r="G214" s="120" t="s">
        <v>646</v>
      </c>
      <c r="H214" s="120"/>
      <c r="J214" s="203">
        <f t="shared" si="6"/>
        <v>0</v>
      </c>
      <c r="K214" s="203">
        <f t="shared" si="7"/>
        <v>12.979295130242951</v>
      </c>
      <c r="L214" s="388">
        <f t="shared" si="8"/>
        <v>0</v>
      </c>
    </row>
    <row r="215" spans="2:12" s="203" customFormat="1" ht="12.9" customHeight="1" x14ac:dyDescent="0.3">
      <c r="B215" s="204"/>
      <c r="C215" s="205"/>
      <c r="E215" s="206" t="str">
        <f xml:space="preserve"> 'General Inputs'!E$446</f>
        <v>Philippines</v>
      </c>
      <c r="F215" s="206" t="str">
        <f xml:space="preserve"> 'General Inputs'!F$446</f>
        <v>ph</v>
      </c>
      <c r="G215" s="120" t="s">
        <v>646</v>
      </c>
      <c r="H215" s="120"/>
      <c r="J215" s="203">
        <f t="shared" si="6"/>
        <v>0</v>
      </c>
      <c r="K215" s="203">
        <f t="shared" si="7"/>
        <v>10.117800101178</v>
      </c>
      <c r="L215" s="388">
        <f t="shared" si="8"/>
        <v>0</v>
      </c>
    </row>
    <row r="216" spans="2:12" s="203" customFormat="1" ht="12.9" customHeight="1" x14ac:dyDescent="0.3">
      <c r="B216" s="204"/>
      <c r="C216" s="205"/>
      <c r="E216" s="206" t="str">
        <f xml:space="preserve"> 'General Inputs'!E$447</f>
        <v>Pakistan</v>
      </c>
      <c r="F216" s="206" t="str">
        <f xml:space="preserve"> 'General Inputs'!F$447</f>
        <v>pk</v>
      </c>
      <c r="G216" s="120" t="s">
        <v>646</v>
      </c>
      <c r="H216" s="120"/>
      <c r="J216" s="203">
        <f t="shared" si="6"/>
        <v>0</v>
      </c>
      <c r="K216" s="203">
        <f t="shared" si="7"/>
        <v>31.993375319283754</v>
      </c>
      <c r="L216" s="388">
        <f t="shared" si="8"/>
        <v>0</v>
      </c>
    </row>
    <row r="217" spans="2:12" s="203" customFormat="1" ht="12.9" customHeight="1" x14ac:dyDescent="0.3">
      <c r="B217" s="204"/>
      <c r="C217" s="205"/>
      <c r="E217" s="206" t="str">
        <f xml:space="preserve"> 'General Inputs'!E$448</f>
        <v>Poland</v>
      </c>
      <c r="F217" s="206" t="str">
        <f xml:space="preserve"> 'General Inputs'!F$448</f>
        <v>pl</v>
      </c>
      <c r="G217" s="120" t="s">
        <v>646</v>
      </c>
      <c r="H217" s="120"/>
      <c r="J217" s="203">
        <f t="shared" si="6"/>
        <v>0</v>
      </c>
      <c r="K217" s="203">
        <f t="shared" si="7"/>
        <v>23.268870233738703</v>
      </c>
      <c r="L217" s="388">
        <f t="shared" si="8"/>
        <v>0</v>
      </c>
    </row>
    <row r="218" spans="2:12" s="203" customFormat="1" ht="12.9" customHeight="1" x14ac:dyDescent="0.3">
      <c r="B218" s="204"/>
      <c r="C218" s="205"/>
      <c r="E218" s="206" t="str">
        <f xml:space="preserve"> 'General Inputs'!E$449</f>
        <v>Saint Pierre and Miquelon</v>
      </c>
      <c r="F218" s="206" t="str">
        <f xml:space="preserve"> 'General Inputs'!F$449</f>
        <v>pm</v>
      </c>
      <c r="G218" s="120" t="s">
        <v>646</v>
      </c>
      <c r="H218" s="120"/>
      <c r="J218" s="203">
        <f t="shared" si="6"/>
        <v>0</v>
      </c>
      <c r="K218" s="203">
        <f t="shared" si="7"/>
        <v>0</v>
      </c>
      <c r="L218" s="388">
        <f t="shared" si="8"/>
        <v>0</v>
      </c>
    </row>
    <row r="219" spans="2:12" s="203" customFormat="1" ht="12.9" customHeight="1" x14ac:dyDescent="0.3">
      <c r="B219" s="204"/>
      <c r="C219" s="205"/>
      <c r="E219" s="206" t="str">
        <f xml:space="preserve"> 'General Inputs'!E$450</f>
        <v>Pitcairn</v>
      </c>
      <c r="F219" s="206" t="str">
        <f xml:space="preserve"> 'General Inputs'!F$450</f>
        <v>pn</v>
      </c>
      <c r="G219" s="120" t="s">
        <v>646</v>
      </c>
      <c r="H219" s="120"/>
      <c r="J219" s="203">
        <f t="shared" si="6"/>
        <v>0</v>
      </c>
      <c r="K219" s="203">
        <f t="shared" si="7"/>
        <v>0</v>
      </c>
      <c r="L219" s="388">
        <f t="shared" si="8"/>
        <v>0</v>
      </c>
    </row>
    <row r="220" spans="2:12" s="203" customFormat="1" ht="12.9" customHeight="1" x14ac:dyDescent="0.3">
      <c r="B220" s="204"/>
      <c r="C220" s="205"/>
      <c r="E220" s="206" t="str">
        <f xml:space="preserve"> 'General Inputs'!E$451</f>
        <v>Puerto Rico</v>
      </c>
      <c r="F220" s="206" t="str">
        <f xml:space="preserve"> 'General Inputs'!F$451</f>
        <v>pr</v>
      </c>
      <c r="G220" s="120" t="s">
        <v>646</v>
      </c>
      <c r="H220" s="120"/>
      <c r="J220" s="203">
        <f t="shared" si="6"/>
        <v>0</v>
      </c>
      <c r="K220" s="203">
        <f t="shared" si="7"/>
        <v>0</v>
      </c>
      <c r="L220" s="388">
        <f t="shared" si="8"/>
        <v>0</v>
      </c>
    </row>
    <row r="221" spans="2:12" s="203" customFormat="1" ht="12.9" customHeight="1" x14ac:dyDescent="0.3">
      <c r="B221" s="204"/>
      <c r="C221" s="205"/>
      <c r="E221" s="206" t="str">
        <f xml:space="preserve"> 'General Inputs'!E$452</f>
        <v>Palestine, State of</v>
      </c>
      <c r="F221" s="206" t="str">
        <f xml:space="preserve"> 'General Inputs'!F$452</f>
        <v>ps</v>
      </c>
      <c r="G221" s="120" t="s">
        <v>646</v>
      </c>
      <c r="H221" s="120"/>
      <c r="J221" s="203">
        <f t="shared" si="6"/>
        <v>0</v>
      </c>
      <c r="K221" s="203">
        <f t="shared" si="7"/>
        <v>0</v>
      </c>
      <c r="L221" s="388">
        <f t="shared" si="8"/>
        <v>0</v>
      </c>
    </row>
    <row r="222" spans="2:12" s="203" customFormat="1" ht="12.9" customHeight="1" x14ac:dyDescent="0.3">
      <c r="B222" s="204"/>
      <c r="C222" s="205"/>
      <c r="E222" s="206" t="str">
        <f xml:space="preserve"> 'General Inputs'!E$453</f>
        <v>Portugal</v>
      </c>
      <c r="F222" s="206" t="str">
        <f xml:space="preserve"> 'General Inputs'!F$453</f>
        <v>pt</v>
      </c>
      <c r="G222" s="120" t="s">
        <v>646</v>
      </c>
      <c r="H222" s="120"/>
      <c r="J222" s="203">
        <f t="shared" si="6"/>
        <v>0</v>
      </c>
      <c r="K222" s="203">
        <f t="shared" si="7"/>
        <v>4.3946000439460002</v>
      </c>
      <c r="L222" s="388">
        <f t="shared" si="8"/>
        <v>0</v>
      </c>
    </row>
    <row r="223" spans="2:12" s="203" customFormat="1" ht="12.9" customHeight="1" x14ac:dyDescent="0.3">
      <c r="B223" s="204"/>
      <c r="C223" s="205"/>
      <c r="E223" s="206" t="str">
        <f xml:space="preserve"> 'General Inputs'!E$454</f>
        <v>Palau</v>
      </c>
      <c r="F223" s="206" t="str">
        <f xml:space="preserve"> 'General Inputs'!F$454</f>
        <v>pw</v>
      </c>
      <c r="G223" s="120" t="s">
        <v>646</v>
      </c>
      <c r="H223" s="120"/>
      <c r="J223" s="203">
        <f t="shared" si="6"/>
        <v>0</v>
      </c>
      <c r="K223" s="203">
        <f t="shared" si="7"/>
        <v>0</v>
      </c>
      <c r="L223" s="388">
        <f t="shared" si="8"/>
        <v>0</v>
      </c>
    </row>
    <row r="224" spans="2:12" s="203" customFormat="1" ht="12.9" customHeight="1" x14ac:dyDescent="0.3">
      <c r="B224" s="204"/>
      <c r="C224" s="205"/>
      <c r="E224" s="206" t="str">
        <f xml:space="preserve"> 'General Inputs'!E$455</f>
        <v>Paraguay</v>
      </c>
      <c r="F224" s="206" t="str">
        <f xml:space="preserve"> 'General Inputs'!F$455</f>
        <v>py</v>
      </c>
      <c r="G224" s="120" t="s">
        <v>646</v>
      </c>
      <c r="H224" s="120"/>
      <c r="J224" s="203">
        <f t="shared" si="6"/>
        <v>0</v>
      </c>
      <c r="K224" s="203">
        <f t="shared" si="7"/>
        <v>3.2740500327405004</v>
      </c>
      <c r="L224" s="388">
        <f t="shared" si="8"/>
        <v>0</v>
      </c>
    </row>
    <row r="225" spans="2:12" s="203" customFormat="1" ht="12.9" customHeight="1" x14ac:dyDescent="0.3">
      <c r="B225" s="204"/>
      <c r="C225" s="205"/>
      <c r="E225" s="206" t="str">
        <f xml:space="preserve"> 'General Inputs'!E$456</f>
        <v>Qatar</v>
      </c>
      <c r="F225" s="206" t="str">
        <f xml:space="preserve"> 'General Inputs'!F$456</f>
        <v>qa</v>
      </c>
      <c r="G225" s="120" t="s">
        <v>646</v>
      </c>
      <c r="H225" s="120"/>
      <c r="J225" s="203">
        <f t="shared" si="6"/>
        <v>687.29500687295001</v>
      </c>
      <c r="K225" s="203">
        <f t="shared" si="7"/>
        <v>729.56383229563835</v>
      </c>
      <c r="L225" s="388">
        <f t="shared" si="8"/>
        <v>217.17500217175001</v>
      </c>
    </row>
    <row r="226" spans="2:12" s="203" customFormat="1" ht="12.9" customHeight="1" x14ac:dyDescent="0.3">
      <c r="B226" s="204"/>
      <c r="C226" s="205"/>
      <c r="E226" s="206" t="str">
        <f xml:space="preserve"> 'General Inputs'!E$457</f>
        <v>RÃ©union</v>
      </c>
      <c r="F226" s="206" t="str">
        <f xml:space="preserve"> 'General Inputs'!F$457</f>
        <v>re</v>
      </c>
      <c r="G226" s="120" t="s">
        <v>646</v>
      </c>
      <c r="H226" s="120"/>
      <c r="J226" s="203">
        <f t="shared" si="6"/>
        <v>0</v>
      </c>
      <c r="K226" s="203">
        <f t="shared" si="7"/>
        <v>0</v>
      </c>
      <c r="L226" s="388">
        <f t="shared" si="8"/>
        <v>0</v>
      </c>
    </row>
    <row r="227" spans="2:12" s="203" customFormat="1" ht="12.9" customHeight="1" x14ac:dyDescent="0.3">
      <c r="B227" s="204"/>
      <c r="C227" s="205"/>
      <c r="E227" s="206" t="str">
        <f xml:space="preserve"> 'General Inputs'!E$458</f>
        <v>Romania</v>
      </c>
      <c r="F227" s="206" t="str">
        <f xml:space="preserve"> 'General Inputs'!F$458</f>
        <v>ro</v>
      </c>
      <c r="G227" s="120" t="s">
        <v>646</v>
      </c>
      <c r="H227" s="120"/>
      <c r="J227" s="203">
        <f t="shared" si="6"/>
        <v>27.37500027375</v>
      </c>
      <c r="K227" s="203">
        <f t="shared" si="7"/>
        <v>32.784245329642452</v>
      </c>
      <c r="L227" s="388">
        <f t="shared" si="8"/>
        <v>25.550000255500002</v>
      </c>
    </row>
    <row r="228" spans="2:12" s="203" customFormat="1" ht="12.9" customHeight="1" x14ac:dyDescent="0.3">
      <c r="B228" s="204"/>
      <c r="C228" s="205"/>
      <c r="E228" s="206" t="str">
        <f xml:space="preserve"> 'General Inputs'!E$459</f>
        <v>Serbia</v>
      </c>
      <c r="F228" s="206" t="str">
        <f xml:space="preserve"> 'General Inputs'!F$459</f>
        <v>rs</v>
      </c>
      <c r="G228" s="120" t="s">
        <v>646</v>
      </c>
      <c r="H228" s="120"/>
      <c r="J228" s="203">
        <f t="shared" si="6"/>
        <v>0</v>
      </c>
      <c r="K228" s="203">
        <f t="shared" si="7"/>
        <v>7.1097500698975002</v>
      </c>
      <c r="L228" s="388">
        <f t="shared" si="8"/>
        <v>0</v>
      </c>
    </row>
    <row r="229" spans="2:12" s="203" customFormat="1" ht="12.9" customHeight="1" x14ac:dyDescent="0.3">
      <c r="B229" s="204"/>
      <c r="C229" s="205"/>
      <c r="E229" s="206" t="str">
        <f xml:space="preserve"> 'General Inputs'!E$460</f>
        <v>Russian Federation</v>
      </c>
      <c r="F229" s="206" t="str">
        <f xml:space="preserve"> 'General Inputs'!F$460</f>
        <v>ru</v>
      </c>
      <c r="G229" s="120" t="s">
        <v>646</v>
      </c>
      <c r="H229" s="120"/>
      <c r="J229" s="203">
        <f t="shared" si="6"/>
        <v>4212.1000421210001</v>
      </c>
      <c r="K229" s="203">
        <f t="shared" si="7"/>
        <v>4190.2548065025476</v>
      </c>
      <c r="L229" s="388">
        <f t="shared" si="8"/>
        <v>3878.1250387812502</v>
      </c>
    </row>
    <row r="230" spans="2:12" s="203" customFormat="1" ht="12.9" customHeight="1" x14ac:dyDescent="0.3">
      <c r="B230" s="204"/>
      <c r="C230" s="205"/>
      <c r="E230" s="206" t="str">
        <f xml:space="preserve"> 'General Inputs'!E$461</f>
        <v>Rwanda</v>
      </c>
      <c r="F230" s="206" t="str">
        <f xml:space="preserve"> 'General Inputs'!F$461</f>
        <v>rw</v>
      </c>
      <c r="G230" s="120" t="s">
        <v>646</v>
      </c>
      <c r="H230" s="120"/>
      <c r="J230" s="203">
        <f t="shared" si="6"/>
        <v>0</v>
      </c>
      <c r="K230" s="203">
        <f t="shared" si="7"/>
        <v>0</v>
      </c>
      <c r="L230" s="388">
        <f t="shared" si="8"/>
        <v>0</v>
      </c>
    </row>
    <row r="231" spans="2:12" s="203" customFormat="1" ht="12.9" customHeight="1" x14ac:dyDescent="0.3">
      <c r="B231" s="204"/>
      <c r="C231" s="205"/>
      <c r="E231" s="206" t="str">
        <f xml:space="preserve"> 'General Inputs'!E$462</f>
        <v>Saudi Arabia</v>
      </c>
      <c r="F231" s="206" t="str">
        <f xml:space="preserve"> 'General Inputs'!F$462</f>
        <v>sa</v>
      </c>
      <c r="G231" s="120" t="s">
        <v>646</v>
      </c>
      <c r="H231" s="120"/>
      <c r="J231" s="203">
        <f t="shared" si="6"/>
        <v>4318.6800431868005</v>
      </c>
      <c r="K231" s="203">
        <f t="shared" si="7"/>
        <v>4243.117892081179</v>
      </c>
      <c r="L231" s="388">
        <f t="shared" si="8"/>
        <v>3579.9200357992004</v>
      </c>
    </row>
    <row r="232" spans="2:12" s="203" customFormat="1" ht="12.9" customHeight="1" x14ac:dyDescent="0.3">
      <c r="B232" s="204"/>
      <c r="C232" s="205"/>
      <c r="E232" s="206" t="str">
        <f xml:space="preserve"> 'General Inputs'!E$463</f>
        <v>Solomon Islands</v>
      </c>
      <c r="F232" s="206" t="str">
        <f xml:space="preserve"> 'General Inputs'!F$463</f>
        <v>sb</v>
      </c>
      <c r="G232" s="120" t="s">
        <v>646</v>
      </c>
      <c r="H232" s="120"/>
      <c r="J232" s="203">
        <f t="shared" ref="J232:J287" si="9">IFERROR(INDEX($I$345:$I$393,MATCH(F232,$F$345:$F$393,0)),0)</f>
        <v>0</v>
      </c>
      <c r="K232" s="203">
        <f t="shared" ref="K232:K287" si="10">IFERROR(INDEX($I$518:$I$633,MATCH(F232,$F$518:$F$633,0)),0)</f>
        <v>0</v>
      </c>
      <c r="L232" s="388">
        <f t="shared" ref="L232:L287" si="11">IFERROR(INDEX($I$693:$I$743,MATCH(F232,$F$693:$F$743,0)),0)</f>
        <v>0</v>
      </c>
    </row>
    <row r="233" spans="2:12" s="203" customFormat="1" ht="12.9" customHeight="1" x14ac:dyDescent="0.3">
      <c r="B233" s="204"/>
      <c r="C233" s="205"/>
      <c r="E233" s="206" t="str">
        <f xml:space="preserve"> 'General Inputs'!E$464</f>
        <v>Seychelles</v>
      </c>
      <c r="F233" s="206" t="str">
        <f xml:space="preserve"> 'General Inputs'!F$464</f>
        <v>sc</v>
      </c>
      <c r="G233" s="120" t="s">
        <v>646</v>
      </c>
      <c r="H233" s="120"/>
      <c r="J233" s="203">
        <f t="shared" si="9"/>
        <v>0</v>
      </c>
      <c r="K233" s="203">
        <f t="shared" si="10"/>
        <v>0</v>
      </c>
      <c r="L233" s="388">
        <f t="shared" si="11"/>
        <v>0</v>
      </c>
    </row>
    <row r="234" spans="2:12" s="203" customFormat="1" ht="12.9" customHeight="1" x14ac:dyDescent="0.3">
      <c r="B234" s="204"/>
      <c r="C234" s="205"/>
      <c r="E234" s="206" t="str">
        <f xml:space="preserve"> 'General Inputs'!E$465</f>
        <v>Sudan</v>
      </c>
      <c r="F234" s="206" t="str">
        <f xml:space="preserve"> 'General Inputs'!F$465</f>
        <v>sd</v>
      </c>
      <c r="G234" s="120" t="s">
        <v>646</v>
      </c>
      <c r="H234" s="120"/>
      <c r="J234" s="203">
        <f t="shared" si="9"/>
        <v>37.230000372300005</v>
      </c>
      <c r="K234" s="203">
        <f t="shared" si="10"/>
        <v>26.292190262821901</v>
      </c>
      <c r="L234" s="388">
        <f t="shared" si="11"/>
        <v>88.695000886949998</v>
      </c>
    </row>
    <row r="235" spans="2:12" s="203" customFormat="1" ht="12.9" customHeight="1" x14ac:dyDescent="0.3">
      <c r="B235" s="204"/>
      <c r="C235" s="205"/>
      <c r="E235" s="206" t="str">
        <f xml:space="preserve"> 'General Inputs'!E$466</f>
        <v>Sweden</v>
      </c>
      <c r="F235" s="206" t="str">
        <f xml:space="preserve"> 'General Inputs'!F$466</f>
        <v>se</v>
      </c>
      <c r="G235" s="120" t="s">
        <v>646</v>
      </c>
      <c r="H235" s="120"/>
      <c r="J235" s="203">
        <f t="shared" si="9"/>
        <v>0</v>
      </c>
      <c r="K235" s="203">
        <f t="shared" si="10"/>
        <v>5.0713100507130999</v>
      </c>
      <c r="L235" s="388">
        <f t="shared" si="11"/>
        <v>0</v>
      </c>
    </row>
    <row r="236" spans="2:12" s="203" customFormat="1" ht="12.9" customHeight="1" x14ac:dyDescent="0.3">
      <c r="B236" s="204"/>
      <c r="C236" s="205"/>
      <c r="E236" s="206" t="str">
        <f xml:space="preserve"> 'General Inputs'!E$467</f>
        <v>Singapore</v>
      </c>
      <c r="F236" s="206" t="str">
        <f xml:space="preserve"> 'General Inputs'!F$467</f>
        <v>sg</v>
      </c>
      <c r="G236" s="120" t="s">
        <v>646</v>
      </c>
      <c r="H236" s="120"/>
      <c r="J236" s="203">
        <f t="shared" si="9"/>
        <v>0</v>
      </c>
      <c r="K236" s="203">
        <f t="shared" si="10"/>
        <v>0</v>
      </c>
      <c r="L236" s="388">
        <f t="shared" si="11"/>
        <v>0</v>
      </c>
    </row>
    <row r="237" spans="2:12" s="203" customFormat="1" ht="12.9" customHeight="1" x14ac:dyDescent="0.3">
      <c r="B237" s="204"/>
      <c r="C237" s="205"/>
      <c r="E237" s="206" t="str">
        <f xml:space="preserve"> 'General Inputs'!E$468</f>
        <v>Saint Helena, Ascension and Tristan da Cunha</v>
      </c>
      <c r="F237" s="206" t="str">
        <f xml:space="preserve"> 'General Inputs'!F$468</f>
        <v>sh</v>
      </c>
      <c r="G237" s="120" t="s">
        <v>646</v>
      </c>
      <c r="H237" s="120"/>
      <c r="J237" s="203">
        <f t="shared" si="9"/>
        <v>0</v>
      </c>
      <c r="K237" s="203">
        <f t="shared" si="10"/>
        <v>0</v>
      </c>
      <c r="L237" s="388">
        <f t="shared" si="11"/>
        <v>0</v>
      </c>
    </row>
    <row r="238" spans="2:12" s="203" customFormat="1" ht="12.9" customHeight="1" x14ac:dyDescent="0.3">
      <c r="B238" s="204"/>
      <c r="C238" s="205"/>
      <c r="E238" s="206" t="str">
        <f xml:space="preserve"> 'General Inputs'!E$469</f>
        <v>Slovenia</v>
      </c>
      <c r="F238" s="206" t="str">
        <f xml:space="preserve"> 'General Inputs'!F$469</f>
        <v>si</v>
      </c>
      <c r="G238" s="120" t="s">
        <v>646</v>
      </c>
      <c r="H238" s="120"/>
      <c r="J238" s="203">
        <f t="shared" si="9"/>
        <v>0</v>
      </c>
      <c r="K238" s="203">
        <f t="shared" si="10"/>
        <v>0</v>
      </c>
      <c r="L238" s="388">
        <f t="shared" si="11"/>
        <v>0</v>
      </c>
    </row>
    <row r="239" spans="2:12" s="203" customFormat="1" ht="12.9" customHeight="1" x14ac:dyDescent="0.3">
      <c r="B239" s="204"/>
      <c r="C239" s="205"/>
      <c r="E239" s="206" t="str">
        <f xml:space="preserve"> 'General Inputs'!E$470</f>
        <v>Svalbard and Jan Mayen</v>
      </c>
      <c r="F239" s="206" t="str">
        <f xml:space="preserve"> 'General Inputs'!F$470</f>
        <v>sj</v>
      </c>
      <c r="G239" s="120" t="s">
        <v>646</v>
      </c>
      <c r="H239" s="120"/>
      <c r="J239" s="203">
        <f t="shared" si="9"/>
        <v>0</v>
      </c>
      <c r="K239" s="203">
        <f t="shared" si="10"/>
        <v>0</v>
      </c>
      <c r="L239" s="388">
        <f t="shared" si="11"/>
        <v>0</v>
      </c>
    </row>
    <row r="240" spans="2:12" s="203" customFormat="1" ht="12.9" customHeight="1" x14ac:dyDescent="0.3">
      <c r="B240" s="204"/>
      <c r="C240" s="205"/>
      <c r="E240" s="206" t="str">
        <f xml:space="preserve"> 'General Inputs'!E$471</f>
        <v>Slovakia</v>
      </c>
      <c r="F240" s="206" t="str">
        <f xml:space="preserve"> 'General Inputs'!F$471</f>
        <v>sk</v>
      </c>
      <c r="G240" s="120" t="s">
        <v>646</v>
      </c>
      <c r="H240" s="120"/>
      <c r="J240" s="203">
        <f t="shared" si="9"/>
        <v>0</v>
      </c>
      <c r="K240" s="203">
        <f t="shared" si="10"/>
        <v>2.3173850231738502</v>
      </c>
      <c r="L240" s="388">
        <f t="shared" si="11"/>
        <v>0</v>
      </c>
    </row>
    <row r="241" spans="2:12" s="203" customFormat="1" ht="12.9" customHeight="1" x14ac:dyDescent="0.3">
      <c r="B241" s="204"/>
      <c r="C241" s="205"/>
      <c r="E241" s="206" t="str">
        <f xml:space="preserve"> 'General Inputs'!E$472</f>
        <v>Sierra Leone</v>
      </c>
      <c r="F241" s="206" t="str">
        <f xml:space="preserve"> 'General Inputs'!F$472</f>
        <v>sl</v>
      </c>
      <c r="G241" s="120" t="s">
        <v>646</v>
      </c>
      <c r="H241" s="120"/>
      <c r="J241" s="203">
        <f t="shared" si="9"/>
        <v>0</v>
      </c>
      <c r="K241" s="203">
        <f t="shared" si="10"/>
        <v>0</v>
      </c>
      <c r="L241" s="388">
        <f t="shared" si="11"/>
        <v>0</v>
      </c>
    </row>
    <row r="242" spans="2:12" s="203" customFormat="1" ht="12.9" customHeight="1" x14ac:dyDescent="0.3">
      <c r="B242" s="204"/>
      <c r="C242" s="205"/>
      <c r="E242" s="206" t="str">
        <f xml:space="preserve"> 'General Inputs'!E$473</f>
        <v>San Marino</v>
      </c>
      <c r="F242" s="206" t="str">
        <f xml:space="preserve"> 'General Inputs'!F$473</f>
        <v>sm</v>
      </c>
      <c r="G242" s="120" t="s">
        <v>646</v>
      </c>
      <c r="H242" s="120"/>
      <c r="J242" s="203">
        <f t="shared" si="9"/>
        <v>0</v>
      </c>
      <c r="K242" s="203">
        <f t="shared" si="10"/>
        <v>0</v>
      </c>
      <c r="L242" s="388">
        <f t="shared" si="11"/>
        <v>0</v>
      </c>
    </row>
    <row r="243" spans="2:12" s="203" customFormat="1" ht="12.9" customHeight="1" x14ac:dyDescent="0.3">
      <c r="B243" s="204"/>
      <c r="C243" s="205"/>
      <c r="E243" s="206" t="str">
        <f xml:space="preserve"> 'General Inputs'!E$474</f>
        <v>Senegal</v>
      </c>
      <c r="F243" s="206" t="str">
        <f xml:space="preserve"> 'General Inputs'!F$474</f>
        <v>sn</v>
      </c>
      <c r="G243" s="120" t="s">
        <v>646</v>
      </c>
      <c r="H243" s="120"/>
      <c r="J243" s="203">
        <f t="shared" si="9"/>
        <v>0</v>
      </c>
      <c r="K243" s="203">
        <f t="shared" si="10"/>
        <v>0</v>
      </c>
      <c r="L243" s="388">
        <f t="shared" si="11"/>
        <v>0</v>
      </c>
    </row>
    <row r="244" spans="2:12" s="203" customFormat="1" ht="12.9" customHeight="1" x14ac:dyDescent="0.3">
      <c r="B244" s="204"/>
      <c r="C244" s="205"/>
      <c r="E244" s="206" t="str">
        <f xml:space="preserve"> 'General Inputs'!E$475</f>
        <v>Somalia</v>
      </c>
      <c r="F244" s="206" t="str">
        <f xml:space="preserve"> 'General Inputs'!F$475</f>
        <v>so</v>
      </c>
      <c r="G244" s="120" t="s">
        <v>646</v>
      </c>
      <c r="H244" s="120"/>
      <c r="J244" s="203">
        <f t="shared" si="9"/>
        <v>0</v>
      </c>
      <c r="K244" s="203">
        <f t="shared" si="10"/>
        <v>0</v>
      </c>
      <c r="L244" s="388">
        <f t="shared" si="11"/>
        <v>0</v>
      </c>
    </row>
    <row r="245" spans="2:12" s="203" customFormat="1" ht="12.9" customHeight="1" x14ac:dyDescent="0.3">
      <c r="B245" s="204"/>
      <c r="C245" s="205"/>
      <c r="E245" s="206" t="str">
        <f xml:space="preserve"> 'General Inputs'!E$476</f>
        <v>Suriname</v>
      </c>
      <c r="F245" s="206" t="str">
        <f xml:space="preserve"> 'General Inputs'!F$476</f>
        <v>sr</v>
      </c>
      <c r="G245" s="120" t="s">
        <v>646</v>
      </c>
      <c r="H245" s="120"/>
      <c r="J245" s="203">
        <f t="shared" si="9"/>
        <v>0</v>
      </c>
      <c r="K245" s="203">
        <f t="shared" si="10"/>
        <v>5.4373650540236502</v>
      </c>
      <c r="L245" s="388">
        <f t="shared" si="11"/>
        <v>0</v>
      </c>
    </row>
    <row r="246" spans="2:12" s="203" customFormat="1" ht="12.9" customHeight="1" x14ac:dyDescent="0.3">
      <c r="B246" s="204"/>
      <c r="C246" s="205"/>
      <c r="E246" s="206" t="str">
        <f xml:space="preserve"> 'General Inputs'!E$477</f>
        <v>South Sudan</v>
      </c>
      <c r="F246" s="206" t="str">
        <f xml:space="preserve"> 'General Inputs'!F$477</f>
        <v>ss</v>
      </c>
      <c r="G246" s="120" t="s">
        <v>646</v>
      </c>
      <c r="H246" s="120"/>
      <c r="J246" s="203">
        <f t="shared" si="9"/>
        <v>50.735000507350001</v>
      </c>
      <c r="K246" s="203">
        <f t="shared" si="10"/>
        <v>57.314000560639997</v>
      </c>
      <c r="L246" s="388">
        <f t="shared" si="11"/>
        <v>0</v>
      </c>
    </row>
    <row r="247" spans="2:12" s="203" customFormat="1" ht="12.9" customHeight="1" x14ac:dyDescent="0.3">
      <c r="B247" s="204"/>
      <c r="C247" s="205"/>
      <c r="E247" s="206" t="str">
        <f xml:space="preserve"> 'General Inputs'!E$478</f>
        <v>Sao Tome and Principe</v>
      </c>
      <c r="F247" s="206" t="str">
        <f xml:space="preserve"> 'General Inputs'!F$478</f>
        <v>st</v>
      </c>
      <c r="G247" s="120" t="s">
        <v>646</v>
      </c>
      <c r="H247" s="120"/>
      <c r="J247" s="203">
        <f t="shared" si="9"/>
        <v>0</v>
      </c>
      <c r="K247" s="203">
        <f t="shared" si="10"/>
        <v>0</v>
      </c>
      <c r="L247" s="388">
        <f t="shared" si="11"/>
        <v>0</v>
      </c>
    </row>
    <row r="248" spans="2:12" s="203" customFormat="1" ht="12.9" customHeight="1" x14ac:dyDescent="0.3">
      <c r="B248" s="204"/>
      <c r="C248" s="205"/>
      <c r="E248" s="206" t="str">
        <f xml:space="preserve"> 'General Inputs'!E$479</f>
        <v>El Salvador</v>
      </c>
      <c r="F248" s="206" t="str">
        <f xml:space="preserve"> 'General Inputs'!F$479</f>
        <v>sv</v>
      </c>
      <c r="G248" s="120" t="s">
        <v>646</v>
      </c>
      <c r="H248" s="120"/>
      <c r="J248" s="203">
        <f t="shared" si="9"/>
        <v>0</v>
      </c>
      <c r="K248" s="203">
        <f t="shared" si="10"/>
        <v>0</v>
      </c>
      <c r="L248" s="388">
        <f t="shared" si="11"/>
        <v>0</v>
      </c>
    </row>
    <row r="249" spans="2:12" s="203" customFormat="1" ht="12.9" customHeight="1" x14ac:dyDescent="0.3">
      <c r="B249" s="204"/>
      <c r="C249" s="205"/>
      <c r="E249" s="206" t="str">
        <f xml:space="preserve"> 'General Inputs'!E$480</f>
        <v>Sint Maarten (Dutch part)</v>
      </c>
      <c r="F249" s="206" t="str">
        <f xml:space="preserve"> 'General Inputs'!F$480</f>
        <v>sx</v>
      </c>
      <c r="G249" s="120" t="s">
        <v>646</v>
      </c>
      <c r="H249" s="120"/>
      <c r="J249" s="203">
        <f t="shared" si="9"/>
        <v>0</v>
      </c>
      <c r="K249" s="203">
        <f t="shared" si="10"/>
        <v>0</v>
      </c>
      <c r="L249" s="388">
        <f t="shared" si="11"/>
        <v>0</v>
      </c>
    </row>
    <row r="250" spans="2:12" s="203" customFormat="1" ht="12.9" customHeight="1" x14ac:dyDescent="0.3">
      <c r="B250" s="204"/>
      <c r="C250" s="205"/>
      <c r="E250" s="206" t="str">
        <f xml:space="preserve"> 'General Inputs'!E$481</f>
        <v>Syria</v>
      </c>
      <c r="F250" s="206" t="str">
        <f xml:space="preserve"> 'General Inputs'!F$481</f>
        <v>sy</v>
      </c>
      <c r="G250" s="120" t="s">
        <v>646</v>
      </c>
      <c r="H250" s="120"/>
      <c r="J250" s="203">
        <f t="shared" si="9"/>
        <v>8.7600000875999999</v>
      </c>
      <c r="K250" s="203">
        <f t="shared" si="10"/>
        <v>12.021275120212751</v>
      </c>
      <c r="L250" s="388">
        <f t="shared" si="11"/>
        <v>5.8400000584000002</v>
      </c>
    </row>
    <row r="251" spans="2:12" s="203" customFormat="1" ht="12.9" customHeight="1" x14ac:dyDescent="0.3">
      <c r="B251" s="204"/>
      <c r="C251" s="205"/>
      <c r="E251" s="206" t="str">
        <f xml:space="preserve"> 'General Inputs'!E$482</f>
        <v>Eswatini</v>
      </c>
      <c r="F251" s="206" t="str">
        <f xml:space="preserve"> 'General Inputs'!F$482</f>
        <v>sz</v>
      </c>
      <c r="G251" s="120" t="s">
        <v>646</v>
      </c>
      <c r="H251" s="120"/>
      <c r="J251" s="203">
        <f t="shared" si="9"/>
        <v>0</v>
      </c>
      <c r="K251" s="203">
        <f t="shared" si="10"/>
        <v>0</v>
      </c>
      <c r="L251" s="388">
        <f t="shared" si="11"/>
        <v>0</v>
      </c>
    </row>
    <row r="252" spans="2:12" s="203" customFormat="1" ht="12.9" customHeight="1" x14ac:dyDescent="0.3">
      <c r="B252" s="204"/>
      <c r="C252" s="205"/>
      <c r="E252" s="206" t="str">
        <f xml:space="preserve"> 'General Inputs'!E$483</f>
        <v>Turks and Caicos Islands</v>
      </c>
      <c r="F252" s="206" t="str">
        <f xml:space="preserve"> 'General Inputs'!F$483</f>
        <v>tc</v>
      </c>
      <c r="G252" s="120" t="s">
        <v>646</v>
      </c>
      <c r="H252" s="120"/>
      <c r="J252" s="203">
        <f t="shared" si="9"/>
        <v>0</v>
      </c>
      <c r="K252" s="203">
        <f t="shared" si="10"/>
        <v>0</v>
      </c>
      <c r="L252" s="388">
        <f t="shared" si="11"/>
        <v>0</v>
      </c>
    </row>
    <row r="253" spans="2:12" s="203" customFormat="1" ht="12.9" customHeight="1" x14ac:dyDescent="0.3">
      <c r="B253" s="204"/>
      <c r="C253" s="205"/>
      <c r="E253" s="206" t="str">
        <f xml:space="preserve"> 'General Inputs'!E$484</f>
        <v>Chad</v>
      </c>
      <c r="F253" s="206" t="str">
        <f xml:space="preserve"> 'General Inputs'!F$484</f>
        <v>td</v>
      </c>
      <c r="G253" s="120" t="s">
        <v>646</v>
      </c>
      <c r="H253" s="120"/>
      <c r="J253" s="203">
        <f t="shared" si="9"/>
        <v>46.355000463549999</v>
      </c>
      <c r="K253" s="203">
        <f t="shared" si="10"/>
        <v>46.720000467200002</v>
      </c>
      <c r="L253" s="388">
        <f t="shared" si="11"/>
        <v>0</v>
      </c>
    </row>
    <row r="254" spans="2:12" s="203" customFormat="1" ht="12.9" customHeight="1" x14ac:dyDescent="0.3">
      <c r="B254" s="204"/>
      <c r="C254" s="205"/>
      <c r="E254" s="206" t="str">
        <f xml:space="preserve"> 'General Inputs'!E$485</f>
        <v>French Southern Territories</v>
      </c>
      <c r="F254" s="206" t="str">
        <f xml:space="preserve"> 'General Inputs'!F$485</f>
        <v>tf</v>
      </c>
      <c r="G254" s="120" t="s">
        <v>646</v>
      </c>
      <c r="H254" s="120"/>
      <c r="J254" s="203">
        <f t="shared" si="9"/>
        <v>0</v>
      </c>
      <c r="K254" s="203">
        <f t="shared" si="10"/>
        <v>45.695230471952307</v>
      </c>
      <c r="L254" s="388">
        <f t="shared" si="11"/>
        <v>0</v>
      </c>
    </row>
    <row r="255" spans="2:12" s="203" customFormat="1" ht="12.9" customHeight="1" x14ac:dyDescent="0.3">
      <c r="B255" s="204"/>
      <c r="C255" s="205"/>
      <c r="E255" s="206" t="str">
        <f xml:space="preserve"> 'General Inputs'!E$486</f>
        <v>Togo</v>
      </c>
      <c r="F255" s="206" t="str">
        <f xml:space="preserve"> 'General Inputs'!F$486</f>
        <v>tg</v>
      </c>
      <c r="G255" s="120" t="s">
        <v>646</v>
      </c>
      <c r="H255" s="120"/>
      <c r="J255" s="203">
        <f t="shared" si="9"/>
        <v>0</v>
      </c>
      <c r="K255" s="203">
        <f t="shared" si="10"/>
        <v>0</v>
      </c>
      <c r="L255" s="388">
        <f t="shared" si="11"/>
        <v>0</v>
      </c>
    </row>
    <row r="256" spans="2:12" s="203" customFormat="1" ht="12.9" customHeight="1" x14ac:dyDescent="0.3">
      <c r="B256" s="204"/>
      <c r="C256" s="205"/>
      <c r="E256" s="206" t="str">
        <f xml:space="preserve"> 'General Inputs'!E$487</f>
        <v>Thailand</v>
      </c>
      <c r="F256" s="206" t="str">
        <f xml:space="preserve"> 'General Inputs'!F$487</f>
        <v>th</v>
      </c>
      <c r="G256" s="120" t="s">
        <v>646</v>
      </c>
      <c r="H256" s="120"/>
      <c r="J256" s="203">
        <f t="shared" si="9"/>
        <v>174.10500174105002</v>
      </c>
      <c r="K256" s="203">
        <f t="shared" si="10"/>
        <v>193.20100192500999</v>
      </c>
      <c r="L256" s="388">
        <f t="shared" si="11"/>
        <v>0</v>
      </c>
    </row>
    <row r="257" spans="2:12" s="203" customFormat="1" ht="12.9" customHeight="1" x14ac:dyDescent="0.3">
      <c r="B257" s="204"/>
      <c r="C257" s="205"/>
      <c r="E257" s="206" t="str">
        <f xml:space="preserve"> 'General Inputs'!E$488</f>
        <v>Tajikistan</v>
      </c>
      <c r="F257" s="206" t="str">
        <f xml:space="preserve"> 'General Inputs'!F$488</f>
        <v>tj</v>
      </c>
      <c r="G257" s="120" t="s">
        <v>646</v>
      </c>
      <c r="H257" s="120"/>
      <c r="J257" s="203">
        <f t="shared" si="9"/>
        <v>0</v>
      </c>
      <c r="K257" s="203">
        <f t="shared" si="10"/>
        <v>6.3145000631449996E-2</v>
      </c>
      <c r="L257" s="388">
        <f t="shared" si="11"/>
        <v>0</v>
      </c>
    </row>
    <row r="258" spans="2:12" s="203" customFormat="1" ht="12.9" customHeight="1" x14ac:dyDescent="0.3">
      <c r="B258" s="204"/>
      <c r="C258" s="205"/>
      <c r="E258" s="206" t="str">
        <f xml:space="preserve"> 'General Inputs'!E$489</f>
        <v>Tokelau</v>
      </c>
      <c r="F258" s="206" t="str">
        <f xml:space="preserve"> 'General Inputs'!F$489</f>
        <v>tk</v>
      </c>
      <c r="G258" s="120" t="s">
        <v>646</v>
      </c>
      <c r="H258" s="120"/>
      <c r="J258" s="203">
        <f t="shared" si="9"/>
        <v>0</v>
      </c>
      <c r="K258" s="203">
        <f t="shared" si="10"/>
        <v>0</v>
      </c>
      <c r="L258" s="388">
        <f t="shared" si="11"/>
        <v>0</v>
      </c>
    </row>
    <row r="259" spans="2:12" s="203" customFormat="1" ht="12.9" customHeight="1" x14ac:dyDescent="0.3">
      <c r="B259" s="204"/>
      <c r="C259" s="205"/>
      <c r="E259" s="206" t="str">
        <f xml:space="preserve"> 'General Inputs'!E$490</f>
        <v>Timor-Leste</v>
      </c>
      <c r="F259" s="206" t="str">
        <f xml:space="preserve"> 'General Inputs'!F$490</f>
        <v>tl</v>
      </c>
      <c r="G259" s="120" t="s">
        <v>646</v>
      </c>
      <c r="H259" s="120"/>
      <c r="J259" s="203">
        <f t="shared" si="9"/>
        <v>0</v>
      </c>
      <c r="K259" s="203">
        <f t="shared" si="10"/>
        <v>8.3950000839500003</v>
      </c>
      <c r="L259" s="388">
        <f t="shared" si="11"/>
        <v>0</v>
      </c>
    </row>
    <row r="260" spans="2:12" s="203" customFormat="1" ht="12.9" customHeight="1" x14ac:dyDescent="0.3">
      <c r="B260" s="204"/>
      <c r="C260" s="205"/>
      <c r="E260" s="206" t="str">
        <f xml:space="preserve"> 'General Inputs'!E$491</f>
        <v>Turkmenistan</v>
      </c>
      <c r="F260" s="206" t="str">
        <f xml:space="preserve"> 'General Inputs'!F$491</f>
        <v>tm</v>
      </c>
      <c r="G260" s="120" t="s">
        <v>646</v>
      </c>
      <c r="H260" s="120"/>
      <c r="J260" s="203">
        <f t="shared" si="9"/>
        <v>96.360000963600001</v>
      </c>
      <c r="K260" s="203">
        <f t="shared" si="10"/>
        <v>81.028520808285208</v>
      </c>
      <c r="L260" s="388">
        <f t="shared" si="11"/>
        <v>59.49500059495</v>
      </c>
    </row>
    <row r="261" spans="2:12" s="203" customFormat="1" ht="12.9" customHeight="1" x14ac:dyDescent="0.3">
      <c r="B261" s="204"/>
      <c r="C261" s="205"/>
      <c r="E261" s="206" t="str">
        <f xml:space="preserve"> 'General Inputs'!E$492</f>
        <v>Tunisia</v>
      </c>
      <c r="F261" s="206" t="str">
        <f xml:space="preserve"> 'General Inputs'!F$492</f>
        <v>tn</v>
      </c>
      <c r="G261" s="120" t="s">
        <v>646</v>
      </c>
      <c r="H261" s="120"/>
      <c r="J261" s="203">
        <f t="shared" si="9"/>
        <v>18.250000182499999</v>
      </c>
      <c r="K261" s="203">
        <f t="shared" si="10"/>
        <v>14.069410141744102</v>
      </c>
      <c r="L261" s="388">
        <f t="shared" si="11"/>
        <v>0</v>
      </c>
    </row>
    <row r="262" spans="2:12" s="203" customFormat="1" ht="12.9" customHeight="1" x14ac:dyDescent="0.3">
      <c r="B262" s="204"/>
      <c r="C262" s="205"/>
      <c r="E262" s="206" t="str">
        <f xml:space="preserve"> 'General Inputs'!E$493</f>
        <v>Tonga</v>
      </c>
      <c r="F262" s="206" t="str">
        <f xml:space="preserve"> 'General Inputs'!F$493</f>
        <v>to</v>
      </c>
      <c r="G262" s="120" t="s">
        <v>646</v>
      </c>
      <c r="H262" s="120"/>
      <c r="J262" s="203">
        <f t="shared" si="9"/>
        <v>29.930000299300001</v>
      </c>
      <c r="K262" s="203">
        <f t="shared" si="10"/>
        <v>0</v>
      </c>
      <c r="L262" s="388">
        <f t="shared" si="11"/>
        <v>21.535000215349999</v>
      </c>
    </row>
    <row r="263" spans="2:12" s="203" customFormat="1" ht="12.9" customHeight="1" x14ac:dyDescent="0.3">
      <c r="B263" s="204"/>
      <c r="C263" s="205"/>
      <c r="E263" s="206" t="str">
        <f xml:space="preserve"> 'General Inputs'!E$494</f>
        <v>Turkey</v>
      </c>
      <c r="F263" s="206" t="str">
        <f xml:space="preserve"> 'General Inputs'!F$494</f>
        <v>tr</v>
      </c>
      <c r="G263" s="120" t="s">
        <v>646</v>
      </c>
      <c r="H263" s="120"/>
      <c r="J263" s="203">
        <f t="shared" si="9"/>
        <v>0</v>
      </c>
      <c r="K263" s="203">
        <f t="shared" si="10"/>
        <v>28.649145286791452</v>
      </c>
      <c r="L263" s="388">
        <f t="shared" si="11"/>
        <v>21.1700002117</v>
      </c>
    </row>
    <row r="264" spans="2:12" s="203" customFormat="1" ht="12.9" customHeight="1" x14ac:dyDescent="0.3">
      <c r="B264" s="204"/>
      <c r="C264" s="205"/>
      <c r="E264" s="206" t="str">
        <f xml:space="preserve"> 'General Inputs'!E$495</f>
        <v>Trinidad and Tobago</v>
      </c>
      <c r="F264" s="206" t="str">
        <f xml:space="preserve"> 'General Inputs'!F$495</f>
        <v>tt</v>
      </c>
      <c r="G264" s="120" t="s">
        <v>646</v>
      </c>
      <c r="H264" s="120"/>
      <c r="J264" s="203">
        <f t="shared" si="9"/>
        <v>0</v>
      </c>
      <c r="K264" s="203">
        <f t="shared" si="10"/>
        <v>30.280819304558189</v>
      </c>
      <c r="L264" s="388">
        <f t="shared" si="11"/>
        <v>0</v>
      </c>
    </row>
    <row r="265" spans="2:12" s="203" customFormat="1" ht="12.9" customHeight="1" x14ac:dyDescent="0.3">
      <c r="B265" s="204"/>
      <c r="C265" s="205"/>
      <c r="E265" s="206" t="str">
        <f xml:space="preserve"> 'General Inputs'!E$496</f>
        <v>Tuvalu</v>
      </c>
      <c r="F265" s="206" t="str">
        <f xml:space="preserve"> 'General Inputs'!F$496</f>
        <v>tv</v>
      </c>
      <c r="G265" s="120" t="s">
        <v>646</v>
      </c>
      <c r="H265" s="120"/>
      <c r="J265" s="203">
        <f t="shared" si="9"/>
        <v>0</v>
      </c>
      <c r="K265" s="203">
        <f t="shared" si="10"/>
        <v>0</v>
      </c>
      <c r="L265" s="388">
        <f t="shared" si="11"/>
        <v>0</v>
      </c>
    </row>
    <row r="266" spans="2:12" s="203" customFormat="1" ht="12.9" customHeight="1" x14ac:dyDescent="0.3">
      <c r="B266" s="204"/>
      <c r="C266" s="205"/>
      <c r="E266" s="206" t="str">
        <f xml:space="preserve"> 'General Inputs'!E$497</f>
        <v>Taiwan, Province of China</v>
      </c>
      <c r="F266" s="206" t="str">
        <f xml:space="preserve"> 'General Inputs'!F$497</f>
        <v>tw</v>
      </c>
      <c r="G266" s="120" t="s">
        <v>646</v>
      </c>
      <c r="H266" s="120"/>
      <c r="J266" s="203">
        <f t="shared" si="9"/>
        <v>0</v>
      </c>
      <c r="K266" s="203">
        <f t="shared" si="10"/>
        <v>10.768960107689601</v>
      </c>
      <c r="L266" s="388">
        <f t="shared" si="11"/>
        <v>0</v>
      </c>
    </row>
    <row r="267" spans="2:12" s="203" customFormat="1" ht="12.9" customHeight="1" x14ac:dyDescent="0.3">
      <c r="B267" s="204"/>
      <c r="C267" s="205"/>
      <c r="E267" s="206" t="str">
        <f xml:space="preserve"> 'General Inputs'!E$498</f>
        <v>Tanzania, United Republic of</v>
      </c>
      <c r="F267" s="206" t="str">
        <f xml:space="preserve"> 'General Inputs'!F$498</f>
        <v>tz</v>
      </c>
      <c r="G267" s="120" t="s">
        <v>646</v>
      </c>
      <c r="H267" s="120"/>
      <c r="J267" s="203">
        <f t="shared" si="9"/>
        <v>0</v>
      </c>
      <c r="K267" s="203">
        <f t="shared" si="10"/>
        <v>0</v>
      </c>
      <c r="L267" s="388">
        <f t="shared" si="11"/>
        <v>0</v>
      </c>
    </row>
    <row r="268" spans="2:12" s="203" customFormat="1" ht="12.9" customHeight="1" x14ac:dyDescent="0.3">
      <c r="B268" s="204"/>
      <c r="C268" s="205"/>
      <c r="E268" s="206" t="str">
        <f xml:space="preserve"> 'General Inputs'!E$499</f>
        <v>Ukraine</v>
      </c>
      <c r="F268" s="206" t="str">
        <f xml:space="preserve"> 'General Inputs'!F$499</f>
        <v>ua</v>
      </c>
      <c r="G268" s="120" t="s">
        <v>646</v>
      </c>
      <c r="H268" s="120"/>
      <c r="J268" s="203">
        <f t="shared" si="9"/>
        <v>0</v>
      </c>
      <c r="K268" s="203">
        <f t="shared" si="10"/>
        <v>22.959255228442551</v>
      </c>
      <c r="L268" s="388">
        <f t="shared" si="11"/>
        <v>12.4100001241</v>
      </c>
    </row>
    <row r="269" spans="2:12" s="203" customFormat="1" ht="12.9" customHeight="1" x14ac:dyDescent="0.3">
      <c r="B269" s="204"/>
      <c r="C269" s="205"/>
      <c r="E269" s="206" t="str">
        <f xml:space="preserve"> 'General Inputs'!E$500</f>
        <v>Uganda</v>
      </c>
      <c r="F269" s="206" t="str">
        <f xml:space="preserve"> 'General Inputs'!F$500</f>
        <v>ug</v>
      </c>
      <c r="G269" s="120" t="s">
        <v>646</v>
      </c>
      <c r="H269" s="120"/>
      <c r="J269" s="203">
        <f t="shared" si="9"/>
        <v>0</v>
      </c>
      <c r="K269" s="203">
        <f t="shared" si="10"/>
        <v>0</v>
      </c>
      <c r="L269" s="388">
        <f t="shared" si="11"/>
        <v>0</v>
      </c>
    </row>
    <row r="270" spans="2:12" s="203" customFormat="1" ht="12.9" customHeight="1" x14ac:dyDescent="0.3">
      <c r="B270" s="204"/>
      <c r="C270" s="205"/>
      <c r="E270" s="206" t="str">
        <f xml:space="preserve"> 'General Inputs'!E$501</f>
        <v>United States Minor Outlying Islands</v>
      </c>
      <c r="F270" s="206" t="str">
        <f xml:space="preserve"> 'General Inputs'!F$501</f>
        <v>um</v>
      </c>
      <c r="G270" s="120" t="s">
        <v>646</v>
      </c>
      <c r="H270" s="120"/>
      <c r="J270" s="203">
        <f t="shared" si="9"/>
        <v>0</v>
      </c>
      <c r="K270" s="203">
        <f t="shared" si="10"/>
        <v>0</v>
      </c>
      <c r="L270" s="388">
        <f t="shared" si="11"/>
        <v>0</v>
      </c>
    </row>
    <row r="271" spans="2:12" s="203" customFormat="1" ht="12.9" customHeight="1" x14ac:dyDescent="0.3">
      <c r="B271" s="204"/>
      <c r="C271" s="205"/>
      <c r="E271" s="206" t="str">
        <f xml:space="preserve"> 'General Inputs'!E$502</f>
        <v>United States</v>
      </c>
      <c r="F271" s="206" t="str">
        <f xml:space="preserve"> 'General Inputs'!F$502</f>
        <v>us</v>
      </c>
      <c r="G271" s="120" t="s">
        <v>646</v>
      </c>
      <c r="H271" s="120"/>
      <c r="J271" s="203">
        <f t="shared" si="9"/>
        <v>6221.4250622142499</v>
      </c>
      <c r="K271" s="203">
        <f t="shared" si="10"/>
        <v>7106.98804551988</v>
      </c>
      <c r="L271" s="388">
        <f t="shared" si="11"/>
        <v>4464.6800446468005</v>
      </c>
    </row>
    <row r="272" spans="2:12" s="203" customFormat="1" ht="12.9" customHeight="1" x14ac:dyDescent="0.3">
      <c r="B272" s="204"/>
      <c r="C272" s="205"/>
      <c r="E272" s="206" t="str">
        <f xml:space="preserve"> 'General Inputs'!E$503</f>
        <v>Uruguay</v>
      </c>
      <c r="F272" s="206" t="str">
        <f xml:space="preserve"> 'General Inputs'!F$503</f>
        <v>uy</v>
      </c>
      <c r="G272" s="120" t="s">
        <v>646</v>
      </c>
      <c r="H272" s="120"/>
      <c r="J272" s="203">
        <f t="shared" si="9"/>
        <v>0</v>
      </c>
      <c r="K272" s="203">
        <f t="shared" si="10"/>
        <v>0.83183500831835</v>
      </c>
      <c r="L272" s="388">
        <f t="shared" si="11"/>
        <v>0</v>
      </c>
    </row>
    <row r="273" spans="1:58" s="203" customFormat="1" ht="12.9" customHeight="1" x14ac:dyDescent="0.3">
      <c r="B273" s="204"/>
      <c r="C273" s="205"/>
      <c r="E273" s="206" t="str">
        <f xml:space="preserve"> 'General Inputs'!E$504</f>
        <v>Uzbekistan</v>
      </c>
      <c r="F273" s="206" t="str">
        <f xml:space="preserve"> 'General Inputs'!F$504</f>
        <v>uz</v>
      </c>
      <c r="G273" s="120" t="s">
        <v>646</v>
      </c>
      <c r="H273" s="120"/>
      <c r="J273" s="203">
        <f t="shared" si="9"/>
        <v>22.630000226300002</v>
      </c>
      <c r="K273" s="203">
        <f t="shared" si="10"/>
        <v>15.196670152416701</v>
      </c>
      <c r="L273" s="388">
        <f t="shared" si="11"/>
        <v>0</v>
      </c>
    </row>
    <row r="274" spans="1:58" s="203" customFormat="1" ht="12.9" customHeight="1" x14ac:dyDescent="0.3">
      <c r="B274" s="204"/>
      <c r="C274" s="205"/>
      <c r="E274" s="206" t="str">
        <f xml:space="preserve"> 'General Inputs'!E$505</f>
        <v>Holy See</v>
      </c>
      <c r="F274" s="206" t="str">
        <f xml:space="preserve"> 'General Inputs'!F$505</f>
        <v>va</v>
      </c>
      <c r="G274" s="120" t="s">
        <v>646</v>
      </c>
      <c r="H274" s="120"/>
      <c r="J274" s="203">
        <f t="shared" si="9"/>
        <v>0</v>
      </c>
      <c r="K274" s="203">
        <f t="shared" si="10"/>
        <v>0</v>
      </c>
      <c r="L274" s="388">
        <f t="shared" si="11"/>
        <v>0</v>
      </c>
    </row>
    <row r="275" spans="1:58" s="203" customFormat="1" ht="12.9" customHeight="1" x14ac:dyDescent="0.3">
      <c r="B275" s="204"/>
      <c r="C275" s="205"/>
      <c r="E275" s="206" t="str">
        <f xml:space="preserve"> 'General Inputs'!E$506</f>
        <v>Saint Vincent and the Grenadines</v>
      </c>
      <c r="F275" s="206" t="str">
        <f xml:space="preserve"> 'General Inputs'!F$506</f>
        <v>vc</v>
      </c>
      <c r="G275" s="120" t="s">
        <v>646</v>
      </c>
      <c r="H275" s="120"/>
      <c r="J275" s="203">
        <f t="shared" si="9"/>
        <v>0</v>
      </c>
      <c r="K275" s="203">
        <f t="shared" si="10"/>
        <v>0</v>
      </c>
      <c r="L275" s="388">
        <f t="shared" si="11"/>
        <v>0</v>
      </c>
    </row>
    <row r="276" spans="1:58" s="203" customFormat="1" ht="12.9" customHeight="1" x14ac:dyDescent="0.3">
      <c r="B276" s="204"/>
      <c r="C276" s="205"/>
      <c r="E276" s="206" t="str">
        <f xml:space="preserve"> 'General Inputs'!E$507</f>
        <v>Venezuela</v>
      </c>
      <c r="F276" s="206" t="str">
        <f xml:space="preserve"> 'General Inputs'!F$507</f>
        <v>ve</v>
      </c>
      <c r="G276" s="120" t="s">
        <v>646</v>
      </c>
      <c r="H276" s="120"/>
      <c r="J276" s="203">
        <f t="shared" si="9"/>
        <v>335.07000335070001</v>
      </c>
      <c r="K276" s="203">
        <f t="shared" si="10"/>
        <v>339.08805340388051</v>
      </c>
      <c r="L276" s="388">
        <f t="shared" si="11"/>
        <v>369.74500369744999</v>
      </c>
    </row>
    <row r="277" spans="1:58" s="203" customFormat="1" ht="12.9" customHeight="1" x14ac:dyDescent="0.3">
      <c r="B277" s="204"/>
      <c r="C277" s="205"/>
      <c r="E277" s="206" t="str">
        <f xml:space="preserve"> 'General Inputs'!E$508</f>
        <v>Virgin Islands (British)</v>
      </c>
      <c r="F277" s="206" t="str">
        <f xml:space="preserve"> 'General Inputs'!F$508</f>
        <v>vg</v>
      </c>
      <c r="G277" s="120" t="s">
        <v>646</v>
      </c>
      <c r="H277" s="120"/>
      <c r="J277" s="203">
        <f t="shared" si="9"/>
        <v>0</v>
      </c>
      <c r="K277" s="203">
        <f t="shared" si="10"/>
        <v>0</v>
      </c>
      <c r="L277" s="388">
        <f t="shared" si="11"/>
        <v>0</v>
      </c>
    </row>
    <row r="278" spans="1:58" s="203" customFormat="1" ht="12.9" customHeight="1" x14ac:dyDescent="0.3">
      <c r="B278" s="204"/>
      <c r="C278" s="205"/>
      <c r="E278" s="206" t="str">
        <f xml:space="preserve"> 'General Inputs'!E$509</f>
        <v>Virgin Islands (U.S.)</v>
      </c>
      <c r="F278" s="206" t="str">
        <f xml:space="preserve"> 'General Inputs'!F$509</f>
        <v>vi</v>
      </c>
      <c r="G278" s="120" t="s">
        <v>646</v>
      </c>
      <c r="H278" s="120"/>
      <c r="J278" s="203">
        <f t="shared" si="9"/>
        <v>0</v>
      </c>
      <c r="K278" s="203">
        <f t="shared" si="10"/>
        <v>0</v>
      </c>
      <c r="L278" s="388">
        <f t="shared" si="11"/>
        <v>0</v>
      </c>
    </row>
    <row r="279" spans="1:58" s="203" customFormat="1" ht="12.9" customHeight="1" x14ac:dyDescent="0.3">
      <c r="B279" s="204"/>
      <c r="C279" s="205"/>
      <c r="E279" s="206" t="str">
        <f xml:space="preserve"> 'General Inputs'!E$510</f>
        <v>Vietnam</v>
      </c>
      <c r="F279" s="206" t="str">
        <f xml:space="preserve"> 'General Inputs'!F$510</f>
        <v>vn</v>
      </c>
      <c r="G279" s="120" t="s">
        <v>646</v>
      </c>
      <c r="H279" s="120"/>
      <c r="J279" s="203">
        <f t="shared" si="9"/>
        <v>86.140000861399997</v>
      </c>
      <c r="K279" s="203">
        <f t="shared" si="10"/>
        <v>95.396547939465478</v>
      </c>
      <c r="L279" s="388">
        <f t="shared" si="11"/>
        <v>0</v>
      </c>
    </row>
    <row r="280" spans="1:58" s="203" customFormat="1" ht="12.9" customHeight="1" x14ac:dyDescent="0.3">
      <c r="B280" s="204"/>
      <c r="C280" s="205"/>
      <c r="E280" s="206" t="str">
        <f xml:space="preserve"> 'General Inputs'!E$511</f>
        <v>Vanuatu</v>
      </c>
      <c r="F280" s="206" t="str">
        <f xml:space="preserve"> 'General Inputs'!F$511</f>
        <v>vu</v>
      </c>
      <c r="G280" s="120" t="s">
        <v>646</v>
      </c>
      <c r="H280" s="120"/>
      <c r="J280" s="203">
        <f t="shared" si="9"/>
        <v>0</v>
      </c>
      <c r="K280" s="203">
        <f t="shared" si="10"/>
        <v>0</v>
      </c>
      <c r="L280" s="388">
        <f t="shared" si="11"/>
        <v>0</v>
      </c>
    </row>
    <row r="281" spans="1:58" s="203" customFormat="1" ht="12.9" customHeight="1" x14ac:dyDescent="0.3">
      <c r="B281" s="204"/>
      <c r="C281" s="205"/>
      <c r="E281" s="206" t="str">
        <f xml:space="preserve"> 'General Inputs'!E$512</f>
        <v>Wallis and Futuna</v>
      </c>
      <c r="F281" s="206" t="str">
        <f xml:space="preserve"> 'General Inputs'!F$512</f>
        <v>wf</v>
      </c>
      <c r="G281" s="120" t="s">
        <v>646</v>
      </c>
      <c r="H281" s="120"/>
      <c r="J281" s="203">
        <f t="shared" si="9"/>
        <v>0</v>
      </c>
      <c r="K281" s="203">
        <f t="shared" si="10"/>
        <v>0</v>
      </c>
      <c r="L281" s="388">
        <f t="shared" si="11"/>
        <v>0</v>
      </c>
    </row>
    <row r="282" spans="1:58" s="203" customFormat="1" ht="12.9" customHeight="1" x14ac:dyDescent="0.3">
      <c r="B282" s="204"/>
      <c r="C282" s="205"/>
      <c r="E282" s="206" t="str">
        <f xml:space="preserve"> 'General Inputs'!E$513</f>
        <v>Samoa</v>
      </c>
      <c r="F282" s="206" t="str">
        <f xml:space="preserve"> 'General Inputs'!F$513</f>
        <v>ws</v>
      </c>
      <c r="G282" s="120" t="s">
        <v>646</v>
      </c>
      <c r="H282" s="120"/>
      <c r="J282" s="203">
        <f t="shared" si="9"/>
        <v>0</v>
      </c>
      <c r="K282" s="203">
        <f t="shared" si="10"/>
        <v>0</v>
      </c>
      <c r="L282" s="388">
        <f t="shared" si="11"/>
        <v>0</v>
      </c>
    </row>
    <row r="283" spans="1:58" s="203" customFormat="1" ht="12.9" customHeight="1" x14ac:dyDescent="0.3">
      <c r="B283" s="204"/>
      <c r="C283" s="205"/>
      <c r="E283" s="206" t="str">
        <f xml:space="preserve"> 'General Inputs'!E$514</f>
        <v>Yemen</v>
      </c>
      <c r="F283" s="206" t="str">
        <f xml:space="preserve"> 'General Inputs'!F$514</f>
        <v>ye</v>
      </c>
      <c r="G283" s="120" t="s">
        <v>646</v>
      </c>
      <c r="H283" s="120"/>
      <c r="J283" s="203">
        <f t="shared" si="9"/>
        <v>35.770000357699999</v>
      </c>
      <c r="K283" s="203">
        <f t="shared" si="10"/>
        <v>22.37194522371945</v>
      </c>
      <c r="L283" s="388">
        <f t="shared" si="11"/>
        <v>13.50500013505</v>
      </c>
    </row>
    <row r="284" spans="1:58" s="203" customFormat="1" ht="12.9" customHeight="1" x14ac:dyDescent="0.3">
      <c r="B284" s="204"/>
      <c r="C284" s="205"/>
      <c r="E284" s="206" t="str">
        <f xml:space="preserve"> 'General Inputs'!E$515</f>
        <v>Mayotte</v>
      </c>
      <c r="F284" s="206" t="str">
        <f xml:space="preserve"> 'General Inputs'!F$515</f>
        <v>yt</v>
      </c>
      <c r="G284" s="120" t="s">
        <v>646</v>
      </c>
      <c r="H284" s="120"/>
      <c r="J284" s="203">
        <f t="shared" si="9"/>
        <v>0</v>
      </c>
      <c r="K284" s="203">
        <f t="shared" si="10"/>
        <v>0</v>
      </c>
      <c r="L284" s="388">
        <f t="shared" si="11"/>
        <v>0</v>
      </c>
    </row>
    <row r="285" spans="1:58" s="203" customFormat="1" ht="12.9" customHeight="1" x14ac:dyDescent="0.3">
      <c r="B285" s="204"/>
      <c r="C285" s="205"/>
      <c r="E285" s="206" t="str">
        <f xml:space="preserve"> 'General Inputs'!E$516</f>
        <v>South Africa</v>
      </c>
      <c r="F285" s="206" t="str">
        <f xml:space="preserve"> 'General Inputs'!F$516</f>
        <v>za</v>
      </c>
      <c r="G285" s="120" t="s">
        <v>646</v>
      </c>
      <c r="H285" s="120"/>
      <c r="J285" s="203">
        <f t="shared" si="9"/>
        <v>0</v>
      </c>
      <c r="K285" s="203">
        <f t="shared" si="10"/>
        <v>39.97370539973705</v>
      </c>
      <c r="L285" s="388">
        <f t="shared" si="11"/>
        <v>0</v>
      </c>
    </row>
    <row r="286" spans="1:58" s="120" customFormat="1" ht="12.9" customHeight="1" x14ac:dyDescent="0.3">
      <c r="A286" s="89"/>
      <c r="B286" s="89"/>
      <c r="C286" s="98"/>
      <c r="E286" s="208" t="str">
        <f xml:space="preserve"> 'General Inputs'!E$517</f>
        <v>Zambia</v>
      </c>
      <c r="F286" s="208" t="str">
        <f xml:space="preserve"> 'General Inputs'!F$517</f>
        <v>zm</v>
      </c>
      <c r="G286" s="120" t="s">
        <v>646</v>
      </c>
      <c r="J286" s="203">
        <f t="shared" si="9"/>
        <v>0</v>
      </c>
      <c r="K286" s="203">
        <f t="shared" si="10"/>
        <v>6.2050000620500007E-2</v>
      </c>
      <c r="L286" s="388">
        <f t="shared" si="11"/>
        <v>0</v>
      </c>
    </row>
    <row r="287" spans="1:58" s="120" customFormat="1" ht="12.9" customHeight="1" x14ac:dyDescent="0.3">
      <c r="A287" s="89"/>
      <c r="B287" s="89"/>
      <c r="C287" s="98"/>
      <c r="E287" s="208" t="str">
        <f xml:space="preserve"> 'General Inputs'!E$518</f>
        <v>Zimbabwe</v>
      </c>
      <c r="F287" s="208" t="str">
        <f xml:space="preserve"> 'General Inputs'!F$518</f>
        <v>zw</v>
      </c>
      <c r="G287" s="120" t="s">
        <v>646</v>
      </c>
      <c r="J287" s="203">
        <f t="shared" si="9"/>
        <v>0</v>
      </c>
      <c r="K287" s="113">
        <f t="shared" si="10"/>
        <v>0.29200000292</v>
      </c>
      <c r="L287" s="388">
        <f t="shared" si="11"/>
        <v>0</v>
      </c>
    </row>
    <row r="288" spans="1:58" s="31" customFormat="1" ht="12.9" customHeight="1" x14ac:dyDescent="0.3">
      <c r="A288" s="30"/>
      <c r="B288" s="87"/>
      <c r="C288" s="96"/>
      <c r="E288" s="144"/>
      <c r="F288" s="144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</row>
    <row r="289" spans="1:58" s="118" customFormat="1" ht="12.9" customHeight="1" x14ac:dyDescent="0.3">
      <c r="A289" s="28"/>
      <c r="B289" s="29"/>
      <c r="C289" s="95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</row>
    <row r="290" spans="1:58" s="117" customFormat="1" ht="12.9" customHeight="1" x14ac:dyDescent="0.3">
      <c r="A290" s="16" t="s">
        <v>644</v>
      </c>
      <c r="B290" s="16"/>
      <c r="C290" s="94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</row>
    <row r="291" spans="1:58" x14ac:dyDescent="0.3">
      <c r="E291" s="27"/>
    </row>
    <row r="292" spans="1:58" s="31" customFormat="1" ht="12.9" customHeight="1" x14ac:dyDescent="0.3">
      <c r="A292" s="30"/>
      <c r="B292" s="87" t="s">
        <v>193</v>
      </c>
      <c r="C292" s="96"/>
      <c r="I292" s="87">
        <v>2019</v>
      </c>
    </row>
    <row r="293" spans="1:58" s="117" customFormat="1" ht="12.9" customHeight="1" x14ac:dyDescent="0.3">
      <c r="B293" s="108"/>
      <c r="C293" s="129"/>
      <c r="E293" s="109" t="str">
        <f>INDEX('General Inputs'!$E$270:$E$518,MATCH(Oil_Data!F293,'General Inputs'!$F$270:$F$518,0))</f>
        <v>United Arab Emirates</v>
      </c>
      <c r="F293" s="130" t="s">
        <v>145</v>
      </c>
      <c r="G293" s="107" t="s">
        <v>194</v>
      </c>
      <c r="I293" s="107">
        <v>3998</v>
      </c>
    </row>
    <row r="294" spans="1:58" s="117" customFormat="1" ht="12.9" customHeight="1" x14ac:dyDescent="0.3">
      <c r="B294" s="108"/>
      <c r="C294" s="129"/>
      <c r="E294" s="109" t="str">
        <f>INDEX('General Inputs'!$E$270:$E$518,MATCH(Oil_Data!F294,'General Inputs'!$F$270:$F$518,0))</f>
        <v>Angola</v>
      </c>
      <c r="F294" s="130" t="s">
        <v>146</v>
      </c>
      <c r="G294" s="107" t="s">
        <v>194</v>
      </c>
      <c r="I294" s="107">
        <v>1417</v>
      </c>
    </row>
    <row r="295" spans="1:58" s="117" customFormat="1" ht="12.9" customHeight="1" x14ac:dyDescent="0.3">
      <c r="B295" s="108"/>
      <c r="C295" s="129"/>
      <c r="E295" s="109" t="str">
        <f>INDEX('General Inputs'!$E$270:$E$518,MATCH(Oil_Data!F295,'General Inputs'!$F$270:$F$518,0))</f>
        <v>Argentina</v>
      </c>
      <c r="F295" s="130" t="s">
        <v>147</v>
      </c>
      <c r="G295" s="107" t="s">
        <v>194</v>
      </c>
      <c r="I295" s="107">
        <v>620</v>
      </c>
    </row>
    <row r="296" spans="1:58" s="117" customFormat="1" ht="12.9" customHeight="1" x14ac:dyDescent="0.3">
      <c r="B296" s="108"/>
      <c r="C296" s="129"/>
      <c r="E296" s="109" t="str">
        <f>INDEX('General Inputs'!$E$270:$E$518,MATCH(Oil_Data!F296,'General Inputs'!$F$270:$F$518,0))</f>
        <v>Australia</v>
      </c>
      <c r="F296" s="130" t="s">
        <v>148</v>
      </c>
      <c r="G296" s="107" t="s">
        <v>194</v>
      </c>
      <c r="I296" s="107">
        <v>490</v>
      </c>
    </row>
    <row r="297" spans="1:58" s="117" customFormat="1" ht="12.9" customHeight="1" x14ac:dyDescent="0.3">
      <c r="B297" s="108"/>
      <c r="C297" s="129"/>
      <c r="E297" s="109" t="str">
        <f>INDEX('General Inputs'!$E$270:$E$518,MATCH(Oil_Data!F297,'General Inputs'!$F$270:$F$518,0))</f>
        <v>Azerbaijan</v>
      </c>
      <c r="F297" s="130" t="s">
        <v>149</v>
      </c>
      <c r="G297" s="107" t="s">
        <v>194</v>
      </c>
      <c r="I297" s="107">
        <v>779</v>
      </c>
    </row>
    <row r="298" spans="1:58" s="117" customFormat="1" ht="12.9" customHeight="1" x14ac:dyDescent="0.3">
      <c r="B298" s="108"/>
      <c r="C298" s="129"/>
      <c r="E298" s="109" t="str">
        <f>INDEX('General Inputs'!$E$270:$E$518,MATCH(Oil_Data!F298,'General Inputs'!$F$270:$F$518,0))</f>
        <v>Brunei</v>
      </c>
      <c r="F298" s="130" t="s">
        <v>150</v>
      </c>
      <c r="G298" s="107" t="s">
        <v>194</v>
      </c>
      <c r="I298" s="107">
        <v>121</v>
      </c>
    </row>
    <row r="299" spans="1:58" s="117" customFormat="1" ht="12.9" customHeight="1" x14ac:dyDescent="0.3">
      <c r="B299" s="108"/>
      <c r="C299" s="129"/>
      <c r="E299" s="109" t="str">
        <f>INDEX('General Inputs'!$E$270:$E$518,MATCH(Oil_Data!F299,'General Inputs'!$F$270:$F$518,0))</f>
        <v>Brazil</v>
      </c>
      <c r="F299" s="130" t="s">
        <v>151</v>
      </c>
      <c r="G299" s="107" t="s">
        <v>194</v>
      </c>
      <c r="I299" s="107">
        <v>2877</v>
      </c>
    </row>
    <row r="300" spans="1:58" s="117" customFormat="1" ht="12.9" customHeight="1" x14ac:dyDescent="0.3">
      <c r="B300" s="108"/>
      <c r="C300" s="129"/>
      <c r="E300" s="109" t="str">
        <f>INDEX('General Inputs'!$E$270:$E$518,MATCH(Oil_Data!F300,'General Inputs'!$F$270:$F$518,0))</f>
        <v>Canada</v>
      </c>
      <c r="F300" s="130" t="s">
        <v>152</v>
      </c>
      <c r="G300" s="107" t="s">
        <v>194</v>
      </c>
      <c r="I300" s="107">
        <v>5651</v>
      </c>
    </row>
    <row r="301" spans="1:58" s="117" customFormat="1" ht="12.9" customHeight="1" x14ac:dyDescent="0.3">
      <c r="B301" s="108"/>
      <c r="C301" s="129"/>
      <c r="E301" s="109" t="str">
        <f>INDEX('General Inputs'!$E$270:$E$518,MATCH(Oil_Data!F301,'General Inputs'!$F$270:$F$518,0))</f>
        <v>Congo Brazzaville</v>
      </c>
      <c r="F301" s="130" t="s">
        <v>153</v>
      </c>
      <c r="G301" s="107" t="s">
        <v>194</v>
      </c>
      <c r="I301" s="107">
        <v>339</v>
      </c>
    </row>
    <row r="302" spans="1:58" s="117" customFormat="1" ht="12.9" customHeight="1" x14ac:dyDescent="0.3">
      <c r="B302" s="108"/>
      <c r="C302" s="129"/>
      <c r="E302" s="109" t="str">
        <f>INDEX('General Inputs'!$E$270:$E$518,MATCH(Oil_Data!F302,'General Inputs'!$F$270:$F$518,0))</f>
        <v>China</v>
      </c>
      <c r="F302" s="130" t="s">
        <v>154</v>
      </c>
      <c r="G302" s="107" t="s">
        <v>194</v>
      </c>
      <c r="I302" s="107">
        <v>3836</v>
      </c>
    </row>
    <row r="303" spans="1:58" s="117" customFormat="1" ht="12.9" customHeight="1" x14ac:dyDescent="0.3">
      <c r="B303" s="108"/>
      <c r="C303" s="129"/>
      <c r="E303" s="109" t="str">
        <f>INDEX('General Inputs'!$E$270:$E$518,MATCH(Oil_Data!F303,'General Inputs'!$F$270:$F$518,0))</f>
        <v>Colombia</v>
      </c>
      <c r="F303" s="130" t="s">
        <v>155</v>
      </c>
      <c r="G303" s="107" t="s">
        <v>194</v>
      </c>
      <c r="I303" s="107">
        <v>886</v>
      </c>
    </row>
    <row r="304" spans="1:58" s="117" customFormat="1" ht="12.9" customHeight="1" x14ac:dyDescent="0.3">
      <c r="B304" s="108"/>
      <c r="C304" s="129"/>
      <c r="E304" s="109" t="str">
        <f>INDEX('General Inputs'!$E$270:$E$518,MATCH(Oil_Data!F304,'General Inputs'!$F$270:$F$518,0))</f>
        <v>Denmark</v>
      </c>
      <c r="F304" s="130" t="s">
        <v>156</v>
      </c>
      <c r="G304" s="107" t="s">
        <v>194</v>
      </c>
      <c r="I304" s="107">
        <v>102.9564</v>
      </c>
    </row>
    <row r="305" spans="1:9" s="117" customFormat="1" ht="12.9" customHeight="1" x14ac:dyDescent="0.3">
      <c r="B305" s="108"/>
      <c r="C305" s="129"/>
      <c r="E305" s="109" t="str">
        <f>INDEX('General Inputs'!$E$270:$E$518,MATCH(Oil_Data!F305,'General Inputs'!$F$270:$F$518,0))</f>
        <v>Algeria</v>
      </c>
      <c r="F305" s="130" t="s">
        <v>157</v>
      </c>
      <c r="G305" s="107" t="s">
        <v>194</v>
      </c>
      <c r="I305" s="107">
        <v>1486</v>
      </c>
    </row>
    <row r="306" spans="1:9" s="117" customFormat="1" ht="12.9" customHeight="1" x14ac:dyDescent="0.3">
      <c r="B306" s="108"/>
      <c r="C306" s="129"/>
      <c r="E306" s="109" t="str">
        <f>INDEX('General Inputs'!$E$270:$E$518,MATCH(Oil_Data!F306,'General Inputs'!$F$270:$F$518,0))</f>
        <v>Ecuador</v>
      </c>
      <c r="F306" s="130" t="s">
        <v>158</v>
      </c>
      <c r="G306" s="107" t="s">
        <v>194</v>
      </c>
      <c r="I306" s="107">
        <v>531</v>
      </c>
    </row>
    <row r="307" spans="1:9" s="117" customFormat="1" ht="12.9" customHeight="1" x14ac:dyDescent="0.3">
      <c r="B307" s="108"/>
      <c r="C307" s="129"/>
      <c r="E307" s="109" t="str">
        <f>INDEX('General Inputs'!$E$270:$E$518,MATCH(Oil_Data!F307,'General Inputs'!$F$270:$F$518,0))</f>
        <v>Egypt</v>
      </c>
      <c r="F307" s="130" t="s">
        <v>159</v>
      </c>
      <c r="G307" s="107" t="s">
        <v>194</v>
      </c>
      <c r="I307" s="107">
        <v>686</v>
      </c>
    </row>
    <row r="308" spans="1:9" s="117" customFormat="1" ht="12.9" customHeight="1" x14ac:dyDescent="0.3">
      <c r="B308" s="108"/>
      <c r="C308" s="129"/>
      <c r="E308" s="109" t="str">
        <f>INDEX('General Inputs'!$E$270:$E$518,MATCH(Oil_Data!F308,'General Inputs'!$F$270:$F$518,0))</f>
        <v>Gabon</v>
      </c>
      <c r="F308" s="130" t="s">
        <v>160</v>
      </c>
      <c r="G308" s="107" t="s">
        <v>194</v>
      </c>
      <c r="I308" s="107">
        <v>218</v>
      </c>
    </row>
    <row r="309" spans="1:9" s="117" customFormat="1" ht="12.9" customHeight="1" x14ac:dyDescent="0.3">
      <c r="B309" s="108"/>
      <c r="C309" s="129"/>
      <c r="E309" s="109" t="str">
        <f>INDEX('General Inputs'!$E$270:$E$518,MATCH(Oil_Data!F309,'General Inputs'!$F$270:$F$518,0))</f>
        <v>United Kingdom</v>
      </c>
      <c r="F309" s="130" t="s">
        <v>161</v>
      </c>
      <c r="G309" s="107" t="s">
        <v>194</v>
      </c>
      <c r="I309" s="107">
        <v>1118</v>
      </c>
    </row>
    <row r="310" spans="1:9" s="117" customFormat="1" ht="12.9" customHeight="1" x14ac:dyDescent="0.3">
      <c r="B310" s="108"/>
      <c r="C310" s="129"/>
      <c r="E310" s="109" t="str">
        <f>INDEX('General Inputs'!$E$270:$E$518,MATCH(Oil_Data!F310,'General Inputs'!$F$270:$F$518,0))</f>
        <v>Equatorial Guinea</v>
      </c>
      <c r="F310" s="130" t="s">
        <v>162</v>
      </c>
      <c r="G310" s="107" t="s">
        <v>194</v>
      </c>
      <c r="I310" s="107">
        <v>180</v>
      </c>
    </row>
    <row r="311" spans="1:9" s="117" customFormat="1" ht="12.9" customHeight="1" x14ac:dyDescent="0.3">
      <c r="B311" s="108"/>
      <c r="C311" s="129"/>
      <c r="E311" s="109" t="str">
        <f>INDEX('General Inputs'!$E$270:$E$518,MATCH(Oil_Data!F311,'General Inputs'!$F$270:$F$518,0))</f>
        <v>Indonesia</v>
      </c>
      <c r="F311" s="130" t="s">
        <v>163</v>
      </c>
      <c r="G311" s="107" t="s">
        <v>194</v>
      </c>
      <c r="I311" s="107">
        <v>781</v>
      </c>
    </row>
    <row r="312" spans="1:9" s="117" customFormat="1" ht="12.9" customHeight="1" x14ac:dyDescent="0.3">
      <c r="B312" s="108"/>
      <c r="C312" s="129"/>
      <c r="E312" s="109" t="str">
        <f>INDEX('General Inputs'!$E$270:$E$518,MATCH(Oil_Data!F312,'General Inputs'!$F$270:$F$518,0))</f>
        <v>India</v>
      </c>
      <c r="F312" s="130" t="s">
        <v>164</v>
      </c>
      <c r="G312" s="107" t="s">
        <v>194</v>
      </c>
      <c r="I312" s="107">
        <v>826</v>
      </c>
    </row>
    <row r="313" spans="1:9" s="117" customFormat="1" ht="12.9" customHeight="1" x14ac:dyDescent="0.3">
      <c r="B313" s="108"/>
      <c r="C313" s="129"/>
      <c r="E313" s="109" t="str">
        <f>INDEX('General Inputs'!$E$270:$E$518,MATCH(Oil_Data!F313,'General Inputs'!$F$270:$F$518,0))</f>
        <v>Iraq</v>
      </c>
      <c r="F313" s="130" t="s">
        <v>165</v>
      </c>
      <c r="G313" s="107" t="s">
        <v>194</v>
      </c>
      <c r="I313" s="107">
        <v>4779</v>
      </c>
    </row>
    <row r="314" spans="1:9" s="117" customFormat="1" ht="12.9" customHeight="1" x14ac:dyDescent="0.3">
      <c r="B314" s="108"/>
      <c r="C314" s="129"/>
      <c r="E314" s="109" t="str">
        <f>INDEX('General Inputs'!$E$270:$E$518,MATCH(Oil_Data!F314,'General Inputs'!$F$270:$F$518,0))</f>
        <v>Iran</v>
      </c>
      <c r="F314" s="130" t="s">
        <v>166</v>
      </c>
      <c r="G314" s="107" t="s">
        <v>194</v>
      </c>
      <c r="I314" s="107">
        <v>3535</v>
      </c>
    </row>
    <row r="315" spans="1:9" s="31" customFormat="1" ht="12.9" customHeight="1" x14ac:dyDescent="0.3">
      <c r="A315" s="30"/>
      <c r="B315" s="87"/>
      <c r="C315" s="96"/>
      <c r="E315" s="109" t="str">
        <f>INDEX('General Inputs'!$E$270:$E$518,MATCH(Oil_Data!F315,'General Inputs'!$F$270:$F$518,0))</f>
        <v>Italy</v>
      </c>
      <c r="F315" s="130" t="s">
        <v>167</v>
      </c>
      <c r="G315" s="110" t="s">
        <v>194</v>
      </c>
      <c r="I315" s="110">
        <v>89</v>
      </c>
    </row>
    <row r="316" spans="1:9" s="31" customFormat="1" ht="12.9" customHeight="1" x14ac:dyDescent="0.3">
      <c r="A316" s="30"/>
      <c r="B316" s="87"/>
      <c r="C316" s="96"/>
      <c r="E316" s="109" t="str">
        <f>INDEX('General Inputs'!$E$270:$E$518,MATCH(Oil_Data!F316,'General Inputs'!$F$270:$F$518,0))</f>
        <v>Kuwait</v>
      </c>
      <c r="F316" s="130" t="s">
        <v>168</v>
      </c>
      <c r="G316" s="110" t="s">
        <v>194</v>
      </c>
      <c r="I316" s="110">
        <v>2996</v>
      </c>
    </row>
    <row r="317" spans="1:9" s="31" customFormat="1" ht="12.9" customHeight="1" x14ac:dyDescent="0.3">
      <c r="A317" s="30"/>
      <c r="B317" s="87"/>
      <c r="C317" s="96"/>
      <c r="E317" s="109" t="str">
        <f>INDEX('General Inputs'!$E$270:$E$518,MATCH(Oil_Data!F317,'General Inputs'!$F$270:$F$518,0))</f>
        <v>Kazakhstan</v>
      </c>
      <c r="F317" s="130" t="s">
        <v>169</v>
      </c>
      <c r="G317" s="31" t="s">
        <v>194</v>
      </c>
      <c r="I317" s="110">
        <v>1931</v>
      </c>
    </row>
    <row r="318" spans="1:9" s="31" customFormat="1" ht="12.9" customHeight="1" x14ac:dyDescent="0.3">
      <c r="A318" s="30"/>
      <c r="B318" s="87"/>
      <c r="C318" s="96"/>
      <c r="E318" s="109" t="str">
        <f>INDEX('General Inputs'!$E$270:$E$518,MATCH(Oil_Data!F318,'General Inputs'!$F$270:$F$518,0))</f>
        <v>Libya</v>
      </c>
      <c r="F318" s="130" t="s">
        <v>170</v>
      </c>
      <c r="G318" s="31" t="s">
        <v>194</v>
      </c>
      <c r="I318" s="110">
        <v>1227</v>
      </c>
    </row>
    <row r="319" spans="1:9" s="31" customFormat="1" ht="12.9" customHeight="1" x14ac:dyDescent="0.3">
      <c r="A319" s="30"/>
      <c r="B319" s="87"/>
      <c r="C319" s="96"/>
      <c r="E319" s="109" t="str">
        <f>INDEX('General Inputs'!$E$270:$E$518,MATCH(Oil_Data!F319,'General Inputs'!$F$270:$F$518,0))</f>
        <v>Mexico</v>
      </c>
      <c r="F319" s="130" t="s">
        <v>171</v>
      </c>
      <c r="G319" s="31" t="s">
        <v>194</v>
      </c>
      <c r="I319" s="110">
        <v>1918</v>
      </c>
    </row>
    <row r="320" spans="1:9" s="31" customFormat="1" ht="12.9" customHeight="1" x14ac:dyDescent="0.3">
      <c r="A320" s="30"/>
      <c r="B320" s="87"/>
      <c r="C320" s="96"/>
      <c r="E320" s="109" t="str">
        <f>INDEX('General Inputs'!$E$270:$E$518,MATCH(Oil_Data!F320,'General Inputs'!$F$270:$F$518,0))</f>
        <v>Malaysia</v>
      </c>
      <c r="F320" s="130" t="s">
        <v>172</v>
      </c>
      <c r="G320" s="31" t="s">
        <v>194</v>
      </c>
      <c r="I320" s="110">
        <v>651</v>
      </c>
    </row>
    <row r="321" spans="1:9" ht="12.9" customHeight="1" x14ac:dyDescent="0.3">
      <c r="E321" s="109" t="str">
        <f>INDEX('General Inputs'!$E$270:$E$518,MATCH(Oil_Data!F321,'General Inputs'!$F$270:$F$518,0))</f>
        <v>Nigeria</v>
      </c>
      <c r="F321" s="130" t="s">
        <v>173</v>
      </c>
      <c r="G321" s="21" t="s">
        <v>194</v>
      </c>
      <c r="H321" s="115"/>
      <c r="I321" s="133">
        <v>2109</v>
      </c>
    </row>
    <row r="322" spans="1:9" s="31" customFormat="1" ht="12.9" customHeight="1" x14ac:dyDescent="0.3">
      <c r="A322" s="30"/>
      <c r="B322" s="87"/>
      <c r="C322" s="96"/>
      <c r="E322" s="109" t="str">
        <f>INDEX('General Inputs'!$E$270:$E$518,MATCH(Oil_Data!F322,'General Inputs'!$F$270:$F$518,0))</f>
        <v>Norway</v>
      </c>
      <c r="F322" s="130" t="s">
        <v>90</v>
      </c>
      <c r="G322" s="120" t="s">
        <v>194</v>
      </c>
      <c r="I322" s="110">
        <v>1731</v>
      </c>
    </row>
    <row r="323" spans="1:9" s="31" customFormat="1" ht="12.9" customHeight="1" x14ac:dyDescent="0.3">
      <c r="A323" s="30"/>
      <c r="B323" s="87"/>
      <c r="C323" s="96"/>
      <c r="E323" s="109" t="str">
        <f>INDEX('General Inputs'!$E$270:$E$518,MATCH(Oil_Data!F323,'General Inputs'!$F$270:$F$518,0))</f>
        <v>Oman</v>
      </c>
      <c r="F323" s="130" t="s">
        <v>174</v>
      </c>
      <c r="G323" s="31" t="s">
        <v>194</v>
      </c>
      <c r="I323" s="110">
        <v>971</v>
      </c>
    </row>
    <row r="324" spans="1:9" s="31" customFormat="1" ht="12.9" customHeight="1" x14ac:dyDescent="0.3">
      <c r="A324" s="30"/>
      <c r="B324" s="87"/>
      <c r="C324" s="96"/>
      <c r="E324" s="109" t="str">
        <f>INDEX('General Inputs'!$E$270:$E$518,MATCH(Oil_Data!F324,'General Inputs'!$F$270:$F$518,0))</f>
        <v>Peru</v>
      </c>
      <c r="F324" s="130" t="s">
        <v>175</v>
      </c>
      <c r="G324" s="31" t="s">
        <v>194</v>
      </c>
      <c r="I324" s="110">
        <v>142</v>
      </c>
    </row>
    <row r="325" spans="1:9" s="31" customFormat="1" ht="12.9" customHeight="1" x14ac:dyDescent="0.3">
      <c r="A325" s="30"/>
      <c r="B325" s="87"/>
      <c r="C325" s="96"/>
      <c r="E325" s="109" t="str">
        <f>INDEX('General Inputs'!$E$270:$E$518,MATCH(Oil_Data!F325,'General Inputs'!$F$270:$F$518,0))</f>
        <v>Qatar</v>
      </c>
      <c r="F325" s="130" t="s">
        <v>176</v>
      </c>
      <c r="G325" s="31" t="s">
        <v>194</v>
      </c>
      <c r="I325" s="110">
        <v>1883</v>
      </c>
    </row>
    <row r="326" spans="1:9" s="31" customFormat="1" ht="12.9" customHeight="1" x14ac:dyDescent="0.3">
      <c r="A326" s="30"/>
      <c r="B326" s="87"/>
      <c r="C326" s="96"/>
      <c r="E326" s="109" t="str">
        <f>INDEX('General Inputs'!$E$270:$E$518,MATCH(Oil_Data!F326,'General Inputs'!$F$270:$F$518,0))</f>
        <v>Romania</v>
      </c>
      <c r="F326" s="130" t="s">
        <v>177</v>
      </c>
      <c r="G326" s="31" t="s">
        <v>194</v>
      </c>
      <c r="I326" s="110">
        <v>75</v>
      </c>
    </row>
    <row r="327" spans="1:9" s="31" customFormat="1" ht="12.9" customHeight="1" x14ac:dyDescent="0.3">
      <c r="A327" s="30"/>
      <c r="B327" s="87"/>
      <c r="C327" s="96"/>
      <c r="E327" s="109" t="str">
        <f>INDEX('General Inputs'!$E$270:$E$518,MATCH(Oil_Data!F327,'General Inputs'!$F$270:$F$518,0))</f>
        <v>Russian Federation</v>
      </c>
      <c r="F327" s="130" t="s">
        <v>178</v>
      </c>
      <c r="G327" s="31" t="s">
        <v>194</v>
      </c>
      <c r="I327" s="110">
        <v>11540</v>
      </c>
    </row>
    <row r="328" spans="1:9" s="31" customFormat="1" ht="12.9" customHeight="1" x14ac:dyDescent="0.3">
      <c r="A328" s="30"/>
      <c r="B328" s="87"/>
      <c r="C328" s="96"/>
      <c r="E328" s="109" t="str">
        <f>INDEX('General Inputs'!$E$270:$E$518,MATCH(Oil_Data!F328,'General Inputs'!$F$270:$F$518,0))</f>
        <v>Saudi Arabia</v>
      </c>
      <c r="F328" s="130" t="s">
        <v>179</v>
      </c>
      <c r="G328" s="31" t="s">
        <v>194</v>
      </c>
      <c r="I328" s="110">
        <v>11832</v>
      </c>
    </row>
    <row r="329" spans="1:9" s="31" customFormat="1" ht="12.9" customHeight="1" x14ac:dyDescent="0.3">
      <c r="A329" s="30"/>
      <c r="B329" s="87"/>
      <c r="C329" s="96"/>
      <c r="E329" s="109" t="str">
        <f>INDEX('General Inputs'!$E$270:$E$518,MATCH(Oil_Data!F329,'General Inputs'!$F$270:$F$518,0))</f>
        <v>Sudan</v>
      </c>
      <c r="F329" s="130" t="s">
        <v>180</v>
      </c>
      <c r="G329" s="31" t="s">
        <v>194</v>
      </c>
      <c r="I329" s="110">
        <v>102</v>
      </c>
    </row>
    <row r="330" spans="1:9" s="31" customFormat="1" ht="12.9" customHeight="1" x14ac:dyDescent="0.3">
      <c r="A330" s="30"/>
      <c r="B330" s="87"/>
      <c r="C330" s="96"/>
      <c r="E330" s="109" t="str">
        <f>INDEX('General Inputs'!$E$270:$E$518,MATCH(Oil_Data!F330,'General Inputs'!$F$270:$F$518,0))</f>
        <v>South Sudan</v>
      </c>
      <c r="F330" s="130" t="s">
        <v>181</v>
      </c>
      <c r="G330" s="121" t="s">
        <v>194</v>
      </c>
      <c r="I330" s="110">
        <v>139</v>
      </c>
    </row>
    <row r="331" spans="1:9" s="31" customFormat="1" ht="12.9" customHeight="1" x14ac:dyDescent="0.3">
      <c r="A331" s="30"/>
      <c r="B331" s="87"/>
      <c r="C331" s="96"/>
      <c r="E331" s="109" t="str">
        <f>INDEX('General Inputs'!$E$270:$E$518,MATCH(Oil_Data!F331,'General Inputs'!$F$270:$F$518,0))</f>
        <v>Syria</v>
      </c>
      <c r="F331" s="130" t="s">
        <v>182</v>
      </c>
      <c r="G331" s="31" t="s">
        <v>194</v>
      </c>
      <c r="I331" s="110">
        <v>24</v>
      </c>
    </row>
    <row r="332" spans="1:9" s="31" customFormat="1" ht="12.9" customHeight="1" x14ac:dyDescent="0.3">
      <c r="A332" s="30"/>
      <c r="B332" s="87"/>
      <c r="C332" s="96"/>
      <c r="E332" s="109" t="str">
        <f>INDEX('General Inputs'!$E$270:$E$518,MATCH(Oil_Data!F332,'General Inputs'!$F$270:$F$518,0))</f>
        <v>Chad</v>
      </c>
      <c r="F332" s="130" t="s">
        <v>183</v>
      </c>
      <c r="G332" s="31" t="s">
        <v>194</v>
      </c>
      <c r="I332" s="110">
        <v>127</v>
      </c>
    </row>
    <row r="333" spans="1:9" s="31" customFormat="1" ht="12.9" customHeight="1" x14ac:dyDescent="0.3">
      <c r="A333" s="30"/>
      <c r="B333" s="87"/>
      <c r="C333" s="96"/>
      <c r="E333" s="109" t="str">
        <f>INDEX('General Inputs'!$E$270:$E$518,MATCH(Oil_Data!F333,'General Inputs'!$F$270:$F$518,0))</f>
        <v>Thailand</v>
      </c>
      <c r="F333" s="130" t="s">
        <v>184</v>
      </c>
      <c r="G333" s="110" t="s">
        <v>194</v>
      </c>
      <c r="I333" s="110">
        <v>477</v>
      </c>
    </row>
    <row r="334" spans="1:9" s="31" customFormat="1" ht="12.9" customHeight="1" x14ac:dyDescent="0.3">
      <c r="A334" s="30"/>
      <c r="B334" s="87"/>
      <c r="C334" s="96"/>
      <c r="E334" s="109" t="str">
        <f>INDEX('General Inputs'!$E$270:$E$518,MATCH(Oil_Data!F334,'General Inputs'!$F$270:$F$518,0))</f>
        <v>Turkmenistan</v>
      </c>
      <c r="F334" s="130" t="s">
        <v>185</v>
      </c>
      <c r="G334" s="32" t="s">
        <v>194</v>
      </c>
      <c r="I334" s="110">
        <v>264</v>
      </c>
    </row>
    <row r="335" spans="1:9" s="31" customFormat="1" ht="12.9" customHeight="1" x14ac:dyDescent="0.3">
      <c r="A335" s="30"/>
      <c r="B335" s="87"/>
      <c r="C335" s="96"/>
      <c r="E335" s="109" t="str">
        <f>INDEX('General Inputs'!$E$270:$E$518,MATCH(Oil_Data!F335,'General Inputs'!$F$270:$F$518,0))</f>
        <v>Tunisia</v>
      </c>
      <c r="F335" s="130" t="s">
        <v>186</v>
      </c>
      <c r="G335" s="31" t="s">
        <v>194</v>
      </c>
      <c r="I335" s="110">
        <v>50</v>
      </c>
    </row>
    <row r="336" spans="1:9" s="31" customFormat="1" ht="12.9" customHeight="1" x14ac:dyDescent="0.3">
      <c r="A336" s="30"/>
      <c r="B336" s="87"/>
      <c r="C336" s="96"/>
      <c r="E336" s="109" t="str">
        <f>INDEX('General Inputs'!$E$270:$E$518,MATCH(Oil_Data!F336,'General Inputs'!$F$270:$F$518,0))</f>
        <v>Tonga</v>
      </c>
      <c r="F336" s="130" t="s">
        <v>187</v>
      </c>
      <c r="G336" s="31" t="s">
        <v>194</v>
      </c>
      <c r="I336" s="110">
        <v>82</v>
      </c>
    </row>
    <row r="337" spans="1:9" s="24" customFormat="1" ht="12.9" customHeight="1" x14ac:dyDescent="0.3">
      <c r="A337" s="122"/>
      <c r="B337" s="123"/>
      <c r="C337" s="124"/>
      <c r="E337" s="109" t="str">
        <f>INDEX('General Inputs'!$E$270:$E$518,MATCH(Oil_Data!F337,'General Inputs'!$F$270:$F$518,0))</f>
        <v>United States</v>
      </c>
      <c r="F337" s="130" t="s">
        <v>188</v>
      </c>
      <c r="G337" s="24" t="s">
        <v>194</v>
      </c>
      <c r="I337" s="110">
        <v>17045</v>
      </c>
    </row>
    <row r="338" spans="1:9" s="24" customFormat="1" ht="12.9" customHeight="1" x14ac:dyDescent="0.3">
      <c r="A338" s="122"/>
      <c r="B338" s="123"/>
      <c r="C338" s="124"/>
      <c r="E338" s="109" t="str">
        <f>INDEX('General Inputs'!$E$270:$E$518,MATCH(Oil_Data!F338,'General Inputs'!$F$270:$F$518,0))</f>
        <v>Uzbekistan</v>
      </c>
      <c r="F338" s="130" t="s">
        <v>189</v>
      </c>
      <c r="G338" s="24" t="s">
        <v>194</v>
      </c>
      <c r="I338" s="110">
        <v>62</v>
      </c>
    </row>
    <row r="339" spans="1:9" s="31" customFormat="1" ht="12.9" customHeight="1" x14ac:dyDescent="0.3">
      <c r="A339" s="30"/>
      <c r="B339" s="87"/>
      <c r="C339" s="96"/>
      <c r="E339" s="109" t="str">
        <f>INDEX('General Inputs'!$E$270:$E$518,MATCH(Oil_Data!F339,'General Inputs'!$F$270:$F$518,0))</f>
        <v>Venezuela</v>
      </c>
      <c r="F339" s="130" t="s">
        <v>190</v>
      </c>
      <c r="G339" s="121" t="s">
        <v>194</v>
      </c>
      <c r="I339" s="110">
        <v>918</v>
      </c>
    </row>
    <row r="340" spans="1:9" s="31" customFormat="1" ht="12.9" customHeight="1" x14ac:dyDescent="0.3">
      <c r="A340" s="30"/>
      <c r="B340" s="87"/>
      <c r="C340" s="96"/>
      <c r="E340" s="109" t="str">
        <f>INDEX('General Inputs'!$E$270:$E$518,MATCH(Oil_Data!F340,'General Inputs'!$F$270:$F$518,0))</f>
        <v>Vietnam</v>
      </c>
      <c r="F340" s="130" t="s">
        <v>191</v>
      </c>
      <c r="G340" s="121" t="s">
        <v>194</v>
      </c>
      <c r="I340" s="110">
        <v>236</v>
      </c>
    </row>
    <row r="341" spans="1:9" s="31" customFormat="1" ht="12.9" customHeight="1" x14ac:dyDescent="0.3">
      <c r="A341" s="30"/>
      <c r="B341" s="87"/>
      <c r="C341" s="96"/>
      <c r="E341" s="109" t="str">
        <f>INDEX('General Inputs'!$E$270:$E$518,MATCH(Oil_Data!F341,'General Inputs'!$F$270:$F$518,0))</f>
        <v>Yemen</v>
      </c>
      <c r="F341" s="130" t="s">
        <v>192</v>
      </c>
      <c r="G341" s="31" t="s">
        <v>194</v>
      </c>
      <c r="I341" s="110">
        <v>98</v>
      </c>
    </row>
    <row r="342" spans="1:9" s="31" customFormat="1" ht="12.9" customHeight="1" x14ac:dyDescent="0.3">
      <c r="A342" s="30"/>
      <c r="B342" s="87"/>
      <c r="C342" s="96"/>
    </row>
    <row r="343" spans="1:9" s="31" customFormat="1" ht="12.9" customHeight="1" x14ac:dyDescent="0.3">
      <c r="A343" s="30"/>
      <c r="B343" s="87"/>
      <c r="C343" s="96"/>
      <c r="E343" s="144" t="str">
        <f xml:space="preserve"> 'General Inputs'!E$64</f>
        <v>e3bblsday -&gt; e6bbls</v>
      </c>
      <c r="F343" s="145">
        <f xml:space="preserve"> 'General Inputs'!F$64</f>
        <v>2.7397260000000001</v>
      </c>
      <c r="G343" s="144">
        <f xml:space="preserve"> 'General Inputs'!F$64</f>
        <v>2.7397260000000001</v>
      </c>
      <c r="H343" s="144"/>
    </row>
    <row r="344" spans="1:9" s="31" customFormat="1" ht="12.9" customHeight="1" x14ac:dyDescent="0.3">
      <c r="A344" s="30"/>
      <c r="B344" s="87"/>
      <c r="C344" s="96"/>
    </row>
    <row r="345" spans="1:9" s="31" customFormat="1" ht="12.9" customHeight="1" x14ac:dyDescent="0.3">
      <c r="A345" s="30"/>
      <c r="B345" s="87"/>
      <c r="C345" s="96"/>
      <c r="E345" s="31" t="s">
        <v>427</v>
      </c>
      <c r="F345" s="31" t="str">
        <f t="shared" ref="E345:F364" si="12">F293</f>
        <v>ae</v>
      </c>
      <c r="G345" s="110" t="s">
        <v>646</v>
      </c>
      <c r="H345" s="107">
        <v>1</v>
      </c>
      <c r="I345" s="31">
        <f>I293*(1/$F$343)</f>
        <v>1459.2700145927001</v>
      </c>
    </row>
    <row r="346" spans="1:9" s="31" customFormat="1" ht="12.9" customHeight="1" x14ac:dyDescent="0.3">
      <c r="A346" s="30"/>
      <c r="B346" s="87"/>
      <c r="C346" s="96"/>
      <c r="E346" s="31" t="str">
        <f t="shared" si="12"/>
        <v>Angola</v>
      </c>
      <c r="F346" s="31" t="str">
        <f t="shared" si="12"/>
        <v>ao</v>
      </c>
      <c r="G346" s="110" t="s">
        <v>646</v>
      </c>
      <c r="H346" s="107">
        <v>1</v>
      </c>
      <c r="I346" s="31">
        <f t="shared" ref="I346:I393" si="13">I294*(1/$F$343)</f>
        <v>517.20500517205005</v>
      </c>
    </row>
    <row r="347" spans="1:9" s="31" customFormat="1" ht="12.9" customHeight="1" x14ac:dyDescent="0.3">
      <c r="A347" s="30"/>
      <c r="B347" s="87"/>
      <c r="C347" s="96"/>
      <c r="E347" s="31" t="str">
        <f t="shared" si="12"/>
        <v>Argentina</v>
      </c>
      <c r="F347" s="31" t="str">
        <f t="shared" si="12"/>
        <v>ar</v>
      </c>
      <c r="G347" s="110" t="s">
        <v>646</v>
      </c>
      <c r="H347" s="107">
        <v>1</v>
      </c>
      <c r="I347" s="31">
        <f t="shared" si="13"/>
        <v>226.30000226300001</v>
      </c>
    </row>
    <row r="348" spans="1:9" s="31" customFormat="1" ht="12.9" customHeight="1" x14ac:dyDescent="0.3">
      <c r="A348" s="30"/>
      <c r="B348" s="87"/>
      <c r="C348" s="96"/>
      <c r="E348" s="31" t="str">
        <f t="shared" si="12"/>
        <v>Australia</v>
      </c>
      <c r="F348" s="31" t="str">
        <f t="shared" si="12"/>
        <v>au</v>
      </c>
      <c r="G348" s="110" t="s">
        <v>646</v>
      </c>
      <c r="H348" s="107">
        <v>1</v>
      </c>
      <c r="I348" s="31">
        <f t="shared" si="13"/>
        <v>178.85000178850001</v>
      </c>
    </row>
    <row r="349" spans="1:9" s="31" customFormat="1" ht="12.9" customHeight="1" x14ac:dyDescent="0.3">
      <c r="A349" s="30"/>
      <c r="B349" s="87"/>
      <c r="C349" s="96"/>
      <c r="E349" s="31" t="str">
        <f t="shared" si="12"/>
        <v>Azerbaijan</v>
      </c>
      <c r="F349" s="31" t="str">
        <f t="shared" si="12"/>
        <v>az</v>
      </c>
      <c r="G349" s="110" t="s">
        <v>646</v>
      </c>
      <c r="H349" s="107">
        <v>1</v>
      </c>
      <c r="I349" s="31">
        <f t="shared" si="13"/>
        <v>284.33500284335003</v>
      </c>
    </row>
    <row r="350" spans="1:9" s="31" customFormat="1" ht="12.9" customHeight="1" x14ac:dyDescent="0.3">
      <c r="A350" s="30"/>
      <c r="B350" s="87"/>
      <c r="C350" s="96"/>
      <c r="E350" s="31" t="str">
        <f t="shared" si="12"/>
        <v>Brunei</v>
      </c>
      <c r="F350" s="31" t="str">
        <f t="shared" si="12"/>
        <v>bn</v>
      </c>
      <c r="G350" s="110" t="s">
        <v>646</v>
      </c>
      <c r="H350" s="107">
        <v>1</v>
      </c>
      <c r="I350" s="31">
        <f t="shared" si="13"/>
        <v>44.165000441650001</v>
      </c>
    </row>
    <row r="351" spans="1:9" s="31" customFormat="1" ht="12.9" customHeight="1" x14ac:dyDescent="0.3">
      <c r="A351" s="30"/>
      <c r="B351" s="87"/>
      <c r="C351" s="96"/>
      <c r="E351" s="31" t="str">
        <f t="shared" si="12"/>
        <v>Brazil</v>
      </c>
      <c r="F351" s="31" t="str">
        <f t="shared" si="12"/>
        <v>br</v>
      </c>
      <c r="G351" s="110" t="s">
        <v>646</v>
      </c>
      <c r="H351" s="107">
        <v>1</v>
      </c>
      <c r="I351" s="31">
        <f t="shared" si="13"/>
        <v>1050.1050105010499</v>
      </c>
    </row>
    <row r="352" spans="1:9" s="31" customFormat="1" ht="12.9" customHeight="1" x14ac:dyDescent="0.3">
      <c r="A352" s="30"/>
      <c r="B352" s="87"/>
      <c r="C352" s="96"/>
      <c r="E352" s="31" t="str">
        <f t="shared" si="12"/>
        <v>Canada</v>
      </c>
      <c r="F352" s="31" t="str">
        <f t="shared" si="12"/>
        <v>ca</v>
      </c>
      <c r="G352" s="110" t="s">
        <v>646</v>
      </c>
      <c r="H352" s="107">
        <v>1</v>
      </c>
      <c r="I352" s="31">
        <f t="shared" si="13"/>
        <v>2062.61502062615</v>
      </c>
    </row>
    <row r="353" spans="1:9" s="31" customFormat="1" ht="12.9" customHeight="1" x14ac:dyDescent="0.3">
      <c r="A353" s="30"/>
      <c r="B353" s="87"/>
      <c r="C353" s="96"/>
      <c r="E353" s="31" t="str">
        <f t="shared" si="12"/>
        <v>Congo Brazzaville</v>
      </c>
      <c r="F353" s="31" t="str">
        <f t="shared" si="12"/>
        <v>cg</v>
      </c>
      <c r="G353" s="110" t="s">
        <v>646</v>
      </c>
      <c r="H353" s="107">
        <v>1</v>
      </c>
      <c r="I353" s="31">
        <f t="shared" si="13"/>
        <v>123.73500123735</v>
      </c>
    </row>
    <row r="354" spans="1:9" s="31" customFormat="1" ht="12.9" customHeight="1" x14ac:dyDescent="0.3">
      <c r="A354" s="30"/>
      <c r="B354" s="87"/>
      <c r="C354" s="96"/>
      <c r="E354" s="31" t="str">
        <f t="shared" si="12"/>
        <v>China</v>
      </c>
      <c r="F354" s="31" t="str">
        <f t="shared" si="12"/>
        <v>cn</v>
      </c>
      <c r="G354" s="110" t="s">
        <v>646</v>
      </c>
      <c r="H354" s="107">
        <v>1</v>
      </c>
      <c r="I354" s="31">
        <f t="shared" si="13"/>
        <v>1400.1400140014</v>
      </c>
    </row>
    <row r="355" spans="1:9" s="31" customFormat="1" ht="12.9" customHeight="1" x14ac:dyDescent="0.3">
      <c r="A355" s="30"/>
      <c r="B355" s="87"/>
      <c r="C355" s="96"/>
      <c r="E355" s="31" t="str">
        <f t="shared" si="12"/>
        <v>Colombia</v>
      </c>
      <c r="F355" s="31" t="str">
        <f t="shared" si="12"/>
        <v>co</v>
      </c>
      <c r="G355" s="110" t="s">
        <v>646</v>
      </c>
      <c r="H355" s="107">
        <v>1</v>
      </c>
      <c r="I355" s="31">
        <f t="shared" si="13"/>
        <v>323.39000323390002</v>
      </c>
    </row>
    <row r="356" spans="1:9" s="31" customFormat="1" ht="12.9" customHeight="1" x14ac:dyDescent="0.3">
      <c r="A356" s="30"/>
      <c r="B356" s="87"/>
      <c r="C356" s="96"/>
      <c r="E356" s="31" t="str">
        <f t="shared" si="12"/>
        <v>Denmark</v>
      </c>
      <c r="F356" s="31" t="str">
        <f t="shared" si="12"/>
        <v>dk</v>
      </c>
      <c r="G356" s="110" t="s">
        <v>646</v>
      </c>
      <c r="H356" s="107">
        <v>1</v>
      </c>
      <c r="I356" s="31">
        <f t="shared" si="13"/>
        <v>37.579086375790865</v>
      </c>
    </row>
    <row r="357" spans="1:9" s="31" customFormat="1" ht="12.9" customHeight="1" x14ac:dyDescent="0.3">
      <c r="A357" s="30"/>
      <c r="B357" s="87"/>
      <c r="C357" s="96"/>
      <c r="E357" s="31" t="str">
        <f t="shared" si="12"/>
        <v>Algeria</v>
      </c>
      <c r="F357" s="31" t="str">
        <f t="shared" si="12"/>
        <v>dz</v>
      </c>
      <c r="G357" s="110" t="s">
        <v>646</v>
      </c>
      <c r="H357" s="107">
        <v>1</v>
      </c>
      <c r="I357" s="31">
        <f t="shared" si="13"/>
        <v>542.39000542389999</v>
      </c>
    </row>
    <row r="358" spans="1:9" s="31" customFormat="1" ht="12.9" customHeight="1" x14ac:dyDescent="0.3">
      <c r="A358" s="30"/>
      <c r="B358" s="87"/>
      <c r="C358" s="96"/>
      <c r="E358" s="31" t="str">
        <f t="shared" si="12"/>
        <v>Ecuador</v>
      </c>
      <c r="F358" s="31" t="str">
        <f t="shared" si="12"/>
        <v>ec</v>
      </c>
      <c r="G358" s="110" t="s">
        <v>646</v>
      </c>
      <c r="H358" s="107">
        <v>1</v>
      </c>
      <c r="I358" s="31">
        <f t="shared" si="13"/>
        <v>193.81500193815</v>
      </c>
    </row>
    <row r="359" spans="1:9" s="31" customFormat="1" ht="12.9" customHeight="1" x14ac:dyDescent="0.3">
      <c r="A359" s="30"/>
      <c r="B359" s="87"/>
      <c r="C359" s="96"/>
      <c r="E359" s="31" t="str">
        <f t="shared" si="12"/>
        <v>Egypt</v>
      </c>
      <c r="F359" s="31" t="str">
        <f t="shared" si="12"/>
        <v>eg</v>
      </c>
      <c r="G359" s="110" t="s">
        <v>646</v>
      </c>
      <c r="H359" s="107">
        <v>1</v>
      </c>
      <c r="I359" s="31">
        <f t="shared" si="13"/>
        <v>250.39000250390001</v>
      </c>
    </row>
    <row r="360" spans="1:9" s="31" customFormat="1" ht="12.9" customHeight="1" x14ac:dyDescent="0.3">
      <c r="A360" s="30"/>
      <c r="B360" s="87"/>
      <c r="C360" s="96"/>
      <c r="E360" s="31" t="str">
        <f t="shared" si="12"/>
        <v>Gabon</v>
      </c>
      <c r="F360" s="31" t="str">
        <f t="shared" si="12"/>
        <v>ga</v>
      </c>
      <c r="G360" s="110" t="s">
        <v>646</v>
      </c>
      <c r="H360" s="107">
        <v>1</v>
      </c>
      <c r="I360" s="31">
        <f t="shared" si="13"/>
        <v>79.570000795699997</v>
      </c>
    </row>
    <row r="361" spans="1:9" s="31" customFormat="1" ht="12.9" customHeight="1" x14ac:dyDescent="0.3">
      <c r="A361" s="30"/>
      <c r="B361" s="87"/>
      <c r="C361" s="96"/>
      <c r="E361" s="31" t="str">
        <f t="shared" si="12"/>
        <v>United Kingdom</v>
      </c>
      <c r="F361" s="31" t="str">
        <f t="shared" si="12"/>
        <v>gb</v>
      </c>
      <c r="G361" s="110" t="s">
        <v>646</v>
      </c>
      <c r="H361" s="107">
        <v>1</v>
      </c>
      <c r="I361" s="31">
        <f t="shared" si="13"/>
        <v>408.07000408070002</v>
      </c>
    </row>
    <row r="362" spans="1:9" s="31" customFormat="1" ht="12.9" customHeight="1" x14ac:dyDescent="0.3">
      <c r="A362" s="30"/>
      <c r="B362" s="87"/>
      <c r="C362" s="96"/>
      <c r="E362" s="31" t="str">
        <f t="shared" si="12"/>
        <v>Equatorial Guinea</v>
      </c>
      <c r="F362" s="31" t="str">
        <f t="shared" si="12"/>
        <v>gq</v>
      </c>
      <c r="G362" s="110" t="s">
        <v>646</v>
      </c>
      <c r="H362" s="107">
        <v>1</v>
      </c>
      <c r="I362" s="31">
        <f t="shared" si="13"/>
        <v>65.700000657000004</v>
      </c>
    </row>
    <row r="363" spans="1:9" s="31" customFormat="1" ht="12.9" customHeight="1" x14ac:dyDescent="0.3">
      <c r="A363" s="30"/>
      <c r="B363" s="87"/>
      <c r="C363" s="96"/>
      <c r="E363" s="31" t="str">
        <f t="shared" si="12"/>
        <v>Indonesia</v>
      </c>
      <c r="F363" s="31" t="str">
        <f t="shared" si="12"/>
        <v>id</v>
      </c>
      <c r="G363" s="110" t="s">
        <v>646</v>
      </c>
      <c r="H363" s="107">
        <v>1</v>
      </c>
      <c r="I363" s="31">
        <f t="shared" si="13"/>
        <v>285.06500285064999</v>
      </c>
    </row>
    <row r="364" spans="1:9" s="31" customFormat="1" ht="12.9" customHeight="1" x14ac:dyDescent="0.3">
      <c r="A364" s="30"/>
      <c r="B364" s="87"/>
      <c r="C364" s="96"/>
      <c r="E364" s="31" t="str">
        <f t="shared" si="12"/>
        <v>India</v>
      </c>
      <c r="F364" s="31" t="str">
        <f t="shared" si="12"/>
        <v>in</v>
      </c>
      <c r="G364" s="110" t="s">
        <v>646</v>
      </c>
      <c r="H364" s="107">
        <v>1</v>
      </c>
      <c r="I364" s="31">
        <f t="shared" si="13"/>
        <v>301.49000301490003</v>
      </c>
    </row>
    <row r="365" spans="1:9" s="31" customFormat="1" ht="12.9" customHeight="1" x14ac:dyDescent="0.3">
      <c r="A365" s="30"/>
      <c r="B365" s="87"/>
      <c r="C365" s="96"/>
      <c r="E365" s="31" t="str">
        <f t="shared" ref="E365:F384" si="14">E313</f>
        <v>Iraq</v>
      </c>
      <c r="F365" s="31" t="str">
        <f t="shared" si="14"/>
        <v>iq</v>
      </c>
      <c r="G365" s="110" t="s">
        <v>646</v>
      </c>
      <c r="H365" s="107">
        <v>1</v>
      </c>
      <c r="I365" s="31">
        <f t="shared" si="13"/>
        <v>1744.3350174433501</v>
      </c>
    </row>
    <row r="366" spans="1:9" s="31" customFormat="1" ht="12.9" customHeight="1" x14ac:dyDescent="0.3">
      <c r="A366" s="30"/>
      <c r="B366" s="87"/>
      <c r="C366" s="96"/>
      <c r="E366" s="31" t="str">
        <f t="shared" si="14"/>
        <v>Iran</v>
      </c>
      <c r="F366" s="31" t="str">
        <f t="shared" si="14"/>
        <v>ir</v>
      </c>
      <c r="G366" s="110" t="s">
        <v>646</v>
      </c>
      <c r="H366" s="107">
        <v>1</v>
      </c>
      <c r="I366" s="31">
        <f t="shared" si="13"/>
        <v>1290.2750129027499</v>
      </c>
    </row>
    <row r="367" spans="1:9" s="31" customFormat="1" ht="12.9" customHeight="1" x14ac:dyDescent="0.3">
      <c r="A367" s="30"/>
      <c r="B367" s="87"/>
      <c r="C367" s="96"/>
      <c r="E367" s="31" t="str">
        <f t="shared" si="14"/>
        <v>Italy</v>
      </c>
      <c r="F367" s="31" t="str">
        <f t="shared" si="14"/>
        <v>it</v>
      </c>
      <c r="G367" s="110" t="s">
        <v>646</v>
      </c>
      <c r="H367" s="107">
        <v>1</v>
      </c>
      <c r="I367" s="31">
        <f t="shared" si="13"/>
        <v>32.485000324849999</v>
      </c>
    </row>
    <row r="368" spans="1:9" s="31" customFormat="1" ht="12.9" customHeight="1" x14ac:dyDescent="0.3">
      <c r="A368" s="30"/>
      <c r="B368" s="87"/>
      <c r="C368" s="96"/>
      <c r="E368" s="31" t="str">
        <f t="shared" si="14"/>
        <v>Kuwait</v>
      </c>
      <c r="F368" s="31" t="str">
        <f t="shared" si="14"/>
        <v>kw</v>
      </c>
      <c r="G368" s="110" t="s">
        <v>646</v>
      </c>
      <c r="H368" s="107">
        <v>1</v>
      </c>
      <c r="I368" s="31">
        <f t="shared" si="13"/>
        <v>1093.5400109354</v>
      </c>
    </row>
    <row r="369" spans="1:9" s="31" customFormat="1" ht="12.9" customHeight="1" x14ac:dyDescent="0.3">
      <c r="A369" s="30"/>
      <c r="B369" s="87"/>
      <c r="C369" s="96"/>
      <c r="E369" s="31" t="str">
        <f t="shared" si="14"/>
        <v>Kazakhstan</v>
      </c>
      <c r="F369" s="31" t="str">
        <f t="shared" si="14"/>
        <v>kz</v>
      </c>
      <c r="G369" s="110" t="s">
        <v>646</v>
      </c>
      <c r="H369" s="107">
        <v>1</v>
      </c>
      <c r="I369" s="31">
        <f t="shared" si="13"/>
        <v>704.81500704815005</v>
      </c>
    </row>
    <row r="370" spans="1:9" s="31" customFormat="1" ht="12.9" customHeight="1" x14ac:dyDescent="0.3">
      <c r="A370" s="30"/>
      <c r="B370" s="87"/>
      <c r="C370" s="96"/>
      <c r="E370" s="31" t="str">
        <f t="shared" si="14"/>
        <v>Libya</v>
      </c>
      <c r="F370" s="31" t="str">
        <f t="shared" si="14"/>
        <v>ly</v>
      </c>
      <c r="G370" s="110" t="s">
        <v>646</v>
      </c>
      <c r="H370" s="107">
        <v>1</v>
      </c>
      <c r="I370" s="31">
        <f t="shared" si="13"/>
        <v>447.85500447855003</v>
      </c>
    </row>
    <row r="371" spans="1:9" s="31" customFormat="1" ht="12.9" customHeight="1" x14ac:dyDescent="0.3">
      <c r="A371" s="30"/>
      <c r="B371" s="87"/>
      <c r="C371" s="96"/>
      <c r="E371" s="31" t="str">
        <f t="shared" si="14"/>
        <v>Mexico</v>
      </c>
      <c r="F371" s="31" t="str">
        <f t="shared" si="14"/>
        <v>mx</v>
      </c>
      <c r="G371" s="110" t="s">
        <v>646</v>
      </c>
      <c r="H371" s="107">
        <v>1</v>
      </c>
      <c r="I371" s="31">
        <f t="shared" si="13"/>
        <v>700.0700070007</v>
      </c>
    </row>
    <row r="372" spans="1:9" s="31" customFormat="1" ht="12.9" customHeight="1" x14ac:dyDescent="0.3">
      <c r="A372" s="30"/>
      <c r="B372" s="87"/>
      <c r="C372" s="96"/>
      <c r="E372" s="31" t="str">
        <f t="shared" si="14"/>
        <v>Malaysia</v>
      </c>
      <c r="F372" s="31" t="str">
        <f t="shared" si="14"/>
        <v>my</v>
      </c>
      <c r="G372" s="110" t="s">
        <v>646</v>
      </c>
      <c r="H372" s="107">
        <v>1</v>
      </c>
      <c r="I372" s="31">
        <f t="shared" si="13"/>
        <v>237.61500237615002</v>
      </c>
    </row>
    <row r="373" spans="1:9" s="31" customFormat="1" ht="12.9" customHeight="1" x14ac:dyDescent="0.3">
      <c r="A373" s="30"/>
      <c r="B373" s="87"/>
      <c r="C373" s="96"/>
      <c r="E373" s="31" t="str">
        <f t="shared" si="14"/>
        <v>Nigeria</v>
      </c>
      <c r="F373" s="31" t="str">
        <f t="shared" si="14"/>
        <v>ng</v>
      </c>
      <c r="G373" s="110" t="s">
        <v>646</v>
      </c>
      <c r="H373" s="107">
        <v>1</v>
      </c>
      <c r="I373" s="31">
        <f t="shared" si="13"/>
        <v>769.78500769785001</v>
      </c>
    </row>
    <row r="374" spans="1:9" s="31" customFormat="1" ht="12.9" customHeight="1" x14ac:dyDescent="0.3">
      <c r="A374" s="30"/>
      <c r="B374" s="87"/>
      <c r="C374" s="96"/>
      <c r="E374" s="31" t="str">
        <f t="shared" si="14"/>
        <v>Norway</v>
      </c>
      <c r="F374" s="31" t="str">
        <f t="shared" si="14"/>
        <v>no</v>
      </c>
      <c r="G374" s="110" t="s">
        <v>646</v>
      </c>
      <c r="H374" s="107">
        <v>1</v>
      </c>
      <c r="I374" s="31">
        <f t="shared" si="13"/>
        <v>631.81500631815004</v>
      </c>
    </row>
    <row r="375" spans="1:9" s="31" customFormat="1" ht="12.9" customHeight="1" x14ac:dyDescent="0.3">
      <c r="A375" s="30"/>
      <c r="B375" s="87"/>
      <c r="C375" s="96"/>
      <c r="E375" s="31" t="str">
        <f t="shared" si="14"/>
        <v>Oman</v>
      </c>
      <c r="F375" s="31" t="str">
        <f t="shared" si="14"/>
        <v>om</v>
      </c>
      <c r="G375" s="110" t="s">
        <v>646</v>
      </c>
      <c r="H375" s="107">
        <v>1</v>
      </c>
      <c r="I375" s="31">
        <f t="shared" si="13"/>
        <v>354.41500354415001</v>
      </c>
    </row>
    <row r="376" spans="1:9" s="31" customFormat="1" ht="12.9" customHeight="1" x14ac:dyDescent="0.3">
      <c r="A376" s="30"/>
      <c r="B376" s="87"/>
      <c r="C376" s="96"/>
      <c r="E376" s="31" t="str">
        <f t="shared" si="14"/>
        <v>Peru</v>
      </c>
      <c r="F376" s="31" t="str">
        <f t="shared" si="14"/>
        <v>pe</v>
      </c>
      <c r="G376" s="110" t="s">
        <v>646</v>
      </c>
      <c r="H376" s="107">
        <v>1</v>
      </c>
      <c r="I376" s="31">
        <f t="shared" si="13"/>
        <v>51.830000518300004</v>
      </c>
    </row>
    <row r="377" spans="1:9" s="31" customFormat="1" ht="12.9" customHeight="1" x14ac:dyDescent="0.3">
      <c r="A377" s="30"/>
      <c r="B377" s="87"/>
      <c r="C377" s="96"/>
      <c r="E377" s="31" t="str">
        <f t="shared" si="14"/>
        <v>Qatar</v>
      </c>
      <c r="F377" s="31" t="str">
        <f t="shared" si="14"/>
        <v>qa</v>
      </c>
      <c r="G377" s="110" t="s">
        <v>646</v>
      </c>
      <c r="H377" s="107">
        <v>1</v>
      </c>
      <c r="I377" s="31">
        <f t="shared" si="13"/>
        <v>687.29500687295001</v>
      </c>
    </row>
    <row r="378" spans="1:9" s="31" customFormat="1" ht="12.9" customHeight="1" x14ac:dyDescent="0.3">
      <c r="A378" s="30"/>
      <c r="B378" s="87"/>
      <c r="C378" s="96"/>
      <c r="E378" s="31" t="str">
        <f t="shared" si="14"/>
        <v>Romania</v>
      </c>
      <c r="F378" s="31" t="str">
        <f t="shared" si="14"/>
        <v>ro</v>
      </c>
      <c r="G378" s="110" t="s">
        <v>646</v>
      </c>
      <c r="H378" s="107">
        <v>1</v>
      </c>
      <c r="I378" s="31">
        <f t="shared" si="13"/>
        <v>27.37500027375</v>
      </c>
    </row>
    <row r="379" spans="1:9" s="31" customFormat="1" ht="12.9" customHeight="1" x14ac:dyDescent="0.3">
      <c r="A379" s="30"/>
      <c r="B379" s="87"/>
      <c r="C379" s="96"/>
      <c r="E379" s="31" t="str">
        <f t="shared" si="14"/>
        <v>Russian Federation</v>
      </c>
      <c r="F379" s="31" t="str">
        <f t="shared" si="14"/>
        <v>ru</v>
      </c>
      <c r="G379" s="110" t="s">
        <v>646</v>
      </c>
      <c r="H379" s="107">
        <v>1</v>
      </c>
      <c r="I379" s="31">
        <f t="shared" si="13"/>
        <v>4212.1000421210001</v>
      </c>
    </row>
    <row r="380" spans="1:9" s="31" customFormat="1" ht="12.9" customHeight="1" x14ac:dyDescent="0.3">
      <c r="A380" s="30"/>
      <c r="B380" s="87"/>
      <c r="C380" s="96"/>
      <c r="E380" s="31" t="str">
        <f t="shared" si="14"/>
        <v>Saudi Arabia</v>
      </c>
      <c r="F380" s="31" t="str">
        <f t="shared" si="14"/>
        <v>sa</v>
      </c>
      <c r="G380" s="110" t="s">
        <v>646</v>
      </c>
      <c r="H380" s="107">
        <v>1</v>
      </c>
      <c r="I380" s="31">
        <f t="shared" si="13"/>
        <v>4318.6800431868005</v>
      </c>
    </row>
    <row r="381" spans="1:9" s="31" customFormat="1" ht="12.9" customHeight="1" x14ac:dyDescent="0.3">
      <c r="A381" s="30"/>
      <c r="B381" s="87"/>
      <c r="C381" s="96"/>
      <c r="E381" s="31" t="str">
        <f t="shared" si="14"/>
        <v>Sudan</v>
      </c>
      <c r="F381" s="31" t="str">
        <f t="shared" si="14"/>
        <v>sd</v>
      </c>
      <c r="G381" s="110" t="s">
        <v>646</v>
      </c>
      <c r="H381" s="107">
        <v>1</v>
      </c>
      <c r="I381" s="31">
        <f t="shared" si="13"/>
        <v>37.230000372300005</v>
      </c>
    </row>
    <row r="382" spans="1:9" s="31" customFormat="1" ht="12.9" customHeight="1" x14ac:dyDescent="0.3">
      <c r="A382" s="30"/>
      <c r="B382" s="87"/>
      <c r="C382" s="96"/>
      <c r="E382" s="31" t="str">
        <f t="shared" si="14"/>
        <v>South Sudan</v>
      </c>
      <c r="F382" s="31" t="str">
        <f t="shared" si="14"/>
        <v>ss</v>
      </c>
      <c r="G382" s="110" t="s">
        <v>646</v>
      </c>
      <c r="H382" s="107">
        <v>1</v>
      </c>
      <c r="I382" s="31">
        <f t="shared" si="13"/>
        <v>50.735000507350001</v>
      </c>
    </row>
    <row r="383" spans="1:9" s="31" customFormat="1" ht="12.9" customHeight="1" x14ac:dyDescent="0.3">
      <c r="A383" s="30"/>
      <c r="B383" s="87"/>
      <c r="C383" s="96"/>
      <c r="E383" s="31" t="str">
        <f t="shared" si="14"/>
        <v>Syria</v>
      </c>
      <c r="F383" s="31" t="str">
        <f t="shared" si="14"/>
        <v>sy</v>
      </c>
      <c r="G383" s="110" t="s">
        <v>646</v>
      </c>
      <c r="H383" s="107">
        <v>1</v>
      </c>
      <c r="I383" s="31">
        <f t="shared" si="13"/>
        <v>8.7600000875999999</v>
      </c>
    </row>
    <row r="384" spans="1:9" s="31" customFormat="1" ht="12.9" customHeight="1" x14ac:dyDescent="0.3">
      <c r="A384" s="30"/>
      <c r="B384" s="87"/>
      <c r="C384" s="96"/>
      <c r="E384" s="31" t="str">
        <f t="shared" si="14"/>
        <v>Chad</v>
      </c>
      <c r="F384" s="31" t="str">
        <f t="shared" si="14"/>
        <v>td</v>
      </c>
      <c r="G384" s="110" t="s">
        <v>646</v>
      </c>
      <c r="H384" s="107">
        <v>1</v>
      </c>
      <c r="I384" s="31">
        <f t="shared" si="13"/>
        <v>46.355000463549999</v>
      </c>
    </row>
    <row r="385" spans="1:58" s="31" customFormat="1" ht="12.9" customHeight="1" x14ac:dyDescent="0.3">
      <c r="A385" s="30"/>
      <c r="B385" s="87"/>
      <c r="C385" s="96"/>
      <c r="E385" s="31" t="str">
        <f t="shared" ref="E385:F393" si="15">E333</f>
        <v>Thailand</v>
      </c>
      <c r="F385" s="31" t="str">
        <f t="shared" si="15"/>
        <v>th</v>
      </c>
      <c r="G385" s="110" t="s">
        <v>646</v>
      </c>
      <c r="H385" s="107">
        <v>1</v>
      </c>
      <c r="I385" s="31">
        <f t="shared" si="13"/>
        <v>174.10500174105002</v>
      </c>
    </row>
    <row r="386" spans="1:58" s="31" customFormat="1" ht="12.9" customHeight="1" x14ac:dyDescent="0.3">
      <c r="A386" s="30"/>
      <c r="B386" s="87"/>
      <c r="C386" s="96"/>
      <c r="E386" s="31" t="str">
        <f t="shared" si="15"/>
        <v>Turkmenistan</v>
      </c>
      <c r="F386" s="31" t="str">
        <f t="shared" si="15"/>
        <v>tm</v>
      </c>
      <c r="G386" s="110" t="s">
        <v>646</v>
      </c>
      <c r="H386" s="107">
        <v>1</v>
      </c>
      <c r="I386" s="31">
        <f t="shared" si="13"/>
        <v>96.360000963600001</v>
      </c>
    </row>
    <row r="387" spans="1:58" s="31" customFormat="1" ht="12.9" customHeight="1" x14ac:dyDescent="0.3">
      <c r="A387" s="30"/>
      <c r="B387" s="87"/>
      <c r="C387" s="96"/>
      <c r="E387" s="31" t="str">
        <f t="shared" si="15"/>
        <v>Tunisia</v>
      </c>
      <c r="F387" s="31" t="str">
        <f t="shared" si="15"/>
        <v>tn</v>
      </c>
      <c r="G387" s="110" t="s">
        <v>646</v>
      </c>
      <c r="H387" s="107">
        <v>1</v>
      </c>
      <c r="I387" s="31">
        <f t="shared" si="13"/>
        <v>18.250000182499999</v>
      </c>
    </row>
    <row r="388" spans="1:58" s="31" customFormat="1" ht="12.9" customHeight="1" x14ac:dyDescent="0.3">
      <c r="A388" s="30"/>
      <c r="B388" s="87"/>
      <c r="C388" s="96"/>
      <c r="E388" s="31" t="str">
        <f t="shared" si="15"/>
        <v>Tonga</v>
      </c>
      <c r="F388" s="31" t="str">
        <f t="shared" si="15"/>
        <v>to</v>
      </c>
      <c r="G388" s="110" t="s">
        <v>646</v>
      </c>
      <c r="H388" s="107">
        <v>1</v>
      </c>
      <c r="I388" s="31">
        <f t="shared" si="13"/>
        <v>29.930000299300001</v>
      </c>
    </row>
    <row r="389" spans="1:58" s="31" customFormat="1" ht="12.9" customHeight="1" x14ac:dyDescent="0.3">
      <c r="A389" s="30"/>
      <c r="B389" s="87"/>
      <c r="C389" s="96"/>
      <c r="E389" s="31" t="str">
        <f t="shared" si="15"/>
        <v>United States</v>
      </c>
      <c r="F389" s="31" t="str">
        <f t="shared" si="15"/>
        <v>us</v>
      </c>
      <c r="G389" s="110" t="s">
        <v>646</v>
      </c>
      <c r="H389" s="107">
        <v>1</v>
      </c>
      <c r="I389" s="31">
        <f t="shared" si="13"/>
        <v>6221.4250622142499</v>
      </c>
    </row>
    <row r="390" spans="1:58" s="31" customFormat="1" ht="12.9" customHeight="1" x14ac:dyDescent="0.3">
      <c r="A390" s="30"/>
      <c r="B390" s="87"/>
      <c r="C390" s="96"/>
      <c r="E390" s="31" t="str">
        <f t="shared" si="15"/>
        <v>Uzbekistan</v>
      </c>
      <c r="F390" s="31" t="str">
        <f t="shared" si="15"/>
        <v>uz</v>
      </c>
      <c r="G390" s="110" t="s">
        <v>646</v>
      </c>
      <c r="H390" s="107">
        <v>1</v>
      </c>
      <c r="I390" s="31">
        <f t="shared" si="13"/>
        <v>22.630000226300002</v>
      </c>
    </row>
    <row r="391" spans="1:58" s="31" customFormat="1" ht="12.9" customHeight="1" x14ac:dyDescent="0.3">
      <c r="A391" s="30"/>
      <c r="B391" s="87"/>
      <c r="C391" s="96"/>
      <c r="E391" s="31" t="str">
        <f t="shared" si="15"/>
        <v>Venezuela</v>
      </c>
      <c r="F391" s="31" t="str">
        <f t="shared" si="15"/>
        <v>ve</v>
      </c>
      <c r="G391" s="110" t="s">
        <v>646</v>
      </c>
      <c r="H391" s="107">
        <v>1</v>
      </c>
      <c r="I391" s="31">
        <f t="shared" si="13"/>
        <v>335.07000335070001</v>
      </c>
    </row>
    <row r="392" spans="1:58" s="31" customFormat="1" ht="12.9" customHeight="1" x14ac:dyDescent="0.3">
      <c r="A392" s="30"/>
      <c r="B392" s="87"/>
      <c r="C392" s="96"/>
      <c r="E392" s="31" t="str">
        <f t="shared" si="15"/>
        <v>Vietnam</v>
      </c>
      <c r="F392" s="31" t="str">
        <f t="shared" si="15"/>
        <v>vn</v>
      </c>
      <c r="G392" s="110" t="s">
        <v>646</v>
      </c>
      <c r="H392" s="107">
        <v>1</v>
      </c>
      <c r="I392" s="31">
        <f t="shared" si="13"/>
        <v>86.140000861399997</v>
      </c>
    </row>
    <row r="393" spans="1:58" s="31" customFormat="1" ht="12.9" customHeight="1" x14ac:dyDescent="0.3">
      <c r="A393" s="30"/>
      <c r="B393" s="87"/>
      <c r="C393" s="96"/>
      <c r="E393" s="31" t="str">
        <f t="shared" si="15"/>
        <v>Yemen</v>
      </c>
      <c r="F393" s="31" t="str">
        <f t="shared" si="15"/>
        <v>ye</v>
      </c>
      <c r="G393" s="110" t="s">
        <v>646</v>
      </c>
      <c r="H393" s="107">
        <v>1</v>
      </c>
      <c r="I393" s="31">
        <f t="shared" si="13"/>
        <v>35.770000357699999</v>
      </c>
    </row>
    <row r="394" spans="1:58" s="31" customFormat="1" ht="12.9" customHeight="1" x14ac:dyDescent="0.3">
      <c r="A394" s="30"/>
      <c r="B394" s="87"/>
      <c r="C394" s="96"/>
    </row>
    <row r="395" spans="1:58" s="118" customFormat="1" ht="12.9" customHeight="1" x14ac:dyDescent="0.3">
      <c r="A395" s="28"/>
      <c r="B395" s="29"/>
      <c r="C395" s="95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</row>
    <row r="396" spans="1:58" s="117" customFormat="1" ht="12.9" customHeight="1" x14ac:dyDescent="0.3">
      <c r="A396" s="16" t="s">
        <v>73</v>
      </c>
      <c r="B396" s="16"/>
      <c r="C396" s="94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</row>
    <row r="397" spans="1:58" x14ac:dyDescent="0.3">
      <c r="E397" s="27"/>
    </row>
    <row r="398" spans="1:58" s="31" customFormat="1" ht="12.9" customHeight="1" x14ac:dyDescent="0.3">
      <c r="A398" s="30"/>
      <c r="B398" s="87" t="s">
        <v>647</v>
      </c>
      <c r="C398" s="96"/>
      <c r="I398" s="87">
        <v>2019</v>
      </c>
    </row>
    <row r="399" spans="1:58" s="31" customFormat="1" ht="12.9" customHeight="1" x14ac:dyDescent="0.3">
      <c r="A399" s="30"/>
      <c r="B399" s="87"/>
      <c r="C399" s="96"/>
      <c r="E399" s="109" t="str">
        <f>INDEX('General Inputs'!$E$270:$E$518,MATCH(Oil_Data!F399,'General Inputs'!$F$270:$F$518,0))</f>
        <v>United Arab Emirates</v>
      </c>
      <c r="F399" s="31" t="s">
        <v>145</v>
      </c>
      <c r="G399" s="107" t="s">
        <v>194</v>
      </c>
      <c r="H399" s="107"/>
      <c r="I399" s="31">
        <v>4134.2092329999996</v>
      </c>
    </row>
    <row r="400" spans="1:58" s="31" customFormat="1" ht="12.9" customHeight="1" x14ac:dyDescent="0.3">
      <c r="A400" s="30"/>
      <c r="B400" s="87"/>
      <c r="C400" s="96"/>
      <c r="E400" s="109" t="str">
        <f>INDEX('General Inputs'!$E$270:$E$518,MATCH(Oil_Data!F400,'General Inputs'!$F$270:$F$518,0))</f>
        <v>Albania</v>
      </c>
      <c r="F400" s="31" t="s">
        <v>445</v>
      </c>
      <c r="G400" s="107" t="s">
        <v>194</v>
      </c>
      <c r="H400" s="107"/>
      <c r="I400" s="31">
        <v>15.397767119999999</v>
      </c>
    </row>
    <row r="401" spans="1:9" s="31" customFormat="1" ht="12.9" customHeight="1" x14ac:dyDescent="0.3">
      <c r="A401" s="30"/>
      <c r="B401" s="87"/>
      <c r="C401" s="96"/>
      <c r="E401" s="109" t="str">
        <f>INDEX('General Inputs'!$E$270:$E$518,MATCH(Oil_Data!F401,'General Inputs'!$F$270:$F$518,0))</f>
        <v>Angola</v>
      </c>
      <c r="F401" s="31" t="s">
        <v>146</v>
      </c>
      <c r="G401" s="107" t="s">
        <v>194</v>
      </c>
      <c r="H401" s="107"/>
      <c r="I401" s="31">
        <v>1511.393849</v>
      </c>
    </row>
    <row r="402" spans="1:9" s="31" customFormat="1" ht="12.9" customHeight="1" x14ac:dyDescent="0.3">
      <c r="A402" s="30"/>
      <c r="B402" s="87"/>
      <c r="C402" s="96"/>
      <c r="E402" s="109" t="str">
        <f>INDEX('General Inputs'!$E$270:$E$518,MATCH(Oil_Data!F402,'General Inputs'!$F$270:$F$518,0))</f>
        <v>Argentina</v>
      </c>
      <c r="F402" s="31" t="s">
        <v>147</v>
      </c>
      <c r="G402" s="107" t="s">
        <v>194</v>
      </c>
      <c r="H402" s="107"/>
      <c r="I402" s="31">
        <v>690.41319450000003</v>
      </c>
    </row>
    <row r="403" spans="1:9" s="31" customFormat="1" ht="12.9" customHeight="1" x14ac:dyDescent="0.3">
      <c r="A403" s="30"/>
      <c r="B403" s="87"/>
      <c r="C403" s="96"/>
      <c r="E403" s="109" t="str">
        <f>INDEX('General Inputs'!$E$270:$E$518,MATCH(Oil_Data!F403,'General Inputs'!$F$270:$F$518,0))</f>
        <v>Austria</v>
      </c>
      <c r="F403" s="31" t="s">
        <v>453</v>
      </c>
      <c r="G403" s="107" t="s">
        <v>194</v>
      </c>
      <c r="H403" s="107"/>
      <c r="I403" s="31">
        <v>27.693794520000001</v>
      </c>
    </row>
    <row r="404" spans="1:9" s="31" customFormat="1" ht="12.9" customHeight="1" x14ac:dyDescent="0.3">
      <c r="A404" s="30"/>
      <c r="B404" s="87"/>
      <c r="C404" s="96"/>
      <c r="E404" s="109" t="str">
        <f>INDEX('General Inputs'!$E$270:$E$518,MATCH(Oil_Data!F404,'General Inputs'!$F$270:$F$518,0))</f>
        <v>Australia</v>
      </c>
      <c r="F404" s="31" t="s">
        <v>148</v>
      </c>
      <c r="G404" s="107" t="s">
        <v>194</v>
      </c>
      <c r="H404" s="107"/>
      <c r="I404" s="31">
        <v>485.6450274</v>
      </c>
    </row>
    <row r="405" spans="1:9" s="31" customFormat="1" ht="12.9" customHeight="1" x14ac:dyDescent="0.3">
      <c r="A405" s="30"/>
      <c r="B405" s="87"/>
      <c r="C405" s="96"/>
      <c r="E405" s="109" t="str">
        <f>INDEX('General Inputs'!$E$270:$E$518,MATCH(Oil_Data!F405,'General Inputs'!$F$270:$F$518,0))</f>
        <v>Azerbaijan</v>
      </c>
      <c r="F405" s="31" t="s">
        <v>149</v>
      </c>
      <c r="G405" s="107" t="s">
        <v>194</v>
      </c>
      <c r="H405" s="107"/>
      <c r="I405" s="31">
        <v>778.86827400000004</v>
      </c>
    </row>
    <row r="406" spans="1:9" s="31" customFormat="1" ht="12.9" customHeight="1" x14ac:dyDescent="0.3">
      <c r="A406" s="30"/>
      <c r="B406" s="87"/>
      <c r="C406" s="96"/>
      <c r="E406" s="109" t="str">
        <f>INDEX('General Inputs'!$E$270:$E$518,MATCH(Oil_Data!F406,'General Inputs'!$F$270:$F$518,0))</f>
        <v>Bosnia and Herzegovina</v>
      </c>
      <c r="F406" s="31" t="s">
        <v>466</v>
      </c>
      <c r="G406" s="107" t="s">
        <v>194</v>
      </c>
      <c r="H406" s="107"/>
      <c r="I406" s="31">
        <v>0.248</v>
      </c>
    </row>
    <row r="407" spans="1:9" s="31" customFormat="1" ht="12.9" customHeight="1" x14ac:dyDescent="0.3">
      <c r="A407" s="30"/>
      <c r="B407" s="87"/>
      <c r="C407" s="96"/>
      <c r="E407" s="109" t="str">
        <f>INDEX('General Inputs'!$E$270:$E$518,MATCH(Oil_Data!F407,'General Inputs'!$F$270:$F$518,0))</f>
        <v>Bangladesh</v>
      </c>
      <c r="F407" s="31" t="s">
        <v>456</v>
      </c>
      <c r="G407" s="107" t="s">
        <v>194</v>
      </c>
      <c r="H407" s="107"/>
      <c r="I407" s="31">
        <v>3.105</v>
      </c>
    </row>
    <row r="408" spans="1:9" s="31" customFormat="1" ht="12.9" customHeight="1" x14ac:dyDescent="0.3">
      <c r="A408" s="30"/>
      <c r="B408" s="87"/>
      <c r="C408" s="96"/>
      <c r="E408" s="109" t="str">
        <f>INDEX('General Inputs'!$E$270:$E$518,MATCH(Oil_Data!F408,'General Inputs'!$F$270:$F$518,0))</f>
        <v>Belgium</v>
      </c>
      <c r="F408" s="31" t="s">
        <v>459</v>
      </c>
      <c r="G408" s="107" t="s">
        <v>194</v>
      </c>
      <c r="H408" s="107"/>
      <c r="I408" s="31">
        <v>27.521999999999998</v>
      </c>
    </row>
    <row r="409" spans="1:9" s="31" customFormat="1" ht="12.9" customHeight="1" x14ac:dyDescent="0.3">
      <c r="A409" s="30"/>
      <c r="B409" s="87"/>
      <c r="C409" s="96"/>
      <c r="E409" s="109" t="str">
        <f>INDEX('General Inputs'!$E$270:$E$518,MATCH(Oil_Data!F409,'General Inputs'!$F$270:$F$518,0))</f>
        <v>Bulgaria</v>
      </c>
      <c r="F409" s="31" t="s">
        <v>470</v>
      </c>
      <c r="G409" s="107" t="s">
        <v>194</v>
      </c>
      <c r="H409" s="107"/>
      <c r="I409" s="31">
        <v>6.4859999999999998</v>
      </c>
    </row>
    <row r="410" spans="1:9" s="31" customFormat="1" ht="12.9" customHeight="1" x14ac:dyDescent="0.3">
      <c r="A410" s="30"/>
      <c r="B410" s="87"/>
      <c r="C410" s="96"/>
      <c r="E410" s="109" t="str">
        <f>INDEX('General Inputs'!$E$270:$E$518,MATCH(Oil_Data!F410,'General Inputs'!$F$270:$F$518,0))</f>
        <v>Bahrain</v>
      </c>
      <c r="F410" s="31" t="s">
        <v>455</v>
      </c>
      <c r="G410" s="107" t="s">
        <v>194</v>
      </c>
      <c r="H410" s="107"/>
      <c r="I410" s="31">
        <v>57.31065753</v>
      </c>
    </row>
    <row r="411" spans="1:9" s="31" customFormat="1" ht="12.9" customHeight="1" x14ac:dyDescent="0.3">
      <c r="A411" s="30"/>
      <c r="B411" s="87"/>
      <c r="C411" s="96"/>
      <c r="E411" s="109" t="str">
        <f>INDEX('General Inputs'!$E$270:$E$518,MATCH(Oil_Data!F411,'General Inputs'!$F$270:$F$518,0))</f>
        <v>Brunei</v>
      </c>
      <c r="F411" s="31" t="s">
        <v>150</v>
      </c>
      <c r="G411" s="107" t="s">
        <v>194</v>
      </c>
      <c r="H411" s="107"/>
      <c r="I411" s="31">
        <v>121.56004110000001</v>
      </c>
    </row>
    <row r="412" spans="1:9" s="31" customFormat="1" ht="12.9" customHeight="1" x14ac:dyDescent="0.3">
      <c r="A412" s="30"/>
      <c r="B412" s="87"/>
      <c r="C412" s="96"/>
      <c r="E412" s="109" t="str">
        <f>INDEX('General Inputs'!$E$270:$E$518,MATCH(Oil_Data!F412,'General Inputs'!$F$270:$F$518,0))</f>
        <v>Bolivia</v>
      </c>
      <c r="F412" s="31" t="s">
        <v>464</v>
      </c>
      <c r="G412" s="107" t="s">
        <v>194</v>
      </c>
      <c r="H412" s="107"/>
      <c r="I412" s="31">
        <v>77.676958900000002</v>
      </c>
    </row>
    <row r="413" spans="1:9" s="31" customFormat="1" ht="12.9" customHeight="1" x14ac:dyDescent="0.3">
      <c r="A413" s="30"/>
      <c r="B413" s="87"/>
      <c r="C413" s="96"/>
      <c r="E413" s="109" t="str">
        <f>INDEX('General Inputs'!$E$270:$E$518,MATCH(Oil_Data!F413,'General Inputs'!$F$270:$F$518,0))</f>
        <v>Brazil</v>
      </c>
      <c r="F413" s="31" t="s">
        <v>151</v>
      </c>
      <c r="G413" s="107" t="s">
        <v>194</v>
      </c>
      <c r="H413" s="107"/>
      <c r="I413" s="31">
        <v>3673.6987290000002</v>
      </c>
    </row>
    <row r="414" spans="1:9" s="31" customFormat="1" ht="12.9" customHeight="1" x14ac:dyDescent="0.3">
      <c r="A414" s="30"/>
      <c r="B414" s="87"/>
      <c r="C414" s="96"/>
      <c r="E414" s="109" t="str">
        <f>INDEX('General Inputs'!$E$270:$E$518,MATCH(Oil_Data!F414,'General Inputs'!$F$270:$F$518,0))</f>
        <v>Belarus</v>
      </c>
      <c r="F414" s="31" t="s">
        <v>458</v>
      </c>
      <c r="G414" s="107" t="s">
        <v>194</v>
      </c>
      <c r="H414" s="107"/>
      <c r="I414" s="31">
        <v>34.10832877</v>
      </c>
    </row>
    <row r="415" spans="1:9" s="31" customFormat="1" ht="12.9" customHeight="1" x14ac:dyDescent="0.3">
      <c r="A415" s="30"/>
      <c r="B415" s="87"/>
      <c r="C415" s="96"/>
      <c r="E415" s="109" t="str">
        <f>INDEX('General Inputs'!$E$270:$E$518,MATCH(Oil_Data!F415,'General Inputs'!$F$270:$F$518,0))</f>
        <v>Belize</v>
      </c>
      <c r="F415" s="31" t="s">
        <v>460</v>
      </c>
      <c r="G415" s="107" t="s">
        <v>194</v>
      </c>
      <c r="H415" s="107"/>
      <c r="I415" s="31">
        <v>1.7</v>
      </c>
    </row>
    <row r="416" spans="1:9" s="31" customFormat="1" ht="12.9" customHeight="1" x14ac:dyDescent="0.3">
      <c r="A416" s="30"/>
      <c r="B416" s="87"/>
      <c r="C416" s="96"/>
      <c r="E416" s="109" t="str">
        <f>INDEX('General Inputs'!$E$270:$E$518,MATCH(Oil_Data!F416,'General Inputs'!$F$270:$F$518,0))</f>
        <v>Canada</v>
      </c>
      <c r="F416" s="31" t="s">
        <v>152</v>
      </c>
      <c r="G416" s="107" t="s">
        <v>194</v>
      </c>
      <c r="H416" s="107"/>
      <c r="I416" s="31">
        <v>5504.2167950000003</v>
      </c>
    </row>
    <row r="417" spans="1:9" s="31" customFormat="1" ht="12.9" customHeight="1" x14ac:dyDescent="0.3">
      <c r="A417" s="30"/>
      <c r="B417" s="87"/>
      <c r="C417" s="96"/>
      <c r="E417" s="109" t="str">
        <f>INDEX('General Inputs'!$E$270:$E$518,MATCH(Oil_Data!F417,'General Inputs'!$F$270:$F$518,0))</f>
        <v>DR Congo</v>
      </c>
      <c r="F417" s="31" t="s">
        <v>482</v>
      </c>
      <c r="G417" s="107" t="s">
        <v>194</v>
      </c>
      <c r="H417" s="107"/>
      <c r="I417" s="31">
        <v>24</v>
      </c>
    </row>
    <row r="418" spans="1:9" s="31" customFormat="1" ht="12.9" customHeight="1" x14ac:dyDescent="0.3">
      <c r="A418" s="30"/>
      <c r="B418" s="87"/>
      <c r="C418" s="96"/>
      <c r="E418" s="109" t="str">
        <f>INDEX('General Inputs'!$E$270:$E$518,MATCH(Oil_Data!F418,'General Inputs'!$F$270:$F$518,0))</f>
        <v>Congo Brazzaville</v>
      </c>
      <c r="F418" s="31" t="s">
        <v>153</v>
      </c>
      <c r="G418" s="107" t="s">
        <v>194</v>
      </c>
      <c r="H418" s="107"/>
      <c r="I418" s="31">
        <v>335.5280411</v>
      </c>
    </row>
    <row r="419" spans="1:9" s="31" customFormat="1" ht="12.9" customHeight="1" x14ac:dyDescent="0.3">
      <c r="A419" s="30"/>
      <c r="B419" s="87"/>
      <c r="C419" s="96"/>
      <c r="E419" s="109" t="str">
        <f>INDEX('General Inputs'!$E$270:$E$518,MATCH(Oil_Data!F419,'General Inputs'!$F$270:$F$518,0))</f>
        <v>Switzerland</v>
      </c>
      <c r="F419" s="31" t="s">
        <v>620</v>
      </c>
      <c r="G419" s="107" t="s">
        <v>194</v>
      </c>
      <c r="H419" s="107"/>
      <c r="I419" s="31">
        <v>1.4219999999999999</v>
      </c>
    </row>
    <row r="420" spans="1:9" s="31" customFormat="1" ht="12.9" customHeight="1" x14ac:dyDescent="0.3">
      <c r="A420" s="30"/>
      <c r="B420" s="87"/>
      <c r="C420" s="96"/>
      <c r="E420" s="109" t="str">
        <f>INDEX('General Inputs'!$E$270:$E$518,MATCH(Oil_Data!F420,'General Inputs'!$F$270:$F$518,0))</f>
        <v>Cote d'Ivoire</v>
      </c>
      <c r="F420" s="31" t="s">
        <v>485</v>
      </c>
      <c r="G420" s="107" t="s">
        <v>194</v>
      </c>
      <c r="H420" s="107"/>
      <c r="I420" s="31">
        <v>40.356999999999999</v>
      </c>
    </row>
    <row r="421" spans="1:9" s="31" customFormat="1" ht="12.9" customHeight="1" x14ac:dyDescent="0.3">
      <c r="A421" s="30"/>
      <c r="B421" s="87"/>
      <c r="C421" s="96"/>
      <c r="E421" s="109" t="str">
        <f>INDEX('General Inputs'!$E$270:$E$518,MATCH(Oil_Data!F421,'General Inputs'!$F$270:$F$518,0))</f>
        <v>Chile</v>
      </c>
      <c r="F421" s="31" t="s">
        <v>478</v>
      </c>
      <c r="G421" s="107" t="s">
        <v>194</v>
      </c>
      <c r="H421" s="107"/>
      <c r="I421" s="31">
        <v>20.589493149999999</v>
      </c>
    </row>
    <row r="422" spans="1:9" s="31" customFormat="1" ht="12.9" customHeight="1" x14ac:dyDescent="0.3">
      <c r="A422" s="30"/>
      <c r="B422" s="87"/>
      <c r="C422" s="96"/>
      <c r="E422" s="109" t="str">
        <f>INDEX('General Inputs'!$E$270:$E$518,MATCH(Oil_Data!F422,'General Inputs'!$F$270:$F$518,0))</f>
        <v>Cameroon</v>
      </c>
      <c r="F422" s="31" t="s">
        <v>475</v>
      </c>
      <c r="G422" s="107" t="s">
        <v>194</v>
      </c>
      <c r="H422" s="107"/>
      <c r="I422" s="31">
        <v>69.978589040000003</v>
      </c>
    </row>
    <row r="423" spans="1:9" s="31" customFormat="1" ht="12.9" customHeight="1" x14ac:dyDescent="0.3">
      <c r="A423" s="30"/>
      <c r="B423" s="87"/>
      <c r="C423" s="96"/>
      <c r="E423" s="109" t="str">
        <f>INDEX('General Inputs'!$E$270:$E$518,MATCH(Oil_Data!F423,'General Inputs'!$F$270:$F$518,0))</f>
        <v>China</v>
      </c>
      <c r="F423" s="31" t="s">
        <v>154</v>
      </c>
      <c r="G423" s="107" t="s">
        <v>194</v>
      </c>
      <c r="H423" s="107"/>
      <c r="I423" s="31">
        <v>4933.5424659999999</v>
      </c>
    </row>
    <row r="424" spans="1:9" s="31" customFormat="1" ht="12.9" customHeight="1" x14ac:dyDescent="0.3">
      <c r="A424" s="30"/>
      <c r="B424" s="87"/>
      <c r="C424" s="96"/>
      <c r="E424" s="109" t="str">
        <f>INDEX('General Inputs'!$E$270:$E$518,MATCH(Oil_Data!F424,'General Inputs'!$F$270:$F$518,0))</f>
        <v>Colombia</v>
      </c>
      <c r="F424" s="31" t="s">
        <v>155</v>
      </c>
      <c r="G424" s="107" t="s">
        <v>194</v>
      </c>
      <c r="H424" s="107"/>
      <c r="I424" s="31">
        <v>922.23883839999996</v>
      </c>
    </row>
    <row r="425" spans="1:9" s="31" customFormat="1" ht="12.9" customHeight="1" x14ac:dyDescent="0.3">
      <c r="A425" s="30"/>
      <c r="B425" s="87"/>
      <c r="C425" s="96"/>
      <c r="E425" s="109" t="str">
        <f>INDEX('General Inputs'!$E$270:$E$518,MATCH(Oil_Data!F425,'General Inputs'!$F$270:$F$518,0))</f>
        <v>Cuba</v>
      </c>
      <c r="F425" s="31" t="s">
        <v>487</v>
      </c>
      <c r="G425" s="107" t="s">
        <v>194</v>
      </c>
      <c r="H425" s="107"/>
      <c r="I425" s="31">
        <v>45.174452049999999</v>
      </c>
    </row>
    <row r="426" spans="1:9" s="31" customFormat="1" ht="12.9" customHeight="1" x14ac:dyDescent="0.3">
      <c r="A426" s="30"/>
      <c r="B426" s="87"/>
      <c r="C426" s="96"/>
      <c r="E426" s="109" t="str">
        <f>INDEX('General Inputs'!$E$270:$E$518,MATCH(Oil_Data!F426,'General Inputs'!$F$270:$F$518,0))</f>
        <v>Czechia</v>
      </c>
      <c r="F426" s="31" t="s">
        <v>490</v>
      </c>
      <c r="G426" s="107" t="s">
        <v>194</v>
      </c>
      <c r="H426" s="107"/>
      <c r="I426" s="31">
        <v>16.859753420000001</v>
      </c>
    </row>
    <row r="427" spans="1:9" s="31" customFormat="1" ht="12.9" customHeight="1" x14ac:dyDescent="0.3">
      <c r="A427" s="30"/>
      <c r="B427" s="87"/>
      <c r="C427" s="96"/>
      <c r="E427" s="109" t="str">
        <f>INDEX('General Inputs'!$E$270:$E$518,MATCH(Oil_Data!F427,'General Inputs'!$F$270:$F$518,0))</f>
        <v>Germany</v>
      </c>
      <c r="F427" s="31" t="s">
        <v>509</v>
      </c>
      <c r="G427" s="107" t="s">
        <v>194</v>
      </c>
      <c r="H427" s="107"/>
      <c r="I427" s="31">
        <v>198.77490409999999</v>
      </c>
    </row>
    <row r="428" spans="1:9" s="31" customFormat="1" ht="12.9" customHeight="1" x14ac:dyDescent="0.3">
      <c r="A428" s="30"/>
      <c r="B428" s="87"/>
      <c r="C428" s="96"/>
      <c r="E428" s="109" t="str">
        <f>INDEX('General Inputs'!$E$270:$E$518,MATCH(Oil_Data!F428,'General Inputs'!$F$270:$F$518,0))</f>
        <v>Denmark</v>
      </c>
      <c r="F428" s="31" t="s">
        <v>156</v>
      </c>
      <c r="G428" s="107" t="s">
        <v>194</v>
      </c>
      <c r="H428" s="107"/>
      <c r="I428" s="31">
        <v>105.639411</v>
      </c>
    </row>
    <row r="429" spans="1:9" s="31" customFormat="1" ht="12.9" customHeight="1" x14ac:dyDescent="0.3">
      <c r="A429" s="30"/>
      <c r="B429" s="87"/>
      <c r="C429" s="96"/>
      <c r="E429" s="109" t="str">
        <f>INDEX('General Inputs'!$E$270:$E$518,MATCH(Oil_Data!F429,'General Inputs'!$F$270:$F$518,0))</f>
        <v>Algeria</v>
      </c>
      <c r="F429" s="31" t="s">
        <v>157</v>
      </c>
      <c r="G429" s="107" t="s">
        <v>194</v>
      </c>
      <c r="H429" s="107"/>
      <c r="I429" s="31">
        <v>1570.383904</v>
      </c>
    </row>
    <row r="430" spans="1:9" s="31" customFormat="1" ht="12.9" customHeight="1" x14ac:dyDescent="0.3">
      <c r="A430" s="30"/>
      <c r="B430" s="87"/>
      <c r="C430" s="96"/>
      <c r="E430" s="109" t="str">
        <f>INDEX('General Inputs'!$E$270:$E$518,MATCH(Oil_Data!F430,'General Inputs'!$F$270:$F$518,0))</f>
        <v>Ecuador</v>
      </c>
      <c r="F430" s="31" t="s">
        <v>158</v>
      </c>
      <c r="G430" s="107" t="s">
        <v>194</v>
      </c>
      <c r="H430" s="107"/>
      <c r="I430" s="31">
        <v>535.82567670000003</v>
      </c>
    </row>
    <row r="431" spans="1:9" s="31" customFormat="1" ht="12.9" customHeight="1" x14ac:dyDescent="0.3">
      <c r="A431" s="30"/>
      <c r="B431" s="87"/>
      <c r="C431" s="96"/>
      <c r="E431" s="109" t="str">
        <f>INDEX('General Inputs'!$E$270:$E$518,MATCH(Oil_Data!F431,'General Inputs'!$F$270:$F$518,0))</f>
        <v>Estonia</v>
      </c>
      <c r="F431" s="31" t="s">
        <v>496</v>
      </c>
      <c r="G431" s="107" t="s">
        <v>194</v>
      </c>
      <c r="H431" s="107"/>
      <c r="I431" s="31">
        <v>23</v>
      </c>
    </row>
    <row r="432" spans="1:9" s="31" customFormat="1" ht="12.9" customHeight="1" x14ac:dyDescent="0.3">
      <c r="A432" s="30"/>
      <c r="B432" s="87"/>
      <c r="C432" s="96"/>
      <c r="E432" s="109" t="str">
        <f>INDEX('General Inputs'!$E$270:$E$518,MATCH(Oil_Data!F432,'General Inputs'!$F$270:$F$518,0))</f>
        <v>Egypt</v>
      </c>
      <c r="F432" s="31" t="s">
        <v>159</v>
      </c>
      <c r="G432" s="107" t="s">
        <v>194</v>
      </c>
      <c r="H432" s="107"/>
      <c r="I432" s="31">
        <v>637.70793149999997</v>
      </c>
    </row>
    <row r="433" spans="1:9" s="31" customFormat="1" ht="12.9" customHeight="1" x14ac:dyDescent="0.3">
      <c r="A433" s="30"/>
      <c r="B433" s="87"/>
      <c r="C433" s="96"/>
      <c r="E433" s="109" t="str">
        <f>INDEX('General Inputs'!$E$270:$E$518,MATCH(Oil_Data!F433,'General Inputs'!$F$270:$F$518,0))</f>
        <v>Spain</v>
      </c>
      <c r="F433" s="31" t="s">
        <v>615</v>
      </c>
      <c r="G433" s="107" t="s">
        <v>194</v>
      </c>
      <c r="H433" s="107"/>
      <c r="I433" s="31">
        <v>83.345027400000006</v>
      </c>
    </row>
    <row r="434" spans="1:9" s="31" customFormat="1" ht="12.9" customHeight="1" x14ac:dyDescent="0.3">
      <c r="A434" s="30"/>
      <c r="B434" s="87"/>
      <c r="C434" s="96"/>
      <c r="E434" s="109" t="str">
        <f>INDEX('General Inputs'!$E$270:$E$518,MATCH(Oil_Data!F434,'General Inputs'!$F$270:$F$518,0))</f>
        <v>Finland</v>
      </c>
      <c r="F434" s="31" t="s">
        <v>502</v>
      </c>
      <c r="G434" s="107" t="s">
        <v>194</v>
      </c>
      <c r="H434" s="107"/>
      <c r="I434" s="31">
        <v>18.45</v>
      </c>
    </row>
    <row r="435" spans="1:9" s="31" customFormat="1" ht="12.9" customHeight="1" x14ac:dyDescent="0.3">
      <c r="A435" s="30"/>
      <c r="B435" s="87"/>
      <c r="C435" s="96"/>
      <c r="E435" s="109" t="str">
        <f>INDEX('General Inputs'!$E$270:$E$518,MATCH(Oil_Data!F435,'General Inputs'!$F$270:$F$518,0))</f>
        <v>Gabon</v>
      </c>
      <c r="F435" s="31" t="s">
        <v>160</v>
      </c>
      <c r="G435" s="107" t="s">
        <v>194</v>
      </c>
      <c r="H435" s="107"/>
      <c r="I435" s="31">
        <v>201.38882190000001</v>
      </c>
    </row>
    <row r="436" spans="1:9" s="31" customFormat="1" ht="12.9" customHeight="1" x14ac:dyDescent="0.3">
      <c r="A436" s="30"/>
      <c r="B436" s="87"/>
      <c r="C436" s="96"/>
      <c r="E436" s="109" t="str">
        <f>INDEX('General Inputs'!$E$270:$E$518,MATCH(Oil_Data!F436,'General Inputs'!$F$270:$F$518,0))</f>
        <v>United Kingdom</v>
      </c>
      <c r="F436" s="31" t="s">
        <v>161</v>
      </c>
      <c r="G436" s="107" t="s">
        <v>194</v>
      </c>
      <c r="H436" s="107"/>
      <c r="I436" s="31">
        <v>1189.7148079999999</v>
      </c>
    </row>
    <row r="437" spans="1:9" s="31" customFormat="1" ht="12.9" customHeight="1" x14ac:dyDescent="0.3">
      <c r="A437" s="30"/>
      <c r="B437" s="87"/>
      <c r="C437" s="96"/>
      <c r="E437" s="109" t="str">
        <f>INDEX('General Inputs'!$E$270:$E$518,MATCH(Oil_Data!F437,'General Inputs'!$F$270:$F$518,0))</f>
        <v>Georgia</v>
      </c>
      <c r="F437" s="31" t="s">
        <v>508</v>
      </c>
      <c r="G437" s="107" t="s">
        <v>194</v>
      </c>
      <c r="H437" s="107"/>
      <c r="I437" s="31">
        <v>0.39400000000000002</v>
      </c>
    </row>
    <row r="438" spans="1:9" s="31" customFormat="1" ht="12.9" customHeight="1" x14ac:dyDescent="0.3">
      <c r="A438" s="30"/>
      <c r="B438" s="87"/>
      <c r="C438" s="96"/>
      <c r="E438" s="109" t="str">
        <f>INDEX('General Inputs'!$E$270:$E$518,MATCH(Oil_Data!F438,'General Inputs'!$F$270:$F$518,0))</f>
        <v>Ghana</v>
      </c>
      <c r="F438" s="31" t="s">
        <v>510</v>
      </c>
      <c r="G438" s="107" t="s">
        <v>194</v>
      </c>
      <c r="H438" s="107"/>
      <c r="I438" s="31">
        <v>200.81601370000001</v>
      </c>
    </row>
    <row r="439" spans="1:9" s="31" customFormat="1" ht="12.9" customHeight="1" x14ac:dyDescent="0.3">
      <c r="A439" s="30"/>
      <c r="B439" s="87"/>
      <c r="C439" s="96"/>
      <c r="E439" s="109" t="str">
        <f>INDEX('General Inputs'!$E$270:$E$518,MATCH(Oil_Data!F439,'General Inputs'!$F$270:$F$518,0))</f>
        <v>Equatorial Guinea</v>
      </c>
      <c r="F439" s="31" t="s">
        <v>162</v>
      </c>
      <c r="G439" s="107" t="s">
        <v>194</v>
      </c>
      <c r="H439" s="107"/>
      <c r="I439" s="31">
        <v>166.76712330000001</v>
      </c>
    </row>
    <row r="440" spans="1:9" s="31" customFormat="1" ht="12.9" customHeight="1" x14ac:dyDescent="0.3">
      <c r="A440" s="30"/>
      <c r="B440" s="87"/>
      <c r="C440" s="96"/>
      <c r="E440" s="109" t="str">
        <f>INDEX('General Inputs'!$E$270:$E$518,MATCH(Oil_Data!F440,'General Inputs'!$F$270:$F$518,0))</f>
        <v>Greece</v>
      </c>
      <c r="F440" s="31" t="s">
        <v>512</v>
      </c>
      <c r="G440" s="107" t="s">
        <v>194</v>
      </c>
      <c r="H440" s="107"/>
      <c r="I440" s="31">
        <v>18.27469863</v>
      </c>
    </row>
    <row r="441" spans="1:9" s="31" customFormat="1" ht="12.9" customHeight="1" x14ac:dyDescent="0.3">
      <c r="A441" s="30"/>
      <c r="B441" s="87"/>
      <c r="C441" s="96"/>
      <c r="E441" s="109" t="str">
        <f>INDEX('General Inputs'!$E$270:$E$518,MATCH(Oil_Data!F441,'General Inputs'!$F$270:$F$518,0))</f>
        <v>Guatemala</v>
      </c>
      <c r="F441" s="31" t="s">
        <v>517</v>
      </c>
      <c r="G441" s="107" t="s">
        <v>194</v>
      </c>
      <c r="H441" s="107"/>
      <c r="I441" s="31">
        <v>8.8409589040000007</v>
      </c>
    </row>
    <row r="442" spans="1:9" s="31" customFormat="1" ht="12.9" customHeight="1" x14ac:dyDescent="0.3">
      <c r="A442" s="30"/>
      <c r="B442" s="87"/>
      <c r="C442" s="96"/>
      <c r="E442" s="109" t="str">
        <f>INDEX('General Inputs'!$E$270:$E$518,MATCH(Oil_Data!F442,'General Inputs'!$F$270:$F$518,0))</f>
        <v>Guyana</v>
      </c>
      <c r="F442" s="31" t="s">
        <v>521</v>
      </c>
      <c r="G442" s="107" t="s">
        <v>194</v>
      </c>
      <c r="H442" s="107"/>
      <c r="I442" s="31">
        <v>2.7517808220000002</v>
      </c>
    </row>
    <row r="443" spans="1:9" s="31" customFormat="1" ht="12.9" customHeight="1" x14ac:dyDescent="0.3">
      <c r="A443" s="30"/>
      <c r="B443" s="87"/>
      <c r="C443" s="96"/>
      <c r="E443" s="109" t="str">
        <f>INDEX('General Inputs'!$E$270:$E$518,MATCH(Oil_Data!F443,'General Inputs'!$F$270:$F$518,0))</f>
        <v>Croatia</v>
      </c>
      <c r="F443" s="31" t="s">
        <v>486</v>
      </c>
      <c r="G443" s="107" t="s">
        <v>194</v>
      </c>
      <c r="H443" s="107"/>
      <c r="I443" s="31">
        <v>18.34469863</v>
      </c>
    </row>
    <row r="444" spans="1:9" s="31" customFormat="1" ht="12.9" customHeight="1" x14ac:dyDescent="0.3">
      <c r="A444" s="30"/>
      <c r="B444" s="87"/>
      <c r="C444" s="96"/>
      <c r="E444" s="109" t="str">
        <f>INDEX('General Inputs'!$E$270:$E$518,MATCH(Oil_Data!F444,'General Inputs'!$F$270:$F$518,0))</f>
        <v>Hungary</v>
      </c>
      <c r="F444" s="31" t="s">
        <v>527</v>
      </c>
      <c r="G444" s="107" t="s">
        <v>194</v>
      </c>
      <c r="H444" s="107"/>
      <c r="I444" s="31">
        <v>40.490013699999999</v>
      </c>
    </row>
    <row r="445" spans="1:9" s="31" customFormat="1" ht="12.9" customHeight="1" x14ac:dyDescent="0.3">
      <c r="A445" s="30"/>
      <c r="B445" s="87"/>
      <c r="C445" s="96"/>
      <c r="E445" s="109" t="str">
        <f>INDEX('General Inputs'!$E$270:$E$518,MATCH(Oil_Data!F445,'General Inputs'!$F$270:$F$518,0))</f>
        <v>Indonesia</v>
      </c>
      <c r="F445" s="31" t="s">
        <v>163</v>
      </c>
      <c r="G445" s="107" t="s">
        <v>194</v>
      </c>
      <c r="H445" s="107"/>
      <c r="I445" s="31">
        <v>920.50547949999998</v>
      </c>
    </row>
    <row r="446" spans="1:9" s="31" customFormat="1" ht="12.9" customHeight="1" x14ac:dyDescent="0.3">
      <c r="A446" s="30"/>
      <c r="B446" s="87"/>
      <c r="C446" s="96"/>
      <c r="E446" s="109" t="str">
        <f>INDEX('General Inputs'!$E$270:$E$518,MATCH(Oil_Data!F446,'General Inputs'!$F$270:$F$518,0))</f>
        <v>Ireland</v>
      </c>
      <c r="F446" s="31" t="s">
        <v>529</v>
      </c>
      <c r="G446" s="107" t="s">
        <v>194</v>
      </c>
      <c r="H446" s="107"/>
      <c r="I446" s="31">
        <v>0.81200000000000006</v>
      </c>
    </row>
    <row r="447" spans="1:9" s="31" customFormat="1" ht="12.9" customHeight="1" x14ac:dyDescent="0.3">
      <c r="A447" s="30"/>
      <c r="B447" s="87"/>
      <c r="C447" s="96"/>
      <c r="E447" s="109" t="str">
        <f>INDEX('General Inputs'!$E$270:$E$518,MATCH(Oil_Data!F447,'General Inputs'!$F$270:$F$518,0))</f>
        <v>Israel</v>
      </c>
      <c r="F447" s="31" t="s">
        <v>531</v>
      </c>
      <c r="G447" s="107" t="s">
        <v>194</v>
      </c>
      <c r="H447" s="107"/>
      <c r="I447" s="31">
        <v>7.37</v>
      </c>
    </row>
    <row r="448" spans="1:9" s="31" customFormat="1" ht="12.9" customHeight="1" x14ac:dyDescent="0.3">
      <c r="A448" s="30"/>
      <c r="B448" s="87"/>
      <c r="C448" s="96"/>
      <c r="E448" s="109" t="str">
        <f>INDEX('General Inputs'!$E$270:$E$518,MATCH(Oil_Data!F448,'General Inputs'!$F$270:$F$518,0))</f>
        <v>India</v>
      </c>
      <c r="F448" s="31" t="s">
        <v>164</v>
      </c>
      <c r="G448" s="107" t="s">
        <v>194</v>
      </c>
      <c r="H448" s="107"/>
      <c r="I448" s="31">
        <v>981.17260269999997</v>
      </c>
    </row>
    <row r="449" spans="1:9" s="31" customFormat="1" ht="12.9" customHeight="1" x14ac:dyDescent="0.3">
      <c r="A449" s="30"/>
      <c r="B449" s="87"/>
      <c r="C449" s="96"/>
      <c r="E449" s="109" t="str">
        <f>INDEX('General Inputs'!$E$270:$E$518,MATCH(Oil_Data!F449,'General Inputs'!$F$270:$F$518,0))</f>
        <v>Iraq</v>
      </c>
      <c r="F449" s="31" t="s">
        <v>165</v>
      </c>
      <c r="G449" s="107" t="s">
        <v>194</v>
      </c>
      <c r="H449" s="107"/>
      <c r="I449" s="31">
        <v>4798.3865750000004</v>
      </c>
    </row>
    <row r="450" spans="1:9" s="31" customFormat="1" ht="12.9" customHeight="1" x14ac:dyDescent="0.3">
      <c r="A450" s="30"/>
      <c r="B450" s="87"/>
      <c r="C450" s="96"/>
      <c r="E450" s="109" t="str">
        <f>INDEX('General Inputs'!$E$270:$E$518,MATCH(Oil_Data!F450,'General Inputs'!$F$270:$F$518,0))</f>
        <v>Iran</v>
      </c>
      <c r="F450" s="31" t="s">
        <v>166</v>
      </c>
      <c r="G450" s="107" t="s">
        <v>194</v>
      </c>
      <c r="H450" s="107"/>
      <c r="I450" s="31">
        <v>3198.268986</v>
      </c>
    </row>
    <row r="451" spans="1:9" s="31" customFormat="1" ht="12.9" customHeight="1" x14ac:dyDescent="0.3">
      <c r="A451" s="30"/>
      <c r="B451" s="87"/>
      <c r="C451" s="96"/>
      <c r="E451" s="109" t="str">
        <f>INDEX('General Inputs'!$E$270:$E$518,MATCH(Oil_Data!F451,'General Inputs'!$F$270:$F$518,0))</f>
        <v>Italy</v>
      </c>
      <c r="F451" s="31" t="s">
        <v>167</v>
      </c>
      <c r="G451" s="107" t="s">
        <v>194</v>
      </c>
      <c r="H451" s="107"/>
      <c r="I451" s="31">
        <v>154.88663009999999</v>
      </c>
    </row>
    <row r="452" spans="1:9" s="31" customFormat="1" ht="12.9" customHeight="1" x14ac:dyDescent="0.3">
      <c r="A452" s="30"/>
      <c r="B452" s="87"/>
      <c r="C452" s="96"/>
      <c r="E452" s="109" t="str">
        <f>INDEX('General Inputs'!$E$270:$E$518,MATCH(Oil_Data!F452,'General Inputs'!$F$270:$F$518,0))</f>
        <v>Jamaica</v>
      </c>
      <c r="F452" s="31" t="s">
        <v>532</v>
      </c>
      <c r="G452" s="107" t="s">
        <v>194</v>
      </c>
      <c r="H452" s="107"/>
      <c r="I452" s="31">
        <v>-0.92100000000000004</v>
      </c>
    </row>
    <row r="453" spans="1:9" s="31" customFormat="1" ht="12.9" customHeight="1" x14ac:dyDescent="0.3">
      <c r="A453" s="30"/>
      <c r="B453" s="87"/>
      <c r="C453" s="96"/>
      <c r="E453" s="109" t="str">
        <f>INDEX('General Inputs'!$E$270:$E$518,MATCH(Oil_Data!F453,'General Inputs'!$F$270:$F$518,0))</f>
        <v>Jordan</v>
      </c>
      <c r="F453" s="31" t="s">
        <v>535</v>
      </c>
      <c r="G453" s="107" t="s">
        <v>194</v>
      </c>
      <c r="H453" s="107"/>
      <c r="I453" s="31">
        <v>0.40300000000000002</v>
      </c>
    </row>
    <row r="454" spans="1:9" s="31" customFormat="1" ht="12.9" customHeight="1" x14ac:dyDescent="0.3">
      <c r="A454" s="30"/>
      <c r="B454" s="87"/>
      <c r="C454" s="96"/>
      <c r="E454" s="109" t="str">
        <f>INDEX('General Inputs'!$E$270:$E$518,MATCH(Oil_Data!F454,'General Inputs'!$F$270:$F$518,0))</f>
        <v>Japan</v>
      </c>
      <c r="F454" s="31" t="s">
        <v>533</v>
      </c>
      <c r="G454" s="107" t="s">
        <v>194</v>
      </c>
      <c r="H454" s="107"/>
      <c r="I454" s="31">
        <v>123.28682190000001</v>
      </c>
    </row>
    <row r="455" spans="1:9" s="31" customFormat="1" ht="12.9" customHeight="1" x14ac:dyDescent="0.3">
      <c r="A455" s="30"/>
      <c r="B455" s="87"/>
      <c r="C455" s="96"/>
      <c r="E455" s="109" t="str">
        <f>INDEX('General Inputs'!$E$270:$E$518,MATCH(Oil_Data!F455,'General Inputs'!$F$270:$F$518,0))</f>
        <v>Kenya</v>
      </c>
      <c r="F455" s="31" t="s">
        <v>536</v>
      </c>
      <c r="G455" s="107" t="s">
        <v>194</v>
      </c>
      <c r="H455" s="107"/>
      <c r="I455" s="31">
        <v>-3.7999999999999999E-2</v>
      </c>
    </row>
    <row r="456" spans="1:9" s="31" customFormat="1" ht="12.9" customHeight="1" x14ac:dyDescent="0.3">
      <c r="A456" s="30"/>
      <c r="B456" s="87"/>
      <c r="C456" s="96"/>
      <c r="E456" s="109" t="str">
        <f>INDEX('General Inputs'!$E$270:$E$518,MATCH(Oil_Data!F456,'General Inputs'!$F$270:$F$518,0))</f>
        <v>Kyrgyzstan</v>
      </c>
      <c r="F456" s="31" t="s">
        <v>540</v>
      </c>
      <c r="G456" s="107" t="s">
        <v>194</v>
      </c>
      <c r="H456" s="107"/>
      <c r="I456" s="31">
        <v>0.97199999999999998</v>
      </c>
    </row>
    <row r="457" spans="1:9" s="31" customFormat="1" ht="12.9" customHeight="1" x14ac:dyDescent="0.3">
      <c r="A457" s="30"/>
      <c r="B457" s="87"/>
      <c r="C457" s="96"/>
      <c r="E457" s="109" t="str">
        <f>INDEX('General Inputs'!$E$270:$E$518,MATCH(Oil_Data!F457,'General Inputs'!$F$270:$F$518,0))</f>
        <v>Korea (Democratic People's Republic of)</v>
      </c>
      <c r="F457" s="31" t="s">
        <v>538</v>
      </c>
      <c r="G457" s="107" t="s">
        <v>194</v>
      </c>
      <c r="H457" s="107"/>
      <c r="I457" s="31">
        <v>0.13800000000000001</v>
      </c>
    </row>
    <row r="458" spans="1:9" s="31" customFormat="1" ht="12.9" customHeight="1" x14ac:dyDescent="0.3">
      <c r="A458" s="30"/>
      <c r="B458" s="87"/>
      <c r="C458" s="96"/>
      <c r="E458" s="109" t="str">
        <f>INDEX('General Inputs'!$E$270:$E$518,MATCH(Oil_Data!F458,'General Inputs'!$F$270:$F$518,0))</f>
        <v>Korea, Republic of</v>
      </c>
      <c r="F458" s="31" t="s">
        <v>539</v>
      </c>
      <c r="G458" s="107" t="s">
        <v>194</v>
      </c>
      <c r="H458" s="107"/>
      <c r="I458" s="31">
        <v>113.11499999999999</v>
      </c>
    </row>
    <row r="459" spans="1:9" s="31" customFormat="1" ht="12.9" customHeight="1" x14ac:dyDescent="0.3">
      <c r="A459" s="30"/>
      <c r="B459" s="87"/>
      <c r="C459" s="96"/>
      <c r="E459" s="109" t="str">
        <f>INDEX('General Inputs'!$E$270:$E$518,MATCH(Oil_Data!F459,'General Inputs'!$F$270:$F$518,0))</f>
        <v>Kuwait</v>
      </c>
      <c r="F459" s="31" t="s">
        <v>168</v>
      </c>
      <c r="G459" s="107" t="s">
        <v>194</v>
      </c>
      <c r="H459" s="107"/>
      <c r="I459" s="31">
        <v>2945.9217400000002</v>
      </c>
    </row>
    <row r="460" spans="1:9" s="31" customFormat="1" ht="12.9" customHeight="1" x14ac:dyDescent="0.3">
      <c r="A460" s="30"/>
      <c r="B460" s="87"/>
      <c r="C460" s="96"/>
      <c r="E460" s="109" t="str">
        <f>INDEX('General Inputs'!$E$270:$E$518,MATCH(Oil_Data!F460,'General Inputs'!$F$270:$F$518,0))</f>
        <v>Kazakhstan</v>
      </c>
      <c r="F460" s="31" t="s">
        <v>169</v>
      </c>
      <c r="G460" s="107" t="s">
        <v>194</v>
      </c>
      <c r="H460" s="107"/>
      <c r="I460" s="31">
        <v>1966.275521</v>
      </c>
    </row>
    <row r="461" spans="1:9" s="31" customFormat="1" ht="12.9" customHeight="1" x14ac:dyDescent="0.3">
      <c r="A461" s="30"/>
      <c r="B461" s="87"/>
      <c r="C461" s="96"/>
      <c r="E461" s="109" t="str">
        <f>INDEX('General Inputs'!$E$270:$E$518,MATCH(Oil_Data!F461,'General Inputs'!$F$270:$F$518,0))</f>
        <v>Lithuania</v>
      </c>
      <c r="F461" s="31" t="s">
        <v>547</v>
      </c>
      <c r="G461" s="107" t="s">
        <v>194</v>
      </c>
      <c r="H461" s="107"/>
      <c r="I461" s="31">
        <v>11.215</v>
      </c>
    </row>
    <row r="462" spans="1:9" s="31" customFormat="1" ht="12.9" customHeight="1" x14ac:dyDescent="0.3">
      <c r="A462" s="30"/>
      <c r="B462" s="87"/>
      <c r="C462" s="96"/>
      <c r="E462" s="109" t="str">
        <f>INDEX('General Inputs'!$E$270:$E$518,MATCH(Oil_Data!F462,'General Inputs'!$F$270:$F$518,0))</f>
        <v>Latvia</v>
      </c>
      <c r="F462" s="31" t="s">
        <v>542</v>
      </c>
      <c r="G462" s="107" t="s">
        <v>194</v>
      </c>
      <c r="H462" s="107"/>
      <c r="I462" s="31">
        <v>1.595</v>
      </c>
    </row>
    <row r="463" spans="1:9" s="31" customFormat="1" ht="12.9" customHeight="1" x14ac:dyDescent="0.3">
      <c r="A463" s="30"/>
      <c r="B463" s="87"/>
      <c r="C463" s="96"/>
      <c r="E463" s="109" t="str">
        <f>INDEX('General Inputs'!$E$270:$E$518,MATCH(Oil_Data!F463,'General Inputs'!$F$270:$F$518,0))</f>
        <v>Libya</v>
      </c>
      <c r="F463" s="31" t="s">
        <v>170</v>
      </c>
      <c r="G463" s="107" t="s">
        <v>194</v>
      </c>
      <c r="H463" s="107"/>
      <c r="I463" s="31">
        <v>1192.382233</v>
      </c>
    </row>
    <row r="464" spans="1:9" s="31" customFormat="1" ht="12.9" customHeight="1" x14ac:dyDescent="0.3">
      <c r="A464" s="30"/>
      <c r="B464" s="87"/>
      <c r="C464" s="96"/>
      <c r="E464" s="109" t="str">
        <f>INDEX('General Inputs'!$E$270:$E$518,MATCH(Oil_Data!F464,'General Inputs'!$F$270:$F$518,0))</f>
        <v>Morocco</v>
      </c>
      <c r="F464" s="31" t="s">
        <v>565</v>
      </c>
      <c r="G464" s="107" t="s">
        <v>194</v>
      </c>
      <c r="H464" s="107"/>
      <c r="I464" s="31">
        <v>0.16</v>
      </c>
    </row>
    <row r="465" spans="1:9" s="31" customFormat="1" ht="12.9" customHeight="1" x14ac:dyDescent="0.3">
      <c r="A465" s="30"/>
      <c r="B465" s="87"/>
      <c r="C465" s="96"/>
      <c r="E465" s="109" t="str">
        <f>INDEX('General Inputs'!$E$270:$E$518,MATCH(Oil_Data!F465,'General Inputs'!$F$270:$F$518,0))</f>
        <v>Myanmar</v>
      </c>
      <c r="F465" s="31" t="s">
        <v>567</v>
      </c>
      <c r="G465" s="107" t="s">
        <v>194</v>
      </c>
      <c r="H465" s="107"/>
      <c r="I465" s="31">
        <v>9.6340000000000003</v>
      </c>
    </row>
    <row r="466" spans="1:9" s="31" customFormat="1" ht="12.9" customHeight="1" x14ac:dyDescent="0.3">
      <c r="A466" s="30"/>
      <c r="B466" s="87"/>
      <c r="C466" s="96"/>
      <c r="E466" s="109" t="str">
        <f>INDEX('General Inputs'!$E$270:$E$518,MATCH(Oil_Data!F466,'General Inputs'!$F$270:$F$518,0))</f>
        <v>Mongolia</v>
      </c>
      <c r="F466" s="31" t="s">
        <v>34</v>
      </c>
      <c r="G466" s="107" t="s">
        <v>194</v>
      </c>
      <c r="H466" s="107"/>
      <c r="I466" s="31">
        <v>18.495890410000001</v>
      </c>
    </row>
    <row r="467" spans="1:9" s="31" customFormat="1" ht="12.9" customHeight="1" x14ac:dyDescent="0.3">
      <c r="A467" s="30"/>
      <c r="B467" s="87"/>
      <c r="C467" s="96"/>
      <c r="E467" s="109" t="str">
        <f>INDEX('General Inputs'!$E$270:$E$518,MATCH(Oil_Data!F467,'General Inputs'!$F$270:$F$518,0))</f>
        <v>Mexico</v>
      </c>
      <c r="F467" s="31" t="s">
        <v>171</v>
      </c>
      <c r="G467" s="107" t="s">
        <v>194</v>
      </c>
      <c r="H467" s="107"/>
      <c r="I467" s="31">
        <v>1921.13111</v>
      </c>
    </row>
    <row r="468" spans="1:9" s="31" customFormat="1" ht="12.9" customHeight="1" x14ac:dyDescent="0.3">
      <c r="A468" s="30"/>
      <c r="B468" s="87"/>
      <c r="C468" s="96"/>
      <c r="E468" s="109" t="str">
        <f>INDEX('General Inputs'!$E$270:$E$518,MATCH(Oil_Data!F468,'General Inputs'!$F$270:$F$518,0))</f>
        <v>Mexico</v>
      </c>
      <c r="F468" s="31" t="s">
        <v>171</v>
      </c>
      <c r="G468" s="107" t="s">
        <v>194</v>
      </c>
      <c r="H468" s="107"/>
      <c r="I468" s="31">
        <v>1921.13111</v>
      </c>
    </row>
    <row r="469" spans="1:9" s="31" customFormat="1" ht="12.9" customHeight="1" x14ac:dyDescent="0.3">
      <c r="A469" s="30"/>
      <c r="B469" s="87"/>
      <c r="C469" s="96"/>
      <c r="E469" s="109" t="str">
        <f>INDEX('General Inputs'!$E$270:$E$518,MATCH(Oil_Data!F469,'General Inputs'!$F$270:$F$518,0))</f>
        <v>Malaysia</v>
      </c>
      <c r="F469" s="31" t="s">
        <v>172</v>
      </c>
      <c r="G469" s="107" t="s">
        <v>194</v>
      </c>
      <c r="H469" s="107"/>
      <c r="I469" s="31">
        <v>709.20821920000003</v>
      </c>
    </row>
    <row r="470" spans="1:9" s="31" customFormat="1" ht="12.9" customHeight="1" x14ac:dyDescent="0.3">
      <c r="A470" s="30"/>
      <c r="B470" s="87"/>
      <c r="C470" s="96"/>
      <c r="E470" s="109" t="str">
        <f>INDEX('General Inputs'!$E$270:$E$518,MATCH(Oil_Data!F470,'General Inputs'!$F$270:$F$518,0))</f>
        <v>New Caledonia</v>
      </c>
      <c r="F470" s="31" t="s">
        <v>572</v>
      </c>
      <c r="G470" s="107" t="s">
        <v>194</v>
      </c>
      <c r="H470" s="107"/>
      <c r="I470" s="31">
        <v>0.92700000000000005</v>
      </c>
    </row>
    <row r="471" spans="1:9" s="31" customFormat="1" ht="12.9" customHeight="1" x14ac:dyDescent="0.3">
      <c r="A471" s="30"/>
      <c r="B471" s="87"/>
      <c r="C471" s="96"/>
      <c r="E471" s="109" t="str">
        <f>INDEX('General Inputs'!$E$270:$E$518,MATCH(Oil_Data!F471,'General Inputs'!$F$270:$F$518,0))</f>
        <v>Niger</v>
      </c>
      <c r="F471" s="31" t="s">
        <v>575</v>
      </c>
      <c r="G471" s="107" t="s">
        <v>194</v>
      </c>
      <c r="H471" s="107"/>
      <c r="I471" s="31">
        <v>11.497</v>
      </c>
    </row>
    <row r="472" spans="1:9" s="31" customFormat="1" ht="12.9" customHeight="1" x14ac:dyDescent="0.3">
      <c r="A472" s="30"/>
      <c r="B472" s="87"/>
      <c r="C472" s="96"/>
      <c r="E472" s="109" t="str">
        <f>INDEX('General Inputs'!$E$270:$E$518,MATCH(Oil_Data!F472,'General Inputs'!$F$270:$F$518,0))</f>
        <v>Nigeria</v>
      </c>
      <c r="F472" s="31" t="s">
        <v>173</v>
      </c>
      <c r="G472" s="107" t="s">
        <v>194</v>
      </c>
      <c r="H472" s="107"/>
      <c r="I472" s="31">
        <v>2015.653274</v>
      </c>
    </row>
    <row r="473" spans="1:9" s="31" customFormat="1" ht="12.9" customHeight="1" x14ac:dyDescent="0.3">
      <c r="A473" s="30"/>
      <c r="B473" s="87"/>
      <c r="C473" s="96"/>
      <c r="E473" s="109" t="str">
        <f>INDEX('General Inputs'!$E$270:$E$518,MATCH(Oil_Data!F473,'General Inputs'!$F$270:$F$518,0))</f>
        <v>Netherlands</v>
      </c>
      <c r="F473" s="31" t="s">
        <v>571</v>
      </c>
      <c r="G473" s="107" t="s">
        <v>194</v>
      </c>
      <c r="H473" s="107"/>
      <c r="I473" s="31">
        <v>71.605260270000002</v>
      </c>
    </row>
    <row r="474" spans="1:9" s="31" customFormat="1" ht="12.9" customHeight="1" x14ac:dyDescent="0.3">
      <c r="A474" s="30"/>
      <c r="B474" s="87"/>
      <c r="C474" s="96"/>
      <c r="E474" s="109" t="str">
        <f>INDEX('General Inputs'!$E$270:$E$518,MATCH(Oil_Data!F474,'General Inputs'!$F$270:$F$518,0))</f>
        <v>Norway</v>
      </c>
      <c r="F474" s="31" t="s">
        <v>90</v>
      </c>
      <c r="G474" s="107" t="s">
        <v>194</v>
      </c>
      <c r="H474" s="107"/>
      <c r="I474" s="31">
        <v>1744.1477400000001</v>
      </c>
    </row>
    <row r="475" spans="1:9" s="31" customFormat="1" ht="12.9" customHeight="1" x14ac:dyDescent="0.3">
      <c r="A475" s="30"/>
      <c r="B475" s="87"/>
      <c r="C475" s="96"/>
      <c r="E475" s="109" t="str">
        <f>INDEX('General Inputs'!$E$270:$E$518,MATCH(Oil_Data!F475,'General Inputs'!$F$270:$F$518,0))</f>
        <v>New Zealand</v>
      </c>
      <c r="F475" s="31" t="s">
        <v>573</v>
      </c>
      <c r="G475" s="107" t="s">
        <v>194</v>
      </c>
      <c r="H475" s="107"/>
      <c r="I475" s="31">
        <v>38.344739730000001</v>
      </c>
    </row>
    <row r="476" spans="1:9" s="31" customFormat="1" ht="12.9" customHeight="1" x14ac:dyDescent="0.3">
      <c r="A476" s="30"/>
      <c r="B476" s="87"/>
      <c r="C476" s="96"/>
      <c r="E476" s="109" t="str">
        <f>INDEX('General Inputs'!$E$270:$E$518,MATCH(Oil_Data!F476,'General Inputs'!$F$270:$F$518,0))</f>
        <v>Oman</v>
      </c>
      <c r="F476" s="31" t="s">
        <v>174</v>
      </c>
      <c r="G476" s="107" t="s">
        <v>194</v>
      </c>
      <c r="H476" s="107"/>
      <c r="I476" s="31">
        <v>981.51757529999998</v>
      </c>
    </row>
    <row r="477" spans="1:9" s="31" customFormat="1" ht="12.9" customHeight="1" x14ac:dyDescent="0.3">
      <c r="A477" s="30"/>
      <c r="B477" s="87"/>
      <c r="C477" s="96"/>
      <c r="E477" s="109" t="str">
        <f>INDEX('General Inputs'!$E$270:$E$518,MATCH(Oil_Data!F477,'General Inputs'!$F$270:$F$518,0))</f>
        <v>Peru</v>
      </c>
      <c r="F477" s="31" t="s">
        <v>175</v>
      </c>
      <c r="G477" s="107" t="s">
        <v>194</v>
      </c>
      <c r="H477" s="107"/>
      <c r="I477" s="31">
        <v>148.14413149999999</v>
      </c>
    </row>
    <row r="478" spans="1:9" s="31" customFormat="1" ht="12.9" customHeight="1" x14ac:dyDescent="0.3">
      <c r="A478" s="30"/>
      <c r="B478" s="87"/>
      <c r="C478" s="96"/>
      <c r="E478" s="109" t="str">
        <f>INDEX('General Inputs'!$E$270:$E$518,MATCH(Oil_Data!F478,'General Inputs'!$F$270:$F$518,0))</f>
        <v>Papua New Guinea</v>
      </c>
      <c r="F478" s="31" t="s">
        <v>584</v>
      </c>
      <c r="G478" s="107" t="s">
        <v>194</v>
      </c>
      <c r="H478" s="107"/>
      <c r="I478" s="31">
        <v>35.559712330000004</v>
      </c>
    </row>
    <row r="479" spans="1:9" s="31" customFormat="1" ht="12.9" customHeight="1" x14ac:dyDescent="0.3">
      <c r="A479" s="30"/>
      <c r="B479" s="87"/>
      <c r="C479" s="96"/>
      <c r="E479" s="109" t="str">
        <f>INDEX('General Inputs'!$E$270:$E$518,MATCH(Oil_Data!F479,'General Inputs'!$F$270:$F$518,0))</f>
        <v>Philippines</v>
      </c>
      <c r="F479" s="31" t="s">
        <v>586</v>
      </c>
      <c r="G479" s="107" t="s">
        <v>194</v>
      </c>
      <c r="H479" s="107"/>
      <c r="I479" s="31">
        <v>27.72</v>
      </c>
    </row>
    <row r="480" spans="1:9" s="31" customFormat="1" ht="12.9" customHeight="1" x14ac:dyDescent="0.3">
      <c r="A480" s="30"/>
      <c r="B480" s="87"/>
      <c r="C480" s="96"/>
      <c r="E480" s="109" t="str">
        <f>INDEX('General Inputs'!$E$270:$E$518,MATCH(Oil_Data!F480,'General Inputs'!$F$270:$F$518,0))</f>
        <v>Pakistan</v>
      </c>
      <c r="F480" s="31" t="s">
        <v>580</v>
      </c>
      <c r="G480" s="107" t="s">
        <v>194</v>
      </c>
      <c r="H480" s="107"/>
      <c r="I480" s="31">
        <v>87.653082190000006</v>
      </c>
    </row>
    <row r="481" spans="1:9" s="31" customFormat="1" ht="12.9" customHeight="1" x14ac:dyDescent="0.3">
      <c r="A481" s="30"/>
      <c r="B481" s="87"/>
      <c r="C481" s="96"/>
      <c r="E481" s="109" t="str">
        <f>INDEX('General Inputs'!$E$270:$E$518,MATCH(Oil_Data!F481,'General Inputs'!$F$270:$F$518,0))</f>
        <v>Poland</v>
      </c>
      <c r="F481" s="24" t="s">
        <v>588</v>
      </c>
      <c r="G481" s="107" t="s">
        <v>194</v>
      </c>
      <c r="H481" s="107"/>
      <c r="I481" s="31">
        <v>63.750328770000003</v>
      </c>
    </row>
    <row r="482" spans="1:9" s="31" customFormat="1" ht="12.9" customHeight="1" x14ac:dyDescent="0.3">
      <c r="A482" s="30"/>
      <c r="B482" s="87"/>
      <c r="C482" s="96"/>
      <c r="E482" s="109" t="str">
        <f>INDEX('General Inputs'!$E$270:$E$518,MATCH(Oil_Data!F482,'General Inputs'!$F$270:$F$518,0))</f>
        <v>Portugal</v>
      </c>
      <c r="F482" s="31" t="s">
        <v>589</v>
      </c>
      <c r="G482" s="107" t="s">
        <v>194</v>
      </c>
      <c r="H482" s="107"/>
      <c r="I482" s="31">
        <v>12.04</v>
      </c>
    </row>
    <row r="483" spans="1:9" s="31" customFormat="1" ht="12.9" customHeight="1" x14ac:dyDescent="0.3">
      <c r="A483" s="30"/>
      <c r="B483" s="87"/>
      <c r="C483" s="96"/>
      <c r="E483" s="109" t="str">
        <f>INDEX('General Inputs'!$E$270:$E$518,MATCH(Oil_Data!F483,'General Inputs'!$F$270:$F$518,0))</f>
        <v>Paraguay</v>
      </c>
      <c r="F483" s="31" t="s">
        <v>585</v>
      </c>
      <c r="G483" s="107" t="s">
        <v>194</v>
      </c>
      <c r="H483" s="107"/>
      <c r="I483" s="31">
        <v>8.9700000000000006</v>
      </c>
    </row>
    <row r="484" spans="1:9" s="31" customFormat="1" ht="12.9" customHeight="1" x14ac:dyDescent="0.3">
      <c r="A484" s="30"/>
      <c r="B484" s="87"/>
      <c r="C484" s="96"/>
      <c r="E484" s="109" t="str">
        <f>INDEX('General Inputs'!$E$270:$E$518,MATCH(Oil_Data!F484,'General Inputs'!$F$270:$F$518,0))</f>
        <v>Qatar</v>
      </c>
      <c r="F484" s="34" t="s">
        <v>176</v>
      </c>
      <c r="G484" s="107" t="s">
        <v>194</v>
      </c>
      <c r="H484" s="107"/>
      <c r="I484" s="31">
        <v>1998.8050000000001</v>
      </c>
    </row>
    <row r="485" spans="1:9" s="31" customFormat="1" ht="12.9" customHeight="1" x14ac:dyDescent="0.3">
      <c r="A485" s="30"/>
      <c r="B485" s="87"/>
      <c r="C485" s="96"/>
      <c r="E485" s="109" t="str">
        <f>INDEX('General Inputs'!$E$270:$E$518,MATCH(Oil_Data!F485,'General Inputs'!$F$270:$F$518,0))</f>
        <v>Romania</v>
      </c>
      <c r="F485" s="34" t="s">
        <v>177</v>
      </c>
      <c r="G485" s="107" t="s">
        <v>194</v>
      </c>
      <c r="H485" s="107"/>
      <c r="I485" s="31">
        <v>89.819849320000003</v>
      </c>
    </row>
    <row r="486" spans="1:9" s="31" customFormat="1" ht="12.9" customHeight="1" x14ac:dyDescent="0.3">
      <c r="A486" s="30"/>
      <c r="B486" s="87"/>
      <c r="C486" s="96"/>
      <c r="E486" s="109" t="str">
        <f>INDEX('General Inputs'!$E$270:$E$518,MATCH(Oil_Data!F486,'General Inputs'!$F$270:$F$518,0))</f>
        <v>Serbia</v>
      </c>
      <c r="F486" s="34" t="s">
        <v>604</v>
      </c>
      <c r="G486" s="107" t="s">
        <v>194</v>
      </c>
      <c r="H486" s="107"/>
      <c r="I486" s="31">
        <v>19.478767120000001</v>
      </c>
    </row>
    <row r="487" spans="1:9" s="31" customFormat="1" ht="12.9" customHeight="1" x14ac:dyDescent="0.3">
      <c r="A487" s="30"/>
      <c r="B487" s="87"/>
      <c r="C487" s="96"/>
      <c r="E487" s="109" t="str">
        <f>INDEX('General Inputs'!$E$270:$E$518,MATCH(Oil_Data!F487,'General Inputs'!$F$270:$F$518,0))</f>
        <v>Russian Federation</v>
      </c>
      <c r="F487" s="147" t="s">
        <v>178</v>
      </c>
      <c r="G487" s="107" t="s">
        <v>194</v>
      </c>
      <c r="H487" s="107"/>
      <c r="I487" s="31">
        <v>11480.15004</v>
      </c>
    </row>
    <row r="488" spans="1:9" s="31" customFormat="1" ht="12.9" customHeight="1" x14ac:dyDescent="0.3">
      <c r="A488" s="30"/>
      <c r="B488" s="87"/>
      <c r="C488" s="96"/>
      <c r="E488" s="109" t="str">
        <f>INDEX('General Inputs'!$E$270:$E$518,MATCH(Oil_Data!F488,'General Inputs'!$F$270:$F$518,0))</f>
        <v>Saudi Arabia</v>
      </c>
      <c r="F488" s="147" t="s">
        <v>179</v>
      </c>
      <c r="G488" s="107" t="s">
        <v>194</v>
      </c>
      <c r="H488" s="107"/>
      <c r="I488" s="31">
        <v>11624.98041</v>
      </c>
    </row>
    <row r="489" spans="1:9" s="31" customFormat="1" ht="12.9" customHeight="1" x14ac:dyDescent="0.3">
      <c r="A489" s="30"/>
      <c r="B489" s="87"/>
      <c r="C489" s="96"/>
      <c r="E489" s="109" t="str">
        <f>INDEX('General Inputs'!$E$270:$E$518,MATCH(Oil_Data!F489,'General Inputs'!$F$270:$F$518,0))</f>
        <v>Sudan</v>
      </c>
      <c r="F489" s="147" t="s">
        <v>180</v>
      </c>
      <c r="G489" s="107" t="s">
        <v>194</v>
      </c>
      <c r="H489" s="107"/>
      <c r="I489" s="31">
        <v>72.033397260000001</v>
      </c>
    </row>
    <row r="490" spans="1:9" s="31" customFormat="1" ht="12.9" customHeight="1" x14ac:dyDescent="0.3">
      <c r="A490" s="30"/>
      <c r="B490" s="87"/>
      <c r="C490" s="96"/>
      <c r="E490" s="109" t="str">
        <f>INDEX('General Inputs'!$E$270:$E$518,MATCH(Oil_Data!F490,'General Inputs'!$F$270:$F$518,0))</f>
        <v>Sweden</v>
      </c>
      <c r="F490" s="148" t="s">
        <v>619</v>
      </c>
      <c r="G490" s="107" t="s">
        <v>194</v>
      </c>
      <c r="H490" s="107"/>
      <c r="I490" s="31">
        <v>13.894</v>
      </c>
    </row>
    <row r="491" spans="1:9" s="117" customFormat="1" ht="12.9" customHeight="1" x14ac:dyDescent="0.3">
      <c r="B491" s="108"/>
      <c r="C491" s="129"/>
      <c r="E491" s="109" t="str">
        <f>INDEX('General Inputs'!$E$270:$E$518,MATCH(Oil_Data!F491,'General Inputs'!$F$270:$F$518,0))</f>
        <v>Slovakia</v>
      </c>
      <c r="F491" s="146" t="s">
        <v>609</v>
      </c>
      <c r="G491" s="107" t="s">
        <v>194</v>
      </c>
      <c r="H491" s="107"/>
      <c r="I491" s="117">
        <v>6.3490000000000002</v>
      </c>
    </row>
    <row r="492" spans="1:9" s="31" customFormat="1" ht="12.9" customHeight="1" x14ac:dyDescent="0.3">
      <c r="A492" s="30"/>
      <c r="B492" s="87"/>
      <c r="C492" s="96"/>
      <c r="E492" s="109" t="str">
        <f>INDEX('General Inputs'!$E$270:$E$518,MATCH(Oil_Data!F492,'General Inputs'!$F$270:$F$518,0))</f>
        <v>Suriname</v>
      </c>
      <c r="F492" s="148" t="s">
        <v>617</v>
      </c>
      <c r="G492" s="107" t="s">
        <v>194</v>
      </c>
      <c r="H492" s="107"/>
      <c r="I492" s="31">
        <v>14.896890409999999</v>
      </c>
    </row>
    <row r="493" spans="1:9" s="31" customFormat="1" ht="12.9" customHeight="1" x14ac:dyDescent="0.3">
      <c r="A493" s="30"/>
      <c r="B493" s="87"/>
      <c r="C493" s="96"/>
      <c r="E493" s="109" t="str">
        <f>INDEX('General Inputs'!$E$270:$E$518,MATCH(Oil_Data!F493,'General Inputs'!$F$270:$F$518,0))</f>
        <v>South Sudan</v>
      </c>
      <c r="F493" s="148" t="s">
        <v>181</v>
      </c>
      <c r="G493" s="107" t="s">
        <v>194</v>
      </c>
      <c r="H493" s="107"/>
      <c r="I493" s="31">
        <v>157.02465749999999</v>
      </c>
    </row>
    <row r="494" spans="1:9" s="31" customFormat="1" ht="12.9" customHeight="1" x14ac:dyDescent="0.3">
      <c r="A494" s="30"/>
      <c r="B494" s="87"/>
      <c r="C494" s="96"/>
      <c r="E494" s="109" t="str">
        <f>INDEX('General Inputs'!$E$270:$E$518,MATCH(Oil_Data!F494,'General Inputs'!$F$270:$F$518,0))</f>
        <v>Syria</v>
      </c>
      <c r="F494" s="148" t="s">
        <v>182</v>
      </c>
      <c r="G494" s="107" t="s">
        <v>194</v>
      </c>
      <c r="H494" s="107"/>
      <c r="I494" s="31">
        <v>32.935000000000002</v>
      </c>
    </row>
    <row r="495" spans="1:9" s="31" customFormat="1" ht="12.9" customHeight="1" x14ac:dyDescent="0.3">
      <c r="A495" s="30"/>
      <c r="B495" s="87"/>
      <c r="C495" s="96"/>
      <c r="E495" s="109" t="str">
        <f>INDEX('General Inputs'!$E$270:$E$518,MATCH(Oil_Data!F495,'General Inputs'!$F$270:$F$518,0))</f>
        <v>Chad</v>
      </c>
      <c r="F495" s="148" t="s">
        <v>183</v>
      </c>
      <c r="G495" s="107" t="s">
        <v>194</v>
      </c>
      <c r="H495" s="107"/>
      <c r="I495" s="31">
        <v>128</v>
      </c>
    </row>
    <row r="496" spans="1:9" s="26" customFormat="1" ht="12.9" customHeight="1" x14ac:dyDescent="0.3">
      <c r="A496" s="125"/>
      <c r="B496" s="126"/>
      <c r="C496" s="127"/>
      <c r="E496" s="109" t="str">
        <f>INDEX('General Inputs'!$E$270:$E$518,MATCH(Oil_Data!F496,'General Inputs'!$F$270:$F$518,0))</f>
        <v>French Southern Territories</v>
      </c>
      <c r="F496" s="149" t="s">
        <v>506</v>
      </c>
      <c r="G496" s="107" t="s">
        <v>194</v>
      </c>
      <c r="H496" s="107"/>
      <c r="I496" s="31">
        <v>125.19241100000001</v>
      </c>
    </row>
    <row r="497" spans="1:9" s="26" customFormat="1" ht="12.9" customHeight="1" x14ac:dyDescent="0.3">
      <c r="A497" s="125"/>
      <c r="B497" s="126"/>
      <c r="C497" s="127"/>
      <c r="E497" s="109" t="str">
        <f>INDEX('General Inputs'!$E$270:$E$518,MATCH(Oil_Data!F497,'General Inputs'!$F$270:$F$518,0))</f>
        <v>Thailand</v>
      </c>
      <c r="F497" s="149" t="s">
        <v>184</v>
      </c>
      <c r="G497" s="107" t="s">
        <v>194</v>
      </c>
      <c r="H497" s="107"/>
      <c r="I497" s="31">
        <v>529.31780819999994</v>
      </c>
    </row>
    <row r="498" spans="1:9" s="120" customFormat="1" ht="12.9" customHeight="1" x14ac:dyDescent="0.3">
      <c r="A498" s="89"/>
      <c r="B498" s="89"/>
      <c r="C498" s="98"/>
      <c r="E498" s="109" t="str">
        <f>INDEX('General Inputs'!$E$270:$E$518,MATCH(Oil_Data!F498,'General Inputs'!$F$270:$F$518,0))</f>
        <v>Tajikistan</v>
      </c>
      <c r="F498" s="148" t="s">
        <v>622</v>
      </c>
      <c r="G498" s="107" t="s">
        <v>194</v>
      </c>
      <c r="H498" s="107"/>
      <c r="I498" s="120">
        <v>0.17299999999999999</v>
      </c>
    </row>
    <row r="499" spans="1:9" s="120" customFormat="1" ht="12.9" customHeight="1" x14ac:dyDescent="0.3">
      <c r="A499" s="89"/>
      <c r="B499" s="89"/>
      <c r="C499" s="98"/>
      <c r="E499" s="109" t="str">
        <f>INDEX('General Inputs'!$E$270:$E$518,MATCH(Oil_Data!F499,'General Inputs'!$F$270:$F$518,0))</f>
        <v>Timor-Leste</v>
      </c>
      <c r="F499" s="148" t="s">
        <v>624</v>
      </c>
      <c r="G499" s="107" t="s">
        <v>194</v>
      </c>
      <c r="H499" s="107"/>
      <c r="I499" s="120">
        <v>23</v>
      </c>
    </row>
    <row r="500" spans="1:9" s="31" customFormat="1" ht="12.9" customHeight="1" x14ac:dyDescent="0.3">
      <c r="A500" s="30"/>
      <c r="B500" s="87"/>
      <c r="C500" s="96"/>
      <c r="E500" s="109" t="str">
        <f>INDEX('General Inputs'!$E$270:$E$518,MATCH(Oil_Data!F500,'General Inputs'!$F$270:$F$518,0))</f>
        <v>Turkmenistan</v>
      </c>
      <c r="F500" s="148" t="s">
        <v>185</v>
      </c>
      <c r="G500" s="107" t="s">
        <v>194</v>
      </c>
      <c r="H500" s="107"/>
      <c r="I500" s="31">
        <v>221.99594519999999</v>
      </c>
    </row>
    <row r="501" spans="1:9" s="31" customFormat="1" ht="12.9" customHeight="1" x14ac:dyDescent="0.3">
      <c r="A501" s="30"/>
      <c r="B501" s="87"/>
      <c r="C501" s="96"/>
      <c r="E501" s="109" t="str">
        <f>INDEX('General Inputs'!$E$270:$E$518,MATCH(Oil_Data!F501,'General Inputs'!$F$270:$F$518,0))</f>
        <v>Tunisia</v>
      </c>
      <c r="F501" s="148" t="s">
        <v>186</v>
      </c>
      <c r="G501" s="107" t="s">
        <v>194</v>
      </c>
      <c r="H501" s="107"/>
      <c r="I501" s="31">
        <v>38.546328770000002</v>
      </c>
    </row>
    <row r="502" spans="1:9" s="121" customFormat="1" ht="12.9" customHeight="1" x14ac:dyDescent="0.3">
      <c r="A502" s="88"/>
      <c r="B502" s="88"/>
      <c r="C502" s="97"/>
      <c r="E502" s="109" t="str">
        <f>INDEX('General Inputs'!$E$270:$E$518,MATCH(Oil_Data!F502,'General Inputs'!$F$270:$F$518,0))</f>
        <v>Turkey</v>
      </c>
      <c r="F502" s="148" t="s">
        <v>628</v>
      </c>
      <c r="G502" s="107" t="s">
        <v>194</v>
      </c>
      <c r="H502" s="107"/>
      <c r="I502" s="121">
        <v>78.490808220000005</v>
      </c>
    </row>
    <row r="503" spans="1:9" s="121" customFormat="1" ht="12.9" customHeight="1" x14ac:dyDescent="0.3">
      <c r="A503" s="88"/>
      <c r="B503" s="88"/>
      <c r="C503" s="97"/>
      <c r="E503" s="109" t="str">
        <f>INDEX('General Inputs'!$E$270:$E$518,MATCH(Oil_Data!F503,'General Inputs'!$F$270:$F$518,0))</f>
        <v>Trinidad and Tobago</v>
      </c>
      <c r="F503" s="148" t="s">
        <v>627</v>
      </c>
      <c r="G503" s="107" t="s">
        <v>194</v>
      </c>
      <c r="H503" s="107"/>
      <c r="I503" s="121">
        <v>82.961147949999997</v>
      </c>
    </row>
    <row r="504" spans="1:9" s="31" customFormat="1" ht="12.9" customHeight="1" x14ac:dyDescent="0.3">
      <c r="A504" s="30"/>
      <c r="B504" s="87"/>
      <c r="C504" s="96"/>
      <c r="E504" s="109" t="str">
        <f>INDEX('General Inputs'!$E$270:$E$518,MATCH(Oil_Data!F504,'General Inputs'!$F$270:$F$518,0))</f>
        <v>Taiwan, Province of China</v>
      </c>
      <c r="F504" s="148" t="s">
        <v>621</v>
      </c>
      <c r="G504" s="107" t="s">
        <v>194</v>
      </c>
      <c r="H504" s="107"/>
      <c r="I504" s="31">
        <v>29.504000000000001</v>
      </c>
    </row>
    <row r="505" spans="1:9" s="31" customFormat="1" ht="12.9" customHeight="1" x14ac:dyDescent="0.3">
      <c r="A505" s="30"/>
      <c r="B505" s="87"/>
      <c r="C505" s="96"/>
      <c r="E505" s="109" t="str">
        <f>INDEX('General Inputs'!$E$270:$E$518,MATCH(Oil_Data!F505,'General Inputs'!$F$270:$F$518,0))</f>
        <v>Ukraine</v>
      </c>
      <c r="F505" s="148" t="s">
        <v>632</v>
      </c>
      <c r="G505" s="107" t="s">
        <v>194</v>
      </c>
      <c r="H505" s="107"/>
      <c r="I505" s="31">
        <v>62.902068489999998</v>
      </c>
    </row>
    <row r="506" spans="1:9" s="31" customFormat="1" ht="12.9" customHeight="1" x14ac:dyDescent="0.3">
      <c r="A506" s="30"/>
      <c r="B506" s="87"/>
      <c r="C506" s="96"/>
      <c r="E506" s="109" t="str">
        <f>INDEX('General Inputs'!$E$270:$E$518,MATCH(Oil_Data!F506,'General Inputs'!$F$270:$F$518,0))</f>
        <v>United States</v>
      </c>
      <c r="F506" s="148" t="s">
        <v>188</v>
      </c>
      <c r="G506" s="107" t="s">
        <v>194</v>
      </c>
      <c r="H506" s="107"/>
      <c r="I506" s="31">
        <v>19471.199929999999</v>
      </c>
    </row>
    <row r="507" spans="1:9" s="31" customFormat="1" ht="12.9" customHeight="1" x14ac:dyDescent="0.3">
      <c r="A507" s="30"/>
      <c r="B507" s="87"/>
      <c r="C507" s="96"/>
      <c r="E507" s="109" t="str">
        <f>INDEX('General Inputs'!$E$270:$E$518,MATCH(Oil_Data!F507,'General Inputs'!$F$270:$F$518,0))</f>
        <v>Uruguay</v>
      </c>
      <c r="F507" s="148" t="s">
        <v>634</v>
      </c>
      <c r="G507" s="107" t="s">
        <v>194</v>
      </c>
      <c r="H507" s="107"/>
      <c r="I507" s="31">
        <v>2.2789999999999999</v>
      </c>
    </row>
    <row r="508" spans="1:9" s="31" customFormat="1" ht="12.9" customHeight="1" x14ac:dyDescent="0.3">
      <c r="A508" s="30"/>
      <c r="B508" s="87"/>
      <c r="C508" s="96"/>
      <c r="E508" s="109" t="str">
        <f>INDEX('General Inputs'!$E$270:$E$518,MATCH(Oil_Data!F508,'General Inputs'!$F$270:$F$518,0))</f>
        <v>Uzbekistan</v>
      </c>
      <c r="F508" s="148" t="s">
        <v>189</v>
      </c>
      <c r="G508" s="107" t="s">
        <v>194</v>
      </c>
      <c r="H508" s="107"/>
      <c r="I508" s="31">
        <v>41.634712329999999</v>
      </c>
    </row>
    <row r="509" spans="1:9" s="31" customFormat="1" ht="12.9" customHeight="1" x14ac:dyDescent="0.3">
      <c r="A509" s="30"/>
      <c r="B509" s="87"/>
      <c r="C509" s="96"/>
      <c r="E509" s="109" t="str">
        <f>INDEX('General Inputs'!$E$270:$E$518,MATCH(Oil_Data!F509,'General Inputs'!$F$270:$F$518,0))</f>
        <v>Venezuela</v>
      </c>
      <c r="F509" s="148" t="s">
        <v>190</v>
      </c>
      <c r="G509" s="107" t="s">
        <v>194</v>
      </c>
      <c r="H509" s="107"/>
      <c r="I509" s="31">
        <v>929.00835619999998</v>
      </c>
    </row>
    <row r="510" spans="1:9" s="117" customFormat="1" ht="12.9" customHeight="1" x14ac:dyDescent="0.3">
      <c r="B510" s="108"/>
      <c r="C510" s="129"/>
      <c r="E510" s="109" t="str">
        <f>INDEX('General Inputs'!$E$270:$E$518,MATCH(Oil_Data!F510,'General Inputs'!$F$270:$F$518,0))</f>
        <v>Vietnam</v>
      </c>
      <c r="F510" s="146" t="s">
        <v>191</v>
      </c>
      <c r="G510" s="107" t="s">
        <v>194</v>
      </c>
      <c r="H510" s="107"/>
      <c r="I510" s="117">
        <v>261.36040270000001</v>
      </c>
    </row>
    <row r="511" spans="1:9" s="31" customFormat="1" ht="12.9" customHeight="1" x14ac:dyDescent="0.3">
      <c r="B511" s="87"/>
      <c r="C511" s="96"/>
      <c r="E511" s="109" t="str">
        <f>INDEX('General Inputs'!$E$270:$E$518,MATCH(Oil_Data!F511,'General Inputs'!$F$270:$F$518,0))</f>
        <v>Yemen</v>
      </c>
      <c r="F511" s="148" t="s">
        <v>192</v>
      </c>
      <c r="G511" s="107" t="s">
        <v>194</v>
      </c>
      <c r="H511" s="107"/>
      <c r="I511" s="31">
        <v>61.292999999999999</v>
      </c>
    </row>
    <row r="512" spans="1:9" s="31" customFormat="1" ht="12.9" customHeight="1" x14ac:dyDescent="0.3">
      <c r="B512" s="87"/>
      <c r="C512" s="96"/>
      <c r="E512" s="109" t="str">
        <f>INDEX('General Inputs'!$E$270:$E$518,MATCH(Oil_Data!F512,'General Inputs'!$F$270:$F$518,0))</f>
        <v>South Africa</v>
      </c>
      <c r="F512" s="148" t="s">
        <v>613</v>
      </c>
      <c r="G512" s="107" t="s">
        <v>194</v>
      </c>
      <c r="H512" s="107"/>
      <c r="I512" s="31">
        <v>109.517</v>
      </c>
    </row>
    <row r="513" spans="1:9" s="31" customFormat="1" ht="12.9" customHeight="1" x14ac:dyDescent="0.3">
      <c r="A513" s="30"/>
      <c r="B513" s="87"/>
      <c r="C513" s="96"/>
      <c r="E513" s="109" t="str">
        <f>INDEX('General Inputs'!$E$270:$E$518,MATCH(Oil_Data!F513,'General Inputs'!$F$270:$F$518,0))</f>
        <v>Zambia</v>
      </c>
      <c r="F513" s="148" t="s">
        <v>640</v>
      </c>
      <c r="G513" s="107" t="s">
        <v>194</v>
      </c>
      <c r="H513" s="107"/>
      <c r="I513" s="31">
        <v>0.17</v>
      </c>
    </row>
    <row r="514" spans="1:9" s="31" customFormat="1" ht="12.9" customHeight="1" x14ac:dyDescent="0.3">
      <c r="A514" s="30"/>
      <c r="B514" s="87"/>
      <c r="C514" s="96"/>
      <c r="E514" s="109" t="str">
        <f>INDEX('General Inputs'!$E$270:$E$518,MATCH(Oil_Data!F514,'General Inputs'!$F$270:$F$518,0))</f>
        <v>Zimbabwe</v>
      </c>
      <c r="F514" s="148" t="s">
        <v>641</v>
      </c>
      <c r="G514" s="107" t="s">
        <v>194</v>
      </c>
      <c r="H514" s="107"/>
      <c r="I514" s="31">
        <v>0.8</v>
      </c>
    </row>
    <row r="515" spans="1:9" s="31" customFormat="1" ht="12.9" customHeight="1" x14ac:dyDescent="0.3">
      <c r="A515" s="30"/>
      <c r="B515" s="87"/>
      <c r="C515" s="96"/>
    </row>
    <row r="516" spans="1:9" s="31" customFormat="1" ht="12.9" customHeight="1" x14ac:dyDescent="0.3">
      <c r="A516" s="30"/>
      <c r="B516" s="87"/>
      <c r="C516" s="96"/>
      <c r="E516" s="144" t="str">
        <f xml:space="preserve"> 'General Inputs'!E$64</f>
        <v>e3bblsday -&gt; e6bbls</v>
      </c>
      <c r="F516" s="145">
        <f xml:space="preserve"> 'General Inputs'!F$64</f>
        <v>2.7397260000000001</v>
      </c>
      <c r="G516" s="144">
        <f xml:space="preserve"> 'General Inputs'!F$64</f>
        <v>2.7397260000000001</v>
      </c>
      <c r="H516" s="144"/>
    </row>
    <row r="517" spans="1:9" s="31" customFormat="1" ht="12.9" customHeight="1" x14ac:dyDescent="0.3">
      <c r="A517" s="30"/>
      <c r="B517" s="87"/>
      <c r="C517" s="96"/>
    </row>
    <row r="518" spans="1:9" x14ac:dyDescent="0.3">
      <c r="E518" s="146" t="str">
        <f>INDEX('General Inputs'!$E$270:$E$518,MATCH(Oil_Data!F518,'General Inputs'!$F$270:$F$518,0))</f>
        <v>United Arab Emirates</v>
      </c>
      <c r="F518" s="31" t="s">
        <v>145</v>
      </c>
      <c r="G518" s="110" t="s">
        <v>646</v>
      </c>
      <c r="H518" s="110">
        <v>2</v>
      </c>
      <c r="I518" s="21">
        <f>(1/$F$516)*I399</f>
        <v>1508.9863851348637</v>
      </c>
    </row>
    <row r="519" spans="1:9" x14ac:dyDescent="0.3">
      <c r="E519" s="146" t="str">
        <f>INDEX('General Inputs'!$E$270:$E$518,MATCH(Oil_Data!F519,'General Inputs'!$F$270:$F$518,0))</f>
        <v>Albania</v>
      </c>
      <c r="F519" s="31" t="s">
        <v>445</v>
      </c>
      <c r="G519" s="110" t="s">
        <v>646</v>
      </c>
      <c r="H519" s="110">
        <v>2</v>
      </c>
      <c r="I519" s="21">
        <f t="shared" ref="I519:I582" si="16">(1/$F$516)*I400</f>
        <v>5.6201850550018504</v>
      </c>
    </row>
    <row r="520" spans="1:9" x14ac:dyDescent="0.3">
      <c r="E520" s="146" t="str">
        <f>INDEX('General Inputs'!$E$270:$E$518,MATCH(Oil_Data!F520,'General Inputs'!$F$270:$F$518,0))</f>
        <v>Angola</v>
      </c>
      <c r="F520" s="31" t="s">
        <v>146</v>
      </c>
      <c r="G520" s="110" t="s">
        <v>646</v>
      </c>
      <c r="H520" s="110">
        <v>2</v>
      </c>
      <c r="I520" s="21">
        <f t="shared" si="16"/>
        <v>551.65876040158764</v>
      </c>
    </row>
    <row r="521" spans="1:9" x14ac:dyDescent="0.3">
      <c r="E521" s="146" t="str">
        <f>INDEX('General Inputs'!$E$270:$E$518,MATCH(Oil_Data!F521,'General Inputs'!$F$270:$F$518,0))</f>
        <v>Argentina</v>
      </c>
      <c r="F521" s="31" t="s">
        <v>147</v>
      </c>
      <c r="G521" s="110" t="s">
        <v>646</v>
      </c>
      <c r="H521" s="110">
        <v>2</v>
      </c>
      <c r="I521" s="21">
        <f t="shared" si="16"/>
        <v>252.00081851250818</v>
      </c>
    </row>
    <row r="522" spans="1:9" x14ac:dyDescent="0.3">
      <c r="E522" s="146" t="str">
        <f>INDEX('General Inputs'!$E$270:$E$518,MATCH(Oil_Data!F522,'General Inputs'!$F$270:$F$518,0))</f>
        <v>Austria</v>
      </c>
      <c r="F522" s="31" t="s">
        <v>453</v>
      </c>
      <c r="G522" s="110" t="s">
        <v>646</v>
      </c>
      <c r="H522" s="110">
        <v>2</v>
      </c>
      <c r="I522" s="21">
        <f t="shared" si="16"/>
        <v>10.10823510088235</v>
      </c>
    </row>
    <row r="523" spans="1:9" x14ac:dyDescent="0.3">
      <c r="E523" s="146" t="str">
        <f>INDEX('General Inputs'!$E$270:$E$518,MATCH(Oil_Data!F523,'General Inputs'!$F$270:$F$518,0))</f>
        <v>Australia</v>
      </c>
      <c r="F523" s="31" t="s">
        <v>148</v>
      </c>
      <c r="G523" s="110" t="s">
        <v>646</v>
      </c>
      <c r="H523" s="110">
        <v>2</v>
      </c>
      <c r="I523" s="21">
        <f t="shared" si="16"/>
        <v>177.26043677360437</v>
      </c>
    </row>
    <row r="524" spans="1:9" x14ac:dyDescent="0.3">
      <c r="E524" s="146" t="str">
        <f>INDEX('General Inputs'!$E$270:$E$518,MATCH(Oil_Data!F524,'General Inputs'!$F$270:$F$518,0))</f>
        <v>Azerbaijan</v>
      </c>
      <c r="F524" s="31" t="s">
        <v>149</v>
      </c>
      <c r="G524" s="110" t="s">
        <v>646</v>
      </c>
      <c r="H524" s="110">
        <v>2</v>
      </c>
      <c r="I524" s="21">
        <f t="shared" si="16"/>
        <v>284.28692285286922</v>
      </c>
    </row>
    <row r="525" spans="1:9" x14ac:dyDescent="0.3">
      <c r="E525" s="146" t="str">
        <f>INDEX('General Inputs'!$E$270:$E$518,MATCH(Oil_Data!F525,'General Inputs'!$F$270:$F$518,0))</f>
        <v>Bosnia and Herzegovina</v>
      </c>
      <c r="F525" s="31" t="s">
        <v>466</v>
      </c>
      <c r="G525" s="110" t="s">
        <v>646</v>
      </c>
      <c r="H525" s="110">
        <v>2</v>
      </c>
      <c r="I525" s="21">
        <f t="shared" si="16"/>
        <v>9.0520000905200002E-2</v>
      </c>
    </row>
    <row r="526" spans="1:9" x14ac:dyDescent="0.3">
      <c r="E526" s="146" t="str">
        <f>INDEX('General Inputs'!$E$270:$E$518,MATCH(Oil_Data!F526,'General Inputs'!$F$270:$F$518,0))</f>
        <v>Bangladesh</v>
      </c>
      <c r="F526" s="31" t="s">
        <v>456</v>
      </c>
      <c r="G526" s="110" t="s">
        <v>646</v>
      </c>
      <c r="H526" s="110">
        <v>2</v>
      </c>
      <c r="I526" s="21">
        <f t="shared" si="16"/>
        <v>1.13332501133325</v>
      </c>
    </row>
    <row r="527" spans="1:9" x14ac:dyDescent="0.3">
      <c r="E527" s="146" t="str">
        <f>INDEX('General Inputs'!$E$270:$E$518,MATCH(Oil_Data!F527,'General Inputs'!$F$270:$F$518,0))</f>
        <v>Belgium</v>
      </c>
      <c r="F527" s="31" t="s">
        <v>459</v>
      </c>
      <c r="G527" s="110" t="s">
        <v>646</v>
      </c>
      <c r="H527" s="110">
        <v>2</v>
      </c>
      <c r="I527" s="21">
        <f t="shared" si="16"/>
        <v>10.0455301004553</v>
      </c>
    </row>
    <row r="528" spans="1:9" x14ac:dyDescent="0.3">
      <c r="E528" s="146" t="str">
        <f>INDEX('General Inputs'!$E$270:$E$518,MATCH(Oil_Data!F528,'General Inputs'!$F$270:$F$518,0))</f>
        <v>Bulgaria</v>
      </c>
      <c r="F528" s="31" t="s">
        <v>470</v>
      </c>
      <c r="G528" s="110" t="s">
        <v>646</v>
      </c>
      <c r="H528" s="110">
        <v>2</v>
      </c>
      <c r="I528" s="21">
        <f t="shared" si="16"/>
        <v>2.3673900236739001</v>
      </c>
    </row>
    <row r="529" spans="5:9" x14ac:dyDescent="0.3">
      <c r="E529" s="146" t="str">
        <f>INDEX('General Inputs'!$E$270:$E$518,MATCH(Oil_Data!F529,'General Inputs'!$F$270:$F$518,0))</f>
        <v>Bahrain</v>
      </c>
      <c r="F529" s="31" t="s">
        <v>455</v>
      </c>
      <c r="G529" s="110" t="s">
        <v>646</v>
      </c>
      <c r="H529" s="110">
        <v>2</v>
      </c>
      <c r="I529" s="21">
        <f t="shared" si="16"/>
        <v>20.918390207633902</v>
      </c>
    </row>
    <row r="530" spans="5:9" x14ac:dyDescent="0.3">
      <c r="E530" s="146" t="str">
        <f>INDEX('General Inputs'!$E$270:$E$518,MATCH(Oil_Data!F530,'General Inputs'!$F$270:$F$518,0))</f>
        <v>Brunei</v>
      </c>
      <c r="F530" s="31" t="s">
        <v>150</v>
      </c>
      <c r="G530" s="110" t="s">
        <v>646</v>
      </c>
      <c r="H530" s="110">
        <v>2</v>
      </c>
      <c r="I530" s="21">
        <f t="shared" si="16"/>
        <v>44.369415445194157</v>
      </c>
    </row>
    <row r="531" spans="5:9" x14ac:dyDescent="0.3">
      <c r="E531" s="146" t="str">
        <f>INDEX('General Inputs'!$E$270:$E$518,MATCH(Oil_Data!F531,'General Inputs'!$F$270:$F$518,0))</f>
        <v>Bolivia</v>
      </c>
      <c r="F531" s="31" t="s">
        <v>464</v>
      </c>
      <c r="G531" s="110" t="s">
        <v>646</v>
      </c>
      <c r="H531" s="110">
        <v>2</v>
      </c>
      <c r="I531" s="21">
        <f t="shared" si="16"/>
        <v>28.352090282020903</v>
      </c>
    </row>
    <row r="532" spans="5:9" x14ac:dyDescent="0.3">
      <c r="E532" s="146" t="str">
        <f>INDEX('General Inputs'!$E$270:$E$518,MATCH(Oil_Data!F532,'General Inputs'!$F$270:$F$518,0))</f>
        <v>Brazil</v>
      </c>
      <c r="F532" s="31" t="s">
        <v>151</v>
      </c>
      <c r="G532" s="110" t="s">
        <v>646</v>
      </c>
      <c r="H532" s="110">
        <v>2</v>
      </c>
      <c r="I532" s="21">
        <f t="shared" si="16"/>
        <v>1340.9000494940005</v>
      </c>
    </row>
    <row r="533" spans="5:9" x14ac:dyDescent="0.3">
      <c r="E533" s="146" t="str">
        <f>INDEX('General Inputs'!$E$270:$E$518,MATCH(Oil_Data!F533,'General Inputs'!$F$270:$F$518,0))</f>
        <v>Belarus</v>
      </c>
      <c r="F533" s="31" t="s">
        <v>458</v>
      </c>
      <c r="G533" s="110" t="s">
        <v>646</v>
      </c>
      <c r="H533" s="110">
        <v>2</v>
      </c>
      <c r="I533" s="21">
        <f t="shared" si="16"/>
        <v>12.449540125545401</v>
      </c>
    </row>
    <row r="534" spans="5:9" x14ac:dyDescent="0.3">
      <c r="E534" s="146" t="str">
        <f>INDEX('General Inputs'!$E$270:$E$518,MATCH(Oil_Data!F534,'General Inputs'!$F$270:$F$518,0))</f>
        <v>Belize</v>
      </c>
      <c r="F534" s="31" t="s">
        <v>460</v>
      </c>
      <c r="G534" s="110" t="s">
        <v>646</v>
      </c>
      <c r="H534" s="110">
        <v>2</v>
      </c>
      <c r="I534" s="21">
        <f t="shared" si="16"/>
        <v>0.62050000620500001</v>
      </c>
    </row>
    <row r="535" spans="5:9" x14ac:dyDescent="0.3">
      <c r="E535" s="146" t="str">
        <f>INDEX('General Inputs'!$E$270:$E$518,MATCH(Oil_Data!F535,'General Inputs'!$F$270:$F$518,0))</f>
        <v>Canada</v>
      </c>
      <c r="F535" s="31" t="s">
        <v>152</v>
      </c>
      <c r="G535" s="110" t="s">
        <v>646</v>
      </c>
      <c r="H535" s="110">
        <v>2</v>
      </c>
      <c r="I535" s="21">
        <f t="shared" si="16"/>
        <v>2009.0391502653915</v>
      </c>
    </row>
    <row r="536" spans="5:9" x14ac:dyDescent="0.3">
      <c r="E536" s="146" t="str">
        <f>INDEX('General Inputs'!$E$270:$E$518,MATCH(Oil_Data!F536,'General Inputs'!$F$270:$F$518,0))</f>
        <v>DR Congo</v>
      </c>
      <c r="F536" s="31" t="s">
        <v>482</v>
      </c>
      <c r="G536" s="110" t="s">
        <v>646</v>
      </c>
      <c r="H536" s="110">
        <v>2</v>
      </c>
      <c r="I536" s="21">
        <f t="shared" si="16"/>
        <v>8.7600000875999999</v>
      </c>
    </row>
    <row r="537" spans="5:9" x14ac:dyDescent="0.3">
      <c r="E537" s="146" t="str">
        <f>INDEX('General Inputs'!$E$270:$E$518,MATCH(Oil_Data!F537,'General Inputs'!$F$270:$F$518,0))</f>
        <v>Congo Brazzaville</v>
      </c>
      <c r="F537" s="31" t="s">
        <v>153</v>
      </c>
      <c r="G537" s="110" t="s">
        <v>646</v>
      </c>
      <c r="H537" s="110">
        <v>2</v>
      </c>
      <c r="I537" s="21">
        <f t="shared" si="16"/>
        <v>122.46773622617735</v>
      </c>
    </row>
    <row r="538" spans="5:9" x14ac:dyDescent="0.3">
      <c r="E538" s="146" t="str">
        <f>INDEX('General Inputs'!$E$270:$E$518,MATCH(Oil_Data!F538,'General Inputs'!$F$270:$F$518,0))</f>
        <v>Switzerland</v>
      </c>
      <c r="F538" s="31" t="s">
        <v>620</v>
      </c>
      <c r="G538" s="110" t="s">
        <v>646</v>
      </c>
      <c r="H538" s="110">
        <v>2</v>
      </c>
      <c r="I538" s="21">
        <f t="shared" si="16"/>
        <v>0.51903000519029996</v>
      </c>
    </row>
    <row r="539" spans="5:9" x14ac:dyDescent="0.3">
      <c r="E539" s="146" t="str">
        <f>INDEX('General Inputs'!$E$270:$E$518,MATCH(Oil_Data!F539,'General Inputs'!$F$270:$F$518,0))</f>
        <v>Cote d'Ivoire</v>
      </c>
      <c r="F539" s="31" t="s">
        <v>485</v>
      </c>
      <c r="G539" s="110" t="s">
        <v>646</v>
      </c>
      <c r="H539" s="110">
        <v>2</v>
      </c>
      <c r="I539" s="21">
        <f t="shared" si="16"/>
        <v>14.730305147303051</v>
      </c>
    </row>
    <row r="540" spans="5:9" x14ac:dyDescent="0.3">
      <c r="E540" s="146" t="str">
        <f>INDEX('General Inputs'!$E$270:$E$518,MATCH(Oil_Data!F540,'General Inputs'!$F$270:$F$518,0))</f>
        <v>Chile</v>
      </c>
      <c r="F540" s="31" t="s">
        <v>478</v>
      </c>
      <c r="G540" s="110" t="s">
        <v>646</v>
      </c>
      <c r="H540" s="110">
        <v>2</v>
      </c>
      <c r="I540" s="21">
        <f t="shared" si="16"/>
        <v>7.5151650749016499</v>
      </c>
    </row>
    <row r="541" spans="5:9" x14ac:dyDescent="0.3">
      <c r="E541" s="146" t="str">
        <f>INDEX('General Inputs'!$E$270:$E$518,MATCH(Oil_Data!F541,'General Inputs'!$F$270:$F$518,0))</f>
        <v>Cameroon</v>
      </c>
      <c r="F541" s="31" t="s">
        <v>475</v>
      </c>
      <c r="G541" s="110" t="s">
        <v>646</v>
      </c>
      <c r="H541" s="110">
        <v>2</v>
      </c>
      <c r="I541" s="21">
        <f t="shared" si="16"/>
        <v>25.542185255021852</v>
      </c>
    </row>
    <row r="542" spans="5:9" x14ac:dyDescent="0.3">
      <c r="E542" s="146" t="str">
        <f>INDEX('General Inputs'!$E$270:$E$518,MATCH(Oil_Data!F542,'General Inputs'!$F$270:$F$518,0))</f>
        <v>China</v>
      </c>
      <c r="F542" s="31" t="s">
        <v>154</v>
      </c>
      <c r="G542" s="110" t="s">
        <v>646</v>
      </c>
      <c r="H542" s="110">
        <v>2</v>
      </c>
      <c r="I542" s="21">
        <f t="shared" si="16"/>
        <v>1800.74301809743</v>
      </c>
    </row>
    <row r="543" spans="5:9" x14ac:dyDescent="0.3">
      <c r="E543" s="146" t="str">
        <f>INDEX('General Inputs'!$E$270:$E$518,MATCH(Oil_Data!F543,'General Inputs'!$F$270:$F$518,0))</f>
        <v>Colombia</v>
      </c>
      <c r="F543" s="31" t="s">
        <v>155</v>
      </c>
      <c r="G543" s="110" t="s">
        <v>646</v>
      </c>
      <c r="H543" s="110">
        <v>2</v>
      </c>
      <c r="I543" s="21">
        <f t="shared" si="16"/>
        <v>336.61717938217174</v>
      </c>
    </row>
    <row r="544" spans="5:9" x14ac:dyDescent="0.3">
      <c r="E544" s="146" t="str">
        <f>INDEX('General Inputs'!$E$270:$E$518,MATCH(Oil_Data!F544,'General Inputs'!$F$270:$F$518,0))</f>
        <v>Cuba</v>
      </c>
      <c r="F544" s="31" t="s">
        <v>487</v>
      </c>
      <c r="G544" s="110" t="s">
        <v>646</v>
      </c>
      <c r="H544" s="110">
        <v>2</v>
      </c>
      <c r="I544" s="21">
        <f t="shared" si="16"/>
        <v>16.488675163136751</v>
      </c>
    </row>
    <row r="545" spans="5:9" x14ac:dyDescent="0.3">
      <c r="E545" s="146" t="str">
        <f>INDEX('General Inputs'!$E$270:$E$518,MATCH(Oil_Data!F545,'General Inputs'!$F$270:$F$518,0))</f>
        <v>Czechia</v>
      </c>
      <c r="F545" s="31" t="s">
        <v>490</v>
      </c>
      <c r="G545" s="110" t="s">
        <v>646</v>
      </c>
      <c r="H545" s="110">
        <v>2</v>
      </c>
      <c r="I545" s="21">
        <f t="shared" si="16"/>
        <v>6.1538100598381007</v>
      </c>
    </row>
    <row r="546" spans="5:9" x14ac:dyDescent="0.3">
      <c r="E546" s="146" t="str">
        <f>INDEX('General Inputs'!$E$270:$E$518,MATCH(Oil_Data!F546,'General Inputs'!$F$270:$F$518,0))</f>
        <v>Germany</v>
      </c>
      <c r="F546" s="31" t="s">
        <v>509</v>
      </c>
      <c r="G546" s="110" t="s">
        <v>646</v>
      </c>
      <c r="H546" s="110">
        <v>2</v>
      </c>
      <c r="I546" s="21">
        <f t="shared" si="16"/>
        <v>72.552840722028392</v>
      </c>
    </row>
    <row r="547" spans="5:9" x14ac:dyDescent="0.3">
      <c r="E547" s="146" t="str">
        <f>INDEX('General Inputs'!$E$270:$E$518,MATCH(Oil_Data!F547,'General Inputs'!$F$270:$F$518,0))</f>
        <v>Denmark</v>
      </c>
      <c r="F547" s="31" t="s">
        <v>156</v>
      </c>
      <c r="G547" s="110" t="s">
        <v>646</v>
      </c>
      <c r="H547" s="110">
        <v>2</v>
      </c>
      <c r="I547" s="21">
        <f t="shared" si="16"/>
        <v>38.558385400583852</v>
      </c>
    </row>
    <row r="548" spans="5:9" x14ac:dyDescent="0.3">
      <c r="E548" s="146" t="str">
        <f>INDEX('General Inputs'!$E$270:$E$518,MATCH(Oil_Data!F548,'General Inputs'!$F$270:$F$518,0))</f>
        <v>Algeria</v>
      </c>
      <c r="F548" s="31" t="s">
        <v>157</v>
      </c>
      <c r="G548" s="110" t="s">
        <v>646</v>
      </c>
      <c r="H548" s="110">
        <v>2</v>
      </c>
      <c r="I548" s="21">
        <f t="shared" si="16"/>
        <v>573.19013069190123</v>
      </c>
    </row>
    <row r="549" spans="5:9" x14ac:dyDescent="0.3">
      <c r="E549" s="146" t="str">
        <f>INDEX('General Inputs'!$E$270:$E$518,MATCH(Oil_Data!F549,'General Inputs'!$F$270:$F$518,0))</f>
        <v>Ecuador</v>
      </c>
      <c r="F549" s="31" t="s">
        <v>158</v>
      </c>
      <c r="G549" s="110" t="s">
        <v>646</v>
      </c>
      <c r="H549" s="110">
        <v>2</v>
      </c>
      <c r="I549" s="21">
        <f t="shared" si="16"/>
        <v>195.57637395126375</v>
      </c>
    </row>
    <row r="550" spans="5:9" x14ac:dyDescent="0.3">
      <c r="E550" s="146" t="str">
        <f>INDEX('General Inputs'!$E$270:$E$518,MATCH(Oil_Data!F550,'General Inputs'!$F$270:$F$518,0))</f>
        <v>Estonia</v>
      </c>
      <c r="F550" s="31" t="s">
        <v>496</v>
      </c>
      <c r="G550" s="110" t="s">
        <v>646</v>
      </c>
      <c r="H550" s="110">
        <v>2</v>
      </c>
      <c r="I550" s="21">
        <f t="shared" si="16"/>
        <v>8.3950000839500003</v>
      </c>
    </row>
    <row r="551" spans="5:9" x14ac:dyDescent="0.3">
      <c r="E551" s="146" t="str">
        <f>INDEX('General Inputs'!$E$270:$E$518,MATCH(Oil_Data!F551,'General Inputs'!$F$270:$F$518,0))</f>
        <v>Egypt</v>
      </c>
      <c r="F551" s="31" t="s">
        <v>159</v>
      </c>
      <c r="G551" s="110" t="s">
        <v>646</v>
      </c>
      <c r="H551" s="110">
        <v>2</v>
      </c>
      <c r="I551" s="21">
        <f t="shared" si="16"/>
        <v>232.76339732513395</v>
      </c>
    </row>
    <row r="552" spans="5:9" x14ac:dyDescent="0.3">
      <c r="E552" s="146" t="str">
        <f>INDEX('General Inputs'!$E$270:$E$518,MATCH(Oil_Data!F552,'General Inputs'!$F$270:$F$518,0))</f>
        <v>Spain</v>
      </c>
      <c r="F552" s="31" t="s">
        <v>615</v>
      </c>
      <c r="G552" s="110" t="s">
        <v>646</v>
      </c>
      <c r="H552" s="110">
        <v>2</v>
      </c>
      <c r="I552" s="21">
        <f t="shared" si="16"/>
        <v>30.420935305209355</v>
      </c>
    </row>
    <row r="553" spans="5:9" x14ac:dyDescent="0.3">
      <c r="E553" s="146" t="str">
        <f>INDEX('General Inputs'!$E$270:$E$518,MATCH(Oil_Data!F553,'General Inputs'!$F$270:$F$518,0))</f>
        <v>Finland</v>
      </c>
      <c r="F553" s="31" t="s">
        <v>502</v>
      </c>
      <c r="G553" s="110" t="s">
        <v>646</v>
      </c>
      <c r="H553" s="110">
        <v>2</v>
      </c>
      <c r="I553" s="21">
        <f t="shared" si="16"/>
        <v>6.7342500673424999</v>
      </c>
    </row>
    <row r="554" spans="5:9" x14ac:dyDescent="0.3">
      <c r="E554" s="146" t="str">
        <f>INDEX('General Inputs'!$E$270:$E$518,MATCH(Oil_Data!F554,'General Inputs'!$F$270:$F$518,0))</f>
        <v>Gabon</v>
      </c>
      <c r="F554" s="31" t="s">
        <v>160</v>
      </c>
      <c r="G554" s="110" t="s">
        <v>646</v>
      </c>
      <c r="H554" s="110">
        <v>2</v>
      </c>
      <c r="I554" s="21">
        <f t="shared" si="16"/>
        <v>73.506920728569213</v>
      </c>
    </row>
    <row r="555" spans="5:9" x14ac:dyDescent="0.3">
      <c r="E555" s="146" t="str">
        <f>INDEX('General Inputs'!$E$270:$E$518,MATCH(Oil_Data!F555,'General Inputs'!$F$270:$F$518,0))</f>
        <v>United Kingdom</v>
      </c>
      <c r="F555" s="31" t="s">
        <v>161</v>
      </c>
      <c r="G555" s="110" t="s">
        <v>646</v>
      </c>
      <c r="H555" s="110">
        <v>2</v>
      </c>
      <c r="I555" s="21">
        <f t="shared" si="16"/>
        <v>434.24590926245907</v>
      </c>
    </row>
    <row r="556" spans="5:9" x14ac:dyDescent="0.3">
      <c r="E556" s="146" t="str">
        <f>INDEX('General Inputs'!$E$270:$E$518,MATCH(Oil_Data!F556,'General Inputs'!$F$270:$F$518,0))</f>
        <v>Georgia</v>
      </c>
      <c r="F556" s="31" t="s">
        <v>508</v>
      </c>
      <c r="G556" s="110" t="s">
        <v>646</v>
      </c>
      <c r="H556" s="110">
        <v>2</v>
      </c>
      <c r="I556" s="21">
        <f t="shared" si="16"/>
        <v>0.14381000143810002</v>
      </c>
    </row>
    <row r="557" spans="5:9" x14ac:dyDescent="0.3">
      <c r="E557" s="146" t="str">
        <f>INDEX('General Inputs'!$E$270:$E$518,MATCH(Oil_Data!F557,'General Inputs'!$F$270:$F$518,0))</f>
        <v>Ghana</v>
      </c>
      <c r="F557" s="31" t="s">
        <v>510</v>
      </c>
      <c r="G557" s="110" t="s">
        <v>646</v>
      </c>
      <c r="H557" s="110">
        <v>2</v>
      </c>
      <c r="I557" s="21">
        <f t="shared" si="16"/>
        <v>73.297845733478454</v>
      </c>
    </row>
    <row r="558" spans="5:9" x14ac:dyDescent="0.3">
      <c r="E558" s="146" t="str">
        <f>INDEX('General Inputs'!$E$270:$E$518,MATCH(Oil_Data!F558,'General Inputs'!$F$270:$F$518,0))</f>
        <v>Equatorial Guinea</v>
      </c>
      <c r="F558" s="31" t="s">
        <v>162</v>
      </c>
      <c r="G558" s="110" t="s">
        <v>646</v>
      </c>
      <c r="H558" s="110">
        <v>2</v>
      </c>
      <c r="I558" s="21">
        <f t="shared" si="16"/>
        <v>60.870000613200006</v>
      </c>
    </row>
    <row r="559" spans="5:9" x14ac:dyDescent="0.3">
      <c r="E559" s="146" t="str">
        <f>INDEX('General Inputs'!$E$270:$E$518,MATCH(Oil_Data!F559,'General Inputs'!$F$270:$F$518,0))</f>
        <v>Greece</v>
      </c>
      <c r="F559" s="31" t="s">
        <v>512</v>
      </c>
      <c r="G559" s="110" t="s">
        <v>646</v>
      </c>
      <c r="H559" s="110">
        <v>2</v>
      </c>
      <c r="I559" s="21">
        <f t="shared" si="16"/>
        <v>6.6702650666526502</v>
      </c>
    </row>
    <row r="560" spans="5:9" x14ac:dyDescent="0.3">
      <c r="E560" s="146" t="str">
        <f>INDEX('General Inputs'!$E$270:$E$518,MATCH(Oil_Data!F560,'General Inputs'!$F$270:$F$518,0))</f>
        <v>Guatemala</v>
      </c>
      <c r="F560" s="31" t="s">
        <v>517</v>
      </c>
      <c r="G560" s="110" t="s">
        <v>646</v>
      </c>
      <c r="H560" s="110">
        <v>2</v>
      </c>
      <c r="I560" s="21">
        <f t="shared" si="16"/>
        <v>3.2269500322295004</v>
      </c>
    </row>
    <row r="561" spans="5:9" x14ac:dyDescent="0.3">
      <c r="E561" s="146" t="str">
        <f>INDEX('General Inputs'!$E$270:$E$518,MATCH(Oil_Data!F561,'General Inputs'!$F$270:$F$518,0))</f>
        <v>Guyana</v>
      </c>
      <c r="F561" s="31" t="s">
        <v>521</v>
      </c>
      <c r="G561" s="110" t="s">
        <v>646</v>
      </c>
      <c r="H561" s="110">
        <v>2</v>
      </c>
      <c r="I561" s="21">
        <f t="shared" si="16"/>
        <v>1.004400010074</v>
      </c>
    </row>
    <row r="562" spans="5:9" x14ac:dyDescent="0.3">
      <c r="E562" s="146" t="str">
        <f>INDEX('General Inputs'!$E$270:$E$518,MATCH(Oil_Data!F562,'General Inputs'!$F$270:$F$518,0))</f>
        <v>Croatia</v>
      </c>
      <c r="F562" s="31" t="s">
        <v>486</v>
      </c>
      <c r="G562" s="110" t="s">
        <v>646</v>
      </c>
      <c r="H562" s="110">
        <v>2</v>
      </c>
      <c r="I562" s="21">
        <f t="shared" si="16"/>
        <v>6.6958150669081506</v>
      </c>
    </row>
    <row r="563" spans="5:9" x14ac:dyDescent="0.3">
      <c r="E563" s="146" t="str">
        <f>INDEX('General Inputs'!$E$270:$E$518,MATCH(Oil_Data!F563,'General Inputs'!$F$270:$F$518,0))</f>
        <v>Hungary</v>
      </c>
      <c r="F563" s="31" t="s">
        <v>527</v>
      </c>
      <c r="G563" s="110" t="s">
        <v>646</v>
      </c>
      <c r="H563" s="110">
        <v>2</v>
      </c>
      <c r="I563" s="21">
        <f t="shared" si="16"/>
        <v>14.77885514828855</v>
      </c>
    </row>
    <row r="564" spans="5:9" x14ac:dyDescent="0.3">
      <c r="E564" s="146" t="str">
        <f>INDEX('General Inputs'!$E$270:$E$518,MATCH(Oil_Data!F564,'General Inputs'!$F$270:$F$518,0))</f>
        <v>Indonesia</v>
      </c>
      <c r="F564" s="31" t="s">
        <v>163</v>
      </c>
      <c r="G564" s="110" t="s">
        <v>646</v>
      </c>
      <c r="H564" s="110">
        <v>2</v>
      </c>
      <c r="I564" s="21">
        <f t="shared" si="16"/>
        <v>335.98450337734499</v>
      </c>
    </row>
    <row r="565" spans="5:9" x14ac:dyDescent="0.3">
      <c r="E565" s="146" t="str">
        <f>INDEX('General Inputs'!$E$270:$E$518,MATCH(Oil_Data!F565,'General Inputs'!$F$270:$F$518,0))</f>
        <v>Ireland</v>
      </c>
      <c r="F565" s="31" t="s">
        <v>529</v>
      </c>
      <c r="G565" s="110" t="s">
        <v>646</v>
      </c>
      <c r="H565" s="110">
        <v>2</v>
      </c>
      <c r="I565" s="21">
        <f t="shared" si="16"/>
        <v>0.29638000296380002</v>
      </c>
    </row>
    <row r="566" spans="5:9" x14ac:dyDescent="0.3">
      <c r="E566" s="146" t="str">
        <f>INDEX('General Inputs'!$E$270:$E$518,MATCH(Oil_Data!F566,'General Inputs'!$F$270:$F$518,0))</f>
        <v>Israel</v>
      </c>
      <c r="F566" s="31" t="s">
        <v>531</v>
      </c>
      <c r="G566" s="110" t="s">
        <v>646</v>
      </c>
      <c r="H566" s="110">
        <v>2</v>
      </c>
      <c r="I566" s="21">
        <f t="shared" si="16"/>
        <v>2.6900500269005003</v>
      </c>
    </row>
    <row r="567" spans="5:9" x14ac:dyDescent="0.3">
      <c r="E567" s="146" t="str">
        <f>INDEX('General Inputs'!$E$270:$E$518,MATCH(Oil_Data!F567,'General Inputs'!$F$270:$F$518,0))</f>
        <v>India</v>
      </c>
      <c r="F567" s="31" t="s">
        <v>164</v>
      </c>
      <c r="G567" s="110" t="s">
        <v>646</v>
      </c>
      <c r="H567" s="110">
        <v>2</v>
      </c>
      <c r="I567" s="21">
        <f t="shared" si="16"/>
        <v>358.12800356678002</v>
      </c>
    </row>
    <row r="568" spans="5:9" x14ac:dyDescent="0.3">
      <c r="E568" s="146" t="str">
        <f>INDEX('General Inputs'!$E$270:$E$518,MATCH(Oil_Data!F568,'General Inputs'!$F$270:$F$518,0))</f>
        <v>Iraq</v>
      </c>
      <c r="F568" s="31" t="s">
        <v>165</v>
      </c>
      <c r="G568" s="110" t="s">
        <v>646</v>
      </c>
      <c r="H568" s="110">
        <v>2</v>
      </c>
      <c r="I568" s="21">
        <f t="shared" si="16"/>
        <v>1751.4111173891113</v>
      </c>
    </row>
    <row r="569" spans="5:9" x14ac:dyDescent="0.3">
      <c r="E569" s="146" t="str">
        <f>INDEX('General Inputs'!$E$270:$E$518,MATCH(Oil_Data!F569,'General Inputs'!$F$270:$F$518,0))</f>
        <v>Iran</v>
      </c>
      <c r="F569" s="31" t="s">
        <v>166</v>
      </c>
      <c r="G569" s="110" t="s">
        <v>646</v>
      </c>
      <c r="H569" s="110">
        <v>2</v>
      </c>
      <c r="I569" s="21">
        <f t="shared" si="16"/>
        <v>1167.3681915636819</v>
      </c>
    </row>
    <row r="570" spans="5:9" x14ac:dyDescent="0.3">
      <c r="E570" s="146" t="str">
        <f>INDEX('General Inputs'!$E$270:$E$518,MATCH(Oil_Data!F570,'General Inputs'!$F$270:$F$518,0))</f>
        <v>Italy</v>
      </c>
      <c r="F570" s="31" t="s">
        <v>167</v>
      </c>
      <c r="G570" s="110" t="s">
        <v>646</v>
      </c>
      <c r="H570" s="110">
        <v>2</v>
      </c>
      <c r="I570" s="21">
        <f t="shared" si="16"/>
        <v>56.533620551836201</v>
      </c>
    </row>
    <row r="571" spans="5:9" x14ac:dyDescent="0.3">
      <c r="E571" s="146" t="str">
        <f>INDEX('General Inputs'!$E$270:$E$518,MATCH(Oil_Data!F571,'General Inputs'!$F$270:$F$518,0))</f>
        <v>Jamaica</v>
      </c>
      <c r="F571" s="31" t="s">
        <v>532</v>
      </c>
      <c r="G571" s="110" t="s">
        <v>646</v>
      </c>
      <c r="H571" s="110">
        <v>2</v>
      </c>
      <c r="I571" s="21">
        <f t="shared" si="16"/>
        <v>-0.33616500336165001</v>
      </c>
    </row>
    <row r="572" spans="5:9" x14ac:dyDescent="0.3">
      <c r="E572" s="146" t="str">
        <f>INDEX('General Inputs'!$E$270:$E$518,MATCH(Oil_Data!F572,'General Inputs'!$F$270:$F$518,0))</f>
        <v>Jordan</v>
      </c>
      <c r="F572" s="31" t="s">
        <v>535</v>
      </c>
      <c r="G572" s="110" t="s">
        <v>646</v>
      </c>
      <c r="H572" s="110">
        <v>2</v>
      </c>
      <c r="I572" s="21">
        <f t="shared" si="16"/>
        <v>0.14709500147095</v>
      </c>
    </row>
    <row r="573" spans="5:9" x14ac:dyDescent="0.3">
      <c r="E573" s="146" t="str">
        <f>INDEX('General Inputs'!$E$270:$E$518,MATCH(Oil_Data!F573,'General Inputs'!$F$270:$F$518,0))</f>
        <v>Japan</v>
      </c>
      <c r="F573" s="31" t="s">
        <v>533</v>
      </c>
      <c r="G573" s="110" t="s">
        <v>646</v>
      </c>
      <c r="H573" s="110">
        <v>2</v>
      </c>
      <c r="I573" s="21">
        <f t="shared" si="16"/>
        <v>44.999690443496903</v>
      </c>
    </row>
    <row r="574" spans="5:9" x14ac:dyDescent="0.3">
      <c r="E574" s="146" t="str">
        <f>INDEX('General Inputs'!$E$270:$E$518,MATCH(Oil_Data!F574,'General Inputs'!$F$270:$F$518,0))</f>
        <v>Kenya</v>
      </c>
      <c r="F574" s="31" t="s">
        <v>536</v>
      </c>
      <c r="G574" s="110" t="s">
        <v>646</v>
      </c>
      <c r="H574" s="110">
        <v>2</v>
      </c>
      <c r="I574" s="21">
        <f t="shared" si="16"/>
        <v>-1.38700001387E-2</v>
      </c>
    </row>
    <row r="575" spans="5:9" x14ac:dyDescent="0.3">
      <c r="E575" s="146" t="str">
        <f>INDEX('General Inputs'!$E$270:$E$518,MATCH(Oil_Data!F575,'General Inputs'!$F$270:$F$518,0))</f>
        <v>Kyrgyzstan</v>
      </c>
      <c r="F575" s="31" t="s">
        <v>540</v>
      </c>
      <c r="G575" s="110" t="s">
        <v>646</v>
      </c>
      <c r="H575" s="110">
        <v>2</v>
      </c>
      <c r="I575" s="21">
        <f t="shared" si="16"/>
        <v>0.35478000354779998</v>
      </c>
    </row>
    <row r="576" spans="5:9" x14ac:dyDescent="0.3">
      <c r="E576" s="146" t="str">
        <f>INDEX('General Inputs'!$E$270:$E$518,MATCH(Oil_Data!F576,'General Inputs'!$F$270:$F$518,0))</f>
        <v>Korea (Democratic People's Republic of)</v>
      </c>
      <c r="F576" s="31" t="s">
        <v>538</v>
      </c>
      <c r="G576" s="110" t="s">
        <v>646</v>
      </c>
      <c r="H576" s="110">
        <v>2</v>
      </c>
      <c r="I576" s="21">
        <f t="shared" si="16"/>
        <v>5.0370000503700003E-2</v>
      </c>
    </row>
    <row r="577" spans="5:9" x14ac:dyDescent="0.3">
      <c r="E577" s="146" t="str">
        <f>INDEX('General Inputs'!$E$270:$E$518,MATCH(Oil_Data!F577,'General Inputs'!$F$270:$F$518,0))</f>
        <v>Korea, Republic of</v>
      </c>
      <c r="F577" s="31" t="s">
        <v>539</v>
      </c>
      <c r="G577" s="110" t="s">
        <v>646</v>
      </c>
      <c r="H577" s="110">
        <v>2</v>
      </c>
      <c r="I577" s="21">
        <f t="shared" si="16"/>
        <v>41.286975412869751</v>
      </c>
    </row>
    <row r="578" spans="5:9" x14ac:dyDescent="0.3">
      <c r="E578" s="146" t="str">
        <f>INDEX('General Inputs'!$E$270:$E$518,MATCH(Oil_Data!F578,'General Inputs'!$F$270:$F$518,0))</f>
        <v>Kuwait</v>
      </c>
      <c r="F578" s="31" t="s">
        <v>168</v>
      </c>
      <c r="G578" s="110" t="s">
        <v>646</v>
      </c>
      <c r="H578" s="110">
        <v>2</v>
      </c>
      <c r="I578" s="21">
        <f t="shared" si="16"/>
        <v>1075.2614458526145</v>
      </c>
    </row>
    <row r="579" spans="5:9" x14ac:dyDescent="0.3">
      <c r="E579" s="146" t="str">
        <f>INDEX('General Inputs'!$E$270:$E$518,MATCH(Oil_Data!F579,'General Inputs'!$F$270:$F$518,0))</f>
        <v>Kazakhstan</v>
      </c>
      <c r="F579" s="31" t="s">
        <v>169</v>
      </c>
      <c r="G579" s="110" t="s">
        <v>646</v>
      </c>
      <c r="H579" s="110">
        <v>2</v>
      </c>
      <c r="I579" s="21">
        <f t="shared" si="16"/>
        <v>717.69057234190564</v>
      </c>
    </row>
    <row r="580" spans="5:9" x14ac:dyDescent="0.3">
      <c r="E580" s="146" t="str">
        <f>INDEX('General Inputs'!$E$270:$E$518,MATCH(Oil_Data!F580,'General Inputs'!$F$270:$F$518,0))</f>
        <v>Lithuania</v>
      </c>
      <c r="F580" s="31" t="s">
        <v>547</v>
      </c>
      <c r="G580" s="110" t="s">
        <v>646</v>
      </c>
      <c r="H580" s="110">
        <v>2</v>
      </c>
      <c r="I580" s="21">
        <f t="shared" si="16"/>
        <v>4.0934750409347505</v>
      </c>
    </row>
    <row r="581" spans="5:9" x14ac:dyDescent="0.3">
      <c r="E581" s="146" t="str">
        <f>INDEX('General Inputs'!$E$270:$E$518,MATCH(Oil_Data!F581,'General Inputs'!$F$270:$F$518,0))</f>
        <v>Latvia</v>
      </c>
      <c r="F581" s="31" t="s">
        <v>542</v>
      </c>
      <c r="G581" s="110" t="s">
        <v>646</v>
      </c>
      <c r="H581" s="110">
        <v>2</v>
      </c>
      <c r="I581" s="21">
        <f t="shared" si="16"/>
        <v>0.58217500582174997</v>
      </c>
    </row>
    <row r="582" spans="5:9" x14ac:dyDescent="0.3">
      <c r="E582" s="146" t="str">
        <f>INDEX('General Inputs'!$E$270:$E$518,MATCH(Oil_Data!F582,'General Inputs'!$F$270:$F$518,0))</f>
        <v>Libya</v>
      </c>
      <c r="F582" s="31" t="s">
        <v>170</v>
      </c>
      <c r="G582" s="110" t="s">
        <v>646</v>
      </c>
      <c r="H582" s="110">
        <v>2</v>
      </c>
      <c r="I582" s="21">
        <f t="shared" si="16"/>
        <v>435.2195193971952</v>
      </c>
    </row>
    <row r="583" spans="5:9" x14ac:dyDescent="0.3">
      <c r="E583" s="146" t="str">
        <f>INDEX('General Inputs'!$E$270:$E$518,MATCH(Oil_Data!F583,'General Inputs'!$F$270:$F$518,0))</f>
        <v>Morocco</v>
      </c>
      <c r="F583" s="31" t="s">
        <v>565</v>
      </c>
      <c r="G583" s="110" t="s">
        <v>646</v>
      </c>
      <c r="H583" s="110">
        <v>2</v>
      </c>
      <c r="I583" s="21">
        <f t="shared" ref="I583:I633" si="17">(1/$F$516)*I464</f>
        <v>5.8400000584000002E-2</v>
      </c>
    </row>
    <row r="584" spans="5:9" x14ac:dyDescent="0.3">
      <c r="E584" s="146" t="str">
        <f>INDEX('General Inputs'!$E$270:$E$518,MATCH(Oil_Data!F584,'General Inputs'!$F$270:$F$518,0))</f>
        <v>Myanmar</v>
      </c>
      <c r="F584" s="31" t="s">
        <v>567</v>
      </c>
      <c r="G584" s="110" t="s">
        <v>646</v>
      </c>
      <c r="H584" s="110">
        <v>2</v>
      </c>
      <c r="I584" s="21">
        <f t="shared" si="17"/>
        <v>3.5164100351641001</v>
      </c>
    </row>
    <row r="585" spans="5:9" x14ac:dyDescent="0.3">
      <c r="E585" s="146" t="str">
        <f>INDEX('General Inputs'!$E$270:$E$518,MATCH(Oil_Data!F585,'General Inputs'!$F$270:$F$518,0))</f>
        <v>Mongolia</v>
      </c>
      <c r="F585" s="31" t="s">
        <v>34</v>
      </c>
      <c r="G585" s="110" t="s">
        <v>646</v>
      </c>
      <c r="H585" s="110">
        <v>2</v>
      </c>
      <c r="I585" s="21">
        <f t="shared" si="17"/>
        <v>6.7510000671600006</v>
      </c>
    </row>
    <row r="586" spans="5:9" x14ac:dyDescent="0.3">
      <c r="E586" s="146" t="str">
        <f>INDEX('General Inputs'!$E$270:$E$518,MATCH(Oil_Data!F586,'General Inputs'!$F$270:$F$518,0))</f>
        <v>Mexico</v>
      </c>
      <c r="F586" s="31" t="s">
        <v>171</v>
      </c>
      <c r="G586" s="110" t="s">
        <v>646</v>
      </c>
      <c r="H586" s="110">
        <v>2</v>
      </c>
      <c r="I586" s="21">
        <f t="shared" si="17"/>
        <v>701.21286216212854</v>
      </c>
    </row>
    <row r="587" spans="5:9" x14ac:dyDescent="0.3">
      <c r="E587" s="146" t="str">
        <f>INDEX('General Inputs'!$E$270:$E$518,MATCH(Oil_Data!F587,'General Inputs'!$F$270:$F$518,0))</f>
        <v>Mexico</v>
      </c>
      <c r="F587" s="31" t="s">
        <v>171</v>
      </c>
      <c r="G587" s="110" t="s">
        <v>646</v>
      </c>
      <c r="H587" s="110">
        <v>2</v>
      </c>
      <c r="I587" s="21">
        <f t="shared" si="17"/>
        <v>701.21286216212854</v>
      </c>
    </row>
    <row r="588" spans="5:9" x14ac:dyDescent="0.3">
      <c r="E588" s="146" t="str">
        <f>INDEX('General Inputs'!$E$270:$E$518,MATCH(Oil_Data!F588,'General Inputs'!$F$270:$F$518,0))</f>
        <v>Malaysia</v>
      </c>
      <c r="F588" s="31" t="s">
        <v>172</v>
      </c>
      <c r="G588" s="110" t="s">
        <v>646</v>
      </c>
      <c r="H588" s="110">
        <v>2</v>
      </c>
      <c r="I588" s="21">
        <f t="shared" si="17"/>
        <v>258.86100259661004</v>
      </c>
    </row>
    <row r="589" spans="5:9" x14ac:dyDescent="0.3">
      <c r="E589" s="146" t="str">
        <f>INDEX('General Inputs'!$E$270:$E$518,MATCH(Oil_Data!F589,'General Inputs'!$F$270:$F$518,0))</f>
        <v>New Caledonia</v>
      </c>
      <c r="F589" s="31" t="s">
        <v>572</v>
      </c>
      <c r="G589" s="110" t="s">
        <v>646</v>
      </c>
      <c r="H589" s="110">
        <v>2</v>
      </c>
      <c r="I589" s="21">
        <f t="shared" si="17"/>
        <v>0.33835500338355001</v>
      </c>
    </row>
    <row r="590" spans="5:9" x14ac:dyDescent="0.3">
      <c r="E590" s="146" t="str">
        <f>INDEX('General Inputs'!$E$270:$E$518,MATCH(Oil_Data!F590,'General Inputs'!$F$270:$F$518,0))</f>
        <v>Niger</v>
      </c>
      <c r="F590" s="31" t="s">
        <v>575</v>
      </c>
      <c r="G590" s="110" t="s">
        <v>646</v>
      </c>
      <c r="H590" s="110">
        <v>2</v>
      </c>
      <c r="I590" s="21">
        <f t="shared" si="17"/>
        <v>4.1964050419640504</v>
      </c>
    </row>
    <row r="591" spans="5:9" x14ac:dyDescent="0.3">
      <c r="E591" s="146" t="str">
        <f>INDEX('General Inputs'!$E$270:$E$518,MATCH(Oil_Data!F591,'General Inputs'!$F$270:$F$518,0))</f>
        <v>Nigeria</v>
      </c>
      <c r="F591" s="31" t="s">
        <v>173</v>
      </c>
      <c r="G591" s="110" t="s">
        <v>646</v>
      </c>
      <c r="H591" s="110">
        <v>2</v>
      </c>
      <c r="I591" s="21">
        <f t="shared" si="17"/>
        <v>735.71345236713444</v>
      </c>
    </row>
    <row r="592" spans="5:9" x14ac:dyDescent="0.3">
      <c r="E592" s="146" t="str">
        <f>INDEX('General Inputs'!$E$270:$E$518,MATCH(Oil_Data!F592,'General Inputs'!$F$270:$F$518,0))</f>
        <v>Netherlands</v>
      </c>
      <c r="F592" s="31" t="s">
        <v>571</v>
      </c>
      <c r="G592" s="110" t="s">
        <v>646</v>
      </c>
      <c r="H592" s="110">
        <v>2</v>
      </c>
      <c r="I592" s="21">
        <f t="shared" si="17"/>
        <v>26.135920259909202</v>
      </c>
    </row>
    <row r="593" spans="5:9" x14ac:dyDescent="0.3">
      <c r="E593" s="146" t="str">
        <f>INDEX('General Inputs'!$E$270:$E$518,MATCH(Oil_Data!F593,'General Inputs'!$F$270:$F$518,0))</f>
        <v>Norway</v>
      </c>
      <c r="F593" s="31" t="s">
        <v>90</v>
      </c>
      <c r="G593" s="110" t="s">
        <v>646</v>
      </c>
      <c r="H593" s="110">
        <v>2</v>
      </c>
      <c r="I593" s="21">
        <f t="shared" si="17"/>
        <v>636.61393146613932</v>
      </c>
    </row>
    <row r="594" spans="5:9" x14ac:dyDescent="0.3">
      <c r="E594" s="146" t="str">
        <f>INDEX('General Inputs'!$E$270:$E$518,MATCH(Oil_Data!F594,'General Inputs'!$F$270:$F$518,0))</f>
        <v>New Zealand</v>
      </c>
      <c r="F594" s="31" t="s">
        <v>573</v>
      </c>
      <c r="G594" s="110" t="s">
        <v>646</v>
      </c>
      <c r="H594" s="110">
        <v>2</v>
      </c>
      <c r="I594" s="21">
        <f t="shared" si="17"/>
        <v>13.9958301414083</v>
      </c>
    </row>
    <row r="595" spans="5:9" x14ac:dyDescent="0.3">
      <c r="E595" s="146" t="str">
        <f>INDEX('General Inputs'!$E$270:$E$518,MATCH(Oil_Data!F595,'General Inputs'!$F$270:$F$518,0))</f>
        <v>Oman</v>
      </c>
      <c r="F595" s="31" t="s">
        <v>174</v>
      </c>
      <c r="G595" s="110" t="s">
        <v>646</v>
      </c>
      <c r="H595" s="110">
        <v>2</v>
      </c>
      <c r="I595" s="21">
        <f t="shared" si="17"/>
        <v>358.25391856703914</v>
      </c>
    </row>
    <row r="596" spans="5:9" x14ac:dyDescent="0.3">
      <c r="E596" s="146" t="str">
        <f>INDEX('General Inputs'!$E$270:$E$518,MATCH(Oil_Data!F596,'General Inputs'!$F$270:$F$518,0))</f>
        <v>Peru</v>
      </c>
      <c r="F596" s="31" t="s">
        <v>175</v>
      </c>
      <c r="G596" s="110" t="s">
        <v>646</v>
      </c>
      <c r="H596" s="110">
        <v>2</v>
      </c>
      <c r="I596" s="21">
        <f t="shared" si="17"/>
        <v>54.072608538226078</v>
      </c>
    </row>
    <row r="597" spans="5:9" x14ac:dyDescent="0.3">
      <c r="E597" s="146" t="str">
        <f>INDEX('General Inputs'!$E$270:$E$518,MATCH(Oil_Data!F597,'General Inputs'!$F$270:$F$518,0))</f>
        <v>Papua New Guinea</v>
      </c>
      <c r="F597" s="31" t="s">
        <v>584</v>
      </c>
      <c r="G597" s="110" t="s">
        <v>646</v>
      </c>
      <c r="H597" s="110">
        <v>2</v>
      </c>
      <c r="I597" s="21">
        <f t="shared" si="17"/>
        <v>12.979295130242951</v>
      </c>
    </row>
    <row r="598" spans="5:9" x14ac:dyDescent="0.3">
      <c r="E598" s="146" t="str">
        <f>INDEX('General Inputs'!$E$270:$E$518,MATCH(Oil_Data!F598,'General Inputs'!$F$270:$F$518,0))</f>
        <v>Philippines</v>
      </c>
      <c r="F598" s="31" t="s">
        <v>586</v>
      </c>
      <c r="G598" s="110" t="s">
        <v>646</v>
      </c>
      <c r="H598" s="110">
        <v>2</v>
      </c>
      <c r="I598" s="21">
        <f t="shared" si="17"/>
        <v>10.117800101178</v>
      </c>
    </row>
    <row r="599" spans="5:9" x14ac:dyDescent="0.3">
      <c r="E599" s="146" t="str">
        <f>INDEX('General Inputs'!$E$270:$E$518,MATCH(Oil_Data!F599,'General Inputs'!$F$270:$F$518,0))</f>
        <v>Pakistan</v>
      </c>
      <c r="F599" s="31" t="s">
        <v>580</v>
      </c>
      <c r="G599" s="110" t="s">
        <v>646</v>
      </c>
      <c r="H599" s="110">
        <v>2</v>
      </c>
      <c r="I599" s="21">
        <f t="shared" si="17"/>
        <v>31.993375319283754</v>
      </c>
    </row>
    <row r="600" spans="5:9" x14ac:dyDescent="0.3">
      <c r="E600" s="146" t="str">
        <f>INDEX('General Inputs'!$E$270:$E$518,MATCH(Oil_Data!F600,'General Inputs'!$F$270:$F$518,0))</f>
        <v>Poland</v>
      </c>
      <c r="F600" s="24" t="s">
        <v>588</v>
      </c>
      <c r="G600" s="110" t="s">
        <v>646</v>
      </c>
      <c r="H600" s="110">
        <v>2</v>
      </c>
      <c r="I600" s="21">
        <f t="shared" si="17"/>
        <v>23.268870233738703</v>
      </c>
    </row>
    <row r="601" spans="5:9" x14ac:dyDescent="0.3">
      <c r="E601" s="146" t="str">
        <f>INDEX('General Inputs'!$E$270:$E$518,MATCH(Oil_Data!F601,'General Inputs'!$F$270:$F$518,0))</f>
        <v>Portugal</v>
      </c>
      <c r="F601" s="31" t="s">
        <v>589</v>
      </c>
      <c r="G601" s="110" t="s">
        <v>646</v>
      </c>
      <c r="H601" s="110">
        <v>2</v>
      </c>
      <c r="I601" s="21">
        <f t="shared" si="17"/>
        <v>4.3946000439460002</v>
      </c>
    </row>
    <row r="602" spans="5:9" x14ac:dyDescent="0.3">
      <c r="E602" s="146" t="str">
        <f>INDEX('General Inputs'!$E$270:$E$518,MATCH(Oil_Data!F602,'General Inputs'!$F$270:$F$518,0))</f>
        <v>Paraguay</v>
      </c>
      <c r="F602" s="31" t="s">
        <v>585</v>
      </c>
      <c r="G602" s="110" t="s">
        <v>646</v>
      </c>
      <c r="H602" s="110">
        <v>2</v>
      </c>
      <c r="I602" s="21">
        <f t="shared" si="17"/>
        <v>3.2740500327405004</v>
      </c>
    </row>
    <row r="603" spans="5:9" x14ac:dyDescent="0.3">
      <c r="E603" s="146" t="str">
        <f>INDEX('General Inputs'!$E$270:$E$518,MATCH(Oil_Data!F603,'General Inputs'!$F$270:$F$518,0))</f>
        <v>Qatar</v>
      </c>
      <c r="F603" s="34" t="s">
        <v>176</v>
      </c>
      <c r="G603" s="110" t="s">
        <v>646</v>
      </c>
      <c r="H603" s="110">
        <v>2</v>
      </c>
      <c r="I603" s="21">
        <f t="shared" si="17"/>
        <v>729.56383229563835</v>
      </c>
    </row>
    <row r="604" spans="5:9" x14ac:dyDescent="0.3">
      <c r="E604" s="146" t="str">
        <f>INDEX('General Inputs'!$E$270:$E$518,MATCH(Oil_Data!F604,'General Inputs'!$F$270:$F$518,0))</f>
        <v>Romania</v>
      </c>
      <c r="F604" s="34" t="s">
        <v>177</v>
      </c>
      <c r="G604" s="110" t="s">
        <v>646</v>
      </c>
      <c r="H604" s="110">
        <v>2</v>
      </c>
      <c r="I604" s="21">
        <f t="shared" si="17"/>
        <v>32.784245329642452</v>
      </c>
    </row>
    <row r="605" spans="5:9" x14ac:dyDescent="0.3">
      <c r="E605" s="146" t="str">
        <f>INDEX('General Inputs'!$E$270:$E$518,MATCH(Oil_Data!F605,'General Inputs'!$F$270:$F$518,0))</f>
        <v>Serbia</v>
      </c>
      <c r="F605" s="34" t="s">
        <v>604</v>
      </c>
      <c r="G605" s="110" t="s">
        <v>646</v>
      </c>
      <c r="H605" s="110">
        <v>2</v>
      </c>
      <c r="I605" s="21">
        <f t="shared" si="17"/>
        <v>7.1097500698975002</v>
      </c>
    </row>
    <row r="606" spans="5:9" x14ac:dyDescent="0.3">
      <c r="E606" s="146" t="str">
        <f>INDEX('General Inputs'!$E$270:$E$518,MATCH(Oil_Data!F606,'General Inputs'!$F$270:$F$518,0))</f>
        <v>Russian Federation</v>
      </c>
      <c r="F606" s="147" t="s">
        <v>178</v>
      </c>
      <c r="G606" s="110" t="s">
        <v>646</v>
      </c>
      <c r="H606" s="110">
        <v>2</v>
      </c>
      <c r="I606" s="21">
        <f t="shared" si="17"/>
        <v>4190.2548065025476</v>
      </c>
    </row>
    <row r="607" spans="5:9" x14ac:dyDescent="0.3">
      <c r="E607" s="146" t="str">
        <f>INDEX('General Inputs'!$E$270:$E$518,MATCH(Oil_Data!F607,'General Inputs'!$F$270:$F$518,0))</f>
        <v>Saudi Arabia</v>
      </c>
      <c r="F607" s="147" t="s">
        <v>179</v>
      </c>
      <c r="G607" s="110" t="s">
        <v>646</v>
      </c>
      <c r="H607" s="110">
        <v>2</v>
      </c>
      <c r="I607" s="21">
        <f t="shared" si="17"/>
        <v>4243.117892081179</v>
      </c>
    </row>
    <row r="608" spans="5:9" x14ac:dyDescent="0.3">
      <c r="E608" s="146" t="str">
        <f>INDEX('General Inputs'!$E$270:$E$518,MATCH(Oil_Data!F608,'General Inputs'!$F$270:$F$518,0))</f>
        <v>Sudan</v>
      </c>
      <c r="F608" s="147" t="s">
        <v>180</v>
      </c>
      <c r="G608" s="110" t="s">
        <v>646</v>
      </c>
      <c r="H608" s="110">
        <v>2</v>
      </c>
      <c r="I608" s="21">
        <f t="shared" si="17"/>
        <v>26.292190262821901</v>
      </c>
    </row>
    <row r="609" spans="5:9" x14ac:dyDescent="0.3">
      <c r="E609" s="146" t="str">
        <f>INDEX('General Inputs'!$E$270:$E$518,MATCH(Oil_Data!F609,'General Inputs'!$F$270:$F$518,0))</f>
        <v>Sweden</v>
      </c>
      <c r="F609" s="148" t="s">
        <v>619</v>
      </c>
      <c r="G609" s="110" t="s">
        <v>646</v>
      </c>
      <c r="H609" s="110">
        <v>2</v>
      </c>
      <c r="I609" s="21">
        <f t="shared" si="17"/>
        <v>5.0713100507130999</v>
      </c>
    </row>
    <row r="610" spans="5:9" x14ac:dyDescent="0.3">
      <c r="E610" s="146" t="str">
        <f>INDEX('General Inputs'!$E$270:$E$518,MATCH(Oil_Data!F610,'General Inputs'!$F$270:$F$518,0))</f>
        <v>Slovakia</v>
      </c>
      <c r="F610" s="146" t="s">
        <v>609</v>
      </c>
      <c r="G610" s="110" t="s">
        <v>646</v>
      </c>
      <c r="H610" s="110">
        <v>2</v>
      </c>
      <c r="I610" s="21">
        <f t="shared" si="17"/>
        <v>2.3173850231738502</v>
      </c>
    </row>
    <row r="611" spans="5:9" x14ac:dyDescent="0.3">
      <c r="E611" s="146" t="str">
        <f>INDEX('General Inputs'!$E$270:$E$518,MATCH(Oil_Data!F611,'General Inputs'!$F$270:$F$518,0))</f>
        <v>Suriname</v>
      </c>
      <c r="F611" s="148" t="s">
        <v>617</v>
      </c>
      <c r="G611" s="110" t="s">
        <v>646</v>
      </c>
      <c r="H611" s="110">
        <v>2</v>
      </c>
      <c r="I611" s="21">
        <f t="shared" si="17"/>
        <v>5.4373650540236502</v>
      </c>
    </row>
    <row r="612" spans="5:9" x14ac:dyDescent="0.3">
      <c r="E612" s="146" t="str">
        <f>INDEX('General Inputs'!$E$270:$E$518,MATCH(Oil_Data!F612,'General Inputs'!$F$270:$F$518,0))</f>
        <v>South Sudan</v>
      </c>
      <c r="F612" s="148" t="s">
        <v>181</v>
      </c>
      <c r="G612" s="110" t="s">
        <v>646</v>
      </c>
      <c r="H612" s="110">
        <v>2</v>
      </c>
      <c r="I612" s="21">
        <f t="shared" si="17"/>
        <v>57.314000560639997</v>
      </c>
    </row>
    <row r="613" spans="5:9" x14ac:dyDescent="0.3">
      <c r="E613" s="146" t="str">
        <f>INDEX('General Inputs'!$E$270:$E$518,MATCH(Oil_Data!F613,'General Inputs'!$F$270:$F$518,0))</f>
        <v>Syria</v>
      </c>
      <c r="F613" s="148" t="s">
        <v>182</v>
      </c>
      <c r="G613" s="110" t="s">
        <v>646</v>
      </c>
      <c r="H613" s="110">
        <v>2</v>
      </c>
      <c r="I613" s="21">
        <f t="shared" si="17"/>
        <v>12.021275120212751</v>
      </c>
    </row>
    <row r="614" spans="5:9" x14ac:dyDescent="0.3">
      <c r="E614" s="146" t="str">
        <f>INDEX('General Inputs'!$E$270:$E$518,MATCH(Oil_Data!F614,'General Inputs'!$F$270:$F$518,0))</f>
        <v>Chad</v>
      </c>
      <c r="F614" s="148" t="s">
        <v>183</v>
      </c>
      <c r="G614" s="110" t="s">
        <v>646</v>
      </c>
      <c r="H614" s="110">
        <v>2</v>
      </c>
      <c r="I614" s="21">
        <f t="shared" si="17"/>
        <v>46.720000467200002</v>
      </c>
    </row>
    <row r="615" spans="5:9" x14ac:dyDescent="0.3">
      <c r="E615" s="146" t="str">
        <f>INDEX('General Inputs'!$E$270:$E$518,MATCH(Oil_Data!F615,'General Inputs'!$F$270:$F$518,0))</f>
        <v>French Southern Territories</v>
      </c>
      <c r="F615" s="149" t="s">
        <v>506</v>
      </c>
      <c r="G615" s="110" t="s">
        <v>646</v>
      </c>
      <c r="H615" s="110">
        <v>2</v>
      </c>
      <c r="I615" s="21">
        <f t="shared" si="17"/>
        <v>45.695230471952307</v>
      </c>
    </row>
    <row r="616" spans="5:9" x14ac:dyDescent="0.3">
      <c r="E616" s="146" t="str">
        <f>INDEX('General Inputs'!$E$270:$E$518,MATCH(Oil_Data!F616,'General Inputs'!$F$270:$F$518,0))</f>
        <v>Thailand</v>
      </c>
      <c r="F616" s="149" t="s">
        <v>184</v>
      </c>
      <c r="G616" s="110" t="s">
        <v>646</v>
      </c>
      <c r="H616" s="110">
        <v>2</v>
      </c>
      <c r="I616" s="21">
        <f t="shared" si="17"/>
        <v>193.20100192500999</v>
      </c>
    </row>
    <row r="617" spans="5:9" x14ac:dyDescent="0.3">
      <c r="E617" s="146" t="str">
        <f>INDEX('General Inputs'!$E$270:$E$518,MATCH(Oil_Data!F617,'General Inputs'!$F$270:$F$518,0))</f>
        <v>Tajikistan</v>
      </c>
      <c r="F617" s="148" t="s">
        <v>622</v>
      </c>
      <c r="G617" s="110" t="s">
        <v>646</v>
      </c>
      <c r="H617" s="110">
        <v>2</v>
      </c>
      <c r="I617" s="21">
        <f t="shared" si="17"/>
        <v>6.3145000631449996E-2</v>
      </c>
    </row>
    <row r="618" spans="5:9" x14ac:dyDescent="0.3">
      <c r="E618" s="146" t="str">
        <f>INDEX('General Inputs'!$E$270:$E$518,MATCH(Oil_Data!F618,'General Inputs'!$F$270:$F$518,0))</f>
        <v>Timor-Leste</v>
      </c>
      <c r="F618" s="148" t="s">
        <v>624</v>
      </c>
      <c r="G618" s="110" t="s">
        <v>646</v>
      </c>
      <c r="H618" s="110">
        <v>2</v>
      </c>
      <c r="I618" s="21">
        <f t="shared" si="17"/>
        <v>8.3950000839500003</v>
      </c>
    </row>
    <row r="619" spans="5:9" x14ac:dyDescent="0.3">
      <c r="E619" s="146" t="str">
        <f>INDEX('General Inputs'!$E$270:$E$518,MATCH(Oil_Data!F619,'General Inputs'!$F$270:$F$518,0))</f>
        <v>Turkmenistan</v>
      </c>
      <c r="F619" s="148" t="s">
        <v>185</v>
      </c>
      <c r="G619" s="110" t="s">
        <v>646</v>
      </c>
      <c r="H619" s="110">
        <v>2</v>
      </c>
      <c r="I619" s="21">
        <f t="shared" si="17"/>
        <v>81.028520808285208</v>
      </c>
    </row>
    <row r="620" spans="5:9" x14ac:dyDescent="0.3">
      <c r="E620" s="146" t="str">
        <f>INDEX('General Inputs'!$E$270:$E$518,MATCH(Oil_Data!F620,'General Inputs'!$F$270:$F$518,0))</f>
        <v>Tunisia</v>
      </c>
      <c r="F620" s="148" t="s">
        <v>186</v>
      </c>
      <c r="G620" s="110" t="s">
        <v>646</v>
      </c>
      <c r="H620" s="110">
        <v>2</v>
      </c>
      <c r="I620" s="21">
        <f t="shared" si="17"/>
        <v>14.069410141744102</v>
      </c>
    </row>
    <row r="621" spans="5:9" x14ac:dyDescent="0.3">
      <c r="E621" s="146" t="str">
        <f>INDEX('General Inputs'!$E$270:$E$518,MATCH(Oil_Data!F621,'General Inputs'!$F$270:$F$518,0))</f>
        <v>Turkey</v>
      </c>
      <c r="F621" s="148" t="s">
        <v>628</v>
      </c>
      <c r="G621" s="110" t="s">
        <v>646</v>
      </c>
      <c r="H621" s="110">
        <v>2</v>
      </c>
      <c r="I621" s="21">
        <f t="shared" si="17"/>
        <v>28.649145286791452</v>
      </c>
    </row>
    <row r="622" spans="5:9" x14ac:dyDescent="0.3">
      <c r="E622" s="146" t="str">
        <f>INDEX('General Inputs'!$E$270:$E$518,MATCH(Oil_Data!F622,'General Inputs'!$F$270:$F$518,0))</f>
        <v>Trinidad and Tobago</v>
      </c>
      <c r="F622" s="148" t="s">
        <v>627</v>
      </c>
      <c r="G622" s="110" t="s">
        <v>646</v>
      </c>
      <c r="H622" s="110">
        <v>2</v>
      </c>
      <c r="I622" s="21">
        <f t="shared" si="17"/>
        <v>30.280819304558189</v>
      </c>
    </row>
    <row r="623" spans="5:9" x14ac:dyDescent="0.3">
      <c r="E623" s="146" t="str">
        <f>INDEX('General Inputs'!$E$270:$E$518,MATCH(Oil_Data!F623,'General Inputs'!$F$270:$F$518,0))</f>
        <v>Taiwan, Province of China</v>
      </c>
      <c r="F623" s="148" t="s">
        <v>621</v>
      </c>
      <c r="G623" s="110" t="s">
        <v>646</v>
      </c>
      <c r="H623" s="110">
        <v>2</v>
      </c>
      <c r="I623" s="21">
        <f t="shared" si="17"/>
        <v>10.768960107689601</v>
      </c>
    </row>
    <row r="624" spans="5:9" x14ac:dyDescent="0.3">
      <c r="E624" s="146" t="str">
        <f>INDEX('General Inputs'!$E$270:$E$518,MATCH(Oil_Data!F624,'General Inputs'!$F$270:$F$518,0))</f>
        <v>Ukraine</v>
      </c>
      <c r="F624" s="148" t="s">
        <v>632</v>
      </c>
      <c r="G624" s="110" t="s">
        <v>646</v>
      </c>
      <c r="H624" s="110">
        <v>2</v>
      </c>
      <c r="I624" s="21">
        <f t="shared" si="17"/>
        <v>22.959255228442551</v>
      </c>
    </row>
    <row r="625" spans="1:58" x14ac:dyDescent="0.3">
      <c r="E625" s="146" t="str">
        <f>INDEX('General Inputs'!$E$270:$E$518,MATCH(Oil_Data!F625,'General Inputs'!$F$270:$F$518,0))</f>
        <v>United States</v>
      </c>
      <c r="F625" s="148" t="s">
        <v>188</v>
      </c>
      <c r="G625" s="110" t="s">
        <v>646</v>
      </c>
      <c r="H625" s="110">
        <v>2</v>
      </c>
      <c r="I625" s="21">
        <f t="shared" si="17"/>
        <v>7106.98804551988</v>
      </c>
    </row>
    <row r="626" spans="1:58" x14ac:dyDescent="0.3">
      <c r="E626" s="146" t="str">
        <f>INDEX('General Inputs'!$E$270:$E$518,MATCH(Oil_Data!F626,'General Inputs'!$F$270:$F$518,0))</f>
        <v>Uruguay</v>
      </c>
      <c r="F626" s="148" t="s">
        <v>634</v>
      </c>
      <c r="G626" s="110" t="s">
        <v>646</v>
      </c>
      <c r="H626" s="110">
        <v>2</v>
      </c>
      <c r="I626" s="21">
        <f t="shared" si="17"/>
        <v>0.83183500831835</v>
      </c>
    </row>
    <row r="627" spans="1:58" x14ac:dyDescent="0.3">
      <c r="E627" s="146" t="str">
        <f>INDEX('General Inputs'!$E$270:$E$518,MATCH(Oil_Data!F627,'General Inputs'!$F$270:$F$518,0))</f>
        <v>Uzbekistan</v>
      </c>
      <c r="F627" s="148" t="s">
        <v>189</v>
      </c>
      <c r="G627" s="110" t="s">
        <v>646</v>
      </c>
      <c r="H627" s="110">
        <v>2</v>
      </c>
      <c r="I627" s="21">
        <f t="shared" si="17"/>
        <v>15.196670152416701</v>
      </c>
    </row>
    <row r="628" spans="1:58" x14ac:dyDescent="0.3">
      <c r="E628" s="146" t="str">
        <f>INDEX('General Inputs'!$E$270:$E$518,MATCH(Oil_Data!F628,'General Inputs'!$F$270:$F$518,0))</f>
        <v>Venezuela</v>
      </c>
      <c r="F628" s="148" t="s">
        <v>190</v>
      </c>
      <c r="G628" s="110" t="s">
        <v>646</v>
      </c>
      <c r="H628" s="110">
        <v>2</v>
      </c>
      <c r="I628" s="21">
        <f t="shared" si="17"/>
        <v>339.08805340388051</v>
      </c>
    </row>
    <row r="629" spans="1:58" x14ac:dyDescent="0.3">
      <c r="E629" s="146" t="str">
        <f>INDEX('General Inputs'!$E$270:$E$518,MATCH(Oil_Data!F629,'General Inputs'!$F$270:$F$518,0))</f>
        <v>Vietnam</v>
      </c>
      <c r="F629" s="146" t="s">
        <v>191</v>
      </c>
      <c r="G629" s="110" t="s">
        <v>646</v>
      </c>
      <c r="H629" s="110">
        <v>2</v>
      </c>
      <c r="I629" s="21">
        <f t="shared" si="17"/>
        <v>95.396547939465478</v>
      </c>
    </row>
    <row r="630" spans="1:58" x14ac:dyDescent="0.3">
      <c r="E630" s="146" t="str">
        <f>INDEX('General Inputs'!$E$270:$E$518,MATCH(Oil_Data!F630,'General Inputs'!$F$270:$F$518,0))</f>
        <v>Yemen</v>
      </c>
      <c r="F630" s="148" t="s">
        <v>192</v>
      </c>
      <c r="G630" s="110" t="s">
        <v>646</v>
      </c>
      <c r="H630" s="110">
        <v>2</v>
      </c>
      <c r="I630" s="21">
        <f t="shared" si="17"/>
        <v>22.37194522371945</v>
      </c>
    </row>
    <row r="631" spans="1:58" x14ac:dyDescent="0.3">
      <c r="E631" s="146" t="str">
        <f>INDEX('General Inputs'!$E$270:$E$518,MATCH(Oil_Data!F631,'General Inputs'!$F$270:$F$518,0))</f>
        <v>South Africa</v>
      </c>
      <c r="F631" s="148" t="s">
        <v>613</v>
      </c>
      <c r="G631" s="110" t="s">
        <v>646</v>
      </c>
      <c r="H631" s="110">
        <v>2</v>
      </c>
      <c r="I631" s="21">
        <f t="shared" si="17"/>
        <v>39.97370539973705</v>
      </c>
    </row>
    <row r="632" spans="1:58" x14ac:dyDescent="0.3">
      <c r="E632" s="146" t="str">
        <f>INDEX('General Inputs'!$E$270:$E$518,MATCH(Oil_Data!F632,'General Inputs'!$F$270:$F$518,0))</f>
        <v>Zambia</v>
      </c>
      <c r="F632" s="148" t="s">
        <v>640</v>
      </c>
      <c r="G632" s="110" t="s">
        <v>646</v>
      </c>
      <c r="H632" s="110">
        <v>2</v>
      </c>
      <c r="I632" s="21">
        <f t="shared" si="17"/>
        <v>6.2050000620500007E-2</v>
      </c>
    </row>
    <row r="633" spans="1:58" x14ac:dyDescent="0.3">
      <c r="E633" s="146" t="str">
        <f>INDEX('General Inputs'!$E$270:$E$518,MATCH(Oil_Data!F633,'General Inputs'!$F$270:$F$518,0))</f>
        <v>Zimbabwe</v>
      </c>
      <c r="F633" s="148" t="s">
        <v>641</v>
      </c>
      <c r="G633" s="110" t="s">
        <v>646</v>
      </c>
      <c r="H633" s="110">
        <v>2</v>
      </c>
      <c r="I633" s="21">
        <f t="shared" si="17"/>
        <v>0.29200000292</v>
      </c>
    </row>
    <row r="635" spans="1:58" s="118" customFormat="1" ht="12.9" customHeight="1" x14ac:dyDescent="0.3">
      <c r="A635" s="28"/>
      <c r="B635" s="29"/>
      <c r="C635" s="95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</row>
    <row r="636" spans="1:58" s="117" customFormat="1" ht="12.9" customHeight="1" x14ac:dyDescent="0.3">
      <c r="A636" s="16" t="s">
        <v>648</v>
      </c>
      <c r="B636" s="16"/>
      <c r="C636" s="94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</row>
    <row r="637" spans="1:58" x14ac:dyDescent="0.3">
      <c r="E637" s="27"/>
    </row>
    <row r="638" spans="1:58" s="31" customFormat="1" ht="12.9" customHeight="1" x14ac:dyDescent="0.3">
      <c r="A638" s="30"/>
      <c r="B638" s="87" t="s">
        <v>648</v>
      </c>
      <c r="C638" s="96"/>
      <c r="I638" s="87">
        <v>2019</v>
      </c>
    </row>
    <row r="639" spans="1:58" x14ac:dyDescent="0.3">
      <c r="E639" s="109" t="str">
        <f>INDEX('General Inputs'!$E$270:$E$518,MATCH(Oil_Data!F639,'General Inputs'!$F$270:$F$518,0))</f>
        <v>United Arab Emirates</v>
      </c>
      <c r="F639" s="130" t="s">
        <v>145</v>
      </c>
      <c r="G639" s="107" t="s">
        <v>194</v>
      </c>
      <c r="H639" s="107"/>
      <c r="I639" s="21">
        <v>3058</v>
      </c>
    </row>
    <row r="640" spans="1:58" x14ac:dyDescent="0.3">
      <c r="E640" s="109" t="str">
        <f>INDEX('General Inputs'!$E$270:$E$518,MATCH(Oil_Data!F640,'General Inputs'!$F$270:$F$518,0))</f>
        <v>Angola</v>
      </c>
      <c r="F640" s="130" t="s">
        <v>146</v>
      </c>
      <c r="G640" s="107" t="s">
        <v>194</v>
      </c>
      <c r="H640" s="107"/>
      <c r="I640" s="21">
        <v>1373</v>
      </c>
    </row>
    <row r="641" spans="5:9" x14ac:dyDescent="0.3">
      <c r="E641" s="109" t="str">
        <f>INDEX('General Inputs'!$E$270:$E$518,MATCH(Oil_Data!F641,'General Inputs'!$F$270:$F$518,0))</f>
        <v>Argentina</v>
      </c>
      <c r="F641" s="130" t="s">
        <v>147</v>
      </c>
      <c r="G641" s="107" t="s">
        <v>194</v>
      </c>
      <c r="H641" s="107"/>
      <c r="I641" s="21">
        <v>509</v>
      </c>
    </row>
    <row r="642" spans="5:9" x14ac:dyDescent="0.3">
      <c r="E642" s="109" t="str">
        <f>INDEX('General Inputs'!$E$270:$E$518,MATCH(Oil_Data!F642,'General Inputs'!$F$270:$F$518,0))</f>
        <v>Australia</v>
      </c>
      <c r="F642" s="130" t="s">
        <v>148</v>
      </c>
      <c r="G642" s="107" t="s">
        <v>194</v>
      </c>
      <c r="H642" s="107"/>
      <c r="I642" s="21">
        <v>361</v>
      </c>
    </row>
    <row r="643" spans="5:9" x14ac:dyDescent="0.3">
      <c r="E643" s="109" t="str">
        <f>INDEX('General Inputs'!$E$270:$E$518,MATCH(Oil_Data!F643,'General Inputs'!$F$270:$F$518,0))</f>
        <v>Azerbaijan</v>
      </c>
      <c r="F643" s="130" t="s">
        <v>149</v>
      </c>
      <c r="G643" s="107" t="s">
        <v>194</v>
      </c>
      <c r="H643" s="107"/>
      <c r="I643" s="21">
        <v>678</v>
      </c>
    </row>
    <row r="644" spans="5:9" x14ac:dyDescent="0.3">
      <c r="E644" s="109" t="str">
        <f>INDEX('General Inputs'!$E$270:$E$518,MATCH(Oil_Data!F644,'General Inputs'!$F$270:$F$518,0))</f>
        <v>Bahrain</v>
      </c>
      <c r="F644" s="130" t="s">
        <v>455</v>
      </c>
      <c r="G644" s="107" t="s">
        <v>194</v>
      </c>
      <c r="H644" s="107"/>
      <c r="I644" s="21">
        <v>194</v>
      </c>
    </row>
    <row r="645" spans="5:9" x14ac:dyDescent="0.3">
      <c r="E645" s="109" t="str">
        <f>INDEX('General Inputs'!$E$270:$E$518,MATCH(Oil_Data!F645,'General Inputs'!$F$270:$F$518,0))</f>
        <v>Brunei</v>
      </c>
      <c r="F645" s="130" t="s">
        <v>150</v>
      </c>
      <c r="G645" s="107" t="s">
        <v>194</v>
      </c>
      <c r="H645" s="107"/>
      <c r="I645" s="21">
        <v>110</v>
      </c>
    </row>
    <row r="646" spans="5:9" x14ac:dyDescent="0.3">
      <c r="E646" s="109" t="str">
        <f>INDEX('General Inputs'!$E$270:$E$518,MATCH(Oil_Data!F646,'General Inputs'!$F$270:$F$518,0))</f>
        <v>Brazil</v>
      </c>
      <c r="F646" s="130" t="s">
        <v>151</v>
      </c>
      <c r="G646" s="107" t="s">
        <v>194</v>
      </c>
      <c r="H646" s="107"/>
      <c r="I646" s="21">
        <v>2788</v>
      </c>
    </row>
    <row r="647" spans="5:9" x14ac:dyDescent="0.3">
      <c r="E647" s="109" t="str">
        <f>INDEX('General Inputs'!$E$270:$E$518,MATCH(Oil_Data!F647,'General Inputs'!$F$270:$F$518,0))</f>
        <v>Canada</v>
      </c>
      <c r="F647" s="130" t="s">
        <v>152</v>
      </c>
      <c r="G647" s="107" t="s">
        <v>194</v>
      </c>
      <c r="H647" s="107"/>
      <c r="I647" s="21">
        <v>1302</v>
      </c>
    </row>
    <row r="648" spans="5:9" x14ac:dyDescent="0.3">
      <c r="E648" s="109" t="str">
        <f>INDEX('General Inputs'!$E$270:$E$518,MATCH(Oil_Data!F648,'General Inputs'!$F$270:$F$518,0))</f>
        <v>Congo Brazzaville</v>
      </c>
      <c r="F648" s="130" t="s">
        <v>153</v>
      </c>
      <c r="G648" s="107" t="s">
        <v>194</v>
      </c>
      <c r="H648" s="107"/>
      <c r="I648" s="21">
        <v>329</v>
      </c>
    </row>
    <row r="649" spans="5:9" x14ac:dyDescent="0.3">
      <c r="E649" s="109" t="str">
        <f>INDEX('General Inputs'!$E$270:$E$518,MATCH(Oil_Data!F649,'General Inputs'!$F$270:$F$518,0))</f>
        <v>Chile</v>
      </c>
      <c r="F649" s="130" t="s">
        <v>478</v>
      </c>
      <c r="G649" s="107" t="s">
        <v>194</v>
      </c>
      <c r="H649" s="107"/>
      <c r="I649" s="21">
        <v>3</v>
      </c>
    </row>
    <row r="650" spans="5:9" x14ac:dyDescent="0.3">
      <c r="E650" s="109" t="str">
        <f>INDEX('General Inputs'!$E$270:$E$518,MATCH(Oil_Data!F650,'General Inputs'!$F$270:$F$518,0))</f>
        <v>China</v>
      </c>
      <c r="F650" s="130" t="s">
        <v>154</v>
      </c>
      <c r="G650" s="107" t="s">
        <v>194</v>
      </c>
      <c r="H650" s="107"/>
      <c r="I650" s="21">
        <v>3825</v>
      </c>
    </row>
    <row r="651" spans="5:9" x14ac:dyDescent="0.3">
      <c r="E651" s="109" t="str">
        <f>INDEX('General Inputs'!$E$270:$E$518,MATCH(Oil_Data!F651,'General Inputs'!$F$270:$F$518,0))</f>
        <v>Colombia</v>
      </c>
      <c r="F651" s="130" t="s">
        <v>155</v>
      </c>
      <c r="G651" s="107" t="s">
        <v>194</v>
      </c>
      <c r="H651" s="107"/>
      <c r="I651" s="21">
        <v>886</v>
      </c>
    </row>
    <row r="652" spans="5:9" x14ac:dyDescent="0.3">
      <c r="E652" s="109" t="str">
        <f>INDEX('General Inputs'!$E$270:$E$518,MATCH(Oil_Data!F652,'General Inputs'!$F$270:$F$518,0))</f>
        <v>Germany</v>
      </c>
      <c r="F652" s="130" t="s">
        <v>509</v>
      </c>
      <c r="G652" s="107" t="s">
        <v>194</v>
      </c>
      <c r="H652" s="107"/>
      <c r="I652" s="21">
        <v>38</v>
      </c>
    </row>
    <row r="653" spans="5:9" x14ac:dyDescent="0.3">
      <c r="E653" s="109" t="str">
        <f>INDEX('General Inputs'!$E$270:$E$518,MATCH(Oil_Data!F653,'General Inputs'!$F$270:$F$518,0))</f>
        <v>Denmark</v>
      </c>
      <c r="F653" s="130" t="s">
        <v>156</v>
      </c>
      <c r="G653" s="107" t="s">
        <v>194</v>
      </c>
      <c r="H653" s="107"/>
      <c r="I653" s="21">
        <v>102</v>
      </c>
    </row>
    <row r="654" spans="5:9" x14ac:dyDescent="0.3">
      <c r="E654" s="109" t="str">
        <f>INDEX('General Inputs'!$E$270:$E$518,MATCH(Oil_Data!F654,'General Inputs'!$F$270:$F$518,0))</f>
        <v>Algeria</v>
      </c>
      <c r="F654" s="130" t="s">
        <v>157</v>
      </c>
      <c r="G654" s="107" t="s">
        <v>194</v>
      </c>
      <c r="H654" s="107"/>
      <c r="I654" s="21">
        <v>1023</v>
      </c>
    </row>
    <row r="655" spans="5:9" x14ac:dyDescent="0.3">
      <c r="E655" s="109" t="str">
        <f>INDEX('General Inputs'!$E$270:$E$518,MATCH(Oil_Data!F655,'General Inputs'!$F$270:$F$518,0))</f>
        <v>Ecuador</v>
      </c>
      <c r="F655" s="130" t="s">
        <v>158</v>
      </c>
      <c r="G655" s="107" t="s">
        <v>194</v>
      </c>
      <c r="H655" s="107"/>
      <c r="I655" s="21">
        <v>531</v>
      </c>
    </row>
    <row r="656" spans="5:9" x14ac:dyDescent="0.3">
      <c r="E656" s="109" t="str">
        <f>INDEX('General Inputs'!$E$270:$E$518,MATCH(Oil_Data!F656,'General Inputs'!$F$270:$F$518,0))</f>
        <v>Egypt</v>
      </c>
      <c r="F656" s="130" t="s">
        <v>159</v>
      </c>
      <c r="G656" s="107" t="s">
        <v>194</v>
      </c>
      <c r="H656" s="107"/>
      <c r="I656" s="21">
        <v>511</v>
      </c>
    </row>
    <row r="657" spans="5:9" x14ac:dyDescent="0.3">
      <c r="E657" s="109" t="str">
        <f>INDEX('General Inputs'!$E$270:$E$518,MATCH(Oil_Data!F657,'General Inputs'!$F$270:$F$518,0))</f>
        <v>France</v>
      </c>
      <c r="F657" s="130" t="s">
        <v>503</v>
      </c>
      <c r="G657" s="107" t="s">
        <v>194</v>
      </c>
      <c r="H657" s="107"/>
      <c r="I657" s="21">
        <v>14</v>
      </c>
    </row>
    <row r="658" spans="5:9" x14ac:dyDescent="0.3">
      <c r="E658" s="109" t="str">
        <f>INDEX('General Inputs'!$E$270:$E$518,MATCH(Oil_Data!F658,'General Inputs'!$F$270:$F$518,0))</f>
        <v>Gabon</v>
      </c>
      <c r="F658" s="130" t="s">
        <v>160</v>
      </c>
      <c r="G658" s="107" t="s">
        <v>194</v>
      </c>
      <c r="H658" s="107"/>
      <c r="I658" s="21">
        <v>218</v>
      </c>
    </row>
    <row r="659" spans="5:9" x14ac:dyDescent="0.3">
      <c r="E659" s="109" t="str">
        <f>INDEX('General Inputs'!$E$270:$E$518,MATCH(Oil_Data!F659,'General Inputs'!$F$270:$F$518,0))</f>
        <v>United Kingdom</v>
      </c>
      <c r="F659" s="130" t="s">
        <v>161</v>
      </c>
      <c r="G659" s="107" t="s">
        <v>194</v>
      </c>
      <c r="H659" s="107"/>
      <c r="I659" s="21">
        <v>1007</v>
      </c>
    </row>
    <row r="660" spans="5:9" x14ac:dyDescent="0.3">
      <c r="E660" s="109" t="str">
        <f>INDEX('General Inputs'!$E$270:$E$518,MATCH(Oil_Data!F660,'General Inputs'!$F$270:$F$518,0))</f>
        <v>Equatorial Guinea</v>
      </c>
      <c r="F660" s="130" t="s">
        <v>162</v>
      </c>
      <c r="G660" s="107" t="s">
        <v>194</v>
      </c>
      <c r="H660" s="107"/>
      <c r="I660" s="21">
        <v>110</v>
      </c>
    </row>
    <row r="661" spans="5:9" x14ac:dyDescent="0.3">
      <c r="E661" s="109" t="str">
        <f>INDEX('General Inputs'!$E$270:$E$518,MATCH(Oil_Data!F661,'General Inputs'!$F$270:$F$518,0))</f>
        <v>Indonesia</v>
      </c>
      <c r="F661" s="130" t="s">
        <v>163</v>
      </c>
      <c r="G661" s="107" t="s">
        <v>194</v>
      </c>
      <c r="H661" s="107"/>
      <c r="I661" s="21">
        <v>661</v>
      </c>
    </row>
    <row r="662" spans="5:9" x14ac:dyDescent="0.3">
      <c r="E662" s="109" t="str">
        <f>INDEX('General Inputs'!$E$270:$E$518,MATCH(Oil_Data!F662,'General Inputs'!$F$270:$F$518,0))</f>
        <v>India</v>
      </c>
      <c r="F662" s="130" t="s">
        <v>164</v>
      </c>
      <c r="G662" s="107" t="s">
        <v>194</v>
      </c>
      <c r="H662" s="107"/>
      <c r="I662" s="21">
        <v>655</v>
      </c>
    </row>
    <row r="663" spans="5:9" x14ac:dyDescent="0.3">
      <c r="E663" s="109" t="str">
        <f>INDEX('General Inputs'!$E$270:$E$518,MATCH(Oil_Data!F663,'General Inputs'!$F$270:$F$518,0))</f>
        <v>Iraq</v>
      </c>
      <c r="F663" s="130" t="s">
        <v>165</v>
      </c>
      <c r="G663" s="107" t="s">
        <v>194</v>
      </c>
      <c r="H663" s="107"/>
      <c r="I663" s="21">
        <v>4576</v>
      </c>
    </row>
    <row r="664" spans="5:9" x14ac:dyDescent="0.3">
      <c r="E664" s="109" t="str">
        <f>INDEX('General Inputs'!$E$270:$E$518,MATCH(Oil_Data!F664,'General Inputs'!$F$270:$F$518,0))</f>
        <v>Iran</v>
      </c>
      <c r="F664" s="130" t="s">
        <v>166</v>
      </c>
      <c r="G664" s="107" t="s">
        <v>194</v>
      </c>
      <c r="H664" s="107"/>
      <c r="I664" s="21">
        <v>2356</v>
      </c>
    </row>
    <row r="665" spans="5:9" x14ac:dyDescent="0.3">
      <c r="E665" s="109" t="str">
        <f>INDEX('General Inputs'!$E$270:$E$518,MATCH(Oil_Data!F665,'General Inputs'!$F$270:$F$518,0))</f>
        <v>Italy</v>
      </c>
      <c r="F665" s="130" t="s">
        <v>167</v>
      </c>
      <c r="G665" s="107" t="s">
        <v>194</v>
      </c>
      <c r="H665" s="107"/>
      <c r="I665" s="21">
        <v>78</v>
      </c>
    </row>
    <row r="666" spans="5:9" x14ac:dyDescent="0.3">
      <c r="E666" s="109" t="str">
        <f>INDEX('General Inputs'!$E$270:$E$518,MATCH(Oil_Data!F666,'General Inputs'!$F$270:$F$518,0))</f>
        <v>Kuwait</v>
      </c>
      <c r="F666" s="130" t="s">
        <v>168</v>
      </c>
      <c r="G666" s="107" t="s">
        <v>194</v>
      </c>
      <c r="H666" s="107"/>
      <c r="I666" s="21">
        <v>2678</v>
      </c>
    </row>
    <row r="667" spans="5:9" x14ac:dyDescent="0.3">
      <c r="E667" s="109" t="str">
        <f>INDEX('General Inputs'!$E$270:$E$518,MATCH(Oil_Data!F667,'General Inputs'!$F$270:$F$518,0))</f>
        <v>Kazakhstan</v>
      </c>
      <c r="F667" s="130" t="s">
        <v>169</v>
      </c>
      <c r="G667" s="107" t="s">
        <v>194</v>
      </c>
      <c r="H667" s="107"/>
      <c r="I667" s="21">
        <v>1550</v>
      </c>
    </row>
    <row r="668" spans="5:9" x14ac:dyDescent="0.3">
      <c r="E668" s="109" t="str">
        <f>INDEX('General Inputs'!$E$270:$E$518,MATCH(Oil_Data!F668,'General Inputs'!$F$270:$F$518,0))</f>
        <v>Libya</v>
      </c>
      <c r="F668" s="130" t="s">
        <v>170</v>
      </c>
      <c r="G668" s="107" t="s">
        <v>194</v>
      </c>
      <c r="H668" s="107"/>
      <c r="I668" s="21">
        <v>1097</v>
      </c>
    </row>
    <row r="669" spans="5:9" x14ac:dyDescent="0.3">
      <c r="E669" s="109" t="str">
        <f>INDEX('General Inputs'!$E$270:$E$518,MATCH(Oil_Data!F669,'General Inputs'!$F$270:$F$518,0))</f>
        <v>Mexico</v>
      </c>
      <c r="F669" s="130" t="s">
        <v>171</v>
      </c>
      <c r="G669" s="107" t="s">
        <v>194</v>
      </c>
      <c r="H669" s="107"/>
      <c r="I669" s="21">
        <v>1678</v>
      </c>
    </row>
    <row r="670" spans="5:9" x14ac:dyDescent="0.3">
      <c r="E670" s="109" t="str">
        <f>INDEX('General Inputs'!$E$270:$E$518,MATCH(Oil_Data!F670,'General Inputs'!$F$270:$F$518,0))</f>
        <v>Malaysia</v>
      </c>
      <c r="F670" s="130" t="s">
        <v>172</v>
      </c>
      <c r="G670" s="107" t="s">
        <v>194</v>
      </c>
      <c r="H670" s="107"/>
      <c r="I670" s="21">
        <v>609</v>
      </c>
    </row>
    <row r="671" spans="5:9" x14ac:dyDescent="0.3">
      <c r="E671" s="109" t="str">
        <f>INDEX('General Inputs'!$E$270:$E$518,MATCH(Oil_Data!F671,'General Inputs'!$F$270:$F$518,0))</f>
        <v>Nigeria</v>
      </c>
      <c r="F671" s="130" t="s">
        <v>173</v>
      </c>
      <c r="G671" s="107" t="s">
        <v>194</v>
      </c>
      <c r="H671" s="107"/>
      <c r="I671" s="21">
        <v>1737</v>
      </c>
    </row>
    <row r="672" spans="5:9" x14ac:dyDescent="0.3">
      <c r="E672" s="109" t="str">
        <f>INDEX('General Inputs'!$E$270:$E$518,MATCH(Oil_Data!F672,'General Inputs'!$F$270:$F$518,0))</f>
        <v>Netherlands</v>
      </c>
      <c r="F672" s="130" t="s">
        <v>571</v>
      </c>
      <c r="G672" s="107" t="s">
        <v>194</v>
      </c>
      <c r="H672" s="107"/>
      <c r="I672" s="21">
        <v>15</v>
      </c>
    </row>
    <row r="673" spans="5:9" x14ac:dyDescent="0.3">
      <c r="E673" s="109" t="str">
        <f>INDEX('General Inputs'!$E$270:$E$518,MATCH(Oil_Data!F673,'General Inputs'!$F$270:$F$518,0))</f>
        <v>Norway</v>
      </c>
      <c r="F673" s="130" t="s">
        <v>90</v>
      </c>
      <c r="G673" s="107" t="s">
        <v>194</v>
      </c>
      <c r="H673" s="107"/>
      <c r="I673" s="21">
        <v>1408</v>
      </c>
    </row>
    <row r="674" spans="5:9" x14ac:dyDescent="0.3">
      <c r="E674" s="109" t="str">
        <f>INDEX('General Inputs'!$E$270:$E$518,MATCH(Oil_Data!F674,'General Inputs'!$F$270:$F$518,0))</f>
        <v>New Zealand</v>
      </c>
      <c r="F674" s="130" t="s">
        <v>573</v>
      </c>
      <c r="G674" s="107" t="s">
        <v>194</v>
      </c>
      <c r="H674" s="107"/>
      <c r="I674" s="21">
        <v>24</v>
      </c>
    </row>
    <row r="675" spans="5:9" x14ac:dyDescent="0.3">
      <c r="E675" s="109" t="str">
        <f>INDEX('General Inputs'!$E$270:$E$518,MATCH(Oil_Data!F675,'General Inputs'!$F$270:$F$518,0))</f>
        <v>Oman</v>
      </c>
      <c r="F675" s="130" t="s">
        <v>174</v>
      </c>
      <c r="G675" s="107" t="s">
        <v>194</v>
      </c>
      <c r="H675" s="107"/>
      <c r="I675" s="21">
        <v>841</v>
      </c>
    </row>
    <row r="676" spans="5:9" x14ac:dyDescent="0.3">
      <c r="E676" s="109" t="str">
        <f>INDEX('General Inputs'!$E$270:$E$518,MATCH(Oil_Data!F676,'General Inputs'!$F$270:$F$518,0))</f>
        <v>Peru</v>
      </c>
      <c r="F676" s="130" t="s">
        <v>175</v>
      </c>
      <c r="G676" s="107" t="s">
        <v>194</v>
      </c>
      <c r="H676" s="107"/>
      <c r="I676" s="21">
        <v>53</v>
      </c>
    </row>
    <row r="677" spans="5:9" x14ac:dyDescent="0.3">
      <c r="E677" s="109" t="str">
        <f>INDEX('General Inputs'!$E$270:$E$518,MATCH(Oil_Data!F677,'General Inputs'!$F$270:$F$518,0))</f>
        <v>Qatar</v>
      </c>
      <c r="F677" s="130" t="s">
        <v>176</v>
      </c>
      <c r="G677" s="107" t="s">
        <v>194</v>
      </c>
      <c r="H677" s="107"/>
      <c r="I677" s="21">
        <v>595</v>
      </c>
    </row>
    <row r="678" spans="5:9" x14ac:dyDescent="0.3">
      <c r="E678" s="109" t="str">
        <f>INDEX('General Inputs'!$E$270:$E$518,MATCH(Oil_Data!F678,'General Inputs'!$F$270:$F$518,0))</f>
        <v>Romania</v>
      </c>
      <c r="F678" s="130" t="s">
        <v>177</v>
      </c>
      <c r="G678" s="107" t="s">
        <v>194</v>
      </c>
      <c r="H678" s="107"/>
      <c r="I678" s="21">
        <v>70</v>
      </c>
    </row>
    <row r="679" spans="5:9" x14ac:dyDescent="0.3">
      <c r="E679" s="109" t="str">
        <f>INDEX('General Inputs'!$E$270:$E$518,MATCH(Oil_Data!F679,'General Inputs'!$F$270:$F$518,0))</f>
        <v>Russian Federation</v>
      </c>
      <c r="F679" s="130" t="s">
        <v>178</v>
      </c>
      <c r="G679" s="107" t="s">
        <v>194</v>
      </c>
      <c r="H679" s="107"/>
      <c r="I679" s="21">
        <v>10625</v>
      </c>
    </row>
    <row r="680" spans="5:9" x14ac:dyDescent="0.3">
      <c r="E680" s="109" t="str">
        <f>INDEX('General Inputs'!$E$270:$E$518,MATCH(Oil_Data!F680,'General Inputs'!$F$270:$F$518,0))</f>
        <v>Saudi Arabia</v>
      </c>
      <c r="F680" s="130" t="s">
        <v>179</v>
      </c>
      <c r="G680" s="107" t="s">
        <v>194</v>
      </c>
      <c r="H680" s="107"/>
      <c r="I680" s="21">
        <v>9808</v>
      </c>
    </row>
    <row r="681" spans="5:9" x14ac:dyDescent="0.3">
      <c r="E681" s="109" t="str">
        <f>INDEX('General Inputs'!$E$270:$E$518,MATCH(Oil_Data!F681,'General Inputs'!$F$270:$F$518,0))</f>
        <v>Sudan</v>
      </c>
      <c r="F681" s="130" t="s">
        <v>180</v>
      </c>
      <c r="G681" s="107" t="s">
        <v>194</v>
      </c>
      <c r="H681" s="107"/>
      <c r="I681" s="21">
        <v>243</v>
      </c>
    </row>
    <row r="682" spans="5:9" x14ac:dyDescent="0.3">
      <c r="E682" s="109" t="str">
        <f>INDEX('General Inputs'!$E$270:$E$518,MATCH(Oil_Data!F682,'General Inputs'!$F$270:$F$518,0))</f>
        <v>Syria</v>
      </c>
      <c r="F682" s="130" t="s">
        <v>182</v>
      </c>
      <c r="G682" s="107" t="s">
        <v>194</v>
      </c>
      <c r="H682" s="107"/>
      <c r="I682" s="21">
        <v>16</v>
      </c>
    </row>
    <row r="683" spans="5:9" x14ac:dyDescent="0.3">
      <c r="E683" s="109" t="str">
        <f>INDEX('General Inputs'!$E$270:$E$518,MATCH(Oil_Data!F683,'General Inputs'!$F$270:$F$518,0))</f>
        <v>Turkmenistan</v>
      </c>
      <c r="F683" s="130" t="s">
        <v>185</v>
      </c>
      <c r="G683" s="107" t="s">
        <v>194</v>
      </c>
      <c r="H683" s="107"/>
      <c r="I683" s="21">
        <v>163</v>
      </c>
    </row>
    <row r="684" spans="5:9" x14ac:dyDescent="0.3">
      <c r="E684" s="109" t="str">
        <f>INDEX('General Inputs'!$E$270:$E$518,MATCH(Oil_Data!F684,'General Inputs'!$F$270:$F$518,0))</f>
        <v>Tonga</v>
      </c>
      <c r="F684" s="130" t="s">
        <v>187</v>
      </c>
      <c r="G684" s="107" t="s">
        <v>194</v>
      </c>
      <c r="H684" s="107"/>
      <c r="I684" s="21">
        <v>59</v>
      </c>
    </row>
    <row r="685" spans="5:9" x14ac:dyDescent="0.3">
      <c r="E685" s="109" t="str">
        <f>INDEX('General Inputs'!$E$270:$E$518,MATCH(Oil_Data!F685,'General Inputs'!$F$270:$F$518,0))</f>
        <v>Turkey</v>
      </c>
      <c r="F685" s="130" t="s">
        <v>628</v>
      </c>
      <c r="G685" s="107" t="s">
        <v>194</v>
      </c>
      <c r="H685" s="107"/>
      <c r="I685" s="21">
        <v>58</v>
      </c>
    </row>
    <row r="686" spans="5:9" x14ac:dyDescent="0.3">
      <c r="E686" s="109" t="str">
        <f>INDEX('General Inputs'!$E$270:$E$518,MATCH(Oil_Data!F686,'General Inputs'!$F$270:$F$518,0))</f>
        <v>Ukraine</v>
      </c>
      <c r="F686" s="130" t="s">
        <v>632</v>
      </c>
      <c r="G686" s="107" t="s">
        <v>194</v>
      </c>
      <c r="H686" s="107"/>
      <c r="I686" s="21">
        <v>34</v>
      </c>
    </row>
    <row r="687" spans="5:9" x14ac:dyDescent="0.3">
      <c r="E687" s="109" t="str">
        <f>INDEX('General Inputs'!$E$270:$E$518,MATCH(Oil_Data!F687,'General Inputs'!$F$270:$F$518,0))</f>
        <v>United States</v>
      </c>
      <c r="F687" s="130" t="s">
        <v>188</v>
      </c>
      <c r="G687" s="107" t="s">
        <v>194</v>
      </c>
      <c r="H687" s="107"/>
      <c r="I687" s="21">
        <v>12232</v>
      </c>
    </row>
    <row r="688" spans="5:9" x14ac:dyDescent="0.3">
      <c r="E688" s="109" t="str">
        <f>INDEX('General Inputs'!$E$270:$E$518,MATCH(Oil_Data!F688,'General Inputs'!$F$270:$F$518,0))</f>
        <v>Venezuela</v>
      </c>
      <c r="F688" s="130" t="s">
        <v>190</v>
      </c>
      <c r="G688" s="107" t="s">
        <v>194</v>
      </c>
      <c r="H688" s="107"/>
      <c r="I688" s="21">
        <v>1013</v>
      </c>
    </row>
    <row r="689" spans="1:9" x14ac:dyDescent="0.3">
      <c r="E689" s="109" t="str">
        <f>INDEX('General Inputs'!$E$270:$E$518,MATCH(Oil_Data!F689,'General Inputs'!$F$270:$F$518,0))</f>
        <v>Yemen</v>
      </c>
      <c r="F689" s="130" t="s">
        <v>192</v>
      </c>
      <c r="G689" s="107" t="s">
        <v>194</v>
      </c>
      <c r="H689" s="107"/>
      <c r="I689" s="21">
        <v>37</v>
      </c>
    </row>
    <row r="691" spans="1:9" s="31" customFormat="1" ht="12.9" customHeight="1" x14ac:dyDescent="0.3">
      <c r="A691" s="30"/>
      <c r="B691" s="87"/>
      <c r="C691" s="96"/>
      <c r="E691" s="144" t="str">
        <f xml:space="preserve"> 'General Inputs'!E$64</f>
        <v>e3bblsday -&gt; e6bbls</v>
      </c>
      <c r="F691" s="145">
        <f xml:space="preserve"> 'General Inputs'!F$64</f>
        <v>2.7397260000000001</v>
      </c>
      <c r="G691" s="144">
        <f xml:space="preserve"> 'General Inputs'!F$64</f>
        <v>2.7397260000000001</v>
      </c>
      <c r="H691" s="144"/>
    </row>
    <row r="692" spans="1:9" s="31" customFormat="1" ht="12.9" customHeight="1" x14ac:dyDescent="0.3">
      <c r="A692" s="30"/>
      <c r="B692" s="87"/>
      <c r="C692" s="96"/>
    </row>
    <row r="693" spans="1:9" x14ac:dyDescent="0.3">
      <c r="E693" s="146" t="str">
        <f>INDEX('General Inputs'!$E$270:$E$518,MATCH(Oil_Data!F693,'General Inputs'!$F$270:$F$518,0))</f>
        <v>United Arab Emirates</v>
      </c>
      <c r="F693" s="150" t="s">
        <v>145</v>
      </c>
      <c r="G693" s="110" t="s">
        <v>646</v>
      </c>
      <c r="H693" s="110">
        <v>3</v>
      </c>
      <c r="I693" s="21">
        <f>(1/$F$691)*I639</f>
        <v>1116.1700111617001</v>
      </c>
    </row>
    <row r="694" spans="1:9" x14ac:dyDescent="0.3">
      <c r="E694" s="146" t="str">
        <f>INDEX('General Inputs'!$E$270:$E$518,MATCH(Oil_Data!F694,'General Inputs'!$F$270:$F$518,0))</f>
        <v>Angola</v>
      </c>
      <c r="F694" s="150" t="s">
        <v>146</v>
      </c>
      <c r="G694" s="110" t="s">
        <v>646</v>
      </c>
      <c r="H694" s="110">
        <v>3</v>
      </c>
      <c r="I694" s="21">
        <f t="shared" ref="I694:I743" si="18">(1/$F$691)*I640</f>
        <v>501.14500501145</v>
      </c>
    </row>
    <row r="695" spans="1:9" x14ac:dyDescent="0.3">
      <c r="E695" s="146" t="str">
        <f>INDEX('General Inputs'!$E$270:$E$518,MATCH(Oil_Data!F695,'General Inputs'!$F$270:$F$518,0))</f>
        <v>Argentina</v>
      </c>
      <c r="F695" s="150" t="s">
        <v>147</v>
      </c>
      <c r="G695" s="110" t="s">
        <v>646</v>
      </c>
      <c r="H695" s="110">
        <v>3</v>
      </c>
      <c r="I695" s="21">
        <f t="shared" si="18"/>
        <v>185.78500185785001</v>
      </c>
    </row>
    <row r="696" spans="1:9" x14ac:dyDescent="0.3">
      <c r="E696" s="146" t="str">
        <f>INDEX('General Inputs'!$E$270:$E$518,MATCH(Oil_Data!F696,'General Inputs'!$F$270:$F$518,0))</f>
        <v>Australia</v>
      </c>
      <c r="F696" s="150" t="s">
        <v>148</v>
      </c>
      <c r="G696" s="110" t="s">
        <v>646</v>
      </c>
      <c r="H696" s="110">
        <v>3</v>
      </c>
      <c r="I696" s="21">
        <f t="shared" si="18"/>
        <v>131.76500131765002</v>
      </c>
    </row>
    <row r="697" spans="1:9" x14ac:dyDescent="0.3">
      <c r="E697" s="146" t="str">
        <f>INDEX('General Inputs'!$E$270:$E$518,MATCH(Oil_Data!F697,'General Inputs'!$F$270:$F$518,0))</f>
        <v>Azerbaijan</v>
      </c>
      <c r="F697" s="150" t="s">
        <v>149</v>
      </c>
      <c r="G697" s="110" t="s">
        <v>646</v>
      </c>
      <c r="H697" s="110">
        <v>3</v>
      </c>
      <c r="I697" s="21">
        <f t="shared" si="18"/>
        <v>247.47000247470001</v>
      </c>
    </row>
    <row r="698" spans="1:9" x14ac:dyDescent="0.3">
      <c r="E698" s="146" t="str">
        <f>INDEX('General Inputs'!$E$270:$E$518,MATCH(Oil_Data!F698,'General Inputs'!$F$270:$F$518,0))</f>
        <v>Bahrain</v>
      </c>
      <c r="F698" s="150" t="s">
        <v>455</v>
      </c>
      <c r="G698" s="110" t="s">
        <v>646</v>
      </c>
      <c r="H698" s="110">
        <v>3</v>
      </c>
      <c r="I698" s="21">
        <f t="shared" si="18"/>
        <v>70.810000708100006</v>
      </c>
    </row>
    <row r="699" spans="1:9" x14ac:dyDescent="0.3">
      <c r="E699" s="146" t="str">
        <f>INDEX('General Inputs'!$E$270:$E$518,MATCH(Oil_Data!F699,'General Inputs'!$F$270:$F$518,0))</f>
        <v>Brunei</v>
      </c>
      <c r="F699" s="150" t="s">
        <v>150</v>
      </c>
      <c r="G699" s="110" t="s">
        <v>646</v>
      </c>
      <c r="H699" s="110">
        <v>3</v>
      </c>
      <c r="I699" s="21">
        <f t="shared" si="18"/>
        <v>40.150000401500002</v>
      </c>
    </row>
    <row r="700" spans="1:9" x14ac:dyDescent="0.3">
      <c r="E700" s="146" t="str">
        <f>INDEX('General Inputs'!$E$270:$E$518,MATCH(Oil_Data!F700,'General Inputs'!$F$270:$F$518,0))</f>
        <v>Brazil</v>
      </c>
      <c r="F700" s="150" t="s">
        <v>151</v>
      </c>
      <c r="G700" s="110" t="s">
        <v>646</v>
      </c>
      <c r="H700" s="110">
        <v>3</v>
      </c>
      <c r="I700" s="21">
        <f t="shared" si="18"/>
        <v>1017.6200101762</v>
      </c>
    </row>
    <row r="701" spans="1:9" x14ac:dyDescent="0.3">
      <c r="E701" s="146" t="str">
        <f>INDEX('General Inputs'!$E$270:$E$518,MATCH(Oil_Data!F701,'General Inputs'!$F$270:$F$518,0))</f>
        <v>Canada</v>
      </c>
      <c r="F701" s="150" t="s">
        <v>152</v>
      </c>
      <c r="G701" s="110" t="s">
        <v>646</v>
      </c>
      <c r="H701" s="110">
        <v>3</v>
      </c>
      <c r="I701" s="21">
        <f t="shared" si="18"/>
        <v>475.23000475230003</v>
      </c>
    </row>
    <row r="702" spans="1:9" x14ac:dyDescent="0.3">
      <c r="E702" s="146" t="str">
        <f>INDEX('General Inputs'!$E$270:$E$518,MATCH(Oil_Data!F702,'General Inputs'!$F$270:$F$518,0))</f>
        <v>Congo Brazzaville</v>
      </c>
      <c r="F702" s="150" t="s">
        <v>153</v>
      </c>
      <c r="G702" s="110" t="s">
        <v>646</v>
      </c>
      <c r="H702" s="110">
        <v>3</v>
      </c>
      <c r="I702" s="21">
        <f t="shared" si="18"/>
        <v>120.08500120085</v>
      </c>
    </row>
    <row r="703" spans="1:9" x14ac:dyDescent="0.3">
      <c r="E703" s="146" t="str">
        <f>INDEX('General Inputs'!$E$270:$E$518,MATCH(Oil_Data!F703,'General Inputs'!$F$270:$F$518,0))</f>
        <v>Chile</v>
      </c>
      <c r="F703" s="150" t="s">
        <v>478</v>
      </c>
      <c r="G703" s="110" t="s">
        <v>646</v>
      </c>
      <c r="H703" s="110">
        <v>3</v>
      </c>
      <c r="I703" s="21">
        <f t="shared" si="18"/>
        <v>1.09500001095</v>
      </c>
    </row>
    <row r="704" spans="1:9" x14ac:dyDescent="0.3">
      <c r="E704" s="146" t="str">
        <f>INDEX('General Inputs'!$E$270:$E$518,MATCH(Oil_Data!F704,'General Inputs'!$F$270:$F$518,0))</f>
        <v>China</v>
      </c>
      <c r="F704" s="150" t="s">
        <v>154</v>
      </c>
      <c r="G704" s="110" t="s">
        <v>646</v>
      </c>
      <c r="H704" s="110">
        <v>3</v>
      </c>
      <c r="I704" s="21">
        <f t="shared" si="18"/>
        <v>1396.12501396125</v>
      </c>
    </row>
    <row r="705" spans="5:9" x14ac:dyDescent="0.3">
      <c r="E705" s="146" t="str">
        <f>INDEX('General Inputs'!$E$270:$E$518,MATCH(Oil_Data!F705,'General Inputs'!$F$270:$F$518,0))</f>
        <v>Colombia</v>
      </c>
      <c r="F705" s="150" t="s">
        <v>155</v>
      </c>
      <c r="G705" s="110" t="s">
        <v>646</v>
      </c>
      <c r="H705" s="110">
        <v>3</v>
      </c>
      <c r="I705" s="21">
        <f t="shared" si="18"/>
        <v>323.39000323390002</v>
      </c>
    </row>
    <row r="706" spans="5:9" x14ac:dyDescent="0.3">
      <c r="E706" s="146" t="str">
        <f>INDEX('General Inputs'!$E$270:$E$518,MATCH(Oil_Data!F706,'General Inputs'!$F$270:$F$518,0))</f>
        <v>Germany</v>
      </c>
      <c r="F706" s="150" t="s">
        <v>509</v>
      </c>
      <c r="G706" s="110" t="s">
        <v>646</v>
      </c>
      <c r="H706" s="110">
        <v>3</v>
      </c>
      <c r="I706" s="21">
        <f t="shared" si="18"/>
        <v>13.8700001387</v>
      </c>
    </row>
    <row r="707" spans="5:9" x14ac:dyDescent="0.3">
      <c r="E707" s="146" t="str">
        <f>INDEX('General Inputs'!$E$270:$E$518,MATCH(Oil_Data!F707,'General Inputs'!$F$270:$F$518,0))</f>
        <v>Denmark</v>
      </c>
      <c r="F707" s="150" t="s">
        <v>156</v>
      </c>
      <c r="G707" s="110" t="s">
        <v>646</v>
      </c>
      <c r="H707" s="110">
        <v>3</v>
      </c>
      <c r="I707" s="21">
        <f t="shared" si="18"/>
        <v>37.230000372300005</v>
      </c>
    </row>
    <row r="708" spans="5:9" x14ac:dyDescent="0.3">
      <c r="E708" s="146" t="str">
        <f>INDEX('General Inputs'!$E$270:$E$518,MATCH(Oil_Data!F708,'General Inputs'!$F$270:$F$518,0))</f>
        <v>Algeria</v>
      </c>
      <c r="F708" s="150" t="s">
        <v>157</v>
      </c>
      <c r="G708" s="110" t="s">
        <v>646</v>
      </c>
      <c r="H708" s="110">
        <v>3</v>
      </c>
      <c r="I708" s="21">
        <f t="shared" si="18"/>
        <v>373.39500373395003</v>
      </c>
    </row>
    <row r="709" spans="5:9" x14ac:dyDescent="0.3">
      <c r="E709" s="146" t="str">
        <f>INDEX('General Inputs'!$E$270:$E$518,MATCH(Oil_Data!F709,'General Inputs'!$F$270:$F$518,0))</f>
        <v>Ecuador</v>
      </c>
      <c r="F709" s="150" t="s">
        <v>158</v>
      </c>
      <c r="G709" s="110" t="s">
        <v>646</v>
      </c>
      <c r="H709" s="110">
        <v>3</v>
      </c>
      <c r="I709" s="21">
        <f t="shared" si="18"/>
        <v>193.81500193815</v>
      </c>
    </row>
    <row r="710" spans="5:9" x14ac:dyDescent="0.3">
      <c r="E710" s="146" t="str">
        <f>INDEX('General Inputs'!$E$270:$E$518,MATCH(Oil_Data!F710,'General Inputs'!$F$270:$F$518,0))</f>
        <v>Egypt</v>
      </c>
      <c r="F710" s="150" t="s">
        <v>159</v>
      </c>
      <c r="G710" s="110" t="s">
        <v>646</v>
      </c>
      <c r="H710" s="110">
        <v>3</v>
      </c>
      <c r="I710" s="21">
        <f t="shared" si="18"/>
        <v>186.51500186515</v>
      </c>
    </row>
    <row r="711" spans="5:9" x14ac:dyDescent="0.3">
      <c r="E711" s="146" t="str">
        <f>INDEX('General Inputs'!$E$270:$E$518,MATCH(Oil_Data!F711,'General Inputs'!$F$270:$F$518,0))</f>
        <v>France</v>
      </c>
      <c r="F711" s="150" t="s">
        <v>503</v>
      </c>
      <c r="G711" s="110" t="s">
        <v>646</v>
      </c>
      <c r="H711" s="110">
        <v>3</v>
      </c>
      <c r="I711" s="21">
        <f t="shared" si="18"/>
        <v>5.1100000511000001</v>
      </c>
    </row>
    <row r="712" spans="5:9" x14ac:dyDescent="0.3">
      <c r="E712" s="146" t="str">
        <f>INDEX('General Inputs'!$E$270:$E$518,MATCH(Oil_Data!F712,'General Inputs'!$F$270:$F$518,0))</f>
        <v>Gabon</v>
      </c>
      <c r="F712" s="150" t="s">
        <v>160</v>
      </c>
      <c r="G712" s="110" t="s">
        <v>646</v>
      </c>
      <c r="H712" s="110">
        <v>3</v>
      </c>
      <c r="I712" s="21">
        <f t="shared" si="18"/>
        <v>79.570000795699997</v>
      </c>
    </row>
    <row r="713" spans="5:9" x14ac:dyDescent="0.3">
      <c r="E713" s="146" t="str">
        <f>INDEX('General Inputs'!$E$270:$E$518,MATCH(Oil_Data!F713,'General Inputs'!$F$270:$F$518,0))</f>
        <v>United Kingdom</v>
      </c>
      <c r="F713" s="150" t="s">
        <v>161</v>
      </c>
      <c r="G713" s="110" t="s">
        <v>646</v>
      </c>
      <c r="H713" s="110">
        <v>3</v>
      </c>
      <c r="I713" s="21">
        <f t="shared" si="18"/>
        <v>367.55500367555004</v>
      </c>
    </row>
    <row r="714" spans="5:9" x14ac:dyDescent="0.3">
      <c r="E714" s="146" t="str">
        <f>INDEX('General Inputs'!$E$270:$E$518,MATCH(Oil_Data!F714,'General Inputs'!$F$270:$F$518,0))</f>
        <v>Equatorial Guinea</v>
      </c>
      <c r="F714" s="150" t="s">
        <v>162</v>
      </c>
      <c r="G714" s="110" t="s">
        <v>646</v>
      </c>
      <c r="H714" s="110">
        <v>3</v>
      </c>
      <c r="I714" s="21">
        <f t="shared" si="18"/>
        <v>40.150000401500002</v>
      </c>
    </row>
    <row r="715" spans="5:9" x14ac:dyDescent="0.3">
      <c r="E715" s="146" t="str">
        <f>INDEX('General Inputs'!$E$270:$E$518,MATCH(Oil_Data!F715,'General Inputs'!$F$270:$F$518,0))</f>
        <v>Indonesia</v>
      </c>
      <c r="F715" s="150" t="s">
        <v>163</v>
      </c>
      <c r="G715" s="110" t="s">
        <v>646</v>
      </c>
      <c r="H715" s="110">
        <v>3</v>
      </c>
      <c r="I715" s="21">
        <f t="shared" si="18"/>
        <v>241.26500241265001</v>
      </c>
    </row>
    <row r="716" spans="5:9" x14ac:dyDescent="0.3">
      <c r="E716" s="146" t="str">
        <f>INDEX('General Inputs'!$E$270:$E$518,MATCH(Oil_Data!F716,'General Inputs'!$F$270:$F$518,0))</f>
        <v>India</v>
      </c>
      <c r="F716" s="150" t="s">
        <v>164</v>
      </c>
      <c r="G716" s="110" t="s">
        <v>646</v>
      </c>
      <c r="H716" s="110">
        <v>3</v>
      </c>
      <c r="I716" s="21">
        <f t="shared" si="18"/>
        <v>239.07500239075</v>
      </c>
    </row>
    <row r="717" spans="5:9" x14ac:dyDescent="0.3">
      <c r="E717" s="146" t="str">
        <f>INDEX('General Inputs'!$E$270:$E$518,MATCH(Oil_Data!F717,'General Inputs'!$F$270:$F$518,0))</f>
        <v>Iraq</v>
      </c>
      <c r="F717" s="150" t="s">
        <v>165</v>
      </c>
      <c r="G717" s="110" t="s">
        <v>646</v>
      </c>
      <c r="H717" s="110">
        <v>3</v>
      </c>
      <c r="I717" s="21">
        <f t="shared" si="18"/>
        <v>1670.2400167024</v>
      </c>
    </row>
    <row r="718" spans="5:9" x14ac:dyDescent="0.3">
      <c r="E718" s="146" t="str">
        <f>INDEX('General Inputs'!$E$270:$E$518,MATCH(Oil_Data!F718,'General Inputs'!$F$270:$F$518,0))</f>
        <v>Iran</v>
      </c>
      <c r="F718" s="150" t="s">
        <v>166</v>
      </c>
      <c r="G718" s="110" t="s">
        <v>646</v>
      </c>
      <c r="H718" s="110">
        <v>3</v>
      </c>
      <c r="I718" s="21">
        <f t="shared" si="18"/>
        <v>859.94000859940002</v>
      </c>
    </row>
    <row r="719" spans="5:9" x14ac:dyDescent="0.3">
      <c r="E719" s="146" t="str">
        <f>INDEX('General Inputs'!$E$270:$E$518,MATCH(Oil_Data!F719,'General Inputs'!$F$270:$F$518,0))</f>
        <v>Italy</v>
      </c>
      <c r="F719" s="150" t="s">
        <v>167</v>
      </c>
      <c r="G719" s="110" t="s">
        <v>646</v>
      </c>
      <c r="H719" s="110">
        <v>3</v>
      </c>
      <c r="I719" s="21">
        <f t="shared" si="18"/>
        <v>28.470000284700003</v>
      </c>
    </row>
    <row r="720" spans="5:9" x14ac:dyDescent="0.3">
      <c r="E720" s="146" t="str">
        <f>INDEX('General Inputs'!$E$270:$E$518,MATCH(Oil_Data!F720,'General Inputs'!$F$270:$F$518,0))</f>
        <v>Kuwait</v>
      </c>
      <c r="F720" s="150" t="s">
        <v>168</v>
      </c>
      <c r="G720" s="110" t="s">
        <v>646</v>
      </c>
      <c r="H720" s="110">
        <v>3</v>
      </c>
      <c r="I720" s="21">
        <f t="shared" si="18"/>
        <v>977.47000977470009</v>
      </c>
    </row>
    <row r="721" spans="5:9" x14ac:dyDescent="0.3">
      <c r="E721" s="146" t="str">
        <f>INDEX('General Inputs'!$E$270:$E$518,MATCH(Oil_Data!F721,'General Inputs'!$F$270:$F$518,0))</f>
        <v>Kazakhstan</v>
      </c>
      <c r="F721" s="150" t="s">
        <v>169</v>
      </c>
      <c r="G721" s="110" t="s">
        <v>646</v>
      </c>
      <c r="H721" s="110">
        <v>3</v>
      </c>
      <c r="I721" s="21">
        <f t="shared" si="18"/>
        <v>565.75000565749997</v>
      </c>
    </row>
    <row r="722" spans="5:9" x14ac:dyDescent="0.3">
      <c r="E722" s="146" t="str">
        <f>INDEX('General Inputs'!$E$270:$E$518,MATCH(Oil_Data!F722,'General Inputs'!$F$270:$F$518,0))</f>
        <v>Libya</v>
      </c>
      <c r="F722" s="150" t="s">
        <v>170</v>
      </c>
      <c r="G722" s="110" t="s">
        <v>646</v>
      </c>
      <c r="H722" s="110">
        <v>3</v>
      </c>
      <c r="I722" s="21">
        <f t="shared" si="18"/>
        <v>400.40500400405</v>
      </c>
    </row>
    <row r="723" spans="5:9" x14ac:dyDescent="0.3">
      <c r="E723" s="146" t="str">
        <f>INDEX('General Inputs'!$E$270:$E$518,MATCH(Oil_Data!F723,'General Inputs'!$F$270:$F$518,0))</f>
        <v>Mexico</v>
      </c>
      <c r="F723" s="150" t="s">
        <v>171</v>
      </c>
      <c r="G723" s="110" t="s">
        <v>646</v>
      </c>
      <c r="H723" s="110">
        <v>3</v>
      </c>
      <c r="I723" s="21">
        <f t="shared" si="18"/>
        <v>612.47000612470003</v>
      </c>
    </row>
    <row r="724" spans="5:9" x14ac:dyDescent="0.3">
      <c r="E724" s="146" t="str">
        <f>INDEX('General Inputs'!$E$270:$E$518,MATCH(Oil_Data!F724,'General Inputs'!$F$270:$F$518,0))</f>
        <v>Malaysia</v>
      </c>
      <c r="F724" s="150" t="s">
        <v>172</v>
      </c>
      <c r="G724" s="110" t="s">
        <v>646</v>
      </c>
      <c r="H724" s="110">
        <v>3</v>
      </c>
      <c r="I724" s="21">
        <f t="shared" si="18"/>
        <v>222.28500222285001</v>
      </c>
    </row>
    <row r="725" spans="5:9" x14ac:dyDescent="0.3">
      <c r="E725" s="146" t="str">
        <f>INDEX('General Inputs'!$E$270:$E$518,MATCH(Oil_Data!F725,'General Inputs'!$F$270:$F$518,0))</f>
        <v>Nigeria</v>
      </c>
      <c r="F725" s="150" t="s">
        <v>173</v>
      </c>
      <c r="G725" s="110" t="s">
        <v>646</v>
      </c>
      <c r="H725" s="110">
        <v>3</v>
      </c>
      <c r="I725" s="21">
        <f t="shared" si="18"/>
        <v>634.00500634005004</v>
      </c>
    </row>
    <row r="726" spans="5:9" x14ac:dyDescent="0.3">
      <c r="E726" s="146" t="str">
        <f>INDEX('General Inputs'!$E$270:$E$518,MATCH(Oil_Data!F726,'General Inputs'!$F$270:$F$518,0))</f>
        <v>Netherlands</v>
      </c>
      <c r="F726" s="150" t="s">
        <v>571</v>
      </c>
      <c r="G726" s="110" t="s">
        <v>646</v>
      </c>
      <c r="H726" s="110">
        <v>3</v>
      </c>
      <c r="I726" s="21">
        <f t="shared" si="18"/>
        <v>5.4750000547500006</v>
      </c>
    </row>
    <row r="727" spans="5:9" x14ac:dyDescent="0.3">
      <c r="E727" s="146" t="str">
        <f>INDEX('General Inputs'!$E$270:$E$518,MATCH(Oil_Data!F727,'General Inputs'!$F$270:$F$518,0))</f>
        <v>Norway</v>
      </c>
      <c r="F727" s="150" t="s">
        <v>90</v>
      </c>
      <c r="G727" s="110" t="s">
        <v>646</v>
      </c>
      <c r="H727" s="110">
        <v>3</v>
      </c>
      <c r="I727" s="21">
        <f t="shared" si="18"/>
        <v>513.92000513920004</v>
      </c>
    </row>
    <row r="728" spans="5:9" x14ac:dyDescent="0.3">
      <c r="E728" s="146" t="str">
        <f>INDEX('General Inputs'!$E$270:$E$518,MATCH(Oil_Data!F728,'General Inputs'!$F$270:$F$518,0))</f>
        <v>New Zealand</v>
      </c>
      <c r="F728" s="150" t="s">
        <v>573</v>
      </c>
      <c r="G728" s="110" t="s">
        <v>646</v>
      </c>
      <c r="H728" s="110">
        <v>3</v>
      </c>
      <c r="I728" s="21">
        <f t="shared" si="18"/>
        <v>8.7600000875999999</v>
      </c>
    </row>
    <row r="729" spans="5:9" x14ac:dyDescent="0.3">
      <c r="E729" s="146" t="str">
        <f>INDEX('General Inputs'!$E$270:$E$518,MATCH(Oil_Data!F729,'General Inputs'!$F$270:$F$518,0))</f>
        <v>Oman</v>
      </c>
      <c r="F729" s="150" t="s">
        <v>174</v>
      </c>
      <c r="G729" s="110" t="s">
        <v>646</v>
      </c>
      <c r="H729" s="110">
        <v>3</v>
      </c>
      <c r="I729" s="21">
        <f t="shared" si="18"/>
        <v>306.96500306965004</v>
      </c>
    </row>
    <row r="730" spans="5:9" x14ac:dyDescent="0.3">
      <c r="E730" s="146" t="str">
        <f>INDEX('General Inputs'!$E$270:$E$518,MATCH(Oil_Data!F730,'General Inputs'!$F$270:$F$518,0))</f>
        <v>Peru</v>
      </c>
      <c r="F730" s="150" t="s">
        <v>175</v>
      </c>
      <c r="G730" s="110" t="s">
        <v>646</v>
      </c>
      <c r="H730" s="110">
        <v>3</v>
      </c>
      <c r="I730" s="21">
        <f t="shared" si="18"/>
        <v>19.345000193450002</v>
      </c>
    </row>
    <row r="731" spans="5:9" x14ac:dyDescent="0.3">
      <c r="E731" s="146" t="str">
        <f>INDEX('General Inputs'!$E$270:$E$518,MATCH(Oil_Data!F731,'General Inputs'!$F$270:$F$518,0))</f>
        <v>Qatar</v>
      </c>
      <c r="F731" s="150" t="s">
        <v>176</v>
      </c>
      <c r="G731" s="110" t="s">
        <v>646</v>
      </c>
      <c r="H731" s="110">
        <v>3</v>
      </c>
      <c r="I731" s="21">
        <f t="shared" si="18"/>
        <v>217.17500217175001</v>
      </c>
    </row>
    <row r="732" spans="5:9" x14ac:dyDescent="0.3">
      <c r="E732" s="146" t="str">
        <f>INDEX('General Inputs'!$E$270:$E$518,MATCH(Oil_Data!F732,'General Inputs'!$F$270:$F$518,0))</f>
        <v>Romania</v>
      </c>
      <c r="F732" s="150" t="s">
        <v>177</v>
      </c>
      <c r="G732" s="110" t="s">
        <v>646</v>
      </c>
      <c r="H732" s="110">
        <v>3</v>
      </c>
      <c r="I732" s="21">
        <f t="shared" si="18"/>
        <v>25.550000255500002</v>
      </c>
    </row>
    <row r="733" spans="5:9" x14ac:dyDescent="0.3">
      <c r="E733" s="146" t="str">
        <f>INDEX('General Inputs'!$E$270:$E$518,MATCH(Oil_Data!F733,'General Inputs'!$F$270:$F$518,0))</f>
        <v>Russian Federation</v>
      </c>
      <c r="F733" s="150" t="s">
        <v>178</v>
      </c>
      <c r="G733" s="110" t="s">
        <v>646</v>
      </c>
      <c r="H733" s="110">
        <v>3</v>
      </c>
      <c r="I733" s="21">
        <f t="shared" si="18"/>
        <v>3878.1250387812502</v>
      </c>
    </row>
    <row r="734" spans="5:9" x14ac:dyDescent="0.3">
      <c r="E734" s="146" t="str">
        <f>INDEX('General Inputs'!$E$270:$E$518,MATCH(Oil_Data!F734,'General Inputs'!$F$270:$F$518,0))</f>
        <v>Saudi Arabia</v>
      </c>
      <c r="F734" s="150" t="s">
        <v>179</v>
      </c>
      <c r="G734" s="110" t="s">
        <v>646</v>
      </c>
      <c r="H734" s="110">
        <v>3</v>
      </c>
      <c r="I734" s="21">
        <f t="shared" si="18"/>
        <v>3579.9200357992004</v>
      </c>
    </row>
    <row r="735" spans="5:9" x14ac:dyDescent="0.3">
      <c r="E735" s="146" t="str">
        <f>INDEX('General Inputs'!$E$270:$E$518,MATCH(Oil_Data!F735,'General Inputs'!$F$270:$F$518,0))</f>
        <v>Sudan</v>
      </c>
      <c r="F735" s="150" t="s">
        <v>180</v>
      </c>
      <c r="G735" s="110" t="s">
        <v>646</v>
      </c>
      <c r="H735" s="110">
        <v>3</v>
      </c>
      <c r="I735" s="21">
        <f t="shared" si="18"/>
        <v>88.695000886949998</v>
      </c>
    </row>
    <row r="736" spans="5:9" x14ac:dyDescent="0.3">
      <c r="E736" s="146" t="str">
        <f>INDEX('General Inputs'!$E$270:$E$518,MATCH(Oil_Data!F736,'General Inputs'!$F$270:$F$518,0))</f>
        <v>Syria</v>
      </c>
      <c r="F736" s="150" t="s">
        <v>182</v>
      </c>
      <c r="G736" s="110" t="s">
        <v>646</v>
      </c>
      <c r="H736" s="110">
        <v>3</v>
      </c>
      <c r="I736" s="21">
        <f t="shared" si="18"/>
        <v>5.8400000584000002</v>
      </c>
    </row>
    <row r="737" spans="5:9" x14ac:dyDescent="0.3">
      <c r="E737" s="146" t="str">
        <f>INDEX('General Inputs'!$E$270:$E$518,MATCH(Oil_Data!F737,'General Inputs'!$F$270:$F$518,0))</f>
        <v>Turkmenistan</v>
      </c>
      <c r="F737" s="150" t="s">
        <v>185</v>
      </c>
      <c r="G737" s="110" t="s">
        <v>646</v>
      </c>
      <c r="H737" s="110">
        <v>3</v>
      </c>
      <c r="I737" s="21">
        <f t="shared" si="18"/>
        <v>59.49500059495</v>
      </c>
    </row>
    <row r="738" spans="5:9" x14ac:dyDescent="0.3">
      <c r="E738" s="146" t="str">
        <f>INDEX('General Inputs'!$E$270:$E$518,MATCH(Oil_Data!F738,'General Inputs'!$F$270:$F$518,0))</f>
        <v>Tonga</v>
      </c>
      <c r="F738" s="150" t="s">
        <v>187</v>
      </c>
      <c r="G738" s="110" t="s">
        <v>646</v>
      </c>
      <c r="H738" s="110">
        <v>3</v>
      </c>
      <c r="I738" s="21">
        <f t="shared" si="18"/>
        <v>21.535000215349999</v>
      </c>
    </row>
    <row r="739" spans="5:9" x14ac:dyDescent="0.3">
      <c r="E739" s="146" t="str">
        <f>INDEX('General Inputs'!$E$270:$E$518,MATCH(Oil_Data!F739,'General Inputs'!$F$270:$F$518,0))</f>
        <v>Turkey</v>
      </c>
      <c r="F739" s="150" t="s">
        <v>628</v>
      </c>
      <c r="G739" s="110" t="s">
        <v>646</v>
      </c>
      <c r="H739" s="110">
        <v>3</v>
      </c>
      <c r="I739" s="21">
        <f t="shared" si="18"/>
        <v>21.1700002117</v>
      </c>
    </row>
    <row r="740" spans="5:9" x14ac:dyDescent="0.3">
      <c r="E740" s="146" t="str">
        <f>INDEX('General Inputs'!$E$270:$E$518,MATCH(Oil_Data!F740,'General Inputs'!$F$270:$F$518,0))</f>
        <v>Ukraine</v>
      </c>
      <c r="F740" s="150" t="s">
        <v>632</v>
      </c>
      <c r="G740" s="110" t="s">
        <v>646</v>
      </c>
      <c r="H740" s="110">
        <v>3</v>
      </c>
      <c r="I740" s="21">
        <f t="shared" si="18"/>
        <v>12.4100001241</v>
      </c>
    </row>
    <row r="741" spans="5:9" x14ac:dyDescent="0.3">
      <c r="E741" s="146" t="str">
        <f>INDEX('General Inputs'!$E$270:$E$518,MATCH(Oil_Data!F741,'General Inputs'!$F$270:$F$518,0))</f>
        <v>United States</v>
      </c>
      <c r="F741" s="150" t="s">
        <v>188</v>
      </c>
      <c r="G741" s="110" t="s">
        <v>646</v>
      </c>
      <c r="H741" s="110">
        <v>3</v>
      </c>
      <c r="I741" s="21">
        <f t="shared" si="18"/>
        <v>4464.6800446468005</v>
      </c>
    </row>
    <row r="742" spans="5:9" x14ac:dyDescent="0.3">
      <c r="E742" s="146" t="str">
        <f>INDEX('General Inputs'!$E$270:$E$518,MATCH(Oil_Data!F742,'General Inputs'!$F$270:$F$518,0))</f>
        <v>Venezuela</v>
      </c>
      <c r="F742" s="150" t="s">
        <v>190</v>
      </c>
      <c r="G742" s="110" t="s">
        <v>646</v>
      </c>
      <c r="H742" s="110">
        <v>3</v>
      </c>
      <c r="I742" s="21">
        <f t="shared" si="18"/>
        <v>369.74500369744999</v>
      </c>
    </row>
    <row r="743" spans="5:9" x14ac:dyDescent="0.3">
      <c r="E743" s="146" t="str">
        <f>INDEX('General Inputs'!$E$270:$E$518,MATCH(Oil_Data!F743,'General Inputs'!$F$270:$F$518,0))</f>
        <v>Yemen</v>
      </c>
      <c r="F743" s="150" t="s">
        <v>192</v>
      </c>
      <c r="G743" s="110" t="s">
        <v>646</v>
      </c>
      <c r="H743" s="110">
        <v>3</v>
      </c>
      <c r="I743" s="21">
        <f t="shared" si="18"/>
        <v>13.50500013505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BDA21-CC0A-435D-8D54-C80C12E9FC7F}">
  <sheetPr codeName="Sheet22">
    <tabColor rgb="FFFFFF99"/>
  </sheetPr>
  <dimension ref="A1:BI544"/>
  <sheetViews>
    <sheetView zoomScaleNormal="100" workbookViewId="0">
      <pane xSplit="9" ySplit="5" topLeftCell="J34" activePane="bottomRight" state="frozen"/>
      <selection pane="topRight" activeCell="J1" sqref="J1"/>
      <selection pane="bottomLeft" activeCell="A7" sqref="A7"/>
      <selection pane="bottomRight" activeCell="E39" sqref="E39"/>
    </sheetView>
  </sheetViews>
  <sheetFormatPr defaultColWidth="0" defaultRowHeight="14.4" x14ac:dyDescent="0.3"/>
  <cols>
    <col min="1" max="1" width="1.33203125" style="21" customWidth="1"/>
    <col min="2" max="2" width="1.33203125" style="105" customWidth="1"/>
    <col min="3" max="3" width="1.33203125" style="93" customWidth="1"/>
    <col min="4" max="4" width="1.33203125" style="21" customWidth="1"/>
    <col min="5" max="5" width="45.88671875" style="21" customWidth="1"/>
    <col min="6" max="6" width="14.88671875" style="21" customWidth="1"/>
    <col min="7" max="7" width="9.21875" style="21" customWidth="1"/>
    <col min="8" max="8" width="10.44140625" style="21" customWidth="1"/>
    <col min="9" max="9" width="13" style="21" bestFit="1" customWidth="1"/>
    <col min="10" max="10" width="11.88671875" style="115" bestFit="1" customWidth="1"/>
    <col min="11" max="12" width="12.109375" style="115" bestFit="1" customWidth="1"/>
    <col min="13" max="13" width="12.33203125" style="115" bestFit="1" customWidth="1"/>
    <col min="14" max="14" width="11.88671875" style="115" bestFit="1" customWidth="1"/>
    <col min="15" max="16" width="12.109375" style="115" bestFit="1" customWidth="1"/>
    <col min="17" max="17" width="12.33203125" style="115" bestFit="1" customWidth="1"/>
    <col min="18" max="18" width="11.88671875" style="115" bestFit="1" customWidth="1"/>
    <col min="19" max="20" width="12.109375" style="115" bestFit="1" customWidth="1"/>
    <col min="21" max="21" width="12.33203125" style="115" bestFit="1" customWidth="1"/>
    <col min="22" max="22" width="11.88671875" style="115" bestFit="1" customWidth="1"/>
    <col min="23" max="24" width="12.109375" style="115" bestFit="1" customWidth="1"/>
    <col min="25" max="25" width="12.33203125" style="115" bestFit="1" customWidth="1"/>
    <col min="26" max="26" width="11.88671875" style="115" bestFit="1" customWidth="1"/>
    <col min="27" max="28" width="12.109375" style="115" bestFit="1" customWidth="1"/>
    <col min="29" max="29" width="12.33203125" style="115" bestFit="1" customWidth="1"/>
    <col min="30" max="30" width="11.88671875" style="115" bestFit="1" customWidth="1"/>
    <col min="31" max="32" width="12.109375" style="115" bestFit="1" customWidth="1"/>
    <col min="33" max="33" width="12.33203125" style="115" bestFit="1" customWidth="1"/>
    <col min="34" max="34" width="11.88671875" style="115" bestFit="1" customWidth="1"/>
    <col min="35" max="36" width="12.109375" style="115" bestFit="1" customWidth="1"/>
    <col min="37" max="37" width="12.33203125" style="115" bestFit="1" customWidth="1"/>
    <col min="38" max="38" width="11.88671875" style="115" bestFit="1" customWidth="1"/>
    <col min="39" max="40" width="12.109375" style="115" bestFit="1" customWidth="1"/>
    <col min="41" max="41" width="12.33203125" style="115" bestFit="1" customWidth="1"/>
    <col min="42" max="42" width="11.88671875" style="115" bestFit="1" customWidth="1"/>
    <col min="43" max="44" width="12.109375" style="115" bestFit="1" customWidth="1"/>
    <col min="45" max="45" width="12.33203125" style="115" bestFit="1" customWidth="1"/>
    <col min="46" max="46" width="11.88671875" style="115" bestFit="1" customWidth="1"/>
    <col min="47" max="48" width="12.109375" style="115" bestFit="1" customWidth="1"/>
    <col min="49" max="49" width="12.33203125" style="115" bestFit="1" customWidth="1"/>
    <col min="50" max="50" width="11.88671875" style="115" bestFit="1" customWidth="1"/>
    <col min="51" max="52" width="12.109375" style="115" bestFit="1" customWidth="1"/>
    <col min="53" max="53" width="12.33203125" style="115" bestFit="1" customWidth="1"/>
    <col min="54" max="54" width="11.88671875" style="115" bestFit="1" customWidth="1"/>
    <col min="55" max="56" width="12.109375" style="115" bestFit="1" customWidth="1"/>
    <col min="57" max="58" width="12.33203125" style="115" bestFit="1" customWidth="1"/>
    <col min="59" max="61" width="0" style="115" hidden="1" customWidth="1"/>
    <col min="62" max="16384" width="9.88671875" style="115" hidden="1"/>
  </cols>
  <sheetData>
    <row r="1" spans="1:58" ht="30.75" customHeight="1" x14ac:dyDescent="0.3">
      <c r="A1" s="20" t="str">
        <f ca="1" xml:space="preserve"> RIGHT(CELL("filename", $A$1), LEN(CELL("filename", $A$1)) - SEARCH("]", CELL("filename", $A$1)))</f>
        <v>Gas_Data</v>
      </c>
      <c r="P1" s="131"/>
    </row>
    <row r="2" spans="1:58" s="33" customFormat="1" ht="12.9" customHeight="1" x14ac:dyDescent="0.3">
      <c r="A2" s="25"/>
      <c r="B2" s="88"/>
      <c r="C2" s="97"/>
      <c r="E2" s="132"/>
      <c r="F2" s="132"/>
      <c r="G2" s="155"/>
      <c r="H2" s="155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</row>
    <row r="3" spans="1:58" s="116" customFormat="1" ht="12.9" customHeight="1" x14ac:dyDescent="0.3">
      <c r="A3" s="21"/>
      <c r="B3" s="105"/>
      <c r="C3" s="93"/>
      <c r="D3" s="21"/>
      <c r="E3" s="22" t="s">
        <v>72</v>
      </c>
      <c r="F3" s="22" t="s">
        <v>2</v>
      </c>
      <c r="G3" s="22" t="s">
        <v>3</v>
      </c>
      <c r="H3" s="105" t="s">
        <v>649</v>
      </c>
      <c r="I3" s="105" t="s">
        <v>650</v>
      </c>
      <c r="J3" s="116">
        <v>1</v>
      </c>
      <c r="K3" s="116">
        <v>2</v>
      </c>
      <c r="L3" s="116">
        <v>3</v>
      </c>
    </row>
    <row r="4" spans="1:58" s="117" customFormat="1" ht="12.9" customHeight="1" x14ac:dyDescent="0.3">
      <c r="A4" s="23" t="s">
        <v>77</v>
      </c>
      <c r="B4" s="16"/>
      <c r="C4" s="94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</row>
    <row r="5" spans="1:58" s="118" customFormat="1" ht="12.9" customHeight="1" x14ac:dyDescent="0.3">
      <c r="A5" s="28"/>
      <c r="B5" s="29"/>
      <c r="C5" s="95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</row>
    <row r="6" spans="1:58" s="118" customFormat="1" ht="12.9" customHeight="1" x14ac:dyDescent="0.3">
      <c r="A6" s="28"/>
      <c r="B6" s="29"/>
      <c r="C6" s="95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</row>
    <row r="7" spans="1:58" s="118" customFormat="1" ht="12.9" customHeight="1" x14ac:dyDescent="0.3">
      <c r="A7" s="28"/>
      <c r="B7" s="29"/>
      <c r="C7" s="95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</row>
    <row r="8" spans="1:58" s="118" customFormat="1" ht="12.9" customHeight="1" x14ac:dyDescent="0.3">
      <c r="A8" s="28"/>
      <c r="B8" s="29"/>
      <c r="C8" s="95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</row>
    <row r="9" spans="1:58" s="118" customFormat="1" ht="12.9" customHeight="1" x14ac:dyDescent="0.3">
      <c r="A9" s="28"/>
      <c r="B9" s="29"/>
      <c r="C9" s="95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</row>
    <row r="10" spans="1:58" s="118" customFormat="1" ht="12.9" customHeight="1" x14ac:dyDescent="0.3">
      <c r="A10" s="28"/>
      <c r="B10" s="29"/>
      <c r="C10" s="95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</row>
    <row r="11" spans="1:58" s="118" customFormat="1" ht="12.9" customHeight="1" x14ac:dyDescent="0.3">
      <c r="A11" s="28"/>
      <c r="B11" s="29"/>
      <c r="C11" s="95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</row>
    <row r="12" spans="1:58" s="118" customFormat="1" ht="12.9" customHeight="1" x14ac:dyDescent="0.3">
      <c r="A12" s="28"/>
      <c r="B12" s="29"/>
      <c r="C12" s="95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</row>
    <row r="13" spans="1:58" s="118" customFormat="1" ht="12.9" customHeight="1" x14ac:dyDescent="0.3">
      <c r="A13" s="28"/>
      <c r="B13" s="29"/>
      <c r="C13" s="95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</row>
    <row r="14" spans="1:58" s="118" customFormat="1" ht="12.9" customHeight="1" x14ac:dyDescent="0.3">
      <c r="A14" s="28"/>
      <c r="B14" s="29"/>
      <c r="C14" s="95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</row>
    <row r="15" spans="1:58" s="118" customFormat="1" ht="12.9" customHeight="1" x14ac:dyDescent="0.3">
      <c r="A15" s="28"/>
      <c r="B15" s="29"/>
      <c r="C15" s="95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</row>
    <row r="16" spans="1:58" s="118" customFormat="1" ht="12.9" customHeight="1" x14ac:dyDescent="0.3">
      <c r="A16" s="28"/>
      <c r="B16" s="29"/>
      <c r="C16" s="95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</row>
    <row r="17" spans="1:58" s="118" customFormat="1" ht="12.9" customHeight="1" x14ac:dyDescent="0.3">
      <c r="A17" s="28"/>
      <c r="B17" s="29"/>
      <c r="C17" s="95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</row>
    <row r="18" spans="1:58" s="118" customFormat="1" ht="12.9" customHeight="1" x14ac:dyDescent="0.3">
      <c r="A18" s="28"/>
      <c r="B18" s="29"/>
      <c r="C18" s="95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</row>
    <row r="19" spans="1:58" s="118" customFormat="1" ht="12.9" customHeight="1" x14ac:dyDescent="0.3">
      <c r="A19" s="28"/>
      <c r="B19" s="29"/>
      <c r="C19" s="95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</row>
    <row r="20" spans="1:58" s="118" customFormat="1" ht="12.9" customHeight="1" x14ac:dyDescent="0.3">
      <c r="A20" s="28"/>
      <c r="B20" s="29"/>
      <c r="C20" s="95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</row>
    <row r="21" spans="1:58" s="118" customFormat="1" ht="12.9" customHeight="1" x14ac:dyDescent="0.3">
      <c r="A21" s="28"/>
      <c r="B21" s="29"/>
      <c r="C21" s="95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</row>
    <row r="22" spans="1:58" s="118" customFormat="1" ht="12.9" customHeight="1" x14ac:dyDescent="0.3">
      <c r="A22" s="28"/>
      <c r="B22" s="29"/>
      <c r="C22" s="95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</row>
    <row r="23" spans="1:58" s="118" customFormat="1" ht="12.9" customHeight="1" x14ac:dyDescent="0.3">
      <c r="A23" s="28"/>
      <c r="B23" s="29"/>
      <c r="C23" s="95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</row>
    <row r="24" spans="1:58" s="118" customFormat="1" ht="12.9" customHeight="1" x14ac:dyDescent="0.3">
      <c r="A24" s="28"/>
      <c r="B24" s="29"/>
      <c r="C24" s="95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</row>
    <row r="25" spans="1:58" s="118" customFormat="1" ht="12.9" customHeight="1" x14ac:dyDescent="0.3">
      <c r="A25" s="28"/>
      <c r="B25" s="29"/>
      <c r="C25" s="95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</row>
    <row r="26" spans="1:58" s="118" customFormat="1" ht="12.9" customHeight="1" x14ac:dyDescent="0.3">
      <c r="A26" s="28"/>
      <c r="B26" s="29"/>
      <c r="C26" s="95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</row>
    <row r="27" spans="1:58" s="118" customFormat="1" ht="12.9" customHeight="1" x14ac:dyDescent="0.3">
      <c r="A27" s="28"/>
      <c r="B27" s="29"/>
      <c r="C27" s="95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</row>
    <row r="28" spans="1:58" s="118" customFormat="1" ht="12.9" customHeight="1" x14ac:dyDescent="0.3">
      <c r="A28" s="28"/>
      <c r="B28" s="29"/>
      <c r="C28" s="95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</row>
    <row r="29" spans="1:58" s="118" customFormat="1" ht="12.9" customHeight="1" x14ac:dyDescent="0.3">
      <c r="A29" s="28"/>
      <c r="B29" s="29"/>
      <c r="C29" s="95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</row>
    <row r="30" spans="1:58" s="118" customFormat="1" ht="12.9" customHeight="1" x14ac:dyDescent="0.3">
      <c r="A30" s="28"/>
      <c r="B30" s="29"/>
      <c r="C30" s="95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</row>
    <row r="31" spans="1:58" s="118" customFormat="1" ht="12.9" customHeight="1" x14ac:dyDescent="0.3">
      <c r="A31" s="28"/>
      <c r="B31" s="29"/>
      <c r="C31" s="95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</row>
    <row r="32" spans="1:58" s="118" customFormat="1" ht="12.9" customHeight="1" x14ac:dyDescent="0.3">
      <c r="A32" s="28"/>
      <c r="B32" s="29"/>
      <c r="C32" s="95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</row>
    <row r="33" spans="1:58" s="118" customFormat="1" ht="12.9" customHeight="1" x14ac:dyDescent="0.3">
      <c r="A33" s="28"/>
      <c r="B33" s="29"/>
      <c r="C33" s="95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</row>
    <row r="34" spans="1:58" s="118" customFormat="1" ht="12.9" customHeight="1" x14ac:dyDescent="0.3">
      <c r="A34" s="28"/>
      <c r="B34" s="29"/>
      <c r="C34" s="95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</row>
    <row r="35" spans="1:58" s="118" customFormat="1" ht="12.9" customHeight="1" x14ac:dyDescent="0.3">
      <c r="A35" s="28"/>
      <c r="B35" s="29"/>
      <c r="C35" s="95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</row>
    <row r="36" spans="1:58" s="118" customFormat="1" ht="12.9" customHeight="1" x14ac:dyDescent="0.3">
      <c r="A36" s="28"/>
      <c r="B36" s="29"/>
      <c r="C36" s="95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</row>
    <row r="37" spans="1:58" s="118" customFormat="1" ht="12.9" customHeight="1" x14ac:dyDescent="0.3">
      <c r="A37" s="28"/>
      <c r="B37" s="29"/>
      <c r="C37" s="95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</row>
    <row r="38" spans="1:58" s="118" customFormat="1" ht="12.9" customHeight="1" x14ac:dyDescent="0.3">
      <c r="B38" s="151"/>
      <c r="C38" s="152"/>
    </row>
    <row r="39" spans="1:58" s="203" customFormat="1" ht="12.9" customHeight="1" x14ac:dyDescent="0.3">
      <c r="B39" s="204"/>
      <c r="C39" s="205"/>
      <c r="E39" s="206" t="str">
        <f xml:space="preserve"> 'General Inputs'!E$270</f>
        <v>Afghanistan</v>
      </c>
      <c r="F39" s="206" t="str">
        <f xml:space="preserve"> 'General Inputs'!F$270</f>
        <v>af</v>
      </c>
      <c r="G39" s="120" t="s">
        <v>651</v>
      </c>
      <c r="H39" s="120"/>
      <c r="J39" s="203">
        <f t="shared" ref="J39:J102" si="0">IFERROR(INDEX($I$292:$I$340,MATCH(F39,$F$292:$F$340,0)),0)</f>
        <v>0</v>
      </c>
      <c r="K39" s="203">
        <f t="shared" ref="K39:K102" si="1">IFERROR(INDEX($I$391:$I$432,MATCH(F39,$F$391:$F$432,0)),0)</f>
        <v>0.15610016588668951</v>
      </c>
      <c r="L39" s="203">
        <f t="shared" ref="L39:L102" si="2">IFERROR(INDEX($I$492:$I$544,MATCH(F39,$F$492:$F$544,0)),0)</f>
        <v>0</v>
      </c>
    </row>
    <row r="40" spans="1:58" s="203" customFormat="1" ht="12.9" customHeight="1" x14ac:dyDescent="0.3">
      <c r="B40" s="204"/>
      <c r="C40" s="205"/>
      <c r="E40" s="206" t="str">
        <f xml:space="preserve"> 'General Inputs'!E$271</f>
        <v>Andorra</v>
      </c>
      <c r="F40" s="206" t="str">
        <f xml:space="preserve"> 'General Inputs'!F$271</f>
        <v>ad</v>
      </c>
      <c r="G40" s="120" t="s">
        <v>651</v>
      </c>
      <c r="H40" s="120"/>
      <c r="J40" s="203">
        <f t="shared" si="0"/>
        <v>0</v>
      </c>
      <c r="K40" s="203">
        <f t="shared" si="1"/>
        <v>0</v>
      </c>
      <c r="L40" s="203">
        <f t="shared" si="2"/>
        <v>0</v>
      </c>
    </row>
    <row r="41" spans="1:58" s="203" customFormat="1" ht="12.9" customHeight="1" x14ac:dyDescent="0.3">
      <c r="B41" s="204"/>
      <c r="C41" s="205"/>
      <c r="E41" s="206" t="str">
        <f xml:space="preserve"> 'General Inputs'!E$272</f>
        <v>United Arab Emirates</v>
      </c>
      <c r="F41" s="206" t="str">
        <f xml:space="preserve"> 'General Inputs'!F$272</f>
        <v>ae</v>
      </c>
      <c r="G41" s="120" t="s">
        <v>651</v>
      </c>
      <c r="H41" s="120"/>
      <c r="J41" s="203">
        <f t="shared" si="0"/>
        <v>62</v>
      </c>
      <c r="K41" s="203">
        <f t="shared" si="1"/>
        <v>63.316146170677349</v>
      </c>
      <c r="L41" s="203">
        <f t="shared" si="2"/>
        <v>55.097000000000001</v>
      </c>
    </row>
    <row r="42" spans="1:58" s="203" customFormat="1" ht="12.9" customHeight="1" x14ac:dyDescent="0.3">
      <c r="B42" s="204"/>
      <c r="C42" s="205"/>
      <c r="E42" s="206" t="str">
        <f xml:space="preserve"> 'General Inputs'!E$273</f>
        <v>Antigua and Barbuda</v>
      </c>
      <c r="F42" s="206" t="str">
        <f xml:space="preserve"> 'General Inputs'!F$273</f>
        <v>ag</v>
      </c>
      <c r="G42" s="120" t="s">
        <v>651</v>
      </c>
      <c r="H42" s="120"/>
      <c r="J42" s="203">
        <f t="shared" si="0"/>
        <v>0</v>
      </c>
      <c r="K42" s="203">
        <f t="shared" si="1"/>
        <v>0</v>
      </c>
      <c r="L42" s="203">
        <f t="shared" si="2"/>
        <v>0</v>
      </c>
    </row>
    <row r="43" spans="1:58" s="203" customFormat="1" ht="12.9" customHeight="1" x14ac:dyDescent="0.3">
      <c r="B43" s="204"/>
      <c r="C43" s="205"/>
      <c r="E43" s="206" t="str">
        <f xml:space="preserve"> 'General Inputs'!E$274</f>
        <v>Anguilla</v>
      </c>
      <c r="F43" s="206" t="str">
        <f xml:space="preserve"> 'General Inputs'!F$274</f>
        <v>ai</v>
      </c>
      <c r="G43" s="120" t="s">
        <v>651</v>
      </c>
      <c r="H43" s="120"/>
      <c r="J43" s="203">
        <f t="shared" si="0"/>
        <v>0</v>
      </c>
      <c r="K43" s="203">
        <f t="shared" si="1"/>
        <v>0</v>
      </c>
      <c r="L43" s="203">
        <f t="shared" si="2"/>
        <v>0</v>
      </c>
    </row>
    <row r="44" spans="1:58" s="203" customFormat="1" ht="12.9" customHeight="1" x14ac:dyDescent="0.3">
      <c r="B44" s="204"/>
      <c r="C44" s="205"/>
      <c r="E44" s="206" t="str">
        <f xml:space="preserve"> 'General Inputs'!E$275</f>
        <v>Albania</v>
      </c>
      <c r="F44" s="206" t="str">
        <f xml:space="preserve"> 'General Inputs'!F$275</f>
        <v>al</v>
      </c>
      <c r="G44" s="120" t="s">
        <v>651</v>
      </c>
      <c r="H44" s="120"/>
      <c r="J44" s="203">
        <f t="shared" si="0"/>
        <v>0</v>
      </c>
      <c r="K44" s="203">
        <f t="shared" si="1"/>
        <v>4.5196965404889301E-2</v>
      </c>
      <c r="L44" s="203">
        <f t="shared" si="2"/>
        <v>0</v>
      </c>
    </row>
    <row r="45" spans="1:58" s="203" customFormat="1" ht="12.9" customHeight="1" x14ac:dyDescent="0.3">
      <c r="B45" s="204"/>
      <c r="C45" s="205"/>
      <c r="E45" s="206" t="str">
        <f xml:space="preserve"> 'General Inputs'!E$276</f>
        <v>Armenia</v>
      </c>
      <c r="F45" s="206" t="str">
        <f xml:space="preserve"> 'General Inputs'!F$276</f>
        <v>am</v>
      </c>
      <c r="G45" s="120" t="s">
        <v>651</v>
      </c>
      <c r="H45" s="120"/>
      <c r="J45" s="203">
        <f t="shared" si="0"/>
        <v>0</v>
      </c>
      <c r="K45" s="203">
        <f t="shared" si="1"/>
        <v>0</v>
      </c>
      <c r="L45" s="203">
        <f t="shared" si="2"/>
        <v>0</v>
      </c>
    </row>
    <row r="46" spans="1:58" s="203" customFormat="1" ht="12.9" customHeight="1" x14ac:dyDescent="0.3">
      <c r="B46" s="204"/>
      <c r="C46" s="205"/>
      <c r="E46" s="206" t="str">
        <f xml:space="preserve"> 'General Inputs'!E$277</f>
        <v>Angola</v>
      </c>
      <c r="F46" s="206" t="str">
        <f xml:space="preserve"> 'General Inputs'!F$277</f>
        <v>ao</v>
      </c>
      <c r="G46" s="120" t="s">
        <v>651</v>
      </c>
      <c r="H46" s="120"/>
      <c r="J46" s="203">
        <f t="shared" si="0"/>
        <v>0</v>
      </c>
      <c r="K46" s="203">
        <f t="shared" si="1"/>
        <v>6.7677158232599997</v>
      </c>
      <c r="L46" s="203">
        <f t="shared" si="2"/>
        <v>10.545999999999999</v>
      </c>
    </row>
    <row r="47" spans="1:58" s="203" customFormat="1" ht="12.9" customHeight="1" x14ac:dyDescent="0.3">
      <c r="B47" s="204"/>
      <c r="C47" s="205"/>
      <c r="E47" s="206" t="str">
        <f xml:space="preserve"> 'General Inputs'!E$278</f>
        <v>Antarctica</v>
      </c>
      <c r="F47" s="206" t="str">
        <f xml:space="preserve"> 'General Inputs'!F$278</f>
        <v>aq</v>
      </c>
      <c r="G47" s="120" t="s">
        <v>651</v>
      </c>
      <c r="H47" s="120"/>
      <c r="J47" s="203">
        <f t="shared" si="0"/>
        <v>0</v>
      </c>
      <c r="K47" s="203">
        <f t="shared" si="1"/>
        <v>0</v>
      </c>
      <c r="L47" s="203">
        <f t="shared" si="2"/>
        <v>0</v>
      </c>
    </row>
    <row r="48" spans="1:58" s="203" customFormat="1" ht="12.9" customHeight="1" x14ac:dyDescent="0.3">
      <c r="B48" s="204"/>
      <c r="C48" s="205"/>
      <c r="E48" s="206" t="str">
        <f xml:space="preserve"> 'General Inputs'!E$279</f>
        <v>Argentina</v>
      </c>
      <c r="F48" s="206" t="str">
        <f xml:space="preserve"> 'General Inputs'!F$279</f>
        <v>ar</v>
      </c>
      <c r="G48" s="120" t="s">
        <v>651</v>
      </c>
      <c r="H48" s="120"/>
      <c r="J48" s="203">
        <f t="shared" si="0"/>
        <v>41</v>
      </c>
      <c r="K48" s="203">
        <f t="shared" si="1"/>
        <v>45.454216228322402</v>
      </c>
      <c r="L48" s="203">
        <f t="shared" si="2"/>
        <v>42.889000000000003</v>
      </c>
    </row>
    <row r="49" spans="2:12" s="203" customFormat="1" ht="12.9" customHeight="1" x14ac:dyDescent="0.3">
      <c r="B49" s="204"/>
      <c r="C49" s="205"/>
      <c r="E49" s="206" t="str">
        <f xml:space="preserve"> 'General Inputs'!E$280</f>
        <v>American Samoa</v>
      </c>
      <c r="F49" s="206" t="str">
        <f xml:space="preserve"> 'General Inputs'!F$280</f>
        <v>as</v>
      </c>
      <c r="G49" s="120" t="s">
        <v>651</v>
      </c>
      <c r="H49" s="120"/>
      <c r="J49" s="203">
        <f t="shared" si="0"/>
        <v>0</v>
      </c>
      <c r="K49" s="203">
        <f t="shared" si="1"/>
        <v>0</v>
      </c>
      <c r="L49" s="203">
        <f t="shared" si="2"/>
        <v>0</v>
      </c>
    </row>
    <row r="50" spans="2:12" s="203" customFormat="1" ht="12.9" customHeight="1" x14ac:dyDescent="0.3">
      <c r="B50" s="204"/>
      <c r="C50" s="205"/>
      <c r="E50" s="206" t="str">
        <f xml:space="preserve"> 'General Inputs'!E$281</f>
        <v>Austria</v>
      </c>
      <c r="F50" s="206" t="str">
        <f xml:space="preserve"> 'General Inputs'!F$281</f>
        <v>at</v>
      </c>
      <c r="G50" s="120" t="s">
        <v>651</v>
      </c>
      <c r="H50" s="120"/>
      <c r="J50" s="203">
        <f t="shared" si="0"/>
        <v>0</v>
      </c>
      <c r="K50" s="203">
        <f t="shared" si="1"/>
        <v>0.92451675834499958</v>
      </c>
      <c r="L50" s="203">
        <f t="shared" si="2"/>
        <v>0</v>
      </c>
    </row>
    <row r="51" spans="2:12" s="203" customFormat="1" ht="12.9" customHeight="1" x14ac:dyDescent="0.3">
      <c r="B51" s="204"/>
      <c r="C51" s="205"/>
      <c r="E51" s="206" t="str">
        <f xml:space="preserve"> 'General Inputs'!E$282</f>
        <v>Australia</v>
      </c>
      <c r="F51" s="206" t="str">
        <f xml:space="preserve"> 'General Inputs'!F$282</f>
        <v>au</v>
      </c>
      <c r="G51" s="120" t="s">
        <v>651</v>
      </c>
      <c r="H51" s="120"/>
      <c r="J51" s="203">
        <f t="shared" si="0"/>
        <v>153</v>
      </c>
      <c r="K51" s="203">
        <f t="shared" si="1"/>
        <v>145.95635510295961</v>
      </c>
      <c r="L51" s="203">
        <f t="shared" si="2"/>
        <v>151.92400000000001</v>
      </c>
    </row>
    <row r="52" spans="2:12" s="203" customFormat="1" ht="12.9" customHeight="1" x14ac:dyDescent="0.3">
      <c r="B52" s="204"/>
      <c r="C52" s="205"/>
      <c r="E52" s="206" t="str">
        <f xml:space="preserve"> 'General Inputs'!E$283</f>
        <v>Aruba</v>
      </c>
      <c r="F52" s="206" t="str">
        <f xml:space="preserve"> 'General Inputs'!F$283</f>
        <v>aw</v>
      </c>
      <c r="G52" s="120" t="s">
        <v>651</v>
      </c>
      <c r="H52" s="120"/>
      <c r="J52" s="203">
        <f t="shared" si="0"/>
        <v>0</v>
      </c>
      <c r="K52" s="203">
        <f t="shared" si="1"/>
        <v>0</v>
      </c>
      <c r="L52" s="203">
        <f t="shared" si="2"/>
        <v>0</v>
      </c>
    </row>
    <row r="53" spans="2:12" s="203" customFormat="1" ht="12.9" customHeight="1" x14ac:dyDescent="0.3">
      <c r="B53" s="204"/>
      <c r="C53" s="205"/>
      <c r="E53" s="206" t="str">
        <f xml:space="preserve"> 'General Inputs'!E$284</f>
        <v>Ã…land Islands</v>
      </c>
      <c r="F53" s="206" t="str">
        <f xml:space="preserve"> 'General Inputs'!F$284</f>
        <v>ax</v>
      </c>
      <c r="G53" s="120" t="s">
        <v>651</v>
      </c>
      <c r="H53" s="120"/>
      <c r="J53" s="203">
        <f t="shared" si="0"/>
        <v>0</v>
      </c>
      <c r="K53" s="203">
        <f t="shared" si="1"/>
        <v>0</v>
      </c>
      <c r="L53" s="203">
        <f t="shared" si="2"/>
        <v>0</v>
      </c>
    </row>
    <row r="54" spans="2:12" s="203" customFormat="1" ht="12.9" customHeight="1" x14ac:dyDescent="0.3">
      <c r="B54" s="204"/>
      <c r="C54" s="205"/>
      <c r="E54" s="206" t="str">
        <f xml:space="preserve"> 'General Inputs'!E$285</f>
        <v>Azerbaijan</v>
      </c>
      <c r="F54" s="206" t="str">
        <f xml:space="preserve"> 'General Inputs'!F$285</f>
        <v>az</v>
      </c>
      <c r="G54" s="120" t="s">
        <v>651</v>
      </c>
      <c r="H54" s="120"/>
      <c r="J54" s="203">
        <f t="shared" si="0"/>
        <v>24</v>
      </c>
      <c r="K54" s="203">
        <f t="shared" si="1"/>
        <v>23.075128503992008</v>
      </c>
      <c r="L54" s="203">
        <f t="shared" si="2"/>
        <v>20.811</v>
      </c>
    </row>
    <row r="55" spans="2:12" s="203" customFormat="1" ht="12.9" customHeight="1" x14ac:dyDescent="0.3">
      <c r="B55" s="204"/>
      <c r="C55" s="205"/>
      <c r="E55" s="206" t="str">
        <f xml:space="preserve"> 'General Inputs'!E$286</f>
        <v>Bosnia and Herzegovina</v>
      </c>
      <c r="F55" s="206" t="str">
        <f xml:space="preserve"> 'General Inputs'!F$286</f>
        <v>ba</v>
      </c>
      <c r="G55" s="120" t="s">
        <v>651</v>
      </c>
      <c r="H55" s="120"/>
      <c r="J55" s="203">
        <f t="shared" si="0"/>
        <v>0</v>
      </c>
      <c r="K55" s="203">
        <f t="shared" si="1"/>
        <v>0</v>
      </c>
      <c r="L55" s="203">
        <f t="shared" si="2"/>
        <v>0</v>
      </c>
    </row>
    <row r="56" spans="2:12" s="203" customFormat="1" ht="12.9" customHeight="1" x14ac:dyDescent="0.3">
      <c r="B56" s="204"/>
      <c r="C56" s="205"/>
      <c r="E56" s="206" t="str">
        <f xml:space="preserve"> 'General Inputs'!E$287</f>
        <v>Barbados</v>
      </c>
      <c r="F56" s="206" t="str">
        <f xml:space="preserve"> 'General Inputs'!F$287</f>
        <v>bb</v>
      </c>
      <c r="G56" s="120" t="s">
        <v>651</v>
      </c>
      <c r="H56" s="120"/>
      <c r="J56" s="203">
        <f t="shared" si="0"/>
        <v>0</v>
      </c>
      <c r="K56" s="203">
        <f t="shared" si="1"/>
        <v>0</v>
      </c>
      <c r="L56" s="203">
        <f t="shared" si="2"/>
        <v>0</v>
      </c>
    </row>
    <row r="57" spans="2:12" s="203" customFormat="1" ht="12.9" customHeight="1" x14ac:dyDescent="0.3">
      <c r="B57" s="204"/>
      <c r="C57" s="205"/>
      <c r="E57" s="206" t="str">
        <f xml:space="preserve"> 'General Inputs'!E$288</f>
        <v>Bangladesh</v>
      </c>
      <c r="F57" s="206" t="str">
        <f xml:space="preserve"> 'General Inputs'!F$288</f>
        <v>bd</v>
      </c>
      <c r="G57" s="120" t="s">
        <v>651</v>
      </c>
      <c r="H57" s="120"/>
      <c r="J57" s="203">
        <f t="shared" si="0"/>
        <v>28</v>
      </c>
      <c r="K57" s="203">
        <f t="shared" si="1"/>
        <v>0</v>
      </c>
      <c r="L57" s="203">
        <f t="shared" si="2"/>
        <v>28.128</v>
      </c>
    </row>
    <row r="58" spans="2:12" s="203" customFormat="1" ht="12.9" customHeight="1" x14ac:dyDescent="0.3">
      <c r="B58" s="204"/>
      <c r="C58" s="205"/>
      <c r="E58" s="206" t="str">
        <f xml:space="preserve"> 'General Inputs'!E$289</f>
        <v>Belgium</v>
      </c>
      <c r="F58" s="206" t="str">
        <f xml:space="preserve"> 'General Inputs'!F$289</f>
        <v>be</v>
      </c>
      <c r="G58" s="120" t="s">
        <v>651</v>
      </c>
      <c r="H58" s="120"/>
      <c r="J58" s="203">
        <f t="shared" si="0"/>
        <v>0</v>
      </c>
      <c r="K58" s="203">
        <f t="shared" si="1"/>
        <v>0</v>
      </c>
      <c r="L58" s="203">
        <f t="shared" si="2"/>
        <v>0</v>
      </c>
    </row>
    <row r="59" spans="2:12" s="203" customFormat="1" ht="12.9" customHeight="1" x14ac:dyDescent="0.3">
      <c r="B59" s="204"/>
      <c r="C59" s="205"/>
      <c r="E59" s="206" t="str">
        <f xml:space="preserve"> 'General Inputs'!E$290</f>
        <v>Burkina Faso</v>
      </c>
      <c r="F59" s="206" t="str">
        <f xml:space="preserve"> 'General Inputs'!F$290</f>
        <v>bf</v>
      </c>
      <c r="G59" s="120" t="s">
        <v>651</v>
      </c>
      <c r="H59" s="120"/>
      <c r="J59" s="203">
        <f t="shared" si="0"/>
        <v>0</v>
      </c>
      <c r="K59" s="203">
        <f t="shared" si="1"/>
        <v>0</v>
      </c>
      <c r="L59" s="203">
        <f t="shared" si="2"/>
        <v>0</v>
      </c>
    </row>
    <row r="60" spans="2:12" s="203" customFormat="1" ht="12.9" customHeight="1" x14ac:dyDescent="0.3">
      <c r="B60" s="204"/>
      <c r="C60" s="205"/>
      <c r="E60" s="206" t="str">
        <f xml:space="preserve"> 'General Inputs'!E$291</f>
        <v>Bulgaria</v>
      </c>
      <c r="F60" s="206" t="str">
        <f xml:space="preserve"> 'General Inputs'!F$291</f>
        <v>bg</v>
      </c>
      <c r="G60" s="120" t="s">
        <v>651</v>
      </c>
      <c r="H60" s="120"/>
      <c r="J60" s="203">
        <f t="shared" si="0"/>
        <v>0</v>
      </c>
      <c r="K60" s="203">
        <f t="shared" si="1"/>
        <v>0</v>
      </c>
      <c r="L60" s="203">
        <f t="shared" si="2"/>
        <v>0</v>
      </c>
    </row>
    <row r="61" spans="2:12" s="203" customFormat="1" ht="12.9" customHeight="1" x14ac:dyDescent="0.3">
      <c r="B61" s="204"/>
      <c r="C61" s="205"/>
      <c r="E61" s="206" t="str">
        <f xml:space="preserve"> 'General Inputs'!E$292</f>
        <v>Bahrain</v>
      </c>
      <c r="F61" s="206" t="str">
        <f xml:space="preserve"> 'General Inputs'!F$292</f>
        <v>bh</v>
      </c>
      <c r="G61" s="120" t="s">
        <v>651</v>
      </c>
      <c r="H61" s="120"/>
      <c r="J61" s="203">
        <f t="shared" si="0"/>
        <v>16</v>
      </c>
      <c r="K61" s="203">
        <f t="shared" si="1"/>
        <v>18.271884629357039</v>
      </c>
      <c r="L61" s="203">
        <f t="shared" si="2"/>
        <v>0</v>
      </c>
    </row>
    <row r="62" spans="2:12" s="203" customFormat="1" ht="12.9" customHeight="1" x14ac:dyDescent="0.3">
      <c r="B62" s="204"/>
      <c r="C62" s="205"/>
      <c r="E62" s="206" t="str">
        <f xml:space="preserve"> 'General Inputs'!E$293</f>
        <v>Burundi</v>
      </c>
      <c r="F62" s="206" t="str">
        <f xml:space="preserve"> 'General Inputs'!F$293</f>
        <v>bi</v>
      </c>
      <c r="G62" s="120" t="s">
        <v>651</v>
      </c>
      <c r="H62" s="120"/>
      <c r="J62" s="203">
        <f t="shared" si="0"/>
        <v>0</v>
      </c>
      <c r="K62" s="203">
        <f t="shared" si="1"/>
        <v>0</v>
      </c>
      <c r="L62" s="203">
        <f t="shared" si="2"/>
        <v>0</v>
      </c>
    </row>
    <row r="63" spans="2:12" s="203" customFormat="1" ht="12.9" customHeight="1" x14ac:dyDescent="0.3">
      <c r="B63" s="204"/>
      <c r="C63" s="205"/>
      <c r="E63" s="206" t="str">
        <f xml:space="preserve"> 'General Inputs'!E$294</f>
        <v>Benin</v>
      </c>
      <c r="F63" s="206" t="str">
        <f xml:space="preserve"> 'General Inputs'!F$294</f>
        <v>bj</v>
      </c>
      <c r="G63" s="120" t="s">
        <v>651</v>
      </c>
      <c r="H63" s="120"/>
      <c r="J63" s="203">
        <f t="shared" si="0"/>
        <v>0</v>
      </c>
      <c r="K63" s="203">
        <f t="shared" si="1"/>
        <v>0</v>
      </c>
      <c r="L63" s="203">
        <f t="shared" si="2"/>
        <v>0</v>
      </c>
    </row>
    <row r="64" spans="2:12" s="203" customFormat="1" ht="12.9" customHeight="1" x14ac:dyDescent="0.3">
      <c r="B64" s="204"/>
      <c r="C64" s="205"/>
      <c r="E64" s="206" t="str">
        <f xml:space="preserve"> 'General Inputs'!E$295</f>
        <v>Saint BarthÃ©lemy</v>
      </c>
      <c r="F64" s="206" t="str">
        <f xml:space="preserve"> 'General Inputs'!F$295</f>
        <v>bl</v>
      </c>
      <c r="G64" s="120" t="s">
        <v>651</v>
      </c>
      <c r="H64" s="120"/>
      <c r="J64" s="203">
        <f t="shared" si="0"/>
        <v>0</v>
      </c>
      <c r="K64" s="203">
        <f t="shared" si="1"/>
        <v>0</v>
      </c>
      <c r="L64" s="203">
        <f t="shared" si="2"/>
        <v>0</v>
      </c>
    </row>
    <row r="65" spans="2:12" s="203" customFormat="1" ht="12.9" customHeight="1" x14ac:dyDescent="0.3">
      <c r="B65" s="204"/>
      <c r="C65" s="205"/>
      <c r="E65" s="206" t="str">
        <f xml:space="preserve"> 'General Inputs'!E$296</f>
        <v>Bermuda</v>
      </c>
      <c r="F65" s="206" t="str">
        <f xml:space="preserve"> 'General Inputs'!F$296</f>
        <v>bm</v>
      </c>
      <c r="G65" s="120" t="s">
        <v>651</v>
      </c>
      <c r="H65" s="120"/>
      <c r="J65" s="203">
        <f t="shared" si="0"/>
        <v>0</v>
      </c>
      <c r="K65" s="203">
        <f t="shared" si="1"/>
        <v>0</v>
      </c>
      <c r="L65" s="203">
        <f t="shared" si="2"/>
        <v>0</v>
      </c>
    </row>
    <row r="66" spans="2:12" s="203" customFormat="1" ht="12.9" customHeight="1" x14ac:dyDescent="0.3">
      <c r="B66" s="204"/>
      <c r="C66" s="205"/>
      <c r="E66" s="206" t="str">
        <f xml:space="preserve"> 'General Inputs'!E$297</f>
        <v>Brunei</v>
      </c>
      <c r="F66" s="206" t="str">
        <f xml:space="preserve"> 'General Inputs'!F$297</f>
        <v>bn</v>
      </c>
      <c r="G66" s="120" t="s">
        <v>651</v>
      </c>
      <c r="H66" s="120"/>
      <c r="J66" s="203">
        <f t="shared" si="0"/>
        <v>12</v>
      </c>
      <c r="K66" s="203">
        <f t="shared" si="1"/>
        <v>0</v>
      </c>
      <c r="L66" s="203">
        <f t="shared" si="2"/>
        <v>11.775</v>
      </c>
    </row>
    <row r="67" spans="2:12" s="203" customFormat="1" ht="12.9" customHeight="1" x14ac:dyDescent="0.3">
      <c r="B67" s="204"/>
      <c r="C67" s="205"/>
      <c r="E67" s="206" t="str">
        <f xml:space="preserve"> 'General Inputs'!E$298</f>
        <v>Bolivia</v>
      </c>
      <c r="F67" s="206" t="str">
        <f xml:space="preserve"> 'General Inputs'!F$298</f>
        <v>bo</v>
      </c>
      <c r="G67" s="120" t="s">
        <v>651</v>
      </c>
      <c r="H67" s="120"/>
      <c r="J67" s="203">
        <f t="shared" si="0"/>
        <v>14</v>
      </c>
      <c r="K67" s="203">
        <f t="shared" si="1"/>
        <v>15.328448489070512</v>
      </c>
      <c r="L67" s="203">
        <f t="shared" si="2"/>
        <v>17.058</v>
      </c>
    </row>
    <row r="68" spans="2:12" s="203" customFormat="1" ht="12.9" customHeight="1" x14ac:dyDescent="0.3">
      <c r="B68" s="204"/>
      <c r="C68" s="205"/>
      <c r="E68" s="206" t="str">
        <f xml:space="preserve"> 'General Inputs'!E$299</f>
        <v>Bonaire, Sint Eustatius and Saba</v>
      </c>
      <c r="F68" s="206" t="str">
        <f xml:space="preserve"> 'General Inputs'!F$299</f>
        <v>bq</v>
      </c>
      <c r="G68" s="120" t="s">
        <v>651</v>
      </c>
      <c r="H68" s="120"/>
      <c r="J68" s="203">
        <f t="shared" si="0"/>
        <v>0</v>
      </c>
      <c r="K68" s="203">
        <f t="shared" si="1"/>
        <v>0</v>
      </c>
      <c r="L68" s="203">
        <f t="shared" si="2"/>
        <v>0</v>
      </c>
    </row>
    <row r="69" spans="2:12" s="203" customFormat="1" ht="12.9" customHeight="1" x14ac:dyDescent="0.3">
      <c r="B69" s="204"/>
      <c r="C69" s="205"/>
      <c r="E69" s="206" t="str">
        <f xml:space="preserve"> 'General Inputs'!E$300</f>
        <v>Brazil</v>
      </c>
      <c r="F69" s="206" t="str">
        <f xml:space="preserve"> 'General Inputs'!F$300</f>
        <v>br</v>
      </c>
      <c r="G69" s="120" t="s">
        <v>651</v>
      </c>
      <c r="H69" s="120"/>
      <c r="J69" s="203">
        <f t="shared" si="0"/>
        <v>25</v>
      </c>
      <c r="K69" s="203">
        <f t="shared" si="1"/>
        <v>25.396026988202223</v>
      </c>
      <c r="L69" s="203">
        <f t="shared" si="2"/>
        <v>23.754000000000001</v>
      </c>
    </row>
    <row r="70" spans="2:12" s="203" customFormat="1" ht="12.9" customHeight="1" x14ac:dyDescent="0.3">
      <c r="B70" s="204"/>
      <c r="C70" s="205"/>
      <c r="E70" s="206" t="str">
        <f xml:space="preserve"> 'General Inputs'!E$301</f>
        <v>Bahamas</v>
      </c>
      <c r="F70" s="206" t="str">
        <f xml:space="preserve"> 'General Inputs'!F$301</f>
        <v>bs</v>
      </c>
      <c r="G70" s="120" t="s">
        <v>651</v>
      </c>
      <c r="H70" s="120"/>
      <c r="J70" s="203">
        <f t="shared" si="0"/>
        <v>0</v>
      </c>
      <c r="K70" s="203">
        <f t="shared" si="1"/>
        <v>0</v>
      </c>
      <c r="L70" s="203">
        <f t="shared" si="2"/>
        <v>0</v>
      </c>
    </row>
    <row r="71" spans="2:12" s="203" customFormat="1" ht="12.9" customHeight="1" x14ac:dyDescent="0.3">
      <c r="B71" s="204"/>
      <c r="C71" s="205"/>
      <c r="E71" s="206" t="str">
        <f xml:space="preserve"> 'General Inputs'!E$302</f>
        <v>Bhutan</v>
      </c>
      <c r="F71" s="206" t="str">
        <f xml:space="preserve"> 'General Inputs'!F$302</f>
        <v>bt</v>
      </c>
      <c r="G71" s="120" t="s">
        <v>651</v>
      </c>
      <c r="H71" s="120"/>
      <c r="J71" s="203">
        <f t="shared" si="0"/>
        <v>0</v>
      </c>
      <c r="K71" s="203">
        <f t="shared" si="1"/>
        <v>0</v>
      </c>
      <c r="L71" s="203">
        <f t="shared" si="2"/>
        <v>0</v>
      </c>
    </row>
    <row r="72" spans="2:12" s="203" customFormat="1" ht="12.9" customHeight="1" x14ac:dyDescent="0.3">
      <c r="B72" s="204"/>
      <c r="C72" s="205"/>
      <c r="E72" s="206" t="str">
        <f xml:space="preserve"> 'General Inputs'!E$303</f>
        <v>Bouvet Island</v>
      </c>
      <c r="F72" s="206" t="str">
        <f xml:space="preserve"> 'General Inputs'!F$303</f>
        <v>bv</v>
      </c>
      <c r="G72" s="120" t="s">
        <v>651</v>
      </c>
      <c r="H72" s="120"/>
      <c r="J72" s="203">
        <f t="shared" si="0"/>
        <v>0</v>
      </c>
      <c r="K72" s="203">
        <f t="shared" si="1"/>
        <v>0</v>
      </c>
      <c r="L72" s="203">
        <f t="shared" si="2"/>
        <v>0</v>
      </c>
    </row>
    <row r="73" spans="2:12" s="203" customFormat="1" ht="12.9" customHeight="1" x14ac:dyDescent="0.3">
      <c r="B73" s="204"/>
      <c r="C73" s="205"/>
      <c r="E73" s="206" t="str">
        <f xml:space="preserve"> 'General Inputs'!E$304</f>
        <v>Botswana</v>
      </c>
      <c r="F73" s="206" t="str">
        <f xml:space="preserve"> 'General Inputs'!F$304</f>
        <v>bw</v>
      </c>
      <c r="G73" s="120" t="s">
        <v>651</v>
      </c>
      <c r="H73" s="120"/>
      <c r="J73" s="203">
        <f t="shared" si="0"/>
        <v>0</v>
      </c>
      <c r="K73" s="203">
        <f t="shared" si="1"/>
        <v>0</v>
      </c>
      <c r="L73" s="203">
        <f t="shared" si="2"/>
        <v>0</v>
      </c>
    </row>
    <row r="74" spans="2:12" s="203" customFormat="1" ht="12.9" customHeight="1" x14ac:dyDescent="0.3">
      <c r="B74" s="204"/>
      <c r="C74" s="205"/>
      <c r="E74" s="206" t="str">
        <f xml:space="preserve"> 'General Inputs'!E$305</f>
        <v>Belarus</v>
      </c>
      <c r="F74" s="206" t="str">
        <f xml:space="preserve"> 'General Inputs'!F$305</f>
        <v>by</v>
      </c>
      <c r="G74" s="120" t="s">
        <v>651</v>
      </c>
      <c r="H74" s="120"/>
      <c r="J74" s="203">
        <f t="shared" si="0"/>
        <v>0</v>
      </c>
      <c r="K74" s="203">
        <f t="shared" si="1"/>
        <v>6.8952840820155015E-2</v>
      </c>
      <c r="L74" s="203">
        <f t="shared" si="2"/>
        <v>0</v>
      </c>
    </row>
    <row r="75" spans="2:12" s="203" customFormat="1" ht="12.9" customHeight="1" x14ac:dyDescent="0.3">
      <c r="B75" s="204"/>
      <c r="C75" s="205"/>
      <c r="E75" s="206" t="str">
        <f xml:space="preserve"> 'General Inputs'!E$306</f>
        <v>Belize</v>
      </c>
      <c r="F75" s="206" t="str">
        <f xml:space="preserve"> 'General Inputs'!F$306</f>
        <v>bz</v>
      </c>
      <c r="G75" s="120" t="s">
        <v>651</v>
      </c>
      <c r="H75" s="120"/>
      <c r="J75" s="203">
        <f t="shared" si="0"/>
        <v>0</v>
      </c>
      <c r="K75" s="203">
        <f t="shared" si="1"/>
        <v>0</v>
      </c>
      <c r="L75" s="203">
        <f t="shared" si="2"/>
        <v>0</v>
      </c>
    </row>
    <row r="76" spans="2:12" s="203" customFormat="1" ht="12.9" customHeight="1" x14ac:dyDescent="0.3">
      <c r="B76" s="204"/>
      <c r="C76" s="205"/>
      <c r="E76" s="206" t="str">
        <f xml:space="preserve"> 'General Inputs'!E$307</f>
        <v>Canada</v>
      </c>
      <c r="F76" s="206" t="str">
        <f xml:space="preserve"> 'General Inputs'!F$307</f>
        <v>ca</v>
      </c>
      <c r="G76" s="120" t="s">
        <v>651</v>
      </c>
      <c r="H76" s="120"/>
      <c r="J76" s="203">
        <f t="shared" si="0"/>
        <v>173</v>
      </c>
      <c r="K76" s="203">
        <f t="shared" si="1"/>
        <v>178.72381943709914</v>
      </c>
      <c r="L76" s="203">
        <f t="shared" si="2"/>
        <v>190.464</v>
      </c>
    </row>
    <row r="77" spans="2:12" s="203" customFormat="1" ht="12.9" customHeight="1" x14ac:dyDescent="0.3">
      <c r="B77" s="204"/>
      <c r="C77" s="205"/>
      <c r="E77" s="206" t="str">
        <f xml:space="preserve"> 'General Inputs'!E$308</f>
        <v>Cocos (Keeling) Islands</v>
      </c>
      <c r="F77" s="206" t="str">
        <f xml:space="preserve"> 'General Inputs'!F$308</f>
        <v>cc</v>
      </c>
      <c r="G77" s="120" t="s">
        <v>651</v>
      </c>
      <c r="H77" s="120"/>
      <c r="J77" s="203">
        <f t="shared" si="0"/>
        <v>0</v>
      </c>
      <c r="K77" s="203">
        <f t="shared" si="1"/>
        <v>0</v>
      </c>
      <c r="L77" s="203">
        <f t="shared" si="2"/>
        <v>0</v>
      </c>
    </row>
    <row r="78" spans="2:12" s="203" customFormat="1" ht="12.9" customHeight="1" x14ac:dyDescent="0.3">
      <c r="B78" s="204"/>
      <c r="C78" s="205"/>
      <c r="E78" s="206" t="str">
        <f xml:space="preserve"> 'General Inputs'!E$309</f>
        <v>DR Congo</v>
      </c>
      <c r="F78" s="206" t="str">
        <f xml:space="preserve"> 'General Inputs'!F$309</f>
        <v>cd</v>
      </c>
      <c r="G78" s="120" t="s">
        <v>651</v>
      </c>
      <c r="H78" s="120"/>
      <c r="J78" s="203">
        <f t="shared" si="0"/>
        <v>0</v>
      </c>
      <c r="K78" s="203">
        <f t="shared" si="1"/>
        <v>0</v>
      </c>
      <c r="L78" s="203">
        <f t="shared" si="2"/>
        <v>0</v>
      </c>
    </row>
    <row r="79" spans="2:12" s="203" customFormat="1" ht="12.9" customHeight="1" x14ac:dyDescent="0.3">
      <c r="B79" s="204"/>
      <c r="C79" s="205"/>
      <c r="E79" s="206" t="str">
        <f xml:space="preserve"> 'General Inputs'!E$310</f>
        <v>Central African Republic</v>
      </c>
      <c r="F79" s="206" t="str">
        <f xml:space="preserve"> 'General Inputs'!F$310</f>
        <v>cf</v>
      </c>
      <c r="G79" s="120" t="s">
        <v>651</v>
      </c>
      <c r="H79" s="120"/>
      <c r="J79" s="203">
        <f t="shared" si="0"/>
        <v>0</v>
      </c>
      <c r="K79" s="203">
        <f t="shared" si="1"/>
        <v>0</v>
      </c>
      <c r="L79" s="203">
        <f t="shared" si="2"/>
        <v>0</v>
      </c>
    </row>
    <row r="80" spans="2:12" s="203" customFormat="1" ht="12.9" customHeight="1" x14ac:dyDescent="0.3">
      <c r="B80" s="204"/>
      <c r="C80" s="205"/>
      <c r="E80" s="206" t="str">
        <f xml:space="preserve"> 'General Inputs'!E$311</f>
        <v>Congo Brazzaville</v>
      </c>
      <c r="F80" s="206" t="str">
        <f xml:space="preserve"> 'General Inputs'!F$311</f>
        <v>cg</v>
      </c>
      <c r="G80" s="120" t="s">
        <v>651</v>
      </c>
      <c r="H80" s="120"/>
      <c r="J80" s="203">
        <f t="shared" si="0"/>
        <v>0</v>
      </c>
      <c r="K80" s="203">
        <f t="shared" si="1"/>
        <v>0</v>
      </c>
      <c r="L80" s="203">
        <f t="shared" si="2"/>
        <v>0.57999999999999996</v>
      </c>
    </row>
    <row r="81" spans="2:12" s="203" customFormat="1" ht="12.9" customHeight="1" x14ac:dyDescent="0.3">
      <c r="B81" s="204"/>
      <c r="C81" s="205"/>
      <c r="E81" s="206" t="str">
        <f xml:space="preserve"> 'General Inputs'!E$312</f>
        <v>Switzerland</v>
      </c>
      <c r="F81" s="206" t="str">
        <f xml:space="preserve"> 'General Inputs'!F$312</f>
        <v>ch</v>
      </c>
      <c r="G81" s="120" t="s">
        <v>651</v>
      </c>
      <c r="H81" s="120"/>
      <c r="J81" s="203">
        <f t="shared" si="0"/>
        <v>0</v>
      </c>
      <c r="K81" s="203">
        <f t="shared" si="1"/>
        <v>0</v>
      </c>
      <c r="L81" s="203">
        <f t="shared" si="2"/>
        <v>0</v>
      </c>
    </row>
    <row r="82" spans="2:12" s="203" customFormat="1" ht="12.9" customHeight="1" x14ac:dyDescent="0.3">
      <c r="B82" s="204"/>
      <c r="C82" s="205"/>
      <c r="E82" s="206" t="str">
        <f xml:space="preserve"> 'General Inputs'!E$313</f>
        <v>Cote d'Ivoire</v>
      </c>
      <c r="F82" s="206" t="str">
        <f xml:space="preserve"> 'General Inputs'!F$313</f>
        <v>ci</v>
      </c>
      <c r="G82" s="120" t="s">
        <v>651</v>
      </c>
      <c r="H82" s="120"/>
      <c r="J82" s="203">
        <f t="shared" si="0"/>
        <v>0</v>
      </c>
      <c r="K82" s="203">
        <f t="shared" si="1"/>
        <v>0</v>
      </c>
      <c r="L82" s="203">
        <f t="shared" si="2"/>
        <v>0</v>
      </c>
    </row>
    <row r="83" spans="2:12" s="203" customFormat="1" ht="12.9" customHeight="1" x14ac:dyDescent="0.3">
      <c r="B83" s="204"/>
      <c r="C83" s="205"/>
      <c r="E83" s="206" t="str">
        <f xml:space="preserve"> 'General Inputs'!E$314</f>
        <v>Cook Islands</v>
      </c>
      <c r="F83" s="206" t="str">
        <f xml:space="preserve"> 'General Inputs'!F$314</f>
        <v>ck</v>
      </c>
      <c r="G83" s="120" t="s">
        <v>651</v>
      </c>
      <c r="H83" s="120"/>
      <c r="J83" s="203">
        <f t="shared" si="0"/>
        <v>0</v>
      </c>
      <c r="K83" s="203">
        <f t="shared" si="1"/>
        <v>0</v>
      </c>
      <c r="L83" s="203">
        <f t="shared" si="2"/>
        <v>0</v>
      </c>
    </row>
    <row r="84" spans="2:12" s="203" customFormat="1" ht="12.9" customHeight="1" x14ac:dyDescent="0.3">
      <c r="B84" s="204"/>
      <c r="C84" s="205"/>
      <c r="E84" s="206" t="str">
        <f xml:space="preserve"> 'General Inputs'!E$315</f>
        <v>Chile</v>
      </c>
      <c r="F84" s="206" t="str">
        <f xml:space="preserve"> 'General Inputs'!F$315</f>
        <v>cl</v>
      </c>
      <c r="G84" s="120" t="s">
        <v>651</v>
      </c>
      <c r="H84" s="120"/>
      <c r="J84" s="203">
        <f t="shared" si="0"/>
        <v>0</v>
      </c>
      <c r="K84" s="203">
        <f t="shared" si="1"/>
        <v>0</v>
      </c>
      <c r="L84" s="203">
        <f t="shared" si="2"/>
        <v>1.75</v>
      </c>
    </row>
    <row r="85" spans="2:12" s="203" customFormat="1" ht="12.9" customHeight="1" x14ac:dyDescent="0.3">
      <c r="B85" s="204"/>
      <c r="C85" s="205"/>
      <c r="E85" s="206" t="str">
        <f xml:space="preserve"> 'General Inputs'!E$316</f>
        <v>Cameroon</v>
      </c>
      <c r="F85" s="206" t="str">
        <f xml:space="preserve"> 'General Inputs'!F$316</f>
        <v>cm</v>
      </c>
      <c r="G85" s="120" t="s">
        <v>651</v>
      </c>
      <c r="H85" s="120"/>
      <c r="J85" s="203">
        <f t="shared" si="0"/>
        <v>0</v>
      </c>
      <c r="K85" s="203">
        <f t="shared" si="1"/>
        <v>0</v>
      </c>
      <c r="L85" s="203">
        <f t="shared" si="2"/>
        <v>1.6</v>
      </c>
    </row>
    <row r="86" spans="2:12" s="203" customFormat="1" ht="12.9" customHeight="1" x14ac:dyDescent="0.3">
      <c r="B86" s="204"/>
      <c r="C86" s="205"/>
      <c r="E86" s="206" t="str">
        <f xml:space="preserve"> 'General Inputs'!E$317</f>
        <v>China</v>
      </c>
      <c r="F86" s="206" t="str">
        <f xml:space="preserve"> 'General Inputs'!F$317</f>
        <v>cn</v>
      </c>
      <c r="G86" s="120" t="s">
        <v>651</v>
      </c>
      <c r="H86" s="120"/>
      <c r="J86" s="203">
        <f t="shared" si="0"/>
        <v>177</v>
      </c>
      <c r="K86" s="203">
        <f t="shared" si="1"/>
        <v>179.31782211281654</v>
      </c>
      <c r="L86" s="203">
        <f t="shared" si="2"/>
        <v>170.251</v>
      </c>
    </row>
    <row r="87" spans="2:12" s="203" customFormat="1" ht="12.9" customHeight="1" x14ac:dyDescent="0.3">
      <c r="B87" s="204"/>
      <c r="C87" s="205"/>
      <c r="E87" s="206" t="str">
        <f xml:space="preserve"> 'General Inputs'!E$318</f>
        <v>Colombia</v>
      </c>
      <c r="F87" s="206" t="str">
        <f xml:space="preserve"> 'General Inputs'!F$318</f>
        <v>co</v>
      </c>
      <c r="G87" s="120" t="s">
        <v>651</v>
      </c>
      <c r="H87" s="120"/>
      <c r="J87" s="203">
        <f t="shared" si="0"/>
        <v>13</v>
      </c>
      <c r="K87" s="203">
        <f t="shared" si="1"/>
        <v>0</v>
      </c>
      <c r="L87" s="203">
        <f t="shared" si="2"/>
        <v>9.7949999999999999</v>
      </c>
    </row>
    <row r="88" spans="2:12" s="203" customFormat="1" ht="12.9" customHeight="1" x14ac:dyDescent="0.3">
      <c r="B88" s="204"/>
      <c r="C88" s="205"/>
      <c r="E88" s="206" t="str">
        <f xml:space="preserve"> 'General Inputs'!E$319</f>
        <v>Costa Rica</v>
      </c>
      <c r="F88" s="206" t="str">
        <f xml:space="preserve"> 'General Inputs'!F$319</f>
        <v>cr</v>
      </c>
      <c r="G88" s="120" t="s">
        <v>651</v>
      </c>
      <c r="H88" s="120"/>
      <c r="J88" s="203">
        <f t="shared" si="0"/>
        <v>0</v>
      </c>
      <c r="K88" s="203">
        <f t="shared" si="1"/>
        <v>1.3787757433500001</v>
      </c>
      <c r="L88" s="203">
        <f t="shared" si="2"/>
        <v>0</v>
      </c>
    </row>
    <row r="89" spans="2:12" s="203" customFormat="1" ht="12.9" customHeight="1" x14ac:dyDescent="0.3">
      <c r="B89" s="204"/>
      <c r="C89" s="205"/>
      <c r="E89" s="206" t="str">
        <f xml:space="preserve"> 'General Inputs'!E$320</f>
        <v>Cuba</v>
      </c>
      <c r="F89" s="206" t="str">
        <f xml:space="preserve"> 'General Inputs'!F$320</f>
        <v>cu</v>
      </c>
      <c r="G89" s="120" t="s">
        <v>651</v>
      </c>
      <c r="H89" s="120"/>
      <c r="J89" s="203">
        <f t="shared" si="0"/>
        <v>0</v>
      </c>
      <c r="K89" s="203">
        <f t="shared" si="1"/>
        <v>0</v>
      </c>
      <c r="L89" s="203">
        <f t="shared" si="2"/>
        <v>0</v>
      </c>
    </row>
    <row r="90" spans="2:12" s="203" customFormat="1" ht="12.9" customHeight="1" x14ac:dyDescent="0.3">
      <c r="B90" s="204"/>
      <c r="C90" s="205"/>
      <c r="E90" s="206" t="str">
        <f xml:space="preserve"> 'General Inputs'!E$321</f>
        <v>Cabo Verde</v>
      </c>
      <c r="F90" s="206" t="str">
        <f xml:space="preserve"> 'General Inputs'!F$321</f>
        <v>cv</v>
      </c>
      <c r="G90" s="120" t="s">
        <v>651</v>
      </c>
      <c r="H90" s="120"/>
      <c r="J90" s="203">
        <f t="shared" si="0"/>
        <v>0</v>
      </c>
      <c r="K90" s="203">
        <f t="shared" si="1"/>
        <v>0</v>
      </c>
      <c r="L90" s="203">
        <f t="shared" si="2"/>
        <v>0</v>
      </c>
    </row>
    <row r="91" spans="2:12" s="203" customFormat="1" ht="12.9" customHeight="1" x14ac:dyDescent="0.3">
      <c r="B91" s="204"/>
      <c r="C91" s="205"/>
      <c r="E91" s="206" t="str">
        <f xml:space="preserve"> 'General Inputs'!E$322</f>
        <v>CuraÃ§ao</v>
      </c>
      <c r="F91" s="206" t="str">
        <f xml:space="preserve"> 'General Inputs'!F$322</f>
        <v>cw</v>
      </c>
      <c r="G91" s="120" t="s">
        <v>651</v>
      </c>
      <c r="H91" s="120"/>
      <c r="J91" s="203">
        <f t="shared" si="0"/>
        <v>0</v>
      </c>
      <c r="K91" s="203">
        <f t="shared" si="1"/>
        <v>0</v>
      </c>
      <c r="L91" s="203">
        <f t="shared" si="2"/>
        <v>0</v>
      </c>
    </row>
    <row r="92" spans="2:12" s="203" customFormat="1" ht="12.9" customHeight="1" x14ac:dyDescent="0.3">
      <c r="B92" s="204"/>
      <c r="C92" s="205"/>
      <c r="E92" s="206" t="str">
        <f xml:space="preserve"> 'General Inputs'!E$323</f>
        <v>Christmas Island</v>
      </c>
      <c r="F92" s="206" t="str">
        <f xml:space="preserve"> 'General Inputs'!F$323</f>
        <v>cx</v>
      </c>
      <c r="G92" s="120" t="s">
        <v>651</v>
      </c>
      <c r="H92" s="120"/>
      <c r="J92" s="203">
        <f t="shared" si="0"/>
        <v>0</v>
      </c>
      <c r="K92" s="203">
        <f t="shared" si="1"/>
        <v>0</v>
      </c>
      <c r="L92" s="203">
        <f t="shared" si="2"/>
        <v>0</v>
      </c>
    </row>
    <row r="93" spans="2:12" s="203" customFormat="1" ht="12.9" customHeight="1" x14ac:dyDescent="0.3">
      <c r="B93" s="204"/>
      <c r="C93" s="205"/>
      <c r="E93" s="206" t="str">
        <f xml:space="preserve"> 'General Inputs'!E$324</f>
        <v>Cyprus</v>
      </c>
      <c r="F93" s="206" t="str">
        <f xml:space="preserve"> 'General Inputs'!F$324</f>
        <v>cy</v>
      </c>
      <c r="G93" s="120" t="s">
        <v>651</v>
      </c>
      <c r="H93" s="120"/>
      <c r="J93" s="203">
        <f t="shared" si="0"/>
        <v>0</v>
      </c>
      <c r="K93" s="203">
        <f t="shared" si="1"/>
        <v>0</v>
      </c>
      <c r="L93" s="203">
        <f t="shared" si="2"/>
        <v>0</v>
      </c>
    </row>
    <row r="94" spans="2:12" s="203" customFormat="1" ht="12.9" customHeight="1" x14ac:dyDescent="0.3">
      <c r="B94" s="204"/>
      <c r="C94" s="205"/>
      <c r="E94" s="206" t="str">
        <f xml:space="preserve"> 'General Inputs'!E$325</f>
        <v>Czechia</v>
      </c>
      <c r="F94" s="206" t="str">
        <f xml:space="preserve"> 'General Inputs'!F$325</f>
        <v>cz</v>
      </c>
      <c r="G94" s="120" t="s">
        <v>651</v>
      </c>
      <c r="H94" s="120"/>
      <c r="J94" s="203">
        <f t="shared" si="0"/>
        <v>0</v>
      </c>
      <c r="K94" s="203">
        <f t="shared" si="1"/>
        <v>0.2090873425734705</v>
      </c>
      <c r="L94" s="203">
        <f t="shared" si="2"/>
        <v>0</v>
      </c>
    </row>
    <row r="95" spans="2:12" s="203" customFormat="1" ht="12.9" customHeight="1" x14ac:dyDescent="0.3">
      <c r="B95" s="204"/>
      <c r="C95" s="205"/>
      <c r="E95" s="206" t="str">
        <f xml:space="preserve"> 'General Inputs'!E$326</f>
        <v>Germany</v>
      </c>
      <c r="F95" s="206" t="str">
        <f xml:space="preserve"> 'General Inputs'!F$326</f>
        <v>de</v>
      </c>
      <c r="G95" s="120" t="s">
        <v>651</v>
      </c>
      <c r="H95" s="120"/>
      <c r="J95" s="203">
        <f t="shared" si="0"/>
        <v>5</v>
      </c>
      <c r="K95" s="203">
        <f t="shared" si="1"/>
        <v>0</v>
      </c>
      <c r="L95" s="203">
        <f t="shared" si="2"/>
        <v>5.7409999999999997</v>
      </c>
    </row>
    <row r="96" spans="2:12" s="203" customFormat="1" ht="12.9" customHeight="1" x14ac:dyDescent="0.3">
      <c r="B96" s="204"/>
      <c r="C96" s="205"/>
      <c r="E96" s="206" t="str">
        <f xml:space="preserve"> 'General Inputs'!E$327</f>
        <v>Djibouti</v>
      </c>
      <c r="F96" s="206" t="str">
        <f xml:space="preserve"> 'General Inputs'!F$327</f>
        <v>dj</v>
      </c>
      <c r="G96" s="120" t="s">
        <v>651</v>
      </c>
      <c r="H96" s="120"/>
      <c r="J96" s="203">
        <f t="shared" si="0"/>
        <v>0</v>
      </c>
      <c r="K96" s="203">
        <f t="shared" si="1"/>
        <v>0</v>
      </c>
      <c r="L96" s="203">
        <f t="shared" si="2"/>
        <v>0</v>
      </c>
    </row>
    <row r="97" spans="2:12" s="203" customFormat="1" ht="12.9" customHeight="1" x14ac:dyDescent="0.3">
      <c r="B97" s="204"/>
      <c r="C97" s="205"/>
      <c r="E97" s="206" t="str">
        <f xml:space="preserve"> 'General Inputs'!E$328</f>
        <v>Denmark</v>
      </c>
      <c r="F97" s="206" t="str">
        <f xml:space="preserve"> 'General Inputs'!F$328</f>
        <v>dk</v>
      </c>
      <c r="G97" s="120" t="s">
        <v>651</v>
      </c>
      <c r="H97" s="120"/>
      <c r="J97" s="203">
        <f t="shared" si="0"/>
        <v>3.2025999999999999</v>
      </c>
      <c r="K97" s="203">
        <f t="shared" si="1"/>
        <v>0</v>
      </c>
      <c r="L97" s="203">
        <f t="shared" si="2"/>
        <v>3.133</v>
      </c>
    </row>
    <row r="98" spans="2:12" s="203" customFormat="1" ht="12.9" customHeight="1" x14ac:dyDescent="0.3">
      <c r="B98" s="204"/>
      <c r="C98" s="205"/>
      <c r="E98" s="206" t="str">
        <f xml:space="preserve"> 'General Inputs'!E$329</f>
        <v>Dominica</v>
      </c>
      <c r="F98" s="206" t="str">
        <f xml:space="preserve"> 'General Inputs'!F$329</f>
        <v>dm</v>
      </c>
      <c r="G98" s="120" t="s">
        <v>651</v>
      </c>
      <c r="H98" s="120"/>
      <c r="J98" s="203">
        <f t="shared" si="0"/>
        <v>0</v>
      </c>
      <c r="K98" s="203">
        <f t="shared" si="1"/>
        <v>0</v>
      </c>
      <c r="L98" s="203">
        <f t="shared" si="2"/>
        <v>0</v>
      </c>
    </row>
    <row r="99" spans="2:12" s="203" customFormat="1" ht="12.9" customHeight="1" x14ac:dyDescent="0.3">
      <c r="B99" s="204"/>
      <c r="C99" s="205"/>
      <c r="E99" s="206" t="str">
        <f xml:space="preserve"> 'General Inputs'!E$330</f>
        <v>Dominican Republic</v>
      </c>
      <c r="F99" s="206" t="str">
        <f xml:space="preserve"> 'General Inputs'!F$330</f>
        <v>do</v>
      </c>
      <c r="G99" s="120" t="s">
        <v>651</v>
      </c>
      <c r="H99" s="120"/>
      <c r="J99" s="203">
        <f t="shared" si="0"/>
        <v>0</v>
      </c>
      <c r="K99" s="203">
        <f t="shared" si="1"/>
        <v>0</v>
      </c>
      <c r="L99" s="203">
        <f t="shared" si="2"/>
        <v>0</v>
      </c>
    </row>
    <row r="100" spans="2:12" s="203" customFormat="1" ht="12.9" customHeight="1" x14ac:dyDescent="0.3">
      <c r="B100" s="204"/>
      <c r="C100" s="205"/>
      <c r="E100" s="206" t="str">
        <f xml:space="preserve"> 'General Inputs'!E$331</f>
        <v>Algeria</v>
      </c>
      <c r="F100" s="206" t="str">
        <f xml:space="preserve"> 'General Inputs'!F$331</f>
        <v>dz</v>
      </c>
      <c r="G100" s="120" t="s">
        <v>651</v>
      </c>
      <c r="H100" s="120"/>
      <c r="J100" s="203">
        <f t="shared" si="0"/>
        <v>86</v>
      </c>
      <c r="K100" s="203">
        <f t="shared" si="1"/>
        <v>87.854124063135302</v>
      </c>
      <c r="L100" s="203">
        <f t="shared" si="2"/>
        <v>89.582999999999998</v>
      </c>
    </row>
    <row r="101" spans="2:12" s="203" customFormat="1" ht="12.9" customHeight="1" x14ac:dyDescent="0.3">
      <c r="B101" s="204"/>
      <c r="C101" s="205"/>
      <c r="E101" s="206" t="str">
        <f xml:space="preserve"> 'General Inputs'!E$332</f>
        <v>Ecuador</v>
      </c>
      <c r="F101" s="206" t="str">
        <f xml:space="preserve"> 'General Inputs'!F$332</f>
        <v>ec</v>
      </c>
      <c r="G101" s="120" t="s">
        <v>651</v>
      </c>
      <c r="H101" s="120"/>
      <c r="J101" s="203">
        <f t="shared" si="0"/>
        <v>0</v>
      </c>
      <c r="K101" s="203">
        <f t="shared" si="1"/>
        <v>0</v>
      </c>
      <c r="L101" s="203">
        <f t="shared" si="2"/>
        <v>0.313</v>
      </c>
    </row>
    <row r="102" spans="2:12" s="203" customFormat="1" ht="12.9" customHeight="1" x14ac:dyDescent="0.3">
      <c r="B102" s="204"/>
      <c r="C102" s="205"/>
      <c r="E102" s="206" t="str">
        <f xml:space="preserve"> 'General Inputs'!E$333</f>
        <v>Estonia</v>
      </c>
      <c r="F102" s="206" t="str">
        <f xml:space="preserve"> 'General Inputs'!F$333</f>
        <v>ee</v>
      </c>
      <c r="G102" s="120" t="s">
        <v>651</v>
      </c>
      <c r="H102" s="120"/>
      <c r="J102" s="203">
        <f t="shared" si="0"/>
        <v>0</v>
      </c>
      <c r="K102" s="203">
        <f t="shared" si="1"/>
        <v>0</v>
      </c>
      <c r="L102" s="203">
        <f t="shared" si="2"/>
        <v>0</v>
      </c>
    </row>
    <row r="103" spans="2:12" s="203" customFormat="1" ht="12.9" customHeight="1" x14ac:dyDescent="0.3">
      <c r="B103" s="204"/>
      <c r="C103" s="205"/>
      <c r="E103" s="206" t="str">
        <f xml:space="preserve"> 'General Inputs'!E$334</f>
        <v>Egypt</v>
      </c>
      <c r="F103" s="206" t="str">
        <f xml:space="preserve"> 'General Inputs'!F$334</f>
        <v>eg</v>
      </c>
      <c r="G103" s="120" t="s">
        <v>651</v>
      </c>
      <c r="H103" s="120"/>
      <c r="J103" s="203">
        <f t="shared" ref="J103:J166" si="3">IFERROR(INDEX($I$292:$I$340,MATCH(F103,$F$292:$F$340,0)),0)</f>
        <v>64</v>
      </c>
      <c r="K103" s="203">
        <f t="shared" ref="K103:K166" si="4">IFERROR(INDEX($I$391:$I$432,MATCH(F103,$F$391:$F$432,0)),0)</f>
        <v>64.293060335666254</v>
      </c>
      <c r="L103" s="203">
        <f t="shared" ref="L103:L166" si="5">IFERROR(INDEX($I$492:$I$544,MATCH(F103,$F$492:$F$544,0)),0)</f>
        <v>68.866</v>
      </c>
    </row>
    <row r="104" spans="2:12" s="203" customFormat="1" ht="12.9" customHeight="1" x14ac:dyDescent="0.3">
      <c r="B104" s="204"/>
      <c r="C104" s="205"/>
      <c r="E104" s="206" t="str">
        <f xml:space="preserve"> 'General Inputs'!E$335</f>
        <v>Western Sahara</v>
      </c>
      <c r="F104" s="206" t="str">
        <f xml:space="preserve"> 'General Inputs'!F$335</f>
        <v>eh</v>
      </c>
      <c r="G104" s="120" t="s">
        <v>651</v>
      </c>
      <c r="H104" s="120"/>
      <c r="J104" s="203">
        <f t="shared" si="3"/>
        <v>0</v>
      </c>
      <c r="K104" s="203">
        <f t="shared" si="4"/>
        <v>0</v>
      </c>
      <c r="L104" s="203">
        <f t="shared" si="5"/>
        <v>0</v>
      </c>
    </row>
    <row r="105" spans="2:12" s="203" customFormat="1" ht="12.9" customHeight="1" x14ac:dyDescent="0.3">
      <c r="B105" s="204"/>
      <c r="C105" s="205"/>
      <c r="E105" s="206" t="str">
        <f xml:space="preserve"> 'General Inputs'!E$336</f>
        <v>Eritrea</v>
      </c>
      <c r="F105" s="206" t="str">
        <f xml:space="preserve"> 'General Inputs'!F$336</f>
        <v>er</v>
      </c>
      <c r="G105" s="120" t="s">
        <v>651</v>
      </c>
      <c r="H105" s="120"/>
      <c r="J105" s="203">
        <f t="shared" si="3"/>
        <v>0</v>
      </c>
      <c r="K105" s="203">
        <f t="shared" si="4"/>
        <v>0</v>
      </c>
      <c r="L105" s="203">
        <f t="shared" si="5"/>
        <v>0</v>
      </c>
    </row>
    <row r="106" spans="2:12" s="203" customFormat="1" ht="12.9" customHeight="1" x14ac:dyDescent="0.3">
      <c r="B106" s="204"/>
      <c r="C106" s="205"/>
      <c r="E106" s="206" t="str">
        <f xml:space="preserve"> 'General Inputs'!E$337</f>
        <v>Spain</v>
      </c>
      <c r="F106" s="206" t="str">
        <f xml:space="preserve"> 'General Inputs'!F$337</f>
        <v>es</v>
      </c>
      <c r="G106" s="120" t="s">
        <v>651</v>
      </c>
      <c r="H106" s="120"/>
      <c r="J106" s="203">
        <f t="shared" si="3"/>
        <v>0</v>
      </c>
      <c r="K106" s="203">
        <f t="shared" si="4"/>
        <v>0</v>
      </c>
      <c r="L106" s="203">
        <f t="shared" si="5"/>
        <v>0</v>
      </c>
    </row>
    <row r="107" spans="2:12" s="203" customFormat="1" ht="12.9" customHeight="1" x14ac:dyDescent="0.3">
      <c r="B107" s="204"/>
      <c r="C107" s="205"/>
      <c r="E107" s="206" t="str">
        <f xml:space="preserve"> 'General Inputs'!E$338</f>
        <v>Ethiopia</v>
      </c>
      <c r="F107" s="206" t="str">
        <f xml:space="preserve"> 'General Inputs'!F$338</f>
        <v>et</v>
      </c>
      <c r="G107" s="120" t="s">
        <v>651</v>
      </c>
      <c r="H107" s="120"/>
      <c r="J107" s="203">
        <f t="shared" si="3"/>
        <v>0</v>
      </c>
      <c r="K107" s="203">
        <f t="shared" si="4"/>
        <v>0</v>
      </c>
      <c r="L107" s="203">
        <f t="shared" si="5"/>
        <v>0</v>
      </c>
    </row>
    <row r="108" spans="2:12" s="203" customFormat="1" ht="12.9" customHeight="1" x14ac:dyDescent="0.3">
      <c r="B108" s="204"/>
      <c r="C108" s="205"/>
      <c r="E108" s="206" t="str">
        <f xml:space="preserve"> 'General Inputs'!E$339</f>
        <v>Finland</v>
      </c>
      <c r="F108" s="206" t="str">
        <f xml:space="preserve"> 'General Inputs'!F$339</f>
        <v>fi</v>
      </c>
      <c r="G108" s="120" t="s">
        <v>651</v>
      </c>
      <c r="H108" s="120"/>
      <c r="J108" s="203">
        <f t="shared" si="3"/>
        <v>0</v>
      </c>
      <c r="K108" s="203">
        <f t="shared" si="4"/>
        <v>0</v>
      </c>
      <c r="L108" s="203">
        <f t="shared" si="5"/>
        <v>0</v>
      </c>
    </row>
    <row r="109" spans="2:12" s="203" customFormat="1" ht="12.9" customHeight="1" x14ac:dyDescent="0.3">
      <c r="B109" s="204"/>
      <c r="C109" s="205"/>
      <c r="E109" s="206" t="str">
        <f xml:space="preserve"> 'General Inputs'!E$340</f>
        <v>Fiji</v>
      </c>
      <c r="F109" s="206" t="str">
        <f xml:space="preserve"> 'General Inputs'!F$340</f>
        <v>fj</v>
      </c>
      <c r="G109" s="120" t="s">
        <v>651</v>
      </c>
      <c r="H109" s="120"/>
      <c r="J109" s="203">
        <f t="shared" si="3"/>
        <v>0</v>
      </c>
      <c r="K109" s="203">
        <f t="shared" si="4"/>
        <v>0</v>
      </c>
      <c r="L109" s="203">
        <f t="shared" si="5"/>
        <v>0</v>
      </c>
    </row>
    <row r="110" spans="2:12" s="203" customFormat="1" ht="12.9" customHeight="1" x14ac:dyDescent="0.3">
      <c r="B110" s="204"/>
      <c r="C110" s="205"/>
      <c r="E110" s="206" t="str">
        <f xml:space="preserve"> 'General Inputs'!E$341</f>
        <v>Falkland Islands (Malvinas)</v>
      </c>
      <c r="F110" s="206" t="str">
        <f xml:space="preserve"> 'General Inputs'!F$341</f>
        <v>fk</v>
      </c>
      <c r="G110" s="120" t="s">
        <v>651</v>
      </c>
      <c r="H110" s="120"/>
      <c r="J110" s="203">
        <f t="shared" si="3"/>
        <v>0</v>
      </c>
      <c r="K110" s="203">
        <f t="shared" si="4"/>
        <v>0</v>
      </c>
      <c r="L110" s="203">
        <f t="shared" si="5"/>
        <v>0</v>
      </c>
    </row>
    <row r="111" spans="2:12" s="203" customFormat="1" ht="12.9" customHeight="1" x14ac:dyDescent="0.3">
      <c r="B111" s="204"/>
      <c r="C111" s="205"/>
      <c r="E111" s="206" t="str">
        <f xml:space="preserve"> 'General Inputs'!E$342</f>
        <v>Micronesia (Federated States of)</v>
      </c>
      <c r="F111" s="206" t="str">
        <f xml:space="preserve"> 'General Inputs'!F$342</f>
        <v>fm</v>
      </c>
      <c r="G111" s="120" t="s">
        <v>651</v>
      </c>
      <c r="H111" s="120"/>
      <c r="J111" s="203">
        <f t="shared" si="3"/>
        <v>0</v>
      </c>
      <c r="K111" s="203">
        <f t="shared" si="4"/>
        <v>0</v>
      </c>
      <c r="L111" s="203">
        <f t="shared" si="5"/>
        <v>0</v>
      </c>
    </row>
    <row r="112" spans="2:12" s="203" customFormat="1" ht="12.9" customHeight="1" x14ac:dyDescent="0.3">
      <c r="B112" s="204"/>
      <c r="C112" s="205"/>
      <c r="E112" s="206" t="str">
        <f xml:space="preserve"> 'General Inputs'!E$343</f>
        <v>Faroe Islands</v>
      </c>
      <c r="F112" s="206" t="str">
        <f xml:space="preserve"> 'General Inputs'!F$343</f>
        <v>fo</v>
      </c>
      <c r="G112" s="120" t="s">
        <v>651</v>
      </c>
      <c r="H112" s="120"/>
      <c r="J112" s="203">
        <f t="shared" si="3"/>
        <v>0</v>
      </c>
      <c r="K112" s="203">
        <f t="shared" si="4"/>
        <v>0</v>
      </c>
      <c r="L112" s="203">
        <f t="shared" si="5"/>
        <v>0</v>
      </c>
    </row>
    <row r="113" spans="2:12" s="203" customFormat="1" ht="12.9" customHeight="1" x14ac:dyDescent="0.3">
      <c r="B113" s="204"/>
      <c r="C113" s="205"/>
      <c r="E113" s="206" t="str">
        <f xml:space="preserve"> 'General Inputs'!E$344</f>
        <v>France</v>
      </c>
      <c r="F113" s="206" t="str">
        <f xml:space="preserve"> 'General Inputs'!F$344</f>
        <v>fr</v>
      </c>
      <c r="G113" s="120" t="s">
        <v>651</v>
      </c>
      <c r="H113" s="120"/>
      <c r="J113" s="203">
        <f t="shared" si="3"/>
        <v>0</v>
      </c>
      <c r="K113" s="203">
        <f t="shared" si="4"/>
        <v>0</v>
      </c>
      <c r="L113" s="203">
        <f t="shared" si="5"/>
        <v>0</v>
      </c>
    </row>
    <row r="114" spans="2:12" s="203" customFormat="1" ht="12.9" customHeight="1" x14ac:dyDescent="0.3">
      <c r="B114" s="204"/>
      <c r="C114" s="205"/>
      <c r="E114" s="206" t="str">
        <f xml:space="preserve"> 'General Inputs'!E$345</f>
        <v>Gabon</v>
      </c>
      <c r="F114" s="206" t="str">
        <f xml:space="preserve"> 'General Inputs'!F$345</f>
        <v>ga</v>
      </c>
      <c r="G114" s="120" t="s">
        <v>651</v>
      </c>
      <c r="H114" s="120"/>
      <c r="J114" s="203">
        <f t="shared" si="3"/>
        <v>0</v>
      </c>
      <c r="K114" s="203">
        <f t="shared" si="4"/>
        <v>0</v>
      </c>
      <c r="L114" s="203">
        <f t="shared" si="5"/>
        <v>0.46400000000000002</v>
      </c>
    </row>
    <row r="115" spans="2:12" s="203" customFormat="1" ht="12.9" customHeight="1" x14ac:dyDescent="0.3">
      <c r="B115" s="204"/>
      <c r="C115" s="205"/>
      <c r="E115" s="206" t="str">
        <f xml:space="preserve"> 'General Inputs'!E$346</f>
        <v>United Kingdom</v>
      </c>
      <c r="F115" s="206" t="str">
        <f xml:space="preserve"> 'General Inputs'!F$346</f>
        <v>gb</v>
      </c>
      <c r="G115" s="120" t="s">
        <v>651</v>
      </c>
      <c r="H115" s="120"/>
      <c r="J115" s="203">
        <f t="shared" si="3"/>
        <v>39</v>
      </c>
      <c r="K115" s="203">
        <f t="shared" si="4"/>
        <v>0</v>
      </c>
      <c r="L115" s="203">
        <f t="shared" si="5"/>
        <v>39.743000000000002</v>
      </c>
    </row>
    <row r="116" spans="2:12" s="203" customFormat="1" ht="12.9" customHeight="1" x14ac:dyDescent="0.3">
      <c r="B116" s="204"/>
      <c r="C116" s="205"/>
      <c r="E116" s="206" t="str">
        <f xml:space="preserve"> 'General Inputs'!E$347</f>
        <v>Grenada</v>
      </c>
      <c r="F116" s="206" t="str">
        <f xml:space="preserve"> 'General Inputs'!F$347</f>
        <v>gd</v>
      </c>
      <c r="G116" s="120" t="s">
        <v>651</v>
      </c>
      <c r="H116" s="120"/>
      <c r="J116" s="203">
        <f t="shared" si="3"/>
        <v>0</v>
      </c>
      <c r="K116" s="203">
        <f t="shared" si="4"/>
        <v>0</v>
      </c>
      <c r="L116" s="203">
        <f t="shared" si="5"/>
        <v>0</v>
      </c>
    </row>
    <row r="117" spans="2:12" s="203" customFormat="1" ht="12.9" customHeight="1" x14ac:dyDescent="0.3">
      <c r="B117" s="204"/>
      <c r="C117" s="205"/>
      <c r="E117" s="206" t="str">
        <f xml:space="preserve"> 'General Inputs'!E$348</f>
        <v>Georgia</v>
      </c>
      <c r="F117" s="206" t="str">
        <f xml:space="preserve"> 'General Inputs'!F$348</f>
        <v>ge</v>
      </c>
      <c r="G117" s="120" t="s">
        <v>651</v>
      </c>
      <c r="H117" s="120"/>
      <c r="J117" s="203">
        <f t="shared" si="3"/>
        <v>0</v>
      </c>
      <c r="K117" s="203">
        <f t="shared" si="4"/>
        <v>0</v>
      </c>
      <c r="L117" s="203">
        <f t="shared" si="5"/>
        <v>0</v>
      </c>
    </row>
    <row r="118" spans="2:12" s="203" customFormat="1" ht="12.9" customHeight="1" x14ac:dyDescent="0.3">
      <c r="B118" s="204"/>
      <c r="C118" s="205"/>
      <c r="E118" s="207" t="str">
        <f xml:space="preserve"> 'General Inputs'!E$349</f>
        <v>French Guiana</v>
      </c>
      <c r="F118" s="207" t="str">
        <f xml:space="preserve"> 'General Inputs'!F$349</f>
        <v>gf</v>
      </c>
      <c r="G118" s="120" t="s">
        <v>651</v>
      </c>
      <c r="H118" s="120"/>
      <c r="J118" s="203">
        <f t="shared" si="3"/>
        <v>0</v>
      </c>
      <c r="K118" s="203">
        <f t="shared" si="4"/>
        <v>0</v>
      </c>
      <c r="L118" s="203">
        <f t="shared" si="5"/>
        <v>0</v>
      </c>
    </row>
    <row r="119" spans="2:12" s="203" customFormat="1" ht="12.9" customHeight="1" x14ac:dyDescent="0.3">
      <c r="B119" s="204"/>
      <c r="C119" s="205"/>
      <c r="E119" s="206" t="str">
        <f xml:space="preserve"> 'General Inputs'!E$350</f>
        <v>Guernsey</v>
      </c>
      <c r="F119" s="206" t="str">
        <f xml:space="preserve"> 'General Inputs'!F$350</f>
        <v>gg</v>
      </c>
      <c r="G119" s="120" t="s">
        <v>651</v>
      </c>
      <c r="H119" s="120"/>
      <c r="J119" s="203">
        <f t="shared" si="3"/>
        <v>0</v>
      </c>
      <c r="K119" s="203">
        <f t="shared" si="4"/>
        <v>0</v>
      </c>
      <c r="L119" s="203">
        <f t="shared" si="5"/>
        <v>0</v>
      </c>
    </row>
    <row r="120" spans="2:12" s="203" customFormat="1" ht="12.9" customHeight="1" x14ac:dyDescent="0.3">
      <c r="B120" s="204"/>
      <c r="C120" s="205"/>
      <c r="E120" s="206" t="str">
        <f xml:space="preserve"> 'General Inputs'!E$351</f>
        <v>Ghana</v>
      </c>
      <c r="F120" s="206" t="str">
        <f xml:space="preserve"> 'General Inputs'!F$351</f>
        <v>gh</v>
      </c>
      <c r="G120" s="120" t="s">
        <v>651</v>
      </c>
      <c r="H120" s="120"/>
      <c r="J120" s="203">
        <f t="shared" si="3"/>
        <v>0</v>
      </c>
      <c r="K120" s="203">
        <f t="shared" si="4"/>
        <v>0.92451675834499958</v>
      </c>
      <c r="L120" s="203">
        <f t="shared" si="5"/>
        <v>0</v>
      </c>
    </row>
    <row r="121" spans="2:12" s="203" customFormat="1" ht="12.9" customHeight="1" x14ac:dyDescent="0.3">
      <c r="B121" s="204"/>
      <c r="C121" s="205"/>
      <c r="E121" s="206" t="str">
        <f xml:space="preserve"> 'General Inputs'!E$352</f>
        <v>Gibraltar</v>
      </c>
      <c r="F121" s="206" t="str">
        <f xml:space="preserve"> 'General Inputs'!F$352</f>
        <v>gi</v>
      </c>
      <c r="G121" s="120" t="s">
        <v>651</v>
      </c>
      <c r="H121" s="120"/>
      <c r="J121" s="203">
        <f t="shared" si="3"/>
        <v>0</v>
      </c>
      <c r="K121" s="203">
        <f t="shared" si="4"/>
        <v>0</v>
      </c>
      <c r="L121" s="203">
        <f t="shared" si="5"/>
        <v>0</v>
      </c>
    </row>
    <row r="122" spans="2:12" s="203" customFormat="1" ht="12.9" customHeight="1" x14ac:dyDescent="0.3">
      <c r="B122" s="204"/>
      <c r="C122" s="205"/>
      <c r="E122" s="206" t="str">
        <f xml:space="preserve"> 'General Inputs'!E$353</f>
        <v>Greenland</v>
      </c>
      <c r="F122" s="206" t="str">
        <f xml:space="preserve"> 'General Inputs'!F$353</f>
        <v>gl</v>
      </c>
      <c r="G122" s="120" t="s">
        <v>651</v>
      </c>
      <c r="H122" s="120"/>
      <c r="J122" s="203">
        <f t="shared" si="3"/>
        <v>0</v>
      </c>
      <c r="K122" s="203">
        <f t="shared" si="4"/>
        <v>0</v>
      </c>
      <c r="L122" s="203">
        <f t="shared" si="5"/>
        <v>0</v>
      </c>
    </row>
    <row r="123" spans="2:12" s="203" customFormat="1" ht="12.9" customHeight="1" x14ac:dyDescent="0.3">
      <c r="B123" s="204"/>
      <c r="C123" s="205"/>
      <c r="E123" s="206" t="str">
        <f xml:space="preserve"> 'General Inputs'!E$354</f>
        <v>Gambia</v>
      </c>
      <c r="F123" s="206" t="str">
        <f xml:space="preserve"> 'General Inputs'!F$354</f>
        <v>gm</v>
      </c>
      <c r="G123" s="120" t="s">
        <v>651</v>
      </c>
      <c r="H123" s="120"/>
      <c r="J123" s="203">
        <f t="shared" si="3"/>
        <v>0</v>
      </c>
      <c r="K123" s="203">
        <f t="shared" si="4"/>
        <v>0</v>
      </c>
      <c r="L123" s="203">
        <f t="shared" si="5"/>
        <v>0</v>
      </c>
    </row>
    <row r="124" spans="2:12" s="203" customFormat="1" ht="12.9" customHeight="1" x14ac:dyDescent="0.3">
      <c r="B124" s="204"/>
      <c r="C124" s="205"/>
      <c r="E124" s="206" t="str">
        <f xml:space="preserve"> 'General Inputs'!E$355</f>
        <v>Guinea</v>
      </c>
      <c r="F124" s="206" t="str">
        <f xml:space="preserve"> 'General Inputs'!F$355</f>
        <v>gn</v>
      </c>
      <c r="G124" s="120" t="s">
        <v>651</v>
      </c>
      <c r="H124" s="120"/>
      <c r="J124" s="203">
        <f t="shared" si="3"/>
        <v>0</v>
      </c>
      <c r="K124" s="203">
        <f t="shared" si="4"/>
        <v>0</v>
      </c>
      <c r="L124" s="203">
        <f t="shared" si="5"/>
        <v>0</v>
      </c>
    </row>
    <row r="125" spans="2:12" s="203" customFormat="1" ht="12.9" customHeight="1" x14ac:dyDescent="0.3">
      <c r="B125" s="204"/>
      <c r="C125" s="205"/>
      <c r="E125" s="206" t="str">
        <f xml:space="preserve"> 'General Inputs'!E$356</f>
        <v>Guadeloupe</v>
      </c>
      <c r="F125" s="206" t="str">
        <f xml:space="preserve"> 'General Inputs'!F$356</f>
        <v>gp</v>
      </c>
      <c r="G125" s="120" t="s">
        <v>651</v>
      </c>
      <c r="H125" s="120"/>
      <c r="J125" s="203">
        <f t="shared" si="3"/>
        <v>0</v>
      </c>
      <c r="K125" s="203">
        <f t="shared" si="4"/>
        <v>0</v>
      </c>
      <c r="L125" s="203">
        <f t="shared" si="5"/>
        <v>0</v>
      </c>
    </row>
    <row r="126" spans="2:12" s="203" customFormat="1" ht="12.9" customHeight="1" x14ac:dyDescent="0.3">
      <c r="B126" s="204"/>
      <c r="C126" s="205"/>
      <c r="E126" s="206" t="str">
        <f xml:space="preserve"> 'General Inputs'!E$357</f>
        <v>Equatorial Guinea</v>
      </c>
      <c r="F126" s="206" t="str">
        <f xml:space="preserve"> 'General Inputs'!F$357</f>
        <v>gq</v>
      </c>
      <c r="G126" s="120" t="s">
        <v>651</v>
      </c>
      <c r="H126" s="120"/>
      <c r="J126" s="203">
        <f t="shared" si="3"/>
        <v>0</v>
      </c>
      <c r="K126" s="203">
        <f t="shared" si="4"/>
        <v>0.15059583937194346</v>
      </c>
      <c r="L126" s="203">
        <f t="shared" si="5"/>
        <v>6.2350000000000003</v>
      </c>
    </row>
    <row r="127" spans="2:12" s="203" customFormat="1" ht="12.9" customHeight="1" x14ac:dyDescent="0.3">
      <c r="B127" s="204"/>
      <c r="C127" s="205"/>
      <c r="E127" s="206" t="str">
        <f xml:space="preserve"> 'General Inputs'!E$358</f>
        <v>Greece</v>
      </c>
      <c r="F127" s="206" t="str">
        <f xml:space="preserve"> 'General Inputs'!F$358</f>
        <v>gr</v>
      </c>
      <c r="G127" s="120" t="s">
        <v>651</v>
      </c>
      <c r="H127" s="120"/>
      <c r="J127" s="203">
        <f t="shared" si="3"/>
        <v>0</v>
      </c>
      <c r="K127" s="203">
        <f t="shared" si="4"/>
        <v>0</v>
      </c>
      <c r="L127" s="203">
        <f t="shared" si="5"/>
        <v>0</v>
      </c>
    </row>
    <row r="128" spans="2:12" s="203" customFormat="1" ht="12.9" customHeight="1" x14ac:dyDescent="0.3">
      <c r="B128" s="204"/>
      <c r="C128" s="205"/>
      <c r="E128" s="206" t="str">
        <f xml:space="preserve"> 'General Inputs'!E$359</f>
        <v>South Georgia and the South Sandwich Islands</v>
      </c>
      <c r="F128" s="206" t="str">
        <f xml:space="preserve"> 'General Inputs'!F$359</f>
        <v>gs</v>
      </c>
      <c r="G128" s="120" t="s">
        <v>651</v>
      </c>
      <c r="H128" s="120"/>
      <c r="J128" s="203">
        <f t="shared" si="3"/>
        <v>0</v>
      </c>
      <c r="K128" s="203">
        <f t="shared" si="4"/>
        <v>0</v>
      </c>
      <c r="L128" s="203">
        <f t="shared" si="5"/>
        <v>0</v>
      </c>
    </row>
    <row r="129" spans="2:12" s="203" customFormat="1" ht="12.9" customHeight="1" x14ac:dyDescent="0.3">
      <c r="B129" s="204"/>
      <c r="C129" s="205"/>
      <c r="E129" s="206" t="str">
        <f xml:space="preserve"> 'General Inputs'!E$360</f>
        <v>Guatemala</v>
      </c>
      <c r="F129" s="206" t="str">
        <f xml:space="preserve"> 'General Inputs'!F$360</f>
        <v>gt</v>
      </c>
      <c r="G129" s="120" t="s">
        <v>651</v>
      </c>
      <c r="H129" s="120"/>
      <c r="J129" s="203">
        <f t="shared" si="3"/>
        <v>0</v>
      </c>
      <c r="K129" s="203">
        <f t="shared" si="4"/>
        <v>0</v>
      </c>
      <c r="L129" s="203">
        <f t="shared" si="5"/>
        <v>0</v>
      </c>
    </row>
    <row r="130" spans="2:12" s="203" customFormat="1" ht="12.9" customHeight="1" x14ac:dyDescent="0.3">
      <c r="B130" s="204"/>
      <c r="C130" s="205"/>
      <c r="E130" s="206" t="str">
        <f xml:space="preserve"> 'General Inputs'!E$361</f>
        <v>Guam</v>
      </c>
      <c r="F130" s="206" t="str">
        <f xml:space="preserve"> 'General Inputs'!F$361</f>
        <v>gu</v>
      </c>
      <c r="G130" s="120" t="s">
        <v>651</v>
      </c>
      <c r="H130" s="120"/>
      <c r="J130" s="203">
        <f t="shared" si="3"/>
        <v>0</v>
      </c>
      <c r="K130" s="203">
        <f t="shared" si="4"/>
        <v>0</v>
      </c>
      <c r="L130" s="203">
        <f t="shared" si="5"/>
        <v>0</v>
      </c>
    </row>
    <row r="131" spans="2:12" s="203" customFormat="1" ht="12.9" customHeight="1" x14ac:dyDescent="0.3">
      <c r="B131" s="204"/>
      <c r="C131" s="205"/>
      <c r="E131" s="206" t="str">
        <f xml:space="preserve"> 'General Inputs'!E$362</f>
        <v>Guinea-Bissau</v>
      </c>
      <c r="F131" s="206" t="str">
        <f xml:space="preserve"> 'General Inputs'!F$362</f>
        <v>gw</v>
      </c>
      <c r="G131" s="120" t="s">
        <v>651</v>
      </c>
      <c r="H131" s="120"/>
      <c r="J131" s="203">
        <f t="shared" si="3"/>
        <v>0</v>
      </c>
      <c r="K131" s="203">
        <f t="shared" si="4"/>
        <v>0</v>
      </c>
      <c r="L131" s="203">
        <f t="shared" si="5"/>
        <v>0</v>
      </c>
    </row>
    <row r="132" spans="2:12" s="203" customFormat="1" ht="12.9" customHeight="1" x14ac:dyDescent="0.3">
      <c r="B132" s="204"/>
      <c r="C132" s="205"/>
      <c r="E132" s="206" t="str">
        <f xml:space="preserve"> 'General Inputs'!E$363</f>
        <v>Guyana</v>
      </c>
      <c r="F132" s="206" t="str">
        <f xml:space="preserve"> 'General Inputs'!F$363</f>
        <v>gy</v>
      </c>
      <c r="G132" s="120" t="s">
        <v>651</v>
      </c>
      <c r="H132" s="120"/>
      <c r="J132" s="203">
        <f t="shared" si="3"/>
        <v>0</v>
      </c>
      <c r="K132" s="203">
        <f t="shared" si="4"/>
        <v>0</v>
      </c>
      <c r="L132" s="203">
        <f t="shared" si="5"/>
        <v>0</v>
      </c>
    </row>
    <row r="133" spans="2:12" s="203" customFormat="1" ht="12.9" customHeight="1" x14ac:dyDescent="0.3">
      <c r="B133" s="204"/>
      <c r="C133" s="205"/>
      <c r="E133" s="206" t="str">
        <f xml:space="preserve"> 'General Inputs'!E$364</f>
        <v>Hong Kong</v>
      </c>
      <c r="F133" s="206" t="str">
        <f xml:space="preserve"> 'General Inputs'!F$364</f>
        <v>hk</v>
      </c>
      <c r="G133" s="120" t="s">
        <v>651</v>
      </c>
      <c r="H133" s="120"/>
      <c r="J133" s="203">
        <f t="shared" si="3"/>
        <v>0</v>
      </c>
      <c r="K133" s="203">
        <f t="shared" si="4"/>
        <v>0</v>
      </c>
      <c r="L133" s="203">
        <f t="shared" si="5"/>
        <v>0</v>
      </c>
    </row>
    <row r="134" spans="2:12" s="203" customFormat="1" ht="12.9" customHeight="1" x14ac:dyDescent="0.3">
      <c r="B134" s="204"/>
      <c r="C134" s="205"/>
      <c r="E134" s="206" t="str">
        <f xml:space="preserve"> 'General Inputs'!E$365</f>
        <v>Heard Island and McDonald Islands</v>
      </c>
      <c r="F134" s="206" t="str">
        <f xml:space="preserve"> 'General Inputs'!F$365</f>
        <v>hm</v>
      </c>
      <c r="G134" s="120" t="s">
        <v>651</v>
      </c>
      <c r="H134" s="120"/>
      <c r="J134" s="203">
        <f t="shared" si="3"/>
        <v>0</v>
      </c>
      <c r="K134" s="203">
        <f t="shared" si="4"/>
        <v>0</v>
      </c>
      <c r="L134" s="203">
        <f t="shared" si="5"/>
        <v>0</v>
      </c>
    </row>
    <row r="135" spans="2:12" s="203" customFormat="1" ht="12.9" customHeight="1" x14ac:dyDescent="0.3">
      <c r="B135" s="204"/>
      <c r="C135" s="205"/>
      <c r="E135" s="206" t="str">
        <f xml:space="preserve"> 'General Inputs'!E$366</f>
        <v>Honduras</v>
      </c>
      <c r="F135" s="206" t="str">
        <f xml:space="preserve"> 'General Inputs'!F$366</f>
        <v>hn</v>
      </c>
      <c r="G135" s="120" t="s">
        <v>651</v>
      </c>
      <c r="H135" s="120"/>
      <c r="J135" s="203">
        <f t="shared" si="3"/>
        <v>0</v>
      </c>
      <c r="K135" s="203">
        <f t="shared" si="4"/>
        <v>0</v>
      </c>
      <c r="L135" s="203">
        <f t="shared" si="5"/>
        <v>0</v>
      </c>
    </row>
    <row r="136" spans="2:12" s="203" customFormat="1" ht="12.9" customHeight="1" x14ac:dyDescent="0.3">
      <c r="B136" s="204"/>
      <c r="C136" s="205"/>
      <c r="E136" s="206" t="str">
        <f xml:space="preserve"> 'General Inputs'!E$367</f>
        <v>Croatia</v>
      </c>
      <c r="F136" s="206" t="str">
        <f xml:space="preserve"> 'General Inputs'!F$367</f>
        <v>hr</v>
      </c>
      <c r="G136" s="120" t="s">
        <v>651</v>
      </c>
      <c r="H136" s="120"/>
      <c r="J136" s="203">
        <f t="shared" si="3"/>
        <v>0</v>
      </c>
      <c r="K136" s="203">
        <f t="shared" si="4"/>
        <v>0</v>
      </c>
      <c r="L136" s="203">
        <f t="shared" si="5"/>
        <v>0</v>
      </c>
    </row>
    <row r="137" spans="2:12" s="203" customFormat="1" ht="12.9" customHeight="1" x14ac:dyDescent="0.3">
      <c r="B137" s="204"/>
      <c r="C137" s="205"/>
      <c r="E137" s="206" t="str">
        <f xml:space="preserve"> 'General Inputs'!E$368</f>
        <v>Haiti</v>
      </c>
      <c r="F137" s="206" t="str">
        <f xml:space="preserve"> 'General Inputs'!F$368</f>
        <v>ht</v>
      </c>
      <c r="G137" s="120" t="s">
        <v>651</v>
      </c>
      <c r="H137" s="120"/>
      <c r="J137" s="203">
        <f t="shared" si="3"/>
        <v>0</v>
      </c>
      <c r="K137" s="203">
        <f t="shared" si="4"/>
        <v>0</v>
      </c>
      <c r="L137" s="203">
        <f t="shared" si="5"/>
        <v>0</v>
      </c>
    </row>
    <row r="138" spans="2:12" s="203" customFormat="1" ht="12.9" customHeight="1" x14ac:dyDescent="0.3">
      <c r="B138" s="204"/>
      <c r="C138" s="205"/>
      <c r="E138" s="206" t="str">
        <f xml:space="preserve"> 'General Inputs'!E$369</f>
        <v>Hungary</v>
      </c>
      <c r="F138" s="206" t="str">
        <f xml:space="preserve"> 'General Inputs'!F$369</f>
        <v>hu</v>
      </c>
      <c r="G138" s="120" t="s">
        <v>651</v>
      </c>
      <c r="H138" s="120"/>
      <c r="J138" s="203">
        <f t="shared" si="3"/>
        <v>0</v>
      </c>
      <c r="K138" s="203">
        <f t="shared" si="4"/>
        <v>0</v>
      </c>
      <c r="L138" s="203">
        <f t="shared" si="5"/>
        <v>0</v>
      </c>
    </row>
    <row r="139" spans="2:12" s="203" customFormat="1" ht="12.9" customHeight="1" x14ac:dyDescent="0.3">
      <c r="B139" s="204"/>
      <c r="C139" s="205"/>
      <c r="E139" s="206" t="str">
        <f xml:space="preserve"> 'General Inputs'!E$370</f>
        <v>Indonesia</v>
      </c>
      <c r="F139" s="206" t="str">
        <f xml:space="preserve"> 'General Inputs'!F$370</f>
        <v>id</v>
      </c>
      <c r="G139" s="120" t="s">
        <v>651</v>
      </c>
      <c r="H139" s="120"/>
      <c r="J139" s="203">
        <f t="shared" si="3"/>
        <v>67</v>
      </c>
      <c r="K139" s="203">
        <f t="shared" si="4"/>
        <v>0</v>
      </c>
      <c r="L139" s="203">
        <f t="shared" si="5"/>
        <v>65.823999999999998</v>
      </c>
    </row>
    <row r="140" spans="2:12" s="203" customFormat="1" ht="12.9" customHeight="1" x14ac:dyDescent="0.3">
      <c r="B140" s="204"/>
      <c r="C140" s="205"/>
      <c r="E140" s="206" t="str">
        <f xml:space="preserve"> 'General Inputs'!E$371</f>
        <v>Ireland</v>
      </c>
      <c r="F140" s="206" t="str">
        <f xml:space="preserve"> 'General Inputs'!F$371</f>
        <v>ie</v>
      </c>
      <c r="G140" s="120" t="s">
        <v>651</v>
      </c>
      <c r="H140" s="120"/>
      <c r="J140" s="203">
        <f t="shared" si="3"/>
        <v>0</v>
      </c>
      <c r="K140" s="203">
        <f t="shared" si="4"/>
        <v>0</v>
      </c>
      <c r="L140" s="203">
        <f t="shared" si="5"/>
        <v>0</v>
      </c>
    </row>
    <row r="141" spans="2:12" s="203" customFormat="1" ht="12.9" customHeight="1" x14ac:dyDescent="0.3">
      <c r="B141" s="204"/>
      <c r="C141" s="205"/>
      <c r="E141" s="206" t="str">
        <f xml:space="preserve"> 'General Inputs'!E$372</f>
        <v>Israel</v>
      </c>
      <c r="F141" s="206" t="str">
        <f xml:space="preserve"> 'General Inputs'!F$372</f>
        <v>il</v>
      </c>
      <c r="G141" s="120" t="s">
        <v>651</v>
      </c>
      <c r="H141" s="120"/>
      <c r="J141" s="203">
        <f t="shared" si="3"/>
        <v>0</v>
      </c>
      <c r="K141" s="203">
        <f t="shared" si="4"/>
        <v>2.1571930486931401</v>
      </c>
      <c r="L141" s="203">
        <f t="shared" si="5"/>
        <v>0</v>
      </c>
    </row>
    <row r="142" spans="2:12" s="203" customFormat="1" ht="12.9" customHeight="1" x14ac:dyDescent="0.3">
      <c r="B142" s="204"/>
      <c r="C142" s="205"/>
      <c r="E142" s="206" t="str">
        <f xml:space="preserve"> 'General Inputs'!E$373</f>
        <v>Isle of Man</v>
      </c>
      <c r="F142" s="206" t="str">
        <f xml:space="preserve"> 'General Inputs'!F$373</f>
        <v>im</v>
      </c>
      <c r="G142" s="120" t="s">
        <v>651</v>
      </c>
      <c r="H142" s="120"/>
      <c r="J142" s="203">
        <f t="shared" si="3"/>
        <v>0</v>
      </c>
      <c r="K142" s="203">
        <f t="shared" si="4"/>
        <v>0</v>
      </c>
      <c r="L142" s="203">
        <f t="shared" si="5"/>
        <v>0</v>
      </c>
    </row>
    <row r="143" spans="2:12" s="203" customFormat="1" ht="12.9" customHeight="1" x14ac:dyDescent="0.3">
      <c r="B143" s="204"/>
      <c r="C143" s="205"/>
      <c r="E143" s="206" t="str">
        <f xml:space="preserve"> 'General Inputs'!E$374</f>
        <v>India</v>
      </c>
      <c r="F143" s="206" t="str">
        <f xml:space="preserve"> 'General Inputs'!F$374</f>
        <v>in</v>
      </c>
      <c r="G143" s="120" t="s">
        <v>651</v>
      </c>
      <c r="H143" s="120"/>
      <c r="J143" s="203">
        <f t="shared" si="3"/>
        <v>26</v>
      </c>
      <c r="K143" s="203">
        <f t="shared" si="4"/>
        <v>0</v>
      </c>
      <c r="L143" s="203">
        <f t="shared" si="5"/>
        <v>32.290999999999997</v>
      </c>
    </row>
    <row r="144" spans="2:12" s="203" customFormat="1" ht="12.9" customHeight="1" x14ac:dyDescent="0.3">
      <c r="B144" s="204"/>
      <c r="C144" s="205"/>
      <c r="E144" s="206" t="str">
        <f xml:space="preserve"> 'General Inputs'!E$375</f>
        <v>British Indian Ocean Territory</v>
      </c>
      <c r="F144" s="206" t="str">
        <f xml:space="preserve"> 'General Inputs'!F$375</f>
        <v>io</v>
      </c>
      <c r="G144" s="120" t="s">
        <v>651</v>
      </c>
      <c r="H144" s="120"/>
      <c r="J144" s="203">
        <f t="shared" si="3"/>
        <v>0</v>
      </c>
      <c r="K144" s="203">
        <f t="shared" si="4"/>
        <v>0</v>
      </c>
      <c r="L144" s="203">
        <f t="shared" si="5"/>
        <v>0</v>
      </c>
    </row>
    <row r="145" spans="2:12" s="203" customFormat="1" ht="12.9" customHeight="1" x14ac:dyDescent="0.3">
      <c r="B145" s="204"/>
      <c r="C145" s="205"/>
      <c r="E145" s="206" t="str">
        <f xml:space="preserve"> 'General Inputs'!E$376</f>
        <v>Iraq</v>
      </c>
      <c r="F145" s="206" t="str">
        <f xml:space="preserve"> 'General Inputs'!F$376</f>
        <v>iq</v>
      </c>
      <c r="G145" s="120" t="s">
        <v>651</v>
      </c>
      <c r="H145" s="120"/>
      <c r="J145" s="203">
        <f t="shared" si="3"/>
        <v>10</v>
      </c>
      <c r="K145" s="203">
        <f t="shared" si="4"/>
        <v>10.71080391346125</v>
      </c>
      <c r="L145" s="203">
        <f t="shared" si="5"/>
        <v>11.544</v>
      </c>
    </row>
    <row r="146" spans="2:12" s="203" customFormat="1" ht="12.9" customHeight="1" x14ac:dyDescent="0.3">
      <c r="B146" s="204"/>
      <c r="C146" s="205"/>
      <c r="E146" s="206" t="str">
        <f xml:space="preserve"> 'General Inputs'!E$377</f>
        <v>Iran</v>
      </c>
      <c r="F146" s="206" t="str">
        <f xml:space="preserve"> 'General Inputs'!F$377</f>
        <v>ir</v>
      </c>
      <c r="G146" s="120" t="s">
        <v>651</v>
      </c>
      <c r="H146" s="120"/>
      <c r="J146" s="203">
        <f t="shared" si="3"/>
        <v>244</v>
      </c>
      <c r="K146" s="203">
        <f t="shared" si="4"/>
        <v>230.44397212113392</v>
      </c>
      <c r="L146" s="203">
        <f t="shared" si="5"/>
        <v>253.773</v>
      </c>
    </row>
    <row r="147" spans="2:12" s="203" customFormat="1" ht="12.9" customHeight="1" x14ac:dyDescent="0.3">
      <c r="B147" s="204"/>
      <c r="C147" s="205"/>
      <c r="E147" s="206" t="str">
        <f xml:space="preserve"> 'General Inputs'!E$378</f>
        <v>Iceland</v>
      </c>
      <c r="F147" s="206" t="str">
        <f xml:space="preserve"> 'General Inputs'!F$378</f>
        <v>is</v>
      </c>
      <c r="G147" s="120" t="s">
        <v>651</v>
      </c>
      <c r="H147" s="120"/>
      <c r="J147" s="203">
        <f t="shared" si="3"/>
        <v>0</v>
      </c>
      <c r="K147" s="203">
        <f t="shared" si="4"/>
        <v>0</v>
      </c>
      <c r="L147" s="203">
        <f t="shared" si="5"/>
        <v>0</v>
      </c>
    </row>
    <row r="148" spans="2:12" s="203" customFormat="1" ht="12.9" customHeight="1" x14ac:dyDescent="0.3">
      <c r="B148" s="204"/>
      <c r="C148" s="205"/>
      <c r="E148" s="206" t="str">
        <f xml:space="preserve"> 'General Inputs'!E$379</f>
        <v>Italy</v>
      </c>
      <c r="F148" s="206" t="str">
        <f xml:space="preserve"> 'General Inputs'!F$379</f>
        <v>it</v>
      </c>
      <c r="G148" s="120" t="s">
        <v>651</v>
      </c>
      <c r="H148" s="120"/>
      <c r="J148" s="203">
        <f t="shared" si="3"/>
        <v>4</v>
      </c>
      <c r="K148" s="203">
        <f t="shared" si="4"/>
        <v>0</v>
      </c>
      <c r="L148" s="203">
        <f t="shared" si="5"/>
        <v>4.851</v>
      </c>
    </row>
    <row r="149" spans="2:12" s="203" customFormat="1" ht="12.9" customHeight="1" x14ac:dyDescent="0.3">
      <c r="B149" s="204"/>
      <c r="C149" s="205"/>
      <c r="E149" s="206" t="str">
        <f xml:space="preserve"> 'General Inputs'!E$380</f>
        <v>Jersey</v>
      </c>
      <c r="F149" s="206" t="str">
        <f xml:space="preserve"> 'General Inputs'!F$380</f>
        <v>je</v>
      </c>
      <c r="G149" s="120" t="s">
        <v>651</v>
      </c>
      <c r="H149" s="120"/>
      <c r="J149" s="203">
        <f t="shared" si="3"/>
        <v>0</v>
      </c>
      <c r="K149" s="203">
        <f t="shared" si="4"/>
        <v>0</v>
      </c>
      <c r="L149" s="203">
        <f t="shared" si="5"/>
        <v>0</v>
      </c>
    </row>
    <row r="150" spans="2:12" s="203" customFormat="1" ht="12.9" customHeight="1" x14ac:dyDescent="0.3">
      <c r="B150" s="204"/>
      <c r="C150" s="205"/>
      <c r="E150" s="206" t="str">
        <f xml:space="preserve"> 'General Inputs'!E$381</f>
        <v>Jamaica</v>
      </c>
      <c r="F150" s="206" t="str">
        <f xml:space="preserve"> 'General Inputs'!F$381</f>
        <v>jm</v>
      </c>
      <c r="G150" s="120" t="s">
        <v>651</v>
      </c>
      <c r="H150" s="120"/>
      <c r="J150" s="203">
        <f t="shared" si="3"/>
        <v>0</v>
      </c>
      <c r="K150" s="203">
        <f t="shared" si="4"/>
        <v>0</v>
      </c>
      <c r="L150" s="203">
        <f t="shared" si="5"/>
        <v>0</v>
      </c>
    </row>
    <row r="151" spans="2:12" s="203" customFormat="1" ht="12.9" customHeight="1" x14ac:dyDescent="0.3">
      <c r="B151" s="204"/>
      <c r="C151" s="205"/>
      <c r="E151" s="206" t="str">
        <f xml:space="preserve"> 'General Inputs'!E$382</f>
        <v>Jordan</v>
      </c>
      <c r="F151" s="206" t="str">
        <f xml:space="preserve"> 'General Inputs'!F$382</f>
        <v>jo</v>
      </c>
      <c r="G151" s="120" t="s">
        <v>651</v>
      </c>
      <c r="H151" s="120"/>
      <c r="J151" s="203">
        <f t="shared" si="3"/>
        <v>0</v>
      </c>
      <c r="K151" s="203">
        <f t="shared" si="4"/>
        <v>0</v>
      </c>
      <c r="L151" s="203">
        <f t="shared" si="5"/>
        <v>0</v>
      </c>
    </row>
    <row r="152" spans="2:12" s="203" customFormat="1" ht="12.9" customHeight="1" x14ac:dyDescent="0.3">
      <c r="B152" s="204"/>
      <c r="C152" s="205"/>
      <c r="E152" s="206" t="str">
        <f xml:space="preserve"> 'General Inputs'!E$383</f>
        <v>Japan</v>
      </c>
      <c r="F152" s="206" t="str">
        <f xml:space="preserve"> 'General Inputs'!F$383</f>
        <v>jp</v>
      </c>
      <c r="G152" s="120" t="s">
        <v>651</v>
      </c>
      <c r="H152" s="120"/>
      <c r="J152" s="203">
        <f t="shared" si="3"/>
        <v>0</v>
      </c>
      <c r="K152" s="203">
        <f t="shared" si="4"/>
        <v>2.1571930486931401</v>
      </c>
      <c r="L152" s="203">
        <f t="shared" si="5"/>
        <v>0</v>
      </c>
    </row>
    <row r="153" spans="2:12" s="203" customFormat="1" ht="12.9" customHeight="1" x14ac:dyDescent="0.3">
      <c r="B153" s="204"/>
      <c r="C153" s="205"/>
      <c r="E153" s="206" t="str">
        <f xml:space="preserve"> 'General Inputs'!E$384</f>
        <v>Kenya</v>
      </c>
      <c r="F153" s="206" t="str">
        <f xml:space="preserve"> 'General Inputs'!F$384</f>
        <v>ke</v>
      </c>
      <c r="G153" s="120" t="s">
        <v>651</v>
      </c>
      <c r="H153" s="120"/>
      <c r="J153" s="203">
        <f t="shared" si="3"/>
        <v>0</v>
      </c>
      <c r="K153" s="203">
        <f t="shared" si="4"/>
        <v>0</v>
      </c>
      <c r="L153" s="203">
        <f t="shared" si="5"/>
        <v>0</v>
      </c>
    </row>
    <row r="154" spans="2:12" s="203" customFormat="1" ht="12.9" customHeight="1" x14ac:dyDescent="0.3">
      <c r="B154" s="204"/>
      <c r="C154" s="205"/>
      <c r="E154" s="206" t="str">
        <f xml:space="preserve"> 'General Inputs'!E$385</f>
        <v>Kyrgyzstan</v>
      </c>
      <c r="F154" s="206" t="str">
        <f xml:space="preserve"> 'General Inputs'!F$385</f>
        <v>kg</v>
      </c>
      <c r="G154" s="120" t="s">
        <v>651</v>
      </c>
      <c r="H154" s="120"/>
      <c r="J154" s="203">
        <f t="shared" si="3"/>
        <v>0</v>
      </c>
      <c r="K154" s="203">
        <f t="shared" si="4"/>
        <v>0</v>
      </c>
      <c r="L154" s="203">
        <f t="shared" si="5"/>
        <v>0</v>
      </c>
    </row>
    <row r="155" spans="2:12" s="203" customFormat="1" ht="12.9" customHeight="1" x14ac:dyDescent="0.3">
      <c r="B155" s="204"/>
      <c r="C155" s="205"/>
      <c r="E155" s="206" t="str">
        <f xml:space="preserve"> 'General Inputs'!E$386</f>
        <v>Cambodia</v>
      </c>
      <c r="F155" s="206" t="str">
        <f xml:space="preserve"> 'General Inputs'!F$386</f>
        <v>kh</v>
      </c>
      <c r="G155" s="120" t="s">
        <v>651</v>
      </c>
      <c r="H155" s="120"/>
      <c r="J155" s="203">
        <f t="shared" si="3"/>
        <v>0</v>
      </c>
      <c r="K155" s="203">
        <f t="shared" si="4"/>
        <v>0</v>
      </c>
      <c r="L155" s="203">
        <f t="shared" si="5"/>
        <v>0</v>
      </c>
    </row>
    <row r="156" spans="2:12" s="203" customFormat="1" ht="12.9" customHeight="1" x14ac:dyDescent="0.3">
      <c r="B156" s="204"/>
      <c r="C156" s="205"/>
      <c r="E156" s="206" t="str">
        <f xml:space="preserve"> 'General Inputs'!E$387</f>
        <v>Kiribati</v>
      </c>
      <c r="F156" s="206" t="str">
        <f xml:space="preserve"> 'General Inputs'!F$387</f>
        <v>ki</v>
      </c>
      <c r="G156" s="120" t="s">
        <v>651</v>
      </c>
      <c r="H156" s="120"/>
      <c r="J156" s="203">
        <f t="shared" si="3"/>
        <v>0</v>
      </c>
      <c r="K156" s="203">
        <f t="shared" si="4"/>
        <v>0</v>
      </c>
      <c r="L156" s="203">
        <f t="shared" si="5"/>
        <v>0</v>
      </c>
    </row>
    <row r="157" spans="2:12" s="203" customFormat="1" ht="12.9" customHeight="1" x14ac:dyDescent="0.3">
      <c r="B157" s="204"/>
      <c r="C157" s="205"/>
      <c r="E157" s="206" t="str">
        <f xml:space="preserve"> 'General Inputs'!E$388</f>
        <v>Comoros</v>
      </c>
      <c r="F157" s="206" t="str">
        <f xml:space="preserve"> 'General Inputs'!F$388</f>
        <v>km</v>
      </c>
      <c r="G157" s="120" t="s">
        <v>651</v>
      </c>
      <c r="H157" s="120"/>
      <c r="J157" s="203">
        <f t="shared" si="3"/>
        <v>0</v>
      </c>
      <c r="K157" s="203">
        <f t="shared" si="4"/>
        <v>0</v>
      </c>
      <c r="L157" s="203">
        <f t="shared" si="5"/>
        <v>0</v>
      </c>
    </row>
    <row r="158" spans="2:12" s="203" customFormat="1" ht="12.9" customHeight="1" x14ac:dyDescent="0.3">
      <c r="B158" s="204"/>
      <c r="C158" s="205"/>
      <c r="E158" s="206" t="str">
        <f xml:space="preserve"> 'General Inputs'!E$389</f>
        <v>Saint Kitts and Nevis</v>
      </c>
      <c r="F158" s="206" t="str">
        <f xml:space="preserve"> 'General Inputs'!F$389</f>
        <v>kn</v>
      </c>
      <c r="G158" s="120" t="s">
        <v>651</v>
      </c>
      <c r="H158" s="120"/>
      <c r="J158" s="203">
        <f t="shared" si="3"/>
        <v>0</v>
      </c>
      <c r="K158" s="203">
        <f t="shared" si="4"/>
        <v>0</v>
      </c>
      <c r="L158" s="203">
        <f t="shared" si="5"/>
        <v>0</v>
      </c>
    </row>
    <row r="159" spans="2:12" s="203" customFormat="1" ht="12.9" customHeight="1" x14ac:dyDescent="0.3">
      <c r="B159" s="204"/>
      <c r="C159" s="205"/>
      <c r="E159" s="206" t="str">
        <f xml:space="preserve"> 'General Inputs'!E$390</f>
        <v>Korea (Democratic People's Republic of)</v>
      </c>
      <c r="F159" s="206" t="str">
        <f xml:space="preserve"> 'General Inputs'!F$390</f>
        <v>kp</v>
      </c>
      <c r="G159" s="120" t="s">
        <v>651</v>
      </c>
      <c r="H159" s="120"/>
      <c r="J159" s="203">
        <f t="shared" si="3"/>
        <v>0</v>
      </c>
      <c r="K159" s="203">
        <f t="shared" si="4"/>
        <v>0</v>
      </c>
      <c r="L159" s="203">
        <f t="shared" si="5"/>
        <v>0</v>
      </c>
    </row>
    <row r="160" spans="2:12" s="203" customFormat="1" ht="12.9" customHeight="1" x14ac:dyDescent="0.3">
      <c r="B160" s="204"/>
      <c r="C160" s="205"/>
      <c r="E160" s="206" t="str">
        <f xml:space="preserve"> 'General Inputs'!E$391</f>
        <v>Korea, Republic of</v>
      </c>
      <c r="F160" s="206" t="str">
        <f xml:space="preserve"> 'General Inputs'!F$391</f>
        <v>kr</v>
      </c>
      <c r="G160" s="120" t="s">
        <v>651</v>
      </c>
      <c r="H160" s="120"/>
      <c r="J160" s="203">
        <f t="shared" si="3"/>
        <v>0</v>
      </c>
      <c r="K160" s="203">
        <f t="shared" si="4"/>
        <v>0.24004593550605149</v>
      </c>
      <c r="L160" s="203">
        <f t="shared" si="5"/>
        <v>0</v>
      </c>
    </row>
    <row r="161" spans="2:12" s="203" customFormat="1" ht="12.9" customHeight="1" x14ac:dyDescent="0.3">
      <c r="B161" s="204"/>
      <c r="C161" s="205"/>
      <c r="E161" s="206" t="str">
        <f xml:space="preserve"> 'General Inputs'!E$392</f>
        <v>Kuwait</v>
      </c>
      <c r="F161" s="206" t="str">
        <f xml:space="preserve"> 'General Inputs'!F$392</f>
        <v>kw</v>
      </c>
      <c r="G161" s="120" t="s">
        <v>651</v>
      </c>
      <c r="H161" s="120"/>
      <c r="J161" s="203">
        <f t="shared" si="3"/>
        <v>18</v>
      </c>
      <c r="K161" s="203">
        <f t="shared" si="4"/>
        <v>10.71080391346125</v>
      </c>
      <c r="L161" s="203">
        <f t="shared" si="5"/>
        <v>13.952</v>
      </c>
    </row>
    <row r="162" spans="2:12" s="203" customFormat="1" ht="12.9" customHeight="1" x14ac:dyDescent="0.3">
      <c r="B162" s="204"/>
      <c r="C162" s="205"/>
      <c r="E162" s="206" t="str">
        <f xml:space="preserve"> 'General Inputs'!E$393</f>
        <v>Cayman Islands</v>
      </c>
      <c r="F162" s="206" t="str">
        <f xml:space="preserve"> 'General Inputs'!F$393</f>
        <v>ky</v>
      </c>
      <c r="G162" s="120" t="s">
        <v>651</v>
      </c>
      <c r="H162" s="120"/>
      <c r="J162" s="203">
        <f t="shared" si="3"/>
        <v>0</v>
      </c>
      <c r="K162" s="203">
        <f t="shared" si="4"/>
        <v>0</v>
      </c>
      <c r="L162" s="203">
        <f t="shared" si="5"/>
        <v>0</v>
      </c>
    </row>
    <row r="163" spans="2:12" s="203" customFormat="1" ht="12.9" customHeight="1" x14ac:dyDescent="0.3">
      <c r="B163" s="204"/>
      <c r="C163" s="205"/>
      <c r="E163" s="206" t="str">
        <f xml:space="preserve"> 'General Inputs'!E$394</f>
        <v>Kazakhstan</v>
      </c>
      <c r="F163" s="206" t="str">
        <f xml:space="preserve"> 'General Inputs'!F$394</f>
        <v>kz</v>
      </c>
      <c r="G163" s="120" t="s">
        <v>651</v>
      </c>
      <c r="H163" s="120"/>
      <c r="J163" s="203">
        <f t="shared" si="3"/>
        <v>23</v>
      </c>
      <c r="K163" s="203">
        <f t="shared" si="4"/>
        <v>25.785558778607566</v>
      </c>
      <c r="L163" s="203">
        <f t="shared" si="5"/>
        <v>26.076000000000001</v>
      </c>
    </row>
    <row r="164" spans="2:12" s="203" customFormat="1" ht="12.9" customHeight="1" x14ac:dyDescent="0.3">
      <c r="B164" s="204"/>
      <c r="C164" s="205"/>
      <c r="E164" s="206" t="str">
        <f xml:space="preserve"> 'General Inputs'!E$395</f>
        <v>Lao People's Democratic Republic</v>
      </c>
      <c r="F164" s="206" t="str">
        <f xml:space="preserve"> 'General Inputs'!F$395</f>
        <v>la</v>
      </c>
      <c r="G164" s="120" t="s">
        <v>651</v>
      </c>
      <c r="H164" s="120"/>
      <c r="J164" s="203">
        <f t="shared" si="3"/>
        <v>0</v>
      </c>
      <c r="K164" s="203">
        <f t="shared" si="4"/>
        <v>0</v>
      </c>
      <c r="L164" s="203">
        <f t="shared" si="5"/>
        <v>0</v>
      </c>
    </row>
    <row r="165" spans="2:12" s="203" customFormat="1" ht="12.9" customHeight="1" x14ac:dyDescent="0.3">
      <c r="B165" s="204"/>
      <c r="C165" s="205"/>
      <c r="E165" s="206" t="str">
        <f xml:space="preserve"> 'General Inputs'!E$396</f>
        <v>Lebanon</v>
      </c>
      <c r="F165" s="206" t="str">
        <f xml:space="preserve"> 'General Inputs'!F$396</f>
        <v>lb</v>
      </c>
      <c r="G165" s="120" t="s">
        <v>651</v>
      </c>
      <c r="H165" s="120"/>
      <c r="J165" s="203">
        <f t="shared" si="3"/>
        <v>0</v>
      </c>
      <c r="K165" s="203">
        <f t="shared" si="4"/>
        <v>0</v>
      </c>
      <c r="L165" s="203">
        <f t="shared" si="5"/>
        <v>0</v>
      </c>
    </row>
    <row r="166" spans="2:12" s="203" customFormat="1" ht="12.9" customHeight="1" x14ac:dyDescent="0.3">
      <c r="B166" s="204"/>
      <c r="C166" s="205"/>
      <c r="E166" s="206" t="str">
        <f xml:space="preserve"> 'General Inputs'!E$397</f>
        <v>Saint Lucia</v>
      </c>
      <c r="F166" s="206" t="str">
        <f xml:space="preserve"> 'General Inputs'!F$397</f>
        <v>lc</v>
      </c>
      <c r="G166" s="120" t="s">
        <v>651</v>
      </c>
      <c r="H166" s="120"/>
      <c r="J166" s="203">
        <f t="shared" si="3"/>
        <v>0</v>
      </c>
      <c r="K166" s="203">
        <f t="shared" si="4"/>
        <v>0</v>
      </c>
      <c r="L166" s="203">
        <f t="shared" si="5"/>
        <v>0</v>
      </c>
    </row>
    <row r="167" spans="2:12" s="203" customFormat="1" ht="12.9" customHeight="1" x14ac:dyDescent="0.3">
      <c r="B167" s="204"/>
      <c r="C167" s="205"/>
      <c r="E167" s="206" t="str">
        <f xml:space="preserve"> 'General Inputs'!E$398</f>
        <v>Liechtenstein</v>
      </c>
      <c r="F167" s="206" t="str">
        <f xml:space="preserve"> 'General Inputs'!F$398</f>
        <v>li</v>
      </c>
      <c r="G167" s="120" t="s">
        <v>651</v>
      </c>
      <c r="H167" s="120"/>
      <c r="J167" s="203">
        <f t="shared" ref="J167:J230" si="6">IFERROR(INDEX($I$292:$I$340,MATCH(F167,$F$292:$F$340,0)),0)</f>
        <v>0</v>
      </c>
      <c r="K167" s="203">
        <f t="shared" ref="K167:K230" si="7">IFERROR(INDEX($I$391:$I$432,MATCH(F167,$F$391:$F$432,0)),0)</f>
        <v>0</v>
      </c>
      <c r="L167" s="203">
        <f t="shared" ref="L167:L230" si="8">IFERROR(INDEX($I$492:$I$544,MATCH(F167,$F$492:$F$544,0)),0)</f>
        <v>0</v>
      </c>
    </row>
    <row r="168" spans="2:12" s="203" customFormat="1" ht="12.9" customHeight="1" x14ac:dyDescent="0.3">
      <c r="B168" s="204"/>
      <c r="C168" s="205"/>
      <c r="E168" s="206" t="str">
        <f xml:space="preserve"> 'General Inputs'!E$399</f>
        <v>Sri Lanka</v>
      </c>
      <c r="F168" s="206" t="str">
        <f xml:space="preserve"> 'General Inputs'!F$399</f>
        <v>lk</v>
      </c>
      <c r="G168" s="120" t="s">
        <v>651</v>
      </c>
      <c r="H168" s="120"/>
      <c r="J168" s="203">
        <f t="shared" si="6"/>
        <v>0</v>
      </c>
      <c r="K168" s="203">
        <f t="shared" si="7"/>
        <v>0</v>
      </c>
      <c r="L168" s="203">
        <f t="shared" si="8"/>
        <v>0</v>
      </c>
    </row>
    <row r="169" spans="2:12" s="203" customFormat="1" ht="12.9" customHeight="1" x14ac:dyDescent="0.3">
      <c r="B169" s="204"/>
      <c r="C169" s="205"/>
      <c r="E169" s="206" t="str">
        <f xml:space="preserve"> 'General Inputs'!E$400</f>
        <v>Liberia</v>
      </c>
      <c r="F169" s="206" t="str">
        <f xml:space="preserve"> 'General Inputs'!F$400</f>
        <v>lr</v>
      </c>
      <c r="G169" s="120" t="s">
        <v>651</v>
      </c>
      <c r="H169" s="120"/>
      <c r="J169" s="203">
        <f t="shared" si="6"/>
        <v>0</v>
      </c>
      <c r="K169" s="203">
        <f t="shared" si="7"/>
        <v>0</v>
      </c>
      <c r="L169" s="203">
        <f t="shared" si="8"/>
        <v>0</v>
      </c>
    </row>
    <row r="170" spans="2:12" s="203" customFormat="1" ht="12.9" customHeight="1" x14ac:dyDescent="0.3">
      <c r="B170" s="204"/>
      <c r="C170" s="205"/>
      <c r="E170" s="206" t="str">
        <f xml:space="preserve"> 'General Inputs'!E$401</f>
        <v>Lesotho</v>
      </c>
      <c r="F170" s="206" t="str">
        <f xml:space="preserve"> 'General Inputs'!F$401</f>
        <v>ls</v>
      </c>
      <c r="G170" s="120" t="s">
        <v>651</v>
      </c>
      <c r="H170" s="120"/>
      <c r="J170" s="203">
        <f t="shared" si="6"/>
        <v>0</v>
      </c>
      <c r="K170" s="203">
        <f t="shared" si="7"/>
        <v>0</v>
      </c>
      <c r="L170" s="203">
        <f t="shared" si="8"/>
        <v>0</v>
      </c>
    </row>
    <row r="171" spans="2:12" s="203" customFormat="1" ht="12.9" customHeight="1" x14ac:dyDescent="0.3">
      <c r="B171" s="204"/>
      <c r="C171" s="205"/>
      <c r="E171" s="206" t="str">
        <f xml:space="preserve"> 'General Inputs'!E$402</f>
        <v>Lithuania</v>
      </c>
      <c r="F171" s="206" t="str">
        <f xml:space="preserve"> 'General Inputs'!F$402</f>
        <v>lt</v>
      </c>
      <c r="G171" s="120" t="s">
        <v>651</v>
      </c>
      <c r="H171" s="120"/>
      <c r="J171" s="203">
        <f t="shared" si="6"/>
        <v>0</v>
      </c>
      <c r="K171" s="203">
        <f t="shared" si="7"/>
        <v>0</v>
      </c>
      <c r="L171" s="203">
        <f t="shared" si="8"/>
        <v>0</v>
      </c>
    </row>
    <row r="172" spans="2:12" s="203" customFormat="1" ht="12.9" customHeight="1" x14ac:dyDescent="0.3">
      <c r="B172" s="204"/>
      <c r="C172" s="205"/>
      <c r="E172" s="206" t="str">
        <f xml:space="preserve"> 'General Inputs'!E$403</f>
        <v>Luxembourg</v>
      </c>
      <c r="F172" s="206" t="str">
        <f xml:space="preserve"> 'General Inputs'!F$403</f>
        <v>lu</v>
      </c>
      <c r="G172" s="120" t="s">
        <v>651</v>
      </c>
      <c r="H172" s="120"/>
      <c r="J172" s="203">
        <f t="shared" si="6"/>
        <v>0</v>
      </c>
      <c r="K172" s="203">
        <f t="shared" si="7"/>
        <v>0</v>
      </c>
      <c r="L172" s="203">
        <f t="shared" si="8"/>
        <v>0</v>
      </c>
    </row>
    <row r="173" spans="2:12" s="203" customFormat="1" ht="12.9" customHeight="1" x14ac:dyDescent="0.3">
      <c r="B173" s="204"/>
      <c r="C173" s="205"/>
      <c r="E173" s="206" t="str">
        <f xml:space="preserve"> 'General Inputs'!E$404</f>
        <v>Latvia</v>
      </c>
      <c r="F173" s="206" t="str">
        <f xml:space="preserve"> 'General Inputs'!F$404</f>
        <v>lv</v>
      </c>
      <c r="G173" s="120" t="s">
        <v>651</v>
      </c>
      <c r="H173" s="120"/>
      <c r="J173" s="203">
        <f t="shared" si="6"/>
        <v>0</v>
      </c>
      <c r="K173" s="203">
        <f t="shared" si="7"/>
        <v>0</v>
      </c>
      <c r="L173" s="203">
        <f t="shared" si="8"/>
        <v>0</v>
      </c>
    </row>
    <row r="174" spans="2:12" s="203" customFormat="1" ht="12.9" customHeight="1" x14ac:dyDescent="0.3">
      <c r="B174" s="204"/>
      <c r="C174" s="205"/>
      <c r="E174" s="206" t="str">
        <f xml:space="preserve"> 'General Inputs'!E$405</f>
        <v>Libya</v>
      </c>
      <c r="F174" s="206" t="str">
        <f xml:space="preserve"> 'General Inputs'!F$405</f>
        <v>ly</v>
      </c>
      <c r="G174" s="120" t="s">
        <v>651</v>
      </c>
      <c r="H174" s="120"/>
      <c r="J174" s="203">
        <f t="shared" si="6"/>
        <v>9</v>
      </c>
      <c r="K174" s="203">
        <f t="shared" si="7"/>
        <v>0</v>
      </c>
      <c r="L174" s="203">
        <f t="shared" si="8"/>
        <v>14.19</v>
      </c>
    </row>
    <row r="175" spans="2:12" s="203" customFormat="1" ht="12.9" customHeight="1" x14ac:dyDescent="0.3">
      <c r="B175" s="204"/>
      <c r="C175" s="205"/>
      <c r="E175" s="206" t="str">
        <f xml:space="preserve"> 'General Inputs'!E$406</f>
        <v>Morocco</v>
      </c>
      <c r="F175" s="206" t="str">
        <f xml:space="preserve"> 'General Inputs'!F$406</f>
        <v>ma</v>
      </c>
      <c r="G175" s="120" t="s">
        <v>651</v>
      </c>
      <c r="H175" s="120"/>
      <c r="J175" s="203">
        <f t="shared" si="6"/>
        <v>0</v>
      </c>
      <c r="K175" s="203">
        <f t="shared" si="7"/>
        <v>0</v>
      </c>
      <c r="L175" s="203">
        <f t="shared" si="8"/>
        <v>0</v>
      </c>
    </row>
    <row r="176" spans="2:12" s="203" customFormat="1" ht="12.9" customHeight="1" x14ac:dyDescent="0.3">
      <c r="B176" s="204"/>
      <c r="C176" s="205"/>
      <c r="E176" s="206" t="str">
        <f xml:space="preserve"> 'General Inputs'!E$407</f>
        <v>Monaco</v>
      </c>
      <c r="F176" s="206" t="str">
        <f xml:space="preserve"> 'General Inputs'!F$407</f>
        <v>mc</v>
      </c>
      <c r="G176" s="120" t="s">
        <v>651</v>
      </c>
      <c r="H176" s="120"/>
      <c r="J176" s="203">
        <f t="shared" si="6"/>
        <v>0</v>
      </c>
      <c r="K176" s="203">
        <f t="shared" si="7"/>
        <v>0</v>
      </c>
      <c r="L176" s="203">
        <f t="shared" si="8"/>
        <v>0</v>
      </c>
    </row>
    <row r="177" spans="2:12" s="203" customFormat="1" ht="12.9" customHeight="1" x14ac:dyDescent="0.3">
      <c r="B177" s="204"/>
      <c r="C177" s="205"/>
      <c r="E177" s="206" t="str">
        <f xml:space="preserve"> 'General Inputs'!E$408</f>
        <v>Moldova, Republic of</v>
      </c>
      <c r="F177" s="206" t="str">
        <f xml:space="preserve"> 'General Inputs'!F$408</f>
        <v>md</v>
      </c>
      <c r="G177" s="120" t="s">
        <v>651</v>
      </c>
      <c r="H177" s="120"/>
      <c r="J177" s="203">
        <f t="shared" si="6"/>
        <v>0</v>
      </c>
      <c r="K177" s="203">
        <f t="shared" si="7"/>
        <v>0</v>
      </c>
      <c r="L177" s="203">
        <f t="shared" si="8"/>
        <v>0</v>
      </c>
    </row>
    <row r="178" spans="2:12" s="203" customFormat="1" ht="12.9" customHeight="1" x14ac:dyDescent="0.3">
      <c r="B178" s="204"/>
      <c r="C178" s="205"/>
      <c r="E178" s="206" t="str">
        <f xml:space="preserve"> 'General Inputs'!E$409</f>
        <v>Montenegro</v>
      </c>
      <c r="F178" s="206" t="str">
        <f xml:space="preserve"> 'General Inputs'!F$409</f>
        <v>me</v>
      </c>
      <c r="G178" s="120" t="s">
        <v>651</v>
      </c>
      <c r="H178" s="120"/>
      <c r="J178" s="203">
        <f t="shared" si="6"/>
        <v>0</v>
      </c>
      <c r="K178" s="203">
        <f t="shared" si="7"/>
        <v>0</v>
      </c>
      <c r="L178" s="203">
        <f t="shared" si="8"/>
        <v>0</v>
      </c>
    </row>
    <row r="179" spans="2:12" s="203" customFormat="1" ht="12.9" customHeight="1" x14ac:dyDescent="0.3">
      <c r="B179" s="204"/>
      <c r="C179" s="205"/>
      <c r="E179" s="206" t="str">
        <f xml:space="preserve"> 'General Inputs'!E$410</f>
        <v>Saint Martin (French part)</v>
      </c>
      <c r="F179" s="206" t="str">
        <f xml:space="preserve"> 'General Inputs'!F$410</f>
        <v>mf</v>
      </c>
      <c r="G179" s="120" t="s">
        <v>651</v>
      </c>
      <c r="H179" s="120"/>
      <c r="J179" s="203">
        <f t="shared" si="6"/>
        <v>0</v>
      </c>
      <c r="K179" s="203">
        <f t="shared" si="7"/>
        <v>0</v>
      </c>
      <c r="L179" s="203">
        <f t="shared" si="8"/>
        <v>0</v>
      </c>
    </row>
    <row r="180" spans="2:12" s="203" customFormat="1" ht="12.9" customHeight="1" x14ac:dyDescent="0.3">
      <c r="B180" s="204"/>
      <c r="C180" s="205"/>
      <c r="E180" s="206" t="str">
        <f xml:space="preserve"> 'General Inputs'!E$411</f>
        <v>Madagascar</v>
      </c>
      <c r="F180" s="206" t="str">
        <f xml:space="preserve"> 'General Inputs'!F$411</f>
        <v>mg</v>
      </c>
      <c r="G180" s="120" t="s">
        <v>651</v>
      </c>
      <c r="H180" s="120"/>
      <c r="J180" s="203">
        <f t="shared" si="6"/>
        <v>0</v>
      </c>
      <c r="K180" s="203">
        <f t="shared" si="7"/>
        <v>0</v>
      </c>
      <c r="L180" s="203">
        <f t="shared" si="8"/>
        <v>0</v>
      </c>
    </row>
    <row r="181" spans="2:12" s="203" customFormat="1" ht="12.9" customHeight="1" x14ac:dyDescent="0.3">
      <c r="B181" s="204"/>
      <c r="C181" s="205"/>
      <c r="E181" s="206" t="str">
        <f xml:space="preserve"> 'General Inputs'!E$412</f>
        <v>Marshall Islands</v>
      </c>
      <c r="F181" s="206" t="str">
        <f xml:space="preserve"> 'General Inputs'!F$412</f>
        <v>mh</v>
      </c>
      <c r="G181" s="120" t="s">
        <v>651</v>
      </c>
      <c r="H181" s="120"/>
      <c r="J181" s="203">
        <f t="shared" si="6"/>
        <v>0</v>
      </c>
      <c r="K181" s="203">
        <f t="shared" si="7"/>
        <v>0</v>
      </c>
      <c r="L181" s="203">
        <f t="shared" si="8"/>
        <v>0</v>
      </c>
    </row>
    <row r="182" spans="2:12" s="203" customFormat="1" ht="12.9" customHeight="1" x14ac:dyDescent="0.3">
      <c r="B182" s="204"/>
      <c r="C182" s="205"/>
      <c r="E182" s="206" t="str">
        <f xml:space="preserve"> 'General Inputs'!E$413</f>
        <v>North Macedonia</v>
      </c>
      <c r="F182" s="206" t="str">
        <f xml:space="preserve"> 'General Inputs'!F$413</f>
        <v>mk</v>
      </c>
      <c r="G182" s="120" t="s">
        <v>651</v>
      </c>
      <c r="H182" s="120"/>
      <c r="J182" s="203">
        <f t="shared" si="6"/>
        <v>0</v>
      </c>
      <c r="K182" s="203">
        <f t="shared" si="7"/>
        <v>0</v>
      </c>
      <c r="L182" s="203">
        <f t="shared" si="8"/>
        <v>0</v>
      </c>
    </row>
    <row r="183" spans="2:12" s="203" customFormat="1" ht="12.9" customHeight="1" x14ac:dyDescent="0.3">
      <c r="B183" s="204"/>
      <c r="C183" s="205"/>
      <c r="E183" s="206" t="str">
        <f xml:space="preserve"> 'General Inputs'!E$414</f>
        <v>Mali</v>
      </c>
      <c r="F183" s="206" t="str">
        <f xml:space="preserve"> 'General Inputs'!F$414</f>
        <v>ml</v>
      </c>
      <c r="G183" s="120" t="s">
        <v>651</v>
      </c>
      <c r="H183" s="120"/>
      <c r="J183" s="203">
        <f t="shared" si="6"/>
        <v>0</v>
      </c>
      <c r="K183" s="203">
        <f t="shared" si="7"/>
        <v>0</v>
      </c>
      <c r="L183" s="203">
        <f t="shared" si="8"/>
        <v>0</v>
      </c>
    </row>
    <row r="184" spans="2:12" s="203" customFormat="1" ht="12.9" customHeight="1" x14ac:dyDescent="0.3">
      <c r="B184" s="204"/>
      <c r="C184" s="205"/>
      <c r="E184" s="206" t="str">
        <f xml:space="preserve"> 'General Inputs'!E$415</f>
        <v>Myanmar</v>
      </c>
      <c r="F184" s="206" t="str">
        <f xml:space="preserve"> 'General Inputs'!F$415</f>
        <v>mm</v>
      </c>
      <c r="G184" s="120" t="s">
        <v>651</v>
      </c>
      <c r="H184" s="120"/>
      <c r="J184" s="203">
        <f t="shared" si="6"/>
        <v>17</v>
      </c>
      <c r="K184" s="203">
        <f t="shared" si="7"/>
        <v>0</v>
      </c>
      <c r="L184" s="203">
        <f t="shared" si="8"/>
        <v>16.228999999999999</v>
      </c>
    </row>
    <row r="185" spans="2:12" s="203" customFormat="1" ht="12.9" customHeight="1" x14ac:dyDescent="0.3">
      <c r="B185" s="204"/>
      <c r="C185" s="205"/>
      <c r="E185" s="206" t="str">
        <f xml:space="preserve"> 'General Inputs'!E$416</f>
        <v>Mongolia</v>
      </c>
      <c r="F185" s="206" t="str">
        <f xml:space="preserve"> 'General Inputs'!F$416</f>
        <v>mn</v>
      </c>
      <c r="G185" s="120" t="s">
        <v>651</v>
      </c>
      <c r="H185" s="120"/>
      <c r="J185" s="203">
        <f t="shared" si="6"/>
        <v>0</v>
      </c>
      <c r="K185" s="203">
        <f t="shared" si="7"/>
        <v>0</v>
      </c>
      <c r="L185" s="203">
        <f t="shared" si="8"/>
        <v>0</v>
      </c>
    </row>
    <row r="186" spans="2:12" s="203" customFormat="1" ht="12.9" customHeight="1" x14ac:dyDescent="0.3">
      <c r="B186" s="204"/>
      <c r="C186" s="205"/>
      <c r="E186" s="206" t="str">
        <f xml:space="preserve"> 'General Inputs'!E$417</f>
        <v>Macao</v>
      </c>
      <c r="F186" s="206" t="str">
        <f xml:space="preserve"> 'General Inputs'!F$417</f>
        <v>mo</v>
      </c>
      <c r="G186" s="120" t="s">
        <v>651</v>
      </c>
      <c r="H186" s="120"/>
      <c r="J186" s="203">
        <f t="shared" si="6"/>
        <v>0</v>
      </c>
      <c r="K186" s="203">
        <f t="shared" si="7"/>
        <v>0</v>
      </c>
      <c r="L186" s="203">
        <f t="shared" si="8"/>
        <v>0</v>
      </c>
    </row>
    <row r="187" spans="2:12" s="203" customFormat="1" ht="12.9" customHeight="1" x14ac:dyDescent="0.3">
      <c r="B187" s="204"/>
      <c r="C187" s="205"/>
      <c r="E187" s="206" t="str">
        <f xml:space="preserve"> 'General Inputs'!E$418</f>
        <v>Northern Mariana Islands</v>
      </c>
      <c r="F187" s="206" t="str">
        <f xml:space="preserve"> 'General Inputs'!F$418</f>
        <v>mp</v>
      </c>
      <c r="G187" s="120" t="s">
        <v>651</v>
      </c>
      <c r="H187" s="120"/>
      <c r="J187" s="203">
        <f t="shared" si="6"/>
        <v>0</v>
      </c>
      <c r="K187" s="203">
        <f t="shared" si="7"/>
        <v>0</v>
      </c>
      <c r="L187" s="203">
        <f t="shared" si="8"/>
        <v>0</v>
      </c>
    </row>
    <row r="188" spans="2:12" s="203" customFormat="1" ht="12.9" customHeight="1" x14ac:dyDescent="0.3">
      <c r="B188" s="204"/>
      <c r="C188" s="205"/>
      <c r="E188" s="206" t="str">
        <f xml:space="preserve"> 'General Inputs'!E$419</f>
        <v>Martinique</v>
      </c>
      <c r="F188" s="206" t="str">
        <f xml:space="preserve"> 'General Inputs'!F$419</f>
        <v>mq</v>
      </c>
      <c r="G188" s="120" t="s">
        <v>651</v>
      </c>
      <c r="H188" s="120"/>
      <c r="J188" s="203">
        <f t="shared" si="6"/>
        <v>0</v>
      </c>
      <c r="K188" s="203">
        <f t="shared" si="7"/>
        <v>0</v>
      </c>
      <c r="L188" s="203">
        <f t="shared" si="8"/>
        <v>0</v>
      </c>
    </row>
    <row r="189" spans="2:12" s="203" customFormat="1" ht="12.9" customHeight="1" x14ac:dyDescent="0.3">
      <c r="B189" s="204"/>
      <c r="C189" s="205"/>
      <c r="E189" s="206" t="str">
        <f xml:space="preserve"> 'General Inputs'!E$420</f>
        <v>Mauritania</v>
      </c>
      <c r="F189" s="206" t="str">
        <f xml:space="preserve"> 'General Inputs'!F$420</f>
        <v>mr</v>
      </c>
      <c r="G189" s="120" t="s">
        <v>651</v>
      </c>
      <c r="H189" s="120"/>
      <c r="J189" s="203">
        <f t="shared" si="6"/>
        <v>0</v>
      </c>
      <c r="K189" s="203">
        <f t="shared" si="7"/>
        <v>0</v>
      </c>
      <c r="L189" s="203">
        <f t="shared" si="8"/>
        <v>0</v>
      </c>
    </row>
    <row r="190" spans="2:12" s="203" customFormat="1" ht="12.9" customHeight="1" x14ac:dyDescent="0.3">
      <c r="B190" s="204"/>
      <c r="C190" s="205"/>
      <c r="E190" s="206" t="str">
        <f xml:space="preserve"> 'General Inputs'!E$421</f>
        <v>Montserrat</v>
      </c>
      <c r="F190" s="206" t="str">
        <f xml:space="preserve"> 'General Inputs'!F$421</f>
        <v>ms</v>
      </c>
      <c r="G190" s="120" t="s">
        <v>651</v>
      </c>
      <c r="H190" s="120"/>
      <c r="J190" s="203">
        <f t="shared" si="6"/>
        <v>0</v>
      </c>
      <c r="K190" s="203">
        <f t="shared" si="7"/>
        <v>0</v>
      </c>
      <c r="L190" s="203">
        <f t="shared" si="8"/>
        <v>0</v>
      </c>
    </row>
    <row r="191" spans="2:12" s="203" customFormat="1" ht="12.9" customHeight="1" x14ac:dyDescent="0.3">
      <c r="B191" s="204"/>
      <c r="C191" s="205"/>
      <c r="E191" s="206" t="str">
        <f xml:space="preserve"> 'General Inputs'!E$422</f>
        <v>Malta</v>
      </c>
      <c r="F191" s="206" t="str">
        <f xml:space="preserve"> 'General Inputs'!F$422</f>
        <v>mt</v>
      </c>
      <c r="G191" s="120" t="s">
        <v>651</v>
      </c>
      <c r="H191" s="120"/>
      <c r="J191" s="203">
        <f t="shared" si="6"/>
        <v>0</v>
      </c>
      <c r="K191" s="203">
        <f t="shared" si="7"/>
        <v>0</v>
      </c>
      <c r="L191" s="203">
        <f t="shared" si="8"/>
        <v>0</v>
      </c>
    </row>
    <row r="192" spans="2:12" s="203" customFormat="1" ht="12.9" customHeight="1" x14ac:dyDescent="0.3">
      <c r="B192" s="204"/>
      <c r="C192" s="205"/>
      <c r="E192" s="206" t="str">
        <f xml:space="preserve"> 'General Inputs'!E$423</f>
        <v>Mauritius</v>
      </c>
      <c r="F192" s="206" t="str">
        <f xml:space="preserve"> 'General Inputs'!F$423</f>
        <v>mu</v>
      </c>
      <c r="G192" s="120" t="s">
        <v>651</v>
      </c>
      <c r="H192" s="120"/>
      <c r="J192" s="203">
        <f t="shared" si="6"/>
        <v>0</v>
      </c>
      <c r="K192" s="203">
        <f t="shared" si="7"/>
        <v>0</v>
      </c>
      <c r="L192" s="203">
        <f t="shared" si="8"/>
        <v>0</v>
      </c>
    </row>
    <row r="193" spans="2:12" s="203" customFormat="1" ht="12.9" customHeight="1" x14ac:dyDescent="0.3">
      <c r="B193" s="204"/>
      <c r="C193" s="205"/>
      <c r="E193" s="206" t="str">
        <f xml:space="preserve"> 'General Inputs'!E$424</f>
        <v>Maldives</v>
      </c>
      <c r="F193" s="206" t="str">
        <f xml:space="preserve"> 'General Inputs'!F$424</f>
        <v>mv</v>
      </c>
      <c r="G193" s="120" t="s">
        <v>651</v>
      </c>
      <c r="H193" s="120"/>
      <c r="J193" s="203">
        <f t="shared" si="6"/>
        <v>0</v>
      </c>
      <c r="K193" s="203">
        <f t="shared" si="7"/>
        <v>0</v>
      </c>
      <c r="L193" s="203">
        <f t="shared" si="8"/>
        <v>0</v>
      </c>
    </row>
    <row r="194" spans="2:12" s="203" customFormat="1" ht="12.9" customHeight="1" x14ac:dyDescent="0.3">
      <c r="B194" s="204"/>
      <c r="C194" s="205"/>
      <c r="E194" s="206" t="str">
        <f xml:space="preserve"> 'General Inputs'!E$425</f>
        <v>Malawi</v>
      </c>
      <c r="F194" s="206" t="str">
        <f xml:space="preserve"> 'General Inputs'!F$425</f>
        <v>mw</v>
      </c>
      <c r="G194" s="120" t="s">
        <v>651</v>
      </c>
      <c r="H194" s="120"/>
      <c r="J194" s="203">
        <f t="shared" si="6"/>
        <v>0</v>
      </c>
      <c r="K194" s="203">
        <f t="shared" si="7"/>
        <v>0</v>
      </c>
      <c r="L194" s="203">
        <f t="shared" si="8"/>
        <v>0</v>
      </c>
    </row>
    <row r="195" spans="2:12" s="203" customFormat="1" ht="12.9" customHeight="1" x14ac:dyDescent="0.3">
      <c r="B195" s="204"/>
      <c r="C195" s="205"/>
      <c r="E195" s="206" t="str">
        <f xml:space="preserve"> 'General Inputs'!E$426</f>
        <v>Mexico</v>
      </c>
      <c r="F195" s="206" t="str">
        <f xml:space="preserve"> 'General Inputs'!F$426</f>
        <v>mx</v>
      </c>
      <c r="G195" s="120" t="s">
        <v>651</v>
      </c>
      <c r="H195" s="120"/>
      <c r="J195" s="203">
        <f t="shared" si="6"/>
        <v>33</v>
      </c>
      <c r="K195" s="203">
        <f t="shared" si="7"/>
        <v>27.037791525726643</v>
      </c>
      <c r="L195" s="203">
        <f t="shared" si="8"/>
        <v>30.766999999999999</v>
      </c>
    </row>
    <row r="196" spans="2:12" s="203" customFormat="1" ht="12.9" customHeight="1" x14ac:dyDescent="0.3">
      <c r="B196" s="204"/>
      <c r="C196" s="205"/>
      <c r="E196" s="206" t="str">
        <f xml:space="preserve"> 'General Inputs'!E$427</f>
        <v>Malaysia</v>
      </c>
      <c r="F196" s="206" t="str">
        <f xml:space="preserve"> 'General Inputs'!F$427</f>
        <v>my</v>
      </c>
      <c r="G196" s="120" t="s">
        <v>651</v>
      </c>
      <c r="H196" s="120"/>
      <c r="J196" s="203">
        <f t="shared" si="6"/>
        <v>78</v>
      </c>
      <c r="K196" s="203">
        <f t="shared" si="7"/>
        <v>0</v>
      </c>
      <c r="L196" s="203">
        <f t="shared" si="8"/>
        <v>68.009</v>
      </c>
    </row>
    <row r="197" spans="2:12" s="203" customFormat="1" ht="12.9" customHeight="1" x14ac:dyDescent="0.3">
      <c r="B197" s="204"/>
      <c r="C197" s="205"/>
      <c r="E197" s="206" t="str">
        <f xml:space="preserve"> 'General Inputs'!E$428</f>
        <v>Mozambique</v>
      </c>
      <c r="F197" s="206" t="str">
        <f xml:space="preserve"> 'General Inputs'!F$428</f>
        <v>mz</v>
      </c>
      <c r="G197" s="120" t="s">
        <v>651</v>
      </c>
      <c r="H197" s="120"/>
      <c r="J197" s="203">
        <f t="shared" si="6"/>
        <v>0</v>
      </c>
      <c r="K197" s="203">
        <f t="shared" si="7"/>
        <v>0</v>
      </c>
      <c r="L197" s="203">
        <f t="shared" si="8"/>
        <v>0</v>
      </c>
    </row>
    <row r="198" spans="2:12" s="203" customFormat="1" ht="12.9" customHeight="1" x14ac:dyDescent="0.3">
      <c r="B198" s="204"/>
      <c r="C198" s="205"/>
      <c r="E198" s="206" t="str">
        <f xml:space="preserve"> 'General Inputs'!E$429</f>
        <v>Namibia</v>
      </c>
      <c r="F198" s="206" t="str">
        <f xml:space="preserve"> 'General Inputs'!F$429</f>
        <v>na</v>
      </c>
      <c r="G198" s="120" t="s">
        <v>651</v>
      </c>
      <c r="H198" s="120"/>
      <c r="J198" s="203">
        <f t="shared" si="6"/>
        <v>0</v>
      </c>
      <c r="K198" s="203">
        <f t="shared" si="7"/>
        <v>0</v>
      </c>
      <c r="L198" s="203">
        <f t="shared" si="8"/>
        <v>0</v>
      </c>
    </row>
    <row r="199" spans="2:12" s="203" customFormat="1" ht="12.9" customHeight="1" x14ac:dyDescent="0.3">
      <c r="B199" s="204"/>
      <c r="C199" s="205"/>
      <c r="E199" s="206" t="str">
        <f xml:space="preserve"> 'General Inputs'!E$430</f>
        <v>New Caledonia</v>
      </c>
      <c r="F199" s="206" t="str">
        <f xml:space="preserve"> 'General Inputs'!F$430</f>
        <v>nc</v>
      </c>
      <c r="G199" s="120" t="s">
        <v>651</v>
      </c>
      <c r="H199" s="120"/>
      <c r="J199" s="203">
        <f t="shared" si="6"/>
        <v>0</v>
      </c>
      <c r="K199" s="203">
        <f t="shared" si="7"/>
        <v>0</v>
      </c>
      <c r="L199" s="203">
        <f t="shared" si="8"/>
        <v>0</v>
      </c>
    </row>
    <row r="200" spans="2:12" s="203" customFormat="1" ht="12.9" customHeight="1" x14ac:dyDescent="0.3">
      <c r="B200" s="204"/>
      <c r="C200" s="205"/>
      <c r="E200" s="206" t="str">
        <f xml:space="preserve"> 'General Inputs'!E$431</f>
        <v>Niger</v>
      </c>
      <c r="F200" s="206" t="str">
        <f xml:space="preserve"> 'General Inputs'!F$431</f>
        <v>ne</v>
      </c>
      <c r="G200" s="120" t="s">
        <v>651</v>
      </c>
      <c r="H200" s="120"/>
      <c r="J200" s="203">
        <f t="shared" si="6"/>
        <v>0</v>
      </c>
      <c r="K200" s="203">
        <f t="shared" si="7"/>
        <v>0</v>
      </c>
      <c r="L200" s="203">
        <f t="shared" si="8"/>
        <v>0</v>
      </c>
    </row>
    <row r="201" spans="2:12" s="203" customFormat="1" ht="12.9" customHeight="1" x14ac:dyDescent="0.3">
      <c r="B201" s="204"/>
      <c r="C201" s="205"/>
      <c r="E201" s="206" t="str">
        <f xml:space="preserve"> 'General Inputs'!E$432</f>
        <v>Norfolk Island</v>
      </c>
      <c r="F201" s="206" t="str">
        <f xml:space="preserve"> 'General Inputs'!F$432</f>
        <v>nf</v>
      </c>
      <c r="G201" s="120" t="s">
        <v>651</v>
      </c>
      <c r="H201" s="120"/>
      <c r="J201" s="203">
        <f t="shared" si="6"/>
        <v>0</v>
      </c>
      <c r="K201" s="203">
        <f t="shared" si="7"/>
        <v>0</v>
      </c>
      <c r="L201" s="203">
        <f t="shared" si="8"/>
        <v>0</v>
      </c>
    </row>
    <row r="202" spans="2:12" s="203" customFormat="1" ht="12.9" customHeight="1" x14ac:dyDescent="0.3">
      <c r="B202" s="204"/>
      <c r="C202" s="205"/>
      <c r="E202" s="206" t="str">
        <f xml:space="preserve"> 'General Inputs'!E$433</f>
        <v>Nigeria</v>
      </c>
      <c r="F202" s="206" t="str">
        <f xml:space="preserve"> 'General Inputs'!F$433</f>
        <v>ng</v>
      </c>
      <c r="G202" s="120" t="s">
        <v>651</v>
      </c>
      <c r="H202" s="120"/>
      <c r="J202" s="203">
        <f t="shared" si="6"/>
        <v>49</v>
      </c>
      <c r="K202" s="203">
        <f t="shared" si="7"/>
        <v>46.296927779769298</v>
      </c>
      <c r="L202" s="203">
        <f t="shared" si="8"/>
        <v>47.828000000000003</v>
      </c>
    </row>
    <row r="203" spans="2:12" s="203" customFormat="1" ht="12.9" customHeight="1" x14ac:dyDescent="0.3">
      <c r="B203" s="204"/>
      <c r="C203" s="205"/>
      <c r="E203" s="206" t="str">
        <f xml:space="preserve"> 'General Inputs'!E$434</f>
        <v>Nicaragua</v>
      </c>
      <c r="F203" s="206" t="str">
        <f xml:space="preserve"> 'General Inputs'!F$434</f>
        <v>ni</v>
      </c>
      <c r="G203" s="120" t="s">
        <v>651</v>
      </c>
      <c r="H203" s="120"/>
      <c r="J203" s="203">
        <f t="shared" si="6"/>
        <v>0</v>
      </c>
      <c r="K203" s="203">
        <f t="shared" si="7"/>
        <v>0</v>
      </c>
      <c r="L203" s="203">
        <f t="shared" si="8"/>
        <v>0</v>
      </c>
    </row>
    <row r="204" spans="2:12" s="203" customFormat="1" ht="12.9" customHeight="1" x14ac:dyDescent="0.3">
      <c r="B204" s="204"/>
      <c r="C204" s="205"/>
      <c r="E204" s="206" t="str">
        <f xml:space="preserve"> 'General Inputs'!E$435</f>
        <v>Netherlands</v>
      </c>
      <c r="F204" s="206" t="str">
        <f xml:space="preserve"> 'General Inputs'!F$435</f>
        <v>nl</v>
      </c>
      <c r="G204" s="120" t="s">
        <v>651</v>
      </c>
      <c r="H204" s="120"/>
      <c r="J204" s="203">
        <f t="shared" si="6"/>
        <v>28</v>
      </c>
      <c r="K204" s="203">
        <f t="shared" si="7"/>
        <v>0</v>
      </c>
      <c r="L204" s="203">
        <f t="shared" si="8"/>
        <v>33.637999999999998</v>
      </c>
    </row>
    <row r="205" spans="2:12" s="203" customFormat="1" ht="12.9" customHeight="1" x14ac:dyDescent="0.3">
      <c r="B205" s="204"/>
      <c r="C205" s="205"/>
      <c r="E205" s="206" t="str">
        <f xml:space="preserve"> 'General Inputs'!E$436</f>
        <v>Norway</v>
      </c>
      <c r="F205" s="206" t="str">
        <f xml:space="preserve"> 'General Inputs'!F$436</f>
        <v>no</v>
      </c>
      <c r="G205" s="120" t="s">
        <v>651</v>
      </c>
      <c r="H205" s="120"/>
      <c r="J205" s="203">
        <f t="shared" si="6"/>
        <v>114</v>
      </c>
      <c r="K205" s="203">
        <f t="shared" si="7"/>
        <v>114.74878884358695</v>
      </c>
      <c r="L205" s="203">
        <f t="shared" si="8"/>
        <v>119.05</v>
      </c>
    </row>
    <row r="206" spans="2:12" s="203" customFormat="1" ht="12.9" customHeight="1" x14ac:dyDescent="0.3">
      <c r="B206" s="204"/>
      <c r="C206" s="205"/>
      <c r="E206" s="206" t="str">
        <f xml:space="preserve"> 'General Inputs'!E$437</f>
        <v>Nepal</v>
      </c>
      <c r="F206" s="206" t="str">
        <f xml:space="preserve"> 'General Inputs'!F$437</f>
        <v>np</v>
      </c>
      <c r="G206" s="120" t="s">
        <v>651</v>
      </c>
      <c r="H206" s="120"/>
      <c r="J206" s="203">
        <f t="shared" si="6"/>
        <v>0</v>
      </c>
      <c r="K206" s="203">
        <f t="shared" si="7"/>
        <v>0</v>
      </c>
      <c r="L206" s="203">
        <f t="shared" si="8"/>
        <v>0</v>
      </c>
    </row>
    <row r="207" spans="2:12" s="203" customFormat="1" ht="12.9" customHeight="1" x14ac:dyDescent="0.3">
      <c r="B207" s="204"/>
      <c r="C207" s="205"/>
      <c r="E207" s="206" t="str">
        <f xml:space="preserve"> 'General Inputs'!E$438</f>
        <v>Nauru</v>
      </c>
      <c r="F207" s="206" t="str">
        <f xml:space="preserve"> 'General Inputs'!F$438</f>
        <v>nr</v>
      </c>
      <c r="G207" s="120" t="s">
        <v>651</v>
      </c>
      <c r="H207" s="120"/>
      <c r="J207" s="203">
        <f t="shared" si="6"/>
        <v>0</v>
      </c>
      <c r="K207" s="203">
        <f t="shared" si="7"/>
        <v>0</v>
      </c>
      <c r="L207" s="203">
        <f t="shared" si="8"/>
        <v>0</v>
      </c>
    </row>
    <row r="208" spans="2:12" s="203" customFormat="1" ht="12.9" customHeight="1" x14ac:dyDescent="0.3">
      <c r="B208" s="204"/>
      <c r="C208" s="205"/>
      <c r="E208" s="206" t="str">
        <f xml:space="preserve"> 'General Inputs'!E$439</f>
        <v>Niue</v>
      </c>
      <c r="F208" s="206" t="str">
        <f xml:space="preserve"> 'General Inputs'!F$439</f>
        <v>nu</v>
      </c>
      <c r="G208" s="120" t="s">
        <v>651</v>
      </c>
      <c r="H208" s="120"/>
      <c r="J208" s="203">
        <f t="shared" si="6"/>
        <v>0</v>
      </c>
      <c r="K208" s="203">
        <f t="shared" si="7"/>
        <v>0</v>
      </c>
      <c r="L208" s="203">
        <f t="shared" si="8"/>
        <v>0</v>
      </c>
    </row>
    <row r="209" spans="2:12" s="203" customFormat="1" ht="12.9" customHeight="1" x14ac:dyDescent="0.3">
      <c r="B209" s="204"/>
      <c r="C209" s="205"/>
      <c r="E209" s="206" t="str">
        <f xml:space="preserve"> 'General Inputs'!E$440</f>
        <v>New Zealand</v>
      </c>
      <c r="F209" s="206" t="str">
        <f xml:space="preserve"> 'General Inputs'!F$440</f>
        <v>nz</v>
      </c>
      <c r="G209" s="120" t="s">
        <v>651</v>
      </c>
      <c r="H209" s="120"/>
      <c r="J209" s="203">
        <f t="shared" si="6"/>
        <v>0</v>
      </c>
      <c r="K209" s="203">
        <f t="shared" si="7"/>
        <v>4.7711309583378902</v>
      </c>
      <c r="L209" s="203">
        <f t="shared" si="8"/>
        <v>0</v>
      </c>
    </row>
    <row r="210" spans="2:12" s="203" customFormat="1" ht="12.9" customHeight="1" x14ac:dyDescent="0.3">
      <c r="B210" s="204"/>
      <c r="C210" s="205"/>
      <c r="E210" s="206" t="str">
        <f xml:space="preserve"> 'General Inputs'!E$441</f>
        <v>Oman</v>
      </c>
      <c r="F210" s="206" t="str">
        <f xml:space="preserve"> 'General Inputs'!F$441</f>
        <v>om</v>
      </c>
      <c r="G210" s="120" t="s">
        <v>651</v>
      </c>
      <c r="H210" s="120"/>
      <c r="J210" s="203">
        <f t="shared" si="6"/>
        <v>36</v>
      </c>
      <c r="K210" s="203">
        <f t="shared" si="7"/>
        <v>25.396026988202223</v>
      </c>
      <c r="L210" s="203">
        <f t="shared" si="8"/>
        <v>35.863999999999997</v>
      </c>
    </row>
    <row r="211" spans="2:12" s="203" customFormat="1" ht="12.9" customHeight="1" x14ac:dyDescent="0.3">
      <c r="B211" s="204"/>
      <c r="C211" s="205"/>
      <c r="E211" s="206" t="str">
        <f xml:space="preserve"> 'General Inputs'!E$442</f>
        <v>Panama</v>
      </c>
      <c r="F211" s="206" t="str">
        <f xml:space="preserve"> 'General Inputs'!F$442</f>
        <v>pa</v>
      </c>
      <c r="G211" s="120" t="s">
        <v>651</v>
      </c>
      <c r="H211" s="120"/>
      <c r="J211" s="203">
        <f t="shared" si="6"/>
        <v>0</v>
      </c>
      <c r="K211" s="203">
        <f t="shared" si="7"/>
        <v>0</v>
      </c>
      <c r="L211" s="203">
        <f t="shared" si="8"/>
        <v>0</v>
      </c>
    </row>
    <row r="212" spans="2:12" s="203" customFormat="1" ht="12.9" customHeight="1" x14ac:dyDescent="0.3">
      <c r="B212" s="204"/>
      <c r="C212" s="205"/>
      <c r="E212" s="206" t="str">
        <f xml:space="preserve"> 'General Inputs'!E$443</f>
        <v>Peru</v>
      </c>
      <c r="F212" s="206" t="str">
        <f xml:space="preserve"> 'General Inputs'!F$443</f>
        <v>pe</v>
      </c>
      <c r="G212" s="120" t="s">
        <v>651</v>
      </c>
      <c r="H212" s="120"/>
      <c r="J212" s="203">
        <f t="shared" si="6"/>
        <v>13</v>
      </c>
      <c r="K212" s="203">
        <f t="shared" si="7"/>
        <v>0</v>
      </c>
      <c r="L212" s="203">
        <f t="shared" si="8"/>
        <v>12.507</v>
      </c>
    </row>
    <row r="213" spans="2:12" s="203" customFormat="1" ht="12.9" customHeight="1" x14ac:dyDescent="0.3">
      <c r="B213" s="204"/>
      <c r="C213" s="205"/>
      <c r="E213" s="206" t="str">
        <f xml:space="preserve"> 'General Inputs'!E$444</f>
        <v>French Polynesia</v>
      </c>
      <c r="F213" s="206" t="str">
        <f xml:space="preserve"> 'General Inputs'!F$444</f>
        <v>pf</v>
      </c>
      <c r="G213" s="120" t="s">
        <v>651</v>
      </c>
      <c r="H213" s="120"/>
      <c r="J213" s="203">
        <f t="shared" si="6"/>
        <v>0</v>
      </c>
      <c r="K213" s="203">
        <f t="shared" si="7"/>
        <v>0</v>
      </c>
      <c r="L213" s="203">
        <f t="shared" si="8"/>
        <v>0</v>
      </c>
    </row>
    <row r="214" spans="2:12" s="203" customFormat="1" ht="12.9" customHeight="1" x14ac:dyDescent="0.3">
      <c r="B214" s="204"/>
      <c r="C214" s="205"/>
      <c r="E214" s="206" t="str">
        <f xml:space="preserve"> 'General Inputs'!E$445</f>
        <v>Papua New Guinea</v>
      </c>
      <c r="F214" s="206" t="str">
        <f xml:space="preserve"> 'General Inputs'!F$445</f>
        <v>pg</v>
      </c>
      <c r="G214" s="120" t="s">
        <v>651</v>
      </c>
      <c r="H214" s="120"/>
      <c r="J214" s="203">
        <f t="shared" si="6"/>
        <v>0</v>
      </c>
      <c r="K214" s="203">
        <f t="shared" si="7"/>
        <v>0</v>
      </c>
      <c r="L214" s="203">
        <f t="shared" si="8"/>
        <v>0</v>
      </c>
    </row>
    <row r="215" spans="2:12" s="203" customFormat="1" ht="12.9" customHeight="1" x14ac:dyDescent="0.3">
      <c r="B215" s="204"/>
      <c r="C215" s="205"/>
      <c r="E215" s="206" t="str">
        <f xml:space="preserve"> 'General Inputs'!E$446</f>
        <v>Philippines</v>
      </c>
      <c r="F215" s="206" t="str">
        <f xml:space="preserve"> 'General Inputs'!F$446</f>
        <v>ph</v>
      </c>
      <c r="G215" s="120" t="s">
        <v>651</v>
      </c>
      <c r="H215" s="120"/>
      <c r="J215" s="203">
        <f t="shared" si="6"/>
        <v>0</v>
      </c>
      <c r="K215" s="203">
        <f t="shared" si="7"/>
        <v>0</v>
      </c>
      <c r="L215" s="203">
        <f t="shared" si="8"/>
        <v>0</v>
      </c>
    </row>
    <row r="216" spans="2:12" s="203" customFormat="1" ht="12.9" customHeight="1" x14ac:dyDescent="0.3">
      <c r="B216" s="204"/>
      <c r="C216" s="205"/>
      <c r="E216" s="206" t="str">
        <f xml:space="preserve"> 'General Inputs'!E$447</f>
        <v>Pakistan</v>
      </c>
      <c r="F216" s="206" t="str">
        <f xml:space="preserve"> 'General Inputs'!F$447</f>
        <v>pk</v>
      </c>
      <c r="G216" s="120" t="s">
        <v>651</v>
      </c>
      <c r="H216" s="120"/>
      <c r="J216" s="203">
        <f t="shared" si="6"/>
        <v>33</v>
      </c>
      <c r="K216" s="203">
        <f t="shared" si="7"/>
        <v>0</v>
      </c>
      <c r="L216" s="203">
        <f t="shared" si="8"/>
        <v>37.725000000000001</v>
      </c>
    </row>
    <row r="217" spans="2:12" s="203" customFormat="1" ht="12.9" customHeight="1" x14ac:dyDescent="0.3">
      <c r="B217" s="204"/>
      <c r="C217" s="205"/>
      <c r="E217" s="206" t="str">
        <f xml:space="preserve"> 'General Inputs'!E$448</f>
        <v>Poland</v>
      </c>
      <c r="F217" s="206" t="str">
        <f xml:space="preserve"> 'General Inputs'!F$448</f>
        <v>pl</v>
      </c>
      <c r="G217" s="120" t="s">
        <v>651</v>
      </c>
      <c r="H217" s="120"/>
      <c r="J217" s="203">
        <f t="shared" si="6"/>
        <v>3</v>
      </c>
      <c r="K217" s="203">
        <f t="shared" si="7"/>
        <v>0</v>
      </c>
      <c r="L217" s="203">
        <f t="shared" si="8"/>
        <v>5.6689999999999996</v>
      </c>
    </row>
    <row r="218" spans="2:12" s="203" customFormat="1" ht="12.9" customHeight="1" x14ac:dyDescent="0.3">
      <c r="B218" s="204"/>
      <c r="C218" s="205"/>
      <c r="E218" s="206" t="str">
        <f xml:space="preserve"> 'General Inputs'!E$449</f>
        <v>Saint Pierre and Miquelon</v>
      </c>
      <c r="F218" s="206" t="str">
        <f xml:space="preserve"> 'General Inputs'!F$449</f>
        <v>pm</v>
      </c>
      <c r="G218" s="120" t="s">
        <v>651</v>
      </c>
      <c r="H218" s="120"/>
      <c r="J218" s="203">
        <f t="shared" si="6"/>
        <v>0</v>
      </c>
      <c r="K218" s="203">
        <f t="shared" si="7"/>
        <v>0</v>
      </c>
      <c r="L218" s="203">
        <f t="shared" si="8"/>
        <v>0</v>
      </c>
    </row>
    <row r="219" spans="2:12" s="203" customFormat="1" ht="12.9" customHeight="1" x14ac:dyDescent="0.3">
      <c r="B219" s="204"/>
      <c r="C219" s="205"/>
      <c r="E219" s="206" t="str">
        <f xml:space="preserve"> 'General Inputs'!E$450</f>
        <v>Pitcairn</v>
      </c>
      <c r="F219" s="206" t="str">
        <f xml:space="preserve"> 'General Inputs'!F$450</f>
        <v>pn</v>
      </c>
      <c r="G219" s="120" t="s">
        <v>651</v>
      </c>
      <c r="H219" s="120"/>
      <c r="J219" s="203">
        <f t="shared" si="6"/>
        <v>0</v>
      </c>
      <c r="K219" s="203">
        <f t="shared" si="7"/>
        <v>0</v>
      </c>
      <c r="L219" s="203">
        <f t="shared" si="8"/>
        <v>0</v>
      </c>
    </row>
    <row r="220" spans="2:12" s="203" customFormat="1" ht="12.9" customHeight="1" x14ac:dyDescent="0.3">
      <c r="B220" s="204"/>
      <c r="C220" s="205"/>
      <c r="E220" s="206" t="str">
        <f xml:space="preserve"> 'General Inputs'!E$451</f>
        <v>Puerto Rico</v>
      </c>
      <c r="F220" s="206" t="str">
        <f xml:space="preserve"> 'General Inputs'!F$451</f>
        <v>pr</v>
      </c>
      <c r="G220" s="120" t="s">
        <v>651</v>
      </c>
      <c r="H220" s="120"/>
      <c r="J220" s="203">
        <f t="shared" si="6"/>
        <v>0</v>
      </c>
      <c r="K220" s="203">
        <f t="shared" si="7"/>
        <v>0</v>
      </c>
      <c r="L220" s="203">
        <f t="shared" si="8"/>
        <v>0</v>
      </c>
    </row>
    <row r="221" spans="2:12" s="203" customFormat="1" ht="12.9" customHeight="1" x14ac:dyDescent="0.3">
      <c r="B221" s="204"/>
      <c r="C221" s="205"/>
      <c r="E221" s="206" t="str">
        <f xml:space="preserve"> 'General Inputs'!E$452</f>
        <v>Palestine, State of</v>
      </c>
      <c r="F221" s="206" t="str">
        <f xml:space="preserve"> 'General Inputs'!F$452</f>
        <v>ps</v>
      </c>
      <c r="G221" s="120" t="s">
        <v>651</v>
      </c>
      <c r="H221" s="120"/>
      <c r="J221" s="203">
        <f t="shared" si="6"/>
        <v>0</v>
      </c>
      <c r="K221" s="203">
        <f t="shared" si="7"/>
        <v>0</v>
      </c>
      <c r="L221" s="203">
        <f t="shared" si="8"/>
        <v>0</v>
      </c>
    </row>
    <row r="222" spans="2:12" s="203" customFormat="1" ht="12.9" customHeight="1" x14ac:dyDescent="0.3">
      <c r="B222" s="204"/>
      <c r="C222" s="205"/>
      <c r="E222" s="206" t="str">
        <f xml:space="preserve"> 'General Inputs'!E$453</f>
        <v>Portugal</v>
      </c>
      <c r="F222" s="206" t="str">
        <f xml:space="preserve"> 'General Inputs'!F$453</f>
        <v>pt</v>
      </c>
      <c r="G222" s="120" t="s">
        <v>651</v>
      </c>
      <c r="H222" s="120"/>
      <c r="J222" s="203">
        <f t="shared" si="6"/>
        <v>0</v>
      </c>
      <c r="K222" s="203">
        <f t="shared" si="7"/>
        <v>0</v>
      </c>
      <c r="L222" s="203">
        <f t="shared" si="8"/>
        <v>0</v>
      </c>
    </row>
    <row r="223" spans="2:12" s="203" customFormat="1" ht="12.9" customHeight="1" x14ac:dyDescent="0.3">
      <c r="B223" s="204"/>
      <c r="C223" s="205"/>
      <c r="E223" s="206" t="str">
        <f xml:space="preserve"> 'General Inputs'!E$454</f>
        <v>Palau</v>
      </c>
      <c r="F223" s="206" t="str">
        <f xml:space="preserve"> 'General Inputs'!F$454</f>
        <v>pw</v>
      </c>
      <c r="G223" s="120" t="s">
        <v>651</v>
      </c>
      <c r="H223" s="120"/>
      <c r="J223" s="203">
        <f t="shared" si="6"/>
        <v>0</v>
      </c>
      <c r="K223" s="203">
        <f t="shared" si="7"/>
        <v>0</v>
      </c>
      <c r="L223" s="203">
        <f t="shared" si="8"/>
        <v>0</v>
      </c>
    </row>
    <row r="224" spans="2:12" s="203" customFormat="1" ht="12.9" customHeight="1" x14ac:dyDescent="0.3">
      <c r="B224" s="204"/>
      <c r="C224" s="205"/>
      <c r="E224" s="206" t="str">
        <f xml:space="preserve"> 'General Inputs'!E$455</f>
        <v>Paraguay</v>
      </c>
      <c r="F224" s="206" t="str">
        <f xml:space="preserve"> 'General Inputs'!F$455</f>
        <v>py</v>
      </c>
      <c r="G224" s="120" t="s">
        <v>651</v>
      </c>
      <c r="H224" s="120"/>
      <c r="J224" s="203">
        <f t="shared" si="6"/>
        <v>0</v>
      </c>
      <c r="K224" s="203">
        <f t="shared" si="7"/>
        <v>0</v>
      </c>
      <c r="L224" s="203">
        <f t="shared" si="8"/>
        <v>0</v>
      </c>
    </row>
    <row r="225" spans="2:12" s="203" customFormat="1" ht="12.9" customHeight="1" x14ac:dyDescent="0.3">
      <c r="B225" s="204"/>
      <c r="C225" s="205"/>
      <c r="E225" s="206" t="str">
        <f xml:space="preserve"> 'General Inputs'!E$456</f>
        <v>Qatar</v>
      </c>
      <c r="F225" s="206" t="str">
        <f xml:space="preserve"> 'General Inputs'!F$456</f>
        <v>qa</v>
      </c>
      <c r="G225" s="120" t="s">
        <v>651</v>
      </c>
      <c r="H225" s="120"/>
      <c r="J225" s="203">
        <f t="shared" si="6"/>
        <v>178</v>
      </c>
      <c r="K225" s="203">
        <f t="shared" si="7"/>
        <v>167.46130049547241</v>
      </c>
      <c r="L225" s="203">
        <f t="shared" si="8"/>
        <v>183.59399999999999</v>
      </c>
    </row>
    <row r="226" spans="2:12" s="203" customFormat="1" ht="12.9" customHeight="1" x14ac:dyDescent="0.3">
      <c r="B226" s="204"/>
      <c r="C226" s="205"/>
      <c r="E226" s="206" t="str">
        <f xml:space="preserve"> 'General Inputs'!E$457</f>
        <v>RÃ©union</v>
      </c>
      <c r="F226" s="206" t="str">
        <f xml:space="preserve"> 'General Inputs'!F$457</f>
        <v>re</v>
      </c>
      <c r="G226" s="120" t="s">
        <v>651</v>
      </c>
      <c r="H226" s="120"/>
      <c r="J226" s="203">
        <f t="shared" si="6"/>
        <v>0</v>
      </c>
      <c r="K226" s="203">
        <f t="shared" si="7"/>
        <v>0</v>
      </c>
      <c r="L226" s="203">
        <f t="shared" si="8"/>
        <v>0</v>
      </c>
    </row>
    <row r="227" spans="2:12" s="203" customFormat="1" ht="12.9" customHeight="1" x14ac:dyDescent="0.3">
      <c r="B227" s="204"/>
      <c r="C227" s="205"/>
      <c r="E227" s="206" t="str">
        <f xml:space="preserve"> 'General Inputs'!E$458</f>
        <v>Romania</v>
      </c>
      <c r="F227" s="206" t="str">
        <f xml:space="preserve"> 'General Inputs'!F$458</f>
        <v>ro</v>
      </c>
      <c r="G227" s="120" t="s">
        <v>651</v>
      </c>
      <c r="H227" s="120"/>
      <c r="J227" s="203">
        <f t="shared" si="6"/>
        <v>9</v>
      </c>
      <c r="K227" s="203">
        <f t="shared" si="7"/>
        <v>0</v>
      </c>
      <c r="L227" s="203">
        <f t="shared" si="8"/>
        <v>9.99</v>
      </c>
    </row>
    <row r="228" spans="2:12" s="203" customFormat="1" ht="12.9" customHeight="1" x14ac:dyDescent="0.3">
      <c r="B228" s="204"/>
      <c r="C228" s="205"/>
      <c r="E228" s="206" t="str">
        <f xml:space="preserve"> 'General Inputs'!E$459</f>
        <v>Serbia</v>
      </c>
      <c r="F228" s="206" t="str">
        <f xml:space="preserve"> 'General Inputs'!F$459</f>
        <v>rs</v>
      </c>
      <c r="G228" s="120" t="s">
        <v>651</v>
      </c>
      <c r="H228" s="120"/>
      <c r="J228" s="203">
        <f t="shared" si="6"/>
        <v>0</v>
      </c>
      <c r="K228" s="203">
        <f t="shared" si="7"/>
        <v>0</v>
      </c>
      <c r="L228" s="203">
        <f t="shared" si="8"/>
        <v>0</v>
      </c>
    </row>
    <row r="229" spans="2:12" s="203" customFormat="1" ht="12.9" customHeight="1" x14ac:dyDescent="0.3">
      <c r="B229" s="204"/>
      <c r="C229" s="205"/>
      <c r="E229" s="206" t="str">
        <f xml:space="preserve"> 'General Inputs'!E$460</f>
        <v>Russian Federation</v>
      </c>
      <c r="F229" s="206" t="str">
        <f xml:space="preserve"> 'General Inputs'!F$460</f>
        <v>ru</v>
      </c>
      <c r="G229" s="120" t="s">
        <v>651</v>
      </c>
      <c r="H229" s="120"/>
      <c r="J229" s="203">
        <f t="shared" si="6"/>
        <v>679</v>
      </c>
      <c r="K229" s="203">
        <f t="shared" si="7"/>
        <v>677.83848222998859</v>
      </c>
      <c r="L229" s="203">
        <f t="shared" si="8"/>
        <v>703.77599999999995</v>
      </c>
    </row>
    <row r="230" spans="2:12" s="203" customFormat="1" ht="12.9" customHeight="1" x14ac:dyDescent="0.3">
      <c r="B230" s="204"/>
      <c r="C230" s="205"/>
      <c r="E230" s="206" t="str">
        <f xml:space="preserve"> 'General Inputs'!E$461</f>
        <v>Rwanda</v>
      </c>
      <c r="F230" s="206" t="str">
        <f xml:space="preserve"> 'General Inputs'!F$461</f>
        <v>rw</v>
      </c>
      <c r="G230" s="120" t="s">
        <v>651</v>
      </c>
      <c r="H230" s="120"/>
      <c r="J230" s="203">
        <f t="shared" si="6"/>
        <v>0</v>
      </c>
      <c r="K230" s="203">
        <f t="shared" si="7"/>
        <v>0</v>
      </c>
      <c r="L230" s="203">
        <f t="shared" si="8"/>
        <v>0</v>
      </c>
    </row>
    <row r="231" spans="2:12" s="203" customFormat="1" ht="12.9" customHeight="1" x14ac:dyDescent="0.3">
      <c r="B231" s="204"/>
      <c r="C231" s="205"/>
      <c r="E231" s="206" t="str">
        <f xml:space="preserve"> 'General Inputs'!E$462</f>
        <v>Saudi Arabia</v>
      </c>
      <c r="F231" s="206" t="str">
        <f xml:space="preserve"> 'General Inputs'!F$462</f>
        <v>sa</v>
      </c>
      <c r="G231" s="120" t="s">
        <v>651</v>
      </c>
      <c r="H231" s="120"/>
      <c r="J231" s="203">
        <f t="shared" ref="J231:J287" si="9">IFERROR(INDEX($I$292:$I$340,MATCH(F231,$F$292:$F$340,0)),0)</f>
        <v>113</v>
      </c>
      <c r="K231" s="203">
        <f t="shared" ref="K231:K287" si="10">IFERROR(INDEX($I$391:$I$432,MATCH(F231,$F$391:$F$432,0)),0)</f>
        <v>112.76263309150995</v>
      </c>
      <c r="L231" s="203">
        <f t="shared" ref="L231:L287" si="11">IFERROR(INDEX($I$492:$I$544,MATCH(F231,$F$492:$F$544,0)),0)</f>
        <v>117</v>
      </c>
    </row>
    <row r="232" spans="2:12" s="203" customFormat="1" ht="12.9" customHeight="1" x14ac:dyDescent="0.3">
      <c r="B232" s="204"/>
      <c r="C232" s="205"/>
      <c r="E232" s="206" t="str">
        <f xml:space="preserve"> 'General Inputs'!E$463</f>
        <v>Solomon Islands</v>
      </c>
      <c r="F232" s="206" t="str">
        <f xml:space="preserve"> 'General Inputs'!F$463</f>
        <v>sb</v>
      </c>
      <c r="G232" s="120" t="s">
        <v>651</v>
      </c>
      <c r="H232" s="120"/>
      <c r="J232" s="203">
        <f t="shared" si="9"/>
        <v>0</v>
      </c>
      <c r="K232" s="203">
        <f t="shared" si="10"/>
        <v>0</v>
      </c>
      <c r="L232" s="203">
        <f t="shared" si="11"/>
        <v>0</v>
      </c>
    </row>
    <row r="233" spans="2:12" s="203" customFormat="1" ht="12.9" customHeight="1" x14ac:dyDescent="0.3">
      <c r="B233" s="204"/>
      <c r="C233" s="205"/>
      <c r="E233" s="206" t="str">
        <f xml:space="preserve"> 'General Inputs'!E$464</f>
        <v>Seychelles</v>
      </c>
      <c r="F233" s="206" t="str">
        <f xml:space="preserve"> 'General Inputs'!F$464</f>
        <v>sc</v>
      </c>
      <c r="G233" s="120" t="s">
        <v>651</v>
      </c>
      <c r="H233" s="120"/>
      <c r="J233" s="203">
        <f t="shared" si="9"/>
        <v>0</v>
      </c>
      <c r="K233" s="203">
        <f t="shared" si="10"/>
        <v>0</v>
      </c>
      <c r="L233" s="203">
        <f t="shared" si="11"/>
        <v>0</v>
      </c>
    </row>
    <row r="234" spans="2:12" s="203" customFormat="1" ht="12.9" customHeight="1" x14ac:dyDescent="0.3">
      <c r="B234" s="204"/>
      <c r="C234" s="205"/>
      <c r="E234" s="206" t="str">
        <f xml:space="preserve"> 'General Inputs'!E$465</f>
        <v>Sudan</v>
      </c>
      <c r="F234" s="206" t="str">
        <f xml:space="preserve"> 'General Inputs'!F$465</f>
        <v>sd</v>
      </c>
      <c r="G234" s="120" t="s">
        <v>651</v>
      </c>
      <c r="H234" s="120"/>
      <c r="J234" s="203">
        <f t="shared" si="9"/>
        <v>0</v>
      </c>
      <c r="K234" s="203">
        <f t="shared" si="10"/>
        <v>0</v>
      </c>
      <c r="L234" s="203">
        <f t="shared" si="11"/>
        <v>0</v>
      </c>
    </row>
    <row r="235" spans="2:12" s="203" customFormat="1" ht="12.9" customHeight="1" x14ac:dyDescent="0.3">
      <c r="B235" s="204"/>
      <c r="C235" s="205"/>
      <c r="E235" s="206" t="str">
        <f xml:space="preserve"> 'General Inputs'!E$466</f>
        <v>Sweden</v>
      </c>
      <c r="F235" s="206" t="str">
        <f xml:space="preserve"> 'General Inputs'!F$466</f>
        <v>se</v>
      </c>
      <c r="G235" s="120" t="s">
        <v>651</v>
      </c>
      <c r="H235" s="120"/>
      <c r="J235" s="203">
        <f t="shared" si="9"/>
        <v>0</v>
      </c>
      <c r="K235" s="203">
        <f t="shared" si="10"/>
        <v>0</v>
      </c>
      <c r="L235" s="203">
        <f t="shared" si="11"/>
        <v>0</v>
      </c>
    </row>
    <row r="236" spans="2:12" s="203" customFormat="1" ht="12.9" customHeight="1" x14ac:dyDescent="0.3">
      <c r="B236" s="204"/>
      <c r="C236" s="205"/>
      <c r="E236" s="206" t="str">
        <f xml:space="preserve"> 'General Inputs'!E$467</f>
        <v>Singapore</v>
      </c>
      <c r="F236" s="206" t="str">
        <f xml:space="preserve"> 'General Inputs'!F$467</f>
        <v>sg</v>
      </c>
      <c r="G236" s="120" t="s">
        <v>651</v>
      </c>
      <c r="H236" s="120"/>
      <c r="J236" s="203">
        <f t="shared" si="9"/>
        <v>0</v>
      </c>
      <c r="K236" s="203">
        <f t="shared" si="10"/>
        <v>0</v>
      </c>
      <c r="L236" s="203">
        <f t="shared" si="11"/>
        <v>0</v>
      </c>
    </row>
    <row r="237" spans="2:12" s="203" customFormat="1" ht="12.9" customHeight="1" x14ac:dyDescent="0.3">
      <c r="B237" s="204"/>
      <c r="C237" s="205"/>
      <c r="E237" s="206" t="str">
        <f xml:space="preserve"> 'General Inputs'!E$468</f>
        <v>Saint Helena, Ascension and Tristan da Cunha</v>
      </c>
      <c r="F237" s="206" t="str">
        <f xml:space="preserve"> 'General Inputs'!F$468</f>
        <v>sh</v>
      </c>
      <c r="G237" s="120" t="s">
        <v>651</v>
      </c>
      <c r="H237" s="120"/>
      <c r="J237" s="203">
        <f t="shared" si="9"/>
        <v>0</v>
      </c>
      <c r="K237" s="203">
        <f t="shared" si="10"/>
        <v>0</v>
      </c>
      <c r="L237" s="203">
        <f t="shared" si="11"/>
        <v>0</v>
      </c>
    </row>
    <row r="238" spans="2:12" s="203" customFormat="1" ht="12.9" customHeight="1" x14ac:dyDescent="0.3">
      <c r="B238" s="204"/>
      <c r="C238" s="205"/>
      <c r="E238" s="206" t="str">
        <f xml:space="preserve"> 'General Inputs'!E$469</f>
        <v>Slovenia</v>
      </c>
      <c r="F238" s="206" t="str">
        <f xml:space="preserve"> 'General Inputs'!F$469</f>
        <v>si</v>
      </c>
      <c r="G238" s="120" t="s">
        <v>651</v>
      </c>
      <c r="H238" s="120"/>
      <c r="J238" s="203">
        <f t="shared" si="9"/>
        <v>0</v>
      </c>
      <c r="K238" s="203">
        <f t="shared" si="10"/>
        <v>0</v>
      </c>
      <c r="L238" s="203">
        <f t="shared" si="11"/>
        <v>0</v>
      </c>
    </row>
    <row r="239" spans="2:12" s="203" customFormat="1" ht="12.9" customHeight="1" x14ac:dyDescent="0.3">
      <c r="B239" s="204"/>
      <c r="C239" s="205"/>
      <c r="E239" s="206" t="str">
        <f xml:space="preserve"> 'General Inputs'!E$470</f>
        <v>Svalbard and Jan Mayen</v>
      </c>
      <c r="F239" s="206" t="str">
        <f xml:space="preserve"> 'General Inputs'!F$470</f>
        <v>sj</v>
      </c>
      <c r="G239" s="120" t="s">
        <v>651</v>
      </c>
      <c r="H239" s="120"/>
      <c r="J239" s="203">
        <f t="shared" si="9"/>
        <v>0</v>
      </c>
      <c r="K239" s="203">
        <f t="shared" si="10"/>
        <v>0</v>
      </c>
      <c r="L239" s="203">
        <f t="shared" si="11"/>
        <v>0</v>
      </c>
    </row>
    <row r="240" spans="2:12" s="203" customFormat="1" ht="12.9" customHeight="1" x14ac:dyDescent="0.3">
      <c r="B240" s="204"/>
      <c r="C240" s="205"/>
      <c r="E240" s="206" t="str">
        <f xml:space="preserve"> 'General Inputs'!E$471</f>
        <v>Slovakia</v>
      </c>
      <c r="F240" s="206" t="str">
        <f xml:space="preserve"> 'General Inputs'!F$471</f>
        <v>sk</v>
      </c>
      <c r="G240" s="120" t="s">
        <v>651</v>
      </c>
      <c r="H240" s="120"/>
      <c r="J240" s="203">
        <f t="shared" si="9"/>
        <v>0</v>
      </c>
      <c r="K240" s="203">
        <f t="shared" si="10"/>
        <v>0</v>
      </c>
      <c r="L240" s="203">
        <f t="shared" si="11"/>
        <v>0</v>
      </c>
    </row>
    <row r="241" spans="2:12" s="203" customFormat="1" ht="12.9" customHeight="1" x14ac:dyDescent="0.3">
      <c r="B241" s="204"/>
      <c r="C241" s="205"/>
      <c r="E241" s="206" t="str">
        <f xml:space="preserve"> 'General Inputs'!E$472</f>
        <v>Sierra Leone</v>
      </c>
      <c r="F241" s="206" t="str">
        <f xml:space="preserve"> 'General Inputs'!F$472</f>
        <v>sl</v>
      </c>
      <c r="G241" s="120" t="s">
        <v>651</v>
      </c>
      <c r="H241" s="120"/>
      <c r="J241" s="203">
        <f t="shared" si="9"/>
        <v>0</v>
      </c>
      <c r="K241" s="203">
        <f t="shared" si="10"/>
        <v>0</v>
      </c>
      <c r="L241" s="203">
        <f t="shared" si="11"/>
        <v>0</v>
      </c>
    </row>
    <row r="242" spans="2:12" s="203" customFormat="1" ht="12.9" customHeight="1" x14ac:dyDescent="0.3">
      <c r="B242" s="204"/>
      <c r="C242" s="205"/>
      <c r="E242" s="206" t="str">
        <f xml:space="preserve"> 'General Inputs'!E$473</f>
        <v>San Marino</v>
      </c>
      <c r="F242" s="206" t="str">
        <f xml:space="preserve"> 'General Inputs'!F$473</f>
        <v>sm</v>
      </c>
      <c r="G242" s="120" t="s">
        <v>651</v>
      </c>
      <c r="H242" s="120"/>
      <c r="J242" s="203">
        <f t="shared" si="9"/>
        <v>0</v>
      </c>
      <c r="K242" s="203">
        <f t="shared" si="10"/>
        <v>0</v>
      </c>
      <c r="L242" s="203">
        <f t="shared" si="11"/>
        <v>0</v>
      </c>
    </row>
    <row r="243" spans="2:12" s="203" customFormat="1" ht="12.9" customHeight="1" x14ac:dyDescent="0.3">
      <c r="B243" s="204"/>
      <c r="C243" s="205"/>
      <c r="E243" s="206" t="str">
        <f xml:space="preserve"> 'General Inputs'!E$474</f>
        <v>Senegal</v>
      </c>
      <c r="F243" s="206" t="str">
        <f xml:space="preserve"> 'General Inputs'!F$474</f>
        <v>sn</v>
      </c>
      <c r="G243" s="120" t="s">
        <v>651</v>
      </c>
      <c r="H243" s="120"/>
      <c r="J243" s="203">
        <f t="shared" si="9"/>
        <v>0</v>
      </c>
      <c r="K243" s="203">
        <f t="shared" si="10"/>
        <v>0</v>
      </c>
      <c r="L243" s="203">
        <f t="shared" si="11"/>
        <v>0</v>
      </c>
    </row>
    <row r="244" spans="2:12" s="203" customFormat="1" ht="12.9" customHeight="1" x14ac:dyDescent="0.3">
      <c r="B244" s="204"/>
      <c r="C244" s="205"/>
      <c r="E244" s="206" t="str">
        <f xml:space="preserve"> 'General Inputs'!E$475</f>
        <v>Somalia</v>
      </c>
      <c r="F244" s="206" t="str">
        <f xml:space="preserve"> 'General Inputs'!F$475</f>
        <v>so</v>
      </c>
      <c r="G244" s="120" t="s">
        <v>651</v>
      </c>
      <c r="H244" s="120"/>
      <c r="J244" s="203">
        <f t="shared" si="9"/>
        <v>0</v>
      </c>
      <c r="K244" s="203">
        <f t="shared" si="10"/>
        <v>0</v>
      </c>
      <c r="L244" s="203">
        <f t="shared" si="11"/>
        <v>0</v>
      </c>
    </row>
    <row r="245" spans="2:12" s="203" customFormat="1" ht="12.9" customHeight="1" x14ac:dyDescent="0.3">
      <c r="B245" s="204"/>
      <c r="C245" s="205"/>
      <c r="E245" s="206" t="str">
        <f xml:space="preserve"> 'General Inputs'!E$476</f>
        <v>Suriname</v>
      </c>
      <c r="F245" s="206" t="str">
        <f xml:space="preserve"> 'General Inputs'!F$476</f>
        <v>sr</v>
      </c>
      <c r="G245" s="120" t="s">
        <v>651</v>
      </c>
      <c r="H245" s="120"/>
      <c r="J245" s="203">
        <f t="shared" si="9"/>
        <v>0</v>
      </c>
      <c r="K245" s="203">
        <f t="shared" si="10"/>
        <v>0</v>
      </c>
      <c r="L245" s="203">
        <f t="shared" si="11"/>
        <v>0</v>
      </c>
    </row>
    <row r="246" spans="2:12" s="203" customFormat="1" ht="12.9" customHeight="1" x14ac:dyDescent="0.3">
      <c r="B246" s="204"/>
      <c r="C246" s="205"/>
      <c r="E246" s="206" t="str">
        <f xml:space="preserve"> 'General Inputs'!E$477</f>
        <v>South Sudan</v>
      </c>
      <c r="F246" s="206" t="str">
        <f xml:space="preserve"> 'General Inputs'!F$477</f>
        <v>ss</v>
      </c>
      <c r="G246" s="120" t="s">
        <v>651</v>
      </c>
      <c r="H246" s="120"/>
      <c r="J246" s="203">
        <f t="shared" si="9"/>
        <v>0</v>
      </c>
      <c r="K246" s="203">
        <f t="shared" si="10"/>
        <v>0</v>
      </c>
      <c r="L246" s="203">
        <f t="shared" si="11"/>
        <v>0</v>
      </c>
    </row>
    <row r="247" spans="2:12" s="203" customFormat="1" ht="12.9" customHeight="1" x14ac:dyDescent="0.3">
      <c r="B247" s="204"/>
      <c r="C247" s="205"/>
      <c r="E247" s="206" t="str">
        <f xml:space="preserve"> 'General Inputs'!E$478</f>
        <v>Sao Tome and Principe</v>
      </c>
      <c r="F247" s="206" t="str">
        <f xml:space="preserve"> 'General Inputs'!F$478</f>
        <v>st</v>
      </c>
      <c r="G247" s="120" t="s">
        <v>651</v>
      </c>
      <c r="H247" s="120"/>
      <c r="J247" s="203">
        <f t="shared" si="9"/>
        <v>0</v>
      </c>
      <c r="K247" s="203">
        <f t="shared" si="10"/>
        <v>0</v>
      </c>
      <c r="L247" s="203">
        <f t="shared" si="11"/>
        <v>0</v>
      </c>
    </row>
    <row r="248" spans="2:12" s="203" customFormat="1" ht="12.9" customHeight="1" x14ac:dyDescent="0.3">
      <c r="B248" s="204"/>
      <c r="C248" s="205"/>
      <c r="E248" s="206" t="str">
        <f xml:space="preserve"> 'General Inputs'!E$479</f>
        <v>El Salvador</v>
      </c>
      <c r="F248" s="206" t="str">
        <f xml:space="preserve"> 'General Inputs'!F$479</f>
        <v>sv</v>
      </c>
      <c r="G248" s="120" t="s">
        <v>651</v>
      </c>
      <c r="H248" s="120"/>
      <c r="J248" s="203">
        <f t="shared" si="9"/>
        <v>0</v>
      </c>
      <c r="K248" s="203">
        <f t="shared" si="10"/>
        <v>0</v>
      </c>
      <c r="L248" s="203">
        <f t="shared" si="11"/>
        <v>0</v>
      </c>
    </row>
    <row r="249" spans="2:12" s="203" customFormat="1" ht="12.9" customHeight="1" x14ac:dyDescent="0.3">
      <c r="B249" s="204"/>
      <c r="C249" s="205"/>
      <c r="E249" s="206" t="str">
        <f xml:space="preserve"> 'General Inputs'!E$480</f>
        <v>Sint Maarten (Dutch part)</v>
      </c>
      <c r="F249" s="206" t="str">
        <f xml:space="preserve"> 'General Inputs'!F$480</f>
        <v>sx</v>
      </c>
      <c r="G249" s="120" t="s">
        <v>651</v>
      </c>
      <c r="H249" s="120"/>
      <c r="J249" s="203">
        <f t="shared" si="9"/>
        <v>0</v>
      </c>
      <c r="K249" s="203">
        <f t="shared" si="10"/>
        <v>0</v>
      </c>
      <c r="L249" s="203">
        <f t="shared" si="11"/>
        <v>0</v>
      </c>
    </row>
    <row r="250" spans="2:12" s="203" customFormat="1" ht="12.9" customHeight="1" x14ac:dyDescent="0.3">
      <c r="B250" s="204"/>
      <c r="C250" s="205"/>
      <c r="E250" s="206" t="str">
        <f xml:space="preserve"> 'General Inputs'!E$481</f>
        <v>Syria</v>
      </c>
      <c r="F250" s="206" t="str">
        <f xml:space="preserve"> 'General Inputs'!F$481</f>
        <v>sy</v>
      </c>
      <c r="G250" s="120" t="s">
        <v>651</v>
      </c>
      <c r="H250" s="120"/>
      <c r="J250" s="203">
        <f t="shared" si="9"/>
        <v>3</v>
      </c>
      <c r="K250" s="203">
        <f t="shared" si="10"/>
        <v>3.5310850019137501</v>
      </c>
      <c r="L250" s="203">
        <f t="shared" si="11"/>
        <v>0</v>
      </c>
    </row>
    <row r="251" spans="2:12" s="203" customFormat="1" ht="12.9" customHeight="1" x14ac:dyDescent="0.3">
      <c r="B251" s="204"/>
      <c r="C251" s="205"/>
      <c r="E251" s="206" t="str">
        <f xml:space="preserve"> 'General Inputs'!E$482</f>
        <v>Eswatini</v>
      </c>
      <c r="F251" s="206" t="str">
        <f xml:space="preserve"> 'General Inputs'!F$482</f>
        <v>sz</v>
      </c>
      <c r="G251" s="120" t="s">
        <v>651</v>
      </c>
      <c r="H251" s="120"/>
      <c r="J251" s="203">
        <f t="shared" si="9"/>
        <v>0</v>
      </c>
      <c r="K251" s="203">
        <f t="shared" si="10"/>
        <v>0</v>
      </c>
      <c r="L251" s="203">
        <f t="shared" si="11"/>
        <v>0</v>
      </c>
    </row>
    <row r="252" spans="2:12" s="203" customFormat="1" ht="12.9" customHeight="1" x14ac:dyDescent="0.3">
      <c r="B252" s="204"/>
      <c r="C252" s="205"/>
      <c r="E252" s="206" t="str">
        <f xml:space="preserve"> 'General Inputs'!E$483</f>
        <v>Turks and Caicos Islands</v>
      </c>
      <c r="F252" s="206" t="str">
        <f xml:space="preserve"> 'General Inputs'!F$483</f>
        <v>tc</v>
      </c>
      <c r="G252" s="120" t="s">
        <v>651</v>
      </c>
      <c r="H252" s="120"/>
      <c r="J252" s="203">
        <f t="shared" si="9"/>
        <v>0</v>
      </c>
      <c r="K252" s="203">
        <f t="shared" si="10"/>
        <v>0</v>
      </c>
      <c r="L252" s="203">
        <f t="shared" si="11"/>
        <v>0</v>
      </c>
    </row>
    <row r="253" spans="2:12" s="203" customFormat="1" ht="12.9" customHeight="1" x14ac:dyDescent="0.3">
      <c r="B253" s="204"/>
      <c r="C253" s="205"/>
      <c r="E253" s="206" t="str">
        <f xml:space="preserve"> 'General Inputs'!E$484</f>
        <v>Chad</v>
      </c>
      <c r="F253" s="206" t="str">
        <f xml:space="preserve"> 'General Inputs'!F$484</f>
        <v>td</v>
      </c>
      <c r="G253" s="120" t="s">
        <v>651</v>
      </c>
      <c r="H253" s="120"/>
      <c r="J253" s="203">
        <f t="shared" si="9"/>
        <v>0</v>
      </c>
      <c r="K253" s="203">
        <f t="shared" si="10"/>
        <v>0</v>
      </c>
      <c r="L253" s="203">
        <f t="shared" si="11"/>
        <v>0</v>
      </c>
    </row>
    <row r="254" spans="2:12" s="203" customFormat="1" ht="12.9" customHeight="1" x14ac:dyDescent="0.3">
      <c r="B254" s="204"/>
      <c r="C254" s="205"/>
      <c r="E254" s="206" t="str">
        <f xml:space="preserve"> 'General Inputs'!E$485</f>
        <v>French Southern Territories</v>
      </c>
      <c r="F254" s="206" t="str">
        <f xml:space="preserve"> 'General Inputs'!F$485</f>
        <v>tf</v>
      </c>
      <c r="G254" s="120" t="s">
        <v>651</v>
      </c>
      <c r="H254" s="120"/>
      <c r="J254" s="203">
        <f t="shared" si="9"/>
        <v>0</v>
      </c>
      <c r="K254" s="203">
        <f t="shared" si="10"/>
        <v>0</v>
      </c>
      <c r="L254" s="203">
        <f t="shared" si="11"/>
        <v>0</v>
      </c>
    </row>
    <row r="255" spans="2:12" s="203" customFormat="1" ht="12.9" customHeight="1" x14ac:dyDescent="0.3">
      <c r="B255" s="204"/>
      <c r="C255" s="205"/>
      <c r="E255" s="206" t="str">
        <f xml:space="preserve"> 'General Inputs'!E$486</f>
        <v>Togo</v>
      </c>
      <c r="F255" s="206" t="str">
        <f xml:space="preserve"> 'General Inputs'!F$486</f>
        <v>tg</v>
      </c>
      <c r="G255" s="120" t="s">
        <v>651</v>
      </c>
      <c r="H255" s="120"/>
      <c r="J255" s="203">
        <f t="shared" si="9"/>
        <v>0</v>
      </c>
      <c r="K255" s="203">
        <f t="shared" si="10"/>
        <v>0</v>
      </c>
      <c r="L255" s="203">
        <f t="shared" si="11"/>
        <v>0</v>
      </c>
    </row>
    <row r="256" spans="2:12" s="203" customFormat="1" ht="12.9" customHeight="1" x14ac:dyDescent="0.3">
      <c r="B256" s="204"/>
      <c r="C256" s="205"/>
      <c r="E256" s="206" t="str">
        <f xml:space="preserve"> 'General Inputs'!E$487</f>
        <v>Thailand</v>
      </c>
      <c r="F256" s="206" t="str">
        <f xml:space="preserve"> 'General Inputs'!F$487</f>
        <v>th</v>
      </c>
      <c r="G256" s="120" t="s">
        <v>651</v>
      </c>
      <c r="H256" s="120"/>
      <c r="J256" s="203">
        <f t="shared" si="9"/>
        <v>35</v>
      </c>
      <c r="K256" s="203">
        <f t="shared" si="10"/>
        <v>0</v>
      </c>
      <c r="L256" s="203">
        <f t="shared" si="11"/>
        <v>38.027000000000001</v>
      </c>
    </row>
    <row r="257" spans="2:12" s="203" customFormat="1" ht="12.9" customHeight="1" x14ac:dyDescent="0.3">
      <c r="B257" s="204"/>
      <c r="C257" s="205"/>
      <c r="E257" s="206" t="str">
        <f xml:space="preserve"> 'General Inputs'!E$488</f>
        <v>Tajikistan</v>
      </c>
      <c r="F257" s="206" t="str">
        <f xml:space="preserve"> 'General Inputs'!F$488</f>
        <v>tj</v>
      </c>
      <c r="G257" s="120" t="s">
        <v>651</v>
      </c>
      <c r="H257" s="120"/>
      <c r="J257" s="203">
        <f t="shared" si="9"/>
        <v>0</v>
      </c>
      <c r="K257" s="203">
        <f t="shared" si="10"/>
        <v>1.821899437728345E-2</v>
      </c>
      <c r="L257" s="203">
        <f t="shared" si="11"/>
        <v>0</v>
      </c>
    </row>
    <row r="258" spans="2:12" s="203" customFormat="1" ht="12.9" customHeight="1" x14ac:dyDescent="0.3">
      <c r="B258" s="204"/>
      <c r="C258" s="205"/>
      <c r="E258" s="206" t="str">
        <f xml:space="preserve"> 'General Inputs'!E$489</f>
        <v>Tokelau</v>
      </c>
      <c r="F258" s="206" t="str">
        <f xml:space="preserve"> 'General Inputs'!F$489</f>
        <v>tk</v>
      </c>
      <c r="G258" s="120" t="s">
        <v>651</v>
      </c>
      <c r="H258" s="120"/>
      <c r="J258" s="203">
        <f t="shared" si="9"/>
        <v>0</v>
      </c>
      <c r="K258" s="203">
        <f t="shared" si="10"/>
        <v>0</v>
      </c>
      <c r="L258" s="203">
        <f t="shared" si="11"/>
        <v>0</v>
      </c>
    </row>
    <row r="259" spans="2:12" s="203" customFormat="1" ht="12.9" customHeight="1" x14ac:dyDescent="0.3">
      <c r="B259" s="204"/>
      <c r="C259" s="205"/>
      <c r="E259" s="206" t="str">
        <f xml:space="preserve"> 'General Inputs'!E$490</f>
        <v>Timor-Leste</v>
      </c>
      <c r="F259" s="206" t="str">
        <f xml:space="preserve"> 'General Inputs'!F$490</f>
        <v>tl</v>
      </c>
      <c r="G259" s="120" t="s">
        <v>651</v>
      </c>
      <c r="H259" s="120"/>
      <c r="J259" s="203">
        <f t="shared" si="9"/>
        <v>0</v>
      </c>
      <c r="K259" s="203">
        <f t="shared" si="10"/>
        <v>5.1046738035959409</v>
      </c>
      <c r="L259" s="203">
        <f t="shared" si="11"/>
        <v>0</v>
      </c>
    </row>
    <row r="260" spans="2:12" s="203" customFormat="1" ht="12.9" customHeight="1" x14ac:dyDescent="0.3">
      <c r="B260" s="204"/>
      <c r="C260" s="205"/>
      <c r="E260" s="206" t="str">
        <f xml:space="preserve"> 'General Inputs'!E$491</f>
        <v>Turkmenistan</v>
      </c>
      <c r="F260" s="206" t="str">
        <f xml:space="preserve"> 'General Inputs'!F$491</f>
        <v>tm</v>
      </c>
      <c r="G260" s="120" t="s">
        <v>651</v>
      </c>
      <c r="H260" s="120"/>
      <c r="J260" s="203">
        <f t="shared" si="9"/>
        <v>63</v>
      </c>
      <c r="K260" s="203">
        <f t="shared" si="10"/>
        <v>0</v>
      </c>
      <c r="L260" s="203">
        <f t="shared" si="11"/>
        <v>86.662000000000006</v>
      </c>
    </row>
    <row r="261" spans="2:12" s="203" customFormat="1" ht="12.9" customHeight="1" x14ac:dyDescent="0.3">
      <c r="B261" s="204"/>
      <c r="C261" s="205"/>
      <c r="E261" s="206" t="str">
        <f xml:space="preserve"> 'General Inputs'!E$492</f>
        <v>Tunisia</v>
      </c>
      <c r="F261" s="206" t="str">
        <f xml:space="preserve"> 'General Inputs'!F$492</f>
        <v>tn</v>
      </c>
      <c r="G261" s="120" t="s">
        <v>651</v>
      </c>
      <c r="H261" s="120"/>
      <c r="J261" s="203">
        <f t="shared" si="9"/>
        <v>0</v>
      </c>
      <c r="K261" s="203">
        <f t="shared" si="10"/>
        <v>0</v>
      </c>
      <c r="L261" s="203">
        <f t="shared" si="11"/>
        <v>0</v>
      </c>
    </row>
    <row r="262" spans="2:12" s="203" customFormat="1" ht="12.9" customHeight="1" x14ac:dyDescent="0.3">
      <c r="B262" s="204"/>
      <c r="C262" s="205"/>
      <c r="E262" s="206" t="str">
        <f xml:space="preserve"> 'General Inputs'!E$493</f>
        <v>Tonga</v>
      </c>
      <c r="F262" s="206" t="str">
        <f xml:space="preserve"> 'General Inputs'!F$493</f>
        <v>to</v>
      </c>
      <c r="G262" s="120" t="s">
        <v>651</v>
      </c>
      <c r="H262" s="120"/>
      <c r="J262" s="203">
        <f t="shared" si="9"/>
        <v>34</v>
      </c>
      <c r="K262" s="203">
        <f t="shared" si="10"/>
        <v>0</v>
      </c>
      <c r="L262" s="203">
        <f t="shared" si="11"/>
        <v>35.627000000000002</v>
      </c>
    </row>
    <row r="263" spans="2:12" s="203" customFormat="1" ht="12.9" customHeight="1" x14ac:dyDescent="0.3">
      <c r="B263" s="204"/>
      <c r="C263" s="205"/>
      <c r="E263" s="206" t="str">
        <f xml:space="preserve"> 'General Inputs'!E$494</f>
        <v>Turkey</v>
      </c>
      <c r="F263" s="206" t="str">
        <f xml:space="preserve"> 'General Inputs'!F$494</f>
        <v>tr</v>
      </c>
      <c r="G263" s="120" t="s">
        <v>651</v>
      </c>
      <c r="H263" s="120"/>
      <c r="J263" s="203">
        <f t="shared" si="9"/>
        <v>0</v>
      </c>
      <c r="K263" s="203">
        <f t="shared" si="10"/>
        <v>0</v>
      </c>
      <c r="L263" s="203">
        <f t="shared" si="11"/>
        <v>0</v>
      </c>
    </row>
    <row r="264" spans="2:12" s="203" customFormat="1" ht="12.9" customHeight="1" x14ac:dyDescent="0.3">
      <c r="B264" s="204"/>
      <c r="C264" s="205"/>
      <c r="E264" s="206" t="str">
        <f xml:space="preserve"> 'General Inputs'!E$495</f>
        <v>Trinidad and Tobago</v>
      </c>
      <c r="F264" s="206" t="str">
        <f xml:space="preserve"> 'General Inputs'!F$495</f>
        <v>tt</v>
      </c>
      <c r="G264" s="120" t="s">
        <v>651</v>
      </c>
      <c r="H264" s="120"/>
      <c r="J264" s="203">
        <f t="shared" si="9"/>
        <v>0</v>
      </c>
      <c r="K264" s="203">
        <f t="shared" si="10"/>
        <v>0</v>
      </c>
      <c r="L264" s="203">
        <f t="shared" si="11"/>
        <v>0</v>
      </c>
    </row>
    <row r="265" spans="2:12" s="203" customFormat="1" ht="12.9" customHeight="1" x14ac:dyDescent="0.3">
      <c r="B265" s="204"/>
      <c r="C265" s="205"/>
      <c r="E265" s="206" t="str">
        <f xml:space="preserve"> 'General Inputs'!E$496</f>
        <v>Tuvalu</v>
      </c>
      <c r="F265" s="206" t="str">
        <f xml:space="preserve"> 'General Inputs'!F$496</f>
        <v>tv</v>
      </c>
      <c r="G265" s="120" t="s">
        <v>651</v>
      </c>
      <c r="H265" s="120"/>
      <c r="J265" s="203">
        <f t="shared" si="9"/>
        <v>0</v>
      </c>
      <c r="K265" s="203">
        <f t="shared" si="10"/>
        <v>0</v>
      </c>
      <c r="L265" s="203">
        <f t="shared" si="11"/>
        <v>0</v>
      </c>
    </row>
    <row r="266" spans="2:12" s="203" customFormat="1" ht="12.9" customHeight="1" x14ac:dyDescent="0.3">
      <c r="B266" s="204"/>
      <c r="C266" s="205"/>
      <c r="E266" s="206" t="str">
        <f xml:space="preserve"> 'General Inputs'!E$497</f>
        <v>Taiwan, Province of China</v>
      </c>
      <c r="F266" s="206" t="str">
        <f xml:space="preserve"> 'General Inputs'!F$497</f>
        <v>tw</v>
      </c>
      <c r="G266" s="120" t="s">
        <v>651</v>
      </c>
      <c r="H266" s="120"/>
      <c r="J266" s="203">
        <f t="shared" si="9"/>
        <v>0</v>
      </c>
      <c r="K266" s="203">
        <f t="shared" si="10"/>
        <v>0.15059583937194346</v>
      </c>
      <c r="L266" s="203">
        <f t="shared" si="11"/>
        <v>0</v>
      </c>
    </row>
    <row r="267" spans="2:12" s="203" customFormat="1" ht="12.9" customHeight="1" x14ac:dyDescent="0.3">
      <c r="B267" s="204"/>
      <c r="C267" s="205"/>
      <c r="E267" s="206" t="str">
        <f xml:space="preserve"> 'General Inputs'!E$498</f>
        <v>Tanzania, United Republic of</v>
      </c>
      <c r="F267" s="206" t="str">
        <f xml:space="preserve"> 'General Inputs'!F$498</f>
        <v>tz</v>
      </c>
      <c r="G267" s="120" t="s">
        <v>651</v>
      </c>
      <c r="H267" s="120"/>
      <c r="J267" s="203">
        <f t="shared" si="9"/>
        <v>0</v>
      </c>
      <c r="K267" s="203">
        <f t="shared" si="10"/>
        <v>1.3787757433500001</v>
      </c>
      <c r="L267" s="203">
        <f t="shared" si="11"/>
        <v>0</v>
      </c>
    </row>
    <row r="268" spans="2:12" s="203" customFormat="1" ht="12.9" customHeight="1" x14ac:dyDescent="0.3">
      <c r="B268" s="204"/>
      <c r="C268" s="205"/>
      <c r="E268" s="206" t="str">
        <f xml:space="preserve"> 'General Inputs'!E$499</f>
        <v>Ukraine</v>
      </c>
      <c r="F268" s="206" t="str">
        <f xml:space="preserve"> 'General Inputs'!F$499</f>
        <v>ua</v>
      </c>
      <c r="G268" s="120" t="s">
        <v>651</v>
      </c>
      <c r="H268" s="120"/>
      <c r="J268" s="203">
        <f t="shared" si="9"/>
        <v>19</v>
      </c>
      <c r="K268" s="203">
        <f t="shared" si="10"/>
        <v>0</v>
      </c>
      <c r="L268" s="203">
        <f t="shared" si="11"/>
        <v>20.260999999999999</v>
      </c>
    </row>
    <row r="269" spans="2:12" s="203" customFormat="1" ht="12.9" customHeight="1" x14ac:dyDescent="0.3">
      <c r="B269" s="204"/>
      <c r="C269" s="205"/>
      <c r="E269" s="206" t="str">
        <f xml:space="preserve"> 'General Inputs'!E$500</f>
        <v>Uganda</v>
      </c>
      <c r="F269" s="206" t="str">
        <f xml:space="preserve"> 'General Inputs'!F$500</f>
        <v>ug</v>
      </c>
      <c r="G269" s="120" t="s">
        <v>651</v>
      </c>
      <c r="H269" s="120"/>
      <c r="J269" s="203">
        <f t="shared" si="9"/>
        <v>0</v>
      </c>
      <c r="K269" s="203">
        <f t="shared" si="10"/>
        <v>0</v>
      </c>
      <c r="L269" s="203">
        <f t="shared" si="11"/>
        <v>0</v>
      </c>
    </row>
    <row r="270" spans="2:12" s="203" customFormat="1" ht="12.9" customHeight="1" x14ac:dyDescent="0.3">
      <c r="B270" s="204"/>
      <c r="C270" s="205"/>
      <c r="E270" s="206" t="str">
        <f xml:space="preserve"> 'General Inputs'!E$501</f>
        <v>United States Minor Outlying Islands</v>
      </c>
      <c r="F270" s="206" t="str">
        <f xml:space="preserve"> 'General Inputs'!F$501</f>
        <v>um</v>
      </c>
      <c r="G270" s="120" t="s">
        <v>651</v>
      </c>
      <c r="H270" s="120"/>
      <c r="J270" s="203">
        <f t="shared" si="9"/>
        <v>0</v>
      </c>
      <c r="K270" s="203">
        <f t="shared" si="10"/>
        <v>0</v>
      </c>
      <c r="L270" s="203">
        <f t="shared" si="11"/>
        <v>0</v>
      </c>
    </row>
    <row r="271" spans="2:12" s="203" customFormat="1" ht="12.9" customHeight="1" x14ac:dyDescent="0.3">
      <c r="B271" s="204"/>
      <c r="C271" s="205"/>
      <c r="E271" s="206" t="str">
        <f xml:space="preserve"> 'General Inputs'!E$502</f>
        <v>United States</v>
      </c>
      <c r="F271" s="206" t="str">
        <f xml:space="preserve"> 'General Inputs'!F$502</f>
        <v>us</v>
      </c>
      <c r="G271" s="120" t="s">
        <v>651</v>
      </c>
      <c r="H271" s="120"/>
      <c r="J271" s="203">
        <f t="shared" si="9"/>
        <v>920</v>
      </c>
      <c r="K271" s="203">
        <f t="shared" si="10"/>
        <v>961.85420992257457</v>
      </c>
      <c r="L271" s="203">
        <f t="shared" si="11"/>
        <v>955.09900000000005</v>
      </c>
    </row>
    <row r="272" spans="2:12" s="203" customFormat="1" ht="12.9" customHeight="1" x14ac:dyDescent="0.3">
      <c r="B272" s="204"/>
      <c r="C272" s="205"/>
      <c r="E272" s="206" t="str">
        <f xml:space="preserve"> 'General Inputs'!E$503</f>
        <v>Uruguay</v>
      </c>
      <c r="F272" s="206" t="str">
        <f xml:space="preserve"> 'General Inputs'!F$503</f>
        <v>uy</v>
      </c>
      <c r="G272" s="120" t="s">
        <v>651</v>
      </c>
      <c r="H272" s="120"/>
      <c r="J272" s="203">
        <f t="shared" si="9"/>
        <v>0</v>
      </c>
      <c r="K272" s="203">
        <f t="shared" si="10"/>
        <v>0</v>
      </c>
      <c r="L272" s="203">
        <f t="shared" si="11"/>
        <v>0</v>
      </c>
    </row>
    <row r="273" spans="1:58" s="203" customFormat="1" ht="12.9" customHeight="1" x14ac:dyDescent="0.3">
      <c r="B273" s="204"/>
      <c r="C273" s="205"/>
      <c r="E273" s="206" t="str">
        <f xml:space="preserve"> 'General Inputs'!E$504</f>
        <v>Uzbekistan</v>
      </c>
      <c r="F273" s="206" t="str">
        <f xml:space="preserve"> 'General Inputs'!F$504</f>
        <v>uz</v>
      </c>
      <c r="G273" s="120" t="s">
        <v>651</v>
      </c>
      <c r="H273" s="120"/>
      <c r="J273" s="203">
        <f t="shared" si="9"/>
        <v>56</v>
      </c>
      <c r="K273" s="203">
        <f t="shared" si="10"/>
        <v>0</v>
      </c>
      <c r="L273" s="203">
        <f t="shared" si="11"/>
        <v>54.445999999999998</v>
      </c>
    </row>
    <row r="274" spans="1:58" s="203" customFormat="1" ht="12.9" customHeight="1" x14ac:dyDescent="0.3">
      <c r="B274" s="204"/>
      <c r="C274" s="205"/>
      <c r="E274" s="206" t="str">
        <f xml:space="preserve"> 'General Inputs'!E$505</f>
        <v>Holy See</v>
      </c>
      <c r="F274" s="206" t="str">
        <f xml:space="preserve"> 'General Inputs'!F$505</f>
        <v>va</v>
      </c>
      <c r="G274" s="120" t="s">
        <v>651</v>
      </c>
      <c r="H274" s="120"/>
      <c r="J274" s="203">
        <f t="shared" si="9"/>
        <v>0</v>
      </c>
      <c r="K274" s="203">
        <f t="shared" si="10"/>
        <v>0</v>
      </c>
      <c r="L274" s="203">
        <f t="shared" si="11"/>
        <v>0</v>
      </c>
    </row>
    <row r="275" spans="1:58" s="203" customFormat="1" ht="12.9" customHeight="1" x14ac:dyDescent="0.3">
      <c r="B275" s="204"/>
      <c r="C275" s="205"/>
      <c r="E275" s="206" t="str">
        <f xml:space="preserve"> 'General Inputs'!E$506</f>
        <v>Saint Vincent and the Grenadines</v>
      </c>
      <c r="F275" s="206" t="str">
        <f xml:space="preserve"> 'General Inputs'!F$506</f>
        <v>vc</v>
      </c>
      <c r="G275" s="120" t="s">
        <v>651</v>
      </c>
      <c r="H275" s="120"/>
      <c r="J275" s="203">
        <f t="shared" si="9"/>
        <v>0</v>
      </c>
      <c r="K275" s="203">
        <f t="shared" si="10"/>
        <v>0</v>
      </c>
      <c r="L275" s="203">
        <f t="shared" si="11"/>
        <v>0</v>
      </c>
    </row>
    <row r="276" spans="1:58" s="203" customFormat="1" ht="12.9" customHeight="1" x14ac:dyDescent="0.3">
      <c r="B276" s="204"/>
      <c r="C276" s="205"/>
      <c r="E276" s="206" t="str">
        <f xml:space="preserve"> 'General Inputs'!E$507</f>
        <v>Venezuela</v>
      </c>
      <c r="F276" s="206" t="str">
        <f xml:space="preserve"> 'General Inputs'!F$507</f>
        <v>ve</v>
      </c>
      <c r="G276" s="120" t="s">
        <v>651</v>
      </c>
      <c r="H276" s="120"/>
      <c r="J276" s="203">
        <f t="shared" si="9"/>
        <v>26</v>
      </c>
      <c r="K276" s="203">
        <f t="shared" si="10"/>
        <v>0</v>
      </c>
      <c r="L276" s="203">
        <f t="shared" si="11"/>
        <v>20.559000000000001</v>
      </c>
    </row>
    <row r="277" spans="1:58" s="203" customFormat="1" ht="12.9" customHeight="1" x14ac:dyDescent="0.3">
      <c r="B277" s="204"/>
      <c r="C277" s="205"/>
      <c r="E277" s="206" t="str">
        <f xml:space="preserve"> 'General Inputs'!E$508</f>
        <v>Virgin Islands (British)</v>
      </c>
      <c r="F277" s="206" t="str">
        <f xml:space="preserve"> 'General Inputs'!F$508</f>
        <v>vg</v>
      </c>
      <c r="G277" s="120" t="s">
        <v>651</v>
      </c>
      <c r="H277" s="120"/>
      <c r="J277" s="203">
        <f t="shared" si="9"/>
        <v>0</v>
      </c>
      <c r="K277" s="203">
        <f t="shared" si="10"/>
        <v>0</v>
      </c>
      <c r="L277" s="203">
        <f t="shared" si="11"/>
        <v>0</v>
      </c>
    </row>
    <row r="278" spans="1:58" s="203" customFormat="1" ht="12.9" customHeight="1" x14ac:dyDescent="0.3">
      <c r="B278" s="204"/>
      <c r="C278" s="205"/>
      <c r="E278" s="206" t="str">
        <f xml:space="preserve"> 'General Inputs'!E$509</f>
        <v>Virgin Islands (U.S.)</v>
      </c>
      <c r="F278" s="206" t="str">
        <f xml:space="preserve"> 'General Inputs'!F$509</f>
        <v>vi</v>
      </c>
      <c r="G278" s="120" t="s">
        <v>651</v>
      </c>
      <c r="H278" s="120"/>
      <c r="J278" s="203">
        <f t="shared" si="9"/>
        <v>0</v>
      </c>
      <c r="K278" s="203">
        <f t="shared" si="10"/>
        <v>0</v>
      </c>
      <c r="L278" s="203">
        <f t="shared" si="11"/>
        <v>0</v>
      </c>
    </row>
    <row r="279" spans="1:58" s="203" customFormat="1" ht="12.9" customHeight="1" x14ac:dyDescent="0.3">
      <c r="B279" s="204"/>
      <c r="C279" s="205"/>
      <c r="E279" s="206" t="str">
        <f xml:space="preserve"> 'General Inputs'!E$510</f>
        <v>Vietnam</v>
      </c>
      <c r="F279" s="206" t="str">
        <f xml:space="preserve"> 'General Inputs'!F$510</f>
        <v>vn</v>
      </c>
      <c r="G279" s="120" t="s">
        <v>651</v>
      </c>
      <c r="H279" s="120"/>
      <c r="J279" s="203">
        <f t="shared" si="9"/>
        <v>9</v>
      </c>
      <c r="K279" s="203">
        <f t="shared" si="10"/>
        <v>0</v>
      </c>
      <c r="L279" s="203">
        <f t="shared" si="11"/>
        <v>9.0120000000000005</v>
      </c>
    </row>
    <row r="280" spans="1:58" s="203" customFormat="1" ht="12.9" customHeight="1" x14ac:dyDescent="0.3">
      <c r="B280" s="204"/>
      <c r="C280" s="205"/>
      <c r="E280" s="206" t="str">
        <f xml:space="preserve"> 'General Inputs'!E$511</f>
        <v>Vanuatu</v>
      </c>
      <c r="F280" s="206" t="str">
        <f xml:space="preserve"> 'General Inputs'!F$511</f>
        <v>vu</v>
      </c>
      <c r="G280" s="120" t="s">
        <v>651</v>
      </c>
      <c r="H280" s="120"/>
      <c r="J280" s="203">
        <f t="shared" si="9"/>
        <v>0</v>
      </c>
      <c r="K280" s="203">
        <f t="shared" si="10"/>
        <v>0</v>
      </c>
      <c r="L280" s="203">
        <f t="shared" si="11"/>
        <v>0</v>
      </c>
    </row>
    <row r="281" spans="1:58" s="203" customFormat="1" ht="12.9" customHeight="1" x14ac:dyDescent="0.3">
      <c r="B281" s="204"/>
      <c r="C281" s="205"/>
      <c r="E281" s="206" t="str">
        <f xml:space="preserve"> 'General Inputs'!E$512</f>
        <v>Wallis and Futuna</v>
      </c>
      <c r="F281" s="206" t="str">
        <f xml:space="preserve"> 'General Inputs'!F$512</f>
        <v>wf</v>
      </c>
      <c r="G281" s="120" t="s">
        <v>651</v>
      </c>
      <c r="H281" s="120"/>
      <c r="J281" s="203">
        <f t="shared" si="9"/>
        <v>0</v>
      </c>
      <c r="K281" s="203">
        <f t="shared" si="10"/>
        <v>0</v>
      </c>
      <c r="L281" s="203">
        <f t="shared" si="11"/>
        <v>0</v>
      </c>
    </row>
    <row r="282" spans="1:58" s="203" customFormat="1" ht="12.9" customHeight="1" x14ac:dyDescent="0.3">
      <c r="B282" s="204"/>
      <c r="C282" s="205"/>
      <c r="E282" s="206" t="str">
        <f xml:space="preserve"> 'General Inputs'!E$513</f>
        <v>Samoa</v>
      </c>
      <c r="F282" s="206" t="str">
        <f xml:space="preserve"> 'General Inputs'!F$513</f>
        <v>ws</v>
      </c>
      <c r="G282" s="120" t="s">
        <v>651</v>
      </c>
      <c r="H282" s="120"/>
      <c r="J282" s="203">
        <f t="shared" si="9"/>
        <v>0</v>
      </c>
      <c r="K282" s="203">
        <f t="shared" si="10"/>
        <v>0</v>
      </c>
      <c r="L282" s="203">
        <f t="shared" si="11"/>
        <v>0</v>
      </c>
    </row>
    <row r="283" spans="1:58" s="203" customFormat="1" ht="12.9" customHeight="1" x14ac:dyDescent="0.3">
      <c r="B283" s="204"/>
      <c r="C283" s="205"/>
      <c r="E283" s="206" t="str">
        <f xml:space="preserve"> 'General Inputs'!E$514</f>
        <v>Yemen</v>
      </c>
      <c r="F283" s="206" t="str">
        <f xml:space="preserve"> 'General Inputs'!F$514</f>
        <v>ye</v>
      </c>
      <c r="G283" s="120" t="s">
        <v>651</v>
      </c>
      <c r="H283" s="120"/>
      <c r="J283" s="203">
        <f t="shared" si="9"/>
        <v>0</v>
      </c>
      <c r="K283" s="203">
        <f t="shared" si="10"/>
        <v>0</v>
      </c>
      <c r="L283" s="203">
        <f t="shared" si="11"/>
        <v>0</v>
      </c>
    </row>
    <row r="284" spans="1:58" s="203" customFormat="1" ht="12.9" customHeight="1" x14ac:dyDescent="0.3">
      <c r="B284" s="204"/>
      <c r="C284" s="205"/>
      <c r="E284" s="206" t="str">
        <f xml:space="preserve"> 'General Inputs'!E$515</f>
        <v>Mayotte</v>
      </c>
      <c r="F284" s="206" t="str">
        <f xml:space="preserve"> 'General Inputs'!F$515</f>
        <v>yt</v>
      </c>
      <c r="G284" s="120" t="s">
        <v>651</v>
      </c>
      <c r="H284" s="120"/>
      <c r="J284" s="203">
        <f t="shared" si="9"/>
        <v>0</v>
      </c>
      <c r="K284" s="203">
        <f t="shared" si="10"/>
        <v>0</v>
      </c>
      <c r="L284" s="203">
        <f t="shared" si="11"/>
        <v>0</v>
      </c>
    </row>
    <row r="285" spans="1:58" s="203" customFormat="1" ht="12.9" customHeight="1" x14ac:dyDescent="0.3">
      <c r="B285" s="204"/>
      <c r="C285" s="205"/>
      <c r="E285" s="206" t="str">
        <f xml:space="preserve"> 'General Inputs'!E$516</f>
        <v>South Africa</v>
      </c>
      <c r="F285" s="206" t="str">
        <f xml:space="preserve"> 'General Inputs'!F$516</f>
        <v>za</v>
      </c>
      <c r="G285" s="120" t="s">
        <v>651</v>
      </c>
      <c r="H285" s="120"/>
      <c r="J285" s="203">
        <f t="shared" si="9"/>
        <v>0</v>
      </c>
      <c r="K285" s="203">
        <f t="shared" si="10"/>
        <v>0</v>
      </c>
      <c r="L285" s="203">
        <f t="shared" si="11"/>
        <v>0</v>
      </c>
    </row>
    <row r="286" spans="1:58" s="120" customFormat="1" ht="12.9" customHeight="1" x14ac:dyDescent="0.3">
      <c r="A286" s="89"/>
      <c r="B286" s="89"/>
      <c r="C286" s="98"/>
      <c r="E286" s="208" t="str">
        <f xml:space="preserve"> 'General Inputs'!E$517</f>
        <v>Zambia</v>
      </c>
      <c r="F286" s="208" t="str">
        <f xml:space="preserve"> 'General Inputs'!F$517</f>
        <v>zm</v>
      </c>
      <c r="G286" s="120" t="s">
        <v>651</v>
      </c>
      <c r="J286" s="203">
        <f t="shared" si="9"/>
        <v>0</v>
      </c>
      <c r="K286" s="203">
        <f t="shared" si="10"/>
        <v>0</v>
      </c>
      <c r="L286" s="203">
        <f t="shared" si="11"/>
        <v>0</v>
      </c>
    </row>
    <row r="287" spans="1:58" s="120" customFormat="1" ht="12.9" customHeight="1" x14ac:dyDescent="0.3">
      <c r="A287" s="89"/>
      <c r="B287" s="89"/>
      <c r="C287" s="98"/>
      <c r="E287" s="208" t="str">
        <f xml:space="preserve"> 'General Inputs'!E$518</f>
        <v>Zimbabwe</v>
      </c>
      <c r="F287" s="208" t="str">
        <f xml:space="preserve"> 'General Inputs'!F$518</f>
        <v>zw</v>
      </c>
      <c r="G287" s="120" t="s">
        <v>651</v>
      </c>
      <c r="J287" s="203">
        <f t="shared" si="9"/>
        <v>0</v>
      </c>
      <c r="K287" s="203">
        <f t="shared" si="10"/>
        <v>0</v>
      </c>
      <c r="L287" s="203">
        <f t="shared" si="11"/>
        <v>0</v>
      </c>
    </row>
    <row r="288" spans="1:58" s="118" customFormat="1" ht="12.9" customHeight="1" x14ac:dyDescent="0.3">
      <c r="A288" s="28"/>
      <c r="B288" s="29"/>
      <c r="C288" s="95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</row>
    <row r="289" spans="1:58" s="117" customFormat="1" ht="12.9" customHeight="1" x14ac:dyDescent="0.3">
      <c r="A289" s="16" t="s">
        <v>644</v>
      </c>
      <c r="B289" s="16"/>
      <c r="C289" s="94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</row>
    <row r="290" spans="1:58" x14ac:dyDescent="0.3">
      <c r="E290" s="27"/>
    </row>
    <row r="291" spans="1:58" s="31" customFormat="1" ht="12.9" customHeight="1" x14ac:dyDescent="0.3">
      <c r="A291" s="30"/>
      <c r="B291" s="87" t="s">
        <v>193</v>
      </c>
      <c r="C291" s="96"/>
      <c r="I291" s="87">
        <v>2019</v>
      </c>
    </row>
    <row r="292" spans="1:58" s="117" customFormat="1" ht="12.9" customHeight="1" x14ac:dyDescent="0.3">
      <c r="B292" s="108"/>
      <c r="C292" s="129"/>
      <c r="E292" s="109" t="str">
        <f>INDEX('General Inputs'!$E$270:$E$518,MATCH(Gas_Data!F292,'General Inputs'!$F$270:$F$518,0))</f>
        <v>United Arab Emirates</v>
      </c>
      <c r="F292" s="130" t="s">
        <v>145</v>
      </c>
      <c r="G292" s="107" t="s">
        <v>651</v>
      </c>
      <c r="H292" s="107">
        <v>1</v>
      </c>
      <c r="I292" s="107">
        <v>62</v>
      </c>
    </row>
    <row r="293" spans="1:58" s="117" customFormat="1" ht="12.9" customHeight="1" x14ac:dyDescent="0.3">
      <c r="B293" s="108"/>
      <c r="C293" s="129"/>
      <c r="E293" s="109" t="str">
        <f>INDEX('General Inputs'!$E$270:$E$518,MATCH(Gas_Data!F293,'General Inputs'!$F$270:$F$518,0))</f>
        <v>Argentina</v>
      </c>
      <c r="F293" s="130" t="s">
        <v>147</v>
      </c>
      <c r="G293" s="107" t="s">
        <v>651</v>
      </c>
      <c r="H293" s="107">
        <v>1</v>
      </c>
      <c r="I293" s="107">
        <v>41</v>
      </c>
    </row>
    <row r="294" spans="1:58" s="117" customFormat="1" ht="12.9" customHeight="1" x14ac:dyDescent="0.3">
      <c r="B294" s="108"/>
      <c r="C294" s="129"/>
      <c r="E294" s="109" t="str">
        <f>INDEX('General Inputs'!$E$270:$E$518,MATCH(Gas_Data!F294,'General Inputs'!$F$270:$F$518,0))</f>
        <v>Australia</v>
      </c>
      <c r="F294" s="130" t="s">
        <v>148</v>
      </c>
      <c r="G294" s="107" t="s">
        <v>651</v>
      </c>
      <c r="H294" s="107">
        <v>1</v>
      </c>
      <c r="I294" s="107">
        <v>153</v>
      </c>
    </row>
    <row r="295" spans="1:58" s="117" customFormat="1" ht="12.9" customHeight="1" x14ac:dyDescent="0.3">
      <c r="B295" s="108"/>
      <c r="C295" s="129"/>
      <c r="E295" s="109" t="str">
        <f>INDEX('General Inputs'!$E$270:$E$518,MATCH(Gas_Data!F295,'General Inputs'!$F$270:$F$518,0))</f>
        <v>Azerbaijan</v>
      </c>
      <c r="F295" s="130" t="s">
        <v>149</v>
      </c>
      <c r="G295" s="107" t="s">
        <v>651</v>
      </c>
      <c r="H295" s="107">
        <v>1</v>
      </c>
      <c r="I295" s="107">
        <v>24</v>
      </c>
    </row>
    <row r="296" spans="1:58" s="117" customFormat="1" ht="12.9" customHeight="1" x14ac:dyDescent="0.3">
      <c r="B296" s="108"/>
      <c r="C296" s="129"/>
      <c r="E296" s="109" t="str">
        <f>INDEX('General Inputs'!$E$270:$E$518,MATCH(Gas_Data!F296,'General Inputs'!$F$270:$F$518,0))</f>
        <v>Bangladesh</v>
      </c>
      <c r="F296" s="130" t="s">
        <v>456</v>
      </c>
      <c r="G296" s="107" t="s">
        <v>651</v>
      </c>
      <c r="H296" s="107">
        <v>1</v>
      </c>
      <c r="I296" s="107">
        <v>28</v>
      </c>
    </row>
    <row r="297" spans="1:58" s="117" customFormat="1" ht="12.9" customHeight="1" x14ac:dyDescent="0.3">
      <c r="B297" s="108"/>
      <c r="C297" s="129"/>
      <c r="E297" s="109" t="str">
        <f>INDEX('General Inputs'!$E$270:$E$518,MATCH(Gas_Data!F297,'General Inputs'!$F$270:$F$518,0))</f>
        <v>Bahrain</v>
      </c>
      <c r="F297" s="130" t="s">
        <v>455</v>
      </c>
      <c r="G297" s="107" t="s">
        <v>651</v>
      </c>
      <c r="H297" s="107">
        <v>1</v>
      </c>
      <c r="I297" s="107">
        <v>16</v>
      </c>
    </row>
    <row r="298" spans="1:58" s="117" customFormat="1" ht="12.9" customHeight="1" x14ac:dyDescent="0.3">
      <c r="B298" s="108"/>
      <c r="C298" s="129"/>
      <c r="E298" s="109" t="str">
        <f>INDEX('General Inputs'!$E$270:$E$518,MATCH(Gas_Data!F298,'General Inputs'!$F$270:$F$518,0))</f>
        <v>Brunei</v>
      </c>
      <c r="F298" s="130" t="s">
        <v>150</v>
      </c>
      <c r="G298" s="107" t="s">
        <v>651</v>
      </c>
      <c r="H298" s="107">
        <v>1</v>
      </c>
      <c r="I298" s="107">
        <v>12</v>
      </c>
    </row>
    <row r="299" spans="1:58" s="117" customFormat="1" ht="12.9" customHeight="1" x14ac:dyDescent="0.3">
      <c r="B299" s="108"/>
      <c r="C299" s="129"/>
      <c r="E299" s="109" t="str">
        <f>INDEX('General Inputs'!$E$270:$E$518,MATCH(Gas_Data!F299,'General Inputs'!$F$270:$F$518,0))</f>
        <v>Bolivia</v>
      </c>
      <c r="F299" s="130" t="s">
        <v>464</v>
      </c>
      <c r="G299" s="107" t="s">
        <v>651</v>
      </c>
      <c r="H299" s="107">
        <v>1</v>
      </c>
      <c r="I299" s="107">
        <v>14</v>
      </c>
    </row>
    <row r="300" spans="1:58" s="117" customFormat="1" ht="12.9" customHeight="1" x14ac:dyDescent="0.3">
      <c r="B300" s="108"/>
      <c r="C300" s="129"/>
      <c r="E300" s="109" t="str">
        <f>INDEX('General Inputs'!$E$270:$E$518,MATCH(Gas_Data!F300,'General Inputs'!$F$270:$F$518,0))</f>
        <v>Brazil</v>
      </c>
      <c r="F300" s="130" t="s">
        <v>151</v>
      </c>
      <c r="G300" s="107" t="s">
        <v>651</v>
      </c>
      <c r="H300" s="107">
        <v>1</v>
      </c>
      <c r="I300" s="107">
        <v>25</v>
      </c>
    </row>
    <row r="301" spans="1:58" s="117" customFormat="1" ht="12.9" customHeight="1" x14ac:dyDescent="0.3">
      <c r="B301" s="108"/>
      <c r="C301" s="129"/>
      <c r="E301" s="109" t="str">
        <f>INDEX('General Inputs'!$E$270:$E$518,MATCH(Gas_Data!F301,'General Inputs'!$F$270:$F$518,0))</f>
        <v>Canada</v>
      </c>
      <c r="F301" s="130" t="s">
        <v>152</v>
      </c>
      <c r="G301" s="107" t="s">
        <v>651</v>
      </c>
      <c r="H301" s="107">
        <v>1</v>
      </c>
      <c r="I301" s="107">
        <v>173</v>
      </c>
    </row>
    <row r="302" spans="1:58" s="117" customFormat="1" ht="12.9" customHeight="1" x14ac:dyDescent="0.3">
      <c r="B302" s="108"/>
      <c r="C302" s="129"/>
      <c r="E302" s="109" t="str">
        <f>INDEX('General Inputs'!$E$270:$E$518,MATCH(Gas_Data!F302,'General Inputs'!$F$270:$F$518,0))</f>
        <v>China</v>
      </c>
      <c r="F302" s="130" t="s">
        <v>154</v>
      </c>
      <c r="G302" s="107" t="s">
        <v>651</v>
      </c>
      <c r="H302" s="107">
        <v>1</v>
      </c>
      <c r="I302" s="107">
        <v>177</v>
      </c>
    </row>
    <row r="303" spans="1:58" s="117" customFormat="1" ht="12.9" customHeight="1" x14ac:dyDescent="0.3">
      <c r="B303" s="108"/>
      <c r="C303" s="129"/>
      <c r="E303" s="109" t="str">
        <f>INDEX('General Inputs'!$E$270:$E$518,MATCH(Gas_Data!F303,'General Inputs'!$F$270:$F$518,0))</f>
        <v>Colombia</v>
      </c>
      <c r="F303" s="130" t="s">
        <v>155</v>
      </c>
      <c r="G303" s="107" t="s">
        <v>651</v>
      </c>
      <c r="H303" s="107">
        <v>1</v>
      </c>
      <c r="I303" s="107">
        <v>13</v>
      </c>
    </row>
    <row r="304" spans="1:58" s="117" customFormat="1" ht="12.9" customHeight="1" x14ac:dyDescent="0.3">
      <c r="B304" s="108"/>
      <c r="C304" s="129"/>
      <c r="E304" s="109" t="str">
        <f>INDEX('General Inputs'!$E$270:$E$518,MATCH(Gas_Data!F304,'General Inputs'!$F$270:$F$518,0))</f>
        <v>Germany</v>
      </c>
      <c r="F304" s="130" t="s">
        <v>509</v>
      </c>
      <c r="G304" s="107" t="s">
        <v>651</v>
      </c>
      <c r="H304" s="107">
        <v>1</v>
      </c>
      <c r="I304" s="107">
        <v>5</v>
      </c>
    </row>
    <row r="305" spans="1:9" s="117" customFormat="1" ht="12.9" customHeight="1" x14ac:dyDescent="0.3">
      <c r="B305" s="108"/>
      <c r="C305" s="129"/>
      <c r="E305" s="109" t="str">
        <f>INDEX('General Inputs'!$E$270:$E$518,MATCH(Gas_Data!F305,'General Inputs'!$F$270:$F$518,0))</f>
        <v>Denmark</v>
      </c>
      <c r="F305" s="130" t="s">
        <v>156</v>
      </c>
      <c r="G305" s="107" t="s">
        <v>651</v>
      </c>
      <c r="H305" s="107">
        <v>1</v>
      </c>
      <c r="I305" s="107">
        <v>3.2025999999999999</v>
      </c>
    </row>
    <row r="306" spans="1:9" s="117" customFormat="1" ht="12.9" customHeight="1" x14ac:dyDescent="0.3">
      <c r="B306" s="108"/>
      <c r="C306" s="129"/>
      <c r="E306" s="109" t="str">
        <f>INDEX('General Inputs'!$E$270:$E$518,MATCH(Gas_Data!F306,'General Inputs'!$F$270:$F$518,0))</f>
        <v>Algeria</v>
      </c>
      <c r="F306" s="130" t="s">
        <v>157</v>
      </c>
      <c r="G306" s="107" t="s">
        <v>651</v>
      </c>
      <c r="H306" s="107">
        <v>1</v>
      </c>
      <c r="I306" s="107">
        <v>86</v>
      </c>
    </row>
    <row r="307" spans="1:9" s="117" customFormat="1" ht="12.9" customHeight="1" x14ac:dyDescent="0.3">
      <c r="B307" s="108"/>
      <c r="C307" s="129"/>
      <c r="E307" s="109" t="str">
        <f>INDEX('General Inputs'!$E$270:$E$518,MATCH(Gas_Data!F307,'General Inputs'!$F$270:$F$518,0))</f>
        <v>Egypt</v>
      </c>
      <c r="F307" s="130" t="s">
        <v>159</v>
      </c>
      <c r="G307" s="107" t="s">
        <v>651</v>
      </c>
      <c r="H307" s="107">
        <v>1</v>
      </c>
      <c r="I307" s="107">
        <v>64</v>
      </c>
    </row>
    <row r="308" spans="1:9" s="117" customFormat="1" ht="12.9" customHeight="1" x14ac:dyDescent="0.3">
      <c r="B308" s="108"/>
      <c r="C308" s="129"/>
      <c r="E308" s="109" t="str">
        <f>INDEX('General Inputs'!$E$270:$E$518,MATCH(Gas_Data!F308,'General Inputs'!$F$270:$F$518,0))</f>
        <v>United Kingdom</v>
      </c>
      <c r="F308" s="130" t="s">
        <v>161</v>
      </c>
      <c r="G308" s="107" t="s">
        <v>651</v>
      </c>
      <c r="H308" s="107">
        <v>1</v>
      </c>
      <c r="I308" s="107">
        <v>39</v>
      </c>
    </row>
    <row r="309" spans="1:9" s="117" customFormat="1" ht="12.9" customHeight="1" x14ac:dyDescent="0.3">
      <c r="B309" s="108"/>
      <c r="C309" s="129"/>
      <c r="E309" s="109" t="str">
        <f>INDEX('General Inputs'!$E$270:$E$518,MATCH(Gas_Data!F309,'General Inputs'!$F$270:$F$518,0))</f>
        <v>Indonesia</v>
      </c>
      <c r="F309" s="130" t="s">
        <v>163</v>
      </c>
      <c r="G309" s="107" t="s">
        <v>651</v>
      </c>
      <c r="H309" s="107">
        <v>1</v>
      </c>
      <c r="I309" s="107">
        <v>67</v>
      </c>
    </row>
    <row r="310" spans="1:9" s="117" customFormat="1" ht="12.9" customHeight="1" x14ac:dyDescent="0.3">
      <c r="B310" s="108"/>
      <c r="C310" s="129"/>
      <c r="E310" s="109" t="str">
        <f>INDEX('General Inputs'!$E$270:$E$518,MATCH(Gas_Data!F310,'General Inputs'!$F$270:$F$518,0))</f>
        <v>India</v>
      </c>
      <c r="F310" s="130" t="s">
        <v>164</v>
      </c>
      <c r="G310" s="107" t="s">
        <v>651</v>
      </c>
      <c r="H310" s="107">
        <v>1</v>
      </c>
      <c r="I310" s="107">
        <v>26</v>
      </c>
    </row>
    <row r="311" spans="1:9" s="117" customFormat="1" ht="12.9" customHeight="1" x14ac:dyDescent="0.3">
      <c r="B311" s="108"/>
      <c r="C311" s="129"/>
      <c r="E311" s="109" t="str">
        <f>INDEX('General Inputs'!$E$270:$E$518,MATCH(Gas_Data!F311,'General Inputs'!$F$270:$F$518,0))</f>
        <v>Iraq</v>
      </c>
      <c r="F311" s="130" t="s">
        <v>165</v>
      </c>
      <c r="G311" s="107" t="s">
        <v>651</v>
      </c>
      <c r="H311" s="107">
        <v>1</v>
      </c>
      <c r="I311" s="107">
        <v>10</v>
      </c>
    </row>
    <row r="312" spans="1:9" s="117" customFormat="1" ht="12.9" customHeight="1" x14ac:dyDescent="0.3">
      <c r="B312" s="108"/>
      <c r="C312" s="129"/>
      <c r="E312" s="109" t="str">
        <f>INDEX('General Inputs'!$E$270:$E$518,MATCH(Gas_Data!F312,'General Inputs'!$F$270:$F$518,0))</f>
        <v>Iran</v>
      </c>
      <c r="F312" s="130" t="s">
        <v>166</v>
      </c>
      <c r="G312" s="107" t="s">
        <v>651</v>
      </c>
      <c r="H312" s="107">
        <v>1</v>
      </c>
      <c r="I312" s="107">
        <v>244</v>
      </c>
    </row>
    <row r="313" spans="1:9" s="117" customFormat="1" ht="12.9" customHeight="1" x14ac:dyDescent="0.3">
      <c r="B313" s="108"/>
      <c r="C313" s="129"/>
      <c r="E313" s="109" t="str">
        <f>INDEX('General Inputs'!$E$270:$E$518,MATCH(Gas_Data!F313,'General Inputs'!$F$270:$F$518,0))</f>
        <v>Italy</v>
      </c>
      <c r="F313" s="130" t="s">
        <v>167</v>
      </c>
      <c r="G313" s="107" t="s">
        <v>651</v>
      </c>
      <c r="H313" s="107">
        <v>1</v>
      </c>
      <c r="I313" s="107">
        <v>4</v>
      </c>
    </row>
    <row r="314" spans="1:9" s="31" customFormat="1" ht="12.9" customHeight="1" x14ac:dyDescent="0.3">
      <c r="A314" s="30"/>
      <c r="B314" s="87"/>
      <c r="C314" s="96"/>
      <c r="E314" s="109" t="str">
        <f>INDEX('General Inputs'!$E$270:$E$518,MATCH(Gas_Data!F314,'General Inputs'!$F$270:$F$518,0))</f>
        <v>Kuwait</v>
      </c>
      <c r="F314" s="130" t="s">
        <v>168</v>
      </c>
      <c r="G314" s="110" t="s">
        <v>651</v>
      </c>
      <c r="H314" s="107">
        <v>1</v>
      </c>
      <c r="I314" s="110">
        <v>18</v>
      </c>
    </row>
    <row r="315" spans="1:9" s="31" customFormat="1" ht="12.9" customHeight="1" x14ac:dyDescent="0.3">
      <c r="A315" s="30"/>
      <c r="B315" s="87"/>
      <c r="C315" s="96"/>
      <c r="E315" s="109" t="str">
        <f>INDEX('General Inputs'!$E$270:$E$518,MATCH(Gas_Data!F315,'General Inputs'!$F$270:$F$518,0))</f>
        <v>Kazakhstan</v>
      </c>
      <c r="F315" s="130" t="s">
        <v>169</v>
      </c>
      <c r="G315" s="110" t="s">
        <v>651</v>
      </c>
      <c r="H315" s="107">
        <v>1</v>
      </c>
      <c r="I315" s="110">
        <v>23</v>
      </c>
    </row>
    <row r="316" spans="1:9" s="31" customFormat="1" ht="12.9" customHeight="1" x14ac:dyDescent="0.3">
      <c r="A316" s="30"/>
      <c r="B316" s="87"/>
      <c r="C316" s="96"/>
      <c r="E316" s="109" t="str">
        <f>INDEX('General Inputs'!$E$270:$E$518,MATCH(Gas_Data!F316,'General Inputs'!$F$270:$F$518,0))</f>
        <v>Libya</v>
      </c>
      <c r="F316" s="130" t="s">
        <v>170</v>
      </c>
      <c r="G316" s="31" t="s">
        <v>651</v>
      </c>
      <c r="H316" s="107">
        <v>1</v>
      </c>
      <c r="I316" s="110">
        <v>9</v>
      </c>
    </row>
    <row r="317" spans="1:9" s="31" customFormat="1" ht="12.9" customHeight="1" x14ac:dyDescent="0.3">
      <c r="A317" s="30"/>
      <c r="B317" s="87"/>
      <c r="C317" s="96"/>
      <c r="E317" s="109" t="str">
        <f>INDEX('General Inputs'!$E$270:$E$518,MATCH(Gas_Data!F317,'General Inputs'!$F$270:$F$518,0))</f>
        <v>Myanmar</v>
      </c>
      <c r="F317" s="130" t="s">
        <v>567</v>
      </c>
      <c r="G317" s="31" t="s">
        <v>651</v>
      </c>
      <c r="H317" s="107">
        <v>1</v>
      </c>
      <c r="I317" s="110">
        <v>17</v>
      </c>
    </row>
    <row r="318" spans="1:9" s="31" customFormat="1" ht="12.9" customHeight="1" x14ac:dyDescent="0.3">
      <c r="A318" s="30"/>
      <c r="B318" s="87"/>
      <c r="C318" s="96"/>
      <c r="E318" s="109" t="str">
        <f>INDEX('General Inputs'!$E$270:$E$518,MATCH(Gas_Data!F318,'General Inputs'!$F$270:$F$518,0))</f>
        <v>Mexico</v>
      </c>
      <c r="F318" s="130" t="s">
        <v>171</v>
      </c>
      <c r="G318" s="31" t="s">
        <v>651</v>
      </c>
      <c r="H318" s="107">
        <v>1</v>
      </c>
      <c r="I318" s="110">
        <v>33</v>
      </c>
    </row>
    <row r="319" spans="1:9" s="31" customFormat="1" ht="12.9" customHeight="1" x14ac:dyDescent="0.3">
      <c r="A319" s="30"/>
      <c r="B319" s="87"/>
      <c r="C319" s="96"/>
      <c r="E319" s="109" t="str">
        <f>INDEX('General Inputs'!$E$270:$E$518,MATCH(Gas_Data!F319,'General Inputs'!$F$270:$F$518,0))</f>
        <v>Malaysia</v>
      </c>
      <c r="F319" s="130" t="s">
        <v>172</v>
      </c>
      <c r="G319" s="31" t="s">
        <v>651</v>
      </c>
      <c r="H319" s="107">
        <v>1</v>
      </c>
      <c r="I319" s="110">
        <v>78</v>
      </c>
    </row>
    <row r="320" spans="1:9" ht="12.9" customHeight="1" x14ac:dyDescent="0.3">
      <c r="E320" s="109" t="str">
        <f>INDEX('General Inputs'!$E$270:$E$518,MATCH(Gas_Data!F320,'General Inputs'!$F$270:$F$518,0))</f>
        <v>Nigeria</v>
      </c>
      <c r="F320" s="130" t="s">
        <v>173</v>
      </c>
      <c r="G320" s="21" t="s">
        <v>651</v>
      </c>
      <c r="H320" s="107">
        <v>1</v>
      </c>
      <c r="I320" s="133">
        <v>49</v>
      </c>
    </row>
    <row r="321" spans="1:9" s="31" customFormat="1" ht="12.9" customHeight="1" x14ac:dyDescent="0.3">
      <c r="A321" s="30"/>
      <c r="B321" s="87"/>
      <c r="C321" s="96"/>
      <c r="E321" s="109" t="str">
        <f>INDEX('General Inputs'!$E$270:$E$518,MATCH(Gas_Data!F321,'General Inputs'!$F$270:$F$518,0))</f>
        <v>Netherlands</v>
      </c>
      <c r="F321" s="130" t="s">
        <v>571</v>
      </c>
      <c r="G321" s="120" t="s">
        <v>651</v>
      </c>
      <c r="H321" s="107">
        <v>1</v>
      </c>
      <c r="I321" s="110">
        <v>28</v>
      </c>
    </row>
    <row r="322" spans="1:9" s="31" customFormat="1" ht="12.9" customHeight="1" x14ac:dyDescent="0.3">
      <c r="A322" s="30"/>
      <c r="B322" s="87"/>
      <c r="C322" s="96"/>
      <c r="E322" s="109" t="str">
        <f>INDEX('General Inputs'!$E$270:$E$518,MATCH(Gas_Data!F322,'General Inputs'!$F$270:$F$518,0))</f>
        <v>Norway</v>
      </c>
      <c r="F322" s="130" t="s">
        <v>90</v>
      </c>
      <c r="G322" s="31" t="s">
        <v>651</v>
      </c>
      <c r="H322" s="107">
        <v>1</v>
      </c>
      <c r="I322" s="110">
        <v>114</v>
      </c>
    </row>
    <row r="323" spans="1:9" s="31" customFormat="1" ht="12.9" customHeight="1" x14ac:dyDescent="0.3">
      <c r="A323" s="30"/>
      <c r="B323" s="87"/>
      <c r="C323" s="96"/>
      <c r="E323" s="109" t="str">
        <f>INDEX('General Inputs'!$E$270:$E$518,MATCH(Gas_Data!F323,'General Inputs'!$F$270:$F$518,0))</f>
        <v>Oman</v>
      </c>
      <c r="F323" s="130" t="s">
        <v>174</v>
      </c>
      <c r="G323" s="31" t="s">
        <v>651</v>
      </c>
      <c r="H323" s="107">
        <v>1</v>
      </c>
      <c r="I323" s="110">
        <v>36</v>
      </c>
    </row>
    <row r="324" spans="1:9" s="31" customFormat="1" ht="12.9" customHeight="1" x14ac:dyDescent="0.3">
      <c r="A324" s="30"/>
      <c r="B324" s="87"/>
      <c r="C324" s="96"/>
      <c r="E324" s="109" t="str">
        <f>INDEX('General Inputs'!$E$270:$E$518,MATCH(Gas_Data!F324,'General Inputs'!$F$270:$F$518,0))</f>
        <v>Peru</v>
      </c>
      <c r="F324" s="130" t="s">
        <v>175</v>
      </c>
      <c r="G324" s="31" t="s">
        <v>651</v>
      </c>
      <c r="H324" s="107">
        <v>1</v>
      </c>
      <c r="I324" s="110">
        <v>13</v>
      </c>
    </row>
    <row r="325" spans="1:9" s="31" customFormat="1" ht="12.9" customHeight="1" x14ac:dyDescent="0.3">
      <c r="A325" s="30"/>
      <c r="B325" s="87"/>
      <c r="C325" s="96"/>
      <c r="E325" s="109" t="str">
        <f>INDEX('General Inputs'!$E$270:$E$518,MATCH(Gas_Data!F325,'General Inputs'!$F$270:$F$518,0))</f>
        <v>Pakistan</v>
      </c>
      <c r="F325" s="130" t="s">
        <v>580</v>
      </c>
      <c r="G325" s="31" t="s">
        <v>651</v>
      </c>
      <c r="H325" s="107">
        <v>1</v>
      </c>
      <c r="I325" s="110">
        <v>33</v>
      </c>
    </row>
    <row r="326" spans="1:9" s="31" customFormat="1" ht="12.9" customHeight="1" x14ac:dyDescent="0.3">
      <c r="A326" s="30"/>
      <c r="B326" s="87"/>
      <c r="C326" s="96"/>
      <c r="E326" s="109" t="str">
        <f>INDEX('General Inputs'!$E$270:$E$518,MATCH(Gas_Data!F326,'General Inputs'!$F$270:$F$518,0))</f>
        <v>Poland</v>
      </c>
      <c r="F326" s="130" t="s">
        <v>588</v>
      </c>
      <c r="G326" s="31" t="s">
        <v>651</v>
      </c>
      <c r="H326" s="107">
        <v>1</v>
      </c>
      <c r="I326" s="110">
        <v>3</v>
      </c>
    </row>
    <row r="327" spans="1:9" s="31" customFormat="1" ht="12.9" customHeight="1" x14ac:dyDescent="0.3">
      <c r="A327" s="30"/>
      <c r="B327" s="87"/>
      <c r="C327" s="96"/>
      <c r="E327" s="109" t="str">
        <f>INDEX('General Inputs'!$E$270:$E$518,MATCH(Gas_Data!F327,'General Inputs'!$F$270:$F$518,0))</f>
        <v>Qatar</v>
      </c>
      <c r="F327" s="130" t="s">
        <v>176</v>
      </c>
      <c r="G327" s="31" t="s">
        <v>651</v>
      </c>
      <c r="H327" s="107">
        <v>1</v>
      </c>
      <c r="I327" s="110">
        <v>178</v>
      </c>
    </row>
    <row r="328" spans="1:9" s="31" customFormat="1" ht="12.9" customHeight="1" x14ac:dyDescent="0.3">
      <c r="A328" s="30"/>
      <c r="B328" s="87"/>
      <c r="C328" s="96"/>
      <c r="E328" s="109" t="str">
        <f>INDEX('General Inputs'!$E$270:$E$518,MATCH(Gas_Data!F328,'General Inputs'!$F$270:$F$518,0))</f>
        <v>Romania</v>
      </c>
      <c r="F328" s="130" t="s">
        <v>177</v>
      </c>
      <c r="G328" s="31" t="s">
        <v>651</v>
      </c>
      <c r="H328" s="107">
        <v>1</v>
      </c>
      <c r="I328" s="110">
        <v>9</v>
      </c>
    </row>
    <row r="329" spans="1:9" s="31" customFormat="1" ht="12.9" customHeight="1" x14ac:dyDescent="0.3">
      <c r="A329" s="30"/>
      <c r="B329" s="87"/>
      <c r="C329" s="96"/>
      <c r="E329" s="109" t="str">
        <f>INDEX('General Inputs'!$E$270:$E$518,MATCH(Gas_Data!F329,'General Inputs'!$F$270:$F$518,0))</f>
        <v>Russian Federation</v>
      </c>
      <c r="F329" s="130" t="s">
        <v>178</v>
      </c>
      <c r="G329" s="121" t="s">
        <v>651</v>
      </c>
      <c r="H329" s="107">
        <v>1</v>
      </c>
      <c r="I329" s="110">
        <v>679</v>
      </c>
    </row>
    <row r="330" spans="1:9" s="31" customFormat="1" ht="12.9" customHeight="1" x14ac:dyDescent="0.3">
      <c r="A330" s="30"/>
      <c r="B330" s="87"/>
      <c r="C330" s="96"/>
      <c r="E330" s="109" t="str">
        <f>INDEX('General Inputs'!$E$270:$E$518,MATCH(Gas_Data!F330,'General Inputs'!$F$270:$F$518,0))</f>
        <v>Saudi Arabia</v>
      </c>
      <c r="F330" s="130" t="s">
        <v>179</v>
      </c>
      <c r="G330" s="31" t="s">
        <v>651</v>
      </c>
      <c r="H330" s="107">
        <v>1</v>
      </c>
      <c r="I330" s="110">
        <v>113</v>
      </c>
    </row>
    <row r="331" spans="1:9" s="31" customFormat="1" ht="12.9" customHeight="1" x14ac:dyDescent="0.3">
      <c r="A331" s="30"/>
      <c r="B331" s="87"/>
      <c r="C331" s="96"/>
      <c r="E331" s="109" t="str">
        <f>INDEX('General Inputs'!$E$270:$E$518,MATCH(Gas_Data!F331,'General Inputs'!$F$270:$F$518,0))</f>
        <v>Syria</v>
      </c>
      <c r="F331" s="130" t="s">
        <v>182</v>
      </c>
      <c r="G331" s="31" t="s">
        <v>651</v>
      </c>
      <c r="H331" s="107">
        <v>1</v>
      </c>
      <c r="I331" s="110">
        <v>3</v>
      </c>
    </row>
    <row r="332" spans="1:9" s="31" customFormat="1" ht="12.9" customHeight="1" x14ac:dyDescent="0.3">
      <c r="A332" s="30"/>
      <c r="B332" s="87"/>
      <c r="C332" s="96"/>
      <c r="E332" s="109" t="str">
        <f>INDEX('General Inputs'!$E$270:$E$518,MATCH(Gas_Data!F332,'General Inputs'!$F$270:$F$518,0))</f>
        <v>Thailand</v>
      </c>
      <c r="F332" s="130" t="s">
        <v>184</v>
      </c>
      <c r="G332" s="110" t="s">
        <v>651</v>
      </c>
      <c r="H332" s="107">
        <v>1</v>
      </c>
      <c r="I332" s="110">
        <v>35</v>
      </c>
    </row>
    <row r="333" spans="1:9" s="31" customFormat="1" ht="12.9" customHeight="1" x14ac:dyDescent="0.3">
      <c r="A333" s="30"/>
      <c r="B333" s="87"/>
      <c r="C333" s="96"/>
      <c r="E333" s="109" t="str">
        <f>INDEX('General Inputs'!$E$270:$E$518,MATCH(Gas_Data!F333,'General Inputs'!$F$270:$F$518,0))</f>
        <v>Turkmenistan</v>
      </c>
      <c r="F333" s="130" t="s">
        <v>185</v>
      </c>
      <c r="G333" s="32" t="s">
        <v>651</v>
      </c>
      <c r="H333" s="107">
        <v>1</v>
      </c>
      <c r="I333" s="110">
        <v>63</v>
      </c>
    </row>
    <row r="334" spans="1:9" s="31" customFormat="1" ht="12.9" customHeight="1" x14ac:dyDescent="0.3">
      <c r="A334" s="30"/>
      <c r="B334" s="87"/>
      <c r="C334" s="96"/>
      <c r="E334" s="109" t="str">
        <f>INDEX('General Inputs'!$E$270:$E$518,MATCH(Gas_Data!F334,'General Inputs'!$F$270:$F$518,0))</f>
        <v>Tonga</v>
      </c>
      <c r="F334" s="130" t="s">
        <v>187</v>
      </c>
      <c r="G334" s="31" t="s">
        <v>651</v>
      </c>
      <c r="H334" s="107">
        <v>1</v>
      </c>
      <c r="I334" s="110">
        <v>34</v>
      </c>
    </row>
    <row r="335" spans="1:9" s="31" customFormat="1" ht="12.9" customHeight="1" x14ac:dyDescent="0.3">
      <c r="A335" s="30"/>
      <c r="B335" s="87"/>
      <c r="C335" s="96"/>
      <c r="E335" s="109" t="str">
        <f>INDEX('General Inputs'!$E$270:$E$518,MATCH(Gas_Data!F335,'General Inputs'!$F$270:$F$518,0))</f>
        <v>Ukraine</v>
      </c>
      <c r="F335" s="130" t="s">
        <v>632</v>
      </c>
      <c r="G335" s="31" t="s">
        <v>651</v>
      </c>
      <c r="H335" s="107">
        <v>1</v>
      </c>
      <c r="I335" s="110">
        <v>19</v>
      </c>
    </row>
    <row r="336" spans="1:9" s="24" customFormat="1" ht="12.9" customHeight="1" x14ac:dyDescent="0.3">
      <c r="A336" s="122"/>
      <c r="B336" s="123"/>
      <c r="C336" s="124"/>
      <c r="E336" s="109" t="str">
        <f>INDEX('General Inputs'!$E$270:$E$518,MATCH(Gas_Data!F336,'General Inputs'!$F$270:$F$518,0))</f>
        <v>United States</v>
      </c>
      <c r="F336" s="130" t="s">
        <v>188</v>
      </c>
      <c r="G336" s="24" t="s">
        <v>651</v>
      </c>
      <c r="H336" s="107">
        <v>1</v>
      </c>
      <c r="I336" s="110">
        <v>920</v>
      </c>
    </row>
    <row r="337" spans="1:58" s="24" customFormat="1" ht="12.9" customHeight="1" x14ac:dyDescent="0.3">
      <c r="A337" s="122"/>
      <c r="B337" s="123"/>
      <c r="C337" s="124"/>
      <c r="E337" s="109" t="str">
        <f>INDEX('General Inputs'!$E$270:$E$518,MATCH(Gas_Data!F337,'General Inputs'!$F$270:$F$518,0))</f>
        <v>Uzbekistan</v>
      </c>
      <c r="F337" s="130" t="s">
        <v>189</v>
      </c>
      <c r="G337" s="24" t="s">
        <v>651</v>
      </c>
      <c r="H337" s="107">
        <v>1</v>
      </c>
      <c r="I337" s="110">
        <v>56</v>
      </c>
    </row>
    <row r="338" spans="1:58" s="31" customFormat="1" ht="12.9" customHeight="1" x14ac:dyDescent="0.3">
      <c r="A338" s="30"/>
      <c r="B338" s="87"/>
      <c r="C338" s="96"/>
      <c r="E338" s="109" t="str">
        <f>INDEX('General Inputs'!$E$270:$E$518,MATCH(Gas_Data!F338,'General Inputs'!$F$270:$F$518,0))</f>
        <v>Venezuela</v>
      </c>
      <c r="F338" s="130" t="s">
        <v>190</v>
      </c>
      <c r="G338" s="121" t="s">
        <v>651</v>
      </c>
      <c r="H338" s="107">
        <v>1</v>
      </c>
      <c r="I338" s="110">
        <v>26</v>
      </c>
    </row>
    <row r="339" spans="1:58" s="31" customFormat="1" ht="12.9" customHeight="1" x14ac:dyDescent="0.3">
      <c r="A339" s="30"/>
      <c r="B339" s="87"/>
      <c r="C339" s="96"/>
      <c r="E339" s="109" t="str">
        <f>INDEX('General Inputs'!$E$270:$E$518,MATCH(Gas_Data!F339,'General Inputs'!$F$270:$F$518,0))</f>
        <v>Vietnam</v>
      </c>
      <c r="F339" s="130" t="s">
        <v>191</v>
      </c>
      <c r="G339" s="121" t="s">
        <v>651</v>
      </c>
      <c r="H339" s="107">
        <v>1</v>
      </c>
      <c r="I339" s="110">
        <v>9</v>
      </c>
    </row>
    <row r="340" spans="1:58" s="31" customFormat="1" ht="12.9" customHeight="1" x14ac:dyDescent="0.3">
      <c r="A340" s="30"/>
      <c r="B340" s="87"/>
      <c r="C340" s="96"/>
      <c r="E340" s="109" t="str">
        <f>INDEX('General Inputs'!$E$270:$E$518,MATCH(Gas_Data!F340,'General Inputs'!$F$270:$F$518,0))</f>
        <v>Yemen</v>
      </c>
      <c r="F340" s="130" t="s">
        <v>192</v>
      </c>
      <c r="G340" s="31" t="s">
        <v>651</v>
      </c>
      <c r="H340" s="107">
        <v>1</v>
      </c>
      <c r="I340" s="110">
        <v>0</v>
      </c>
    </row>
    <row r="341" spans="1:58" s="31" customFormat="1" ht="12.9" customHeight="1" x14ac:dyDescent="0.3">
      <c r="A341" s="30"/>
      <c r="B341" s="87"/>
      <c r="C341" s="96"/>
    </row>
    <row r="342" spans="1:58" s="118" customFormat="1" ht="12.9" customHeight="1" x14ac:dyDescent="0.3">
      <c r="A342" s="28"/>
      <c r="B342" s="29"/>
      <c r="C342" s="95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</row>
    <row r="343" spans="1:58" s="117" customFormat="1" ht="12.9" customHeight="1" x14ac:dyDescent="0.3">
      <c r="A343" s="16" t="s">
        <v>73</v>
      </c>
      <c r="B343" s="16"/>
      <c r="C343" s="94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</row>
    <row r="344" spans="1:58" x14ac:dyDescent="0.3">
      <c r="E344" s="27"/>
    </row>
    <row r="345" spans="1:58" s="31" customFormat="1" ht="12.9" customHeight="1" x14ac:dyDescent="0.3">
      <c r="A345" s="30"/>
      <c r="B345" s="87" t="s">
        <v>647</v>
      </c>
      <c r="C345" s="96"/>
      <c r="I345" s="87">
        <v>2019</v>
      </c>
    </row>
    <row r="346" spans="1:58" s="31" customFormat="1" ht="12.9" customHeight="1" x14ac:dyDescent="0.3">
      <c r="A346" s="30"/>
      <c r="B346" s="87"/>
      <c r="C346" s="96"/>
      <c r="E346" s="109" t="str">
        <f>INDEX('General Inputs'!$E$270:$E$518,MATCH(Gas_Data!F346,'General Inputs'!$F$270:$F$518,0))</f>
        <v>United Arab Emirates</v>
      </c>
      <c r="F346" s="31" t="s">
        <v>145</v>
      </c>
      <c r="G346" s="130" t="s">
        <v>653</v>
      </c>
      <c r="H346" s="107"/>
      <c r="I346" s="31">
        <v>2235.988331</v>
      </c>
    </row>
    <row r="347" spans="1:58" s="31" customFormat="1" ht="12.9" customHeight="1" x14ac:dyDescent="0.3">
      <c r="A347" s="30"/>
      <c r="B347" s="87"/>
      <c r="C347" s="96"/>
      <c r="E347" s="109" t="str">
        <f>INDEX('General Inputs'!$E$270:$E$518,MATCH(Gas_Data!F347,'General Inputs'!$F$270:$F$518,0))</f>
        <v>Afghanistan</v>
      </c>
      <c r="F347" s="31" t="s">
        <v>443</v>
      </c>
      <c r="G347" s="130" t="s">
        <v>653</v>
      </c>
      <c r="H347" s="107"/>
      <c r="I347" s="31">
        <v>5.5126246700000001</v>
      </c>
    </row>
    <row r="348" spans="1:58" s="31" customFormat="1" ht="12.9" customHeight="1" x14ac:dyDescent="0.3">
      <c r="A348" s="30"/>
      <c r="B348" s="87"/>
      <c r="C348" s="96"/>
      <c r="E348" s="109" t="str">
        <f>INDEX('General Inputs'!$E$270:$E$518,MATCH(Gas_Data!F348,'General Inputs'!$F$270:$F$518,0))</f>
        <v>Albania</v>
      </c>
      <c r="F348" s="31" t="s">
        <v>445</v>
      </c>
      <c r="G348" s="130" t="s">
        <v>653</v>
      </c>
      <c r="H348" s="107"/>
      <c r="I348" s="31">
        <v>1.596115578</v>
      </c>
    </row>
    <row r="349" spans="1:58" s="31" customFormat="1" ht="12.9" customHeight="1" x14ac:dyDescent="0.3">
      <c r="A349" s="30"/>
      <c r="B349" s="87"/>
      <c r="C349" s="96"/>
      <c r="E349" s="109" t="str">
        <f>INDEX('General Inputs'!$E$270:$E$518,MATCH(Gas_Data!F349,'General Inputs'!$F$270:$F$518,0))</f>
        <v>Angola</v>
      </c>
      <c r="F349" s="31" t="s">
        <v>146</v>
      </c>
      <c r="G349" s="130" t="s">
        <v>653</v>
      </c>
      <c r="H349" s="107"/>
      <c r="I349" s="31">
        <v>238.99959999999999</v>
      </c>
    </row>
    <row r="350" spans="1:58" s="31" customFormat="1" ht="12.9" customHeight="1" x14ac:dyDescent="0.3">
      <c r="A350" s="30"/>
      <c r="B350" s="87"/>
      <c r="C350" s="96"/>
      <c r="E350" s="109" t="str">
        <f>INDEX('General Inputs'!$E$270:$E$518,MATCH(Gas_Data!F350,'General Inputs'!$F$270:$F$518,0))</f>
        <v>Argentina</v>
      </c>
      <c r="F350" s="31" t="s">
        <v>147</v>
      </c>
      <c r="G350" s="130" t="s">
        <v>653</v>
      </c>
      <c r="H350" s="107"/>
      <c r="I350" s="31">
        <v>1605.200304</v>
      </c>
    </row>
    <row r="351" spans="1:58" s="31" customFormat="1" ht="12.9" customHeight="1" x14ac:dyDescent="0.3">
      <c r="A351" s="30"/>
      <c r="B351" s="87"/>
      <c r="C351" s="96"/>
      <c r="E351" s="109" t="str">
        <f>INDEX('General Inputs'!$E$270:$E$518,MATCH(Gas_Data!F351,'General Inputs'!$F$270:$F$518,0))</f>
        <v>Austria</v>
      </c>
      <c r="F351" s="31" t="s">
        <v>453</v>
      </c>
      <c r="G351" s="130" t="s">
        <v>653</v>
      </c>
      <c r="H351" s="107"/>
      <c r="I351" s="31">
        <v>32.648997270000002</v>
      </c>
    </row>
    <row r="352" spans="1:58" s="31" customFormat="1" ht="12.9" customHeight="1" x14ac:dyDescent="0.3">
      <c r="A352" s="30"/>
      <c r="B352" s="87"/>
      <c r="C352" s="96"/>
      <c r="E352" s="109" t="str">
        <f>INDEX('General Inputs'!$E$270:$E$518,MATCH(Gas_Data!F352,'General Inputs'!$F$270:$F$518,0))</f>
        <v>Australia</v>
      </c>
      <c r="F352" s="31" t="s">
        <v>148</v>
      </c>
      <c r="G352" s="130" t="s">
        <v>653</v>
      </c>
      <c r="H352" s="107"/>
      <c r="I352" s="31">
        <v>5154.3994160000002</v>
      </c>
    </row>
    <row r="353" spans="1:9" s="31" customFormat="1" ht="12.9" customHeight="1" x14ac:dyDescent="0.3">
      <c r="A353" s="30"/>
      <c r="B353" s="87"/>
      <c r="C353" s="96"/>
      <c r="E353" s="109" t="str">
        <f>INDEX('General Inputs'!$E$270:$E$518,MATCH(Gas_Data!F353,'General Inputs'!$F$270:$F$518,0))</f>
        <v>Azerbaijan</v>
      </c>
      <c r="F353" s="31" t="s">
        <v>149</v>
      </c>
      <c r="G353" s="130" t="s">
        <v>653</v>
      </c>
      <c r="H353" s="107"/>
      <c r="I353" s="31">
        <v>814.89037459999997</v>
      </c>
    </row>
    <row r="354" spans="1:9" s="31" customFormat="1" ht="12.9" customHeight="1" x14ac:dyDescent="0.3">
      <c r="A354" s="30"/>
      <c r="B354" s="87"/>
      <c r="C354" s="96"/>
      <c r="E354" s="109" t="str">
        <f>INDEX('General Inputs'!$E$270:$E$518,MATCH(Gas_Data!F354,'General Inputs'!$F$270:$F$518,0))</f>
        <v>Bahrain</v>
      </c>
      <c r="F354" s="31" t="s">
        <v>455</v>
      </c>
      <c r="G354" s="130" t="s">
        <v>653</v>
      </c>
      <c r="H354" s="107"/>
      <c r="I354" s="31">
        <v>645.26543839999999</v>
      </c>
    </row>
    <row r="355" spans="1:9" s="31" customFormat="1" ht="12.9" customHeight="1" x14ac:dyDescent="0.3">
      <c r="A355" s="30"/>
      <c r="B355" s="87"/>
      <c r="C355" s="96"/>
      <c r="E355" s="109" t="str">
        <f>INDEX('General Inputs'!$E$270:$E$518,MATCH(Gas_Data!F355,'General Inputs'!$F$270:$F$518,0))</f>
        <v>Bahrain</v>
      </c>
      <c r="F355" s="31" t="s">
        <v>455</v>
      </c>
      <c r="G355" s="130" t="s">
        <v>653</v>
      </c>
      <c r="H355" s="107"/>
      <c r="I355" s="31">
        <v>1011.057966</v>
      </c>
    </row>
    <row r="356" spans="1:9" s="31" customFormat="1" ht="12.9" customHeight="1" x14ac:dyDescent="0.3">
      <c r="A356" s="30"/>
      <c r="B356" s="87"/>
      <c r="C356" s="96"/>
      <c r="E356" s="109" t="str">
        <f>INDEX('General Inputs'!$E$270:$E$518,MATCH(Gas_Data!F356,'General Inputs'!$F$270:$F$518,0))</f>
        <v>Bolivia</v>
      </c>
      <c r="F356" s="31" t="s">
        <v>464</v>
      </c>
      <c r="G356" s="130" t="s">
        <v>653</v>
      </c>
      <c r="H356" s="107"/>
      <c r="I356" s="31">
        <v>541.31898460000002</v>
      </c>
    </row>
    <row r="357" spans="1:9" s="31" customFormat="1" ht="12.9" customHeight="1" x14ac:dyDescent="0.3">
      <c r="A357" s="30"/>
      <c r="B357" s="87"/>
      <c r="C357" s="96"/>
      <c r="E357" s="109" t="str">
        <f>INDEX('General Inputs'!$E$270:$E$518,MATCH(Gas_Data!F357,'General Inputs'!$F$270:$F$518,0))</f>
        <v>Brazil</v>
      </c>
      <c r="F357" s="31" t="s">
        <v>151</v>
      </c>
      <c r="G357" s="130" t="s">
        <v>653</v>
      </c>
      <c r="H357" s="107"/>
      <c r="I357" s="31">
        <v>896.85212120000006</v>
      </c>
    </row>
    <row r="358" spans="1:9" s="31" customFormat="1" ht="12.9" customHeight="1" x14ac:dyDescent="0.3">
      <c r="A358" s="30"/>
      <c r="B358" s="87"/>
      <c r="C358" s="96"/>
      <c r="E358" s="109" t="str">
        <f>INDEX('General Inputs'!$E$270:$E$518,MATCH(Gas_Data!F358,'General Inputs'!$F$270:$F$518,0))</f>
        <v>Belarus</v>
      </c>
      <c r="F358" s="31" t="s">
        <v>458</v>
      </c>
      <c r="G358" s="130" t="s">
        <v>653</v>
      </c>
      <c r="H358" s="107"/>
      <c r="I358" s="31">
        <v>2.4350463000000002</v>
      </c>
    </row>
    <row r="359" spans="1:9" s="31" customFormat="1" ht="12.9" customHeight="1" x14ac:dyDescent="0.3">
      <c r="A359" s="30"/>
      <c r="B359" s="87"/>
      <c r="C359" s="96"/>
      <c r="E359" s="109" t="str">
        <f>INDEX('General Inputs'!$E$270:$E$518,MATCH(Gas_Data!F359,'General Inputs'!$F$270:$F$518,0))</f>
        <v>Canada</v>
      </c>
      <c r="F359" s="31" t="s">
        <v>152</v>
      </c>
      <c r="G359" s="130" t="s">
        <v>653</v>
      </c>
      <c r="H359" s="107"/>
      <c r="I359" s="31">
        <v>6311.5713589999996</v>
      </c>
    </row>
    <row r="360" spans="1:9" s="31" customFormat="1" ht="12.9" customHeight="1" x14ac:dyDescent="0.3">
      <c r="A360" s="30"/>
      <c r="B360" s="87"/>
      <c r="C360" s="96"/>
      <c r="E360" s="109" t="str">
        <f>INDEX('General Inputs'!$E$270:$E$518,MATCH(Gas_Data!F360,'General Inputs'!$F$270:$F$518,0))</f>
        <v>China</v>
      </c>
      <c r="F360" s="31" t="s">
        <v>154</v>
      </c>
      <c r="G360" s="130" t="s">
        <v>653</v>
      </c>
      <c r="H360" s="107"/>
      <c r="I360" s="31">
        <v>6332.5483629999999</v>
      </c>
    </row>
    <row r="361" spans="1:9" s="31" customFormat="1" ht="12.9" customHeight="1" x14ac:dyDescent="0.3">
      <c r="A361" s="30"/>
      <c r="B361" s="87"/>
      <c r="C361" s="96"/>
      <c r="E361" s="109" t="str">
        <f>INDEX('General Inputs'!$E$270:$E$518,MATCH(Gas_Data!F361,'General Inputs'!$F$270:$F$518,0))</f>
        <v>Costa Rica</v>
      </c>
      <c r="F361" s="31" t="s">
        <v>484</v>
      </c>
      <c r="G361" s="130" t="s">
        <v>653</v>
      </c>
      <c r="H361" s="107"/>
      <c r="I361" s="31">
        <v>48.691000000000003</v>
      </c>
    </row>
    <row r="362" spans="1:9" s="31" customFormat="1" ht="12.9" customHeight="1" x14ac:dyDescent="0.3">
      <c r="A362" s="30"/>
      <c r="B362" s="87"/>
      <c r="C362" s="96"/>
      <c r="E362" s="109" t="str">
        <f>INDEX('General Inputs'!$E$270:$E$518,MATCH(Gas_Data!F362,'General Inputs'!$F$270:$F$518,0))</f>
        <v>Czechia</v>
      </c>
      <c r="F362" s="31" t="s">
        <v>490</v>
      </c>
      <c r="G362" s="130" t="s">
        <v>653</v>
      </c>
      <c r="H362" s="107"/>
      <c r="I362" s="31">
        <v>7.3838489300000001</v>
      </c>
    </row>
    <row r="363" spans="1:9" s="31" customFormat="1" ht="12.9" customHeight="1" x14ac:dyDescent="0.3">
      <c r="A363" s="30"/>
      <c r="B363" s="87"/>
      <c r="C363" s="96"/>
      <c r="E363" s="109" t="str">
        <f>INDEX('General Inputs'!$E$270:$E$518,MATCH(Gas_Data!F363,'General Inputs'!$F$270:$F$518,0))</f>
        <v>Algeria</v>
      </c>
      <c r="F363" s="31" t="s">
        <v>157</v>
      </c>
      <c r="G363" s="130" t="s">
        <v>653</v>
      </c>
      <c r="H363" s="107"/>
      <c r="I363" s="31">
        <v>3102.5387380000002</v>
      </c>
    </row>
    <row r="364" spans="1:9" s="31" customFormat="1" ht="12.9" customHeight="1" x14ac:dyDescent="0.3">
      <c r="A364" s="30"/>
      <c r="B364" s="87"/>
      <c r="C364" s="96"/>
      <c r="E364" s="109" t="str">
        <f>INDEX('General Inputs'!$E$270:$E$518,MATCH(Gas_Data!F364,'General Inputs'!$F$270:$F$518,0))</f>
        <v>Egypt</v>
      </c>
      <c r="F364" s="31" t="s">
        <v>159</v>
      </c>
      <c r="G364" s="130" t="s">
        <v>653</v>
      </c>
      <c r="H364" s="107"/>
      <c r="I364" s="31">
        <v>2270.487725</v>
      </c>
    </row>
    <row r="365" spans="1:9" s="31" customFormat="1" ht="12.9" customHeight="1" x14ac:dyDescent="0.3">
      <c r="A365" s="30"/>
      <c r="B365" s="87"/>
      <c r="C365" s="96"/>
      <c r="E365" s="109" t="str">
        <f>INDEX('General Inputs'!$E$270:$E$518,MATCH(Gas_Data!F365,'General Inputs'!$F$270:$F$518,0))</f>
        <v>Ghana</v>
      </c>
      <c r="F365" s="31" t="s">
        <v>510</v>
      </c>
      <c r="G365" s="130" t="s">
        <v>653</v>
      </c>
      <c r="H365" s="107"/>
      <c r="I365" s="31">
        <v>32.648997270000002</v>
      </c>
    </row>
    <row r="366" spans="1:9" s="31" customFormat="1" ht="12.9" customHeight="1" x14ac:dyDescent="0.3">
      <c r="A366" s="30"/>
      <c r="B366" s="87"/>
      <c r="C366" s="96"/>
      <c r="E366" s="109" t="str">
        <f>INDEX('General Inputs'!$E$270:$E$518,MATCH(Gas_Data!F366,'General Inputs'!$F$270:$F$518,0))</f>
        <v>Equatorial Guinea</v>
      </c>
      <c r="F366" s="31" t="s">
        <v>162</v>
      </c>
      <c r="G366" s="130" t="s">
        <v>653</v>
      </c>
      <c r="H366" s="107"/>
      <c r="I366" s="31">
        <v>5.3182412369999996</v>
      </c>
    </row>
    <row r="367" spans="1:9" s="31" customFormat="1" ht="12.9" customHeight="1" x14ac:dyDescent="0.3">
      <c r="A367" s="30"/>
      <c r="B367" s="87"/>
      <c r="C367" s="96"/>
      <c r="E367" s="109" t="str">
        <f>INDEX('General Inputs'!$E$270:$E$518,MATCH(Gas_Data!F367,'General Inputs'!$F$270:$F$518,0))</f>
        <v>Israel</v>
      </c>
      <c r="F367" s="31" t="s">
        <v>531</v>
      </c>
      <c r="G367" s="130" t="s">
        <v>653</v>
      </c>
      <c r="H367" s="107"/>
      <c r="I367" s="31">
        <v>76.180544400000002</v>
      </c>
    </row>
    <row r="368" spans="1:9" s="31" customFormat="1" ht="12.9" customHeight="1" x14ac:dyDescent="0.3">
      <c r="A368" s="30"/>
      <c r="B368" s="87"/>
      <c r="C368" s="96"/>
      <c r="E368" s="109" t="str">
        <f>INDEX('General Inputs'!$E$270:$E$518,MATCH(Gas_Data!F368,'General Inputs'!$F$270:$F$518,0))</f>
        <v>Iraq</v>
      </c>
      <c r="F368" s="31" t="s">
        <v>165</v>
      </c>
      <c r="G368" s="130" t="s">
        <v>653</v>
      </c>
      <c r="H368" s="107"/>
      <c r="I368" s="31">
        <v>378.248425</v>
      </c>
    </row>
    <row r="369" spans="1:9" s="31" customFormat="1" ht="12.9" customHeight="1" x14ac:dyDescent="0.3">
      <c r="A369" s="30"/>
      <c r="B369" s="87"/>
      <c r="C369" s="96"/>
      <c r="E369" s="109" t="str">
        <f>INDEX('General Inputs'!$E$270:$E$518,MATCH(Gas_Data!F369,'General Inputs'!$F$270:$F$518,0))</f>
        <v>Iran</v>
      </c>
      <c r="F369" s="31" t="s">
        <v>166</v>
      </c>
      <c r="G369" s="130" t="s">
        <v>653</v>
      </c>
      <c r="H369" s="107"/>
      <c r="I369" s="31">
        <v>8138.0510940000004</v>
      </c>
    </row>
    <row r="370" spans="1:9" s="31" customFormat="1" ht="12.9" customHeight="1" x14ac:dyDescent="0.3">
      <c r="A370" s="30"/>
      <c r="B370" s="87"/>
      <c r="C370" s="96"/>
      <c r="E370" s="109" t="str">
        <f>INDEX('General Inputs'!$E$270:$E$518,MATCH(Gas_Data!F370,'General Inputs'!$F$270:$F$518,0))</f>
        <v>Japan</v>
      </c>
      <c r="F370" s="31" t="s">
        <v>533</v>
      </c>
      <c r="G370" s="130" t="s">
        <v>653</v>
      </c>
      <c r="H370" s="107"/>
      <c r="I370" s="31">
        <v>76.180544400000002</v>
      </c>
    </row>
    <row r="371" spans="1:9" s="31" customFormat="1" ht="12.9" customHeight="1" x14ac:dyDescent="0.3">
      <c r="A371" s="30"/>
      <c r="B371" s="87"/>
      <c r="C371" s="96"/>
      <c r="E371" s="109" t="str">
        <f>INDEX('General Inputs'!$E$270:$E$518,MATCH(Gas_Data!F371,'General Inputs'!$F$270:$F$518,0))</f>
        <v>Korea, Republic of</v>
      </c>
      <c r="F371" s="31" t="s">
        <v>539</v>
      </c>
      <c r="G371" s="130" t="s">
        <v>653</v>
      </c>
      <c r="H371" s="107"/>
      <c r="I371" s="31">
        <v>8.4771411899999993</v>
      </c>
    </row>
    <row r="372" spans="1:9" s="31" customFormat="1" ht="12.9" customHeight="1" x14ac:dyDescent="0.3">
      <c r="A372" s="30"/>
      <c r="B372" s="87"/>
      <c r="C372" s="96"/>
      <c r="E372" s="109" t="str">
        <f>INDEX('General Inputs'!$E$270:$E$518,MATCH(Gas_Data!F372,'General Inputs'!$F$270:$F$518,0))</f>
        <v>Kuwait</v>
      </c>
      <c r="F372" s="31" t="s">
        <v>168</v>
      </c>
      <c r="G372" s="130" t="s">
        <v>653</v>
      </c>
      <c r="H372" s="107"/>
      <c r="I372" s="31">
        <v>378.248425</v>
      </c>
    </row>
    <row r="373" spans="1:9" s="31" customFormat="1" ht="12.9" customHeight="1" x14ac:dyDescent="0.3">
      <c r="A373" s="30"/>
      <c r="B373" s="87"/>
      <c r="C373" s="96"/>
      <c r="E373" s="109" t="str">
        <f>INDEX('General Inputs'!$E$270:$E$518,MATCH(Gas_Data!F373,'General Inputs'!$F$270:$F$518,0))</f>
        <v>Kazakhstan</v>
      </c>
      <c r="F373" s="31" t="s">
        <v>169</v>
      </c>
      <c r="G373" s="130" t="s">
        <v>653</v>
      </c>
      <c r="H373" s="107"/>
      <c r="I373" s="31">
        <v>910.60830490000001</v>
      </c>
    </row>
    <row r="374" spans="1:9" s="31" customFormat="1" ht="12.9" customHeight="1" x14ac:dyDescent="0.3">
      <c r="A374" s="30"/>
      <c r="B374" s="87"/>
      <c r="C374" s="96"/>
      <c r="E374" s="109" t="str">
        <f>INDEX('General Inputs'!$E$270:$E$518,MATCH(Gas_Data!F374,'General Inputs'!$F$270:$F$518,0))</f>
        <v>Mexico</v>
      </c>
      <c r="F374" s="31" t="s">
        <v>171</v>
      </c>
      <c r="G374" s="130" t="s">
        <v>653</v>
      </c>
      <c r="H374" s="107"/>
      <c r="I374" s="31">
        <v>954.83048169999995</v>
      </c>
    </row>
    <row r="375" spans="1:9" s="31" customFormat="1" ht="12.9" customHeight="1" x14ac:dyDescent="0.3">
      <c r="A375" s="30"/>
      <c r="B375" s="87"/>
      <c r="C375" s="96"/>
      <c r="E375" s="109" t="str">
        <f>INDEX('General Inputs'!$E$270:$E$518,MATCH(Gas_Data!F375,'General Inputs'!$F$270:$F$518,0))</f>
        <v>Nigeria</v>
      </c>
      <c r="F375" s="31" t="s">
        <v>173</v>
      </c>
      <c r="G375" s="130" t="s">
        <v>653</v>
      </c>
      <c r="H375" s="107"/>
      <c r="I375" s="31">
        <v>1634.960378</v>
      </c>
    </row>
    <row r="376" spans="1:9" s="31" customFormat="1" ht="12.9" customHeight="1" x14ac:dyDescent="0.3">
      <c r="A376" s="30"/>
      <c r="B376" s="87"/>
      <c r="C376" s="96"/>
      <c r="E376" s="109" t="str">
        <f>INDEX('General Inputs'!$E$270:$E$518,MATCH(Gas_Data!F376,'General Inputs'!$F$270:$F$518,0))</f>
        <v>Norway</v>
      </c>
      <c r="F376" s="31" t="s">
        <v>90</v>
      </c>
      <c r="G376" s="130" t="s">
        <v>653</v>
      </c>
      <c r="H376" s="107"/>
      <c r="I376" s="31">
        <v>4052.3147469999999</v>
      </c>
    </row>
    <row r="377" spans="1:9" s="31" customFormat="1" ht="12.9" customHeight="1" x14ac:dyDescent="0.3">
      <c r="A377" s="30"/>
      <c r="B377" s="87"/>
      <c r="C377" s="96"/>
      <c r="E377" s="109" t="str">
        <f>INDEX('General Inputs'!$E$270:$E$518,MATCH(Gas_Data!F377,'General Inputs'!$F$270:$F$518,0))</f>
        <v>New Zealand</v>
      </c>
      <c r="F377" s="31" t="s">
        <v>573</v>
      </c>
      <c r="G377" s="130" t="s">
        <v>653</v>
      </c>
      <c r="H377" s="107"/>
      <c r="I377" s="31">
        <v>168.49087940000001</v>
      </c>
    </row>
    <row r="378" spans="1:9" s="31" customFormat="1" ht="12.9" customHeight="1" x14ac:dyDescent="0.3">
      <c r="A378" s="30"/>
      <c r="B378" s="87"/>
      <c r="C378" s="96"/>
      <c r="E378" s="109" t="str">
        <f>INDEX('General Inputs'!$E$270:$E$518,MATCH(Gas_Data!F378,'General Inputs'!$F$270:$F$518,0))</f>
        <v>Oman</v>
      </c>
      <c r="F378" s="31" t="s">
        <v>174</v>
      </c>
      <c r="G378" s="130" t="s">
        <v>653</v>
      </c>
      <c r="H378" s="107"/>
      <c r="I378" s="31">
        <v>896.85212120000006</v>
      </c>
    </row>
    <row r="379" spans="1:9" s="31" customFormat="1" ht="12.9" customHeight="1" x14ac:dyDescent="0.3">
      <c r="A379" s="30"/>
      <c r="B379" s="87"/>
      <c r="C379" s="96"/>
      <c r="E379" s="109" t="str">
        <f>INDEX('General Inputs'!$E$270:$E$518,MATCH(Gas_Data!F379,'General Inputs'!$F$270:$F$518,0))</f>
        <v>Qatar</v>
      </c>
      <c r="F379" s="31" t="s">
        <v>176</v>
      </c>
      <c r="G379" s="130" t="s">
        <v>653</v>
      </c>
      <c r="H379" s="107"/>
      <c r="I379" s="31">
        <v>5913.8393040000001</v>
      </c>
    </row>
    <row r="380" spans="1:9" s="31" customFormat="1" ht="12.9" customHeight="1" x14ac:dyDescent="0.3">
      <c r="A380" s="30"/>
      <c r="B380" s="87"/>
      <c r="C380" s="96"/>
      <c r="E380" s="109" t="str">
        <f>INDEX('General Inputs'!$E$270:$E$518,MATCH(Gas_Data!F380,'General Inputs'!$F$270:$F$518,0))</f>
        <v>Russian Federation</v>
      </c>
      <c r="F380" s="31" t="s">
        <v>178</v>
      </c>
      <c r="G380" s="130" t="s">
        <v>653</v>
      </c>
      <c r="H380" s="107"/>
      <c r="I380" s="31">
        <v>23937.637210000001</v>
      </c>
    </row>
    <row r="381" spans="1:9" s="31" customFormat="1" ht="12.9" customHeight="1" x14ac:dyDescent="0.3">
      <c r="A381" s="30"/>
      <c r="B381" s="87"/>
      <c r="C381" s="96"/>
      <c r="E381" s="109" t="str">
        <f>INDEX('General Inputs'!$E$270:$E$518,MATCH(Gas_Data!F381,'General Inputs'!$F$270:$F$518,0))</f>
        <v>Saudi Arabia</v>
      </c>
      <c r="F381" s="31" t="s">
        <v>179</v>
      </c>
      <c r="G381" s="130" t="s">
        <v>653</v>
      </c>
      <c r="H381" s="107"/>
      <c r="I381" s="31">
        <v>3982.1743270000002</v>
      </c>
    </row>
    <row r="382" spans="1:9" s="31" customFormat="1" ht="12.9" customHeight="1" x14ac:dyDescent="0.3">
      <c r="A382" s="30"/>
      <c r="B382" s="87"/>
      <c r="C382" s="96"/>
      <c r="E382" s="109" t="str">
        <f>INDEX('General Inputs'!$E$270:$E$518,MATCH(Gas_Data!F382,'General Inputs'!$F$270:$F$518,0))</f>
        <v>Syria</v>
      </c>
      <c r="F382" s="31" t="s">
        <v>182</v>
      </c>
      <c r="G382" s="130" t="s">
        <v>653</v>
      </c>
      <c r="H382" s="107"/>
      <c r="I382" s="31">
        <v>124.69907499999999</v>
      </c>
    </row>
    <row r="383" spans="1:9" s="31" customFormat="1" ht="12.9" customHeight="1" x14ac:dyDescent="0.3">
      <c r="A383" s="30"/>
      <c r="B383" s="87"/>
      <c r="C383" s="96"/>
      <c r="E383" s="109" t="str">
        <f>INDEX('General Inputs'!$E$270:$E$518,MATCH(Gas_Data!F383,'General Inputs'!$F$270:$F$518,0))</f>
        <v>Tajikistan</v>
      </c>
      <c r="F383" s="31" t="s">
        <v>622</v>
      </c>
      <c r="G383" s="130" t="s">
        <v>653</v>
      </c>
      <c r="H383" s="107"/>
      <c r="I383" s="31">
        <v>0.64339763699999997</v>
      </c>
    </row>
    <row r="384" spans="1:9" s="31" customFormat="1" ht="12.9" customHeight="1" x14ac:dyDescent="0.3">
      <c r="A384" s="30"/>
      <c r="B384" s="87"/>
      <c r="C384" s="96"/>
      <c r="E384" s="109" t="str">
        <f>INDEX('General Inputs'!$E$270:$E$518,MATCH(Gas_Data!F384,'General Inputs'!$F$270:$F$518,0))</f>
        <v>Timor-Leste</v>
      </c>
      <c r="F384" s="31" t="s">
        <v>624</v>
      </c>
      <c r="G384" s="130" t="s">
        <v>653</v>
      </c>
      <c r="H384" s="107"/>
      <c r="I384" s="31">
        <v>180.26983240000001</v>
      </c>
    </row>
    <row r="385" spans="1:9" s="31" customFormat="1" ht="12.9" customHeight="1" x14ac:dyDescent="0.3">
      <c r="A385" s="30"/>
      <c r="B385" s="87"/>
      <c r="C385" s="96"/>
      <c r="E385" s="109" t="str">
        <f>INDEX('General Inputs'!$E$270:$E$518,MATCH(Gas_Data!F385,'General Inputs'!$F$270:$F$518,0))</f>
        <v>Taiwan, Province of China</v>
      </c>
      <c r="F385" s="31" t="s">
        <v>621</v>
      </c>
      <c r="G385" s="130" t="s">
        <v>653</v>
      </c>
      <c r="H385" s="107"/>
      <c r="I385" s="31">
        <v>5.3182412369999996</v>
      </c>
    </row>
    <row r="386" spans="1:9" s="31" customFormat="1" ht="12.9" customHeight="1" x14ac:dyDescent="0.3">
      <c r="A386" s="30"/>
      <c r="B386" s="87"/>
      <c r="C386" s="96"/>
      <c r="E386" s="109" t="str">
        <f>INDEX('General Inputs'!$E$270:$E$518,MATCH(Gas_Data!F386,'General Inputs'!$F$270:$F$518,0))</f>
        <v>Tanzania, United Republic of</v>
      </c>
      <c r="F386" s="31" t="s">
        <v>623</v>
      </c>
      <c r="G386" s="130" t="s">
        <v>653</v>
      </c>
      <c r="H386" s="107"/>
      <c r="I386" s="31">
        <v>48.691000000000003</v>
      </c>
    </row>
    <row r="387" spans="1:9" s="31" customFormat="1" ht="12.9" customHeight="1" x14ac:dyDescent="0.3">
      <c r="A387" s="30"/>
      <c r="B387" s="87"/>
      <c r="C387" s="96"/>
      <c r="E387" s="109" t="str">
        <f>INDEX('General Inputs'!$E$270:$E$518,MATCH(Gas_Data!F387,'General Inputs'!$F$270:$F$518,0))</f>
        <v>United States</v>
      </c>
      <c r="F387" s="31" t="s">
        <v>188</v>
      </c>
      <c r="G387" s="130" t="s">
        <v>653</v>
      </c>
      <c r="H387" s="107"/>
      <c r="I387" s="31">
        <v>33967.556770000003</v>
      </c>
    </row>
    <row r="388" spans="1:9" s="31" customFormat="1" ht="12.9" customHeight="1" x14ac:dyDescent="0.3">
      <c r="A388" s="30"/>
      <c r="B388" s="87"/>
      <c r="C388" s="96"/>
    </row>
    <row r="389" spans="1:9" s="162" customFormat="1" ht="13.8" x14ac:dyDescent="0.3">
      <c r="A389" s="158"/>
      <c r="B389" s="158"/>
      <c r="C389" s="159"/>
      <c r="D389" s="160"/>
      <c r="E389" s="163" t="str">
        <f xml:space="preserve"> 'General Inputs'!E$65</f>
        <v>Cubic feet to cubic metres (gas)</v>
      </c>
      <c r="F389" s="163">
        <f xml:space="preserve"> 'General Inputs'!F$65</f>
        <v>2.8316850000000001E-2</v>
      </c>
      <c r="G389" s="163" t="str">
        <f xml:space="preserve"> 'General Inputs'!G$65</f>
        <v>foot3 / m3</v>
      </c>
      <c r="H389" s="161"/>
    </row>
    <row r="390" spans="1:9" s="31" customFormat="1" ht="12.9" customHeight="1" x14ac:dyDescent="0.3">
      <c r="A390" s="30"/>
      <c r="B390" s="87"/>
      <c r="C390" s="96"/>
    </row>
    <row r="391" spans="1:9" x14ac:dyDescent="0.3">
      <c r="E391" s="109" t="str">
        <f>INDEX('General Inputs'!$E$270:$E$518,MATCH(Gas_Data!F391,'General Inputs'!$F$270:$F$518,0))</f>
        <v>United Arab Emirates</v>
      </c>
      <c r="F391" s="31" t="s">
        <v>145</v>
      </c>
      <c r="G391" s="110" t="s">
        <v>651</v>
      </c>
      <c r="H391" s="110">
        <v>2</v>
      </c>
      <c r="I391" s="21">
        <f>$F$389*I346</f>
        <v>63.316146170677349</v>
      </c>
    </row>
    <row r="392" spans="1:9" x14ac:dyDescent="0.3">
      <c r="E392" s="109" t="str">
        <f>INDEX('General Inputs'!$E$270:$E$518,MATCH(Gas_Data!F392,'General Inputs'!$F$270:$F$518,0))</f>
        <v>Afghanistan</v>
      </c>
      <c r="F392" s="31" t="s">
        <v>443</v>
      </c>
      <c r="G392" s="110" t="s">
        <v>651</v>
      </c>
      <c r="H392" s="110">
        <v>2</v>
      </c>
      <c r="I392" s="21">
        <f t="shared" ref="I392:I432" si="12">$F$389*I347</f>
        <v>0.15610016588668951</v>
      </c>
    </row>
    <row r="393" spans="1:9" x14ac:dyDescent="0.3">
      <c r="E393" s="109" t="str">
        <f>INDEX('General Inputs'!$E$270:$E$518,MATCH(Gas_Data!F393,'General Inputs'!$F$270:$F$518,0))</f>
        <v>Albania</v>
      </c>
      <c r="F393" s="31" t="s">
        <v>445</v>
      </c>
      <c r="G393" s="110" t="s">
        <v>651</v>
      </c>
      <c r="H393" s="110">
        <v>2</v>
      </c>
      <c r="I393" s="21">
        <f t="shared" si="12"/>
        <v>4.5196965404889301E-2</v>
      </c>
    </row>
    <row r="394" spans="1:9" x14ac:dyDescent="0.3">
      <c r="E394" s="109" t="str">
        <f>INDEX('General Inputs'!$E$270:$E$518,MATCH(Gas_Data!F394,'General Inputs'!$F$270:$F$518,0))</f>
        <v>Angola</v>
      </c>
      <c r="F394" s="31" t="s">
        <v>146</v>
      </c>
      <c r="G394" s="110" t="s">
        <v>651</v>
      </c>
      <c r="H394" s="110">
        <v>2</v>
      </c>
      <c r="I394" s="21">
        <f t="shared" si="12"/>
        <v>6.7677158232599997</v>
      </c>
    </row>
    <row r="395" spans="1:9" x14ac:dyDescent="0.3">
      <c r="E395" s="109" t="str">
        <f>INDEX('General Inputs'!$E$270:$E$518,MATCH(Gas_Data!F395,'General Inputs'!$F$270:$F$518,0))</f>
        <v>Argentina</v>
      </c>
      <c r="F395" s="31" t="s">
        <v>147</v>
      </c>
      <c r="G395" s="110" t="s">
        <v>651</v>
      </c>
      <c r="H395" s="110">
        <v>2</v>
      </c>
      <c r="I395" s="21">
        <f t="shared" si="12"/>
        <v>45.454216228322402</v>
      </c>
    </row>
    <row r="396" spans="1:9" x14ac:dyDescent="0.3">
      <c r="E396" s="109" t="str">
        <f>INDEX('General Inputs'!$E$270:$E$518,MATCH(Gas_Data!F396,'General Inputs'!$F$270:$F$518,0))</f>
        <v>Austria</v>
      </c>
      <c r="F396" s="31" t="s">
        <v>453</v>
      </c>
      <c r="G396" s="110" t="s">
        <v>651</v>
      </c>
      <c r="H396" s="110">
        <v>2</v>
      </c>
      <c r="I396" s="21">
        <f t="shared" si="12"/>
        <v>0.92451675834499958</v>
      </c>
    </row>
    <row r="397" spans="1:9" x14ac:dyDescent="0.3">
      <c r="E397" s="109" t="str">
        <f>INDEX('General Inputs'!$E$270:$E$518,MATCH(Gas_Data!F397,'General Inputs'!$F$270:$F$518,0))</f>
        <v>Australia</v>
      </c>
      <c r="F397" s="31" t="s">
        <v>148</v>
      </c>
      <c r="G397" s="110" t="s">
        <v>651</v>
      </c>
      <c r="H397" s="110">
        <v>2</v>
      </c>
      <c r="I397" s="21">
        <f t="shared" si="12"/>
        <v>145.95635510295961</v>
      </c>
    </row>
    <row r="398" spans="1:9" x14ac:dyDescent="0.3">
      <c r="E398" s="109" t="str">
        <f>INDEX('General Inputs'!$E$270:$E$518,MATCH(Gas_Data!F398,'General Inputs'!$F$270:$F$518,0))</f>
        <v>Azerbaijan</v>
      </c>
      <c r="F398" s="31" t="s">
        <v>149</v>
      </c>
      <c r="G398" s="110" t="s">
        <v>651</v>
      </c>
      <c r="H398" s="110">
        <v>2</v>
      </c>
      <c r="I398" s="21">
        <f t="shared" si="12"/>
        <v>23.075128503992008</v>
      </c>
    </row>
    <row r="399" spans="1:9" x14ac:dyDescent="0.3">
      <c r="E399" s="109" t="str">
        <f>INDEX('General Inputs'!$E$270:$E$518,MATCH(Gas_Data!F399,'General Inputs'!$F$270:$F$518,0))</f>
        <v>Bahrain</v>
      </c>
      <c r="F399" s="31" t="s">
        <v>455</v>
      </c>
      <c r="G399" s="110" t="s">
        <v>651</v>
      </c>
      <c r="H399" s="110">
        <v>2</v>
      </c>
      <c r="I399" s="21">
        <f t="shared" si="12"/>
        <v>18.271884629357039</v>
      </c>
    </row>
    <row r="400" spans="1:9" x14ac:dyDescent="0.3">
      <c r="E400" s="109" t="str">
        <f>INDEX('General Inputs'!$E$270:$E$518,MATCH(Gas_Data!F400,'General Inputs'!$F$270:$F$518,0))</f>
        <v>Bahrain</v>
      </c>
      <c r="F400" s="31" t="s">
        <v>455</v>
      </c>
      <c r="G400" s="110" t="s">
        <v>651</v>
      </c>
      <c r="H400" s="110">
        <v>2</v>
      </c>
      <c r="I400" s="21">
        <f t="shared" si="12"/>
        <v>28.6299767645271</v>
      </c>
    </row>
    <row r="401" spans="5:9" x14ac:dyDescent="0.3">
      <c r="E401" s="109" t="str">
        <f>INDEX('General Inputs'!$E$270:$E$518,MATCH(Gas_Data!F401,'General Inputs'!$F$270:$F$518,0))</f>
        <v>Bolivia</v>
      </c>
      <c r="F401" s="31" t="s">
        <v>464</v>
      </c>
      <c r="G401" s="110" t="s">
        <v>651</v>
      </c>
      <c r="H401" s="110">
        <v>2</v>
      </c>
      <c r="I401" s="21">
        <f t="shared" si="12"/>
        <v>15.328448489070512</v>
      </c>
    </row>
    <row r="402" spans="5:9" x14ac:dyDescent="0.3">
      <c r="E402" s="109" t="str">
        <f>INDEX('General Inputs'!$E$270:$E$518,MATCH(Gas_Data!F402,'General Inputs'!$F$270:$F$518,0))</f>
        <v>Brazil</v>
      </c>
      <c r="F402" s="31" t="s">
        <v>151</v>
      </c>
      <c r="G402" s="110" t="s">
        <v>651</v>
      </c>
      <c r="H402" s="110">
        <v>2</v>
      </c>
      <c r="I402" s="21">
        <f t="shared" si="12"/>
        <v>25.396026988202223</v>
      </c>
    </row>
    <row r="403" spans="5:9" x14ac:dyDescent="0.3">
      <c r="E403" s="109" t="str">
        <f>INDEX('General Inputs'!$E$270:$E$518,MATCH(Gas_Data!F403,'General Inputs'!$F$270:$F$518,0))</f>
        <v>Belarus</v>
      </c>
      <c r="F403" s="31" t="s">
        <v>458</v>
      </c>
      <c r="G403" s="110" t="s">
        <v>651</v>
      </c>
      <c r="H403" s="110">
        <v>2</v>
      </c>
      <c r="I403" s="21">
        <f t="shared" si="12"/>
        <v>6.8952840820155015E-2</v>
      </c>
    </row>
    <row r="404" spans="5:9" x14ac:dyDescent="0.3">
      <c r="E404" s="109" t="str">
        <f>INDEX('General Inputs'!$E$270:$E$518,MATCH(Gas_Data!F404,'General Inputs'!$F$270:$F$518,0))</f>
        <v>Canada</v>
      </c>
      <c r="F404" s="31" t="s">
        <v>152</v>
      </c>
      <c r="G404" s="110" t="s">
        <v>651</v>
      </c>
      <c r="H404" s="110">
        <v>2</v>
      </c>
      <c r="I404" s="21">
        <f t="shared" si="12"/>
        <v>178.72381943709914</v>
      </c>
    </row>
    <row r="405" spans="5:9" x14ac:dyDescent="0.3">
      <c r="E405" s="109" t="str">
        <f>INDEX('General Inputs'!$E$270:$E$518,MATCH(Gas_Data!F405,'General Inputs'!$F$270:$F$518,0))</f>
        <v>China</v>
      </c>
      <c r="F405" s="31" t="s">
        <v>154</v>
      </c>
      <c r="G405" s="110" t="s">
        <v>651</v>
      </c>
      <c r="H405" s="110">
        <v>2</v>
      </c>
      <c r="I405" s="21">
        <f t="shared" si="12"/>
        <v>179.31782211281654</v>
      </c>
    </row>
    <row r="406" spans="5:9" x14ac:dyDescent="0.3">
      <c r="E406" s="109" t="str">
        <f>INDEX('General Inputs'!$E$270:$E$518,MATCH(Gas_Data!F406,'General Inputs'!$F$270:$F$518,0))</f>
        <v>Costa Rica</v>
      </c>
      <c r="F406" s="31" t="s">
        <v>484</v>
      </c>
      <c r="G406" s="110" t="s">
        <v>651</v>
      </c>
      <c r="H406" s="110">
        <v>2</v>
      </c>
      <c r="I406" s="21">
        <f t="shared" si="12"/>
        <v>1.3787757433500001</v>
      </c>
    </row>
    <row r="407" spans="5:9" x14ac:dyDescent="0.3">
      <c r="E407" s="109" t="str">
        <f>INDEX('General Inputs'!$E$270:$E$518,MATCH(Gas_Data!F407,'General Inputs'!$F$270:$F$518,0))</f>
        <v>Czechia</v>
      </c>
      <c r="F407" s="31" t="s">
        <v>490</v>
      </c>
      <c r="G407" s="110" t="s">
        <v>651</v>
      </c>
      <c r="H407" s="110">
        <v>2</v>
      </c>
      <c r="I407" s="21">
        <f t="shared" si="12"/>
        <v>0.2090873425734705</v>
      </c>
    </row>
    <row r="408" spans="5:9" x14ac:dyDescent="0.3">
      <c r="E408" s="109" t="str">
        <f>INDEX('General Inputs'!$E$270:$E$518,MATCH(Gas_Data!F408,'General Inputs'!$F$270:$F$518,0))</f>
        <v>Algeria</v>
      </c>
      <c r="F408" s="31" t="s">
        <v>157</v>
      </c>
      <c r="G408" s="110" t="s">
        <v>651</v>
      </c>
      <c r="H408" s="110">
        <v>2</v>
      </c>
      <c r="I408" s="21">
        <f t="shared" si="12"/>
        <v>87.854124063135302</v>
      </c>
    </row>
    <row r="409" spans="5:9" x14ac:dyDescent="0.3">
      <c r="E409" s="109" t="str">
        <f>INDEX('General Inputs'!$E$270:$E$518,MATCH(Gas_Data!F409,'General Inputs'!$F$270:$F$518,0))</f>
        <v>Egypt</v>
      </c>
      <c r="F409" s="31" t="s">
        <v>159</v>
      </c>
      <c r="G409" s="110" t="s">
        <v>651</v>
      </c>
      <c r="H409" s="110">
        <v>2</v>
      </c>
      <c r="I409" s="21">
        <f t="shared" si="12"/>
        <v>64.293060335666254</v>
      </c>
    </row>
    <row r="410" spans="5:9" x14ac:dyDescent="0.3">
      <c r="E410" s="109" t="str">
        <f>INDEX('General Inputs'!$E$270:$E$518,MATCH(Gas_Data!F410,'General Inputs'!$F$270:$F$518,0))</f>
        <v>Ghana</v>
      </c>
      <c r="F410" s="31" t="s">
        <v>510</v>
      </c>
      <c r="G410" s="110" t="s">
        <v>651</v>
      </c>
      <c r="H410" s="110">
        <v>2</v>
      </c>
      <c r="I410" s="21">
        <f t="shared" si="12"/>
        <v>0.92451675834499958</v>
      </c>
    </row>
    <row r="411" spans="5:9" x14ac:dyDescent="0.3">
      <c r="E411" s="109" t="str">
        <f>INDEX('General Inputs'!$E$270:$E$518,MATCH(Gas_Data!F411,'General Inputs'!$F$270:$F$518,0))</f>
        <v>Equatorial Guinea</v>
      </c>
      <c r="F411" s="31" t="s">
        <v>162</v>
      </c>
      <c r="G411" s="110" t="s">
        <v>651</v>
      </c>
      <c r="H411" s="110">
        <v>2</v>
      </c>
      <c r="I411" s="21">
        <f t="shared" si="12"/>
        <v>0.15059583937194346</v>
      </c>
    </row>
    <row r="412" spans="5:9" x14ac:dyDescent="0.3">
      <c r="E412" s="109" t="str">
        <f>INDEX('General Inputs'!$E$270:$E$518,MATCH(Gas_Data!F412,'General Inputs'!$F$270:$F$518,0))</f>
        <v>Israel</v>
      </c>
      <c r="F412" s="31" t="s">
        <v>531</v>
      </c>
      <c r="G412" s="110" t="s">
        <v>651</v>
      </c>
      <c r="H412" s="110">
        <v>2</v>
      </c>
      <c r="I412" s="21">
        <f t="shared" si="12"/>
        <v>2.1571930486931401</v>
      </c>
    </row>
    <row r="413" spans="5:9" x14ac:dyDescent="0.3">
      <c r="E413" s="109" t="str">
        <f>INDEX('General Inputs'!$E$270:$E$518,MATCH(Gas_Data!F413,'General Inputs'!$F$270:$F$518,0))</f>
        <v>Iraq</v>
      </c>
      <c r="F413" s="31" t="s">
        <v>165</v>
      </c>
      <c r="G413" s="110" t="s">
        <v>651</v>
      </c>
      <c r="H413" s="110">
        <v>2</v>
      </c>
      <c r="I413" s="21">
        <f t="shared" si="12"/>
        <v>10.71080391346125</v>
      </c>
    </row>
    <row r="414" spans="5:9" x14ac:dyDescent="0.3">
      <c r="E414" s="109" t="str">
        <f>INDEX('General Inputs'!$E$270:$E$518,MATCH(Gas_Data!F414,'General Inputs'!$F$270:$F$518,0))</f>
        <v>Iran</v>
      </c>
      <c r="F414" s="31" t="s">
        <v>166</v>
      </c>
      <c r="G414" s="110" t="s">
        <v>651</v>
      </c>
      <c r="H414" s="110">
        <v>2</v>
      </c>
      <c r="I414" s="21">
        <f t="shared" si="12"/>
        <v>230.44397212113392</v>
      </c>
    </row>
    <row r="415" spans="5:9" x14ac:dyDescent="0.3">
      <c r="E415" s="109" t="str">
        <f>INDEX('General Inputs'!$E$270:$E$518,MATCH(Gas_Data!F415,'General Inputs'!$F$270:$F$518,0))</f>
        <v>Japan</v>
      </c>
      <c r="F415" s="31" t="s">
        <v>533</v>
      </c>
      <c r="G415" s="110" t="s">
        <v>651</v>
      </c>
      <c r="H415" s="110">
        <v>2</v>
      </c>
      <c r="I415" s="21">
        <f t="shared" si="12"/>
        <v>2.1571930486931401</v>
      </c>
    </row>
    <row r="416" spans="5:9" x14ac:dyDescent="0.3">
      <c r="E416" s="109" t="str">
        <f>INDEX('General Inputs'!$E$270:$E$518,MATCH(Gas_Data!F416,'General Inputs'!$F$270:$F$518,0))</f>
        <v>Korea, Republic of</v>
      </c>
      <c r="F416" s="31" t="s">
        <v>539</v>
      </c>
      <c r="G416" s="110" t="s">
        <v>651</v>
      </c>
      <c r="H416" s="110">
        <v>2</v>
      </c>
      <c r="I416" s="21">
        <f t="shared" si="12"/>
        <v>0.24004593550605149</v>
      </c>
    </row>
    <row r="417" spans="5:9" x14ac:dyDescent="0.3">
      <c r="E417" s="109" t="str">
        <f>INDEX('General Inputs'!$E$270:$E$518,MATCH(Gas_Data!F417,'General Inputs'!$F$270:$F$518,0))</f>
        <v>Kuwait</v>
      </c>
      <c r="F417" s="31" t="s">
        <v>168</v>
      </c>
      <c r="G417" s="110" t="s">
        <v>651</v>
      </c>
      <c r="H417" s="110">
        <v>2</v>
      </c>
      <c r="I417" s="21">
        <f t="shared" si="12"/>
        <v>10.71080391346125</v>
      </c>
    </row>
    <row r="418" spans="5:9" x14ac:dyDescent="0.3">
      <c r="E418" s="109" t="str">
        <f>INDEX('General Inputs'!$E$270:$E$518,MATCH(Gas_Data!F418,'General Inputs'!$F$270:$F$518,0))</f>
        <v>Kazakhstan</v>
      </c>
      <c r="F418" s="31" t="s">
        <v>169</v>
      </c>
      <c r="G418" s="110" t="s">
        <v>651</v>
      </c>
      <c r="H418" s="110">
        <v>2</v>
      </c>
      <c r="I418" s="21">
        <f t="shared" si="12"/>
        <v>25.785558778607566</v>
      </c>
    </row>
    <row r="419" spans="5:9" x14ac:dyDescent="0.3">
      <c r="E419" s="109" t="str">
        <f>INDEX('General Inputs'!$E$270:$E$518,MATCH(Gas_Data!F419,'General Inputs'!$F$270:$F$518,0))</f>
        <v>Mexico</v>
      </c>
      <c r="F419" s="31" t="s">
        <v>171</v>
      </c>
      <c r="G419" s="110" t="s">
        <v>651</v>
      </c>
      <c r="H419" s="110">
        <v>2</v>
      </c>
      <c r="I419" s="21">
        <f t="shared" si="12"/>
        <v>27.037791525726643</v>
      </c>
    </row>
    <row r="420" spans="5:9" x14ac:dyDescent="0.3">
      <c r="E420" s="109" t="str">
        <f>INDEX('General Inputs'!$E$270:$E$518,MATCH(Gas_Data!F420,'General Inputs'!$F$270:$F$518,0))</f>
        <v>Nigeria</v>
      </c>
      <c r="F420" s="31" t="s">
        <v>173</v>
      </c>
      <c r="G420" s="110" t="s">
        <v>651</v>
      </c>
      <c r="H420" s="110">
        <v>2</v>
      </c>
      <c r="I420" s="21">
        <f t="shared" si="12"/>
        <v>46.296927779769298</v>
      </c>
    </row>
    <row r="421" spans="5:9" x14ac:dyDescent="0.3">
      <c r="E421" s="109" t="str">
        <f>INDEX('General Inputs'!$E$270:$E$518,MATCH(Gas_Data!F421,'General Inputs'!$F$270:$F$518,0))</f>
        <v>Norway</v>
      </c>
      <c r="F421" s="31" t="s">
        <v>90</v>
      </c>
      <c r="G421" s="110" t="s">
        <v>651</v>
      </c>
      <c r="H421" s="110">
        <v>2</v>
      </c>
      <c r="I421" s="21">
        <f t="shared" si="12"/>
        <v>114.74878884358695</v>
      </c>
    </row>
    <row r="422" spans="5:9" x14ac:dyDescent="0.3">
      <c r="E422" s="109" t="str">
        <f>INDEX('General Inputs'!$E$270:$E$518,MATCH(Gas_Data!F422,'General Inputs'!$F$270:$F$518,0))</f>
        <v>New Zealand</v>
      </c>
      <c r="F422" s="31" t="s">
        <v>573</v>
      </c>
      <c r="G422" s="110" t="s">
        <v>651</v>
      </c>
      <c r="H422" s="110">
        <v>2</v>
      </c>
      <c r="I422" s="21">
        <f t="shared" si="12"/>
        <v>4.7711309583378902</v>
      </c>
    </row>
    <row r="423" spans="5:9" x14ac:dyDescent="0.3">
      <c r="E423" s="109" t="str">
        <f>INDEX('General Inputs'!$E$270:$E$518,MATCH(Gas_Data!F423,'General Inputs'!$F$270:$F$518,0))</f>
        <v>Oman</v>
      </c>
      <c r="F423" s="31" t="s">
        <v>174</v>
      </c>
      <c r="G423" s="110" t="s">
        <v>651</v>
      </c>
      <c r="H423" s="110">
        <v>2</v>
      </c>
      <c r="I423" s="21">
        <f t="shared" si="12"/>
        <v>25.396026988202223</v>
      </c>
    </row>
    <row r="424" spans="5:9" x14ac:dyDescent="0.3">
      <c r="E424" s="109" t="str">
        <f>INDEX('General Inputs'!$E$270:$E$518,MATCH(Gas_Data!F424,'General Inputs'!$F$270:$F$518,0))</f>
        <v>Qatar</v>
      </c>
      <c r="F424" s="31" t="s">
        <v>176</v>
      </c>
      <c r="G424" s="110" t="s">
        <v>651</v>
      </c>
      <c r="H424" s="110">
        <v>2</v>
      </c>
      <c r="I424" s="21">
        <f t="shared" si="12"/>
        <v>167.46130049547241</v>
      </c>
    </row>
    <row r="425" spans="5:9" x14ac:dyDescent="0.3">
      <c r="E425" s="109" t="str">
        <f>INDEX('General Inputs'!$E$270:$E$518,MATCH(Gas_Data!F425,'General Inputs'!$F$270:$F$518,0))</f>
        <v>Russian Federation</v>
      </c>
      <c r="F425" s="31" t="s">
        <v>178</v>
      </c>
      <c r="G425" s="110" t="s">
        <v>651</v>
      </c>
      <c r="H425" s="110">
        <v>2</v>
      </c>
      <c r="I425" s="21">
        <f t="shared" si="12"/>
        <v>677.83848222998859</v>
      </c>
    </row>
    <row r="426" spans="5:9" x14ac:dyDescent="0.3">
      <c r="E426" s="109" t="str">
        <f>INDEX('General Inputs'!$E$270:$E$518,MATCH(Gas_Data!F426,'General Inputs'!$F$270:$F$518,0))</f>
        <v>Saudi Arabia</v>
      </c>
      <c r="F426" s="31" t="s">
        <v>179</v>
      </c>
      <c r="G426" s="110" t="s">
        <v>651</v>
      </c>
      <c r="H426" s="110">
        <v>2</v>
      </c>
      <c r="I426" s="21">
        <f t="shared" si="12"/>
        <v>112.76263309150995</v>
      </c>
    </row>
    <row r="427" spans="5:9" x14ac:dyDescent="0.3">
      <c r="E427" s="109" t="str">
        <f>INDEX('General Inputs'!$E$270:$E$518,MATCH(Gas_Data!F427,'General Inputs'!$F$270:$F$518,0))</f>
        <v>Syria</v>
      </c>
      <c r="F427" s="31" t="s">
        <v>182</v>
      </c>
      <c r="G427" s="110" t="s">
        <v>651</v>
      </c>
      <c r="H427" s="110">
        <v>2</v>
      </c>
      <c r="I427" s="21">
        <f t="shared" si="12"/>
        <v>3.5310850019137501</v>
      </c>
    </row>
    <row r="428" spans="5:9" x14ac:dyDescent="0.3">
      <c r="E428" s="109" t="str">
        <f>INDEX('General Inputs'!$E$270:$E$518,MATCH(Gas_Data!F428,'General Inputs'!$F$270:$F$518,0))</f>
        <v>Tajikistan</v>
      </c>
      <c r="F428" s="31" t="s">
        <v>622</v>
      </c>
      <c r="G428" s="110" t="s">
        <v>651</v>
      </c>
      <c r="H428" s="110">
        <v>2</v>
      </c>
      <c r="I428" s="21">
        <f t="shared" si="12"/>
        <v>1.821899437728345E-2</v>
      </c>
    </row>
    <row r="429" spans="5:9" x14ac:dyDescent="0.3">
      <c r="E429" s="109" t="str">
        <f>INDEX('General Inputs'!$E$270:$E$518,MATCH(Gas_Data!F429,'General Inputs'!$F$270:$F$518,0))</f>
        <v>Timor-Leste</v>
      </c>
      <c r="F429" s="31" t="s">
        <v>624</v>
      </c>
      <c r="G429" s="110" t="s">
        <v>651</v>
      </c>
      <c r="H429" s="110">
        <v>2</v>
      </c>
      <c r="I429" s="21">
        <f t="shared" si="12"/>
        <v>5.1046738035959409</v>
      </c>
    </row>
    <row r="430" spans="5:9" x14ac:dyDescent="0.3">
      <c r="E430" s="109" t="str">
        <f>INDEX('General Inputs'!$E$270:$E$518,MATCH(Gas_Data!F430,'General Inputs'!$F$270:$F$518,0))</f>
        <v>Taiwan, Province of China</v>
      </c>
      <c r="F430" s="31" t="s">
        <v>621</v>
      </c>
      <c r="G430" s="110" t="s">
        <v>651</v>
      </c>
      <c r="H430" s="110">
        <v>2</v>
      </c>
      <c r="I430" s="21">
        <f t="shared" si="12"/>
        <v>0.15059583937194346</v>
      </c>
    </row>
    <row r="431" spans="5:9" x14ac:dyDescent="0.3">
      <c r="E431" s="109" t="str">
        <f>INDEX('General Inputs'!$E$270:$E$518,MATCH(Gas_Data!F431,'General Inputs'!$F$270:$F$518,0))</f>
        <v>Tanzania, United Republic of</v>
      </c>
      <c r="F431" s="31" t="s">
        <v>623</v>
      </c>
      <c r="G431" s="110" t="s">
        <v>651</v>
      </c>
      <c r="H431" s="110">
        <v>2</v>
      </c>
      <c r="I431" s="21">
        <f t="shared" si="12"/>
        <v>1.3787757433500001</v>
      </c>
    </row>
    <row r="432" spans="5:9" x14ac:dyDescent="0.3">
      <c r="E432" s="109" t="str">
        <f>INDEX('General Inputs'!$E$270:$E$518,MATCH(Gas_Data!F432,'General Inputs'!$F$270:$F$518,0))</f>
        <v>United States</v>
      </c>
      <c r="F432" s="31" t="s">
        <v>188</v>
      </c>
      <c r="G432" s="110" t="s">
        <v>651</v>
      </c>
      <c r="H432" s="110">
        <v>2</v>
      </c>
      <c r="I432" s="21">
        <f t="shared" si="12"/>
        <v>961.85420992257457</v>
      </c>
    </row>
    <row r="434" spans="1:58" s="118" customFormat="1" ht="12.9" customHeight="1" x14ac:dyDescent="0.3">
      <c r="A434" s="28"/>
      <c r="B434" s="29"/>
      <c r="C434" s="95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</row>
    <row r="435" spans="1:58" s="117" customFormat="1" ht="12.9" customHeight="1" x14ac:dyDescent="0.3">
      <c r="A435" s="16" t="s">
        <v>648</v>
      </c>
      <c r="B435" s="16"/>
      <c r="C435" s="94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</row>
    <row r="436" spans="1:58" x14ac:dyDescent="0.3">
      <c r="E436" s="27"/>
    </row>
    <row r="437" spans="1:58" s="31" customFormat="1" ht="12.9" customHeight="1" x14ac:dyDescent="0.3">
      <c r="A437" s="30"/>
      <c r="B437" s="87" t="s">
        <v>648</v>
      </c>
      <c r="C437" s="96"/>
      <c r="I437" s="87">
        <v>2019</v>
      </c>
    </row>
    <row r="438" spans="1:58" x14ac:dyDescent="0.3">
      <c r="E438" s="109" t="str">
        <f>INDEX('General Inputs'!$E$270:$E$518,MATCH(Gas_Data!F438,'General Inputs'!$F$270:$F$518,0))</f>
        <v>United Arab Emirates</v>
      </c>
      <c r="F438" s="130" t="s">
        <v>145</v>
      </c>
      <c r="G438" s="107" t="s">
        <v>652</v>
      </c>
      <c r="H438" s="107"/>
      <c r="I438" s="21">
        <v>55097</v>
      </c>
    </row>
    <row r="439" spans="1:58" x14ac:dyDescent="0.3">
      <c r="E439" s="109" t="str">
        <f>INDEX('General Inputs'!$E$270:$E$518,MATCH(Gas_Data!F439,'General Inputs'!$F$270:$F$518,0))</f>
        <v>Angola</v>
      </c>
      <c r="F439" s="130" t="s">
        <v>146</v>
      </c>
      <c r="G439" s="107" t="s">
        <v>652</v>
      </c>
      <c r="H439" s="107"/>
      <c r="I439" s="21">
        <v>10546</v>
      </c>
    </row>
    <row r="440" spans="1:58" x14ac:dyDescent="0.3">
      <c r="E440" s="109" t="str">
        <f>INDEX('General Inputs'!$E$270:$E$518,MATCH(Gas_Data!F440,'General Inputs'!$F$270:$F$518,0))</f>
        <v>Argentina</v>
      </c>
      <c r="F440" s="130" t="s">
        <v>147</v>
      </c>
      <c r="G440" s="107" t="s">
        <v>652</v>
      </c>
      <c r="H440" s="107"/>
      <c r="I440" s="21">
        <v>42889</v>
      </c>
    </row>
    <row r="441" spans="1:58" x14ac:dyDescent="0.3">
      <c r="E441" s="109" t="str">
        <f>INDEX('General Inputs'!$E$270:$E$518,MATCH(Gas_Data!F441,'General Inputs'!$F$270:$F$518,0))</f>
        <v>Australia</v>
      </c>
      <c r="F441" s="130" t="s">
        <v>148</v>
      </c>
      <c r="G441" s="107" t="s">
        <v>652</v>
      </c>
      <c r="H441" s="107"/>
      <c r="I441" s="21">
        <v>151924</v>
      </c>
    </row>
    <row r="442" spans="1:58" x14ac:dyDescent="0.3">
      <c r="E442" s="109" t="str">
        <f>INDEX('General Inputs'!$E$270:$E$518,MATCH(Gas_Data!F442,'General Inputs'!$F$270:$F$518,0))</f>
        <v>Azerbaijan</v>
      </c>
      <c r="F442" s="130" t="s">
        <v>149</v>
      </c>
      <c r="G442" s="107" t="s">
        <v>652</v>
      </c>
      <c r="H442" s="107"/>
      <c r="I442" s="21">
        <v>20811</v>
      </c>
    </row>
    <row r="443" spans="1:58" x14ac:dyDescent="0.3">
      <c r="E443" s="109" t="str">
        <f>INDEX('General Inputs'!$E$270:$E$518,MATCH(Gas_Data!F443,'General Inputs'!$F$270:$F$518,0))</f>
        <v>Bangladesh</v>
      </c>
      <c r="F443" s="130" t="s">
        <v>456</v>
      </c>
      <c r="G443" s="107" t="s">
        <v>652</v>
      </c>
      <c r="H443" s="107"/>
      <c r="I443" s="21">
        <v>28128</v>
      </c>
    </row>
    <row r="444" spans="1:58" x14ac:dyDescent="0.3">
      <c r="E444" s="109" t="str">
        <f>INDEX('General Inputs'!$E$270:$E$518,MATCH(Gas_Data!F444,'General Inputs'!$F$270:$F$518,0))</f>
        <v>Brunei</v>
      </c>
      <c r="F444" s="130" t="s">
        <v>150</v>
      </c>
      <c r="G444" s="107" t="s">
        <v>652</v>
      </c>
      <c r="H444" s="107"/>
      <c r="I444" s="21">
        <v>11775</v>
      </c>
    </row>
    <row r="445" spans="1:58" x14ac:dyDescent="0.3">
      <c r="E445" s="109" t="str">
        <f>INDEX('General Inputs'!$E$270:$E$518,MATCH(Gas_Data!F445,'General Inputs'!$F$270:$F$518,0))</f>
        <v>Bolivia</v>
      </c>
      <c r="F445" s="130" t="s">
        <v>464</v>
      </c>
      <c r="G445" s="107" t="s">
        <v>652</v>
      </c>
      <c r="H445" s="107"/>
      <c r="I445" s="21">
        <v>17058</v>
      </c>
    </row>
    <row r="446" spans="1:58" x14ac:dyDescent="0.3">
      <c r="E446" s="109" t="str">
        <f>INDEX('General Inputs'!$E$270:$E$518,MATCH(Gas_Data!F446,'General Inputs'!$F$270:$F$518,0))</f>
        <v>Brazil</v>
      </c>
      <c r="F446" s="130" t="s">
        <v>151</v>
      </c>
      <c r="G446" s="107" t="s">
        <v>652</v>
      </c>
      <c r="H446" s="107"/>
      <c r="I446" s="21">
        <v>23754</v>
      </c>
    </row>
    <row r="447" spans="1:58" x14ac:dyDescent="0.3">
      <c r="E447" s="109" t="str">
        <f>INDEX('General Inputs'!$E$270:$E$518,MATCH(Gas_Data!F447,'General Inputs'!$F$270:$F$518,0))</f>
        <v>Canada</v>
      </c>
      <c r="F447" s="130" t="s">
        <v>152</v>
      </c>
      <c r="G447" s="107" t="s">
        <v>652</v>
      </c>
      <c r="H447" s="107"/>
      <c r="I447" s="21">
        <v>190464</v>
      </c>
    </row>
    <row r="448" spans="1:58" x14ac:dyDescent="0.3">
      <c r="E448" s="109" t="str">
        <f>INDEX('General Inputs'!$E$270:$E$518,MATCH(Gas_Data!F448,'General Inputs'!$F$270:$F$518,0))</f>
        <v>Congo Brazzaville</v>
      </c>
      <c r="F448" s="130" t="s">
        <v>153</v>
      </c>
      <c r="G448" s="107" t="s">
        <v>652</v>
      </c>
      <c r="H448" s="107"/>
      <c r="I448" s="21">
        <v>580</v>
      </c>
    </row>
    <row r="449" spans="5:9" x14ac:dyDescent="0.3">
      <c r="E449" s="109" t="str">
        <f>INDEX('General Inputs'!$E$270:$E$518,MATCH(Gas_Data!F449,'General Inputs'!$F$270:$F$518,0))</f>
        <v>Chile</v>
      </c>
      <c r="F449" s="130" t="s">
        <v>478</v>
      </c>
      <c r="G449" s="107" t="s">
        <v>652</v>
      </c>
      <c r="H449" s="107"/>
      <c r="I449" s="21">
        <v>1750</v>
      </c>
    </row>
    <row r="450" spans="5:9" x14ac:dyDescent="0.3">
      <c r="E450" s="109" t="str">
        <f>INDEX('General Inputs'!$E$270:$E$518,MATCH(Gas_Data!F450,'General Inputs'!$F$270:$F$518,0))</f>
        <v>Cameroon</v>
      </c>
      <c r="F450" s="130" t="s">
        <v>475</v>
      </c>
      <c r="G450" s="107" t="s">
        <v>652</v>
      </c>
      <c r="H450" s="107"/>
      <c r="I450" s="21">
        <v>1600</v>
      </c>
    </row>
    <row r="451" spans="5:9" x14ac:dyDescent="0.3">
      <c r="E451" s="109" t="str">
        <f>INDEX('General Inputs'!$E$270:$E$518,MATCH(Gas_Data!F451,'General Inputs'!$F$270:$F$518,0))</f>
        <v>China</v>
      </c>
      <c r="F451" s="130" t="s">
        <v>154</v>
      </c>
      <c r="G451" s="107" t="s">
        <v>652</v>
      </c>
      <c r="H451" s="107"/>
      <c r="I451" s="21">
        <v>170251</v>
      </c>
    </row>
    <row r="452" spans="5:9" x14ac:dyDescent="0.3">
      <c r="E452" s="109" t="str">
        <f>INDEX('General Inputs'!$E$270:$E$518,MATCH(Gas_Data!F452,'General Inputs'!$F$270:$F$518,0))</f>
        <v>Colombia</v>
      </c>
      <c r="F452" s="130" t="s">
        <v>155</v>
      </c>
      <c r="G452" s="107" t="s">
        <v>652</v>
      </c>
      <c r="H452" s="107"/>
      <c r="I452" s="21">
        <v>9795</v>
      </c>
    </row>
    <row r="453" spans="5:9" x14ac:dyDescent="0.3">
      <c r="E453" s="109" t="str">
        <f>INDEX('General Inputs'!$E$270:$E$518,MATCH(Gas_Data!F453,'General Inputs'!$F$270:$F$518,0))</f>
        <v>Germany</v>
      </c>
      <c r="F453" s="130" t="s">
        <v>509</v>
      </c>
      <c r="G453" s="107" t="s">
        <v>652</v>
      </c>
      <c r="H453" s="107"/>
      <c r="I453" s="21">
        <v>5741</v>
      </c>
    </row>
    <row r="454" spans="5:9" x14ac:dyDescent="0.3">
      <c r="E454" s="109" t="str">
        <f>INDEX('General Inputs'!$E$270:$E$518,MATCH(Gas_Data!F454,'General Inputs'!$F$270:$F$518,0))</f>
        <v>Denmark</v>
      </c>
      <c r="F454" s="130" t="s">
        <v>156</v>
      </c>
      <c r="G454" s="107" t="s">
        <v>652</v>
      </c>
      <c r="H454" s="107"/>
      <c r="I454" s="21">
        <v>3133</v>
      </c>
    </row>
    <row r="455" spans="5:9" x14ac:dyDescent="0.3">
      <c r="E455" s="109" t="str">
        <f>INDEX('General Inputs'!$E$270:$E$518,MATCH(Gas_Data!F455,'General Inputs'!$F$270:$F$518,0))</f>
        <v>Algeria</v>
      </c>
      <c r="F455" s="130" t="s">
        <v>157</v>
      </c>
      <c r="G455" s="107" t="s">
        <v>652</v>
      </c>
      <c r="H455" s="107"/>
      <c r="I455" s="21">
        <v>89583</v>
      </c>
    </row>
    <row r="456" spans="5:9" x14ac:dyDescent="0.3">
      <c r="E456" s="109" t="str">
        <f>INDEX('General Inputs'!$E$270:$E$518,MATCH(Gas_Data!F456,'General Inputs'!$F$270:$F$518,0))</f>
        <v>Ecuador</v>
      </c>
      <c r="F456" s="130" t="s">
        <v>158</v>
      </c>
      <c r="G456" s="107" t="s">
        <v>652</v>
      </c>
      <c r="H456" s="107"/>
      <c r="I456" s="21">
        <v>313</v>
      </c>
    </row>
    <row r="457" spans="5:9" x14ac:dyDescent="0.3">
      <c r="E457" s="109" t="str">
        <f>INDEX('General Inputs'!$E$270:$E$518,MATCH(Gas_Data!F457,'General Inputs'!$F$270:$F$518,0))</f>
        <v>Egypt</v>
      </c>
      <c r="F457" s="130" t="s">
        <v>159</v>
      </c>
      <c r="G457" s="107" t="s">
        <v>652</v>
      </c>
      <c r="H457" s="107"/>
      <c r="I457" s="21">
        <v>68866</v>
      </c>
    </row>
    <row r="458" spans="5:9" x14ac:dyDescent="0.3">
      <c r="E458" s="109" t="str">
        <f>INDEX('General Inputs'!$E$270:$E$518,MATCH(Gas_Data!F458,'General Inputs'!$F$270:$F$518,0))</f>
        <v>Gabon</v>
      </c>
      <c r="F458" s="130" t="s">
        <v>160</v>
      </c>
      <c r="G458" s="107" t="s">
        <v>652</v>
      </c>
      <c r="H458" s="107"/>
      <c r="I458" s="21">
        <v>464</v>
      </c>
    </row>
    <row r="459" spans="5:9" x14ac:dyDescent="0.3">
      <c r="E459" s="109" t="str">
        <f>INDEX('General Inputs'!$E$270:$E$518,MATCH(Gas_Data!F459,'General Inputs'!$F$270:$F$518,0))</f>
        <v>United Kingdom</v>
      </c>
      <c r="F459" s="130" t="s">
        <v>161</v>
      </c>
      <c r="G459" s="107" t="s">
        <v>652</v>
      </c>
      <c r="H459" s="107"/>
      <c r="I459" s="21">
        <v>39743</v>
      </c>
    </row>
    <row r="460" spans="5:9" x14ac:dyDescent="0.3">
      <c r="E460" s="109" t="str">
        <f>INDEX('General Inputs'!$E$270:$E$518,MATCH(Gas_Data!F460,'General Inputs'!$F$270:$F$518,0))</f>
        <v>Equatorial Guinea</v>
      </c>
      <c r="F460" s="130" t="s">
        <v>162</v>
      </c>
      <c r="G460" s="107" t="s">
        <v>652</v>
      </c>
      <c r="H460" s="107"/>
      <c r="I460" s="21">
        <v>6235</v>
      </c>
    </row>
    <row r="461" spans="5:9" x14ac:dyDescent="0.3">
      <c r="E461" s="109" t="str">
        <f>INDEX('General Inputs'!$E$270:$E$518,MATCH(Gas_Data!F461,'General Inputs'!$F$270:$F$518,0))</f>
        <v>Indonesia</v>
      </c>
      <c r="F461" s="130" t="s">
        <v>163</v>
      </c>
      <c r="G461" s="107" t="s">
        <v>652</v>
      </c>
      <c r="H461" s="107"/>
      <c r="I461" s="21">
        <v>65824</v>
      </c>
    </row>
    <row r="462" spans="5:9" x14ac:dyDescent="0.3">
      <c r="E462" s="109" t="str">
        <f>INDEX('General Inputs'!$E$270:$E$518,MATCH(Gas_Data!F462,'General Inputs'!$F$270:$F$518,0))</f>
        <v>India</v>
      </c>
      <c r="F462" s="130" t="s">
        <v>164</v>
      </c>
      <c r="G462" s="107" t="s">
        <v>652</v>
      </c>
      <c r="H462" s="107"/>
      <c r="I462" s="21">
        <v>32291</v>
      </c>
    </row>
    <row r="463" spans="5:9" x14ac:dyDescent="0.3">
      <c r="E463" s="109" t="str">
        <f>INDEX('General Inputs'!$E$270:$E$518,MATCH(Gas_Data!F463,'General Inputs'!$F$270:$F$518,0))</f>
        <v>Iraq</v>
      </c>
      <c r="F463" s="130" t="s">
        <v>165</v>
      </c>
      <c r="G463" s="107" t="s">
        <v>652</v>
      </c>
      <c r="H463" s="107"/>
      <c r="I463" s="21">
        <v>11544</v>
      </c>
    </row>
    <row r="464" spans="5:9" x14ac:dyDescent="0.3">
      <c r="E464" s="109" t="str">
        <f>INDEX('General Inputs'!$E$270:$E$518,MATCH(Gas_Data!F464,'General Inputs'!$F$270:$F$518,0))</f>
        <v>Iran</v>
      </c>
      <c r="F464" s="130" t="s">
        <v>166</v>
      </c>
      <c r="G464" s="107" t="s">
        <v>652</v>
      </c>
      <c r="H464" s="107"/>
      <c r="I464" s="21">
        <v>253773</v>
      </c>
    </row>
    <row r="465" spans="5:9" x14ac:dyDescent="0.3">
      <c r="E465" s="109" t="str">
        <f>INDEX('General Inputs'!$E$270:$E$518,MATCH(Gas_Data!F465,'General Inputs'!$F$270:$F$518,0))</f>
        <v>Italy</v>
      </c>
      <c r="F465" s="130" t="s">
        <v>167</v>
      </c>
      <c r="G465" s="107" t="s">
        <v>652</v>
      </c>
      <c r="H465" s="107"/>
      <c r="I465" s="21">
        <v>4851</v>
      </c>
    </row>
    <row r="466" spans="5:9" x14ac:dyDescent="0.3">
      <c r="E466" s="109" t="str">
        <f>INDEX('General Inputs'!$E$270:$E$518,MATCH(Gas_Data!F466,'General Inputs'!$F$270:$F$518,0))</f>
        <v>Kuwait</v>
      </c>
      <c r="F466" s="130" t="s">
        <v>168</v>
      </c>
      <c r="G466" s="107" t="s">
        <v>652</v>
      </c>
      <c r="H466" s="107"/>
      <c r="I466" s="21">
        <v>13952</v>
      </c>
    </row>
    <row r="467" spans="5:9" x14ac:dyDescent="0.3">
      <c r="E467" s="109" t="str">
        <f>INDEX('General Inputs'!$E$270:$E$518,MATCH(Gas_Data!F467,'General Inputs'!$F$270:$F$518,0))</f>
        <v>Kazakhstan</v>
      </c>
      <c r="F467" s="130" t="s">
        <v>169</v>
      </c>
      <c r="G467" s="107" t="s">
        <v>652</v>
      </c>
      <c r="H467" s="107"/>
      <c r="I467" s="21">
        <v>26076</v>
      </c>
    </row>
    <row r="468" spans="5:9" x14ac:dyDescent="0.3">
      <c r="E468" s="109" t="str">
        <f>INDEX('General Inputs'!$E$270:$E$518,MATCH(Gas_Data!F468,'General Inputs'!$F$270:$F$518,0))</f>
        <v>Libya</v>
      </c>
      <c r="F468" s="130" t="s">
        <v>170</v>
      </c>
      <c r="G468" s="107" t="s">
        <v>652</v>
      </c>
      <c r="H468" s="107"/>
      <c r="I468" s="21">
        <v>14190</v>
      </c>
    </row>
    <row r="469" spans="5:9" x14ac:dyDescent="0.3">
      <c r="E469" s="109" t="str">
        <f>INDEX('General Inputs'!$E$270:$E$518,MATCH(Gas_Data!F469,'General Inputs'!$F$270:$F$518,0))</f>
        <v>Myanmar</v>
      </c>
      <c r="F469" s="130" t="s">
        <v>567</v>
      </c>
      <c r="G469" s="107" t="s">
        <v>652</v>
      </c>
      <c r="H469" s="107"/>
      <c r="I469" s="21">
        <v>16229</v>
      </c>
    </row>
    <row r="470" spans="5:9" x14ac:dyDescent="0.3">
      <c r="E470" s="109" t="str">
        <f>INDEX('General Inputs'!$E$270:$E$518,MATCH(Gas_Data!F470,'General Inputs'!$F$270:$F$518,0))</f>
        <v>Mexico</v>
      </c>
      <c r="F470" s="130" t="s">
        <v>171</v>
      </c>
      <c r="G470" s="107" t="s">
        <v>652</v>
      </c>
      <c r="H470" s="107"/>
      <c r="I470" s="21">
        <v>30767</v>
      </c>
    </row>
    <row r="471" spans="5:9" x14ac:dyDescent="0.3">
      <c r="E471" s="109" t="str">
        <f>INDEX('General Inputs'!$E$270:$E$518,MATCH(Gas_Data!F471,'General Inputs'!$F$270:$F$518,0))</f>
        <v>Malaysia</v>
      </c>
      <c r="F471" s="130" t="s">
        <v>172</v>
      </c>
      <c r="G471" s="107" t="s">
        <v>652</v>
      </c>
      <c r="H471" s="107"/>
      <c r="I471" s="21">
        <v>68009</v>
      </c>
    </row>
    <row r="472" spans="5:9" x14ac:dyDescent="0.3">
      <c r="E472" s="109" t="str">
        <f>INDEX('General Inputs'!$E$270:$E$518,MATCH(Gas_Data!F472,'General Inputs'!$F$270:$F$518,0))</f>
        <v>Nigeria</v>
      </c>
      <c r="F472" s="130" t="s">
        <v>173</v>
      </c>
      <c r="G472" s="107" t="s">
        <v>652</v>
      </c>
      <c r="H472" s="107"/>
      <c r="I472" s="21">
        <v>47828</v>
      </c>
    </row>
    <row r="473" spans="5:9" x14ac:dyDescent="0.3">
      <c r="E473" s="109" t="str">
        <f>INDEX('General Inputs'!$E$270:$E$518,MATCH(Gas_Data!F473,'General Inputs'!$F$270:$F$518,0))</f>
        <v>Netherlands</v>
      </c>
      <c r="F473" s="130" t="s">
        <v>571</v>
      </c>
      <c r="G473" s="107" t="s">
        <v>652</v>
      </c>
      <c r="H473" s="107"/>
      <c r="I473" s="21">
        <v>33638</v>
      </c>
    </row>
    <row r="474" spans="5:9" x14ac:dyDescent="0.3">
      <c r="E474" s="109" t="str">
        <f>INDEX('General Inputs'!$E$270:$E$518,MATCH(Gas_Data!F474,'General Inputs'!$F$270:$F$518,0))</f>
        <v>Norway</v>
      </c>
      <c r="F474" s="130" t="s">
        <v>90</v>
      </c>
      <c r="G474" s="107" t="s">
        <v>652</v>
      </c>
      <c r="H474" s="107"/>
      <c r="I474" s="21">
        <v>119050</v>
      </c>
    </row>
    <row r="475" spans="5:9" x14ac:dyDescent="0.3">
      <c r="E475" s="109" t="str">
        <f>INDEX('General Inputs'!$E$270:$E$518,MATCH(Gas_Data!F475,'General Inputs'!$F$270:$F$518,0))</f>
        <v>Oman</v>
      </c>
      <c r="F475" s="130" t="s">
        <v>174</v>
      </c>
      <c r="G475" s="107" t="s">
        <v>652</v>
      </c>
      <c r="H475" s="107"/>
      <c r="I475" s="21">
        <v>35864</v>
      </c>
    </row>
    <row r="476" spans="5:9" x14ac:dyDescent="0.3">
      <c r="E476" s="109" t="str">
        <f>INDEX('General Inputs'!$E$270:$E$518,MATCH(Gas_Data!F476,'General Inputs'!$F$270:$F$518,0))</f>
        <v>Peru</v>
      </c>
      <c r="F476" s="130" t="s">
        <v>175</v>
      </c>
      <c r="G476" s="107" t="s">
        <v>652</v>
      </c>
      <c r="H476" s="107"/>
      <c r="I476" s="21">
        <v>12507</v>
      </c>
    </row>
    <row r="477" spans="5:9" x14ac:dyDescent="0.3">
      <c r="E477" s="109" t="str">
        <f>INDEX('General Inputs'!$E$270:$E$518,MATCH(Gas_Data!F477,'General Inputs'!$F$270:$F$518,0))</f>
        <v>Pakistan</v>
      </c>
      <c r="F477" s="130" t="s">
        <v>580</v>
      </c>
      <c r="G477" s="107" t="s">
        <v>652</v>
      </c>
      <c r="H477" s="107"/>
      <c r="I477" s="21">
        <v>37725</v>
      </c>
    </row>
    <row r="478" spans="5:9" x14ac:dyDescent="0.3">
      <c r="E478" s="109" t="str">
        <f>INDEX('General Inputs'!$E$270:$E$518,MATCH(Gas_Data!F478,'General Inputs'!$F$270:$F$518,0))</f>
        <v>Poland</v>
      </c>
      <c r="F478" s="130" t="s">
        <v>588</v>
      </c>
      <c r="G478" s="107" t="s">
        <v>652</v>
      </c>
      <c r="H478" s="107"/>
      <c r="I478" s="21">
        <v>5669</v>
      </c>
    </row>
    <row r="479" spans="5:9" x14ac:dyDescent="0.3">
      <c r="E479" s="109" t="str">
        <f>INDEX('General Inputs'!$E$270:$E$518,MATCH(Gas_Data!F479,'General Inputs'!$F$270:$F$518,0))</f>
        <v>Qatar</v>
      </c>
      <c r="F479" s="130" t="s">
        <v>176</v>
      </c>
      <c r="G479" s="107" t="s">
        <v>652</v>
      </c>
      <c r="H479" s="107"/>
      <c r="I479" s="21">
        <v>183594</v>
      </c>
    </row>
    <row r="480" spans="5:9" x14ac:dyDescent="0.3">
      <c r="E480" s="109" t="str">
        <f>INDEX('General Inputs'!$E$270:$E$518,MATCH(Gas_Data!F480,'General Inputs'!$F$270:$F$518,0))</f>
        <v>Romania</v>
      </c>
      <c r="F480" s="130" t="s">
        <v>177</v>
      </c>
      <c r="G480" s="107" t="s">
        <v>652</v>
      </c>
      <c r="H480" s="107"/>
      <c r="I480" s="21">
        <v>9990</v>
      </c>
    </row>
    <row r="481" spans="1:9" x14ac:dyDescent="0.3">
      <c r="E481" s="109" t="str">
        <f>INDEX('General Inputs'!$E$270:$E$518,MATCH(Gas_Data!F481,'General Inputs'!$F$270:$F$518,0))</f>
        <v>Russian Federation</v>
      </c>
      <c r="F481" s="130" t="s">
        <v>178</v>
      </c>
      <c r="G481" s="107" t="s">
        <v>652</v>
      </c>
      <c r="H481" s="107"/>
      <c r="I481" s="21">
        <v>703776</v>
      </c>
    </row>
    <row r="482" spans="1:9" x14ac:dyDescent="0.3">
      <c r="E482" s="109" t="str">
        <f>INDEX('General Inputs'!$E$270:$E$518,MATCH(Gas_Data!F482,'General Inputs'!$F$270:$F$518,0))</f>
        <v>Saudi Arabia</v>
      </c>
      <c r="F482" s="130" t="s">
        <v>179</v>
      </c>
      <c r="G482" s="107" t="s">
        <v>652</v>
      </c>
      <c r="H482" s="107"/>
      <c r="I482" s="21">
        <v>117000</v>
      </c>
    </row>
    <row r="483" spans="1:9" x14ac:dyDescent="0.3">
      <c r="E483" s="109" t="str">
        <f>INDEX('General Inputs'!$E$270:$E$518,MATCH(Gas_Data!F483,'General Inputs'!$F$270:$F$518,0))</f>
        <v>Thailand</v>
      </c>
      <c r="F483" s="130" t="s">
        <v>184</v>
      </c>
      <c r="G483" s="107" t="s">
        <v>652</v>
      </c>
      <c r="H483" s="107"/>
      <c r="I483" s="21">
        <v>38027</v>
      </c>
    </row>
    <row r="484" spans="1:9" x14ac:dyDescent="0.3">
      <c r="E484" s="109" t="str">
        <f>INDEX('General Inputs'!$E$270:$E$518,MATCH(Gas_Data!F484,'General Inputs'!$F$270:$F$518,0))</f>
        <v>Turkmenistan</v>
      </c>
      <c r="F484" s="130" t="s">
        <v>185</v>
      </c>
      <c r="G484" s="107" t="s">
        <v>652</v>
      </c>
      <c r="H484" s="107"/>
      <c r="I484" s="21">
        <v>86662</v>
      </c>
    </row>
    <row r="485" spans="1:9" x14ac:dyDescent="0.3">
      <c r="E485" s="109" t="str">
        <f>INDEX('General Inputs'!$E$270:$E$518,MATCH(Gas_Data!F485,'General Inputs'!$F$270:$F$518,0))</f>
        <v>Tonga</v>
      </c>
      <c r="F485" s="130" t="s">
        <v>187</v>
      </c>
      <c r="G485" s="107" t="s">
        <v>652</v>
      </c>
      <c r="H485" s="107"/>
      <c r="I485" s="21">
        <v>35627</v>
      </c>
    </row>
    <row r="486" spans="1:9" x14ac:dyDescent="0.3">
      <c r="E486" s="109" t="str">
        <f>INDEX('General Inputs'!$E$270:$E$518,MATCH(Gas_Data!F486,'General Inputs'!$F$270:$F$518,0))</f>
        <v>Ukraine</v>
      </c>
      <c r="F486" s="130" t="s">
        <v>632</v>
      </c>
      <c r="G486" s="107" t="s">
        <v>652</v>
      </c>
      <c r="H486" s="107"/>
      <c r="I486" s="21">
        <v>20261</v>
      </c>
    </row>
    <row r="487" spans="1:9" x14ac:dyDescent="0.3">
      <c r="E487" s="109" t="str">
        <f>INDEX('General Inputs'!$E$270:$E$518,MATCH(Gas_Data!F487,'General Inputs'!$F$270:$F$518,0))</f>
        <v>United States</v>
      </c>
      <c r="F487" s="130" t="s">
        <v>188</v>
      </c>
      <c r="G487" s="107" t="s">
        <v>652</v>
      </c>
      <c r="H487" s="107"/>
      <c r="I487" s="21">
        <v>955099</v>
      </c>
    </row>
    <row r="488" spans="1:9" x14ac:dyDescent="0.3">
      <c r="E488" s="109" t="str">
        <f>INDEX('General Inputs'!$E$270:$E$518,MATCH(Gas_Data!F488,'General Inputs'!$F$270:$F$518,0))</f>
        <v>Uzbekistan</v>
      </c>
      <c r="F488" s="130" t="s">
        <v>189</v>
      </c>
      <c r="G488" s="107" t="s">
        <v>652</v>
      </c>
      <c r="H488" s="107"/>
      <c r="I488" s="21">
        <v>54446</v>
      </c>
    </row>
    <row r="489" spans="1:9" x14ac:dyDescent="0.3">
      <c r="E489" s="109" t="str">
        <f>INDEX('General Inputs'!$E$270:$E$518,MATCH(Gas_Data!F489,'General Inputs'!$F$270:$F$518,0))</f>
        <v>Venezuela</v>
      </c>
      <c r="F489" s="21" t="s">
        <v>190</v>
      </c>
      <c r="G489" s="107" t="s">
        <v>652</v>
      </c>
      <c r="I489" s="21">
        <v>20559</v>
      </c>
    </row>
    <row r="490" spans="1:9" s="31" customFormat="1" ht="12.9" customHeight="1" x14ac:dyDescent="0.3">
      <c r="A490" s="30"/>
      <c r="B490" s="87"/>
      <c r="C490" s="96"/>
      <c r="E490" s="109" t="str">
        <f>INDEX('General Inputs'!$E$270:$E$518,MATCH(Gas_Data!F490,'General Inputs'!$F$270:$F$518,0))</f>
        <v>Vietnam</v>
      </c>
      <c r="F490" s="156" t="s">
        <v>191</v>
      </c>
      <c r="G490" s="107" t="s">
        <v>652</v>
      </c>
      <c r="H490" s="144"/>
      <c r="I490" s="31">
        <v>9012</v>
      </c>
    </row>
    <row r="491" spans="1:9" s="31" customFormat="1" ht="12.9" customHeight="1" x14ac:dyDescent="0.3">
      <c r="A491" s="30"/>
      <c r="B491" s="87"/>
      <c r="C491" s="96"/>
    </row>
    <row r="492" spans="1:9" x14ac:dyDescent="0.3">
      <c r="E492" s="109" t="str">
        <f>INDEX('General Inputs'!$E$270:$E$518,MATCH(Gas_Data!F492,'General Inputs'!$F$270:$F$518,0))</f>
        <v>United Arab Emirates</v>
      </c>
      <c r="F492" s="130" t="s">
        <v>145</v>
      </c>
      <c r="G492" s="107" t="s">
        <v>651</v>
      </c>
      <c r="H492" s="110">
        <v>3</v>
      </c>
      <c r="I492" s="21">
        <f>I438/1000</f>
        <v>55.097000000000001</v>
      </c>
    </row>
    <row r="493" spans="1:9" x14ac:dyDescent="0.3">
      <c r="E493" s="109" t="str">
        <f>INDEX('General Inputs'!$E$270:$E$518,MATCH(Gas_Data!F493,'General Inputs'!$F$270:$F$518,0))</f>
        <v>Angola</v>
      </c>
      <c r="F493" s="130" t="s">
        <v>146</v>
      </c>
      <c r="G493" s="107" t="s">
        <v>651</v>
      </c>
      <c r="H493" s="110">
        <v>3</v>
      </c>
      <c r="I493" s="21">
        <f t="shared" ref="I493:I544" si="13">I439/1000</f>
        <v>10.545999999999999</v>
      </c>
    </row>
    <row r="494" spans="1:9" x14ac:dyDescent="0.3">
      <c r="E494" s="109" t="str">
        <f>INDEX('General Inputs'!$E$270:$E$518,MATCH(Gas_Data!F494,'General Inputs'!$F$270:$F$518,0))</f>
        <v>Argentina</v>
      </c>
      <c r="F494" s="130" t="s">
        <v>147</v>
      </c>
      <c r="G494" s="107" t="s">
        <v>651</v>
      </c>
      <c r="H494" s="110">
        <v>3</v>
      </c>
      <c r="I494" s="21">
        <f t="shared" si="13"/>
        <v>42.889000000000003</v>
      </c>
    </row>
    <row r="495" spans="1:9" x14ac:dyDescent="0.3">
      <c r="E495" s="109" t="str">
        <f>INDEX('General Inputs'!$E$270:$E$518,MATCH(Gas_Data!F495,'General Inputs'!$F$270:$F$518,0))</f>
        <v>Australia</v>
      </c>
      <c r="F495" s="130" t="s">
        <v>148</v>
      </c>
      <c r="G495" s="107" t="s">
        <v>651</v>
      </c>
      <c r="H495" s="110">
        <v>3</v>
      </c>
      <c r="I495" s="21">
        <f t="shared" si="13"/>
        <v>151.92400000000001</v>
      </c>
    </row>
    <row r="496" spans="1:9" x14ac:dyDescent="0.3">
      <c r="E496" s="109" t="str">
        <f>INDEX('General Inputs'!$E$270:$E$518,MATCH(Gas_Data!F496,'General Inputs'!$F$270:$F$518,0))</f>
        <v>Azerbaijan</v>
      </c>
      <c r="F496" s="130" t="s">
        <v>149</v>
      </c>
      <c r="G496" s="107" t="s">
        <v>651</v>
      </c>
      <c r="H496" s="110">
        <v>3</v>
      </c>
      <c r="I496" s="21">
        <f t="shared" si="13"/>
        <v>20.811</v>
      </c>
    </row>
    <row r="497" spans="5:9" x14ac:dyDescent="0.3">
      <c r="E497" s="109" t="str">
        <f>INDEX('General Inputs'!$E$270:$E$518,MATCH(Gas_Data!F497,'General Inputs'!$F$270:$F$518,0))</f>
        <v>Bangladesh</v>
      </c>
      <c r="F497" s="130" t="s">
        <v>456</v>
      </c>
      <c r="G497" s="107" t="s">
        <v>651</v>
      </c>
      <c r="H497" s="110">
        <v>3</v>
      </c>
      <c r="I497" s="21">
        <f t="shared" si="13"/>
        <v>28.128</v>
      </c>
    </row>
    <row r="498" spans="5:9" x14ac:dyDescent="0.3">
      <c r="E498" s="109" t="str">
        <f>INDEX('General Inputs'!$E$270:$E$518,MATCH(Gas_Data!F498,'General Inputs'!$F$270:$F$518,0))</f>
        <v>Brunei</v>
      </c>
      <c r="F498" s="130" t="s">
        <v>150</v>
      </c>
      <c r="G498" s="107" t="s">
        <v>651</v>
      </c>
      <c r="H498" s="110">
        <v>3</v>
      </c>
      <c r="I498" s="21">
        <f t="shared" si="13"/>
        <v>11.775</v>
      </c>
    </row>
    <row r="499" spans="5:9" x14ac:dyDescent="0.3">
      <c r="E499" s="109" t="str">
        <f>INDEX('General Inputs'!$E$270:$E$518,MATCH(Gas_Data!F499,'General Inputs'!$F$270:$F$518,0))</f>
        <v>Bolivia</v>
      </c>
      <c r="F499" s="130" t="s">
        <v>464</v>
      </c>
      <c r="G499" s="107" t="s">
        <v>651</v>
      </c>
      <c r="H499" s="110">
        <v>3</v>
      </c>
      <c r="I499" s="21">
        <f t="shared" si="13"/>
        <v>17.058</v>
      </c>
    </row>
    <row r="500" spans="5:9" x14ac:dyDescent="0.3">
      <c r="E500" s="109" t="str">
        <f>INDEX('General Inputs'!$E$270:$E$518,MATCH(Gas_Data!F500,'General Inputs'!$F$270:$F$518,0))</f>
        <v>Brazil</v>
      </c>
      <c r="F500" s="130" t="s">
        <v>151</v>
      </c>
      <c r="G500" s="107" t="s">
        <v>651</v>
      </c>
      <c r="H500" s="110">
        <v>3</v>
      </c>
      <c r="I500" s="21">
        <f t="shared" si="13"/>
        <v>23.754000000000001</v>
      </c>
    </row>
    <row r="501" spans="5:9" x14ac:dyDescent="0.3">
      <c r="E501" s="109" t="str">
        <f>INDEX('General Inputs'!$E$270:$E$518,MATCH(Gas_Data!F501,'General Inputs'!$F$270:$F$518,0))</f>
        <v>Canada</v>
      </c>
      <c r="F501" s="130" t="s">
        <v>152</v>
      </c>
      <c r="G501" s="107" t="s">
        <v>651</v>
      </c>
      <c r="H501" s="110">
        <v>3</v>
      </c>
      <c r="I501" s="21">
        <f t="shared" si="13"/>
        <v>190.464</v>
      </c>
    </row>
    <row r="502" spans="5:9" x14ac:dyDescent="0.3">
      <c r="E502" s="109" t="str">
        <f>INDEX('General Inputs'!$E$270:$E$518,MATCH(Gas_Data!F502,'General Inputs'!$F$270:$F$518,0))</f>
        <v>Congo Brazzaville</v>
      </c>
      <c r="F502" s="130" t="s">
        <v>153</v>
      </c>
      <c r="G502" s="107" t="s">
        <v>651</v>
      </c>
      <c r="H502" s="110">
        <v>3</v>
      </c>
      <c r="I502" s="21">
        <f t="shared" si="13"/>
        <v>0.57999999999999996</v>
      </c>
    </row>
    <row r="503" spans="5:9" x14ac:dyDescent="0.3">
      <c r="E503" s="109" t="str">
        <f>INDEX('General Inputs'!$E$270:$E$518,MATCH(Gas_Data!F503,'General Inputs'!$F$270:$F$518,0))</f>
        <v>Chile</v>
      </c>
      <c r="F503" s="130" t="s">
        <v>478</v>
      </c>
      <c r="G503" s="107" t="s">
        <v>651</v>
      </c>
      <c r="H503" s="110">
        <v>3</v>
      </c>
      <c r="I503" s="21">
        <f t="shared" si="13"/>
        <v>1.75</v>
      </c>
    </row>
    <row r="504" spans="5:9" x14ac:dyDescent="0.3">
      <c r="E504" s="109" t="str">
        <f>INDEX('General Inputs'!$E$270:$E$518,MATCH(Gas_Data!F504,'General Inputs'!$F$270:$F$518,0))</f>
        <v>Cameroon</v>
      </c>
      <c r="F504" s="130" t="s">
        <v>475</v>
      </c>
      <c r="G504" s="107" t="s">
        <v>651</v>
      </c>
      <c r="H504" s="110">
        <v>3</v>
      </c>
      <c r="I504" s="21">
        <f t="shared" si="13"/>
        <v>1.6</v>
      </c>
    </row>
    <row r="505" spans="5:9" x14ac:dyDescent="0.3">
      <c r="E505" s="109" t="str">
        <f>INDEX('General Inputs'!$E$270:$E$518,MATCH(Gas_Data!F505,'General Inputs'!$F$270:$F$518,0))</f>
        <v>China</v>
      </c>
      <c r="F505" s="130" t="s">
        <v>154</v>
      </c>
      <c r="G505" s="107" t="s">
        <v>651</v>
      </c>
      <c r="H505" s="110">
        <v>3</v>
      </c>
      <c r="I505" s="21">
        <f t="shared" si="13"/>
        <v>170.251</v>
      </c>
    </row>
    <row r="506" spans="5:9" x14ac:dyDescent="0.3">
      <c r="E506" s="109" t="str">
        <f>INDEX('General Inputs'!$E$270:$E$518,MATCH(Gas_Data!F506,'General Inputs'!$F$270:$F$518,0))</f>
        <v>Colombia</v>
      </c>
      <c r="F506" s="130" t="s">
        <v>155</v>
      </c>
      <c r="G506" s="107" t="s">
        <v>651</v>
      </c>
      <c r="H506" s="110">
        <v>3</v>
      </c>
      <c r="I506" s="21">
        <f t="shared" si="13"/>
        <v>9.7949999999999999</v>
      </c>
    </row>
    <row r="507" spans="5:9" x14ac:dyDescent="0.3">
      <c r="E507" s="109" t="str">
        <f>INDEX('General Inputs'!$E$270:$E$518,MATCH(Gas_Data!F507,'General Inputs'!$F$270:$F$518,0))</f>
        <v>Germany</v>
      </c>
      <c r="F507" s="130" t="s">
        <v>509</v>
      </c>
      <c r="G507" s="107" t="s">
        <v>651</v>
      </c>
      <c r="H507" s="110">
        <v>3</v>
      </c>
      <c r="I507" s="21">
        <f t="shared" si="13"/>
        <v>5.7409999999999997</v>
      </c>
    </row>
    <row r="508" spans="5:9" x14ac:dyDescent="0.3">
      <c r="E508" s="109" t="str">
        <f>INDEX('General Inputs'!$E$270:$E$518,MATCH(Gas_Data!F508,'General Inputs'!$F$270:$F$518,0))</f>
        <v>Denmark</v>
      </c>
      <c r="F508" s="130" t="s">
        <v>156</v>
      </c>
      <c r="G508" s="107" t="s">
        <v>651</v>
      </c>
      <c r="H508" s="110">
        <v>3</v>
      </c>
      <c r="I508" s="21">
        <f t="shared" si="13"/>
        <v>3.133</v>
      </c>
    </row>
    <row r="509" spans="5:9" x14ac:dyDescent="0.3">
      <c r="E509" s="109" t="str">
        <f>INDEX('General Inputs'!$E$270:$E$518,MATCH(Gas_Data!F509,'General Inputs'!$F$270:$F$518,0))</f>
        <v>Algeria</v>
      </c>
      <c r="F509" s="130" t="s">
        <v>157</v>
      </c>
      <c r="G509" s="107" t="s">
        <v>651</v>
      </c>
      <c r="H509" s="110">
        <v>3</v>
      </c>
      <c r="I509" s="21">
        <f t="shared" si="13"/>
        <v>89.582999999999998</v>
      </c>
    </row>
    <row r="510" spans="5:9" x14ac:dyDescent="0.3">
      <c r="E510" s="109" t="str">
        <f>INDEX('General Inputs'!$E$270:$E$518,MATCH(Gas_Data!F510,'General Inputs'!$F$270:$F$518,0))</f>
        <v>Ecuador</v>
      </c>
      <c r="F510" s="130" t="s">
        <v>158</v>
      </c>
      <c r="G510" s="107" t="s">
        <v>651</v>
      </c>
      <c r="H510" s="110">
        <v>3</v>
      </c>
      <c r="I510" s="21">
        <f t="shared" si="13"/>
        <v>0.313</v>
      </c>
    </row>
    <row r="511" spans="5:9" x14ac:dyDescent="0.3">
      <c r="E511" s="109" t="str">
        <f>INDEX('General Inputs'!$E$270:$E$518,MATCH(Gas_Data!F511,'General Inputs'!$F$270:$F$518,0))</f>
        <v>Egypt</v>
      </c>
      <c r="F511" s="130" t="s">
        <v>159</v>
      </c>
      <c r="G511" s="107" t="s">
        <v>651</v>
      </c>
      <c r="H511" s="110">
        <v>3</v>
      </c>
      <c r="I511" s="21">
        <f t="shared" si="13"/>
        <v>68.866</v>
      </c>
    </row>
    <row r="512" spans="5:9" x14ac:dyDescent="0.3">
      <c r="E512" s="109" t="str">
        <f>INDEX('General Inputs'!$E$270:$E$518,MATCH(Gas_Data!F512,'General Inputs'!$F$270:$F$518,0))</f>
        <v>Gabon</v>
      </c>
      <c r="F512" s="130" t="s">
        <v>160</v>
      </c>
      <c r="G512" s="107" t="s">
        <v>651</v>
      </c>
      <c r="H512" s="110">
        <v>3</v>
      </c>
      <c r="I512" s="21">
        <f t="shared" si="13"/>
        <v>0.46400000000000002</v>
      </c>
    </row>
    <row r="513" spans="5:9" x14ac:dyDescent="0.3">
      <c r="E513" s="109" t="str">
        <f>INDEX('General Inputs'!$E$270:$E$518,MATCH(Gas_Data!F513,'General Inputs'!$F$270:$F$518,0))</f>
        <v>United Kingdom</v>
      </c>
      <c r="F513" s="130" t="s">
        <v>161</v>
      </c>
      <c r="G513" s="107" t="s">
        <v>651</v>
      </c>
      <c r="H513" s="110">
        <v>3</v>
      </c>
      <c r="I513" s="21">
        <f t="shared" si="13"/>
        <v>39.743000000000002</v>
      </c>
    </row>
    <row r="514" spans="5:9" x14ac:dyDescent="0.3">
      <c r="E514" s="109" t="str">
        <f>INDEX('General Inputs'!$E$270:$E$518,MATCH(Gas_Data!F514,'General Inputs'!$F$270:$F$518,0))</f>
        <v>Equatorial Guinea</v>
      </c>
      <c r="F514" s="130" t="s">
        <v>162</v>
      </c>
      <c r="G514" s="107" t="s">
        <v>651</v>
      </c>
      <c r="H514" s="110">
        <v>3</v>
      </c>
      <c r="I514" s="21">
        <f t="shared" si="13"/>
        <v>6.2350000000000003</v>
      </c>
    </row>
    <row r="515" spans="5:9" x14ac:dyDescent="0.3">
      <c r="E515" s="109" t="str">
        <f>INDEX('General Inputs'!$E$270:$E$518,MATCH(Gas_Data!F515,'General Inputs'!$F$270:$F$518,0))</f>
        <v>Indonesia</v>
      </c>
      <c r="F515" s="130" t="s">
        <v>163</v>
      </c>
      <c r="G515" s="107" t="s">
        <v>651</v>
      </c>
      <c r="H515" s="110">
        <v>3</v>
      </c>
      <c r="I515" s="21">
        <f t="shared" si="13"/>
        <v>65.823999999999998</v>
      </c>
    </row>
    <row r="516" spans="5:9" x14ac:dyDescent="0.3">
      <c r="E516" s="109" t="str">
        <f>INDEX('General Inputs'!$E$270:$E$518,MATCH(Gas_Data!F516,'General Inputs'!$F$270:$F$518,0))</f>
        <v>India</v>
      </c>
      <c r="F516" s="130" t="s">
        <v>164</v>
      </c>
      <c r="G516" s="107" t="s">
        <v>651</v>
      </c>
      <c r="H516" s="110">
        <v>3</v>
      </c>
      <c r="I516" s="21">
        <f t="shared" si="13"/>
        <v>32.290999999999997</v>
      </c>
    </row>
    <row r="517" spans="5:9" x14ac:dyDescent="0.3">
      <c r="E517" s="109" t="str">
        <f>INDEX('General Inputs'!$E$270:$E$518,MATCH(Gas_Data!F517,'General Inputs'!$F$270:$F$518,0))</f>
        <v>Iraq</v>
      </c>
      <c r="F517" s="130" t="s">
        <v>165</v>
      </c>
      <c r="G517" s="107" t="s">
        <v>651</v>
      </c>
      <c r="H517" s="110">
        <v>3</v>
      </c>
      <c r="I517" s="21">
        <f t="shared" si="13"/>
        <v>11.544</v>
      </c>
    </row>
    <row r="518" spans="5:9" x14ac:dyDescent="0.3">
      <c r="E518" s="109" t="str">
        <f>INDEX('General Inputs'!$E$270:$E$518,MATCH(Gas_Data!F518,'General Inputs'!$F$270:$F$518,0))</f>
        <v>Iran</v>
      </c>
      <c r="F518" s="130" t="s">
        <v>166</v>
      </c>
      <c r="G518" s="107" t="s">
        <v>651</v>
      </c>
      <c r="H518" s="110">
        <v>3</v>
      </c>
      <c r="I518" s="21">
        <f t="shared" si="13"/>
        <v>253.773</v>
      </c>
    </row>
    <row r="519" spans="5:9" x14ac:dyDescent="0.3">
      <c r="E519" s="109" t="str">
        <f>INDEX('General Inputs'!$E$270:$E$518,MATCH(Gas_Data!F519,'General Inputs'!$F$270:$F$518,0))</f>
        <v>Italy</v>
      </c>
      <c r="F519" s="130" t="s">
        <v>167</v>
      </c>
      <c r="G519" s="107" t="s">
        <v>651</v>
      </c>
      <c r="H519" s="110">
        <v>3</v>
      </c>
      <c r="I519" s="21">
        <f t="shared" si="13"/>
        <v>4.851</v>
      </c>
    </row>
    <row r="520" spans="5:9" x14ac:dyDescent="0.3">
      <c r="E520" s="109" t="str">
        <f>INDEX('General Inputs'!$E$270:$E$518,MATCH(Gas_Data!F520,'General Inputs'!$F$270:$F$518,0))</f>
        <v>Kuwait</v>
      </c>
      <c r="F520" s="130" t="s">
        <v>168</v>
      </c>
      <c r="G520" s="107" t="s">
        <v>651</v>
      </c>
      <c r="H520" s="110">
        <v>3</v>
      </c>
      <c r="I520" s="21">
        <f t="shared" si="13"/>
        <v>13.952</v>
      </c>
    </row>
    <row r="521" spans="5:9" x14ac:dyDescent="0.3">
      <c r="E521" s="109" t="str">
        <f>INDEX('General Inputs'!$E$270:$E$518,MATCH(Gas_Data!F521,'General Inputs'!$F$270:$F$518,0))</f>
        <v>Kazakhstan</v>
      </c>
      <c r="F521" s="130" t="s">
        <v>169</v>
      </c>
      <c r="G521" s="107" t="s">
        <v>651</v>
      </c>
      <c r="H521" s="110">
        <v>3</v>
      </c>
      <c r="I521" s="21">
        <f t="shared" si="13"/>
        <v>26.076000000000001</v>
      </c>
    </row>
    <row r="522" spans="5:9" x14ac:dyDescent="0.3">
      <c r="E522" s="109" t="str">
        <f>INDEX('General Inputs'!$E$270:$E$518,MATCH(Gas_Data!F522,'General Inputs'!$F$270:$F$518,0))</f>
        <v>Libya</v>
      </c>
      <c r="F522" s="130" t="s">
        <v>170</v>
      </c>
      <c r="G522" s="107" t="s">
        <v>651</v>
      </c>
      <c r="H522" s="110">
        <v>3</v>
      </c>
      <c r="I522" s="21">
        <f t="shared" si="13"/>
        <v>14.19</v>
      </c>
    </row>
    <row r="523" spans="5:9" x14ac:dyDescent="0.3">
      <c r="E523" s="109" t="str">
        <f>INDEX('General Inputs'!$E$270:$E$518,MATCH(Gas_Data!F523,'General Inputs'!$F$270:$F$518,0))</f>
        <v>Myanmar</v>
      </c>
      <c r="F523" s="130" t="s">
        <v>567</v>
      </c>
      <c r="G523" s="107" t="s">
        <v>651</v>
      </c>
      <c r="H523" s="110">
        <v>3</v>
      </c>
      <c r="I523" s="21">
        <f t="shared" si="13"/>
        <v>16.228999999999999</v>
      </c>
    </row>
    <row r="524" spans="5:9" x14ac:dyDescent="0.3">
      <c r="E524" s="109" t="str">
        <f>INDEX('General Inputs'!$E$270:$E$518,MATCH(Gas_Data!F524,'General Inputs'!$F$270:$F$518,0))</f>
        <v>Mexico</v>
      </c>
      <c r="F524" s="130" t="s">
        <v>171</v>
      </c>
      <c r="G524" s="107" t="s">
        <v>651</v>
      </c>
      <c r="H524" s="110">
        <v>3</v>
      </c>
      <c r="I524" s="21">
        <f t="shared" si="13"/>
        <v>30.766999999999999</v>
      </c>
    </row>
    <row r="525" spans="5:9" x14ac:dyDescent="0.3">
      <c r="E525" s="109" t="str">
        <f>INDEX('General Inputs'!$E$270:$E$518,MATCH(Gas_Data!F525,'General Inputs'!$F$270:$F$518,0))</f>
        <v>Malaysia</v>
      </c>
      <c r="F525" s="130" t="s">
        <v>172</v>
      </c>
      <c r="G525" s="107" t="s">
        <v>651</v>
      </c>
      <c r="H525" s="110">
        <v>3</v>
      </c>
      <c r="I525" s="21">
        <f t="shared" si="13"/>
        <v>68.009</v>
      </c>
    </row>
    <row r="526" spans="5:9" x14ac:dyDescent="0.3">
      <c r="E526" s="109" t="str">
        <f>INDEX('General Inputs'!$E$270:$E$518,MATCH(Gas_Data!F526,'General Inputs'!$F$270:$F$518,0))</f>
        <v>Nigeria</v>
      </c>
      <c r="F526" s="130" t="s">
        <v>173</v>
      </c>
      <c r="G526" s="107" t="s">
        <v>651</v>
      </c>
      <c r="H526" s="110">
        <v>3</v>
      </c>
      <c r="I526" s="21">
        <f t="shared" si="13"/>
        <v>47.828000000000003</v>
      </c>
    </row>
    <row r="527" spans="5:9" x14ac:dyDescent="0.3">
      <c r="E527" s="109" t="str">
        <f>INDEX('General Inputs'!$E$270:$E$518,MATCH(Gas_Data!F527,'General Inputs'!$F$270:$F$518,0))</f>
        <v>Netherlands</v>
      </c>
      <c r="F527" s="130" t="s">
        <v>571</v>
      </c>
      <c r="G527" s="107" t="s">
        <v>651</v>
      </c>
      <c r="H527" s="110">
        <v>3</v>
      </c>
      <c r="I527" s="21">
        <f t="shared" si="13"/>
        <v>33.637999999999998</v>
      </c>
    </row>
    <row r="528" spans="5:9" x14ac:dyDescent="0.3">
      <c r="E528" s="109" t="str">
        <f>INDEX('General Inputs'!$E$270:$E$518,MATCH(Gas_Data!F528,'General Inputs'!$F$270:$F$518,0))</f>
        <v>Norway</v>
      </c>
      <c r="F528" s="130" t="s">
        <v>90</v>
      </c>
      <c r="G528" s="107" t="s">
        <v>651</v>
      </c>
      <c r="H528" s="110">
        <v>3</v>
      </c>
      <c r="I528" s="21">
        <f t="shared" si="13"/>
        <v>119.05</v>
      </c>
    </row>
    <row r="529" spans="5:9" x14ac:dyDescent="0.3">
      <c r="E529" s="109" t="str">
        <f>INDEX('General Inputs'!$E$270:$E$518,MATCH(Gas_Data!F529,'General Inputs'!$F$270:$F$518,0))</f>
        <v>Oman</v>
      </c>
      <c r="F529" s="130" t="s">
        <v>174</v>
      </c>
      <c r="G529" s="107" t="s">
        <v>651</v>
      </c>
      <c r="H529" s="110">
        <v>3</v>
      </c>
      <c r="I529" s="21">
        <f t="shared" si="13"/>
        <v>35.863999999999997</v>
      </c>
    </row>
    <row r="530" spans="5:9" x14ac:dyDescent="0.3">
      <c r="E530" s="109" t="str">
        <f>INDEX('General Inputs'!$E$270:$E$518,MATCH(Gas_Data!F530,'General Inputs'!$F$270:$F$518,0))</f>
        <v>Peru</v>
      </c>
      <c r="F530" s="130" t="s">
        <v>175</v>
      </c>
      <c r="G530" s="107" t="s">
        <v>651</v>
      </c>
      <c r="H530" s="110">
        <v>3</v>
      </c>
      <c r="I530" s="21">
        <f t="shared" si="13"/>
        <v>12.507</v>
      </c>
    </row>
    <row r="531" spans="5:9" x14ac:dyDescent="0.3">
      <c r="E531" s="109" t="str">
        <f>INDEX('General Inputs'!$E$270:$E$518,MATCH(Gas_Data!F531,'General Inputs'!$F$270:$F$518,0))</f>
        <v>Pakistan</v>
      </c>
      <c r="F531" s="130" t="s">
        <v>580</v>
      </c>
      <c r="G531" s="107" t="s">
        <v>651</v>
      </c>
      <c r="H531" s="110">
        <v>3</v>
      </c>
      <c r="I531" s="21">
        <f t="shared" si="13"/>
        <v>37.725000000000001</v>
      </c>
    </row>
    <row r="532" spans="5:9" x14ac:dyDescent="0.3">
      <c r="E532" s="109" t="str">
        <f>INDEX('General Inputs'!$E$270:$E$518,MATCH(Gas_Data!F532,'General Inputs'!$F$270:$F$518,0))</f>
        <v>Poland</v>
      </c>
      <c r="F532" s="130" t="s">
        <v>588</v>
      </c>
      <c r="G532" s="107" t="s">
        <v>651</v>
      </c>
      <c r="H532" s="110">
        <v>3</v>
      </c>
      <c r="I532" s="21">
        <f t="shared" si="13"/>
        <v>5.6689999999999996</v>
      </c>
    </row>
    <row r="533" spans="5:9" x14ac:dyDescent="0.3">
      <c r="E533" s="109" t="str">
        <f>INDEX('General Inputs'!$E$270:$E$518,MATCH(Gas_Data!F533,'General Inputs'!$F$270:$F$518,0))</f>
        <v>Qatar</v>
      </c>
      <c r="F533" s="130" t="s">
        <v>176</v>
      </c>
      <c r="G533" s="107" t="s">
        <v>651</v>
      </c>
      <c r="H533" s="110">
        <v>3</v>
      </c>
      <c r="I533" s="21">
        <f t="shared" si="13"/>
        <v>183.59399999999999</v>
      </c>
    </row>
    <row r="534" spans="5:9" x14ac:dyDescent="0.3">
      <c r="E534" s="109" t="str">
        <f>INDEX('General Inputs'!$E$270:$E$518,MATCH(Gas_Data!F534,'General Inputs'!$F$270:$F$518,0))</f>
        <v>Romania</v>
      </c>
      <c r="F534" s="130" t="s">
        <v>177</v>
      </c>
      <c r="G534" s="107" t="s">
        <v>651</v>
      </c>
      <c r="H534" s="110">
        <v>3</v>
      </c>
      <c r="I534" s="21">
        <f t="shared" si="13"/>
        <v>9.99</v>
      </c>
    </row>
    <row r="535" spans="5:9" x14ac:dyDescent="0.3">
      <c r="E535" s="109" t="str">
        <f>INDEX('General Inputs'!$E$270:$E$518,MATCH(Gas_Data!F535,'General Inputs'!$F$270:$F$518,0))</f>
        <v>Russian Federation</v>
      </c>
      <c r="F535" s="130" t="s">
        <v>178</v>
      </c>
      <c r="G535" s="107" t="s">
        <v>651</v>
      </c>
      <c r="H535" s="110">
        <v>3</v>
      </c>
      <c r="I535" s="21">
        <f t="shared" si="13"/>
        <v>703.77599999999995</v>
      </c>
    </row>
    <row r="536" spans="5:9" x14ac:dyDescent="0.3">
      <c r="E536" s="109" t="str">
        <f>INDEX('General Inputs'!$E$270:$E$518,MATCH(Gas_Data!F536,'General Inputs'!$F$270:$F$518,0))</f>
        <v>Saudi Arabia</v>
      </c>
      <c r="F536" s="130" t="s">
        <v>179</v>
      </c>
      <c r="G536" s="107" t="s">
        <v>651</v>
      </c>
      <c r="H536" s="110">
        <v>3</v>
      </c>
      <c r="I536" s="21">
        <f t="shared" si="13"/>
        <v>117</v>
      </c>
    </row>
    <row r="537" spans="5:9" x14ac:dyDescent="0.3">
      <c r="E537" s="109" t="str">
        <f>INDEX('General Inputs'!$E$270:$E$518,MATCH(Gas_Data!F537,'General Inputs'!$F$270:$F$518,0))</f>
        <v>Thailand</v>
      </c>
      <c r="F537" s="130" t="s">
        <v>184</v>
      </c>
      <c r="G537" s="107" t="s">
        <v>651</v>
      </c>
      <c r="H537" s="110">
        <v>3</v>
      </c>
      <c r="I537" s="21">
        <f t="shared" si="13"/>
        <v>38.027000000000001</v>
      </c>
    </row>
    <row r="538" spans="5:9" x14ac:dyDescent="0.3">
      <c r="E538" s="109" t="str">
        <f>INDEX('General Inputs'!$E$270:$E$518,MATCH(Gas_Data!F538,'General Inputs'!$F$270:$F$518,0))</f>
        <v>Turkmenistan</v>
      </c>
      <c r="F538" s="130" t="s">
        <v>185</v>
      </c>
      <c r="G538" s="107" t="s">
        <v>651</v>
      </c>
      <c r="H538" s="110">
        <v>3</v>
      </c>
      <c r="I538" s="21">
        <f t="shared" si="13"/>
        <v>86.662000000000006</v>
      </c>
    </row>
    <row r="539" spans="5:9" x14ac:dyDescent="0.3">
      <c r="E539" s="109" t="str">
        <f>INDEX('General Inputs'!$E$270:$E$518,MATCH(Gas_Data!F539,'General Inputs'!$F$270:$F$518,0))</f>
        <v>Tonga</v>
      </c>
      <c r="F539" s="130" t="s">
        <v>187</v>
      </c>
      <c r="G539" s="107" t="s">
        <v>651</v>
      </c>
      <c r="H539" s="110">
        <v>3</v>
      </c>
      <c r="I539" s="21">
        <f t="shared" si="13"/>
        <v>35.627000000000002</v>
      </c>
    </row>
    <row r="540" spans="5:9" x14ac:dyDescent="0.3">
      <c r="E540" s="109" t="str">
        <f>INDEX('General Inputs'!$E$270:$E$518,MATCH(Gas_Data!F540,'General Inputs'!$F$270:$F$518,0))</f>
        <v>Ukraine</v>
      </c>
      <c r="F540" s="130" t="s">
        <v>632</v>
      </c>
      <c r="G540" s="107" t="s">
        <v>651</v>
      </c>
      <c r="H540" s="110">
        <v>3</v>
      </c>
      <c r="I540" s="21">
        <f t="shared" si="13"/>
        <v>20.260999999999999</v>
      </c>
    </row>
    <row r="541" spans="5:9" x14ac:dyDescent="0.3">
      <c r="E541" s="109" t="str">
        <f>INDEX('General Inputs'!$E$270:$E$518,MATCH(Gas_Data!F541,'General Inputs'!$F$270:$F$518,0))</f>
        <v>United States</v>
      </c>
      <c r="F541" s="130" t="s">
        <v>188</v>
      </c>
      <c r="G541" s="107" t="s">
        <v>651</v>
      </c>
      <c r="H541" s="110">
        <v>3</v>
      </c>
      <c r="I541" s="21">
        <f t="shared" si="13"/>
        <v>955.09900000000005</v>
      </c>
    </row>
    <row r="542" spans="5:9" x14ac:dyDescent="0.3">
      <c r="E542" s="109" t="str">
        <f>INDEX('General Inputs'!$E$270:$E$518,MATCH(Gas_Data!F542,'General Inputs'!$F$270:$F$518,0))</f>
        <v>Uzbekistan</v>
      </c>
      <c r="F542" s="130" t="s">
        <v>189</v>
      </c>
      <c r="G542" s="107" t="s">
        <v>651</v>
      </c>
      <c r="H542" s="110">
        <v>3</v>
      </c>
      <c r="I542" s="21">
        <f t="shared" si="13"/>
        <v>54.445999999999998</v>
      </c>
    </row>
    <row r="543" spans="5:9" x14ac:dyDescent="0.3">
      <c r="E543" s="109" t="str">
        <f>INDEX('General Inputs'!$E$270:$E$518,MATCH(Gas_Data!F543,'General Inputs'!$F$270:$F$518,0))</f>
        <v>Venezuela</v>
      </c>
      <c r="F543" s="21" t="s">
        <v>190</v>
      </c>
      <c r="G543" s="107" t="s">
        <v>651</v>
      </c>
      <c r="H543" s="110">
        <v>3</v>
      </c>
      <c r="I543" s="21">
        <f t="shared" si="13"/>
        <v>20.559000000000001</v>
      </c>
    </row>
    <row r="544" spans="5:9" x14ac:dyDescent="0.3">
      <c r="E544" s="109" t="str">
        <f>INDEX('General Inputs'!$E$270:$E$518,MATCH(Gas_Data!F544,'General Inputs'!$F$270:$F$518,0))</f>
        <v>Vietnam</v>
      </c>
      <c r="F544" s="156" t="s">
        <v>191</v>
      </c>
      <c r="G544" s="107" t="s">
        <v>651</v>
      </c>
      <c r="H544" s="110">
        <v>3</v>
      </c>
      <c r="I544" s="21">
        <f t="shared" si="13"/>
        <v>9.0120000000000005</v>
      </c>
    </row>
  </sheetData>
  <dataValidations count="1">
    <dataValidation allowBlank="1" showInputMessage="1" showErrorMessage="1" sqref="H389" xr:uid="{70EEC85F-C5C0-4E9C-B7DB-E73953B775DE}"/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0697-0BB4-477A-9D8F-323725976E2A}">
  <sheetPr codeName="Sheet23">
    <tabColor rgb="FFFFFF99"/>
  </sheetPr>
  <dimension ref="A1:BI451"/>
  <sheetViews>
    <sheetView zoomScale="80" zoomScaleNormal="80" workbookViewId="0">
      <pane xSplit="9" ySplit="5" topLeftCell="J272" activePane="bottomRight" state="frozen"/>
      <selection pane="topRight" activeCell="J1" sqref="J1"/>
      <selection pane="bottomLeft" activeCell="A7" sqref="A7"/>
      <selection pane="bottomRight" activeCell="J286" sqref="J286"/>
    </sheetView>
  </sheetViews>
  <sheetFormatPr defaultColWidth="0" defaultRowHeight="14.4" x14ac:dyDescent="0.3"/>
  <cols>
    <col min="1" max="1" width="1.33203125" style="21" customWidth="1"/>
    <col min="2" max="2" width="1.33203125" style="105" customWidth="1"/>
    <col min="3" max="3" width="1.33203125" style="93" customWidth="1"/>
    <col min="4" max="4" width="1.33203125" style="21" customWidth="1"/>
    <col min="5" max="5" width="45.88671875" style="21" customWidth="1"/>
    <col min="6" max="6" width="14.88671875" style="21" customWidth="1"/>
    <col min="7" max="7" width="11.88671875" style="21" customWidth="1"/>
    <col min="8" max="8" width="10.44140625" style="21" customWidth="1"/>
    <col min="9" max="9" width="13" style="21" bestFit="1" customWidth="1"/>
    <col min="10" max="10" width="11.88671875" style="115" bestFit="1" customWidth="1"/>
    <col min="11" max="12" width="12.109375" style="115" bestFit="1" customWidth="1"/>
    <col min="13" max="13" width="12.33203125" style="115" bestFit="1" customWidth="1"/>
    <col min="14" max="14" width="11.88671875" style="115" bestFit="1" customWidth="1"/>
    <col min="15" max="16" width="12.109375" style="115" bestFit="1" customWidth="1"/>
    <col min="17" max="17" width="12.33203125" style="115" bestFit="1" customWidth="1"/>
    <col min="18" max="18" width="11.88671875" style="115" bestFit="1" customWidth="1"/>
    <col min="19" max="20" width="12.109375" style="115" bestFit="1" customWidth="1"/>
    <col min="21" max="21" width="12.33203125" style="115" bestFit="1" customWidth="1"/>
    <col min="22" max="22" width="11.88671875" style="115" bestFit="1" customWidth="1"/>
    <col min="23" max="24" width="12.109375" style="115" bestFit="1" customWidth="1"/>
    <col min="25" max="25" width="12.33203125" style="115" bestFit="1" customWidth="1"/>
    <col min="26" max="26" width="11.88671875" style="115" bestFit="1" customWidth="1"/>
    <col min="27" max="28" width="12.109375" style="115" bestFit="1" customWidth="1"/>
    <col min="29" max="29" width="12.33203125" style="115" bestFit="1" customWidth="1"/>
    <col min="30" max="30" width="11.88671875" style="115" bestFit="1" customWidth="1"/>
    <col min="31" max="32" width="12.109375" style="115" bestFit="1" customWidth="1"/>
    <col min="33" max="33" width="12.33203125" style="115" bestFit="1" customWidth="1"/>
    <col min="34" max="34" width="11.88671875" style="115" bestFit="1" customWidth="1"/>
    <col min="35" max="36" width="12.109375" style="115" bestFit="1" customWidth="1"/>
    <col min="37" max="37" width="12.33203125" style="115" bestFit="1" customWidth="1"/>
    <col min="38" max="38" width="11.88671875" style="115" bestFit="1" customWidth="1"/>
    <col min="39" max="40" width="12.109375" style="115" bestFit="1" customWidth="1"/>
    <col min="41" max="41" width="12.33203125" style="115" bestFit="1" customWidth="1"/>
    <col min="42" max="42" width="11.88671875" style="115" bestFit="1" customWidth="1"/>
    <col min="43" max="44" width="12.109375" style="115" bestFit="1" customWidth="1"/>
    <col min="45" max="45" width="12.33203125" style="115" bestFit="1" customWidth="1"/>
    <col min="46" max="46" width="11.88671875" style="115" bestFit="1" customWidth="1"/>
    <col min="47" max="48" width="12.109375" style="115" bestFit="1" customWidth="1"/>
    <col min="49" max="49" width="12.33203125" style="115" bestFit="1" customWidth="1"/>
    <col min="50" max="50" width="11.88671875" style="115" bestFit="1" customWidth="1"/>
    <col min="51" max="52" width="12.109375" style="115" bestFit="1" customWidth="1"/>
    <col min="53" max="53" width="12.33203125" style="115" bestFit="1" customWidth="1"/>
    <col min="54" max="54" width="11.88671875" style="115" bestFit="1" customWidth="1"/>
    <col min="55" max="56" width="12.109375" style="115" bestFit="1" customWidth="1"/>
    <col min="57" max="58" width="12.33203125" style="115" bestFit="1" customWidth="1"/>
    <col min="59" max="61" width="0" style="115" hidden="1" customWidth="1"/>
    <col min="62" max="16384" width="9.88671875" style="115" hidden="1"/>
  </cols>
  <sheetData>
    <row r="1" spans="1:58" ht="30.75" customHeight="1" x14ac:dyDescent="0.3">
      <c r="A1" s="20" t="str">
        <f ca="1" xml:space="preserve"> RIGHT(CELL("filename", $A$1), LEN(CELL("filename", $A$1)) - SEARCH("]", CELL("filename", $A$1)))</f>
        <v>Coal_Data</v>
      </c>
      <c r="P1" s="131"/>
    </row>
    <row r="2" spans="1:58" s="33" customFormat="1" ht="12.9" customHeight="1" x14ac:dyDescent="0.3">
      <c r="A2" s="25"/>
      <c r="B2" s="88"/>
      <c r="C2" s="97"/>
      <c r="E2" s="132"/>
      <c r="F2" s="132"/>
      <c r="G2" s="155"/>
      <c r="H2" s="155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</row>
    <row r="3" spans="1:58" s="116" customFormat="1" ht="12.9" customHeight="1" x14ac:dyDescent="0.3">
      <c r="A3" s="21"/>
      <c r="B3" s="105"/>
      <c r="C3" s="93"/>
      <c r="D3" s="21"/>
      <c r="E3" s="22" t="s">
        <v>72</v>
      </c>
      <c r="F3" s="22" t="s">
        <v>2</v>
      </c>
      <c r="G3" s="22" t="s">
        <v>3</v>
      </c>
      <c r="H3" s="105" t="s">
        <v>649</v>
      </c>
      <c r="I3" s="105" t="s">
        <v>650</v>
      </c>
      <c r="J3" s="116">
        <v>1</v>
      </c>
      <c r="K3" s="116">
        <v>2</v>
      </c>
      <c r="L3" s="116">
        <v>3</v>
      </c>
    </row>
    <row r="4" spans="1:58" s="117" customFormat="1" ht="12.9" customHeight="1" x14ac:dyDescent="0.3">
      <c r="A4" s="23" t="s">
        <v>77</v>
      </c>
      <c r="B4" s="16"/>
      <c r="C4" s="94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</row>
    <row r="5" spans="1:58" s="118" customFormat="1" ht="12.9" customHeight="1" x14ac:dyDescent="0.3">
      <c r="A5" s="28"/>
      <c r="B5" s="29"/>
      <c r="C5" s="95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</row>
    <row r="6" spans="1:58" s="118" customFormat="1" ht="12.9" customHeight="1" x14ac:dyDescent="0.3">
      <c r="A6" s="28"/>
      <c r="B6" s="29"/>
      <c r="C6" s="95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</row>
    <row r="7" spans="1:58" s="118" customFormat="1" ht="12.9" customHeight="1" x14ac:dyDescent="0.3">
      <c r="A7" s="28"/>
      <c r="B7" s="29"/>
      <c r="C7" s="95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</row>
    <row r="8" spans="1:58" s="118" customFormat="1" ht="12.9" customHeight="1" x14ac:dyDescent="0.3">
      <c r="A8" s="28"/>
      <c r="B8" s="29"/>
      <c r="C8" s="95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</row>
    <row r="9" spans="1:58" s="118" customFormat="1" ht="12.9" customHeight="1" x14ac:dyDescent="0.3">
      <c r="A9" s="28"/>
      <c r="B9" s="29"/>
      <c r="C9" s="95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</row>
    <row r="10" spans="1:58" s="118" customFormat="1" ht="12.9" customHeight="1" x14ac:dyDescent="0.3">
      <c r="A10" s="28"/>
      <c r="B10" s="29"/>
      <c r="C10" s="95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</row>
    <row r="11" spans="1:58" s="118" customFormat="1" ht="12.9" customHeight="1" x14ac:dyDescent="0.3">
      <c r="A11" s="28"/>
      <c r="B11" s="29"/>
      <c r="C11" s="95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</row>
    <row r="12" spans="1:58" s="118" customFormat="1" ht="12.9" customHeight="1" x14ac:dyDescent="0.3">
      <c r="A12" s="28"/>
      <c r="B12" s="29"/>
      <c r="C12" s="95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</row>
    <row r="13" spans="1:58" s="118" customFormat="1" ht="12.9" customHeight="1" x14ac:dyDescent="0.3">
      <c r="A13" s="28"/>
      <c r="B13" s="29"/>
      <c r="C13" s="95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</row>
    <row r="14" spans="1:58" s="118" customFormat="1" ht="12.9" customHeight="1" x14ac:dyDescent="0.3">
      <c r="A14" s="28"/>
      <c r="B14" s="29"/>
      <c r="C14" s="95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</row>
    <row r="15" spans="1:58" s="118" customFormat="1" ht="12.9" customHeight="1" x14ac:dyDescent="0.3">
      <c r="A15" s="28"/>
      <c r="B15" s="29"/>
      <c r="C15" s="95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</row>
    <row r="16" spans="1:58" s="118" customFormat="1" ht="12.9" customHeight="1" x14ac:dyDescent="0.3">
      <c r="A16" s="28"/>
      <c r="B16" s="29"/>
      <c r="C16" s="95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</row>
    <row r="17" spans="1:58" s="118" customFormat="1" ht="12.9" customHeight="1" x14ac:dyDescent="0.3">
      <c r="A17" s="28"/>
      <c r="B17" s="29"/>
      <c r="C17" s="95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</row>
    <row r="18" spans="1:58" s="118" customFormat="1" ht="12.9" customHeight="1" x14ac:dyDescent="0.3">
      <c r="A18" s="28"/>
      <c r="B18" s="29"/>
      <c r="C18" s="95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</row>
    <row r="19" spans="1:58" s="118" customFormat="1" ht="12.9" customHeight="1" x14ac:dyDescent="0.3">
      <c r="A19" s="28"/>
      <c r="B19" s="29"/>
      <c r="C19" s="95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</row>
    <row r="20" spans="1:58" s="118" customFormat="1" ht="12.9" customHeight="1" x14ac:dyDescent="0.3">
      <c r="A20" s="28"/>
      <c r="B20" s="29"/>
      <c r="C20" s="95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</row>
    <row r="21" spans="1:58" s="118" customFormat="1" ht="12.9" customHeight="1" x14ac:dyDescent="0.3">
      <c r="A21" s="28"/>
      <c r="B21" s="29"/>
      <c r="C21" s="95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</row>
    <row r="22" spans="1:58" s="118" customFormat="1" ht="12.9" customHeight="1" x14ac:dyDescent="0.3">
      <c r="A22" s="28"/>
      <c r="B22" s="29"/>
      <c r="C22" s="95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</row>
    <row r="23" spans="1:58" s="118" customFormat="1" ht="12.9" customHeight="1" x14ac:dyDescent="0.3">
      <c r="A23" s="28"/>
      <c r="B23" s="29"/>
      <c r="C23" s="95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</row>
    <row r="24" spans="1:58" s="118" customFormat="1" ht="12.9" customHeight="1" x14ac:dyDescent="0.3">
      <c r="A24" s="28"/>
      <c r="B24" s="29"/>
      <c r="C24" s="95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</row>
    <row r="25" spans="1:58" s="118" customFormat="1" ht="12.9" customHeight="1" x14ac:dyDescent="0.3">
      <c r="A25" s="28"/>
      <c r="B25" s="29"/>
      <c r="C25" s="95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</row>
    <row r="26" spans="1:58" s="118" customFormat="1" ht="12.9" customHeight="1" x14ac:dyDescent="0.3">
      <c r="A26" s="28"/>
      <c r="B26" s="29"/>
      <c r="C26" s="95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</row>
    <row r="27" spans="1:58" s="118" customFormat="1" ht="12.9" customHeight="1" x14ac:dyDescent="0.3">
      <c r="A27" s="28"/>
      <c r="B27" s="29"/>
      <c r="C27" s="95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</row>
    <row r="28" spans="1:58" s="118" customFormat="1" ht="12.9" customHeight="1" x14ac:dyDescent="0.3">
      <c r="A28" s="28"/>
      <c r="B28" s="29"/>
      <c r="C28" s="95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</row>
    <row r="29" spans="1:58" s="118" customFormat="1" ht="12.9" customHeight="1" x14ac:dyDescent="0.3">
      <c r="A29" s="28"/>
      <c r="B29" s="29"/>
      <c r="C29" s="95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</row>
    <row r="30" spans="1:58" s="118" customFormat="1" ht="12.9" customHeight="1" x14ac:dyDescent="0.3">
      <c r="A30" s="28"/>
      <c r="B30" s="29"/>
      <c r="C30" s="95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</row>
    <row r="31" spans="1:58" s="118" customFormat="1" ht="12.9" customHeight="1" x14ac:dyDescent="0.3">
      <c r="A31" s="28"/>
      <c r="B31" s="29"/>
      <c r="C31" s="95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</row>
    <row r="32" spans="1:58" s="118" customFormat="1" ht="12.9" customHeight="1" x14ac:dyDescent="0.3">
      <c r="A32" s="28"/>
      <c r="B32" s="29"/>
      <c r="C32" s="95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</row>
    <row r="33" spans="1:58" s="118" customFormat="1" ht="12.9" customHeight="1" x14ac:dyDescent="0.3">
      <c r="A33" s="28"/>
      <c r="B33" s="29"/>
      <c r="C33" s="95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</row>
    <row r="34" spans="1:58" s="118" customFormat="1" ht="12.9" customHeight="1" x14ac:dyDescent="0.3">
      <c r="A34" s="28"/>
      <c r="B34" s="29"/>
      <c r="C34" s="95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</row>
    <row r="35" spans="1:58" s="118" customFormat="1" ht="12.9" customHeight="1" x14ac:dyDescent="0.3">
      <c r="A35" s="28"/>
      <c r="B35" s="29"/>
      <c r="C35" s="95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</row>
    <row r="36" spans="1:58" s="118" customFormat="1" ht="12.9" customHeight="1" x14ac:dyDescent="0.3">
      <c r="A36" s="28"/>
      <c r="B36" s="29"/>
      <c r="C36" s="95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</row>
    <row r="37" spans="1:58" s="118" customFormat="1" ht="12.9" customHeight="1" x14ac:dyDescent="0.3">
      <c r="B37" s="151"/>
      <c r="C37" s="152"/>
    </row>
    <row r="38" spans="1:58" s="118" customFormat="1" ht="12.9" customHeight="1" x14ac:dyDescent="0.3">
      <c r="B38" s="151"/>
      <c r="C38" s="152"/>
      <c r="E38" s="153" t="str">
        <f xml:space="preserve"> 'General Inputs'!E$270</f>
        <v>Afghanistan</v>
      </c>
      <c r="F38" s="153" t="str">
        <f xml:space="preserve"> 'General Inputs'!F$270</f>
        <v>af</v>
      </c>
      <c r="G38" s="107" t="s">
        <v>656</v>
      </c>
      <c r="H38" s="110"/>
      <c r="J38" s="118">
        <f t="shared" ref="J38:J101" si="0">IFERROR(INDEX($I$292:$I$325,MATCH(F38,$F$292:$F$325,0)),0)</f>
        <v>0</v>
      </c>
      <c r="K38" s="118">
        <f>IFERROR(INDEX($I$393:$I$451,MATCH(F38,$F$393:$F$451,0)),0)</f>
        <v>2.1390194048807039</v>
      </c>
    </row>
    <row r="39" spans="1:58" s="118" customFormat="1" ht="12.9" customHeight="1" x14ac:dyDescent="0.3">
      <c r="B39" s="151"/>
      <c r="C39" s="152"/>
      <c r="E39" s="153" t="str">
        <f xml:space="preserve"> 'General Inputs'!E$271</f>
        <v>Andorra</v>
      </c>
      <c r="F39" s="153" t="str">
        <f xml:space="preserve"> 'General Inputs'!F$271</f>
        <v>ad</v>
      </c>
      <c r="G39" s="107" t="s">
        <v>656</v>
      </c>
      <c r="H39" s="110"/>
      <c r="J39" s="118">
        <f t="shared" si="0"/>
        <v>0</v>
      </c>
      <c r="K39" s="118">
        <f t="shared" ref="K39:K102" si="1">IFERROR(INDEX($I$393:$I$451,MATCH(F39,$F$393:$F$451,0)),0)</f>
        <v>0</v>
      </c>
    </row>
    <row r="40" spans="1:58" s="118" customFormat="1" ht="12.9" customHeight="1" x14ac:dyDescent="0.3">
      <c r="B40" s="151"/>
      <c r="C40" s="152"/>
      <c r="E40" s="153" t="str">
        <f xml:space="preserve"> 'General Inputs'!E$272</f>
        <v>United Arab Emirates</v>
      </c>
      <c r="F40" s="153" t="str">
        <f xml:space="preserve"> 'General Inputs'!F$272</f>
        <v>ae</v>
      </c>
      <c r="G40" s="107" t="s">
        <v>656</v>
      </c>
      <c r="H40" s="110"/>
      <c r="J40" s="118">
        <f t="shared" si="0"/>
        <v>0</v>
      </c>
      <c r="K40" s="118">
        <f t="shared" si="1"/>
        <v>0</v>
      </c>
    </row>
    <row r="41" spans="1:58" s="118" customFormat="1" ht="12.9" customHeight="1" x14ac:dyDescent="0.3">
      <c r="B41" s="151"/>
      <c r="C41" s="152"/>
      <c r="E41" s="153" t="str">
        <f xml:space="preserve"> 'General Inputs'!E$273</f>
        <v>Antigua and Barbuda</v>
      </c>
      <c r="F41" s="153" t="str">
        <f xml:space="preserve"> 'General Inputs'!F$273</f>
        <v>ag</v>
      </c>
      <c r="G41" s="107" t="s">
        <v>656</v>
      </c>
      <c r="H41" s="110"/>
      <c r="J41" s="118">
        <f t="shared" si="0"/>
        <v>0</v>
      </c>
      <c r="K41" s="118">
        <f t="shared" si="1"/>
        <v>0</v>
      </c>
    </row>
    <row r="42" spans="1:58" s="118" customFormat="1" ht="12.9" customHeight="1" x14ac:dyDescent="0.3">
      <c r="B42" s="151"/>
      <c r="C42" s="152"/>
      <c r="E42" s="153" t="str">
        <f xml:space="preserve"> 'General Inputs'!E$274</f>
        <v>Anguilla</v>
      </c>
      <c r="F42" s="153" t="str">
        <f xml:space="preserve"> 'General Inputs'!F$274</f>
        <v>ai</v>
      </c>
      <c r="G42" s="107" t="s">
        <v>656</v>
      </c>
      <c r="H42" s="110"/>
      <c r="J42" s="118">
        <f t="shared" si="0"/>
        <v>0</v>
      </c>
      <c r="K42" s="118">
        <f t="shared" si="1"/>
        <v>0</v>
      </c>
    </row>
    <row r="43" spans="1:58" s="118" customFormat="1" ht="12.9" customHeight="1" x14ac:dyDescent="0.3">
      <c r="B43" s="151"/>
      <c r="C43" s="152"/>
      <c r="E43" s="153" t="str">
        <f xml:space="preserve"> 'General Inputs'!E$275</f>
        <v>Albania</v>
      </c>
      <c r="F43" s="153" t="str">
        <f xml:space="preserve"> 'General Inputs'!F$275</f>
        <v>al</v>
      </c>
      <c r="G43" s="107" t="s">
        <v>656</v>
      </c>
      <c r="H43" s="110"/>
      <c r="J43" s="118">
        <f t="shared" si="0"/>
        <v>0</v>
      </c>
      <c r="K43" s="118">
        <f t="shared" si="1"/>
        <v>9.5381865290755704E-3</v>
      </c>
    </row>
    <row r="44" spans="1:58" s="118" customFormat="1" ht="12.9" customHeight="1" x14ac:dyDescent="0.3">
      <c r="B44" s="151"/>
      <c r="C44" s="152"/>
      <c r="E44" s="153" t="str">
        <f xml:space="preserve"> 'General Inputs'!E$276</f>
        <v>Armenia</v>
      </c>
      <c r="F44" s="153" t="str">
        <f xml:space="preserve"> 'General Inputs'!F$276</f>
        <v>am</v>
      </c>
      <c r="G44" s="107" t="s">
        <v>656</v>
      </c>
      <c r="H44" s="110"/>
      <c r="J44" s="118">
        <f t="shared" si="0"/>
        <v>0</v>
      </c>
      <c r="K44" s="118">
        <f t="shared" si="1"/>
        <v>0</v>
      </c>
    </row>
    <row r="45" spans="1:58" s="118" customFormat="1" ht="12.9" customHeight="1" x14ac:dyDescent="0.3">
      <c r="B45" s="151"/>
      <c r="C45" s="152"/>
      <c r="E45" s="153" t="str">
        <f xml:space="preserve"> 'General Inputs'!E$277</f>
        <v>Angola</v>
      </c>
      <c r="F45" s="153" t="str">
        <f xml:space="preserve"> 'General Inputs'!F$277</f>
        <v>ao</v>
      </c>
      <c r="G45" s="107" t="s">
        <v>656</v>
      </c>
      <c r="H45" s="110"/>
      <c r="J45" s="118">
        <f t="shared" si="0"/>
        <v>0</v>
      </c>
      <c r="K45" s="118">
        <f t="shared" si="1"/>
        <v>0</v>
      </c>
    </row>
    <row r="46" spans="1:58" s="118" customFormat="1" ht="12.9" customHeight="1" x14ac:dyDescent="0.3">
      <c r="B46" s="151"/>
      <c r="C46" s="152"/>
      <c r="E46" s="153" t="str">
        <f xml:space="preserve"> 'General Inputs'!E$278</f>
        <v>Antarctica</v>
      </c>
      <c r="F46" s="153" t="str">
        <f xml:space="preserve"> 'General Inputs'!F$278</f>
        <v>aq</v>
      </c>
      <c r="G46" s="107" t="s">
        <v>656</v>
      </c>
      <c r="H46" s="110"/>
      <c r="J46" s="118">
        <f t="shared" si="0"/>
        <v>0</v>
      </c>
      <c r="K46" s="118">
        <f t="shared" si="1"/>
        <v>0</v>
      </c>
    </row>
    <row r="47" spans="1:58" s="118" customFormat="1" ht="12.9" customHeight="1" x14ac:dyDescent="0.3">
      <c r="B47" s="151"/>
      <c r="C47" s="152"/>
      <c r="E47" s="153" t="str">
        <f xml:space="preserve"> 'General Inputs'!E$279</f>
        <v>Argentina</v>
      </c>
      <c r="F47" s="153" t="str">
        <f xml:space="preserve"> 'General Inputs'!F$279</f>
        <v>ar</v>
      </c>
      <c r="G47" s="107" t="s">
        <v>656</v>
      </c>
      <c r="H47" s="110"/>
      <c r="J47" s="118">
        <f t="shared" si="0"/>
        <v>0</v>
      </c>
      <c r="K47" s="118">
        <f t="shared" si="1"/>
        <v>2.2000199582690377E-2</v>
      </c>
    </row>
    <row r="48" spans="1:58" s="118" customFormat="1" ht="12.9" customHeight="1" x14ac:dyDescent="0.3">
      <c r="B48" s="151"/>
      <c r="C48" s="152"/>
      <c r="E48" s="153" t="str">
        <f xml:space="preserve"> 'General Inputs'!E$280</f>
        <v>American Samoa</v>
      </c>
      <c r="F48" s="153" t="str">
        <f xml:space="preserve"> 'General Inputs'!F$280</f>
        <v>as</v>
      </c>
      <c r="G48" s="107" t="s">
        <v>656</v>
      </c>
      <c r="H48" s="110"/>
      <c r="J48" s="118">
        <f t="shared" si="0"/>
        <v>0</v>
      </c>
      <c r="K48" s="118">
        <f t="shared" si="1"/>
        <v>0</v>
      </c>
    </row>
    <row r="49" spans="2:11" s="118" customFormat="1" ht="12.9" customHeight="1" x14ac:dyDescent="0.3">
      <c r="B49" s="151"/>
      <c r="C49" s="152"/>
      <c r="E49" s="153" t="str">
        <f xml:space="preserve"> 'General Inputs'!E$281</f>
        <v>Austria</v>
      </c>
      <c r="F49" s="153" t="str">
        <f xml:space="preserve"> 'General Inputs'!F$281</f>
        <v>at</v>
      </c>
      <c r="G49" s="107" t="s">
        <v>656</v>
      </c>
      <c r="H49" s="110"/>
      <c r="J49" s="118">
        <f t="shared" si="0"/>
        <v>0</v>
      </c>
      <c r="K49" s="118">
        <f t="shared" si="1"/>
        <v>0</v>
      </c>
    </row>
    <row r="50" spans="2:11" s="118" customFormat="1" ht="12.9" customHeight="1" x14ac:dyDescent="0.3">
      <c r="B50" s="151"/>
      <c r="C50" s="152"/>
      <c r="E50" s="153" t="str">
        <f xml:space="preserve"> 'General Inputs'!E$282</f>
        <v>Australia</v>
      </c>
      <c r="F50" s="153" t="str">
        <f xml:space="preserve"> 'General Inputs'!F$282</f>
        <v>au</v>
      </c>
      <c r="G50" s="107" t="s">
        <v>656</v>
      </c>
      <c r="H50" s="110"/>
      <c r="J50" s="118">
        <f t="shared" si="0"/>
        <v>507</v>
      </c>
      <c r="K50" s="118">
        <f t="shared" si="1"/>
        <v>503.18856485531086</v>
      </c>
    </row>
    <row r="51" spans="2:11" s="118" customFormat="1" ht="12.9" customHeight="1" x14ac:dyDescent="0.3">
      <c r="B51" s="151"/>
      <c r="C51" s="152"/>
      <c r="E51" s="153" t="str">
        <f xml:space="preserve"> 'General Inputs'!E$283</f>
        <v>Aruba</v>
      </c>
      <c r="F51" s="153" t="str">
        <f xml:space="preserve"> 'General Inputs'!F$283</f>
        <v>aw</v>
      </c>
      <c r="G51" s="107" t="s">
        <v>656</v>
      </c>
      <c r="H51" s="110"/>
      <c r="J51" s="118">
        <f t="shared" si="0"/>
        <v>0</v>
      </c>
      <c r="K51" s="118">
        <f t="shared" si="1"/>
        <v>0</v>
      </c>
    </row>
    <row r="52" spans="2:11" s="118" customFormat="1" ht="12.9" customHeight="1" x14ac:dyDescent="0.3">
      <c r="B52" s="151"/>
      <c r="C52" s="152"/>
      <c r="E52" s="153" t="str">
        <f xml:space="preserve"> 'General Inputs'!E$284</f>
        <v>Ã…land Islands</v>
      </c>
      <c r="F52" s="153" t="str">
        <f xml:space="preserve"> 'General Inputs'!F$284</f>
        <v>ax</v>
      </c>
      <c r="G52" s="107" t="s">
        <v>656</v>
      </c>
      <c r="H52" s="110"/>
      <c r="J52" s="118">
        <f t="shared" si="0"/>
        <v>0</v>
      </c>
      <c r="K52" s="118">
        <f t="shared" si="1"/>
        <v>0</v>
      </c>
    </row>
    <row r="53" spans="2:11" s="118" customFormat="1" ht="12.9" customHeight="1" x14ac:dyDescent="0.3">
      <c r="B53" s="151"/>
      <c r="C53" s="152"/>
      <c r="E53" s="153" t="str">
        <f xml:space="preserve"> 'General Inputs'!E$285</f>
        <v>Azerbaijan</v>
      </c>
      <c r="F53" s="153" t="str">
        <f xml:space="preserve"> 'General Inputs'!F$285</f>
        <v>az</v>
      </c>
      <c r="G53" s="107" t="s">
        <v>656</v>
      </c>
      <c r="H53" s="110"/>
      <c r="J53" s="118">
        <f t="shared" si="0"/>
        <v>0</v>
      </c>
      <c r="K53" s="118">
        <f t="shared" si="1"/>
        <v>0</v>
      </c>
    </row>
    <row r="54" spans="2:11" s="118" customFormat="1" ht="12.9" customHeight="1" x14ac:dyDescent="0.3">
      <c r="B54" s="151"/>
      <c r="C54" s="152"/>
      <c r="E54" s="153" t="str">
        <f xml:space="preserve"> 'General Inputs'!E$286</f>
        <v>Bosnia and Herzegovina</v>
      </c>
      <c r="F54" s="153" t="str">
        <f xml:space="preserve"> 'General Inputs'!F$286</f>
        <v>ba</v>
      </c>
      <c r="G54" s="107" t="s">
        <v>656</v>
      </c>
      <c r="H54" s="110"/>
      <c r="J54" s="118">
        <f t="shared" si="0"/>
        <v>0</v>
      </c>
      <c r="K54" s="118">
        <f t="shared" si="1"/>
        <v>6.5575534891953193</v>
      </c>
    </row>
    <row r="55" spans="2:11" s="118" customFormat="1" ht="12.9" customHeight="1" x14ac:dyDescent="0.3">
      <c r="B55" s="151"/>
      <c r="C55" s="152"/>
      <c r="E55" s="153" t="str">
        <f xml:space="preserve"> 'General Inputs'!E$287</f>
        <v>Barbados</v>
      </c>
      <c r="F55" s="153" t="str">
        <f xml:space="preserve"> 'General Inputs'!F$287</f>
        <v>bb</v>
      </c>
      <c r="G55" s="107" t="s">
        <v>656</v>
      </c>
      <c r="H55" s="110"/>
      <c r="J55" s="118">
        <f t="shared" si="0"/>
        <v>0</v>
      </c>
      <c r="K55" s="118">
        <f t="shared" si="1"/>
        <v>0</v>
      </c>
    </row>
    <row r="56" spans="2:11" s="118" customFormat="1" ht="12.9" customHeight="1" x14ac:dyDescent="0.3">
      <c r="B56" s="151"/>
      <c r="C56" s="152"/>
      <c r="E56" s="153" t="str">
        <f xml:space="preserve"> 'General Inputs'!E$288</f>
        <v>Bangladesh</v>
      </c>
      <c r="F56" s="153" t="str">
        <f xml:space="preserve"> 'General Inputs'!F$288</f>
        <v>bd</v>
      </c>
      <c r="G56" s="107" t="s">
        <v>656</v>
      </c>
      <c r="H56" s="110"/>
      <c r="J56" s="118">
        <f t="shared" si="0"/>
        <v>0</v>
      </c>
      <c r="K56" s="118">
        <f t="shared" si="1"/>
        <v>0</v>
      </c>
    </row>
    <row r="57" spans="2:11" s="118" customFormat="1" ht="12.9" customHeight="1" x14ac:dyDescent="0.3">
      <c r="B57" s="151"/>
      <c r="C57" s="152"/>
      <c r="E57" s="153" t="str">
        <f xml:space="preserve"> 'General Inputs'!E$289</f>
        <v>Belgium</v>
      </c>
      <c r="F57" s="153" t="str">
        <f xml:space="preserve"> 'General Inputs'!F$289</f>
        <v>be</v>
      </c>
      <c r="G57" s="107" t="s">
        <v>656</v>
      </c>
      <c r="H57" s="110"/>
      <c r="J57" s="118">
        <f t="shared" si="0"/>
        <v>0</v>
      </c>
      <c r="K57" s="118">
        <f t="shared" si="1"/>
        <v>0</v>
      </c>
    </row>
    <row r="58" spans="2:11" s="118" customFormat="1" ht="12.9" customHeight="1" x14ac:dyDescent="0.3">
      <c r="B58" s="151"/>
      <c r="C58" s="152"/>
      <c r="E58" s="153" t="str">
        <f xml:space="preserve"> 'General Inputs'!E$290</f>
        <v>Burkina Faso</v>
      </c>
      <c r="F58" s="153" t="str">
        <f xml:space="preserve"> 'General Inputs'!F$290</f>
        <v>bf</v>
      </c>
      <c r="G58" s="107" t="s">
        <v>656</v>
      </c>
      <c r="H58" s="110"/>
      <c r="J58" s="118">
        <f t="shared" si="0"/>
        <v>0</v>
      </c>
      <c r="K58" s="118">
        <f t="shared" si="1"/>
        <v>0</v>
      </c>
    </row>
    <row r="59" spans="2:11" s="118" customFormat="1" ht="12.9" customHeight="1" x14ac:dyDescent="0.3">
      <c r="B59" s="151"/>
      <c r="C59" s="152"/>
      <c r="E59" s="153" t="str">
        <f xml:space="preserve"> 'General Inputs'!E$291</f>
        <v>Bulgaria</v>
      </c>
      <c r="F59" s="153" t="str">
        <f xml:space="preserve"> 'General Inputs'!F$291</f>
        <v>bg</v>
      </c>
      <c r="G59" s="107" t="s">
        <v>656</v>
      </c>
      <c r="H59" s="110"/>
      <c r="J59" s="118">
        <f t="shared" si="0"/>
        <v>15</v>
      </c>
      <c r="K59" s="118">
        <f t="shared" si="1"/>
        <v>28.001254023405608</v>
      </c>
    </row>
    <row r="60" spans="2:11" s="118" customFormat="1" ht="12.9" customHeight="1" x14ac:dyDescent="0.3">
      <c r="B60" s="151"/>
      <c r="C60" s="152"/>
      <c r="E60" s="153" t="str">
        <f xml:space="preserve"> 'General Inputs'!E$292</f>
        <v>Bahrain</v>
      </c>
      <c r="F60" s="153" t="str">
        <f xml:space="preserve"> 'General Inputs'!F$292</f>
        <v>bh</v>
      </c>
      <c r="G60" s="107" t="s">
        <v>656</v>
      </c>
      <c r="H60" s="110"/>
      <c r="J60" s="118">
        <f t="shared" si="0"/>
        <v>0</v>
      </c>
      <c r="K60" s="118">
        <f t="shared" si="1"/>
        <v>0</v>
      </c>
    </row>
    <row r="61" spans="2:11" s="118" customFormat="1" ht="12.9" customHeight="1" x14ac:dyDescent="0.3">
      <c r="B61" s="151"/>
      <c r="C61" s="152"/>
      <c r="E61" s="153" t="str">
        <f xml:space="preserve"> 'General Inputs'!E$293</f>
        <v>Burundi</v>
      </c>
      <c r="F61" s="153" t="str">
        <f xml:space="preserve"> 'General Inputs'!F$293</f>
        <v>bi</v>
      </c>
      <c r="G61" s="107" t="s">
        <v>656</v>
      </c>
      <c r="H61" s="110"/>
      <c r="J61" s="118">
        <f t="shared" si="0"/>
        <v>0</v>
      </c>
      <c r="K61" s="118">
        <f t="shared" si="1"/>
        <v>0</v>
      </c>
    </row>
    <row r="62" spans="2:11" s="118" customFormat="1" ht="12.9" customHeight="1" x14ac:dyDescent="0.3">
      <c r="B62" s="151"/>
      <c r="C62" s="152"/>
      <c r="E62" s="153" t="str">
        <f xml:space="preserve"> 'General Inputs'!E$294</f>
        <v>Benin</v>
      </c>
      <c r="F62" s="153" t="str">
        <f xml:space="preserve"> 'General Inputs'!F$294</f>
        <v>bj</v>
      </c>
      <c r="G62" s="107" t="s">
        <v>656</v>
      </c>
      <c r="H62" s="110"/>
      <c r="J62" s="118">
        <f t="shared" si="0"/>
        <v>0</v>
      </c>
      <c r="K62" s="118">
        <f t="shared" si="1"/>
        <v>0</v>
      </c>
    </row>
    <row r="63" spans="2:11" s="118" customFormat="1" ht="12.9" customHeight="1" x14ac:dyDescent="0.3">
      <c r="B63" s="151"/>
      <c r="C63" s="152"/>
      <c r="E63" s="153" t="str">
        <f xml:space="preserve"> 'General Inputs'!E$295</f>
        <v>Saint BarthÃ©lemy</v>
      </c>
      <c r="F63" s="153" t="str">
        <f xml:space="preserve"> 'General Inputs'!F$295</f>
        <v>bl</v>
      </c>
      <c r="G63" s="107" t="s">
        <v>656</v>
      </c>
      <c r="H63" s="110"/>
      <c r="J63" s="118">
        <f t="shared" si="0"/>
        <v>0</v>
      </c>
      <c r="K63" s="118">
        <f t="shared" si="1"/>
        <v>0</v>
      </c>
    </row>
    <row r="64" spans="2:11" s="118" customFormat="1" ht="12.9" customHeight="1" x14ac:dyDescent="0.3">
      <c r="B64" s="151"/>
      <c r="C64" s="152"/>
      <c r="E64" s="153" t="str">
        <f xml:space="preserve"> 'General Inputs'!E$296</f>
        <v>Bermuda</v>
      </c>
      <c r="F64" s="153" t="str">
        <f xml:space="preserve"> 'General Inputs'!F$296</f>
        <v>bm</v>
      </c>
      <c r="G64" s="107" t="s">
        <v>656</v>
      </c>
      <c r="H64" s="110"/>
      <c r="J64" s="118">
        <f t="shared" si="0"/>
        <v>0</v>
      </c>
      <c r="K64" s="118">
        <f t="shared" si="1"/>
        <v>0</v>
      </c>
    </row>
    <row r="65" spans="2:11" s="118" customFormat="1" ht="12.9" customHeight="1" x14ac:dyDescent="0.3">
      <c r="B65" s="151"/>
      <c r="C65" s="152"/>
      <c r="E65" s="153" t="str">
        <f xml:space="preserve"> 'General Inputs'!E$297</f>
        <v>Brunei</v>
      </c>
      <c r="F65" s="153" t="str">
        <f xml:space="preserve"> 'General Inputs'!F$297</f>
        <v>bn</v>
      </c>
      <c r="G65" s="107" t="s">
        <v>656</v>
      </c>
      <c r="H65" s="110"/>
      <c r="J65" s="118">
        <f t="shared" si="0"/>
        <v>0</v>
      </c>
      <c r="K65" s="118">
        <f t="shared" si="1"/>
        <v>0</v>
      </c>
    </row>
    <row r="66" spans="2:11" s="118" customFormat="1" ht="12.9" customHeight="1" x14ac:dyDescent="0.3">
      <c r="B66" s="151"/>
      <c r="C66" s="152"/>
      <c r="E66" s="153" t="str">
        <f xml:space="preserve"> 'General Inputs'!E$298</f>
        <v>Bolivia</v>
      </c>
      <c r="F66" s="153" t="str">
        <f xml:space="preserve"> 'General Inputs'!F$298</f>
        <v>bo</v>
      </c>
      <c r="G66" s="107" t="s">
        <v>656</v>
      </c>
      <c r="H66" s="110"/>
      <c r="J66" s="118">
        <f t="shared" si="0"/>
        <v>0</v>
      </c>
      <c r="K66" s="118">
        <f t="shared" si="1"/>
        <v>0</v>
      </c>
    </row>
    <row r="67" spans="2:11" s="118" customFormat="1" ht="12.9" customHeight="1" x14ac:dyDescent="0.3">
      <c r="B67" s="151"/>
      <c r="C67" s="152"/>
      <c r="E67" s="153" t="str">
        <f xml:space="preserve"> 'General Inputs'!E$299</f>
        <v>Bonaire, Sint Eustatius and Saba</v>
      </c>
      <c r="F67" s="153" t="str">
        <f xml:space="preserve"> 'General Inputs'!F$299</f>
        <v>bq</v>
      </c>
      <c r="G67" s="107" t="s">
        <v>656</v>
      </c>
      <c r="H67" s="110"/>
      <c r="J67" s="118">
        <f t="shared" si="0"/>
        <v>0</v>
      </c>
      <c r="K67" s="118">
        <f t="shared" si="1"/>
        <v>0</v>
      </c>
    </row>
    <row r="68" spans="2:11" s="118" customFormat="1" ht="12.9" customHeight="1" x14ac:dyDescent="0.3">
      <c r="B68" s="151"/>
      <c r="C68" s="152"/>
      <c r="E68" s="153" t="str">
        <f xml:space="preserve"> 'General Inputs'!E$300</f>
        <v>Brazil</v>
      </c>
      <c r="F68" s="153" t="str">
        <f xml:space="preserve"> 'General Inputs'!F$300</f>
        <v>br</v>
      </c>
      <c r="G68" s="107" t="s">
        <v>656</v>
      </c>
      <c r="H68" s="110"/>
      <c r="J68" s="118">
        <f t="shared" si="0"/>
        <v>8</v>
      </c>
      <c r="K68" s="118">
        <f t="shared" si="1"/>
        <v>5.4100490791980409</v>
      </c>
    </row>
    <row r="69" spans="2:11" s="118" customFormat="1" ht="12.9" customHeight="1" x14ac:dyDescent="0.3">
      <c r="B69" s="151"/>
      <c r="C69" s="152"/>
      <c r="E69" s="153" t="str">
        <f xml:space="preserve"> 'General Inputs'!E$301</f>
        <v>Bahamas</v>
      </c>
      <c r="F69" s="153" t="str">
        <f xml:space="preserve"> 'General Inputs'!F$301</f>
        <v>bs</v>
      </c>
      <c r="G69" s="107" t="s">
        <v>656</v>
      </c>
      <c r="H69" s="110"/>
      <c r="J69" s="118">
        <f t="shared" si="0"/>
        <v>0</v>
      </c>
      <c r="K69" s="118">
        <f t="shared" si="1"/>
        <v>0</v>
      </c>
    </row>
    <row r="70" spans="2:11" s="118" customFormat="1" ht="12.9" customHeight="1" x14ac:dyDescent="0.3">
      <c r="B70" s="151"/>
      <c r="C70" s="152"/>
      <c r="E70" s="153" t="str">
        <f xml:space="preserve"> 'General Inputs'!E$302</f>
        <v>Bhutan</v>
      </c>
      <c r="F70" s="153" t="str">
        <f xml:space="preserve"> 'General Inputs'!F$302</f>
        <v>bt</v>
      </c>
      <c r="G70" s="107" t="s">
        <v>656</v>
      </c>
      <c r="H70" s="110"/>
      <c r="J70" s="118">
        <f t="shared" si="0"/>
        <v>0</v>
      </c>
      <c r="K70" s="118">
        <f t="shared" si="1"/>
        <v>0</v>
      </c>
    </row>
    <row r="71" spans="2:11" s="118" customFormat="1" ht="12.9" customHeight="1" x14ac:dyDescent="0.3">
      <c r="B71" s="151"/>
      <c r="C71" s="152"/>
      <c r="E71" s="153" t="str">
        <f xml:space="preserve"> 'General Inputs'!E$303</f>
        <v>Bouvet Island</v>
      </c>
      <c r="F71" s="153" t="str">
        <f xml:space="preserve"> 'General Inputs'!F$303</f>
        <v>bv</v>
      </c>
      <c r="G71" s="107" t="s">
        <v>656</v>
      </c>
      <c r="H71" s="110"/>
      <c r="J71" s="118">
        <f t="shared" si="0"/>
        <v>0</v>
      </c>
      <c r="K71" s="118">
        <f t="shared" si="1"/>
        <v>0</v>
      </c>
    </row>
    <row r="72" spans="2:11" s="118" customFormat="1" ht="12.9" customHeight="1" x14ac:dyDescent="0.3">
      <c r="B72" s="151"/>
      <c r="C72" s="152"/>
      <c r="E72" s="153" t="str">
        <f xml:space="preserve"> 'General Inputs'!E$304</f>
        <v>Botswana</v>
      </c>
      <c r="F72" s="153" t="str">
        <f xml:space="preserve"> 'General Inputs'!F$304</f>
        <v>bw</v>
      </c>
      <c r="G72" s="107" t="s">
        <v>656</v>
      </c>
      <c r="H72" s="110"/>
      <c r="J72" s="118">
        <f t="shared" si="0"/>
        <v>0</v>
      </c>
      <c r="K72" s="118">
        <f t="shared" si="1"/>
        <v>1.9715538856572896</v>
      </c>
    </row>
    <row r="73" spans="2:11" s="118" customFormat="1" ht="12.9" customHeight="1" x14ac:dyDescent="0.3">
      <c r="B73" s="151"/>
      <c r="C73" s="152"/>
      <c r="E73" s="153" t="str">
        <f xml:space="preserve"> 'General Inputs'!E$305</f>
        <v>Belarus</v>
      </c>
      <c r="F73" s="153" t="str">
        <f xml:space="preserve"> 'General Inputs'!F$305</f>
        <v>by</v>
      </c>
      <c r="G73" s="107" t="s">
        <v>656</v>
      </c>
      <c r="H73" s="110"/>
      <c r="J73" s="118">
        <f t="shared" si="0"/>
        <v>0</v>
      </c>
      <c r="K73" s="118">
        <f t="shared" si="1"/>
        <v>0</v>
      </c>
    </row>
    <row r="74" spans="2:11" s="118" customFormat="1" ht="12.9" customHeight="1" x14ac:dyDescent="0.3">
      <c r="B74" s="151"/>
      <c r="C74" s="152"/>
      <c r="E74" s="153" t="str">
        <f xml:space="preserve"> 'General Inputs'!E$306</f>
        <v>Belize</v>
      </c>
      <c r="F74" s="153" t="str">
        <f xml:space="preserve"> 'General Inputs'!F$306</f>
        <v>bz</v>
      </c>
      <c r="G74" s="107" t="s">
        <v>656</v>
      </c>
      <c r="H74" s="110"/>
      <c r="J74" s="118">
        <f t="shared" si="0"/>
        <v>0</v>
      </c>
      <c r="K74" s="118">
        <f t="shared" si="1"/>
        <v>0</v>
      </c>
    </row>
    <row r="75" spans="2:11" s="118" customFormat="1" ht="12.9" customHeight="1" x14ac:dyDescent="0.3">
      <c r="B75" s="151"/>
      <c r="C75" s="152"/>
      <c r="E75" s="153" t="str">
        <f xml:space="preserve"> 'General Inputs'!E$307</f>
        <v>Canada</v>
      </c>
      <c r="F75" s="153" t="str">
        <f xml:space="preserve"> 'General Inputs'!F$307</f>
        <v>ca</v>
      </c>
      <c r="G75" s="107" t="s">
        <v>656</v>
      </c>
      <c r="H75" s="110"/>
      <c r="J75" s="118">
        <f t="shared" si="0"/>
        <v>50</v>
      </c>
      <c r="K75" s="118">
        <f t="shared" si="1"/>
        <v>59.527540025401436</v>
      </c>
    </row>
    <row r="76" spans="2:11" s="118" customFormat="1" ht="12.9" customHeight="1" x14ac:dyDescent="0.3">
      <c r="B76" s="151"/>
      <c r="C76" s="152"/>
      <c r="E76" s="153" t="str">
        <f xml:space="preserve"> 'General Inputs'!E$308</f>
        <v>Cocos (Keeling) Islands</v>
      </c>
      <c r="F76" s="153" t="str">
        <f xml:space="preserve"> 'General Inputs'!F$308</f>
        <v>cc</v>
      </c>
      <c r="G76" s="107" t="s">
        <v>656</v>
      </c>
      <c r="H76" s="110"/>
      <c r="J76" s="118">
        <f t="shared" si="0"/>
        <v>0</v>
      </c>
      <c r="K76" s="118">
        <f t="shared" si="1"/>
        <v>0</v>
      </c>
    </row>
    <row r="77" spans="2:11" s="118" customFormat="1" ht="12.9" customHeight="1" x14ac:dyDescent="0.3">
      <c r="B77" s="151"/>
      <c r="C77" s="152"/>
      <c r="E77" s="153" t="str">
        <f xml:space="preserve"> 'General Inputs'!E$309</f>
        <v>DR Congo</v>
      </c>
      <c r="F77" s="153" t="str">
        <f xml:space="preserve"> 'General Inputs'!F$309</f>
        <v>cd</v>
      </c>
      <c r="G77" s="107" t="s">
        <v>656</v>
      </c>
      <c r="H77" s="110"/>
      <c r="J77" s="118">
        <f t="shared" si="0"/>
        <v>0</v>
      </c>
      <c r="K77" s="118">
        <f t="shared" si="1"/>
        <v>0</v>
      </c>
    </row>
    <row r="78" spans="2:11" s="118" customFormat="1" ht="12.9" customHeight="1" x14ac:dyDescent="0.3">
      <c r="B78" s="151"/>
      <c r="C78" s="152"/>
      <c r="E78" s="153" t="str">
        <f xml:space="preserve"> 'General Inputs'!E$310</f>
        <v>Central African Republic</v>
      </c>
      <c r="F78" s="153" t="str">
        <f xml:space="preserve"> 'General Inputs'!F$310</f>
        <v>cf</v>
      </c>
      <c r="G78" s="107" t="s">
        <v>656</v>
      </c>
      <c r="H78" s="110"/>
      <c r="J78" s="118">
        <f t="shared" si="0"/>
        <v>0</v>
      </c>
      <c r="K78" s="118">
        <f t="shared" si="1"/>
        <v>0</v>
      </c>
    </row>
    <row r="79" spans="2:11" s="118" customFormat="1" ht="12.9" customHeight="1" x14ac:dyDescent="0.3">
      <c r="B79" s="151"/>
      <c r="C79" s="152"/>
      <c r="E79" s="153" t="str">
        <f xml:space="preserve"> 'General Inputs'!E$311</f>
        <v>Congo Brazzaville</v>
      </c>
      <c r="F79" s="153" t="str">
        <f xml:space="preserve"> 'General Inputs'!F$311</f>
        <v>cg</v>
      </c>
      <c r="G79" s="107" t="s">
        <v>656</v>
      </c>
      <c r="H79" s="110"/>
      <c r="J79" s="118">
        <f t="shared" si="0"/>
        <v>0</v>
      </c>
      <c r="K79" s="118">
        <f t="shared" si="1"/>
        <v>0</v>
      </c>
    </row>
    <row r="80" spans="2:11" s="118" customFormat="1" ht="12.9" customHeight="1" x14ac:dyDescent="0.3">
      <c r="B80" s="151"/>
      <c r="C80" s="152"/>
      <c r="E80" s="153" t="str">
        <f xml:space="preserve"> 'General Inputs'!E$312</f>
        <v>Switzerland</v>
      </c>
      <c r="F80" s="153" t="str">
        <f xml:space="preserve"> 'General Inputs'!F$312</f>
        <v>ch</v>
      </c>
      <c r="G80" s="107" t="s">
        <v>656</v>
      </c>
      <c r="H80" s="110"/>
      <c r="J80" s="118">
        <f t="shared" si="0"/>
        <v>0</v>
      </c>
      <c r="K80" s="118">
        <f t="shared" si="1"/>
        <v>0</v>
      </c>
    </row>
    <row r="81" spans="2:11" s="118" customFormat="1" ht="12.9" customHeight="1" x14ac:dyDescent="0.3">
      <c r="B81" s="151"/>
      <c r="C81" s="152"/>
      <c r="E81" s="153" t="str">
        <f xml:space="preserve"> 'General Inputs'!E$313</f>
        <v>Cote d'Ivoire</v>
      </c>
      <c r="F81" s="153" t="str">
        <f xml:space="preserve"> 'General Inputs'!F$313</f>
        <v>ci</v>
      </c>
      <c r="G81" s="107" t="s">
        <v>656</v>
      </c>
      <c r="H81" s="110"/>
      <c r="J81" s="118">
        <f t="shared" si="0"/>
        <v>0</v>
      </c>
      <c r="K81" s="118">
        <f t="shared" si="1"/>
        <v>0</v>
      </c>
    </row>
    <row r="82" spans="2:11" s="118" customFormat="1" ht="12.9" customHeight="1" x14ac:dyDescent="0.3">
      <c r="B82" s="151"/>
      <c r="C82" s="152"/>
      <c r="E82" s="153" t="str">
        <f xml:space="preserve"> 'General Inputs'!E$314</f>
        <v>Cook Islands</v>
      </c>
      <c r="F82" s="153" t="str">
        <f xml:space="preserve"> 'General Inputs'!F$314</f>
        <v>ck</v>
      </c>
      <c r="G82" s="107" t="s">
        <v>656</v>
      </c>
      <c r="H82" s="110"/>
      <c r="J82" s="118">
        <f t="shared" si="0"/>
        <v>0</v>
      </c>
      <c r="K82" s="118">
        <f t="shared" si="1"/>
        <v>0</v>
      </c>
    </row>
    <row r="83" spans="2:11" s="118" customFormat="1" ht="12.9" customHeight="1" x14ac:dyDescent="0.3">
      <c r="B83" s="151"/>
      <c r="C83" s="152"/>
      <c r="E83" s="153" t="str">
        <f xml:space="preserve"> 'General Inputs'!E$315</f>
        <v>Chile</v>
      </c>
      <c r="F83" s="153" t="str">
        <f xml:space="preserve"> 'General Inputs'!F$315</f>
        <v>cl</v>
      </c>
      <c r="G83" s="107" t="s">
        <v>656</v>
      </c>
      <c r="H83" s="110"/>
      <c r="J83" s="118">
        <f t="shared" si="0"/>
        <v>0</v>
      </c>
      <c r="K83" s="118">
        <f t="shared" si="1"/>
        <v>1.6065685745622609</v>
      </c>
    </row>
    <row r="84" spans="2:11" s="118" customFormat="1" ht="12.9" customHeight="1" x14ac:dyDescent="0.3">
      <c r="B84" s="151"/>
      <c r="C84" s="152"/>
      <c r="E84" s="153" t="str">
        <f xml:space="preserve"> 'General Inputs'!E$316</f>
        <v>Cameroon</v>
      </c>
      <c r="F84" s="153" t="str">
        <f xml:space="preserve"> 'General Inputs'!F$316</f>
        <v>cm</v>
      </c>
      <c r="G84" s="107" t="s">
        <v>656</v>
      </c>
      <c r="H84" s="110"/>
      <c r="J84" s="118">
        <f t="shared" si="0"/>
        <v>0</v>
      </c>
      <c r="K84" s="118">
        <f t="shared" si="1"/>
        <v>0</v>
      </c>
    </row>
    <row r="85" spans="2:11" s="118" customFormat="1" ht="12.9" customHeight="1" x14ac:dyDescent="0.3">
      <c r="B85" s="151"/>
      <c r="C85" s="152"/>
      <c r="E85" s="153" t="str">
        <f xml:space="preserve"> 'General Inputs'!E$317</f>
        <v>China</v>
      </c>
      <c r="F85" s="153" t="str">
        <f xml:space="preserve"> 'General Inputs'!F$317</f>
        <v>cn</v>
      </c>
      <c r="G85" s="107" t="s">
        <v>656</v>
      </c>
      <c r="H85" s="110"/>
      <c r="J85" s="118">
        <f t="shared" si="0"/>
        <v>3846</v>
      </c>
      <c r="K85" s="118">
        <f t="shared" si="1"/>
        <v>3882.6580229229612</v>
      </c>
    </row>
    <row r="86" spans="2:11" s="118" customFormat="1" ht="12.9" customHeight="1" x14ac:dyDescent="0.3">
      <c r="B86" s="151"/>
      <c r="C86" s="152"/>
      <c r="E86" s="153" t="str">
        <f xml:space="preserve"> 'General Inputs'!E$318</f>
        <v>Colombia</v>
      </c>
      <c r="F86" s="153" t="str">
        <f xml:space="preserve"> 'General Inputs'!F$318</f>
        <v>co</v>
      </c>
      <c r="G86" s="107" t="s">
        <v>656</v>
      </c>
      <c r="H86" s="110"/>
      <c r="J86" s="118">
        <f t="shared" si="0"/>
        <v>82</v>
      </c>
      <c r="K86" s="118">
        <f t="shared" si="1"/>
        <v>82.066161492579496</v>
      </c>
    </row>
    <row r="87" spans="2:11" s="118" customFormat="1" ht="12.9" customHeight="1" x14ac:dyDescent="0.3">
      <c r="B87" s="151"/>
      <c r="C87" s="152"/>
      <c r="E87" s="153" t="str">
        <f xml:space="preserve"> 'General Inputs'!E$319</f>
        <v>Costa Rica</v>
      </c>
      <c r="F87" s="153" t="str">
        <f xml:space="preserve"> 'General Inputs'!F$319</f>
        <v>cr</v>
      </c>
      <c r="G87" s="107" t="s">
        <v>656</v>
      </c>
      <c r="H87" s="110"/>
      <c r="J87" s="118">
        <f t="shared" si="0"/>
        <v>0</v>
      </c>
      <c r="K87" s="118">
        <f t="shared" si="1"/>
        <v>0</v>
      </c>
    </row>
    <row r="88" spans="2:11" s="118" customFormat="1" ht="12.9" customHeight="1" x14ac:dyDescent="0.3">
      <c r="B88" s="151"/>
      <c r="C88" s="152"/>
      <c r="E88" s="153" t="str">
        <f xml:space="preserve"> 'General Inputs'!E$320</f>
        <v>Cuba</v>
      </c>
      <c r="F88" s="153" t="str">
        <f xml:space="preserve"> 'General Inputs'!F$320</f>
        <v>cu</v>
      </c>
      <c r="G88" s="107" t="s">
        <v>656</v>
      </c>
      <c r="H88" s="110"/>
      <c r="J88" s="118">
        <f t="shared" si="0"/>
        <v>0</v>
      </c>
      <c r="K88" s="118">
        <f t="shared" si="1"/>
        <v>0</v>
      </c>
    </row>
    <row r="89" spans="2:11" s="118" customFormat="1" ht="12.9" customHeight="1" x14ac:dyDescent="0.3">
      <c r="B89" s="151"/>
      <c r="C89" s="152"/>
      <c r="E89" s="153" t="str">
        <f xml:space="preserve"> 'General Inputs'!E$321</f>
        <v>Cabo Verde</v>
      </c>
      <c r="F89" s="153" t="str">
        <f xml:space="preserve"> 'General Inputs'!F$321</f>
        <v>cv</v>
      </c>
      <c r="G89" s="107" t="s">
        <v>656</v>
      </c>
      <c r="H89" s="110"/>
      <c r="J89" s="118">
        <f t="shared" si="0"/>
        <v>0</v>
      </c>
      <c r="K89" s="118">
        <f t="shared" si="1"/>
        <v>0</v>
      </c>
    </row>
    <row r="90" spans="2:11" s="118" customFormat="1" ht="12.9" customHeight="1" x14ac:dyDescent="0.3">
      <c r="B90" s="151"/>
      <c r="C90" s="152"/>
      <c r="E90" s="153" t="str">
        <f xml:space="preserve"> 'General Inputs'!E$322</f>
        <v>CuraÃ§ao</v>
      </c>
      <c r="F90" s="153" t="str">
        <f xml:space="preserve"> 'General Inputs'!F$322</f>
        <v>cw</v>
      </c>
      <c r="G90" s="107" t="s">
        <v>656</v>
      </c>
      <c r="H90" s="110"/>
      <c r="J90" s="118">
        <f t="shared" si="0"/>
        <v>0</v>
      </c>
      <c r="K90" s="118">
        <f t="shared" si="1"/>
        <v>0</v>
      </c>
    </row>
    <row r="91" spans="2:11" s="118" customFormat="1" ht="12.9" customHeight="1" x14ac:dyDescent="0.3">
      <c r="B91" s="151"/>
      <c r="C91" s="152"/>
      <c r="E91" s="153" t="str">
        <f xml:space="preserve"> 'General Inputs'!E$323</f>
        <v>Christmas Island</v>
      </c>
      <c r="F91" s="153" t="str">
        <f xml:space="preserve"> 'General Inputs'!F$323</f>
        <v>cx</v>
      </c>
      <c r="G91" s="107" t="s">
        <v>656</v>
      </c>
      <c r="H91" s="110"/>
      <c r="J91" s="118">
        <f t="shared" si="0"/>
        <v>0</v>
      </c>
      <c r="K91" s="118">
        <f t="shared" si="1"/>
        <v>0</v>
      </c>
    </row>
    <row r="92" spans="2:11" s="118" customFormat="1" ht="12.9" customHeight="1" x14ac:dyDescent="0.3">
      <c r="B92" s="151"/>
      <c r="C92" s="152"/>
      <c r="E92" s="153" t="str">
        <f xml:space="preserve"> 'General Inputs'!E$324</f>
        <v>Cyprus</v>
      </c>
      <c r="F92" s="153" t="str">
        <f xml:space="preserve"> 'General Inputs'!F$324</f>
        <v>cy</v>
      </c>
      <c r="G92" s="107" t="s">
        <v>656</v>
      </c>
      <c r="H92" s="110"/>
      <c r="J92" s="118">
        <f t="shared" si="0"/>
        <v>0</v>
      </c>
      <c r="K92" s="118">
        <f t="shared" si="1"/>
        <v>0</v>
      </c>
    </row>
    <row r="93" spans="2:11" s="118" customFormat="1" ht="12.9" customHeight="1" x14ac:dyDescent="0.3">
      <c r="B93" s="151"/>
      <c r="C93" s="152"/>
      <c r="E93" s="153" t="str">
        <f xml:space="preserve"> 'General Inputs'!E$325</f>
        <v>Czechia</v>
      </c>
      <c r="F93" s="153" t="str">
        <f xml:space="preserve"> 'General Inputs'!F$325</f>
        <v>cz</v>
      </c>
      <c r="G93" s="107" t="s">
        <v>656</v>
      </c>
      <c r="H93" s="110"/>
      <c r="J93" s="118">
        <f t="shared" si="0"/>
        <v>41</v>
      </c>
      <c r="K93" s="118">
        <f t="shared" si="1"/>
        <v>40.903710072657169</v>
      </c>
    </row>
    <row r="94" spans="2:11" s="118" customFormat="1" ht="12.9" customHeight="1" x14ac:dyDescent="0.3">
      <c r="B94" s="151"/>
      <c r="C94" s="152"/>
      <c r="E94" s="153" t="str">
        <f xml:space="preserve"> 'General Inputs'!E$326</f>
        <v>Germany</v>
      </c>
      <c r="F94" s="153" t="str">
        <f xml:space="preserve"> 'General Inputs'!F$326</f>
        <v>de</v>
      </c>
      <c r="G94" s="107" t="s">
        <v>656</v>
      </c>
      <c r="H94" s="110"/>
      <c r="J94" s="118">
        <f t="shared" si="0"/>
        <v>134</v>
      </c>
      <c r="K94" s="118">
        <f t="shared" si="1"/>
        <v>131.3153072738456</v>
      </c>
    </row>
    <row r="95" spans="2:11" s="118" customFormat="1" ht="12.9" customHeight="1" x14ac:dyDescent="0.3">
      <c r="B95" s="151"/>
      <c r="C95" s="152"/>
      <c r="E95" s="153" t="str">
        <f xml:space="preserve"> 'General Inputs'!E$327</f>
        <v>Djibouti</v>
      </c>
      <c r="F95" s="153" t="str">
        <f xml:space="preserve"> 'General Inputs'!F$327</f>
        <v>dj</v>
      </c>
      <c r="G95" s="107" t="s">
        <v>656</v>
      </c>
      <c r="H95" s="110"/>
      <c r="J95" s="118">
        <f t="shared" si="0"/>
        <v>0</v>
      </c>
      <c r="K95" s="118">
        <f t="shared" si="1"/>
        <v>0</v>
      </c>
    </row>
    <row r="96" spans="2:11" s="118" customFormat="1" ht="12.9" customHeight="1" x14ac:dyDescent="0.3">
      <c r="B96" s="151"/>
      <c r="C96" s="152"/>
      <c r="E96" s="153" t="str">
        <f xml:space="preserve"> 'General Inputs'!E$328</f>
        <v>Denmark</v>
      </c>
      <c r="F96" s="153" t="str">
        <f xml:space="preserve"> 'General Inputs'!F$328</f>
        <v>dk</v>
      </c>
      <c r="G96" s="107" t="s">
        <v>656</v>
      </c>
      <c r="H96" s="110"/>
      <c r="J96" s="118">
        <f t="shared" si="0"/>
        <v>0</v>
      </c>
      <c r="K96" s="118">
        <f t="shared" si="1"/>
        <v>0</v>
      </c>
    </row>
    <row r="97" spans="2:11" s="118" customFormat="1" ht="12.9" customHeight="1" x14ac:dyDescent="0.3">
      <c r="B97" s="151"/>
      <c r="C97" s="152"/>
      <c r="E97" s="153" t="str">
        <f xml:space="preserve"> 'General Inputs'!E$329</f>
        <v>Dominica</v>
      </c>
      <c r="F97" s="153" t="str">
        <f xml:space="preserve"> 'General Inputs'!F$329</f>
        <v>dm</v>
      </c>
      <c r="G97" s="107" t="s">
        <v>656</v>
      </c>
      <c r="H97" s="110"/>
      <c r="J97" s="118">
        <f t="shared" si="0"/>
        <v>0</v>
      </c>
      <c r="K97" s="118">
        <f t="shared" si="1"/>
        <v>0</v>
      </c>
    </row>
    <row r="98" spans="2:11" s="118" customFormat="1" ht="12.9" customHeight="1" x14ac:dyDescent="0.3">
      <c r="B98" s="151"/>
      <c r="C98" s="152"/>
      <c r="E98" s="153" t="str">
        <f xml:space="preserve"> 'General Inputs'!E$330</f>
        <v>Dominican Republic</v>
      </c>
      <c r="F98" s="153" t="str">
        <f xml:space="preserve"> 'General Inputs'!F$330</f>
        <v>do</v>
      </c>
      <c r="G98" s="107" t="s">
        <v>656</v>
      </c>
      <c r="H98" s="110"/>
      <c r="J98" s="118">
        <f t="shared" si="0"/>
        <v>0</v>
      </c>
      <c r="K98" s="118">
        <f t="shared" si="1"/>
        <v>0</v>
      </c>
    </row>
    <row r="99" spans="2:11" s="118" customFormat="1" ht="12.9" customHeight="1" x14ac:dyDescent="0.3">
      <c r="B99" s="151"/>
      <c r="C99" s="152"/>
      <c r="E99" s="153" t="str">
        <f xml:space="preserve"> 'General Inputs'!E$331</f>
        <v>Algeria</v>
      </c>
      <c r="F99" s="153" t="str">
        <f xml:space="preserve"> 'General Inputs'!F$331</f>
        <v>dz</v>
      </c>
      <c r="G99" s="107" t="s">
        <v>656</v>
      </c>
      <c r="H99" s="110"/>
      <c r="J99" s="118">
        <f t="shared" si="0"/>
        <v>0</v>
      </c>
      <c r="K99" s="118">
        <f t="shared" si="1"/>
        <v>0</v>
      </c>
    </row>
    <row r="100" spans="2:11" s="118" customFormat="1" ht="12.9" customHeight="1" x14ac:dyDescent="0.3">
      <c r="B100" s="151"/>
      <c r="C100" s="152"/>
      <c r="E100" s="153" t="str">
        <f xml:space="preserve"> 'General Inputs'!E$332</f>
        <v>Ecuador</v>
      </c>
      <c r="F100" s="153" t="str">
        <f xml:space="preserve"> 'General Inputs'!F$332</f>
        <v>ec</v>
      </c>
      <c r="G100" s="107" t="s">
        <v>656</v>
      </c>
      <c r="H100" s="110"/>
      <c r="J100" s="118">
        <f t="shared" si="0"/>
        <v>0</v>
      </c>
      <c r="K100" s="118">
        <f t="shared" si="1"/>
        <v>0</v>
      </c>
    </row>
    <row r="101" spans="2:11" s="118" customFormat="1" ht="12.9" customHeight="1" x14ac:dyDescent="0.3">
      <c r="B101" s="151"/>
      <c r="C101" s="152"/>
      <c r="E101" s="153" t="str">
        <f xml:space="preserve"> 'General Inputs'!E$333</f>
        <v>Estonia</v>
      </c>
      <c r="F101" s="153" t="str">
        <f xml:space="preserve"> 'General Inputs'!F$333</f>
        <v>ee</v>
      </c>
      <c r="G101" s="107" t="s">
        <v>656</v>
      </c>
      <c r="H101" s="110"/>
      <c r="J101" s="118">
        <f t="shared" si="0"/>
        <v>0</v>
      </c>
      <c r="K101" s="118">
        <f t="shared" si="1"/>
        <v>0</v>
      </c>
    </row>
    <row r="102" spans="2:11" s="118" customFormat="1" ht="12.9" customHeight="1" x14ac:dyDescent="0.3">
      <c r="B102" s="151"/>
      <c r="C102" s="152"/>
      <c r="E102" s="153" t="str">
        <f xml:space="preserve"> 'General Inputs'!E$334</f>
        <v>Egypt</v>
      </c>
      <c r="F102" s="153" t="str">
        <f xml:space="preserve"> 'General Inputs'!F$334</f>
        <v>eg</v>
      </c>
      <c r="G102" s="107" t="s">
        <v>656</v>
      </c>
      <c r="H102" s="110"/>
      <c r="J102" s="118">
        <f t="shared" ref="J102:J165" si="2">IFERROR(INDEX($I$292:$I$325,MATCH(F102,$F$292:$F$325,0)),0)</f>
        <v>0</v>
      </c>
      <c r="K102" s="118">
        <f t="shared" si="1"/>
        <v>0</v>
      </c>
    </row>
    <row r="103" spans="2:11" s="118" customFormat="1" ht="12.9" customHeight="1" x14ac:dyDescent="0.3">
      <c r="B103" s="151"/>
      <c r="C103" s="152"/>
      <c r="E103" s="153" t="str">
        <f xml:space="preserve"> 'General Inputs'!E$335</f>
        <v>Western Sahara</v>
      </c>
      <c r="F103" s="153" t="str">
        <f xml:space="preserve"> 'General Inputs'!F$335</f>
        <v>eh</v>
      </c>
      <c r="G103" s="107" t="s">
        <v>656</v>
      </c>
      <c r="H103" s="110"/>
      <c r="J103" s="118">
        <f t="shared" si="2"/>
        <v>0</v>
      </c>
      <c r="K103" s="118">
        <f t="shared" ref="K103:K166" si="3">IFERROR(INDEX($I$393:$I$451,MATCH(F103,$F$393:$F$451,0)),0)</f>
        <v>0</v>
      </c>
    </row>
    <row r="104" spans="2:11" s="118" customFormat="1" ht="12.9" customHeight="1" x14ac:dyDescent="0.3">
      <c r="B104" s="151"/>
      <c r="C104" s="152"/>
      <c r="E104" s="153" t="str">
        <f xml:space="preserve"> 'General Inputs'!E$336</f>
        <v>Eritrea</v>
      </c>
      <c r="F104" s="153" t="str">
        <f xml:space="preserve"> 'General Inputs'!F$336</f>
        <v>er</v>
      </c>
      <c r="G104" s="107" t="s">
        <v>656</v>
      </c>
      <c r="H104" s="110"/>
      <c r="J104" s="118">
        <f t="shared" si="2"/>
        <v>0</v>
      </c>
      <c r="K104" s="118">
        <f t="shared" si="3"/>
        <v>0</v>
      </c>
    </row>
    <row r="105" spans="2:11" s="118" customFormat="1" ht="12.9" customHeight="1" x14ac:dyDescent="0.3">
      <c r="B105" s="151"/>
      <c r="C105" s="152"/>
      <c r="E105" s="153" t="str">
        <f xml:space="preserve"> 'General Inputs'!E$337</f>
        <v>Spain</v>
      </c>
      <c r="F105" s="153" t="str">
        <f xml:space="preserve"> 'General Inputs'!F$337</f>
        <v>es</v>
      </c>
      <c r="G105" s="107" t="s">
        <v>656</v>
      </c>
      <c r="H105" s="110"/>
      <c r="J105" s="118">
        <f t="shared" si="2"/>
        <v>0</v>
      </c>
      <c r="K105" s="118">
        <f t="shared" si="3"/>
        <v>1.9401492007584142</v>
      </c>
    </row>
    <row r="106" spans="2:11" s="118" customFormat="1" ht="12.9" customHeight="1" x14ac:dyDescent="0.3">
      <c r="B106" s="151"/>
      <c r="C106" s="152"/>
      <c r="E106" s="153" t="str">
        <f xml:space="preserve"> 'General Inputs'!E$338</f>
        <v>Ethiopia</v>
      </c>
      <c r="F106" s="153" t="str">
        <f xml:space="preserve"> 'General Inputs'!F$338</f>
        <v>et</v>
      </c>
      <c r="G106" s="107" t="s">
        <v>656</v>
      </c>
      <c r="H106" s="110"/>
      <c r="J106" s="118">
        <f t="shared" si="2"/>
        <v>0</v>
      </c>
      <c r="K106" s="118">
        <f t="shared" si="3"/>
        <v>0</v>
      </c>
    </row>
    <row r="107" spans="2:11" s="118" customFormat="1" ht="12.9" customHeight="1" x14ac:dyDescent="0.3">
      <c r="B107" s="151"/>
      <c r="C107" s="152"/>
      <c r="E107" s="153" t="str">
        <f xml:space="preserve"> 'General Inputs'!E$339</f>
        <v>Finland</v>
      </c>
      <c r="F107" s="153" t="str">
        <f xml:space="preserve"> 'General Inputs'!F$339</f>
        <v>fi</v>
      </c>
      <c r="G107" s="107" t="s">
        <v>656</v>
      </c>
      <c r="H107" s="110"/>
      <c r="J107" s="118">
        <f t="shared" si="2"/>
        <v>0</v>
      </c>
      <c r="K107" s="118">
        <f t="shared" si="3"/>
        <v>0</v>
      </c>
    </row>
    <row r="108" spans="2:11" s="118" customFormat="1" ht="12.9" customHeight="1" x14ac:dyDescent="0.3">
      <c r="B108" s="151"/>
      <c r="C108" s="152"/>
      <c r="E108" s="153" t="str">
        <f xml:space="preserve"> 'General Inputs'!E$340</f>
        <v>Fiji</v>
      </c>
      <c r="F108" s="153" t="str">
        <f xml:space="preserve"> 'General Inputs'!F$340</f>
        <v>fj</v>
      </c>
      <c r="G108" s="107" t="s">
        <v>656</v>
      </c>
      <c r="H108" s="110"/>
      <c r="J108" s="118">
        <f t="shared" si="2"/>
        <v>0</v>
      </c>
      <c r="K108" s="118">
        <f t="shared" si="3"/>
        <v>0</v>
      </c>
    </row>
    <row r="109" spans="2:11" s="118" customFormat="1" ht="12.9" customHeight="1" x14ac:dyDescent="0.3">
      <c r="B109" s="151"/>
      <c r="C109" s="152"/>
      <c r="E109" s="153" t="str">
        <f xml:space="preserve"> 'General Inputs'!E$341</f>
        <v>Falkland Islands (Malvinas)</v>
      </c>
      <c r="F109" s="153" t="str">
        <f xml:space="preserve"> 'General Inputs'!F$341</f>
        <v>fk</v>
      </c>
      <c r="G109" s="107" t="s">
        <v>656</v>
      </c>
      <c r="H109" s="110"/>
      <c r="J109" s="118">
        <f t="shared" si="2"/>
        <v>0</v>
      </c>
      <c r="K109" s="118">
        <f t="shared" si="3"/>
        <v>0</v>
      </c>
    </row>
    <row r="110" spans="2:11" s="118" customFormat="1" ht="12.9" customHeight="1" x14ac:dyDescent="0.3">
      <c r="B110" s="151"/>
      <c r="C110" s="152"/>
      <c r="E110" s="153" t="str">
        <f xml:space="preserve"> 'General Inputs'!E$342</f>
        <v>Micronesia (Federated States of)</v>
      </c>
      <c r="F110" s="153" t="str">
        <f xml:space="preserve"> 'General Inputs'!F$342</f>
        <v>fm</v>
      </c>
      <c r="G110" s="107" t="s">
        <v>656</v>
      </c>
      <c r="H110" s="110"/>
      <c r="J110" s="118">
        <f t="shared" si="2"/>
        <v>0</v>
      </c>
      <c r="K110" s="118">
        <f t="shared" si="3"/>
        <v>0</v>
      </c>
    </row>
    <row r="111" spans="2:11" s="118" customFormat="1" ht="12.9" customHeight="1" x14ac:dyDescent="0.3">
      <c r="B111" s="151"/>
      <c r="C111" s="152"/>
      <c r="E111" s="153" t="str">
        <f xml:space="preserve"> 'General Inputs'!E$343</f>
        <v>Faroe Islands</v>
      </c>
      <c r="F111" s="153" t="str">
        <f xml:space="preserve"> 'General Inputs'!F$343</f>
        <v>fo</v>
      </c>
      <c r="G111" s="107" t="s">
        <v>656</v>
      </c>
      <c r="H111" s="110"/>
      <c r="J111" s="118">
        <f t="shared" si="2"/>
        <v>0</v>
      </c>
      <c r="K111" s="118">
        <f t="shared" si="3"/>
        <v>0</v>
      </c>
    </row>
    <row r="112" spans="2:11" s="118" customFormat="1" ht="12.9" customHeight="1" x14ac:dyDescent="0.3">
      <c r="B112" s="151"/>
      <c r="C112" s="152"/>
      <c r="E112" s="153" t="str">
        <f xml:space="preserve"> 'General Inputs'!E$344</f>
        <v>France</v>
      </c>
      <c r="F112" s="153" t="str">
        <f xml:space="preserve"> 'General Inputs'!F$344</f>
        <v>fr</v>
      </c>
      <c r="G112" s="107" t="s">
        <v>656</v>
      </c>
      <c r="H112" s="110"/>
      <c r="J112" s="118">
        <f t="shared" si="2"/>
        <v>0</v>
      </c>
      <c r="K112" s="118">
        <f t="shared" si="3"/>
        <v>0</v>
      </c>
    </row>
    <row r="113" spans="2:11" s="118" customFormat="1" ht="12.9" customHeight="1" x14ac:dyDescent="0.3">
      <c r="B113" s="151"/>
      <c r="C113" s="152"/>
      <c r="E113" s="153" t="str">
        <f xml:space="preserve"> 'General Inputs'!E$345</f>
        <v>Gabon</v>
      </c>
      <c r="F113" s="153" t="str">
        <f xml:space="preserve"> 'General Inputs'!F$345</f>
        <v>ga</v>
      </c>
      <c r="G113" s="107" t="s">
        <v>656</v>
      </c>
      <c r="H113" s="110"/>
      <c r="J113" s="118">
        <f t="shared" si="2"/>
        <v>0</v>
      </c>
      <c r="K113" s="118">
        <f t="shared" si="3"/>
        <v>0</v>
      </c>
    </row>
    <row r="114" spans="2:11" s="118" customFormat="1" ht="12.9" customHeight="1" x14ac:dyDescent="0.3">
      <c r="B114" s="151"/>
      <c r="C114" s="152"/>
      <c r="E114" s="153" t="str">
        <f xml:space="preserve"> 'General Inputs'!E$346</f>
        <v>United Kingdom</v>
      </c>
      <c r="F114" s="153" t="str">
        <f xml:space="preserve"> 'General Inputs'!F$346</f>
        <v>gb</v>
      </c>
      <c r="G114" s="107" t="s">
        <v>656</v>
      </c>
      <c r="H114" s="110"/>
      <c r="J114" s="118">
        <f t="shared" si="2"/>
        <v>2</v>
      </c>
      <c r="K114" s="118">
        <f t="shared" si="3"/>
        <v>2.1664169474470287</v>
      </c>
    </row>
    <row r="115" spans="2:11" s="118" customFormat="1" ht="12.9" customHeight="1" x14ac:dyDescent="0.3">
      <c r="B115" s="151"/>
      <c r="C115" s="152"/>
      <c r="E115" s="153" t="str">
        <f xml:space="preserve"> 'General Inputs'!E$347</f>
        <v>Grenada</v>
      </c>
      <c r="F115" s="153" t="str">
        <f xml:space="preserve"> 'General Inputs'!F$347</f>
        <v>gd</v>
      </c>
      <c r="G115" s="107" t="s">
        <v>656</v>
      </c>
      <c r="H115" s="110"/>
      <c r="J115" s="118">
        <f t="shared" si="2"/>
        <v>0</v>
      </c>
      <c r="K115" s="118">
        <f t="shared" si="3"/>
        <v>0</v>
      </c>
    </row>
    <row r="116" spans="2:11" s="118" customFormat="1" ht="12.9" customHeight="1" x14ac:dyDescent="0.3">
      <c r="B116" s="151"/>
      <c r="C116" s="152"/>
      <c r="E116" s="153" t="str">
        <f xml:space="preserve"> 'General Inputs'!E$348</f>
        <v>Georgia</v>
      </c>
      <c r="F116" s="153" t="str">
        <f xml:space="preserve"> 'General Inputs'!F$348</f>
        <v>ge</v>
      </c>
      <c r="G116" s="107" t="s">
        <v>656</v>
      </c>
      <c r="H116" s="110"/>
      <c r="J116" s="118">
        <f t="shared" si="2"/>
        <v>0</v>
      </c>
      <c r="K116" s="118">
        <f t="shared" si="3"/>
        <v>0</v>
      </c>
    </row>
    <row r="117" spans="2:11" s="118" customFormat="1" ht="12.9" customHeight="1" x14ac:dyDescent="0.3">
      <c r="B117" s="151"/>
      <c r="C117" s="152"/>
      <c r="E117" s="154" t="str">
        <f xml:space="preserve"> 'General Inputs'!E$349</f>
        <v>French Guiana</v>
      </c>
      <c r="F117" s="154" t="str">
        <f xml:space="preserve"> 'General Inputs'!F$349</f>
        <v>gf</v>
      </c>
      <c r="G117" s="107" t="s">
        <v>656</v>
      </c>
      <c r="H117" s="110"/>
      <c r="J117" s="118">
        <f t="shared" si="2"/>
        <v>0</v>
      </c>
      <c r="K117" s="118">
        <f t="shared" si="3"/>
        <v>0</v>
      </c>
    </row>
    <row r="118" spans="2:11" s="118" customFormat="1" ht="12.9" customHeight="1" x14ac:dyDescent="0.3">
      <c r="B118" s="151"/>
      <c r="C118" s="152"/>
      <c r="E118" s="153" t="str">
        <f xml:space="preserve"> 'General Inputs'!E$350</f>
        <v>Guernsey</v>
      </c>
      <c r="F118" s="153" t="str">
        <f xml:space="preserve"> 'General Inputs'!F$350</f>
        <v>gg</v>
      </c>
      <c r="G118" s="107" t="s">
        <v>656</v>
      </c>
      <c r="H118" s="110"/>
      <c r="J118" s="118">
        <f t="shared" si="2"/>
        <v>0</v>
      </c>
      <c r="K118" s="118">
        <f t="shared" si="3"/>
        <v>0</v>
      </c>
    </row>
    <row r="119" spans="2:11" s="118" customFormat="1" ht="12.9" customHeight="1" x14ac:dyDescent="0.3">
      <c r="B119" s="151"/>
      <c r="C119" s="152"/>
      <c r="E119" s="153" t="str">
        <f xml:space="preserve"> 'General Inputs'!E$351</f>
        <v>Ghana</v>
      </c>
      <c r="F119" s="153" t="str">
        <f xml:space="preserve"> 'General Inputs'!F$351</f>
        <v>gh</v>
      </c>
      <c r="G119" s="107" t="s">
        <v>656</v>
      </c>
      <c r="H119" s="110"/>
      <c r="J119" s="118">
        <f t="shared" si="2"/>
        <v>0</v>
      </c>
      <c r="K119" s="118">
        <f t="shared" si="3"/>
        <v>0</v>
      </c>
    </row>
    <row r="120" spans="2:11" s="118" customFormat="1" ht="12.9" customHeight="1" x14ac:dyDescent="0.3">
      <c r="B120" s="151"/>
      <c r="C120" s="152"/>
      <c r="E120" s="153" t="str">
        <f xml:space="preserve"> 'General Inputs'!E$352</f>
        <v>Gibraltar</v>
      </c>
      <c r="F120" s="153" t="str">
        <f xml:space="preserve"> 'General Inputs'!F$352</f>
        <v>gi</v>
      </c>
      <c r="G120" s="107" t="s">
        <v>656</v>
      </c>
      <c r="H120" s="110"/>
      <c r="J120" s="118">
        <f t="shared" si="2"/>
        <v>0</v>
      </c>
      <c r="K120" s="118">
        <f t="shared" si="3"/>
        <v>0</v>
      </c>
    </row>
    <row r="121" spans="2:11" s="118" customFormat="1" ht="12.9" customHeight="1" x14ac:dyDescent="0.3">
      <c r="B121" s="151"/>
      <c r="C121" s="152"/>
      <c r="E121" s="153" t="str">
        <f xml:space="preserve"> 'General Inputs'!E$353</f>
        <v>Greenland</v>
      </c>
      <c r="F121" s="153" t="str">
        <f xml:space="preserve"> 'General Inputs'!F$353</f>
        <v>gl</v>
      </c>
      <c r="G121" s="107" t="s">
        <v>656</v>
      </c>
      <c r="H121" s="110"/>
      <c r="J121" s="118">
        <f t="shared" si="2"/>
        <v>0</v>
      </c>
      <c r="K121" s="118">
        <f t="shared" si="3"/>
        <v>0</v>
      </c>
    </row>
    <row r="122" spans="2:11" s="118" customFormat="1" ht="12.9" customHeight="1" x14ac:dyDescent="0.3">
      <c r="B122" s="151"/>
      <c r="C122" s="152"/>
      <c r="E122" s="153" t="str">
        <f xml:space="preserve"> 'General Inputs'!E$354</f>
        <v>Gambia</v>
      </c>
      <c r="F122" s="153" t="str">
        <f xml:space="preserve"> 'General Inputs'!F$354</f>
        <v>gm</v>
      </c>
      <c r="G122" s="107" t="s">
        <v>656</v>
      </c>
      <c r="H122" s="110"/>
      <c r="J122" s="118">
        <f t="shared" si="2"/>
        <v>0</v>
      </c>
      <c r="K122" s="118">
        <f t="shared" si="3"/>
        <v>0</v>
      </c>
    </row>
    <row r="123" spans="2:11" s="118" customFormat="1" ht="12.9" customHeight="1" x14ac:dyDescent="0.3">
      <c r="B123" s="151"/>
      <c r="C123" s="152"/>
      <c r="E123" s="153" t="str">
        <f xml:space="preserve"> 'General Inputs'!E$355</f>
        <v>Guinea</v>
      </c>
      <c r="F123" s="153" t="str">
        <f xml:space="preserve"> 'General Inputs'!F$355</f>
        <v>gn</v>
      </c>
      <c r="G123" s="107" t="s">
        <v>656</v>
      </c>
      <c r="H123" s="110"/>
      <c r="J123" s="118">
        <f t="shared" si="2"/>
        <v>0</v>
      </c>
      <c r="K123" s="118">
        <f t="shared" si="3"/>
        <v>0</v>
      </c>
    </row>
    <row r="124" spans="2:11" s="118" customFormat="1" ht="12.9" customHeight="1" x14ac:dyDescent="0.3">
      <c r="B124" s="151"/>
      <c r="C124" s="152"/>
      <c r="E124" s="153" t="str">
        <f xml:space="preserve"> 'General Inputs'!E$356</f>
        <v>Guadeloupe</v>
      </c>
      <c r="F124" s="153" t="str">
        <f xml:space="preserve"> 'General Inputs'!F$356</f>
        <v>gp</v>
      </c>
      <c r="G124" s="107" t="s">
        <v>656</v>
      </c>
      <c r="H124" s="110"/>
      <c r="J124" s="118">
        <f t="shared" si="2"/>
        <v>0</v>
      </c>
      <c r="K124" s="118">
        <f t="shared" si="3"/>
        <v>0</v>
      </c>
    </row>
    <row r="125" spans="2:11" s="118" customFormat="1" ht="12.9" customHeight="1" x14ac:dyDescent="0.3">
      <c r="B125" s="151"/>
      <c r="C125" s="152"/>
      <c r="E125" s="153" t="str">
        <f xml:space="preserve"> 'General Inputs'!E$357</f>
        <v>Equatorial Guinea</v>
      </c>
      <c r="F125" s="153" t="str">
        <f xml:space="preserve"> 'General Inputs'!F$357</f>
        <v>gq</v>
      </c>
      <c r="G125" s="107" t="s">
        <v>656</v>
      </c>
      <c r="H125" s="110"/>
      <c r="J125" s="118">
        <f t="shared" si="2"/>
        <v>0</v>
      </c>
      <c r="K125" s="118">
        <f t="shared" si="3"/>
        <v>0</v>
      </c>
    </row>
    <row r="126" spans="2:11" s="118" customFormat="1" ht="12.9" customHeight="1" x14ac:dyDescent="0.3">
      <c r="B126" s="151"/>
      <c r="C126" s="152"/>
      <c r="E126" s="153" t="str">
        <f xml:space="preserve"> 'General Inputs'!E$358</f>
        <v>Greece</v>
      </c>
      <c r="F126" s="153" t="str">
        <f xml:space="preserve"> 'General Inputs'!F$358</f>
        <v>gr</v>
      </c>
      <c r="G126" s="107" t="s">
        <v>656</v>
      </c>
      <c r="H126" s="110"/>
      <c r="J126" s="118">
        <f t="shared" si="2"/>
        <v>27</v>
      </c>
      <c r="K126" s="118">
        <f t="shared" si="3"/>
        <v>27.088494742982853</v>
      </c>
    </row>
    <row r="127" spans="2:11" s="118" customFormat="1" ht="12.9" customHeight="1" x14ac:dyDescent="0.3">
      <c r="B127" s="151"/>
      <c r="C127" s="152"/>
      <c r="E127" s="153" t="str">
        <f xml:space="preserve"> 'General Inputs'!E$359</f>
        <v>South Georgia and the South Sandwich Islands</v>
      </c>
      <c r="F127" s="153" t="str">
        <f xml:space="preserve"> 'General Inputs'!F$359</f>
        <v>gs</v>
      </c>
      <c r="G127" s="107" t="s">
        <v>656</v>
      </c>
      <c r="H127" s="110"/>
      <c r="J127" s="118">
        <f t="shared" si="2"/>
        <v>0</v>
      </c>
      <c r="K127" s="118">
        <f t="shared" si="3"/>
        <v>0</v>
      </c>
    </row>
    <row r="128" spans="2:11" s="118" customFormat="1" ht="12.9" customHeight="1" x14ac:dyDescent="0.3">
      <c r="B128" s="151"/>
      <c r="C128" s="152"/>
      <c r="E128" s="153" t="str">
        <f xml:space="preserve"> 'General Inputs'!E$360</f>
        <v>Guatemala</v>
      </c>
      <c r="F128" s="153" t="str">
        <f xml:space="preserve"> 'General Inputs'!F$360</f>
        <v>gt</v>
      </c>
      <c r="G128" s="107" t="s">
        <v>656</v>
      </c>
      <c r="H128" s="110"/>
      <c r="J128" s="118">
        <f t="shared" si="2"/>
        <v>0</v>
      </c>
      <c r="K128" s="118">
        <f t="shared" si="3"/>
        <v>0</v>
      </c>
    </row>
    <row r="129" spans="2:11" s="118" customFormat="1" ht="12.9" customHeight="1" x14ac:dyDescent="0.3">
      <c r="B129" s="151"/>
      <c r="C129" s="152"/>
      <c r="E129" s="153" t="str">
        <f xml:space="preserve"> 'General Inputs'!E$361</f>
        <v>Guam</v>
      </c>
      <c r="F129" s="153" t="str">
        <f xml:space="preserve"> 'General Inputs'!F$361</f>
        <v>gu</v>
      </c>
      <c r="G129" s="107" t="s">
        <v>656</v>
      </c>
      <c r="H129" s="110"/>
      <c r="J129" s="118">
        <f t="shared" si="2"/>
        <v>0</v>
      </c>
      <c r="K129" s="118">
        <f t="shared" si="3"/>
        <v>0</v>
      </c>
    </row>
    <row r="130" spans="2:11" s="118" customFormat="1" ht="12.9" customHeight="1" x14ac:dyDescent="0.3">
      <c r="B130" s="151"/>
      <c r="C130" s="152"/>
      <c r="E130" s="153" t="str">
        <f xml:space="preserve"> 'General Inputs'!E$362</f>
        <v>Guinea-Bissau</v>
      </c>
      <c r="F130" s="153" t="str">
        <f xml:space="preserve"> 'General Inputs'!F$362</f>
        <v>gw</v>
      </c>
      <c r="G130" s="107" t="s">
        <v>656</v>
      </c>
      <c r="H130" s="110"/>
      <c r="J130" s="118">
        <f t="shared" si="2"/>
        <v>0</v>
      </c>
      <c r="K130" s="118">
        <f t="shared" si="3"/>
        <v>0</v>
      </c>
    </row>
    <row r="131" spans="2:11" s="118" customFormat="1" ht="12.9" customHeight="1" x14ac:dyDescent="0.3">
      <c r="B131" s="151"/>
      <c r="C131" s="152"/>
      <c r="E131" s="153" t="str">
        <f xml:space="preserve"> 'General Inputs'!E$363</f>
        <v>Guyana</v>
      </c>
      <c r="F131" s="153" t="str">
        <f xml:space="preserve"> 'General Inputs'!F$363</f>
        <v>gy</v>
      </c>
      <c r="G131" s="107" t="s">
        <v>656</v>
      </c>
      <c r="H131" s="110"/>
      <c r="J131" s="118">
        <f t="shared" si="2"/>
        <v>0</v>
      </c>
      <c r="K131" s="118">
        <f t="shared" si="3"/>
        <v>0</v>
      </c>
    </row>
    <row r="132" spans="2:11" s="118" customFormat="1" ht="12.9" customHeight="1" x14ac:dyDescent="0.3">
      <c r="B132" s="151"/>
      <c r="C132" s="152"/>
      <c r="E132" s="153" t="str">
        <f xml:space="preserve"> 'General Inputs'!E$364</f>
        <v>Hong Kong</v>
      </c>
      <c r="F132" s="153" t="str">
        <f xml:space="preserve"> 'General Inputs'!F$364</f>
        <v>hk</v>
      </c>
      <c r="G132" s="107" t="s">
        <v>656</v>
      </c>
      <c r="H132" s="110"/>
      <c r="J132" s="118">
        <f t="shared" si="2"/>
        <v>0</v>
      </c>
      <c r="K132" s="118">
        <f t="shared" si="3"/>
        <v>0</v>
      </c>
    </row>
    <row r="133" spans="2:11" s="118" customFormat="1" ht="12.9" customHeight="1" x14ac:dyDescent="0.3">
      <c r="B133" s="151"/>
      <c r="C133" s="152"/>
      <c r="E133" s="153" t="str">
        <f xml:space="preserve"> 'General Inputs'!E$365</f>
        <v>Heard Island and McDonald Islands</v>
      </c>
      <c r="F133" s="153" t="str">
        <f xml:space="preserve"> 'General Inputs'!F$365</f>
        <v>hm</v>
      </c>
      <c r="G133" s="107" t="s">
        <v>656</v>
      </c>
      <c r="H133" s="110"/>
      <c r="J133" s="118">
        <f t="shared" si="2"/>
        <v>0</v>
      </c>
      <c r="K133" s="118">
        <f t="shared" si="3"/>
        <v>0</v>
      </c>
    </row>
    <row r="134" spans="2:11" s="118" customFormat="1" ht="12.9" customHeight="1" x14ac:dyDescent="0.3">
      <c r="B134" s="151"/>
      <c r="C134" s="152"/>
      <c r="E134" s="153" t="str">
        <f xml:space="preserve"> 'General Inputs'!E$366</f>
        <v>Honduras</v>
      </c>
      <c r="F134" s="153" t="str">
        <f xml:space="preserve"> 'General Inputs'!F$366</f>
        <v>hn</v>
      </c>
      <c r="G134" s="107" t="s">
        <v>656</v>
      </c>
      <c r="H134" s="110"/>
      <c r="J134" s="118">
        <f t="shared" si="2"/>
        <v>0</v>
      </c>
      <c r="K134" s="118">
        <f t="shared" si="3"/>
        <v>0</v>
      </c>
    </row>
    <row r="135" spans="2:11" s="118" customFormat="1" ht="12.9" customHeight="1" x14ac:dyDescent="0.3">
      <c r="B135" s="151"/>
      <c r="C135" s="152"/>
      <c r="E135" s="153" t="str">
        <f xml:space="preserve"> 'General Inputs'!E$367</f>
        <v>Croatia</v>
      </c>
      <c r="F135" s="153" t="str">
        <f xml:space="preserve"> 'General Inputs'!F$367</f>
        <v>hr</v>
      </c>
      <c r="G135" s="107" t="s">
        <v>656</v>
      </c>
      <c r="H135" s="110"/>
      <c r="J135" s="118">
        <f t="shared" si="2"/>
        <v>0</v>
      </c>
      <c r="K135" s="118">
        <f t="shared" si="3"/>
        <v>0</v>
      </c>
    </row>
    <row r="136" spans="2:11" s="118" customFormat="1" ht="12.9" customHeight="1" x14ac:dyDescent="0.3">
      <c r="B136" s="151"/>
      <c r="C136" s="152"/>
      <c r="E136" s="153" t="str">
        <f xml:space="preserve"> 'General Inputs'!E$368</f>
        <v>Haiti</v>
      </c>
      <c r="F136" s="153" t="str">
        <f xml:space="preserve"> 'General Inputs'!F$368</f>
        <v>ht</v>
      </c>
      <c r="G136" s="107" t="s">
        <v>656</v>
      </c>
      <c r="H136" s="110"/>
      <c r="J136" s="118">
        <f t="shared" si="2"/>
        <v>0</v>
      </c>
      <c r="K136" s="118">
        <f t="shared" si="3"/>
        <v>0</v>
      </c>
    </row>
    <row r="137" spans="2:11" s="118" customFormat="1" ht="12.9" customHeight="1" x14ac:dyDescent="0.3">
      <c r="B137" s="151"/>
      <c r="C137" s="152"/>
      <c r="E137" s="153" t="str">
        <f xml:space="preserve"> 'General Inputs'!E$369</f>
        <v>Hungary</v>
      </c>
      <c r="F137" s="153" t="str">
        <f xml:space="preserve"> 'General Inputs'!F$369</f>
        <v>hu</v>
      </c>
      <c r="G137" s="107" t="s">
        <v>656</v>
      </c>
      <c r="H137" s="110"/>
      <c r="J137" s="118">
        <f t="shared" si="2"/>
        <v>7</v>
      </c>
      <c r="K137" s="118">
        <f t="shared" si="3"/>
        <v>6.8970625691735465</v>
      </c>
    </row>
    <row r="138" spans="2:11" s="118" customFormat="1" ht="12.9" customHeight="1" x14ac:dyDescent="0.3">
      <c r="B138" s="151"/>
      <c r="C138" s="152"/>
      <c r="E138" s="153" t="str">
        <f xml:space="preserve"> 'General Inputs'!E$370</f>
        <v>Indonesia</v>
      </c>
      <c r="F138" s="153" t="str">
        <f xml:space="preserve"> 'General Inputs'!F$370</f>
        <v>id</v>
      </c>
      <c r="G138" s="107" t="s">
        <v>656</v>
      </c>
      <c r="H138" s="110"/>
      <c r="J138" s="118">
        <f t="shared" si="2"/>
        <v>610</v>
      </c>
      <c r="K138" s="118">
        <f t="shared" si="3"/>
        <v>616.16518376317333</v>
      </c>
    </row>
    <row r="139" spans="2:11" s="118" customFormat="1" ht="12.9" customHeight="1" x14ac:dyDescent="0.3">
      <c r="B139" s="151"/>
      <c r="C139" s="152"/>
      <c r="E139" s="153" t="str">
        <f xml:space="preserve"> 'General Inputs'!E$371</f>
        <v>Ireland</v>
      </c>
      <c r="F139" s="153" t="str">
        <f xml:space="preserve"> 'General Inputs'!F$371</f>
        <v>ie</v>
      </c>
      <c r="G139" s="107" t="s">
        <v>656</v>
      </c>
      <c r="H139" s="110"/>
      <c r="J139" s="118">
        <f t="shared" si="2"/>
        <v>0</v>
      </c>
      <c r="K139" s="118">
        <f t="shared" si="3"/>
        <v>0</v>
      </c>
    </row>
    <row r="140" spans="2:11" s="118" customFormat="1" ht="12.9" customHeight="1" x14ac:dyDescent="0.3">
      <c r="B140" s="151"/>
      <c r="C140" s="152"/>
      <c r="E140" s="153" t="str">
        <f xml:space="preserve"> 'General Inputs'!E$372</f>
        <v>Israel</v>
      </c>
      <c r="F140" s="153" t="str">
        <f xml:space="preserve"> 'General Inputs'!F$372</f>
        <v>il</v>
      </c>
      <c r="G140" s="107" t="s">
        <v>656</v>
      </c>
      <c r="H140" s="110"/>
      <c r="J140" s="118">
        <f t="shared" si="2"/>
        <v>0</v>
      </c>
      <c r="K140" s="118">
        <f t="shared" si="3"/>
        <v>0</v>
      </c>
    </row>
    <row r="141" spans="2:11" s="118" customFormat="1" ht="12.9" customHeight="1" x14ac:dyDescent="0.3">
      <c r="B141" s="151"/>
      <c r="C141" s="152"/>
      <c r="E141" s="153" t="str">
        <f xml:space="preserve"> 'General Inputs'!E$373</f>
        <v>Isle of Man</v>
      </c>
      <c r="F141" s="153" t="str">
        <f xml:space="preserve"> 'General Inputs'!F$373</f>
        <v>im</v>
      </c>
      <c r="G141" s="107" t="s">
        <v>656</v>
      </c>
      <c r="H141" s="110"/>
      <c r="J141" s="118">
        <f t="shared" si="2"/>
        <v>0</v>
      </c>
      <c r="K141" s="118">
        <f t="shared" si="3"/>
        <v>0</v>
      </c>
    </row>
    <row r="142" spans="2:11" s="118" customFormat="1" ht="12.9" customHeight="1" x14ac:dyDescent="0.3">
      <c r="B142" s="151"/>
      <c r="C142" s="152"/>
      <c r="E142" s="153" t="str">
        <f xml:space="preserve"> 'General Inputs'!E$374</f>
        <v>India</v>
      </c>
      <c r="F142" s="153" t="str">
        <f xml:space="preserve"> 'General Inputs'!F$374</f>
        <v>in</v>
      </c>
      <c r="G142" s="107" t="s">
        <v>656</v>
      </c>
      <c r="H142" s="110"/>
      <c r="J142" s="118">
        <f t="shared" si="2"/>
        <v>756</v>
      </c>
      <c r="K142" s="118">
        <f t="shared" si="3"/>
        <v>648.41588233692835</v>
      </c>
    </row>
    <row r="143" spans="2:11" s="118" customFormat="1" ht="12.9" customHeight="1" x14ac:dyDescent="0.3">
      <c r="B143" s="151"/>
      <c r="C143" s="152"/>
      <c r="E143" s="153" t="str">
        <f xml:space="preserve"> 'General Inputs'!E$375</f>
        <v>British Indian Ocean Territory</v>
      </c>
      <c r="F143" s="153" t="str">
        <f xml:space="preserve"> 'General Inputs'!F$375</f>
        <v>io</v>
      </c>
      <c r="G143" s="107" t="s">
        <v>656</v>
      </c>
      <c r="H143" s="110"/>
      <c r="J143" s="118">
        <f t="shared" si="2"/>
        <v>0</v>
      </c>
      <c r="K143" s="118">
        <f t="shared" si="3"/>
        <v>0</v>
      </c>
    </row>
    <row r="144" spans="2:11" s="118" customFormat="1" ht="12.9" customHeight="1" x14ac:dyDescent="0.3">
      <c r="B144" s="151"/>
      <c r="C144" s="152"/>
      <c r="E144" s="153" t="str">
        <f xml:space="preserve"> 'General Inputs'!E$376</f>
        <v>Iraq</v>
      </c>
      <c r="F144" s="153" t="str">
        <f xml:space="preserve"> 'General Inputs'!F$376</f>
        <v>iq</v>
      </c>
      <c r="G144" s="107" t="s">
        <v>656</v>
      </c>
      <c r="H144" s="110"/>
      <c r="J144" s="118">
        <f t="shared" si="2"/>
        <v>0</v>
      </c>
      <c r="K144" s="118">
        <f t="shared" si="3"/>
        <v>0</v>
      </c>
    </row>
    <row r="145" spans="2:11" s="118" customFormat="1" ht="12.9" customHeight="1" x14ac:dyDescent="0.3">
      <c r="B145" s="151"/>
      <c r="C145" s="152"/>
      <c r="E145" s="153" t="str">
        <f xml:space="preserve"> 'General Inputs'!E$377</f>
        <v>Iran</v>
      </c>
      <c r="F145" s="153" t="str">
        <f xml:space="preserve"> 'General Inputs'!F$377</f>
        <v>ir</v>
      </c>
      <c r="G145" s="107" t="s">
        <v>656</v>
      </c>
      <c r="H145" s="110"/>
      <c r="J145" s="118">
        <f t="shared" si="2"/>
        <v>0</v>
      </c>
      <c r="K145" s="118">
        <f t="shared" si="3"/>
        <v>1.7107565197405061</v>
      </c>
    </row>
    <row r="146" spans="2:11" s="118" customFormat="1" ht="12.9" customHeight="1" x14ac:dyDescent="0.3">
      <c r="B146" s="151"/>
      <c r="C146" s="152"/>
      <c r="E146" s="153" t="str">
        <f xml:space="preserve"> 'General Inputs'!E$378</f>
        <v>Iceland</v>
      </c>
      <c r="F146" s="153" t="str">
        <f xml:space="preserve"> 'General Inputs'!F$378</f>
        <v>is</v>
      </c>
      <c r="G146" s="107" t="s">
        <v>656</v>
      </c>
      <c r="H146" s="110"/>
      <c r="J146" s="118">
        <f t="shared" si="2"/>
        <v>0</v>
      </c>
      <c r="K146" s="118">
        <f t="shared" si="3"/>
        <v>0</v>
      </c>
    </row>
    <row r="147" spans="2:11" s="118" customFormat="1" ht="12.9" customHeight="1" x14ac:dyDescent="0.3">
      <c r="B147" s="151"/>
      <c r="C147" s="152"/>
      <c r="E147" s="153" t="str">
        <f xml:space="preserve"> 'General Inputs'!E$379</f>
        <v>Italy</v>
      </c>
      <c r="F147" s="153" t="str">
        <f xml:space="preserve"> 'General Inputs'!F$379</f>
        <v>it</v>
      </c>
      <c r="G147" s="107" t="s">
        <v>656</v>
      </c>
      <c r="H147" s="110"/>
      <c r="J147" s="118">
        <f t="shared" si="2"/>
        <v>0</v>
      </c>
      <c r="K147" s="118">
        <f t="shared" si="3"/>
        <v>0</v>
      </c>
    </row>
    <row r="148" spans="2:11" s="118" customFormat="1" ht="12.9" customHeight="1" x14ac:dyDescent="0.3">
      <c r="B148" s="151"/>
      <c r="C148" s="152"/>
      <c r="E148" s="153" t="str">
        <f xml:space="preserve"> 'General Inputs'!E$380</f>
        <v>Jersey</v>
      </c>
      <c r="F148" s="153" t="str">
        <f xml:space="preserve"> 'General Inputs'!F$380</f>
        <v>je</v>
      </c>
      <c r="G148" s="107" t="s">
        <v>656</v>
      </c>
      <c r="H148" s="110"/>
      <c r="J148" s="118">
        <f t="shared" si="2"/>
        <v>0</v>
      </c>
      <c r="K148" s="118">
        <f t="shared" si="3"/>
        <v>0</v>
      </c>
    </row>
    <row r="149" spans="2:11" s="118" customFormat="1" ht="12.9" customHeight="1" x14ac:dyDescent="0.3">
      <c r="B149" s="151"/>
      <c r="C149" s="152"/>
      <c r="E149" s="153" t="str">
        <f xml:space="preserve"> 'General Inputs'!E$381</f>
        <v>Jamaica</v>
      </c>
      <c r="F149" s="153" t="str">
        <f xml:space="preserve"> 'General Inputs'!F$381</f>
        <v>jm</v>
      </c>
      <c r="G149" s="107" t="s">
        <v>656</v>
      </c>
      <c r="H149" s="110"/>
      <c r="J149" s="118">
        <f t="shared" si="2"/>
        <v>0</v>
      </c>
      <c r="K149" s="118">
        <f t="shared" si="3"/>
        <v>0</v>
      </c>
    </row>
    <row r="150" spans="2:11" s="118" customFormat="1" ht="12.9" customHeight="1" x14ac:dyDescent="0.3">
      <c r="B150" s="151"/>
      <c r="C150" s="152"/>
      <c r="E150" s="153" t="str">
        <f xml:space="preserve"> 'General Inputs'!E$382</f>
        <v>Jordan</v>
      </c>
      <c r="F150" s="153" t="str">
        <f xml:space="preserve"> 'General Inputs'!F$382</f>
        <v>jo</v>
      </c>
      <c r="G150" s="107" t="s">
        <v>656</v>
      </c>
      <c r="H150" s="110"/>
      <c r="J150" s="118">
        <f t="shared" si="2"/>
        <v>0</v>
      </c>
      <c r="K150" s="118">
        <f t="shared" si="3"/>
        <v>0</v>
      </c>
    </row>
    <row r="151" spans="2:11" s="118" customFormat="1" ht="12.9" customHeight="1" x14ac:dyDescent="0.3">
      <c r="B151" s="151"/>
      <c r="C151" s="152"/>
      <c r="E151" s="153" t="str">
        <f xml:space="preserve"> 'General Inputs'!E$383</f>
        <v>Japan</v>
      </c>
      <c r="F151" s="153" t="str">
        <f xml:space="preserve"> 'General Inputs'!F$383</f>
        <v>jp</v>
      </c>
      <c r="G151" s="107" t="s">
        <v>656</v>
      </c>
      <c r="H151" s="110"/>
      <c r="J151" s="118">
        <f t="shared" si="2"/>
        <v>1</v>
      </c>
      <c r="K151" s="118">
        <f t="shared" si="3"/>
        <v>0.74391474868910457</v>
      </c>
    </row>
    <row r="152" spans="2:11" s="118" customFormat="1" ht="12.9" customHeight="1" x14ac:dyDescent="0.3">
      <c r="B152" s="151"/>
      <c r="C152" s="152"/>
      <c r="E152" s="153" t="str">
        <f xml:space="preserve"> 'General Inputs'!E$384</f>
        <v>Kenya</v>
      </c>
      <c r="F152" s="153" t="str">
        <f xml:space="preserve"> 'General Inputs'!F$384</f>
        <v>ke</v>
      </c>
      <c r="G152" s="107" t="s">
        <v>656</v>
      </c>
      <c r="H152" s="110"/>
      <c r="J152" s="118">
        <f t="shared" si="2"/>
        <v>0</v>
      </c>
      <c r="K152" s="118">
        <f t="shared" si="3"/>
        <v>0</v>
      </c>
    </row>
    <row r="153" spans="2:11" s="118" customFormat="1" ht="12.9" customHeight="1" x14ac:dyDescent="0.3">
      <c r="B153" s="151"/>
      <c r="C153" s="152"/>
      <c r="E153" s="153" t="str">
        <f xml:space="preserve"> 'General Inputs'!E$385</f>
        <v>Kyrgyzstan</v>
      </c>
      <c r="F153" s="153" t="str">
        <f xml:space="preserve"> 'General Inputs'!F$385</f>
        <v>kg</v>
      </c>
      <c r="G153" s="107" t="s">
        <v>656</v>
      </c>
      <c r="H153" s="110"/>
      <c r="J153" s="118">
        <f t="shared" si="2"/>
        <v>0</v>
      </c>
      <c r="K153" s="118">
        <f t="shared" si="3"/>
        <v>2.5327389766488251</v>
      </c>
    </row>
    <row r="154" spans="2:11" s="118" customFormat="1" ht="12.9" customHeight="1" x14ac:dyDescent="0.3">
      <c r="B154" s="151"/>
      <c r="C154" s="152"/>
      <c r="E154" s="153" t="str">
        <f xml:space="preserve"> 'General Inputs'!E$386</f>
        <v>Cambodia</v>
      </c>
      <c r="F154" s="153" t="str">
        <f xml:space="preserve"> 'General Inputs'!F$386</f>
        <v>kh</v>
      </c>
      <c r="G154" s="107" t="s">
        <v>656</v>
      </c>
      <c r="H154" s="110"/>
      <c r="J154" s="118">
        <f t="shared" si="2"/>
        <v>0</v>
      </c>
      <c r="K154" s="118">
        <f t="shared" si="3"/>
        <v>0</v>
      </c>
    </row>
    <row r="155" spans="2:11" s="118" customFormat="1" ht="12.9" customHeight="1" x14ac:dyDescent="0.3">
      <c r="B155" s="151"/>
      <c r="C155" s="152"/>
      <c r="E155" s="153" t="str">
        <f xml:space="preserve"> 'General Inputs'!E$387</f>
        <v>Kiribati</v>
      </c>
      <c r="F155" s="153" t="str">
        <f xml:space="preserve"> 'General Inputs'!F$387</f>
        <v>ki</v>
      </c>
      <c r="G155" s="107" t="s">
        <v>656</v>
      </c>
      <c r="H155" s="110"/>
      <c r="J155" s="118">
        <f t="shared" si="2"/>
        <v>0</v>
      </c>
      <c r="K155" s="118">
        <f t="shared" si="3"/>
        <v>0</v>
      </c>
    </row>
    <row r="156" spans="2:11" s="118" customFormat="1" ht="12.9" customHeight="1" x14ac:dyDescent="0.3">
      <c r="B156" s="151"/>
      <c r="C156" s="152"/>
      <c r="E156" s="153" t="str">
        <f xml:space="preserve"> 'General Inputs'!E$388</f>
        <v>Comoros</v>
      </c>
      <c r="F156" s="153" t="str">
        <f xml:space="preserve"> 'General Inputs'!F$388</f>
        <v>km</v>
      </c>
      <c r="G156" s="107" t="s">
        <v>656</v>
      </c>
      <c r="H156" s="110"/>
      <c r="J156" s="118">
        <f t="shared" si="2"/>
        <v>0</v>
      </c>
      <c r="K156" s="118">
        <f t="shared" si="3"/>
        <v>0</v>
      </c>
    </row>
    <row r="157" spans="2:11" s="118" customFormat="1" ht="12.9" customHeight="1" x14ac:dyDescent="0.3">
      <c r="B157" s="151"/>
      <c r="C157" s="152"/>
      <c r="E157" s="153" t="str">
        <f xml:space="preserve"> 'General Inputs'!E$389</f>
        <v>Saint Kitts and Nevis</v>
      </c>
      <c r="F157" s="153" t="str">
        <f xml:space="preserve"> 'General Inputs'!F$389</f>
        <v>kn</v>
      </c>
      <c r="G157" s="107" t="s">
        <v>656</v>
      </c>
      <c r="H157" s="110"/>
      <c r="J157" s="118">
        <f t="shared" si="2"/>
        <v>0</v>
      </c>
      <c r="K157" s="118">
        <f t="shared" si="3"/>
        <v>0</v>
      </c>
    </row>
    <row r="158" spans="2:11" s="118" customFormat="1" ht="12.9" customHeight="1" x14ac:dyDescent="0.3">
      <c r="B158" s="151"/>
      <c r="C158" s="152"/>
      <c r="E158" s="153" t="str">
        <f xml:space="preserve"> 'General Inputs'!E$390</f>
        <v>Korea (Democratic People's Republic of)</v>
      </c>
      <c r="F158" s="153" t="str">
        <f xml:space="preserve"> 'General Inputs'!F$390</f>
        <v>kp</v>
      </c>
      <c r="G158" s="107" t="s">
        <v>656</v>
      </c>
      <c r="H158" s="110"/>
      <c r="J158" s="118">
        <f t="shared" si="2"/>
        <v>0</v>
      </c>
      <c r="K158" s="118">
        <f t="shared" si="3"/>
        <v>17.030654499682484</v>
      </c>
    </row>
    <row r="159" spans="2:11" s="118" customFormat="1" ht="12.9" customHeight="1" x14ac:dyDescent="0.3">
      <c r="B159" s="151"/>
      <c r="C159" s="152"/>
      <c r="E159" s="153" t="str">
        <f xml:space="preserve"> 'General Inputs'!E$391</f>
        <v>Korea, Republic of</v>
      </c>
      <c r="F159" s="153" t="str">
        <f xml:space="preserve"> 'General Inputs'!F$391</f>
        <v>kr</v>
      </c>
      <c r="G159" s="107" t="s">
        <v>656</v>
      </c>
      <c r="H159" s="110"/>
      <c r="J159" s="118">
        <f t="shared" si="2"/>
        <v>1</v>
      </c>
      <c r="K159" s="118">
        <f t="shared" si="3"/>
        <v>1.0860098521273702</v>
      </c>
    </row>
    <row r="160" spans="2:11" s="118" customFormat="1" ht="12.9" customHeight="1" x14ac:dyDescent="0.3">
      <c r="B160" s="151"/>
      <c r="C160" s="152"/>
      <c r="E160" s="153" t="str">
        <f xml:space="preserve"> 'General Inputs'!E$392</f>
        <v>Kuwait</v>
      </c>
      <c r="F160" s="153" t="str">
        <f xml:space="preserve"> 'General Inputs'!F$392</f>
        <v>kw</v>
      </c>
      <c r="G160" s="107" t="s">
        <v>656</v>
      </c>
      <c r="H160" s="110"/>
      <c r="J160" s="118">
        <f t="shared" si="2"/>
        <v>0</v>
      </c>
      <c r="K160" s="118">
        <f t="shared" si="3"/>
        <v>0</v>
      </c>
    </row>
    <row r="161" spans="2:11" s="118" customFormat="1" ht="12.9" customHeight="1" x14ac:dyDescent="0.3">
      <c r="B161" s="151"/>
      <c r="C161" s="152"/>
      <c r="E161" s="153" t="str">
        <f xml:space="preserve"> 'General Inputs'!E$393</f>
        <v>Cayman Islands</v>
      </c>
      <c r="F161" s="153" t="str">
        <f xml:space="preserve"> 'General Inputs'!F$393</f>
        <v>ky</v>
      </c>
      <c r="G161" s="107" t="s">
        <v>656</v>
      </c>
      <c r="H161" s="110"/>
      <c r="J161" s="118">
        <f t="shared" si="2"/>
        <v>0</v>
      </c>
      <c r="K161" s="118">
        <f t="shared" si="3"/>
        <v>0</v>
      </c>
    </row>
    <row r="162" spans="2:11" s="118" customFormat="1" ht="12.9" customHeight="1" x14ac:dyDescent="0.3">
      <c r="B162" s="151"/>
      <c r="C162" s="152"/>
      <c r="E162" s="153" t="str">
        <f xml:space="preserve"> 'General Inputs'!E$394</f>
        <v>Kazakhstan</v>
      </c>
      <c r="F162" s="153" t="str">
        <f xml:space="preserve"> 'General Inputs'!F$394</f>
        <v>kz</v>
      </c>
      <c r="G162" s="107" t="s">
        <v>656</v>
      </c>
      <c r="H162" s="110"/>
      <c r="J162" s="118">
        <f t="shared" si="2"/>
        <v>115</v>
      </c>
      <c r="K162" s="118">
        <f t="shared" si="3"/>
        <v>104.75495032205389</v>
      </c>
    </row>
    <row r="163" spans="2:11" s="118" customFormat="1" ht="12.9" customHeight="1" x14ac:dyDescent="0.3">
      <c r="B163" s="151"/>
      <c r="C163" s="152"/>
      <c r="E163" s="153" t="str">
        <f xml:space="preserve"> 'General Inputs'!E$395</f>
        <v>Lao People's Democratic Republic</v>
      </c>
      <c r="F163" s="153" t="str">
        <f xml:space="preserve"> 'General Inputs'!F$395</f>
        <v>la</v>
      </c>
      <c r="G163" s="107" t="s">
        <v>656</v>
      </c>
      <c r="H163" s="110"/>
      <c r="J163" s="118">
        <f t="shared" si="2"/>
        <v>0</v>
      </c>
      <c r="K163" s="118">
        <f t="shared" si="3"/>
        <v>20.436240392815023</v>
      </c>
    </row>
    <row r="164" spans="2:11" s="118" customFormat="1" ht="12.9" customHeight="1" x14ac:dyDescent="0.3">
      <c r="B164" s="151"/>
      <c r="C164" s="152"/>
      <c r="E164" s="153" t="str">
        <f xml:space="preserve"> 'General Inputs'!E$396</f>
        <v>Lebanon</v>
      </c>
      <c r="F164" s="153" t="str">
        <f xml:space="preserve"> 'General Inputs'!F$396</f>
        <v>lb</v>
      </c>
      <c r="G164" s="107" t="s">
        <v>656</v>
      </c>
      <c r="H164" s="110"/>
      <c r="J164" s="118">
        <f t="shared" si="2"/>
        <v>0</v>
      </c>
      <c r="K164" s="118">
        <f t="shared" si="3"/>
        <v>0</v>
      </c>
    </row>
    <row r="165" spans="2:11" s="118" customFormat="1" ht="12.9" customHeight="1" x14ac:dyDescent="0.3">
      <c r="B165" s="151"/>
      <c r="C165" s="152"/>
      <c r="E165" s="153" t="str">
        <f xml:space="preserve"> 'General Inputs'!E$397</f>
        <v>Saint Lucia</v>
      </c>
      <c r="F165" s="153" t="str">
        <f xml:space="preserve"> 'General Inputs'!F$397</f>
        <v>lc</v>
      </c>
      <c r="G165" s="107" t="s">
        <v>656</v>
      </c>
      <c r="H165" s="110"/>
      <c r="J165" s="118">
        <f t="shared" si="2"/>
        <v>0</v>
      </c>
      <c r="K165" s="118">
        <f t="shared" si="3"/>
        <v>0</v>
      </c>
    </row>
    <row r="166" spans="2:11" s="118" customFormat="1" ht="12.9" customHeight="1" x14ac:dyDescent="0.3">
      <c r="B166" s="151"/>
      <c r="C166" s="152"/>
      <c r="E166" s="153" t="str">
        <f xml:space="preserve"> 'General Inputs'!E$398</f>
        <v>Liechtenstein</v>
      </c>
      <c r="F166" s="153" t="str">
        <f xml:space="preserve"> 'General Inputs'!F$398</f>
        <v>li</v>
      </c>
      <c r="G166" s="107" t="s">
        <v>656</v>
      </c>
      <c r="H166" s="110"/>
      <c r="J166" s="118">
        <f t="shared" ref="J166:J229" si="4">IFERROR(INDEX($I$292:$I$325,MATCH(F166,$F$292:$F$325,0)),0)</f>
        <v>0</v>
      </c>
      <c r="K166" s="118">
        <f t="shared" si="3"/>
        <v>0</v>
      </c>
    </row>
    <row r="167" spans="2:11" s="118" customFormat="1" ht="12.9" customHeight="1" x14ac:dyDescent="0.3">
      <c r="B167" s="151"/>
      <c r="C167" s="152"/>
      <c r="E167" s="153" t="str">
        <f xml:space="preserve"> 'General Inputs'!E$399</f>
        <v>Sri Lanka</v>
      </c>
      <c r="F167" s="153" t="str">
        <f xml:space="preserve"> 'General Inputs'!F$399</f>
        <v>lk</v>
      </c>
      <c r="G167" s="107" t="s">
        <v>656</v>
      </c>
      <c r="H167" s="110"/>
      <c r="J167" s="118">
        <f t="shared" si="4"/>
        <v>0</v>
      </c>
      <c r="K167" s="118">
        <f t="shared" ref="K167:K230" si="5">IFERROR(INDEX($I$393:$I$451,MATCH(F167,$F$393:$F$451,0)),0)</f>
        <v>0</v>
      </c>
    </row>
    <row r="168" spans="2:11" s="118" customFormat="1" ht="12.9" customHeight="1" x14ac:dyDescent="0.3">
      <c r="B168" s="151"/>
      <c r="C168" s="152"/>
      <c r="E168" s="153" t="str">
        <f xml:space="preserve"> 'General Inputs'!E$400</f>
        <v>Liberia</v>
      </c>
      <c r="F168" s="153" t="str">
        <f xml:space="preserve"> 'General Inputs'!F$400</f>
        <v>lr</v>
      </c>
      <c r="G168" s="107" t="s">
        <v>656</v>
      </c>
      <c r="H168" s="110"/>
      <c r="J168" s="118">
        <f t="shared" si="4"/>
        <v>0</v>
      </c>
      <c r="K168" s="118">
        <f t="shared" si="5"/>
        <v>0</v>
      </c>
    </row>
    <row r="169" spans="2:11" s="118" customFormat="1" ht="12.9" customHeight="1" x14ac:dyDescent="0.3">
      <c r="B169" s="151"/>
      <c r="C169" s="152"/>
      <c r="E169" s="153" t="str">
        <f xml:space="preserve"> 'General Inputs'!E$401</f>
        <v>Lesotho</v>
      </c>
      <c r="F169" s="153" t="str">
        <f xml:space="preserve"> 'General Inputs'!F$401</f>
        <v>ls</v>
      </c>
      <c r="G169" s="107" t="s">
        <v>656</v>
      </c>
      <c r="H169" s="110"/>
      <c r="J169" s="118">
        <f t="shared" si="4"/>
        <v>0</v>
      </c>
      <c r="K169" s="118">
        <f t="shared" si="5"/>
        <v>0</v>
      </c>
    </row>
    <row r="170" spans="2:11" s="118" customFormat="1" ht="12.9" customHeight="1" x14ac:dyDescent="0.3">
      <c r="B170" s="151"/>
      <c r="C170" s="152"/>
      <c r="E170" s="153" t="str">
        <f xml:space="preserve"> 'General Inputs'!E$402</f>
        <v>Lithuania</v>
      </c>
      <c r="F170" s="153" t="str">
        <f xml:space="preserve"> 'General Inputs'!F$402</f>
        <v>lt</v>
      </c>
      <c r="G170" s="107" t="s">
        <v>656</v>
      </c>
      <c r="H170" s="110"/>
      <c r="J170" s="118">
        <f t="shared" si="4"/>
        <v>0</v>
      </c>
      <c r="K170" s="118">
        <f t="shared" si="5"/>
        <v>0</v>
      </c>
    </row>
    <row r="171" spans="2:11" s="118" customFormat="1" ht="12.9" customHeight="1" x14ac:dyDescent="0.3">
      <c r="B171" s="151"/>
      <c r="C171" s="152"/>
      <c r="E171" s="153" t="str">
        <f xml:space="preserve"> 'General Inputs'!E$403</f>
        <v>Luxembourg</v>
      </c>
      <c r="F171" s="153" t="str">
        <f xml:space="preserve"> 'General Inputs'!F$403</f>
        <v>lu</v>
      </c>
      <c r="G171" s="107" t="s">
        <v>656</v>
      </c>
      <c r="H171" s="110"/>
      <c r="J171" s="118">
        <f t="shared" si="4"/>
        <v>0</v>
      </c>
      <c r="K171" s="118">
        <f t="shared" si="5"/>
        <v>0</v>
      </c>
    </row>
    <row r="172" spans="2:11" s="118" customFormat="1" ht="12.9" customHeight="1" x14ac:dyDescent="0.3">
      <c r="B172" s="151"/>
      <c r="C172" s="152"/>
      <c r="E172" s="153" t="str">
        <f xml:space="preserve"> 'General Inputs'!E$404</f>
        <v>Latvia</v>
      </c>
      <c r="F172" s="153" t="str">
        <f xml:space="preserve"> 'General Inputs'!F$404</f>
        <v>lv</v>
      </c>
      <c r="G172" s="107" t="s">
        <v>656</v>
      </c>
      <c r="H172" s="110"/>
      <c r="J172" s="118">
        <f t="shared" si="4"/>
        <v>0</v>
      </c>
      <c r="K172" s="118">
        <f t="shared" si="5"/>
        <v>0</v>
      </c>
    </row>
    <row r="173" spans="2:11" s="118" customFormat="1" ht="12.9" customHeight="1" x14ac:dyDescent="0.3">
      <c r="B173" s="151"/>
      <c r="C173" s="152"/>
      <c r="E173" s="153" t="str">
        <f xml:space="preserve"> 'General Inputs'!E$405</f>
        <v>Libya</v>
      </c>
      <c r="F173" s="153" t="str">
        <f xml:space="preserve"> 'General Inputs'!F$405</f>
        <v>ly</v>
      </c>
      <c r="G173" s="107" t="s">
        <v>656</v>
      </c>
      <c r="H173" s="110"/>
      <c r="J173" s="118">
        <f t="shared" si="4"/>
        <v>0</v>
      </c>
      <c r="K173" s="118">
        <f t="shared" si="5"/>
        <v>0</v>
      </c>
    </row>
    <row r="174" spans="2:11" s="118" customFormat="1" ht="12.9" customHeight="1" x14ac:dyDescent="0.3">
      <c r="B174" s="151"/>
      <c r="C174" s="152"/>
      <c r="E174" s="153" t="str">
        <f xml:space="preserve"> 'General Inputs'!E$406</f>
        <v>Morocco</v>
      </c>
      <c r="F174" s="153" t="str">
        <f xml:space="preserve"> 'General Inputs'!F$406</f>
        <v>ma</v>
      </c>
      <c r="G174" s="107" t="s">
        <v>656</v>
      </c>
      <c r="H174" s="110"/>
      <c r="J174" s="118">
        <f t="shared" si="4"/>
        <v>0</v>
      </c>
      <c r="K174" s="118">
        <f t="shared" si="5"/>
        <v>0</v>
      </c>
    </row>
    <row r="175" spans="2:11" s="118" customFormat="1" ht="12.9" customHeight="1" x14ac:dyDescent="0.3">
      <c r="B175" s="151"/>
      <c r="C175" s="152"/>
      <c r="E175" s="153" t="str">
        <f xml:space="preserve"> 'General Inputs'!E$407</f>
        <v>Monaco</v>
      </c>
      <c r="F175" s="153" t="str">
        <f xml:space="preserve"> 'General Inputs'!F$407</f>
        <v>mc</v>
      </c>
      <c r="G175" s="107" t="s">
        <v>656</v>
      </c>
      <c r="H175" s="110"/>
      <c r="J175" s="118">
        <f t="shared" si="4"/>
        <v>0</v>
      </c>
      <c r="K175" s="118">
        <f t="shared" si="5"/>
        <v>0</v>
      </c>
    </row>
    <row r="176" spans="2:11" s="118" customFormat="1" ht="12.9" customHeight="1" x14ac:dyDescent="0.3">
      <c r="B176" s="151"/>
      <c r="C176" s="152"/>
      <c r="E176" s="153" t="str">
        <f xml:space="preserve"> 'General Inputs'!E$408</f>
        <v>Moldova, Republic of</v>
      </c>
      <c r="F176" s="153" t="str">
        <f xml:space="preserve"> 'General Inputs'!F$408</f>
        <v>md</v>
      </c>
      <c r="G176" s="107" t="s">
        <v>656</v>
      </c>
      <c r="H176" s="110"/>
      <c r="J176" s="118">
        <f t="shared" si="4"/>
        <v>0</v>
      </c>
      <c r="K176" s="118">
        <f t="shared" si="5"/>
        <v>0</v>
      </c>
    </row>
    <row r="177" spans="2:11" s="118" customFormat="1" ht="12.9" customHeight="1" x14ac:dyDescent="0.3">
      <c r="B177" s="151"/>
      <c r="C177" s="152"/>
      <c r="E177" s="153" t="str">
        <f xml:space="preserve"> 'General Inputs'!E$409</f>
        <v>Montenegro</v>
      </c>
      <c r="F177" s="153" t="str">
        <f xml:space="preserve"> 'General Inputs'!F$409</f>
        <v>me</v>
      </c>
      <c r="G177" s="107" t="s">
        <v>656</v>
      </c>
      <c r="H177" s="110"/>
      <c r="J177" s="118">
        <f t="shared" si="4"/>
        <v>0</v>
      </c>
      <c r="K177" s="118">
        <f t="shared" si="5"/>
        <v>0</v>
      </c>
    </row>
    <row r="178" spans="2:11" s="118" customFormat="1" ht="12.9" customHeight="1" x14ac:dyDescent="0.3">
      <c r="B178" s="151"/>
      <c r="C178" s="152"/>
      <c r="E178" s="153" t="str">
        <f xml:space="preserve"> 'General Inputs'!E$410</f>
        <v>Saint Martin (French part)</v>
      </c>
      <c r="F178" s="153" t="str">
        <f xml:space="preserve"> 'General Inputs'!F$410</f>
        <v>mf</v>
      </c>
      <c r="G178" s="107" t="s">
        <v>656</v>
      </c>
      <c r="H178" s="110"/>
      <c r="J178" s="118">
        <f t="shared" si="4"/>
        <v>0</v>
      </c>
      <c r="K178" s="118">
        <f t="shared" si="5"/>
        <v>0</v>
      </c>
    </row>
    <row r="179" spans="2:11" s="118" customFormat="1" ht="12.9" customHeight="1" x14ac:dyDescent="0.3">
      <c r="B179" s="151"/>
      <c r="C179" s="152"/>
      <c r="E179" s="153" t="str">
        <f xml:space="preserve"> 'General Inputs'!E$411</f>
        <v>Madagascar</v>
      </c>
      <c r="F179" s="153" t="str">
        <f xml:space="preserve"> 'General Inputs'!F$411</f>
        <v>mg</v>
      </c>
      <c r="G179" s="107" t="s">
        <v>656</v>
      </c>
      <c r="H179" s="110"/>
      <c r="J179" s="118">
        <f t="shared" si="4"/>
        <v>0</v>
      </c>
      <c r="K179" s="118">
        <f t="shared" si="5"/>
        <v>0</v>
      </c>
    </row>
    <row r="180" spans="2:11" s="118" customFormat="1" ht="12.9" customHeight="1" x14ac:dyDescent="0.3">
      <c r="B180" s="151"/>
      <c r="C180" s="152"/>
      <c r="E180" s="153" t="str">
        <f xml:space="preserve"> 'General Inputs'!E$412</f>
        <v>Marshall Islands</v>
      </c>
      <c r="F180" s="153" t="str">
        <f xml:space="preserve"> 'General Inputs'!F$412</f>
        <v>mh</v>
      </c>
      <c r="G180" s="107" t="s">
        <v>656</v>
      </c>
      <c r="H180" s="110"/>
      <c r="J180" s="118">
        <f t="shared" si="4"/>
        <v>0</v>
      </c>
      <c r="K180" s="118">
        <f t="shared" si="5"/>
        <v>0</v>
      </c>
    </row>
    <row r="181" spans="2:11" s="118" customFormat="1" ht="12.9" customHeight="1" x14ac:dyDescent="0.3">
      <c r="B181" s="151"/>
      <c r="C181" s="152"/>
      <c r="E181" s="153" t="str">
        <f xml:space="preserve"> 'General Inputs'!E$413</f>
        <v>North Macedonia</v>
      </c>
      <c r="F181" s="153" t="str">
        <f xml:space="preserve"> 'General Inputs'!F$413</f>
        <v>mk</v>
      </c>
      <c r="G181" s="107" t="s">
        <v>656</v>
      </c>
      <c r="H181" s="110"/>
      <c r="J181" s="118">
        <f t="shared" si="4"/>
        <v>0</v>
      </c>
      <c r="K181" s="118">
        <f t="shared" si="5"/>
        <v>5.4775196912818656</v>
      </c>
    </row>
    <row r="182" spans="2:11" s="118" customFormat="1" ht="12.9" customHeight="1" x14ac:dyDescent="0.3">
      <c r="B182" s="151"/>
      <c r="C182" s="152"/>
      <c r="E182" s="153" t="str">
        <f xml:space="preserve"> 'General Inputs'!E$414</f>
        <v>Mali</v>
      </c>
      <c r="F182" s="153" t="str">
        <f xml:space="preserve"> 'General Inputs'!F$414</f>
        <v>ml</v>
      </c>
      <c r="G182" s="107" t="s">
        <v>656</v>
      </c>
      <c r="H182" s="110"/>
      <c r="J182" s="118">
        <f t="shared" si="4"/>
        <v>0</v>
      </c>
      <c r="K182" s="118">
        <f t="shared" si="5"/>
        <v>0</v>
      </c>
    </row>
    <row r="183" spans="2:11" s="118" customFormat="1" ht="12.9" customHeight="1" x14ac:dyDescent="0.3">
      <c r="B183" s="151"/>
      <c r="C183" s="152"/>
      <c r="E183" s="153" t="str">
        <f xml:space="preserve"> 'General Inputs'!E$415</f>
        <v>Myanmar</v>
      </c>
      <c r="F183" s="153" t="str">
        <f xml:space="preserve"> 'General Inputs'!F$415</f>
        <v>mm</v>
      </c>
      <c r="G183" s="107" t="s">
        <v>656</v>
      </c>
      <c r="H183" s="110"/>
      <c r="J183" s="118">
        <f t="shared" si="4"/>
        <v>0</v>
      </c>
      <c r="K183" s="118">
        <f t="shared" si="5"/>
        <v>1.4264129402159123</v>
      </c>
    </row>
    <row r="184" spans="2:11" s="118" customFormat="1" ht="12.9" customHeight="1" x14ac:dyDescent="0.3">
      <c r="B184" s="151"/>
      <c r="C184" s="152"/>
      <c r="E184" s="153" t="str">
        <f xml:space="preserve"> 'General Inputs'!E$416</f>
        <v>Mongolia</v>
      </c>
      <c r="F184" s="153" t="str">
        <f xml:space="preserve"> 'General Inputs'!F$416</f>
        <v>mn</v>
      </c>
      <c r="G184" s="107" t="s">
        <v>656</v>
      </c>
      <c r="H184" s="110"/>
      <c r="J184" s="118">
        <f t="shared" si="4"/>
        <v>57</v>
      </c>
      <c r="K184" s="118">
        <f t="shared" si="5"/>
        <v>55.799906208835864</v>
      </c>
    </row>
    <row r="185" spans="2:11" s="118" customFormat="1" ht="12.9" customHeight="1" x14ac:dyDescent="0.3">
      <c r="B185" s="151"/>
      <c r="C185" s="152"/>
      <c r="E185" s="153" t="str">
        <f xml:space="preserve"> 'General Inputs'!E$417</f>
        <v>Macao</v>
      </c>
      <c r="F185" s="153" t="str">
        <f xml:space="preserve"> 'General Inputs'!F$417</f>
        <v>mo</v>
      </c>
      <c r="G185" s="107" t="s">
        <v>656</v>
      </c>
      <c r="H185" s="110"/>
      <c r="J185" s="118">
        <f t="shared" si="4"/>
        <v>0</v>
      </c>
      <c r="K185" s="118">
        <f t="shared" si="5"/>
        <v>0</v>
      </c>
    </row>
    <row r="186" spans="2:11" s="118" customFormat="1" ht="12.9" customHeight="1" x14ac:dyDescent="0.3">
      <c r="B186" s="151"/>
      <c r="C186" s="152"/>
      <c r="E186" s="153" t="str">
        <f xml:space="preserve"> 'General Inputs'!E$418</f>
        <v>Northern Mariana Islands</v>
      </c>
      <c r="F186" s="153" t="str">
        <f xml:space="preserve"> 'General Inputs'!F$418</f>
        <v>mp</v>
      </c>
      <c r="G186" s="107" t="s">
        <v>656</v>
      </c>
      <c r="H186" s="110"/>
      <c r="J186" s="118">
        <f t="shared" si="4"/>
        <v>0</v>
      </c>
      <c r="K186" s="118">
        <f t="shared" si="5"/>
        <v>0</v>
      </c>
    </row>
    <row r="187" spans="2:11" s="118" customFormat="1" ht="12.9" customHeight="1" x14ac:dyDescent="0.3">
      <c r="B187" s="151"/>
      <c r="C187" s="152"/>
      <c r="E187" s="153" t="str">
        <f xml:space="preserve"> 'General Inputs'!E$419</f>
        <v>Martinique</v>
      </c>
      <c r="F187" s="153" t="str">
        <f xml:space="preserve"> 'General Inputs'!F$419</f>
        <v>mq</v>
      </c>
      <c r="G187" s="107" t="s">
        <v>656</v>
      </c>
      <c r="H187" s="110"/>
      <c r="J187" s="118">
        <f t="shared" si="4"/>
        <v>0</v>
      </c>
      <c r="K187" s="118">
        <f t="shared" si="5"/>
        <v>0</v>
      </c>
    </row>
    <row r="188" spans="2:11" s="118" customFormat="1" ht="12.9" customHeight="1" x14ac:dyDescent="0.3">
      <c r="B188" s="151"/>
      <c r="C188" s="152"/>
      <c r="E188" s="153" t="str">
        <f xml:space="preserve"> 'General Inputs'!E$420</f>
        <v>Mauritania</v>
      </c>
      <c r="F188" s="153" t="str">
        <f xml:space="preserve"> 'General Inputs'!F$420</f>
        <v>mr</v>
      </c>
      <c r="G188" s="107" t="s">
        <v>656</v>
      </c>
      <c r="H188" s="110"/>
      <c r="J188" s="118">
        <f t="shared" si="4"/>
        <v>0</v>
      </c>
      <c r="K188" s="118">
        <f t="shared" si="5"/>
        <v>0</v>
      </c>
    </row>
    <row r="189" spans="2:11" s="118" customFormat="1" ht="12.9" customHeight="1" x14ac:dyDescent="0.3">
      <c r="B189" s="151"/>
      <c r="C189" s="152"/>
      <c r="E189" s="153" t="str">
        <f xml:space="preserve"> 'General Inputs'!E$421</f>
        <v>Montserrat</v>
      </c>
      <c r="F189" s="153" t="str">
        <f xml:space="preserve"> 'General Inputs'!F$421</f>
        <v>ms</v>
      </c>
      <c r="G189" s="107" t="s">
        <v>656</v>
      </c>
      <c r="H189" s="110"/>
      <c r="J189" s="118">
        <f t="shared" si="4"/>
        <v>0</v>
      </c>
      <c r="K189" s="118">
        <f t="shared" si="5"/>
        <v>0</v>
      </c>
    </row>
    <row r="190" spans="2:11" s="118" customFormat="1" ht="12.9" customHeight="1" x14ac:dyDescent="0.3">
      <c r="B190" s="151"/>
      <c r="C190" s="152"/>
      <c r="E190" s="153" t="str">
        <f xml:space="preserve"> 'General Inputs'!E$422</f>
        <v>Malta</v>
      </c>
      <c r="F190" s="153" t="str">
        <f xml:space="preserve"> 'General Inputs'!F$422</f>
        <v>mt</v>
      </c>
      <c r="G190" s="107" t="s">
        <v>656</v>
      </c>
      <c r="H190" s="110"/>
      <c r="J190" s="118">
        <f t="shared" si="4"/>
        <v>0</v>
      </c>
      <c r="K190" s="118">
        <f t="shared" si="5"/>
        <v>0</v>
      </c>
    </row>
    <row r="191" spans="2:11" s="118" customFormat="1" ht="12.9" customHeight="1" x14ac:dyDescent="0.3">
      <c r="B191" s="151"/>
      <c r="C191" s="152"/>
      <c r="E191" s="153" t="str">
        <f xml:space="preserve"> 'General Inputs'!E$423</f>
        <v>Mauritius</v>
      </c>
      <c r="F191" s="153" t="str">
        <f xml:space="preserve"> 'General Inputs'!F$423</f>
        <v>mu</v>
      </c>
      <c r="G191" s="107" t="s">
        <v>656</v>
      </c>
      <c r="H191" s="110"/>
      <c r="J191" s="118">
        <f t="shared" si="4"/>
        <v>0</v>
      </c>
      <c r="K191" s="118">
        <f t="shared" si="5"/>
        <v>0</v>
      </c>
    </row>
    <row r="192" spans="2:11" s="118" customFormat="1" ht="12.9" customHeight="1" x14ac:dyDescent="0.3">
      <c r="B192" s="151"/>
      <c r="C192" s="152"/>
      <c r="E192" s="153" t="str">
        <f xml:space="preserve"> 'General Inputs'!E$424</f>
        <v>Maldives</v>
      </c>
      <c r="F192" s="153" t="str">
        <f xml:space="preserve"> 'General Inputs'!F$424</f>
        <v>mv</v>
      </c>
      <c r="G192" s="107" t="s">
        <v>656</v>
      </c>
      <c r="H192" s="110"/>
      <c r="J192" s="118">
        <f t="shared" si="4"/>
        <v>0</v>
      </c>
      <c r="K192" s="118">
        <f t="shared" si="5"/>
        <v>0</v>
      </c>
    </row>
    <row r="193" spans="2:11" s="118" customFormat="1" ht="12.9" customHeight="1" x14ac:dyDescent="0.3">
      <c r="B193" s="151"/>
      <c r="C193" s="152"/>
      <c r="E193" s="153" t="str">
        <f xml:space="preserve"> 'General Inputs'!E$425</f>
        <v>Malawi</v>
      </c>
      <c r="F193" s="153" t="str">
        <f xml:space="preserve"> 'General Inputs'!F$425</f>
        <v>mw</v>
      </c>
      <c r="G193" s="107" t="s">
        <v>656</v>
      </c>
      <c r="H193" s="110"/>
      <c r="J193" s="118">
        <f t="shared" si="4"/>
        <v>0</v>
      </c>
      <c r="K193" s="118">
        <f t="shared" si="5"/>
        <v>4.7140427651274609E-2</v>
      </c>
    </row>
    <row r="194" spans="2:11" s="118" customFormat="1" ht="12.9" customHeight="1" x14ac:dyDescent="0.3">
      <c r="B194" s="151"/>
      <c r="C194" s="152"/>
      <c r="E194" s="153" t="str">
        <f xml:space="preserve"> 'General Inputs'!E$426</f>
        <v>Mexico</v>
      </c>
      <c r="F194" s="153" t="str">
        <f xml:space="preserve"> 'General Inputs'!F$426</f>
        <v>mx</v>
      </c>
      <c r="G194" s="107" t="s">
        <v>656</v>
      </c>
      <c r="H194" s="110"/>
      <c r="J194" s="118">
        <f t="shared" si="4"/>
        <v>11</v>
      </c>
      <c r="K194" s="118">
        <f t="shared" si="5"/>
        <v>10.122725831933232</v>
      </c>
    </row>
    <row r="195" spans="2:11" s="118" customFormat="1" ht="12.9" customHeight="1" x14ac:dyDescent="0.3">
      <c r="B195" s="151"/>
      <c r="C195" s="152"/>
      <c r="E195" s="153" t="str">
        <f xml:space="preserve"> 'General Inputs'!E$427</f>
        <v>Malaysia</v>
      </c>
      <c r="F195" s="153" t="str">
        <f xml:space="preserve"> 'General Inputs'!F$427</f>
        <v>my</v>
      </c>
      <c r="G195" s="107" t="s">
        <v>656</v>
      </c>
      <c r="H195" s="110"/>
      <c r="J195" s="118">
        <f t="shared" si="4"/>
        <v>0</v>
      </c>
      <c r="K195" s="118">
        <f t="shared" si="5"/>
        <v>3.4580313707702079</v>
      </c>
    </row>
    <row r="196" spans="2:11" s="118" customFormat="1" ht="12.9" customHeight="1" x14ac:dyDescent="0.3">
      <c r="B196" s="151"/>
      <c r="C196" s="152"/>
      <c r="E196" s="153" t="str">
        <f xml:space="preserve"> 'General Inputs'!E$428</f>
        <v>Mozambique</v>
      </c>
      <c r="F196" s="153" t="str">
        <f xml:space="preserve"> 'General Inputs'!F$428</f>
        <v>mz</v>
      </c>
      <c r="G196" s="107" t="s">
        <v>656</v>
      </c>
      <c r="H196" s="110"/>
      <c r="J196" s="118">
        <f t="shared" si="4"/>
        <v>0</v>
      </c>
      <c r="K196" s="118">
        <f t="shared" si="5"/>
        <v>13.893489003327073</v>
      </c>
    </row>
    <row r="197" spans="2:11" s="118" customFormat="1" ht="12.9" customHeight="1" x14ac:dyDescent="0.3">
      <c r="B197" s="151"/>
      <c r="C197" s="152"/>
      <c r="E197" s="153" t="str">
        <f xml:space="preserve"> 'General Inputs'!E$429</f>
        <v>Namibia</v>
      </c>
      <c r="F197" s="153" t="str">
        <f xml:space="preserve"> 'General Inputs'!F$429</f>
        <v>na</v>
      </c>
      <c r="G197" s="107" t="s">
        <v>656</v>
      </c>
      <c r="H197" s="110"/>
      <c r="J197" s="118">
        <f t="shared" si="4"/>
        <v>0</v>
      </c>
      <c r="K197" s="118">
        <f t="shared" si="5"/>
        <v>0</v>
      </c>
    </row>
    <row r="198" spans="2:11" s="118" customFormat="1" ht="12.9" customHeight="1" x14ac:dyDescent="0.3">
      <c r="B198" s="151"/>
      <c r="C198" s="152"/>
      <c r="E198" s="153" t="str">
        <f xml:space="preserve"> 'General Inputs'!E$430</f>
        <v>New Caledonia</v>
      </c>
      <c r="F198" s="153" t="str">
        <f xml:space="preserve"> 'General Inputs'!F$430</f>
        <v>nc</v>
      </c>
      <c r="G198" s="107" t="s">
        <v>656</v>
      </c>
      <c r="H198" s="110"/>
      <c r="J198" s="118">
        <f t="shared" si="4"/>
        <v>0</v>
      </c>
      <c r="K198" s="118">
        <f t="shared" si="5"/>
        <v>0</v>
      </c>
    </row>
    <row r="199" spans="2:11" s="118" customFormat="1" ht="12.9" customHeight="1" x14ac:dyDescent="0.3">
      <c r="B199" s="151"/>
      <c r="C199" s="152"/>
      <c r="E199" s="153" t="str">
        <f xml:space="preserve"> 'General Inputs'!E$431</f>
        <v>Niger</v>
      </c>
      <c r="F199" s="153" t="str">
        <f xml:space="preserve"> 'General Inputs'!F$431</f>
        <v>ne</v>
      </c>
      <c r="G199" s="107" t="s">
        <v>656</v>
      </c>
      <c r="H199" s="110"/>
      <c r="J199" s="118">
        <f t="shared" si="4"/>
        <v>0</v>
      </c>
      <c r="K199" s="118">
        <f t="shared" si="5"/>
        <v>0.24600223169736005</v>
      </c>
    </row>
    <row r="200" spans="2:11" s="118" customFormat="1" ht="12.9" customHeight="1" x14ac:dyDescent="0.3">
      <c r="B200" s="151"/>
      <c r="C200" s="152"/>
      <c r="E200" s="153" t="str">
        <f xml:space="preserve"> 'General Inputs'!E$432</f>
        <v>Norfolk Island</v>
      </c>
      <c r="F200" s="153" t="str">
        <f xml:space="preserve"> 'General Inputs'!F$432</f>
        <v>nf</v>
      </c>
      <c r="G200" s="107" t="s">
        <v>656</v>
      </c>
      <c r="H200" s="110"/>
      <c r="J200" s="118">
        <f t="shared" si="4"/>
        <v>0</v>
      </c>
      <c r="K200" s="118">
        <f t="shared" si="5"/>
        <v>0</v>
      </c>
    </row>
    <row r="201" spans="2:11" s="118" customFormat="1" ht="12.9" customHeight="1" x14ac:dyDescent="0.3">
      <c r="B201" s="151"/>
      <c r="C201" s="152"/>
      <c r="E201" s="153" t="str">
        <f xml:space="preserve"> 'General Inputs'!E$433</f>
        <v>Nigeria</v>
      </c>
      <c r="F201" s="153" t="str">
        <f xml:space="preserve"> 'General Inputs'!F$433</f>
        <v>ng</v>
      </c>
      <c r="G201" s="107" t="s">
        <v>656</v>
      </c>
      <c r="H201" s="110"/>
      <c r="J201" s="118">
        <f t="shared" si="4"/>
        <v>0</v>
      </c>
      <c r="K201" s="118">
        <f t="shared" si="5"/>
        <v>4.5000408237321959E-2</v>
      </c>
    </row>
    <row r="202" spans="2:11" s="118" customFormat="1" ht="12.9" customHeight="1" x14ac:dyDescent="0.3">
      <c r="B202" s="151"/>
      <c r="C202" s="152"/>
      <c r="E202" s="153" t="str">
        <f xml:space="preserve"> 'General Inputs'!E$434</f>
        <v>Nicaragua</v>
      </c>
      <c r="F202" s="153" t="str">
        <f xml:space="preserve"> 'General Inputs'!F$434</f>
        <v>ni</v>
      </c>
      <c r="G202" s="107" t="s">
        <v>656</v>
      </c>
      <c r="H202" s="110"/>
      <c r="J202" s="118">
        <f t="shared" si="4"/>
        <v>0</v>
      </c>
      <c r="K202" s="118">
        <f t="shared" si="5"/>
        <v>0</v>
      </c>
    </row>
    <row r="203" spans="2:11" s="118" customFormat="1" ht="12.9" customHeight="1" x14ac:dyDescent="0.3">
      <c r="B203" s="151"/>
      <c r="C203" s="152"/>
      <c r="E203" s="153" t="str">
        <f xml:space="preserve"> 'General Inputs'!E$435</f>
        <v>Netherlands</v>
      </c>
      <c r="F203" s="153" t="str">
        <f xml:space="preserve"> 'General Inputs'!F$435</f>
        <v>nl</v>
      </c>
      <c r="G203" s="107" t="s">
        <v>656</v>
      </c>
      <c r="H203" s="110"/>
      <c r="J203" s="118">
        <f t="shared" si="4"/>
        <v>0</v>
      </c>
      <c r="K203" s="118">
        <f t="shared" si="5"/>
        <v>0</v>
      </c>
    </row>
    <row r="204" spans="2:11" s="118" customFormat="1" ht="12.9" customHeight="1" x14ac:dyDescent="0.3">
      <c r="B204" s="151"/>
      <c r="C204" s="152"/>
      <c r="E204" s="153" t="str">
        <f xml:space="preserve"> 'General Inputs'!E$436</f>
        <v>Norway</v>
      </c>
      <c r="F204" s="153" t="str">
        <f xml:space="preserve"> 'General Inputs'!F$436</f>
        <v>no</v>
      </c>
      <c r="G204" s="107" t="s">
        <v>656</v>
      </c>
      <c r="H204" s="110"/>
      <c r="J204" s="118">
        <f t="shared" si="4"/>
        <v>0</v>
      </c>
      <c r="K204" s="118">
        <f t="shared" si="5"/>
        <v>0.12102109788623786</v>
      </c>
    </row>
    <row r="205" spans="2:11" s="118" customFormat="1" ht="12.9" customHeight="1" x14ac:dyDescent="0.3">
      <c r="B205" s="151"/>
      <c r="C205" s="152"/>
      <c r="E205" s="153" t="str">
        <f xml:space="preserve"> 'General Inputs'!E$437</f>
        <v>Nepal</v>
      </c>
      <c r="F205" s="153" t="str">
        <f xml:space="preserve"> 'General Inputs'!F$437</f>
        <v>np</v>
      </c>
      <c r="G205" s="107" t="s">
        <v>656</v>
      </c>
      <c r="H205" s="110"/>
      <c r="J205" s="118">
        <f t="shared" si="4"/>
        <v>0</v>
      </c>
      <c r="K205" s="118">
        <f t="shared" si="5"/>
        <v>0</v>
      </c>
    </row>
    <row r="206" spans="2:11" s="118" customFormat="1" ht="12.9" customHeight="1" x14ac:dyDescent="0.3">
      <c r="B206" s="151"/>
      <c r="C206" s="152"/>
      <c r="E206" s="153" t="str">
        <f xml:space="preserve"> 'General Inputs'!E$438</f>
        <v>Nauru</v>
      </c>
      <c r="F206" s="153" t="str">
        <f xml:space="preserve"> 'General Inputs'!F$438</f>
        <v>nr</v>
      </c>
      <c r="G206" s="107" t="s">
        <v>656</v>
      </c>
      <c r="H206" s="110"/>
      <c r="J206" s="118">
        <f t="shared" si="4"/>
        <v>0</v>
      </c>
      <c r="K206" s="118">
        <f t="shared" si="5"/>
        <v>0</v>
      </c>
    </row>
    <row r="207" spans="2:11" s="118" customFormat="1" ht="12.9" customHeight="1" x14ac:dyDescent="0.3">
      <c r="B207" s="151"/>
      <c r="C207" s="152"/>
      <c r="E207" s="153" t="str">
        <f xml:space="preserve"> 'General Inputs'!E$439</f>
        <v>Niue</v>
      </c>
      <c r="F207" s="153" t="str">
        <f xml:space="preserve"> 'General Inputs'!F$439</f>
        <v>nu</v>
      </c>
      <c r="G207" s="107" t="s">
        <v>656</v>
      </c>
      <c r="H207" s="110"/>
      <c r="J207" s="118">
        <f t="shared" si="4"/>
        <v>0</v>
      </c>
      <c r="K207" s="118">
        <f t="shared" si="5"/>
        <v>0</v>
      </c>
    </row>
    <row r="208" spans="2:11" s="118" customFormat="1" ht="12.9" customHeight="1" x14ac:dyDescent="0.3">
      <c r="B208" s="151"/>
      <c r="C208" s="152"/>
      <c r="E208" s="153" t="str">
        <f xml:space="preserve"> 'General Inputs'!E$440</f>
        <v>New Zealand</v>
      </c>
      <c r="F208" s="153" t="str">
        <f xml:space="preserve"> 'General Inputs'!F$440</f>
        <v>nz</v>
      </c>
      <c r="G208" s="107" t="s">
        <v>656</v>
      </c>
      <c r="H208" s="110"/>
      <c r="J208" s="118">
        <f t="shared" si="4"/>
        <v>3</v>
      </c>
      <c r="K208" s="118">
        <f t="shared" si="5"/>
        <v>3.034010524113218</v>
      </c>
    </row>
    <row r="209" spans="2:11" s="118" customFormat="1" ht="12.9" customHeight="1" x14ac:dyDescent="0.3">
      <c r="B209" s="151"/>
      <c r="C209" s="152"/>
      <c r="E209" s="153" t="str">
        <f xml:space="preserve"> 'General Inputs'!E$441</f>
        <v>Oman</v>
      </c>
      <c r="F209" s="153" t="str">
        <f xml:space="preserve"> 'General Inputs'!F$441</f>
        <v>om</v>
      </c>
      <c r="G209" s="107" t="s">
        <v>656</v>
      </c>
      <c r="H209" s="110"/>
      <c r="J209" s="118">
        <f t="shared" si="4"/>
        <v>0</v>
      </c>
      <c r="K209" s="118">
        <f t="shared" si="5"/>
        <v>0</v>
      </c>
    </row>
    <row r="210" spans="2:11" s="118" customFormat="1" ht="12.9" customHeight="1" x14ac:dyDescent="0.3">
      <c r="B210" s="151"/>
      <c r="C210" s="152"/>
      <c r="E210" s="153" t="str">
        <f xml:space="preserve"> 'General Inputs'!E$442</f>
        <v>Panama</v>
      </c>
      <c r="F210" s="153" t="str">
        <f xml:space="preserve"> 'General Inputs'!F$442</f>
        <v>pa</v>
      </c>
      <c r="G210" s="107" t="s">
        <v>656</v>
      </c>
      <c r="H210" s="110"/>
      <c r="J210" s="118">
        <f t="shared" si="4"/>
        <v>0</v>
      </c>
      <c r="K210" s="118">
        <f t="shared" si="5"/>
        <v>0</v>
      </c>
    </row>
    <row r="211" spans="2:11" s="118" customFormat="1" ht="12.9" customHeight="1" x14ac:dyDescent="0.3">
      <c r="B211" s="151"/>
      <c r="C211" s="152"/>
      <c r="E211" s="153" t="str">
        <f xml:space="preserve"> 'General Inputs'!E$443</f>
        <v>Peru</v>
      </c>
      <c r="F211" s="153" t="str">
        <f xml:space="preserve"> 'General Inputs'!F$443</f>
        <v>pe</v>
      </c>
      <c r="G211" s="107" t="s">
        <v>656</v>
      </c>
      <c r="H211" s="110"/>
      <c r="J211" s="118">
        <f t="shared" si="4"/>
        <v>0</v>
      </c>
      <c r="K211" s="118">
        <f t="shared" si="5"/>
        <v>0.78223838815567448</v>
      </c>
    </row>
    <row r="212" spans="2:11" s="118" customFormat="1" ht="12.9" customHeight="1" x14ac:dyDescent="0.3">
      <c r="B212" s="151"/>
      <c r="C212" s="152"/>
      <c r="E212" s="153" t="str">
        <f xml:space="preserve"> 'General Inputs'!E$444</f>
        <v>French Polynesia</v>
      </c>
      <c r="F212" s="153" t="str">
        <f xml:space="preserve"> 'General Inputs'!F$444</f>
        <v>pf</v>
      </c>
      <c r="G212" s="107" t="s">
        <v>656</v>
      </c>
      <c r="H212" s="110"/>
      <c r="J212" s="118">
        <f t="shared" si="4"/>
        <v>0</v>
      </c>
      <c r="K212" s="118">
        <f t="shared" si="5"/>
        <v>0</v>
      </c>
    </row>
    <row r="213" spans="2:11" s="118" customFormat="1" ht="12.9" customHeight="1" x14ac:dyDescent="0.3">
      <c r="B213" s="151"/>
      <c r="C213" s="152"/>
      <c r="E213" s="153" t="str">
        <f xml:space="preserve"> 'General Inputs'!E$445</f>
        <v>Papua New Guinea</v>
      </c>
      <c r="F213" s="153" t="str">
        <f xml:space="preserve"> 'General Inputs'!F$445</f>
        <v>pg</v>
      </c>
      <c r="G213" s="107" t="s">
        <v>656</v>
      </c>
      <c r="H213" s="110"/>
      <c r="J213" s="118">
        <f t="shared" si="4"/>
        <v>0</v>
      </c>
      <c r="K213" s="118">
        <f t="shared" si="5"/>
        <v>0</v>
      </c>
    </row>
    <row r="214" spans="2:11" s="118" customFormat="1" ht="12.9" customHeight="1" x14ac:dyDescent="0.3">
      <c r="B214" s="151"/>
      <c r="C214" s="152"/>
      <c r="E214" s="153" t="str">
        <f xml:space="preserve"> 'General Inputs'!E$446</f>
        <v>Philippines</v>
      </c>
      <c r="F214" s="153" t="str">
        <f xml:space="preserve"> 'General Inputs'!F$446</f>
        <v>ph</v>
      </c>
      <c r="G214" s="107" t="s">
        <v>656</v>
      </c>
      <c r="H214" s="110"/>
      <c r="J214" s="118">
        <f t="shared" si="4"/>
        <v>0</v>
      </c>
      <c r="K214" s="118">
        <f t="shared" si="5"/>
        <v>11.210101696452872</v>
      </c>
    </row>
    <row r="215" spans="2:11" s="118" customFormat="1" ht="12.9" customHeight="1" x14ac:dyDescent="0.3">
      <c r="B215" s="151"/>
      <c r="C215" s="152"/>
      <c r="E215" s="153" t="str">
        <f xml:space="preserve"> 'General Inputs'!E$447</f>
        <v>Pakistan</v>
      </c>
      <c r="F215" s="153" t="str">
        <f xml:space="preserve"> 'General Inputs'!F$447</f>
        <v>pk</v>
      </c>
      <c r="G215" s="107" t="s">
        <v>656</v>
      </c>
      <c r="H215" s="110"/>
      <c r="J215" s="118">
        <f t="shared" si="4"/>
        <v>6</v>
      </c>
      <c r="K215" s="118">
        <f t="shared" si="5"/>
        <v>5.4360493150684839</v>
      </c>
    </row>
    <row r="216" spans="2:11" s="118" customFormat="1" ht="12.9" customHeight="1" x14ac:dyDescent="0.3">
      <c r="B216" s="151"/>
      <c r="C216" s="152"/>
      <c r="E216" s="153" t="str">
        <f xml:space="preserve"> 'General Inputs'!E$448</f>
        <v>Poland</v>
      </c>
      <c r="F216" s="153" t="str">
        <f xml:space="preserve"> 'General Inputs'!F$448</f>
        <v>pl</v>
      </c>
      <c r="G216" s="107" t="s">
        <v>656</v>
      </c>
      <c r="H216" s="110"/>
      <c r="J216" s="118">
        <f t="shared" si="4"/>
        <v>112</v>
      </c>
      <c r="K216" s="118">
        <f t="shared" si="5"/>
        <v>111.95298762162757</v>
      </c>
    </row>
    <row r="217" spans="2:11" s="118" customFormat="1" ht="12.9" customHeight="1" x14ac:dyDescent="0.3">
      <c r="B217" s="151"/>
      <c r="C217" s="152"/>
      <c r="E217" s="153" t="str">
        <f xml:space="preserve"> 'General Inputs'!E$449</f>
        <v>Saint Pierre and Miquelon</v>
      </c>
      <c r="F217" s="153" t="str">
        <f xml:space="preserve"> 'General Inputs'!F$449</f>
        <v>pm</v>
      </c>
      <c r="G217" s="107" t="s">
        <v>656</v>
      </c>
      <c r="H217" s="110"/>
      <c r="J217" s="118">
        <f t="shared" si="4"/>
        <v>0</v>
      </c>
      <c r="K217" s="118">
        <f t="shared" si="5"/>
        <v>0</v>
      </c>
    </row>
    <row r="218" spans="2:11" s="118" customFormat="1" ht="12.9" customHeight="1" x14ac:dyDescent="0.3">
      <c r="B218" s="151"/>
      <c r="C218" s="152"/>
      <c r="E218" s="153" t="str">
        <f xml:space="preserve"> 'General Inputs'!E$450</f>
        <v>Pitcairn</v>
      </c>
      <c r="F218" s="153" t="str">
        <f xml:space="preserve"> 'General Inputs'!F$450</f>
        <v>pn</v>
      </c>
      <c r="G218" s="107" t="s">
        <v>656</v>
      </c>
      <c r="H218" s="110"/>
      <c r="J218" s="118">
        <f t="shared" si="4"/>
        <v>0</v>
      </c>
      <c r="K218" s="118">
        <f t="shared" si="5"/>
        <v>0</v>
      </c>
    </row>
    <row r="219" spans="2:11" s="118" customFormat="1" ht="12.9" customHeight="1" x14ac:dyDescent="0.3">
      <c r="B219" s="151"/>
      <c r="C219" s="152"/>
      <c r="E219" s="153" t="str">
        <f xml:space="preserve"> 'General Inputs'!E$451</f>
        <v>Puerto Rico</v>
      </c>
      <c r="F219" s="153" t="str">
        <f xml:space="preserve"> 'General Inputs'!F$451</f>
        <v>pr</v>
      </c>
      <c r="G219" s="107" t="s">
        <v>656</v>
      </c>
      <c r="H219" s="110"/>
      <c r="J219" s="118">
        <f t="shared" si="4"/>
        <v>0</v>
      </c>
      <c r="K219" s="118">
        <f t="shared" si="5"/>
        <v>0</v>
      </c>
    </row>
    <row r="220" spans="2:11" s="118" customFormat="1" ht="12.9" customHeight="1" x14ac:dyDescent="0.3">
      <c r="B220" s="151"/>
      <c r="C220" s="152"/>
      <c r="E220" s="153" t="str">
        <f xml:space="preserve"> 'General Inputs'!E$452</f>
        <v>Palestine, State of</v>
      </c>
      <c r="F220" s="153" t="str">
        <f xml:space="preserve"> 'General Inputs'!F$452</f>
        <v>ps</v>
      </c>
      <c r="G220" s="107" t="s">
        <v>656</v>
      </c>
      <c r="H220" s="110"/>
      <c r="J220" s="118">
        <f t="shared" si="4"/>
        <v>0</v>
      </c>
      <c r="K220" s="118">
        <f t="shared" si="5"/>
        <v>0</v>
      </c>
    </row>
    <row r="221" spans="2:11" s="118" customFormat="1" ht="12.9" customHeight="1" x14ac:dyDescent="0.3">
      <c r="B221" s="151"/>
      <c r="C221" s="152"/>
      <c r="E221" s="153" t="str">
        <f xml:space="preserve"> 'General Inputs'!E$453</f>
        <v>Portugal</v>
      </c>
      <c r="F221" s="153" t="str">
        <f xml:space="preserve"> 'General Inputs'!F$453</f>
        <v>pt</v>
      </c>
      <c r="G221" s="107" t="s">
        <v>656</v>
      </c>
      <c r="H221" s="110"/>
      <c r="J221" s="118">
        <f t="shared" si="4"/>
        <v>0</v>
      </c>
      <c r="K221" s="118">
        <f t="shared" si="5"/>
        <v>0</v>
      </c>
    </row>
    <row r="222" spans="2:11" s="118" customFormat="1" ht="12.9" customHeight="1" x14ac:dyDescent="0.3">
      <c r="B222" s="151"/>
      <c r="C222" s="152"/>
      <c r="E222" s="153" t="str">
        <f xml:space="preserve"> 'General Inputs'!E$454</f>
        <v>Palau</v>
      </c>
      <c r="F222" s="153" t="str">
        <f xml:space="preserve"> 'General Inputs'!F$454</f>
        <v>pw</v>
      </c>
      <c r="G222" s="107" t="s">
        <v>656</v>
      </c>
      <c r="H222" s="110"/>
      <c r="J222" s="118">
        <f t="shared" si="4"/>
        <v>0</v>
      </c>
      <c r="K222" s="118">
        <f t="shared" si="5"/>
        <v>0</v>
      </c>
    </row>
    <row r="223" spans="2:11" s="118" customFormat="1" ht="12.9" customHeight="1" x14ac:dyDescent="0.3">
      <c r="B223" s="151"/>
      <c r="C223" s="152"/>
      <c r="E223" s="153" t="str">
        <f xml:space="preserve"> 'General Inputs'!E$455</f>
        <v>Paraguay</v>
      </c>
      <c r="F223" s="153" t="str">
        <f xml:space="preserve"> 'General Inputs'!F$455</f>
        <v>py</v>
      </c>
      <c r="G223" s="107" t="s">
        <v>656</v>
      </c>
      <c r="H223" s="110"/>
      <c r="J223" s="118">
        <f t="shared" si="4"/>
        <v>0</v>
      </c>
      <c r="K223" s="118">
        <f t="shared" si="5"/>
        <v>0</v>
      </c>
    </row>
    <row r="224" spans="2:11" s="118" customFormat="1" ht="12.9" customHeight="1" x14ac:dyDescent="0.3">
      <c r="B224" s="151"/>
      <c r="C224" s="152"/>
      <c r="E224" s="153" t="str">
        <f xml:space="preserve"> 'General Inputs'!E$456</f>
        <v>Qatar</v>
      </c>
      <c r="F224" s="153" t="str">
        <f xml:space="preserve"> 'General Inputs'!F$456</f>
        <v>qa</v>
      </c>
      <c r="G224" s="107" t="s">
        <v>656</v>
      </c>
      <c r="H224" s="110"/>
      <c r="J224" s="118">
        <f t="shared" si="4"/>
        <v>0</v>
      </c>
      <c r="K224" s="118">
        <f t="shared" si="5"/>
        <v>0</v>
      </c>
    </row>
    <row r="225" spans="2:11" s="118" customFormat="1" ht="12.9" customHeight="1" x14ac:dyDescent="0.3">
      <c r="B225" s="151"/>
      <c r="C225" s="152"/>
      <c r="E225" s="153" t="str">
        <f xml:space="preserve"> 'General Inputs'!E$457</f>
        <v>RÃ©union</v>
      </c>
      <c r="F225" s="153" t="str">
        <f xml:space="preserve"> 'General Inputs'!F$457</f>
        <v>re</v>
      </c>
      <c r="G225" s="107" t="s">
        <v>656</v>
      </c>
      <c r="H225" s="110"/>
      <c r="J225" s="118">
        <f t="shared" si="4"/>
        <v>0</v>
      </c>
      <c r="K225" s="118">
        <f t="shared" si="5"/>
        <v>0</v>
      </c>
    </row>
    <row r="226" spans="2:11" s="118" customFormat="1" ht="12.9" customHeight="1" x14ac:dyDescent="0.3">
      <c r="B226" s="151"/>
      <c r="C226" s="152"/>
      <c r="E226" s="153" t="str">
        <f xml:space="preserve"> 'General Inputs'!E$458</f>
        <v>Romania</v>
      </c>
      <c r="F226" s="153" t="str">
        <f xml:space="preserve"> 'General Inputs'!F$458</f>
        <v>ro</v>
      </c>
      <c r="G226" s="107" t="s">
        <v>656</v>
      </c>
      <c r="H226" s="110"/>
      <c r="J226" s="118">
        <f t="shared" si="4"/>
        <v>22</v>
      </c>
      <c r="K226" s="118">
        <f t="shared" si="5"/>
        <v>21.652517428567538</v>
      </c>
    </row>
    <row r="227" spans="2:11" s="118" customFormat="1" ht="12.9" customHeight="1" x14ac:dyDescent="0.3">
      <c r="B227" s="151"/>
      <c r="C227" s="152"/>
      <c r="E227" s="153" t="str">
        <f xml:space="preserve"> 'General Inputs'!E$459</f>
        <v>Serbia</v>
      </c>
      <c r="F227" s="153" t="str">
        <f xml:space="preserve"> 'General Inputs'!F$459</f>
        <v>rs</v>
      </c>
      <c r="G227" s="107" t="s">
        <v>656</v>
      </c>
      <c r="H227" s="110"/>
      <c r="J227" s="118">
        <f t="shared" si="4"/>
        <v>39</v>
      </c>
      <c r="K227" s="118">
        <f t="shared" si="5"/>
        <v>0</v>
      </c>
    </row>
    <row r="228" spans="2:11" s="118" customFormat="1" ht="12.9" customHeight="1" x14ac:dyDescent="0.3">
      <c r="B228" s="151"/>
      <c r="C228" s="152"/>
      <c r="E228" s="153" t="str">
        <f xml:space="preserve"> 'General Inputs'!E$460</f>
        <v>Russian Federation</v>
      </c>
      <c r="F228" s="153" t="str">
        <f xml:space="preserve"> 'General Inputs'!F$460</f>
        <v>ru</v>
      </c>
      <c r="G228" s="107" t="s">
        <v>656</v>
      </c>
      <c r="H228" s="110"/>
      <c r="J228" s="118">
        <f t="shared" si="4"/>
        <v>440</v>
      </c>
      <c r="K228" s="118">
        <f t="shared" si="5"/>
        <v>436.99596436541691</v>
      </c>
    </row>
    <row r="229" spans="2:11" s="118" customFormat="1" ht="12.9" customHeight="1" x14ac:dyDescent="0.3">
      <c r="B229" s="151"/>
      <c r="C229" s="152"/>
      <c r="E229" s="153" t="str">
        <f xml:space="preserve"> 'General Inputs'!E$461</f>
        <v>Rwanda</v>
      </c>
      <c r="F229" s="153" t="str">
        <f xml:space="preserve"> 'General Inputs'!F$461</f>
        <v>rw</v>
      </c>
      <c r="G229" s="107" t="s">
        <v>656</v>
      </c>
      <c r="H229" s="110"/>
      <c r="J229" s="118">
        <f t="shared" si="4"/>
        <v>0</v>
      </c>
      <c r="K229" s="118">
        <f t="shared" si="5"/>
        <v>0</v>
      </c>
    </row>
    <row r="230" spans="2:11" s="118" customFormat="1" ht="12.9" customHeight="1" x14ac:dyDescent="0.3">
      <c r="B230" s="151"/>
      <c r="C230" s="152"/>
      <c r="E230" s="153" t="str">
        <f xml:space="preserve"> 'General Inputs'!E$462</f>
        <v>Saudi Arabia</v>
      </c>
      <c r="F230" s="153" t="str">
        <f xml:space="preserve"> 'General Inputs'!F$462</f>
        <v>sa</v>
      </c>
      <c r="G230" s="107" t="s">
        <v>656</v>
      </c>
      <c r="H230" s="110"/>
      <c r="J230" s="118">
        <f t="shared" ref="J230:J286" si="6">IFERROR(INDEX($I$292:$I$325,MATCH(F230,$F$292:$F$325,0)),0)</f>
        <v>0</v>
      </c>
      <c r="K230" s="118">
        <f t="shared" si="5"/>
        <v>0</v>
      </c>
    </row>
    <row r="231" spans="2:11" s="118" customFormat="1" ht="12.9" customHeight="1" x14ac:dyDescent="0.3">
      <c r="B231" s="151"/>
      <c r="C231" s="152"/>
      <c r="E231" s="153" t="str">
        <f xml:space="preserve"> 'General Inputs'!E$463</f>
        <v>Solomon Islands</v>
      </c>
      <c r="F231" s="153" t="str">
        <f xml:space="preserve"> 'General Inputs'!F$463</f>
        <v>sb</v>
      </c>
      <c r="G231" s="107" t="s">
        <v>656</v>
      </c>
      <c r="H231" s="110"/>
      <c r="J231" s="118">
        <f t="shared" si="6"/>
        <v>0</v>
      </c>
      <c r="K231" s="118">
        <f t="shared" ref="K231:K286" si="7">IFERROR(INDEX($I$393:$I$451,MATCH(F231,$F$393:$F$451,0)),0)</f>
        <v>0</v>
      </c>
    </row>
    <row r="232" spans="2:11" s="118" customFormat="1" ht="12.9" customHeight="1" x14ac:dyDescent="0.3">
      <c r="B232" s="151"/>
      <c r="C232" s="152"/>
      <c r="E232" s="153" t="str">
        <f xml:space="preserve"> 'General Inputs'!E$464</f>
        <v>Seychelles</v>
      </c>
      <c r="F232" s="153" t="str">
        <f xml:space="preserve"> 'General Inputs'!F$464</f>
        <v>sc</v>
      </c>
      <c r="G232" s="107" t="s">
        <v>656</v>
      </c>
      <c r="H232" s="110"/>
      <c r="J232" s="118">
        <f t="shared" si="6"/>
        <v>0</v>
      </c>
      <c r="K232" s="118">
        <f t="shared" si="7"/>
        <v>0</v>
      </c>
    </row>
    <row r="233" spans="2:11" s="118" customFormat="1" ht="12.9" customHeight="1" x14ac:dyDescent="0.3">
      <c r="B233" s="151"/>
      <c r="C233" s="152"/>
      <c r="E233" s="153" t="str">
        <f xml:space="preserve"> 'General Inputs'!E$465</f>
        <v>Sudan</v>
      </c>
      <c r="F233" s="153" t="str">
        <f xml:space="preserve"> 'General Inputs'!F$465</f>
        <v>sd</v>
      </c>
      <c r="G233" s="107" t="s">
        <v>656</v>
      </c>
      <c r="H233" s="110"/>
      <c r="J233" s="118">
        <f t="shared" si="6"/>
        <v>0</v>
      </c>
      <c r="K233" s="118">
        <f t="shared" si="7"/>
        <v>0</v>
      </c>
    </row>
    <row r="234" spans="2:11" s="118" customFormat="1" ht="12.9" customHeight="1" x14ac:dyDescent="0.3">
      <c r="B234" s="151"/>
      <c r="C234" s="152"/>
      <c r="E234" s="153" t="str">
        <f xml:space="preserve"> 'General Inputs'!E$466</f>
        <v>Sweden</v>
      </c>
      <c r="F234" s="153" t="str">
        <f xml:space="preserve"> 'General Inputs'!F$466</f>
        <v>se</v>
      </c>
      <c r="G234" s="107" t="s">
        <v>656</v>
      </c>
      <c r="H234" s="110"/>
      <c r="J234" s="118">
        <f t="shared" si="6"/>
        <v>0</v>
      </c>
      <c r="K234" s="118">
        <f t="shared" si="7"/>
        <v>0</v>
      </c>
    </row>
    <row r="235" spans="2:11" s="118" customFormat="1" ht="12.9" customHeight="1" x14ac:dyDescent="0.3">
      <c r="B235" s="151"/>
      <c r="C235" s="152"/>
      <c r="E235" s="153" t="str">
        <f xml:space="preserve"> 'General Inputs'!E$467</f>
        <v>Singapore</v>
      </c>
      <c r="F235" s="153" t="str">
        <f xml:space="preserve"> 'General Inputs'!F$467</f>
        <v>sg</v>
      </c>
      <c r="G235" s="107" t="s">
        <v>656</v>
      </c>
      <c r="H235" s="110"/>
      <c r="J235" s="118">
        <f t="shared" si="6"/>
        <v>0</v>
      </c>
      <c r="K235" s="118">
        <f t="shared" si="7"/>
        <v>0</v>
      </c>
    </row>
    <row r="236" spans="2:11" s="118" customFormat="1" ht="12.9" customHeight="1" x14ac:dyDescent="0.3">
      <c r="B236" s="151"/>
      <c r="C236" s="152"/>
      <c r="E236" s="153" t="str">
        <f xml:space="preserve"> 'General Inputs'!E$468</f>
        <v>Saint Helena, Ascension and Tristan da Cunha</v>
      </c>
      <c r="F236" s="153" t="str">
        <f xml:space="preserve"> 'General Inputs'!F$468</f>
        <v>sh</v>
      </c>
      <c r="G236" s="107" t="s">
        <v>656</v>
      </c>
      <c r="H236" s="110"/>
      <c r="J236" s="118">
        <f t="shared" si="6"/>
        <v>0</v>
      </c>
      <c r="K236" s="118">
        <f t="shared" si="7"/>
        <v>0</v>
      </c>
    </row>
    <row r="237" spans="2:11" s="118" customFormat="1" ht="12.9" customHeight="1" x14ac:dyDescent="0.3">
      <c r="B237" s="151"/>
      <c r="C237" s="152"/>
      <c r="E237" s="153" t="str">
        <f xml:space="preserve"> 'General Inputs'!E$469</f>
        <v>Slovenia</v>
      </c>
      <c r="F237" s="153" t="str">
        <f xml:space="preserve"> 'General Inputs'!F$469</f>
        <v>si</v>
      </c>
      <c r="G237" s="107" t="s">
        <v>656</v>
      </c>
      <c r="H237" s="110"/>
      <c r="J237" s="118">
        <f t="shared" si="6"/>
        <v>0</v>
      </c>
      <c r="K237" s="118">
        <f t="shared" si="7"/>
        <v>3.1430285131089541</v>
      </c>
    </row>
    <row r="238" spans="2:11" s="118" customFormat="1" ht="12.9" customHeight="1" x14ac:dyDescent="0.3">
      <c r="B238" s="151"/>
      <c r="C238" s="152"/>
      <c r="E238" s="153" t="str">
        <f xml:space="preserve"> 'General Inputs'!E$470</f>
        <v>Svalbard and Jan Mayen</v>
      </c>
      <c r="F238" s="153" t="str">
        <f xml:space="preserve"> 'General Inputs'!F$470</f>
        <v>sj</v>
      </c>
      <c r="G238" s="107" t="s">
        <v>656</v>
      </c>
      <c r="H238" s="110"/>
      <c r="J238" s="118">
        <f t="shared" si="6"/>
        <v>0</v>
      </c>
      <c r="K238" s="118">
        <f t="shared" si="7"/>
        <v>0</v>
      </c>
    </row>
    <row r="239" spans="2:11" s="118" customFormat="1" ht="12.9" customHeight="1" x14ac:dyDescent="0.3">
      <c r="B239" s="151"/>
      <c r="C239" s="152"/>
      <c r="E239" s="153" t="str">
        <f xml:space="preserve"> 'General Inputs'!E$471</f>
        <v>Slovakia</v>
      </c>
      <c r="F239" s="153" t="str">
        <f xml:space="preserve"> 'General Inputs'!F$471</f>
        <v>sk</v>
      </c>
      <c r="G239" s="107" t="s">
        <v>656</v>
      </c>
      <c r="H239" s="110"/>
      <c r="J239" s="118">
        <f t="shared" si="6"/>
        <v>0</v>
      </c>
      <c r="K239" s="118">
        <f t="shared" si="7"/>
        <v>1.4650132903928152</v>
      </c>
    </row>
    <row r="240" spans="2:11" s="118" customFormat="1" ht="12.9" customHeight="1" x14ac:dyDescent="0.3">
      <c r="B240" s="151"/>
      <c r="C240" s="152"/>
      <c r="E240" s="153" t="str">
        <f xml:space="preserve"> 'General Inputs'!E$472</f>
        <v>Sierra Leone</v>
      </c>
      <c r="F240" s="153" t="str">
        <f xml:space="preserve"> 'General Inputs'!F$472</f>
        <v>sl</v>
      </c>
      <c r="G240" s="107" t="s">
        <v>656</v>
      </c>
      <c r="H240" s="110"/>
      <c r="J240" s="118">
        <f t="shared" si="6"/>
        <v>0</v>
      </c>
      <c r="K240" s="118">
        <f t="shared" si="7"/>
        <v>0</v>
      </c>
    </row>
    <row r="241" spans="2:11" s="118" customFormat="1" ht="12.9" customHeight="1" x14ac:dyDescent="0.3">
      <c r="B241" s="151"/>
      <c r="C241" s="152"/>
      <c r="E241" s="153" t="str">
        <f xml:space="preserve"> 'General Inputs'!E$473</f>
        <v>San Marino</v>
      </c>
      <c r="F241" s="153" t="str">
        <f xml:space="preserve"> 'General Inputs'!F$473</f>
        <v>sm</v>
      </c>
      <c r="G241" s="107" t="s">
        <v>656</v>
      </c>
      <c r="H241" s="110"/>
      <c r="J241" s="118">
        <f t="shared" si="6"/>
        <v>0</v>
      </c>
      <c r="K241" s="118">
        <f t="shared" si="7"/>
        <v>0</v>
      </c>
    </row>
    <row r="242" spans="2:11" s="118" customFormat="1" ht="12.9" customHeight="1" x14ac:dyDescent="0.3">
      <c r="B242" s="151"/>
      <c r="C242" s="152"/>
      <c r="E242" s="153" t="str">
        <f xml:space="preserve"> 'General Inputs'!E$474</f>
        <v>Senegal</v>
      </c>
      <c r="F242" s="153" t="str">
        <f xml:space="preserve"> 'General Inputs'!F$474</f>
        <v>sn</v>
      </c>
      <c r="G242" s="107" t="s">
        <v>656</v>
      </c>
      <c r="H242" s="110"/>
      <c r="J242" s="118">
        <f t="shared" si="6"/>
        <v>0</v>
      </c>
      <c r="K242" s="118">
        <f t="shared" si="7"/>
        <v>0</v>
      </c>
    </row>
    <row r="243" spans="2:11" s="118" customFormat="1" ht="12.9" customHeight="1" x14ac:dyDescent="0.3">
      <c r="B243" s="151"/>
      <c r="C243" s="152"/>
      <c r="E243" s="153" t="str">
        <f xml:space="preserve"> 'General Inputs'!E$475</f>
        <v>Somalia</v>
      </c>
      <c r="F243" s="153" t="str">
        <f xml:space="preserve"> 'General Inputs'!F$475</f>
        <v>so</v>
      </c>
      <c r="G243" s="107" t="s">
        <v>656</v>
      </c>
      <c r="H243" s="110"/>
      <c r="J243" s="118">
        <f t="shared" si="6"/>
        <v>0</v>
      </c>
      <c r="K243" s="118">
        <f t="shared" si="7"/>
        <v>0</v>
      </c>
    </row>
    <row r="244" spans="2:11" s="118" customFormat="1" ht="12.9" customHeight="1" x14ac:dyDescent="0.3">
      <c r="B244" s="151"/>
      <c r="C244" s="152"/>
      <c r="E244" s="153" t="str">
        <f xml:space="preserve"> 'General Inputs'!E$476</f>
        <v>Suriname</v>
      </c>
      <c r="F244" s="153" t="str">
        <f xml:space="preserve"> 'General Inputs'!F$476</f>
        <v>sr</v>
      </c>
      <c r="G244" s="107" t="s">
        <v>656</v>
      </c>
      <c r="H244" s="110"/>
      <c r="J244" s="118">
        <f t="shared" si="6"/>
        <v>0</v>
      </c>
      <c r="K244" s="118">
        <f t="shared" si="7"/>
        <v>0</v>
      </c>
    </row>
    <row r="245" spans="2:11" s="118" customFormat="1" ht="12.9" customHeight="1" x14ac:dyDescent="0.3">
      <c r="B245" s="151"/>
      <c r="C245" s="152"/>
      <c r="E245" s="153" t="str">
        <f xml:space="preserve"> 'General Inputs'!E$477</f>
        <v>South Sudan</v>
      </c>
      <c r="F245" s="153" t="str">
        <f xml:space="preserve"> 'General Inputs'!F$477</f>
        <v>ss</v>
      </c>
      <c r="G245" s="107" t="s">
        <v>656</v>
      </c>
      <c r="H245" s="110"/>
      <c r="J245" s="118">
        <f t="shared" si="6"/>
        <v>0</v>
      </c>
      <c r="K245" s="118">
        <f t="shared" si="7"/>
        <v>0</v>
      </c>
    </row>
    <row r="246" spans="2:11" s="118" customFormat="1" ht="12.9" customHeight="1" x14ac:dyDescent="0.3">
      <c r="B246" s="151"/>
      <c r="C246" s="152"/>
      <c r="E246" s="153" t="str">
        <f xml:space="preserve"> 'General Inputs'!E$478</f>
        <v>Sao Tome and Principe</v>
      </c>
      <c r="F246" s="153" t="str">
        <f xml:space="preserve"> 'General Inputs'!F$478</f>
        <v>st</v>
      </c>
      <c r="G246" s="107" t="s">
        <v>656</v>
      </c>
      <c r="H246" s="110"/>
      <c r="J246" s="118">
        <f t="shared" si="6"/>
        <v>0</v>
      </c>
      <c r="K246" s="118">
        <f t="shared" si="7"/>
        <v>0</v>
      </c>
    </row>
    <row r="247" spans="2:11" s="118" customFormat="1" ht="12.9" customHeight="1" x14ac:dyDescent="0.3">
      <c r="B247" s="151"/>
      <c r="C247" s="152"/>
      <c r="E247" s="153" t="str">
        <f xml:space="preserve"> 'General Inputs'!E$479</f>
        <v>El Salvador</v>
      </c>
      <c r="F247" s="153" t="str">
        <f xml:space="preserve"> 'General Inputs'!F$479</f>
        <v>sv</v>
      </c>
      <c r="G247" s="107" t="s">
        <v>656</v>
      </c>
      <c r="H247" s="110"/>
      <c r="J247" s="118">
        <f t="shared" si="6"/>
        <v>0</v>
      </c>
      <c r="K247" s="118">
        <f t="shared" si="7"/>
        <v>0</v>
      </c>
    </row>
    <row r="248" spans="2:11" s="118" customFormat="1" ht="12.9" customHeight="1" x14ac:dyDescent="0.3">
      <c r="B248" s="151"/>
      <c r="C248" s="152"/>
      <c r="E248" s="153" t="str">
        <f xml:space="preserve"> 'General Inputs'!E$480</f>
        <v>Sint Maarten (Dutch part)</v>
      </c>
      <c r="F248" s="153" t="str">
        <f xml:space="preserve"> 'General Inputs'!F$480</f>
        <v>sx</v>
      </c>
      <c r="G248" s="107" t="s">
        <v>656</v>
      </c>
      <c r="H248" s="110"/>
      <c r="J248" s="118">
        <f t="shared" si="6"/>
        <v>0</v>
      </c>
      <c r="K248" s="118">
        <f t="shared" si="7"/>
        <v>0</v>
      </c>
    </row>
    <row r="249" spans="2:11" s="118" customFormat="1" ht="12.9" customHeight="1" x14ac:dyDescent="0.3">
      <c r="B249" s="151"/>
      <c r="C249" s="152"/>
      <c r="E249" s="153" t="str">
        <f xml:space="preserve"> 'General Inputs'!E$481</f>
        <v>Syria</v>
      </c>
      <c r="F249" s="153" t="str">
        <f xml:space="preserve"> 'General Inputs'!F$481</f>
        <v>sy</v>
      </c>
      <c r="G249" s="107" t="s">
        <v>656</v>
      </c>
      <c r="H249" s="110"/>
      <c r="J249" s="118">
        <f t="shared" si="6"/>
        <v>0</v>
      </c>
      <c r="K249" s="118">
        <f t="shared" si="7"/>
        <v>0</v>
      </c>
    </row>
    <row r="250" spans="2:11" s="118" customFormat="1" ht="12.9" customHeight="1" x14ac:dyDescent="0.3">
      <c r="B250" s="151"/>
      <c r="C250" s="152"/>
      <c r="E250" s="153" t="str">
        <f xml:space="preserve"> 'General Inputs'!E$482</f>
        <v>Eswatini</v>
      </c>
      <c r="F250" s="153" t="str">
        <f xml:space="preserve"> 'General Inputs'!F$482</f>
        <v>sz</v>
      </c>
      <c r="G250" s="107" t="s">
        <v>656</v>
      </c>
      <c r="H250" s="110"/>
      <c r="J250" s="118">
        <f t="shared" si="6"/>
        <v>0</v>
      </c>
      <c r="K250" s="118">
        <f t="shared" si="7"/>
        <v>0.10990099700625965</v>
      </c>
    </row>
    <row r="251" spans="2:11" s="118" customFormat="1" ht="12.9" customHeight="1" x14ac:dyDescent="0.3">
      <c r="B251" s="151"/>
      <c r="C251" s="152"/>
      <c r="E251" s="153" t="str">
        <f xml:space="preserve"> 'General Inputs'!E$483</f>
        <v>Turks and Caicos Islands</v>
      </c>
      <c r="F251" s="153" t="str">
        <f xml:space="preserve"> 'General Inputs'!F$483</f>
        <v>tc</v>
      </c>
      <c r="G251" s="107" t="s">
        <v>656</v>
      </c>
      <c r="H251" s="110"/>
      <c r="J251" s="118">
        <f t="shared" si="6"/>
        <v>0</v>
      </c>
      <c r="K251" s="118">
        <f t="shared" si="7"/>
        <v>0</v>
      </c>
    </row>
    <row r="252" spans="2:11" s="118" customFormat="1" ht="12.9" customHeight="1" x14ac:dyDescent="0.3">
      <c r="B252" s="151"/>
      <c r="C252" s="152"/>
      <c r="E252" s="153" t="str">
        <f xml:space="preserve"> 'General Inputs'!E$484</f>
        <v>Chad</v>
      </c>
      <c r="F252" s="153" t="str">
        <f xml:space="preserve"> 'General Inputs'!F$484</f>
        <v>td</v>
      </c>
      <c r="G252" s="107" t="s">
        <v>656</v>
      </c>
      <c r="H252" s="110"/>
      <c r="J252" s="118">
        <f t="shared" si="6"/>
        <v>0</v>
      </c>
      <c r="K252" s="118">
        <f t="shared" si="7"/>
        <v>0</v>
      </c>
    </row>
    <row r="253" spans="2:11" s="118" customFormat="1" ht="12.9" customHeight="1" x14ac:dyDescent="0.3">
      <c r="B253" s="151"/>
      <c r="C253" s="152"/>
      <c r="E253" s="153" t="str">
        <f xml:space="preserve"> 'General Inputs'!E$485</f>
        <v>French Southern Territories</v>
      </c>
      <c r="F253" s="153" t="str">
        <f xml:space="preserve"> 'General Inputs'!F$485</f>
        <v>tf</v>
      </c>
      <c r="G253" s="107" t="s">
        <v>656</v>
      </c>
      <c r="H253" s="110"/>
      <c r="J253" s="118">
        <f t="shared" si="6"/>
        <v>0</v>
      </c>
      <c r="K253" s="118">
        <f t="shared" si="7"/>
        <v>0</v>
      </c>
    </row>
    <row r="254" spans="2:11" s="118" customFormat="1" ht="12.9" customHeight="1" x14ac:dyDescent="0.3">
      <c r="B254" s="151"/>
      <c r="C254" s="152"/>
      <c r="E254" s="153" t="str">
        <f xml:space="preserve"> 'General Inputs'!E$486</f>
        <v>Togo</v>
      </c>
      <c r="F254" s="153" t="str">
        <f xml:space="preserve"> 'General Inputs'!F$486</f>
        <v>tg</v>
      </c>
      <c r="G254" s="107" t="s">
        <v>656</v>
      </c>
      <c r="H254" s="110"/>
      <c r="J254" s="118">
        <f t="shared" si="6"/>
        <v>0</v>
      </c>
      <c r="K254" s="118">
        <f t="shared" si="7"/>
        <v>0</v>
      </c>
    </row>
    <row r="255" spans="2:11" s="118" customFormat="1" ht="12.9" customHeight="1" x14ac:dyDescent="0.3">
      <c r="B255" s="151"/>
      <c r="C255" s="152"/>
      <c r="E255" s="153" t="str">
        <f xml:space="preserve"> 'General Inputs'!E$487</f>
        <v>Thailand</v>
      </c>
      <c r="F255" s="153" t="str">
        <f xml:space="preserve"> 'General Inputs'!F$487</f>
        <v>th</v>
      </c>
      <c r="G255" s="107" t="s">
        <v>656</v>
      </c>
      <c r="H255" s="110"/>
      <c r="J255" s="118">
        <f t="shared" si="6"/>
        <v>14</v>
      </c>
      <c r="K255" s="118">
        <f t="shared" si="7"/>
        <v>14.078127714778192</v>
      </c>
    </row>
    <row r="256" spans="2:11" s="118" customFormat="1" ht="12.9" customHeight="1" x14ac:dyDescent="0.3">
      <c r="B256" s="151"/>
      <c r="C256" s="152"/>
      <c r="E256" s="153" t="str">
        <f xml:space="preserve"> 'General Inputs'!E$488</f>
        <v>Tajikistan</v>
      </c>
      <c r="F256" s="153" t="str">
        <f xml:space="preserve"> 'General Inputs'!F$488</f>
        <v>tj</v>
      </c>
      <c r="G256" s="107" t="s">
        <v>656</v>
      </c>
      <c r="H256" s="110"/>
      <c r="J256" s="118">
        <f t="shared" si="6"/>
        <v>0</v>
      </c>
      <c r="K256" s="118">
        <f t="shared" si="7"/>
        <v>2.0278183960809222</v>
      </c>
    </row>
    <row r="257" spans="2:11" s="118" customFormat="1" ht="12.9" customHeight="1" x14ac:dyDescent="0.3">
      <c r="B257" s="151"/>
      <c r="C257" s="152"/>
      <c r="E257" s="153" t="str">
        <f xml:space="preserve"> 'General Inputs'!E$489</f>
        <v>Tokelau</v>
      </c>
      <c r="F257" s="153" t="str">
        <f xml:space="preserve"> 'General Inputs'!F$489</f>
        <v>tk</v>
      </c>
      <c r="G257" s="107" t="s">
        <v>656</v>
      </c>
      <c r="H257" s="110"/>
      <c r="J257" s="118">
        <f t="shared" si="6"/>
        <v>0</v>
      </c>
      <c r="K257" s="118">
        <f t="shared" si="7"/>
        <v>0</v>
      </c>
    </row>
    <row r="258" spans="2:11" s="118" customFormat="1" ht="12.9" customHeight="1" x14ac:dyDescent="0.3">
      <c r="B258" s="151"/>
      <c r="C258" s="152"/>
      <c r="E258" s="153" t="str">
        <f xml:space="preserve"> 'General Inputs'!E$490</f>
        <v>Timor-Leste</v>
      </c>
      <c r="F258" s="153" t="str">
        <f xml:space="preserve"> 'General Inputs'!F$490</f>
        <v>tl</v>
      </c>
      <c r="G258" s="107" t="s">
        <v>656</v>
      </c>
      <c r="H258" s="110"/>
      <c r="J258" s="118">
        <f t="shared" si="6"/>
        <v>0</v>
      </c>
      <c r="K258" s="118">
        <f t="shared" si="7"/>
        <v>0</v>
      </c>
    </row>
    <row r="259" spans="2:11" s="118" customFormat="1" ht="12.9" customHeight="1" x14ac:dyDescent="0.3">
      <c r="B259" s="151"/>
      <c r="C259" s="152"/>
      <c r="E259" s="153" t="str">
        <f xml:space="preserve"> 'General Inputs'!E$491</f>
        <v>Turkmenistan</v>
      </c>
      <c r="F259" s="153" t="str">
        <f xml:space="preserve"> 'General Inputs'!F$491</f>
        <v>tm</v>
      </c>
      <c r="G259" s="107" t="s">
        <v>656</v>
      </c>
      <c r="H259" s="110"/>
      <c r="J259" s="118">
        <f t="shared" si="6"/>
        <v>0</v>
      </c>
      <c r="K259" s="118">
        <f t="shared" si="7"/>
        <v>0</v>
      </c>
    </row>
    <row r="260" spans="2:11" s="118" customFormat="1" ht="12.9" customHeight="1" x14ac:dyDescent="0.3">
      <c r="B260" s="151"/>
      <c r="C260" s="152"/>
      <c r="E260" s="153" t="str">
        <f xml:space="preserve"> 'General Inputs'!E$492</f>
        <v>Tunisia</v>
      </c>
      <c r="F260" s="153" t="str">
        <f xml:space="preserve"> 'General Inputs'!F$492</f>
        <v>tn</v>
      </c>
      <c r="G260" s="107" t="s">
        <v>656</v>
      </c>
      <c r="H260" s="110"/>
      <c r="J260" s="118">
        <f t="shared" si="6"/>
        <v>0</v>
      </c>
      <c r="K260" s="118">
        <f t="shared" si="7"/>
        <v>0</v>
      </c>
    </row>
    <row r="261" spans="2:11" s="118" customFormat="1" ht="12.9" customHeight="1" x14ac:dyDescent="0.3">
      <c r="B261" s="151"/>
      <c r="C261" s="152"/>
      <c r="E261" s="153" t="str">
        <f xml:space="preserve"> 'General Inputs'!E$493</f>
        <v>Tonga</v>
      </c>
      <c r="F261" s="153" t="str">
        <f xml:space="preserve"> 'General Inputs'!F$493</f>
        <v>to</v>
      </c>
      <c r="G261" s="107" t="s">
        <v>656</v>
      </c>
      <c r="H261" s="110"/>
      <c r="J261" s="118">
        <f t="shared" si="6"/>
        <v>0</v>
      </c>
      <c r="K261" s="118">
        <f t="shared" si="7"/>
        <v>0</v>
      </c>
    </row>
    <row r="262" spans="2:11" s="118" customFormat="1" ht="12.9" customHeight="1" x14ac:dyDescent="0.3">
      <c r="B262" s="151"/>
      <c r="C262" s="152"/>
      <c r="E262" s="153" t="str">
        <f xml:space="preserve"> 'General Inputs'!E$494</f>
        <v>Turkey</v>
      </c>
      <c r="F262" s="153" t="str">
        <f xml:space="preserve"> 'General Inputs'!F$494</f>
        <v>tr</v>
      </c>
      <c r="G262" s="107" t="s">
        <v>656</v>
      </c>
      <c r="H262" s="110"/>
      <c r="J262" s="118">
        <f t="shared" si="6"/>
        <v>84</v>
      </c>
      <c r="K262" s="118">
        <f t="shared" si="7"/>
        <v>89.997830447555117</v>
      </c>
    </row>
    <row r="263" spans="2:11" s="118" customFormat="1" ht="12.9" customHeight="1" x14ac:dyDescent="0.3">
      <c r="B263" s="151"/>
      <c r="C263" s="152"/>
      <c r="E263" s="153" t="str">
        <f xml:space="preserve"> 'General Inputs'!E$495</f>
        <v>Trinidad and Tobago</v>
      </c>
      <c r="F263" s="153" t="str">
        <f xml:space="preserve"> 'General Inputs'!F$495</f>
        <v>tt</v>
      </c>
      <c r="G263" s="107" t="s">
        <v>656</v>
      </c>
      <c r="H263" s="110"/>
      <c r="J263" s="118">
        <f t="shared" si="6"/>
        <v>0</v>
      </c>
      <c r="K263" s="118">
        <f t="shared" si="7"/>
        <v>0</v>
      </c>
    </row>
    <row r="264" spans="2:11" s="118" customFormat="1" ht="12.9" customHeight="1" x14ac:dyDescent="0.3">
      <c r="B264" s="151"/>
      <c r="C264" s="152"/>
      <c r="E264" s="153" t="str">
        <f xml:space="preserve"> 'General Inputs'!E$496</f>
        <v>Tuvalu</v>
      </c>
      <c r="F264" s="153" t="str">
        <f xml:space="preserve"> 'General Inputs'!F$496</f>
        <v>tv</v>
      </c>
      <c r="G264" s="107" t="s">
        <v>656</v>
      </c>
      <c r="H264" s="110"/>
      <c r="J264" s="118">
        <f t="shared" si="6"/>
        <v>0</v>
      </c>
      <c r="K264" s="118">
        <f t="shared" si="7"/>
        <v>0</v>
      </c>
    </row>
    <row r="265" spans="2:11" s="118" customFormat="1" ht="12.9" customHeight="1" x14ac:dyDescent="0.3">
      <c r="B265" s="151"/>
      <c r="C265" s="152"/>
      <c r="E265" s="153" t="str">
        <f xml:space="preserve"> 'General Inputs'!E$497</f>
        <v>Taiwan, Province of China</v>
      </c>
      <c r="F265" s="153" t="str">
        <f xml:space="preserve"> 'General Inputs'!F$497</f>
        <v>tw</v>
      </c>
      <c r="G265" s="107" t="s">
        <v>656</v>
      </c>
      <c r="H265" s="110"/>
      <c r="J265" s="118">
        <f t="shared" si="6"/>
        <v>0</v>
      </c>
      <c r="K265" s="118">
        <f t="shared" si="7"/>
        <v>0</v>
      </c>
    </row>
    <row r="266" spans="2:11" s="118" customFormat="1" ht="12.9" customHeight="1" x14ac:dyDescent="0.3">
      <c r="B266" s="151"/>
      <c r="C266" s="152"/>
      <c r="E266" s="153" t="str">
        <f xml:space="preserve"> 'General Inputs'!E$498</f>
        <v>Tanzania, United Republic of</v>
      </c>
      <c r="F266" s="153" t="str">
        <f xml:space="preserve"> 'General Inputs'!F$498</f>
        <v>tz</v>
      </c>
      <c r="G266" s="107" t="s">
        <v>656</v>
      </c>
      <c r="H266" s="110"/>
      <c r="J266" s="118">
        <f t="shared" si="6"/>
        <v>0</v>
      </c>
      <c r="K266" s="118">
        <f t="shared" si="7"/>
        <v>0.71300646829356806</v>
      </c>
    </row>
    <row r="267" spans="2:11" s="118" customFormat="1" ht="12.9" customHeight="1" x14ac:dyDescent="0.3">
      <c r="B267" s="151"/>
      <c r="C267" s="152"/>
      <c r="E267" s="153" t="str">
        <f xml:space="preserve"> 'General Inputs'!E$499</f>
        <v>Ukraine</v>
      </c>
      <c r="F267" s="153" t="str">
        <f xml:space="preserve"> 'General Inputs'!F$499</f>
        <v>ua</v>
      </c>
      <c r="G267" s="107" t="s">
        <v>656</v>
      </c>
      <c r="H267" s="110"/>
      <c r="J267" s="118">
        <f t="shared" si="6"/>
        <v>26</v>
      </c>
      <c r="K267" s="118">
        <f t="shared" si="7"/>
        <v>25.544331734555023</v>
      </c>
    </row>
    <row r="268" spans="2:11" s="118" customFormat="1" ht="12.9" customHeight="1" x14ac:dyDescent="0.3">
      <c r="B268" s="151"/>
      <c r="C268" s="152"/>
      <c r="E268" s="153" t="str">
        <f xml:space="preserve"> 'General Inputs'!E$500</f>
        <v>Uganda</v>
      </c>
      <c r="F268" s="153" t="str">
        <f xml:space="preserve"> 'General Inputs'!F$500</f>
        <v>ug</v>
      </c>
      <c r="G268" s="107" t="s">
        <v>656</v>
      </c>
      <c r="H268" s="110"/>
      <c r="J268" s="118">
        <f t="shared" si="6"/>
        <v>0</v>
      </c>
      <c r="K268" s="118">
        <f t="shared" si="7"/>
        <v>0</v>
      </c>
    </row>
    <row r="269" spans="2:11" s="118" customFormat="1" ht="12.9" customHeight="1" x14ac:dyDescent="0.3">
      <c r="B269" s="151"/>
      <c r="C269" s="152"/>
      <c r="E269" s="153" t="str">
        <f xml:space="preserve"> 'General Inputs'!E$501</f>
        <v>United States Minor Outlying Islands</v>
      </c>
      <c r="F269" s="153" t="str">
        <f xml:space="preserve"> 'General Inputs'!F$501</f>
        <v>um</v>
      </c>
      <c r="G269" s="107" t="s">
        <v>656</v>
      </c>
      <c r="H269" s="110"/>
      <c r="J269" s="118">
        <f t="shared" si="6"/>
        <v>0</v>
      </c>
      <c r="K269" s="118">
        <f t="shared" si="7"/>
        <v>0</v>
      </c>
    </row>
    <row r="270" spans="2:11" s="118" customFormat="1" ht="12.9" customHeight="1" x14ac:dyDescent="0.3">
      <c r="B270" s="151"/>
      <c r="C270" s="152"/>
      <c r="E270" s="153" t="str">
        <f xml:space="preserve"> 'General Inputs'!E$502</f>
        <v>United States</v>
      </c>
      <c r="F270" s="153" t="str">
        <f xml:space="preserve"> 'General Inputs'!F$502</f>
        <v>us</v>
      </c>
      <c r="G270" s="107" t="s">
        <v>656</v>
      </c>
      <c r="H270" s="110"/>
      <c r="J270" s="118">
        <f t="shared" si="6"/>
        <v>640</v>
      </c>
      <c r="K270" s="118">
        <f t="shared" si="7"/>
        <v>640.75781286401173</v>
      </c>
    </row>
    <row r="271" spans="2:11" s="118" customFormat="1" ht="12.9" customHeight="1" x14ac:dyDescent="0.3">
      <c r="B271" s="151"/>
      <c r="C271" s="152"/>
      <c r="E271" s="153" t="str">
        <f xml:space="preserve"> 'General Inputs'!E$503</f>
        <v>Uruguay</v>
      </c>
      <c r="F271" s="153" t="str">
        <f xml:space="preserve"> 'General Inputs'!F$503</f>
        <v>uy</v>
      </c>
      <c r="G271" s="107" t="s">
        <v>656</v>
      </c>
      <c r="H271" s="110"/>
      <c r="J271" s="118">
        <f t="shared" si="6"/>
        <v>0</v>
      </c>
      <c r="K271" s="118">
        <f t="shared" si="7"/>
        <v>0</v>
      </c>
    </row>
    <row r="272" spans="2:11" s="118" customFormat="1" ht="12.9" customHeight="1" x14ac:dyDescent="0.3">
      <c r="B272" s="151"/>
      <c r="C272" s="152"/>
      <c r="E272" s="153" t="str">
        <f xml:space="preserve"> 'General Inputs'!E$504</f>
        <v>Uzbekistan</v>
      </c>
      <c r="F272" s="153" t="str">
        <f xml:space="preserve"> 'General Inputs'!F$504</f>
        <v>uz</v>
      </c>
      <c r="G272" s="107" t="s">
        <v>656</v>
      </c>
      <c r="H272" s="110"/>
      <c r="J272" s="118">
        <f t="shared" si="6"/>
        <v>4</v>
      </c>
      <c r="K272" s="118">
        <f t="shared" si="7"/>
        <v>4.049536736823006</v>
      </c>
    </row>
    <row r="273" spans="1:58" s="118" customFormat="1" ht="12.9" customHeight="1" x14ac:dyDescent="0.3">
      <c r="B273" s="151"/>
      <c r="C273" s="152"/>
      <c r="E273" s="153" t="str">
        <f xml:space="preserve"> 'General Inputs'!E$505</f>
        <v>Holy See</v>
      </c>
      <c r="F273" s="153" t="str">
        <f xml:space="preserve"> 'General Inputs'!F$505</f>
        <v>va</v>
      </c>
      <c r="G273" s="107" t="s">
        <v>656</v>
      </c>
      <c r="H273" s="110"/>
      <c r="J273" s="118">
        <f t="shared" si="6"/>
        <v>0</v>
      </c>
      <c r="K273" s="118">
        <f t="shared" si="7"/>
        <v>0</v>
      </c>
    </row>
    <row r="274" spans="1:58" s="118" customFormat="1" ht="12.9" customHeight="1" x14ac:dyDescent="0.3">
      <c r="B274" s="151"/>
      <c r="C274" s="152"/>
      <c r="E274" s="153" t="str">
        <f xml:space="preserve"> 'General Inputs'!E$506</f>
        <v>Saint Vincent and the Grenadines</v>
      </c>
      <c r="F274" s="153" t="str">
        <f xml:space="preserve"> 'General Inputs'!F$506</f>
        <v>vc</v>
      </c>
      <c r="G274" s="107" t="s">
        <v>656</v>
      </c>
      <c r="H274" s="110"/>
      <c r="J274" s="118">
        <f t="shared" si="6"/>
        <v>0</v>
      </c>
      <c r="K274" s="118">
        <f t="shared" si="7"/>
        <v>0</v>
      </c>
    </row>
    <row r="275" spans="1:58" s="118" customFormat="1" ht="12.9" customHeight="1" x14ac:dyDescent="0.3">
      <c r="B275" s="151"/>
      <c r="C275" s="152"/>
      <c r="E275" s="153" t="str">
        <f xml:space="preserve"> 'General Inputs'!E$507</f>
        <v>Venezuela</v>
      </c>
      <c r="F275" s="153" t="str">
        <f xml:space="preserve"> 'General Inputs'!F$507</f>
        <v>ve</v>
      </c>
      <c r="G275" s="107" t="s">
        <v>656</v>
      </c>
      <c r="H275" s="110"/>
      <c r="J275" s="118">
        <f t="shared" si="6"/>
        <v>0</v>
      </c>
      <c r="K275" s="118">
        <f t="shared" si="7"/>
        <v>0.75000680395536601</v>
      </c>
    </row>
    <row r="276" spans="1:58" s="118" customFormat="1" ht="12.9" customHeight="1" x14ac:dyDescent="0.3">
      <c r="B276" s="151"/>
      <c r="C276" s="152"/>
      <c r="E276" s="153" t="str">
        <f xml:space="preserve"> 'General Inputs'!E$508</f>
        <v>Virgin Islands (British)</v>
      </c>
      <c r="F276" s="153" t="str">
        <f xml:space="preserve"> 'General Inputs'!F$508</f>
        <v>vg</v>
      </c>
      <c r="G276" s="107" t="s">
        <v>656</v>
      </c>
      <c r="H276" s="110"/>
      <c r="J276" s="118">
        <f t="shared" si="6"/>
        <v>0</v>
      </c>
      <c r="K276" s="118">
        <f t="shared" si="7"/>
        <v>0</v>
      </c>
    </row>
    <row r="277" spans="1:58" s="118" customFormat="1" ht="12.9" customHeight="1" x14ac:dyDescent="0.3">
      <c r="B277" s="151"/>
      <c r="C277" s="152"/>
      <c r="E277" s="153" t="str">
        <f xml:space="preserve"> 'General Inputs'!E$509</f>
        <v>Virgin Islands (U.S.)</v>
      </c>
      <c r="F277" s="153" t="str">
        <f xml:space="preserve"> 'General Inputs'!F$509</f>
        <v>vi</v>
      </c>
      <c r="G277" s="107" t="s">
        <v>656</v>
      </c>
      <c r="H277" s="110"/>
      <c r="J277" s="118">
        <f t="shared" si="6"/>
        <v>0</v>
      </c>
      <c r="K277" s="118">
        <f t="shared" si="7"/>
        <v>0</v>
      </c>
    </row>
    <row r="278" spans="1:58" s="118" customFormat="1" ht="12.9" customHeight="1" x14ac:dyDescent="0.3">
      <c r="B278" s="151"/>
      <c r="C278" s="152"/>
      <c r="E278" s="153" t="str">
        <f xml:space="preserve"> 'General Inputs'!E$510</f>
        <v>Vietnam</v>
      </c>
      <c r="F278" s="153" t="str">
        <f xml:space="preserve"> 'General Inputs'!F$510</f>
        <v>vn</v>
      </c>
      <c r="G278" s="107" t="s">
        <v>656</v>
      </c>
      <c r="H278" s="110"/>
      <c r="J278" s="118">
        <f t="shared" si="6"/>
        <v>46</v>
      </c>
      <c r="K278" s="118">
        <f t="shared" si="7"/>
        <v>45.687414469745079</v>
      </c>
    </row>
    <row r="279" spans="1:58" s="118" customFormat="1" ht="12.9" customHeight="1" x14ac:dyDescent="0.3">
      <c r="B279" s="151"/>
      <c r="C279" s="152"/>
      <c r="E279" s="153" t="str">
        <f xml:space="preserve"> 'General Inputs'!E$511</f>
        <v>Vanuatu</v>
      </c>
      <c r="F279" s="153" t="str">
        <f xml:space="preserve"> 'General Inputs'!F$511</f>
        <v>vu</v>
      </c>
      <c r="G279" s="107" t="s">
        <v>656</v>
      </c>
      <c r="H279" s="110"/>
      <c r="J279" s="118">
        <f t="shared" si="6"/>
        <v>0</v>
      </c>
      <c r="K279" s="118">
        <f t="shared" si="7"/>
        <v>0</v>
      </c>
    </row>
    <row r="280" spans="1:58" s="118" customFormat="1" ht="12.9" customHeight="1" x14ac:dyDescent="0.3">
      <c r="B280" s="151"/>
      <c r="C280" s="152"/>
      <c r="E280" s="153" t="str">
        <f xml:space="preserve"> 'General Inputs'!E$512</f>
        <v>Wallis and Futuna</v>
      </c>
      <c r="F280" s="153" t="str">
        <f xml:space="preserve"> 'General Inputs'!F$512</f>
        <v>wf</v>
      </c>
      <c r="G280" s="107" t="s">
        <v>656</v>
      </c>
      <c r="H280" s="110"/>
      <c r="J280" s="118">
        <f t="shared" si="6"/>
        <v>0</v>
      </c>
      <c r="K280" s="118">
        <f t="shared" si="7"/>
        <v>0</v>
      </c>
    </row>
    <row r="281" spans="1:58" s="118" customFormat="1" ht="12.9" customHeight="1" x14ac:dyDescent="0.3">
      <c r="B281" s="151"/>
      <c r="C281" s="152"/>
      <c r="E281" s="153" t="str">
        <f xml:space="preserve"> 'General Inputs'!E$513</f>
        <v>Samoa</v>
      </c>
      <c r="F281" s="153" t="str">
        <f xml:space="preserve"> 'General Inputs'!F$513</f>
        <v>ws</v>
      </c>
      <c r="G281" s="107" t="s">
        <v>656</v>
      </c>
      <c r="H281" s="110"/>
      <c r="J281" s="118">
        <f t="shared" si="6"/>
        <v>0</v>
      </c>
      <c r="K281" s="118">
        <f t="shared" si="7"/>
        <v>0</v>
      </c>
    </row>
    <row r="282" spans="1:58" s="118" customFormat="1" ht="12.9" customHeight="1" x14ac:dyDescent="0.3">
      <c r="B282" s="151"/>
      <c r="C282" s="152"/>
      <c r="E282" s="153" t="str">
        <f xml:space="preserve"> 'General Inputs'!E$514</f>
        <v>Yemen</v>
      </c>
      <c r="F282" s="153" t="str">
        <f xml:space="preserve"> 'General Inputs'!F$514</f>
        <v>ye</v>
      </c>
      <c r="G282" s="107" t="s">
        <v>656</v>
      </c>
      <c r="H282" s="110"/>
      <c r="J282" s="118">
        <f t="shared" si="6"/>
        <v>0</v>
      </c>
      <c r="K282" s="118">
        <f t="shared" si="7"/>
        <v>0</v>
      </c>
    </row>
    <row r="283" spans="1:58" s="118" customFormat="1" ht="12.9" customHeight="1" x14ac:dyDescent="0.3">
      <c r="B283" s="151"/>
      <c r="C283" s="152"/>
      <c r="E283" s="153" t="str">
        <f xml:space="preserve"> 'General Inputs'!E$515</f>
        <v>Mayotte</v>
      </c>
      <c r="F283" s="153" t="str">
        <f xml:space="preserve"> 'General Inputs'!F$515</f>
        <v>yt</v>
      </c>
      <c r="G283" s="107" t="s">
        <v>656</v>
      </c>
      <c r="H283" s="110"/>
      <c r="J283" s="118">
        <f t="shared" si="6"/>
        <v>0</v>
      </c>
      <c r="K283" s="118">
        <f t="shared" si="7"/>
        <v>0</v>
      </c>
    </row>
    <row r="284" spans="1:58" s="118" customFormat="1" ht="12.9" customHeight="1" x14ac:dyDescent="0.3">
      <c r="B284" s="151"/>
      <c r="C284" s="152"/>
      <c r="E284" s="153" t="str">
        <f xml:space="preserve"> 'General Inputs'!E$516</f>
        <v>South Africa</v>
      </c>
      <c r="F284" s="153" t="str">
        <f xml:space="preserve"> 'General Inputs'!F$516</f>
        <v>za</v>
      </c>
      <c r="G284" s="107" t="s">
        <v>656</v>
      </c>
      <c r="H284" s="110"/>
      <c r="J284" s="118">
        <f t="shared" si="6"/>
        <v>254</v>
      </c>
      <c r="K284" s="118">
        <f t="shared" si="7"/>
        <v>254.41330800144789</v>
      </c>
    </row>
    <row r="285" spans="1:58" s="31" customFormat="1" ht="12.9" customHeight="1" x14ac:dyDescent="0.3">
      <c r="A285" s="30"/>
      <c r="B285" s="87"/>
      <c r="C285" s="96"/>
      <c r="E285" s="144" t="str">
        <f xml:space="preserve"> 'General Inputs'!E$517</f>
        <v>Zambia</v>
      </c>
      <c r="F285" s="144" t="str">
        <f xml:space="preserve"> 'General Inputs'!F$517</f>
        <v>zm</v>
      </c>
      <c r="G285" s="107" t="s">
        <v>656</v>
      </c>
      <c r="H285" s="110"/>
      <c r="I285" s="32"/>
      <c r="J285" s="118">
        <f t="shared" si="6"/>
        <v>0</v>
      </c>
      <c r="K285" s="118">
        <f t="shared" si="7"/>
        <v>1.3233120048988298</v>
      </c>
      <c r="L285" s="118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</row>
    <row r="286" spans="1:58" s="31" customFormat="1" ht="12.9" customHeight="1" x14ac:dyDescent="0.3">
      <c r="A286" s="30"/>
      <c r="B286" s="87"/>
      <c r="C286" s="96"/>
      <c r="E286" s="144" t="str">
        <f xml:space="preserve"> 'General Inputs'!E$518</f>
        <v>Zimbabwe</v>
      </c>
      <c r="F286" s="144" t="str">
        <f xml:space="preserve"> 'General Inputs'!F$518</f>
        <v>zw</v>
      </c>
      <c r="G286" s="107" t="s">
        <v>656</v>
      </c>
      <c r="H286" s="110"/>
      <c r="I286" s="32"/>
      <c r="J286" s="118">
        <f t="shared" si="6"/>
        <v>2</v>
      </c>
      <c r="K286" s="118">
        <f t="shared" si="7"/>
        <v>1.9337865430372703</v>
      </c>
      <c r="L286" s="118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</row>
    <row r="287" spans="1:58" s="31" customFormat="1" ht="12.9" customHeight="1" x14ac:dyDescent="0.3">
      <c r="A287" s="30"/>
      <c r="B287" s="87"/>
      <c r="C287" s="96"/>
      <c r="E287" s="144"/>
      <c r="F287" s="144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</row>
    <row r="288" spans="1:58" s="118" customFormat="1" ht="12.9" customHeight="1" x14ac:dyDescent="0.3">
      <c r="A288" s="28"/>
      <c r="B288" s="29"/>
      <c r="C288" s="95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</row>
    <row r="289" spans="1:58" s="117" customFormat="1" ht="12.9" customHeight="1" x14ac:dyDescent="0.3">
      <c r="A289" s="16" t="s">
        <v>644</v>
      </c>
      <c r="B289" s="16"/>
      <c r="C289" s="94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</row>
    <row r="290" spans="1:58" x14ac:dyDescent="0.3">
      <c r="E290" s="27"/>
    </row>
    <row r="291" spans="1:58" s="31" customFormat="1" ht="12.9" customHeight="1" x14ac:dyDescent="0.3">
      <c r="A291" s="30"/>
      <c r="B291" s="87" t="s">
        <v>193</v>
      </c>
      <c r="C291" s="96"/>
      <c r="I291" s="87">
        <v>2019</v>
      </c>
    </row>
    <row r="292" spans="1:58" s="117" customFormat="1" ht="12.9" customHeight="1" x14ac:dyDescent="0.3">
      <c r="B292" s="108"/>
      <c r="C292" s="129"/>
      <c r="E292" s="109" t="str">
        <f>INDEX('General Inputs'!$E$270:$E$518,MATCH(Coal_Data!F292,'General Inputs'!$F$270:$F$518,0))</f>
        <v>Australia</v>
      </c>
      <c r="F292" s="130" t="s">
        <v>148</v>
      </c>
      <c r="G292" s="107" t="s">
        <v>656</v>
      </c>
      <c r="H292" s="107">
        <v>1</v>
      </c>
      <c r="I292" s="107">
        <v>507</v>
      </c>
    </row>
    <row r="293" spans="1:58" s="117" customFormat="1" ht="12.9" customHeight="1" x14ac:dyDescent="0.3">
      <c r="B293" s="108"/>
      <c r="C293" s="129"/>
      <c r="E293" s="109" t="str">
        <f>INDEX('General Inputs'!$E$270:$E$518,MATCH(Coal_Data!F293,'General Inputs'!$F$270:$F$518,0))</f>
        <v>Bulgaria</v>
      </c>
      <c r="F293" s="130" t="s">
        <v>470</v>
      </c>
      <c r="G293" s="107" t="s">
        <v>656</v>
      </c>
      <c r="H293" s="107">
        <v>1</v>
      </c>
      <c r="I293" s="107">
        <v>15</v>
      </c>
    </row>
    <row r="294" spans="1:58" s="117" customFormat="1" ht="12.9" customHeight="1" x14ac:dyDescent="0.3">
      <c r="B294" s="108"/>
      <c r="C294" s="129"/>
      <c r="E294" s="109" t="str">
        <f>INDEX('General Inputs'!$E$270:$E$518,MATCH(Coal_Data!F294,'General Inputs'!$F$270:$F$518,0))</f>
        <v>Brazil</v>
      </c>
      <c r="F294" s="130" t="s">
        <v>151</v>
      </c>
      <c r="G294" s="107" t="s">
        <v>656</v>
      </c>
      <c r="H294" s="107">
        <v>1</v>
      </c>
      <c r="I294" s="107">
        <v>8</v>
      </c>
    </row>
    <row r="295" spans="1:58" s="117" customFormat="1" ht="12.9" customHeight="1" x14ac:dyDescent="0.3">
      <c r="B295" s="108"/>
      <c r="C295" s="129"/>
      <c r="E295" s="109" t="str">
        <f>INDEX('General Inputs'!$E$270:$E$518,MATCH(Coal_Data!F295,'General Inputs'!$F$270:$F$518,0))</f>
        <v>Canada</v>
      </c>
      <c r="F295" s="130" t="s">
        <v>152</v>
      </c>
      <c r="G295" s="107" t="s">
        <v>656</v>
      </c>
      <c r="H295" s="107">
        <v>1</v>
      </c>
      <c r="I295" s="107">
        <v>50</v>
      </c>
    </row>
    <row r="296" spans="1:58" s="117" customFormat="1" ht="12.9" customHeight="1" x14ac:dyDescent="0.3">
      <c r="B296" s="108"/>
      <c r="C296" s="129"/>
      <c r="E296" s="109" t="str">
        <f>INDEX('General Inputs'!$E$270:$E$518,MATCH(Coal_Data!F296,'General Inputs'!$F$270:$F$518,0))</f>
        <v>China</v>
      </c>
      <c r="F296" s="130" t="s">
        <v>154</v>
      </c>
      <c r="G296" s="107" t="s">
        <v>656</v>
      </c>
      <c r="H296" s="107">
        <v>1</v>
      </c>
      <c r="I296" s="107">
        <v>3846</v>
      </c>
    </row>
    <row r="297" spans="1:58" s="117" customFormat="1" ht="12.9" customHeight="1" x14ac:dyDescent="0.3">
      <c r="B297" s="108"/>
      <c r="C297" s="129"/>
      <c r="E297" s="109" t="str">
        <f>INDEX('General Inputs'!$E$270:$E$518,MATCH(Coal_Data!F297,'General Inputs'!$F$270:$F$518,0))</f>
        <v>Colombia</v>
      </c>
      <c r="F297" s="130" t="s">
        <v>155</v>
      </c>
      <c r="G297" s="107" t="s">
        <v>656</v>
      </c>
      <c r="H297" s="107">
        <v>1</v>
      </c>
      <c r="I297" s="107">
        <v>82</v>
      </c>
    </row>
    <row r="298" spans="1:58" s="117" customFormat="1" ht="12.9" customHeight="1" x14ac:dyDescent="0.3">
      <c r="B298" s="108"/>
      <c r="C298" s="129"/>
      <c r="E298" s="109" t="str">
        <f>INDEX('General Inputs'!$E$270:$E$518,MATCH(Coal_Data!F298,'General Inputs'!$F$270:$F$518,0))</f>
        <v>Czechia</v>
      </c>
      <c r="F298" s="130" t="s">
        <v>490</v>
      </c>
      <c r="G298" s="107" t="s">
        <v>656</v>
      </c>
      <c r="H298" s="107">
        <v>1</v>
      </c>
      <c r="I298" s="107">
        <v>41</v>
      </c>
    </row>
    <row r="299" spans="1:58" s="117" customFormat="1" ht="12.9" customHeight="1" x14ac:dyDescent="0.3">
      <c r="B299" s="108"/>
      <c r="C299" s="129"/>
      <c r="E299" s="109" t="str">
        <f>INDEX('General Inputs'!$E$270:$E$518,MATCH(Coal_Data!F299,'General Inputs'!$F$270:$F$518,0))</f>
        <v>Germany</v>
      </c>
      <c r="F299" s="130" t="s">
        <v>509</v>
      </c>
      <c r="G299" s="107" t="s">
        <v>656</v>
      </c>
      <c r="H299" s="107">
        <v>1</v>
      </c>
      <c r="I299" s="107">
        <v>134</v>
      </c>
    </row>
    <row r="300" spans="1:58" s="117" customFormat="1" ht="12.9" customHeight="1" x14ac:dyDescent="0.3">
      <c r="B300" s="108"/>
      <c r="C300" s="129"/>
      <c r="E300" s="109" t="str">
        <f>INDEX('General Inputs'!$E$270:$E$518,MATCH(Coal_Data!F300,'General Inputs'!$F$270:$F$518,0))</f>
        <v>Spain</v>
      </c>
      <c r="F300" s="130" t="s">
        <v>615</v>
      </c>
      <c r="G300" s="107" t="s">
        <v>656</v>
      </c>
      <c r="H300" s="107">
        <v>1</v>
      </c>
      <c r="I300" s="107">
        <v>0</v>
      </c>
    </row>
    <row r="301" spans="1:58" s="117" customFormat="1" ht="12.9" customHeight="1" x14ac:dyDescent="0.3">
      <c r="B301" s="108"/>
      <c r="C301" s="129"/>
      <c r="E301" s="109" t="str">
        <f>INDEX('General Inputs'!$E$270:$E$518,MATCH(Coal_Data!F301,'General Inputs'!$F$270:$F$518,0))</f>
        <v>United Kingdom</v>
      </c>
      <c r="F301" s="130" t="s">
        <v>161</v>
      </c>
      <c r="G301" s="107" t="s">
        <v>656</v>
      </c>
      <c r="H301" s="107">
        <v>1</v>
      </c>
      <c r="I301" s="107">
        <v>2</v>
      </c>
    </row>
    <row r="302" spans="1:58" s="117" customFormat="1" ht="12.9" customHeight="1" x14ac:dyDescent="0.3">
      <c r="B302" s="108"/>
      <c r="C302" s="129"/>
      <c r="E302" s="109" t="str">
        <f>INDEX('General Inputs'!$E$270:$E$518,MATCH(Coal_Data!F302,'General Inputs'!$F$270:$F$518,0))</f>
        <v>Greece</v>
      </c>
      <c r="F302" s="130" t="s">
        <v>512</v>
      </c>
      <c r="G302" s="107" t="s">
        <v>656</v>
      </c>
      <c r="H302" s="107">
        <v>1</v>
      </c>
      <c r="I302" s="107">
        <v>27</v>
      </c>
    </row>
    <row r="303" spans="1:58" s="117" customFormat="1" ht="12.9" customHeight="1" x14ac:dyDescent="0.3">
      <c r="B303" s="108"/>
      <c r="C303" s="129"/>
      <c r="E303" s="109" t="str">
        <f>INDEX('General Inputs'!$E$270:$E$518,MATCH(Coal_Data!F303,'General Inputs'!$F$270:$F$518,0))</f>
        <v>Hungary</v>
      </c>
      <c r="F303" s="130" t="s">
        <v>527</v>
      </c>
      <c r="G303" s="107" t="s">
        <v>656</v>
      </c>
      <c r="H303" s="107">
        <v>1</v>
      </c>
      <c r="I303" s="107">
        <v>7</v>
      </c>
    </row>
    <row r="304" spans="1:58" s="117" customFormat="1" ht="12.9" customHeight="1" x14ac:dyDescent="0.3">
      <c r="B304" s="108"/>
      <c r="C304" s="129"/>
      <c r="E304" s="109" t="str">
        <f>INDEX('General Inputs'!$E$270:$E$518,MATCH(Coal_Data!F304,'General Inputs'!$F$270:$F$518,0))</f>
        <v>Indonesia</v>
      </c>
      <c r="F304" s="130" t="s">
        <v>163</v>
      </c>
      <c r="G304" s="107" t="s">
        <v>656</v>
      </c>
      <c r="H304" s="107">
        <v>1</v>
      </c>
      <c r="I304" s="107">
        <v>610</v>
      </c>
    </row>
    <row r="305" spans="1:9" s="117" customFormat="1" ht="12.9" customHeight="1" x14ac:dyDescent="0.3">
      <c r="B305" s="108"/>
      <c r="C305" s="129"/>
      <c r="E305" s="109" t="str">
        <f>INDEX('General Inputs'!$E$270:$E$518,MATCH(Coal_Data!F305,'General Inputs'!$F$270:$F$518,0))</f>
        <v>India</v>
      </c>
      <c r="F305" s="130" t="s">
        <v>164</v>
      </c>
      <c r="G305" s="107" t="s">
        <v>656</v>
      </c>
      <c r="H305" s="107">
        <v>1</v>
      </c>
      <c r="I305" s="107">
        <v>756</v>
      </c>
    </row>
    <row r="306" spans="1:9" s="117" customFormat="1" ht="12.9" customHeight="1" x14ac:dyDescent="0.3">
      <c r="B306" s="108"/>
      <c r="C306" s="129"/>
      <c r="E306" s="109" t="str">
        <f>INDEX('General Inputs'!$E$270:$E$518,MATCH(Coal_Data!F306,'General Inputs'!$F$270:$F$518,0))</f>
        <v>Japan</v>
      </c>
      <c r="F306" s="130" t="s">
        <v>533</v>
      </c>
      <c r="G306" s="107" t="s">
        <v>656</v>
      </c>
      <c r="H306" s="107">
        <v>1</v>
      </c>
      <c r="I306" s="107">
        <v>1</v>
      </c>
    </row>
    <row r="307" spans="1:9" s="117" customFormat="1" ht="12.9" customHeight="1" x14ac:dyDescent="0.3">
      <c r="B307" s="108"/>
      <c r="C307" s="129"/>
      <c r="E307" s="109" t="str">
        <f>INDEX('General Inputs'!$E$270:$E$518,MATCH(Coal_Data!F307,'General Inputs'!$F$270:$F$518,0))</f>
        <v>Korea, Republic of</v>
      </c>
      <c r="F307" s="130" t="s">
        <v>539</v>
      </c>
      <c r="G307" s="107" t="s">
        <v>656</v>
      </c>
      <c r="H307" s="107">
        <v>1</v>
      </c>
      <c r="I307" s="107">
        <v>1</v>
      </c>
    </row>
    <row r="308" spans="1:9" s="117" customFormat="1" ht="12.9" customHeight="1" x14ac:dyDescent="0.3">
      <c r="B308" s="108"/>
      <c r="C308" s="129"/>
      <c r="E308" s="109" t="str">
        <f>INDEX('General Inputs'!$E$270:$E$518,MATCH(Coal_Data!F308,'General Inputs'!$F$270:$F$518,0))</f>
        <v>Kazakhstan</v>
      </c>
      <c r="F308" s="130" t="s">
        <v>169</v>
      </c>
      <c r="G308" s="107" t="s">
        <v>656</v>
      </c>
      <c r="H308" s="107">
        <v>1</v>
      </c>
      <c r="I308" s="107">
        <v>115</v>
      </c>
    </row>
    <row r="309" spans="1:9" s="117" customFormat="1" ht="12.9" customHeight="1" x14ac:dyDescent="0.3">
      <c r="B309" s="108"/>
      <c r="C309" s="129"/>
      <c r="E309" s="109" t="str">
        <f>INDEX('General Inputs'!$E$270:$E$518,MATCH(Coal_Data!F309,'General Inputs'!$F$270:$F$518,0))</f>
        <v>Mongolia</v>
      </c>
      <c r="F309" s="130" t="s">
        <v>34</v>
      </c>
      <c r="G309" s="107" t="s">
        <v>656</v>
      </c>
      <c r="H309" s="107">
        <v>1</v>
      </c>
      <c r="I309" s="107">
        <v>57</v>
      </c>
    </row>
    <row r="310" spans="1:9" s="117" customFormat="1" ht="12.9" customHeight="1" x14ac:dyDescent="0.3">
      <c r="B310" s="108"/>
      <c r="C310" s="129"/>
      <c r="E310" s="109" t="str">
        <f>INDEX('General Inputs'!$E$270:$E$518,MATCH(Coal_Data!F310,'General Inputs'!$F$270:$F$518,0))</f>
        <v>Mexico</v>
      </c>
      <c r="F310" s="130" t="s">
        <v>171</v>
      </c>
      <c r="G310" s="107" t="s">
        <v>656</v>
      </c>
      <c r="H310" s="107">
        <v>1</v>
      </c>
      <c r="I310" s="107">
        <v>11</v>
      </c>
    </row>
    <row r="311" spans="1:9" s="117" customFormat="1" ht="12.9" customHeight="1" x14ac:dyDescent="0.3">
      <c r="B311" s="108"/>
      <c r="C311" s="129"/>
      <c r="E311" s="109" t="str">
        <f>INDEX('General Inputs'!$E$270:$E$518,MATCH(Coal_Data!F311,'General Inputs'!$F$270:$F$518,0))</f>
        <v>New Zealand</v>
      </c>
      <c r="F311" s="130" t="s">
        <v>573</v>
      </c>
      <c r="G311" s="107" t="s">
        <v>656</v>
      </c>
      <c r="H311" s="107">
        <v>1</v>
      </c>
      <c r="I311" s="107">
        <v>3</v>
      </c>
    </row>
    <row r="312" spans="1:9" s="117" customFormat="1" ht="12.9" customHeight="1" x14ac:dyDescent="0.3">
      <c r="B312" s="108"/>
      <c r="C312" s="129"/>
      <c r="E312" s="109" t="str">
        <f>INDEX('General Inputs'!$E$270:$E$518,MATCH(Coal_Data!F312,'General Inputs'!$F$270:$F$518,0))</f>
        <v>Pakistan</v>
      </c>
      <c r="F312" s="130" t="s">
        <v>580</v>
      </c>
      <c r="G312" s="107" t="s">
        <v>656</v>
      </c>
      <c r="H312" s="107">
        <v>1</v>
      </c>
      <c r="I312" s="107">
        <v>6</v>
      </c>
    </row>
    <row r="313" spans="1:9" s="117" customFormat="1" ht="12.9" customHeight="1" x14ac:dyDescent="0.3">
      <c r="B313" s="108"/>
      <c r="C313" s="129"/>
      <c r="E313" s="109" t="str">
        <f>INDEX('General Inputs'!$E$270:$E$518,MATCH(Coal_Data!F313,'General Inputs'!$F$270:$F$518,0))</f>
        <v>Poland</v>
      </c>
      <c r="F313" s="130" t="s">
        <v>588</v>
      </c>
      <c r="G313" s="107" t="s">
        <v>656</v>
      </c>
      <c r="H313" s="107">
        <v>1</v>
      </c>
      <c r="I313" s="107">
        <v>112</v>
      </c>
    </row>
    <row r="314" spans="1:9" s="31" customFormat="1" ht="12.9" customHeight="1" x14ac:dyDescent="0.3">
      <c r="A314" s="30"/>
      <c r="B314" s="87"/>
      <c r="C314" s="96"/>
      <c r="E314" s="109" t="str">
        <f>INDEX('General Inputs'!$E$270:$E$518,MATCH(Coal_Data!F314,'General Inputs'!$F$270:$F$518,0))</f>
        <v>Romania</v>
      </c>
      <c r="F314" s="130" t="s">
        <v>177</v>
      </c>
      <c r="G314" s="107" t="s">
        <v>656</v>
      </c>
      <c r="H314" s="107">
        <v>1</v>
      </c>
      <c r="I314" s="110">
        <v>22</v>
      </c>
    </row>
    <row r="315" spans="1:9" s="31" customFormat="1" ht="12.9" customHeight="1" x14ac:dyDescent="0.3">
      <c r="A315" s="30"/>
      <c r="B315" s="87"/>
      <c r="C315" s="96"/>
      <c r="E315" s="109" t="str">
        <f>INDEX('General Inputs'!$E$270:$E$518,MATCH(Coal_Data!F315,'General Inputs'!$F$270:$F$518,0))</f>
        <v>Serbia</v>
      </c>
      <c r="F315" s="130" t="s">
        <v>604</v>
      </c>
      <c r="G315" s="107" t="s">
        <v>656</v>
      </c>
      <c r="H315" s="107">
        <v>1</v>
      </c>
      <c r="I315" s="110">
        <v>39</v>
      </c>
    </row>
    <row r="316" spans="1:9" s="31" customFormat="1" ht="12.9" customHeight="1" x14ac:dyDescent="0.3">
      <c r="A316" s="30"/>
      <c r="B316" s="87"/>
      <c r="C316" s="96"/>
      <c r="E316" s="109" t="str">
        <f>INDEX('General Inputs'!$E$270:$E$518,MATCH(Coal_Data!F316,'General Inputs'!$F$270:$F$518,0))</f>
        <v>Russian Federation</v>
      </c>
      <c r="F316" s="130" t="s">
        <v>178</v>
      </c>
      <c r="G316" s="107" t="s">
        <v>656</v>
      </c>
      <c r="H316" s="107">
        <v>1</v>
      </c>
      <c r="I316" s="110">
        <v>440</v>
      </c>
    </row>
    <row r="317" spans="1:9" s="31" customFormat="1" ht="12.9" customHeight="1" x14ac:dyDescent="0.3">
      <c r="A317" s="30"/>
      <c r="B317" s="87"/>
      <c r="C317" s="96"/>
      <c r="E317" s="109" t="str">
        <f>INDEX('General Inputs'!$E$270:$E$518,MATCH(Coal_Data!F317,'General Inputs'!$F$270:$F$518,0))</f>
        <v>Thailand</v>
      </c>
      <c r="F317" s="130" t="s">
        <v>184</v>
      </c>
      <c r="G317" s="107" t="s">
        <v>656</v>
      </c>
      <c r="H317" s="107">
        <v>1</v>
      </c>
      <c r="I317" s="110">
        <v>14</v>
      </c>
    </row>
    <row r="318" spans="1:9" s="31" customFormat="1" ht="12.9" customHeight="1" x14ac:dyDescent="0.3">
      <c r="A318" s="30"/>
      <c r="B318" s="87"/>
      <c r="C318" s="96"/>
      <c r="E318" s="109" t="str">
        <f>INDEX('General Inputs'!$E$270:$E$518,MATCH(Coal_Data!F318,'General Inputs'!$F$270:$F$518,0))</f>
        <v>Turkey</v>
      </c>
      <c r="F318" s="130" t="s">
        <v>628</v>
      </c>
      <c r="G318" s="107" t="s">
        <v>656</v>
      </c>
      <c r="H318" s="107">
        <v>1</v>
      </c>
      <c r="I318" s="110">
        <v>84</v>
      </c>
    </row>
    <row r="319" spans="1:9" s="31" customFormat="1" ht="12.9" customHeight="1" x14ac:dyDescent="0.3">
      <c r="A319" s="30"/>
      <c r="B319" s="87"/>
      <c r="C319" s="96"/>
      <c r="E319" s="109" t="str">
        <f>INDEX('General Inputs'!$E$270:$E$518,MATCH(Coal_Data!F319,'General Inputs'!$F$270:$F$518,0))</f>
        <v>Ukraine</v>
      </c>
      <c r="F319" s="130" t="s">
        <v>632</v>
      </c>
      <c r="G319" s="107" t="s">
        <v>656</v>
      </c>
      <c r="H319" s="107">
        <v>1</v>
      </c>
      <c r="I319" s="110">
        <v>26</v>
      </c>
    </row>
    <row r="320" spans="1:9" ht="12.9" customHeight="1" x14ac:dyDescent="0.3">
      <c r="E320" s="109" t="str">
        <f>INDEX('General Inputs'!$E$270:$E$518,MATCH(Coal_Data!F320,'General Inputs'!$F$270:$F$518,0))</f>
        <v>United States</v>
      </c>
      <c r="F320" s="130" t="s">
        <v>188</v>
      </c>
      <c r="G320" s="107" t="s">
        <v>656</v>
      </c>
      <c r="H320" s="107">
        <v>1</v>
      </c>
      <c r="I320" s="133">
        <v>640</v>
      </c>
    </row>
    <row r="321" spans="1:58" s="31" customFormat="1" ht="12.9" customHeight="1" x14ac:dyDescent="0.3">
      <c r="A321" s="30"/>
      <c r="B321" s="87"/>
      <c r="C321" s="96"/>
      <c r="E321" s="109" t="str">
        <f>INDEX('General Inputs'!$E$270:$E$518,MATCH(Coal_Data!F321,'General Inputs'!$F$270:$F$518,0))</f>
        <v>Uzbekistan</v>
      </c>
      <c r="F321" s="130" t="s">
        <v>189</v>
      </c>
      <c r="G321" s="107" t="s">
        <v>656</v>
      </c>
      <c r="H321" s="107">
        <v>1</v>
      </c>
      <c r="I321" s="110">
        <v>4</v>
      </c>
    </row>
    <row r="322" spans="1:58" s="31" customFormat="1" ht="12.9" customHeight="1" x14ac:dyDescent="0.3">
      <c r="A322" s="30"/>
      <c r="B322" s="87"/>
      <c r="C322" s="96"/>
      <c r="E322" s="109" t="str">
        <f>INDEX('General Inputs'!$E$270:$E$518,MATCH(Coal_Data!F322,'General Inputs'!$F$270:$F$518,0))</f>
        <v>Venezuela</v>
      </c>
      <c r="F322" s="130" t="s">
        <v>190</v>
      </c>
      <c r="G322" s="107" t="s">
        <v>656</v>
      </c>
      <c r="H322" s="107">
        <v>1</v>
      </c>
      <c r="I322" s="110">
        <v>0</v>
      </c>
    </row>
    <row r="323" spans="1:58" s="31" customFormat="1" ht="12.9" customHeight="1" x14ac:dyDescent="0.3">
      <c r="A323" s="30"/>
      <c r="B323" s="87"/>
      <c r="C323" s="96"/>
      <c r="E323" s="109" t="str">
        <f>INDEX('General Inputs'!$E$270:$E$518,MATCH(Coal_Data!F323,'General Inputs'!$F$270:$F$518,0))</f>
        <v>Vietnam</v>
      </c>
      <c r="F323" s="130" t="s">
        <v>191</v>
      </c>
      <c r="G323" s="107" t="s">
        <v>656</v>
      </c>
      <c r="H323" s="107">
        <v>1</v>
      </c>
      <c r="I323" s="110">
        <v>46</v>
      </c>
    </row>
    <row r="324" spans="1:58" s="31" customFormat="1" ht="12.9" customHeight="1" x14ac:dyDescent="0.3">
      <c r="A324" s="30"/>
      <c r="B324" s="87"/>
      <c r="C324" s="96"/>
      <c r="E324" s="109" t="str">
        <f>INDEX('General Inputs'!$E$270:$E$518,MATCH(Coal_Data!F324,'General Inputs'!$F$270:$F$518,0))</f>
        <v>South Africa</v>
      </c>
      <c r="F324" s="130" t="s">
        <v>613</v>
      </c>
      <c r="G324" s="107" t="s">
        <v>656</v>
      </c>
      <c r="H324" s="107">
        <v>1</v>
      </c>
      <c r="I324" s="110">
        <v>254</v>
      </c>
    </row>
    <row r="325" spans="1:58" s="31" customFormat="1" ht="12.9" customHeight="1" x14ac:dyDescent="0.3">
      <c r="A325" s="30"/>
      <c r="B325" s="87"/>
      <c r="C325" s="96"/>
      <c r="E325" s="109" t="str">
        <f>INDEX('General Inputs'!$E$270:$E$518,MATCH(Coal_Data!F325,'General Inputs'!$F$270:$F$518,0))</f>
        <v>Zimbabwe</v>
      </c>
      <c r="F325" s="130" t="s">
        <v>641</v>
      </c>
      <c r="G325" s="107" t="s">
        <v>656</v>
      </c>
      <c r="H325" s="107">
        <v>1</v>
      </c>
      <c r="I325" s="110">
        <v>2</v>
      </c>
    </row>
    <row r="326" spans="1:58" s="118" customFormat="1" ht="12.9" customHeight="1" x14ac:dyDescent="0.3">
      <c r="B326" s="151"/>
      <c r="C326" s="152"/>
      <c r="F326" s="157"/>
    </row>
    <row r="327" spans="1:58" s="117" customFormat="1" ht="12.9" customHeight="1" x14ac:dyDescent="0.3">
      <c r="A327" s="16" t="s">
        <v>73</v>
      </c>
      <c r="B327" s="16"/>
      <c r="C327" s="94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</row>
    <row r="328" spans="1:58" x14ac:dyDescent="0.3">
      <c r="E328" s="27"/>
    </row>
    <row r="329" spans="1:58" s="31" customFormat="1" ht="12.9" customHeight="1" x14ac:dyDescent="0.3">
      <c r="A329" s="30"/>
      <c r="B329" s="87" t="s">
        <v>647</v>
      </c>
      <c r="C329" s="96"/>
      <c r="I329" s="87">
        <v>2019</v>
      </c>
    </row>
    <row r="330" spans="1:58" x14ac:dyDescent="0.3">
      <c r="E330" s="109" t="str">
        <f>INDEX('General Inputs'!$E$270:$E$518,MATCH(Coal_Data!F330,'General Inputs'!$F$270:$F$518,0))</f>
        <v>Afghanistan</v>
      </c>
      <c r="F330" s="21" t="s">
        <v>443</v>
      </c>
      <c r="G330" s="133" t="s">
        <v>657</v>
      </c>
      <c r="H330" s="115"/>
      <c r="I330" s="21">
        <v>2357.8410899999999</v>
      </c>
    </row>
    <row r="331" spans="1:58" x14ac:dyDescent="0.3">
      <c r="E331" s="109" t="str">
        <f>INDEX('General Inputs'!$E$270:$E$518,MATCH(Coal_Data!F331,'General Inputs'!$F$270:$F$518,0))</f>
        <v>Albania</v>
      </c>
      <c r="F331" s="21" t="s">
        <v>445</v>
      </c>
      <c r="G331" s="133" t="s">
        <v>657</v>
      </c>
      <c r="H331" s="115"/>
      <c r="I331" s="21">
        <v>10.513943011</v>
      </c>
    </row>
    <row r="332" spans="1:58" x14ac:dyDescent="0.3">
      <c r="E332" s="109" t="str">
        <f>INDEX('General Inputs'!$E$270:$E$518,MATCH(Coal_Data!F332,'General Inputs'!$F$270:$F$518,0))</f>
        <v>Argentina</v>
      </c>
      <c r="F332" s="21" t="s">
        <v>147</v>
      </c>
      <c r="G332" s="133" t="s">
        <v>657</v>
      </c>
      <c r="H332" s="115"/>
      <c r="I332" s="21">
        <v>24.250819999999599</v>
      </c>
    </row>
    <row r="333" spans="1:58" x14ac:dyDescent="0.3">
      <c r="E333" s="109" t="str">
        <f>INDEX('General Inputs'!$E$270:$E$518,MATCH(Coal_Data!F333,'General Inputs'!$F$270:$F$518,0))</f>
        <v>Australia</v>
      </c>
      <c r="F333" s="21" t="s">
        <v>148</v>
      </c>
      <c r="G333" s="133" t="s">
        <v>657</v>
      </c>
      <c r="H333" s="115"/>
      <c r="I333" s="21">
        <v>554664.75504000916</v>
      </c>
    </row>
    <row r="334" spans="1:58" x14ac:dyDescent="0.3">
      <c r="E334" s="109" t="str">
        <f>INDEX('General Inputs'!$E$270:$E$518,MATCH(Coal_Data!F334,'General Inputs'!$F$270:$F$518,0))</f>
        <v>Bosnia and Herzegovina</v>
      </c>
      <c r="F334" s="21" t="s">
        <v>466</v>
      </c>
      <c r="G334" s="133" t="s">
        <v>657</v>
      </c>
      <c r="H334" s="115"/>
      <c r="I334" s="21">
        <v>7228.3912111400005</v>
      </c>
    </row>
    <row r="335" spans="1:58" x14ac:dyDescent="0.3">
      <c r="E335" s="109" t="str">
        <f>INDEX('General Inputs'!$E$270:$E$518,MATCH(Coal_Data!F335,'General Inputs'!$F$270:$F$518,0))</f>
        <v>Bulgaria</v>
      </c>
      <c r="F335" s="21" t="s">
        <v>470</v>
      </c>
      <c r="G335" s="133" t="s">
        <v>657</v>
      </c>
      <c r="H335" s="115"/>
      <c r="I335" s="21">
        <v>30865.782309999999</v>
      </c>
    </row>
    <row r="336" spans="1:58" x14ac:dyDescent="0.3">
      <c r="E336" s="109" t="str">
        <f>INDEX('General Inputs'!$E$270:$E$518,MATCH(Coal_Data!F336,'General Inputs'!$F$270:$F$518,0))</f>
        <v>Brazil</v>
      </c>
      <c r="F336" s="21" t="s">
        <v>151</v>
      </c>
      <c r="G336" s="133" t="s">
        <v>657</v>
      </c>
      <c r="H336" s="115"/>
      <c r="I336" s="21">
        <v>5963.4971000000005</v>
      </c>
    </row>
    <row r="337" spans="5:9" x14ac:dyDescent="0.3">
      <c r="E337" s="109" t="str">
        <f>INDEX('General Inputs'!$E$270:$E$518,MATCH(Coal_Data!F337,'General Inputs'!$F$270:$F$518,0))</f>
        <v>Botswana</v>
      </c>
      <c r="F337" s="21" t="s">
        <v>467</v>
      </c>
      <c r="G337" s="133" t="s">
        <v>657</v>
      </c>
      <c r="H337" s="115"/>
      <c r="I337" s="21">
        <v>2173.2438481600302</v>
      </c>
    </row>
    <row r="338" spans="5:9" x14ac:dyDescent="0.3">
      <c r="E338" s="109" t="str">
        <f>INDEX('General Inputs'!$E$270:$E$518,MATCH(Coal_Data!F338,'General Inputs'!$F$270:$F$518,0))</f>
        <v>Canada</v>
      </c>
      <c r="F338" s="21" t="s">
        <v>152</v>
      </c>
      <c r="G338" s="133" t="s">
        <v>657</v>
      </c>
      <c r="H338" s="115"/>
      <c r="I338" s="21">
        <v>65617.207370000004</v>
      </c>
    </row>
    <row r="339" spans="5:9" x14ac:dyDescent="0.3">
      <c r="E339" s="109" t="str">
        <f>INDEX('General Inputs'!$E$270:$E$518,MATCH(Coal_Data!F339,'General Inputs'!$F$270:$F$518,0))</f>
        <v>Chile</v>
      </c>
      <c r="F339" s="21" t="s">
        <v>478</v>
      </c>
      <c r="G339" s="133" t="s">
        <v>657</v>
      </c>
      <c r="H339" s="115"/>
      <c r="I339" s="21">
        <v>1770.9205397399801</v>
      </c>
    </row>
    <row r="340" spans="5:9" x14ac:dyDescent="0.3">
      <c r="E340" s="109" t="str">
        <f>INDEX('General Inputs'!$E$270:$E$518,MATCH(Coal_Data!F340,'General Inputs'!$F$270:$F$518,0))</f>
        <v>China</v>
      </c>
      <c r="F340" s="21" t="s">
        <v>154</v>
      </c>
      <c r="G340" s="133" t="s">
        <v>657</v>
      </c>
      <c r="H340" s="115"/>
      <c r="I340" s="21">
        <v>4279853.93866798</v>
      </c>
    </row>
    <row r="341" spans="5:9" x14ac:dyDescent="0.3">
      <c r="E341" s="109" t="str">
        <f>INDEX('General Inputs'!$E$270:$E$518,MATCH(Coal_Data!F341,'General Inputs'!$F$270:$F$518,0))</f>
        <v>Colombia</v>
      </c>
      <c r="F341" s="21" t="s">
        <v>155</v>
      </c>
      <c r="G341" s="133" t="s">
        <v>657</v>
      </c>
      <c r="H341" s="115"/>
      <c r="I341" s="21">
        <v>90461.529813270376</v>
      </c>
    </row>
    <row r="342" spans="5:9" x14ac:dyDescent="0.3">
      <c r="E342" s="109" t="str">
        <f>INDEX('General Inputs'!$E$270:$E$518,MATCH(Coal_Data!F342,'General Inputs'!$F$270:$F$518,0))</f>
        <v>Czechia</v>
      </c>
      <c r="F342" s="21" t="s">
        <v>490</v>
      </c>
      <c r="G342" s="133" t="s">
        <v>657</v>
      </c>
      <c r="H342" s="115"/>
      <c r="I342" s="21">
        <v>45088.15961309</v>
      </c>
    </row>
    <row r="343" spans="5:9" x14ac:dyDescent="0.3">
      <c r="E343" s="109" t="str">
        <f>INDEX('General Inputs'!$E$270:$E$518,MATCH(Coal_Data!F343,'General Inputs'!$F$270:$F$518,0))</f>
        <v>Germany</v>
      </c>
      <c r="F343" s="21" t="s">
        <v>509</v>
      </c>
      <c r="G343" s="133" t="s">
        <v>657</v>
      </c>
      <c r="H343" s="115"/>
      <c r="I343" s="21">
        <v>144748.86320796001</v>
      </c>
    </row>
    <row r="344" spans="5:9" x14ac:dyDescent="0.3">
      <c r="E344" s="109" t="str">
        <f>INDEX('General Inputs'!$E$270:$E$518,MATCH(Coal_Data!F344,'General Inputs'!$F$270:$F$518,0))</f>
        <v>Spain</v>
      </c>
      <c r="F344" s="21" t="s">
        <v>615</v>
      </c>
      <c r="G344" s="133" t="s">
        <v>657</v>
      </c>
      <c r="H344" s="115"/>
      <c r="I344" s="21">
        <v>2138.626463996</v>
      </c>
    </row>
    <row r="345" spans="5:9" x14ac:dyDescent="0.3">
      <c r="E345" s="109" t="str">
        <f>INDEX('General Inputs'!$E$270:$E$518,MATCH(Coal_Data!F345,'General Inputs'!$F$270:$F$518,0))</f>
        <v>United Kingdom</v>
      </c>
      <c r="F345" s="21" t="s">
        <v>161</v>
      </c>
      <c r="G345" s="133" t="s">
        <v>657</v>
      </c>
      <c r="H345" s="115"/>
      <c r="I345" s="21">
        <v>2388.0414011708599</v>
      </c>
    </row>
    <row r="346" spans="5:9" x14ac:dyDescent="0.3">
      <c r="E346" s="109" t="str">
        <f>INDEX('General Inputs'!$E$270:$E$518,MATCH(Coal_Data!F346,'General Inputs'!$F$270:$F$518,0))</f>
        <v>Greece</v>
      </c>
      <c r="F346" s="21" t="s">
        <v>512</v>
      </c>
      <c r="G346" s="133" t="s">
        <v>657</v>
      </c>
      <c r="H346" s="115"/>
      <c r="I346" s="21">
        <v>29859.647755189999</v>
      </c>
    </row>
    <row r="347" spans="5:9" x14ac:dyDescent="0.3">
      <c r="E347" s="109" t="str">
        <f>INDEX('General Inputs'!$E$270:$E$518,MATCH(Coal_Data!F347,'General Inputs'!$F$270:$F$518,0))</f>
        <v>Hungary</v>
      </c>
      <c r="F347" s="21" t="s">
        <v>527</v>
      </c>
      <c r="G347" s="133" t="s">
        <v>657</v>
      </c>
      <c r="H347" s="115"/>
      <c r="I347" s="21">
        <v>7602.6320699999997</v>
      </c>
    </row>
    <row r="348" spans="5:9" x14ac:dyDescent="0.3">
      <c r="E348" s="109" t="str">
        <f>INDEX('General Inputs'!$E$270:$E$518,MATCH(Coal_Data!F348,'General Inputs'!$F$270:$F$518,0))</f>
        <v>Indonesia</v>
      </c>
      <c r="F348" s="21" t="s">
        <v>163</v>
      </c>
      <c r="G348" s="133" t="s">
        <v>657</v>
      </c>
      <c r="H348" s="115"/>
      <c r="I348" s="21">
        <v>679198.88206214597</v>
      </c>
    </row>
    <row r="349" spans="5:9" x14ac:dyDescent="0.3">
      <c r="E349" s="109" t="str">
        <f>INDEX('General Inputs'!$E$270:$E$518,MATCH(Coal_Data!F349,'General Inputs'!$F$270:$F$518,0))</f>
        <v>India</v>
      </c>
      <c r="F349" s="21" t="s">
        <v>164</v>
      </c>
      <c r="G349" s="133" t="s">
        <v>657</v>
      </c>
      <c r="H349" s="115"/>
      <c r="I349" s="21">
        <v>714748.82709999604</v>
      </c>
    </row>
    <row r="350" spans="5:9" x14ac:dyDescent="0.3">
      <c r="E350" s="109" t="str">
        <f>INDEX('General Inputs'!$E$270:$E$518,MATCH(Coal_Data!F350,'General Inputs'!$F$270:$F$518,0))</f>
        <v>Iran</v>
      </c>
      <c r="F350" s="21" t="s">
        <v>166</v>
      </c>
      <c r="G350" s="133" t="s">
        <v>657</v>
      </c>
      <c r="H350" s="115"/>
      <c r="I350" s="21">
        <v>1885.7669117099599</v>
      </c>
    </row>
    <row r="351" spans="5:9" x14ac:dyDescent="0.3">
      <c r="E351" s="109" t="str">
        <f>INDEX('General Inputs'!$E$270:$E$518,MATCH(Coal_Data!F351,'General Inputs'!$F$270:$F$518,0))</f>
        <v>Japan</v>
      </c>
      <c r="F351" s="21" t="s">
        <v>533</v>
      </c>
      <c r="G351" s="133" t="s">
        <v>657</v>
      </c>
      <c r="H351" s="115"/>
      <c r="I351" s="21">
        <v>820.01722747999997</v>
      </c>
    </row>
    <row r="352" spans="5:9" x14ac:dyDescent="0.3">
      <c r="E352" s="109" t="str">
        <f>INDEX('General Inputs'!$E$270:$E$518,MATCH(Coal_Data!F352,'General Inputs'!$F$270:$F$518,0))</f>
        <v>Kyrgyzstan</v>
      </c>
      <c r="F352" s="21" t="s">
        <v>540</v>
      </c>
      <c r="G352" s="133" t="s">
        <v>657</v>
      </c>
      <c r="H352" s="115"/>
      <c r="I352" s="21">
        <v>2791.8381739599999</v>
      </c>
    </row>
    <row r="353" spans="5:9" x14ac:dyDescent="0.3">
      <c r="E353" s="109" t="str">
        <f>INDEX('General Inputs'!$E$270:$E$518,MATCH(Coal_Data!F353,'General Inputs'!$F$270:$F$518,0))</f>
        <v>Korea (Democratic People's Republic of)</v>
      </c>
      <c r="F353" s="21" t="s">
        <v>538</v>
      </c>
      <c r="G353" s="133" t="s">
        <v>657</v>
      </c>
      <c r="H353" s="115"/>
      <c r="I353" s="21">
        <v>18772.890455000001</v>
      </c>
    </row>
    <row r="354" spans="5:9" x14ac:dyDescent="0.3">
      <c r="E354" s="109" t="str">
        <f>INDEX('General Inputs'!$E$270:$E$518,MATCH(Coal_Data!F354,'General Inputs'!$F$270:$F$518,0))</f>
        <v>Korea, Republic of</v>
      </c>
      <c r="F354" s="21" t="s">
        <v>539</v>
      </c>
      <c r="G354" s="133" t="s">
        <v>657</v>
      </c>
      <c r="H354" s="115"/>
      <c r="I354" s="21">
        <v>1197.1086600000001</v>
      </c>
    </row>
    <row r="355" spans="5:9" x14ac:dyDescent="0.3">
      <c r="E355" s="109" t="str">
        <f>INDEX('General Inputs'!$E$270:$E$518,MATCH(Coal_Data!F355,'General Inputs'!$F$270:$F$518,0))</f>
        <v>Kazakhstan</v>
      </c>
      <c r="F355" s="21" t="s">
        <v>169</v>
      </c>
      <c r="G355" s="133" t="s">
        <v>657</v>
      </c>
      <c r="H355" s="115"/>
      <c r="I355" s="21">
        <v>115471.38174</v>
      </c>
    </row>
    <row r="356" spans="5:9" x14ac:dyDescent="0.3">
      <c r="E356" s="109" t="str">
        <f>INDEX('General Inputs'!$E$270:$E$518,MATCH(Coal_Data!F356,'General Inputs'!$F$270:$F$518,0))</f>
        <v>Lao People's Democratic Republic</v>
      </c>
      <c r="F356" s="21" t="s">
        <v>541</v>
      </c>
      <c r="G356" s="133" t="s">
        <v>657</v>
      </c>
      <c r="H356" s="115"/>
      <c r="I356" s="21">
        <v>22526.867784999999</v>
      </c>
    </row>
    <row r="357" spans="5:9" x14ac:dyDescent="0.3">
      <c r="E357" s="109" t="str">
        <f>INDEX('General Inputs'!$E$270:$E$518,MATCH(Coal_Data!F357,'General Inputs'!$F$270:$F$518,0))</f>
        <v>North Macedonia</v>
      </c>
      <c r="F357" s="21" t="s">
        <v>578</v>
      </c>
      <c r="G357" s="133" t="s">
        <v>657</v>
      </c>
      <c r="H357" s="115"/>
      <c r="I357" s="21">
        <v>6037.8699557</v>
      </c>
    </row>
    <row r="358" spans="5:9" x14ac:dyDescent="0.3">
      <c r="E358" s="109" t="str">
        <f>INDEX('General Inputs'!$E$270:$E$518,MATCH(Coal_Data!F358,'General Inputs'!$F$270:$F$518,0))</f>
        <v>Myanmar</v>
      </c>
      <c r="F358" s="21" t="s">
        <v>567</v>
      </c>
      <c r="G358" s="133" t="s">
        <v>657</v>
      </c>
      <c r="H358" s="115"/>
      <c r="I358" s="21">
        <v>1572.3349840000001</v>
      </c>
    </row>
    <row r="359" spans="5:9" x14ac:dyDescent="0.3">
      <c r="E359" s="109" t="str">
        <f>INDEX('General Inputs'!$E$270:$E$518,MATCH(Coal_Data!F359,'General Inputs'!$F$270:$F$518,0))</f>
        <v>Mongolia</v>
      </c>
      <c r="F359" s="21" t="s">
        <v>34</v>
      </c>
      <c r="G359" s="133" t="s">
        <v>657</v>
      </c>
      <c r="H359" s="115"/>
      <c r="I359" s="21">
        <v>61508.236613999768</v>
      </c>
    </row>
    <row r="360" spans="5:9" x14ac:dyDescent="0.3">
      <c r="E360" s="109" t="str">
        <f>INDEX('General Inputs'!$E$270:$E$518,MATCH(Coal_Data!F360,'General Inputs'!$F$270:$F$518,0))</f>
        <v>Malawi</v>
      </c>
      <c r="F360" s="21" t="s">
        <v>551</v>
      </c>
      <c r="G360" s="133" t="s">
        <v>657</v>
      </c>
      <c r="H360" s="115"/>
      <c r="I360" s="21">
        <v>51.962893399999999</v>
      </c>
    </row>
    <row r="361" spans="5:9" x14ac:dyDescent="0.3">
      <c r="E361" s="109" t="str">
        <f>INDEX('General Inputs'!$E$270:$E$518,MATCH(Coal_Data!F361,'General Inputs'!$F$270:$F$518,0))</f>
        <v>Mexico</v>
      </c>
      <c r="F361" s="21" t="s">
        <v>171</v>
      </c>
      <c r="G361" s="133" t="s">
        <v>657</v>
      </c>
      <c r="H361" s="115"/>
      <c r="I361" s="21">
        <v>11158.280684540001</v>
      </c>
    </row>
    <row r="362" spans="5:9" x14ac:dyDescent="0.3">
      <c r="E362" s="109" t="str">
        <f>INDEX('General Inputs'!$E$270:$E$518,MATCH(Coal_Data!F362,'General Inputs'!$F$270:$F$518,0))</f>
        <v>Malaysia</v>
      </c>
      <c r="F362" s="21" t="s">
        <v>172</v>
      </c>
      <c r="G362" s="133" t="s">
        <v>657</v>
      </c>
      <c r="H362" s="115"/>
      <c r="I362" s="21">
        <v>3811.7879800000001</v>
      </c>
    </row>
    <row r="363" spans="5:9" x14ac:dyDescent="0.3">
      <c r="E363" s="109" t="str">
        <f>INDEX('General Inputs'!$E$270:$E$518,MATCH(Coal_Data!F363,'General Inputs'!$F$270:$F$518,0))</f>
        <v>Mozambique</v>
      </c>
      <c r="F363" s="21" t="s">
        <v>566</v>
      </c>
      <c r="G363" s="133" t="s">
        <v>657</v>
      </c>
      <c r="H363" s="115"/>
      <c r="I363" s="21">
        <v>15314.792928367431</v>
      </c>
    </row>
    <row r="364" spans="5:9" x14ac:dyDescent="0.3">
      <c r="E364" s="109" t="str">
        <f>INDEX('General Inputs'!$E$270:$E$518,MATCH(Coal_Data!F364,'General Inputs'!$F$270:$F$518,0))</f>
        <v>Niger</v>
      </c>
      <c r="F364" s="21" t="s">
        <v>575</v>
      </c>
      <c r="G364" s="133" t="s">
        <v>657</v>
      </c>
      <c r="H364" s="115"/>
      <c r="I364" s="21">
        <v>271.16825999999998</v>
      </c>
    </row>
    <row r="365" spans="5:9" x14ac:dyDescent="0.3">
      <c r="E365" s="109" t="str">
        <f>INDEX('General Inputs'!$E$270:$E$518,MATCH(Coal_Data!F365,'General Inputs'!$F$270:$F$518,0))</f>
        <v>Nigeria</v>
      </c>
      <c r="F365" s="21" t="s">
        <v>173</v>
      </c>
      <c r="G365" s="133" t="s">
        <v>657</v>
      </c>
      <c r="H365" s="115"/>
      <c r="I365" s="21">
        <v>49.603949999999998</v>
      </c>
    </row>
    <row r="366" spans="5:9" x14ac:dyDescent="0.3">
      <c r="E366" s="109" t="str">
        <f>INDEX('General Inputs'!$E$270:$E$518,MATCH(Coal_Data!F366,'General Inputs'!$F$270:$F$518,0))</f>
        <v>Norway</v>
      </c>
      <c r="F366" s="21" t="s">
        <v>90</v>
      </c>
      <c r="G366" s="133" t="s">
        <v>657</v>
      </c>
      <c r="H366" s="115"/>
      <c r="I366" s="21">
        <v>133.40155619999999</v>
      </c>
    </row>
    <row r="367" spans="5:9" x14ac:dyDescent="0.3">
      <c r="E367" s="109" t="str">
        <f>INDEX('General Inputs'!$E$270:$E$518,MATCH(Coal_Data!F367,'General Inputs'!$F$270:$F$518,0))</f>
        <v>New Zealand</v>
      </c>
      <c r="F367" s="21" t="s">
        <v>573</v>
      </c>
      <c r="G367" s="133" t="s">
        <v>657</v>
      </c>
      <c r="H367" s="115"/>
      <c r="I367" s="21">
        <v>3344.3898007299999</v>
      </c>
    </row>
    <row r="368" spans="5:9" x14ac:dyDescent="0.3">
      <c r="E368" s="109" t="str">
        <f>INDEX('General Inputs'!$E$270:$E$518,MATCH(Coal_Data!F368,'General Inputs'!$F$270:$F$518,0))</f>
        <v>Peru</v>
      </c>
      <c r="F368" s="21" t="s">
        <v>175</v>
      </c>
      <c r="G368" s="133" t="s">
        <v>657</v>
      </c>
      <c r="H368" s="115"/>
      <c r="I368" s="21">
        <v>862.26137526399998</v>
      </c>
    </row>
    <row r="369" spans="5:9" x14ac:dyDescent="0.3">
      <c r="E369" s="109" t="str">
        <f>INDEX('General Inputs'!$E$270:$E$518,MATCH(Coal_Data!F369,'General Inputs'!$F$270:$F$518,0))</f>
        <v>Philippines</v>
      </c>
      <c r="F369" s="21" t="s">
        <v>586</v>
      </c>
      <c r="G369" s="133" t="s">
        <v>657</v>
      </c>
      <c r="H369" s="115"/>
      <c r="I369" s="21">
        <v>12356.8951</v>
      </c>
    </row>
    <row r="370" spans="5:9" x14ac:dyDescent="0.3">
      <c r="E370" s="109" t="str">
        <f>INDEX('General Inputs'!$E$270:$E$518,MATCH(Coal_Data!F370,'General Inputs'!$F$270:$F$518,0))</f>
        <v>Pakistan</v>
      </c>
      <c r="F370" s="21" t="s">
        <v>580</v>
      </c>
      <c r="G370" s="133" t="s">
        <v>657</v>
      </c>
      <c r="H370" s="115"/>
      <c r="I370" s="21">
        <v>5992.1571599999897</v>
      </c>
    </row>
    <row r="371" spans="5:9" x14ac:dyDescent="0.3">
      <c r="E371" s="109" t="str">
        <f>INDEX('General Inputs'!$E$270:$E$518,MATCH(Coal_Data!F371,'General Inputs'!$F$270:$F$518,0))</f>
        <v>Poland</v>
      </c>
      <c r="F371" s="21" t="s">
        <v>588</v>
      </c>
      <c r="G371" s="133" t="s">
        <v>657</v>
      </c>
      <c r="H371" s="115"/>
      <c r="I371" s="21">
        <v>123405.77825532007</v>
      </c>
    </row>
    <row r="372" spans="5:9" x14ac:dyDescent="0.3">
      <c r="E372" s="109" t="str">
        <f>INDEX('General Inputs'!$E$270:$E$518,MATCH(Coal_Data!F372,'General Inputs'!$F$270:$F$518,0))</f>
        <v>Romania</v>
      </c>
      <c r="F372" s="21" t="s">
        <v>177</v>
      </c>
      <c r="G372" s="133" t="s">
        <v>657</v>
      </c>
      <c r="H372" s="115"/>
      <c r="I372" s="21">
        <v>23867.569961509998</v>
      </c>
    </row>
    <row r="373" spans="5:9" x14ac:dyDescent="0.3">
      <c r="E373" s="109" t="str">
        <f>INDEX('General Inputs'!$E$270:$E$518,MATCH(Coal_Data!F373,'General Inputs'!$F$270:$F$518,0))</f>
        <v>Russian Federation</v>
      </c>
      <c r="F373" s="21" t="s">
        <v>178</v>
      </c>
      <c r="G373" s="133" t="s">
        <v>657</v>
      </c>
      <c r="H373" s="115"/>
      <c r="I373" s="21">
        <v>481700.65151999902</v>
      </c>
    </row>
    <row r="374" spans="5:9" x14ac:dyDescent="0.3">
      <c r="E374" s="109" t="str">
        <f>INDEX('General Inputs'!$E$270:$E$518,MATCH(Coal_Data!F374,'General Inputs'!$F$270:$F$518,0))</f>
        <v>Slovenia</v>
      </c>
      <c r="F374" s="21" t="s">
        <v>610</v>
      </c>
      <c r="G374" s="133" t="s">
        <v>657</v>
      </c>
      <c r="H374" s="115"/>
      <c r="I374" s="21">
        <v>3464.5603299999998</v>
      </c>
    </row>
    <row r="375" spans="5:9" x14ac:dyDescent="0.3">
      <c r="E375" s="109" t="str">
        <f>INDEX('General Inputs'!$E$270:$E$518,MATCH(Coal_Data!F375,'General Inputs'!$F$270:$F$518,0))</f>
        <v>Slovakia</v>
      </c>
      <c r="F375" s="21" t="s">
        <v>609</v>
      </c>
      <c r="G375" s="133" t="s">
        <v>657</v>
      </c>
      <c r="H375" s="115"/>
      <c r="I375" s="21">
        <v>1614.8841500000001</v>
      </c>
    </row>
    <row r="376" spans="5:9" x14ac:dyDescent="0.3">
      <c r="E376" s="109" t="str">
        <f>INDEX('General Inputs'!$E$270:$E$518,MATCH(Coal_Data!F376,'General Inputs'!$F$270:$F$518,0))</f>
        <v>Eswatini</v>
      </c>
      <c r="F376" s="21" t="s">
        <v>497</v>
      </c>
      <c r="G376" s="133" t="s">
        <v>657</v>
      </c>
      <c r="H376" s="115"/>
      <c r="I376" s="21">
        <v>121.143869</v>
      </c>
    </row>
    <row r="377" spans="5:9" x14ac:dyDescent="0.3">
      <c r="E377" s="109" t="str">
        <f>INDEX('General Inputs'!$E$270:$E$518,MATCH(Coal_Data!F377,'General Inputs'!$F$270:$F$518,0))</f>
        <v>Thailand</v>
      </c>
      <c r="F377" s="21" t="s">
        <v>184</v>
      </c>
      <c r="G377" s="133" t="s">
        <v>657</v>
      </c>
      <c r="H377" s="115"/>
      <c r="I377" s="21">
        <v>15518.320180000001</v>
      </c>
    </row>
    <row r="378" spans="5:9" x14ac:dyDescent="0.3">
      <c r="E378" s="109" t="str">
        <f>INDEX('General Inputs'!$E$270:$E$518,MATCH(Coal_Data!F378,'General Inputs'!$F$270:$F$518,0))</f>
        <v>Tajikistan</v>
      </c>
      <c r="F378" s="21" t="s">
        <v>622</v>
      </c>
      <c r="G378" s="133" t="s">
        <v>657</v>
      </c>
      <c r="H378" s="115"/>
      <c r="I378" s="21">
        <v>2235.2642180000003</v>
      </c>
    </row>
    <row r="379" spans="5:9" x14ac:dyDescent="0.3">
      <c r="E379" s="109" t="str">
        <f>INDEX('General Inputs'!$E$270:$E$518,MATCH(Coal_Data!F379,'General Inputs'!$F$270:$F$518,0))</f>
        <v>Turkey</v>
      </c>
      <c r="F379" s="21" t="s">
        <v>628</v>
      </c>
      <c r="G379" s="133" t="s">
        <v>657</v>
      </c>
      <c r="H379" s="115"/>
      <c r="I379" s="21">
        <v>99204.608502339994</v>
      </c>
    </row>
    <row r="380" spans="5:9" x14ac:dyDescent="0.3">
      <c r="E380" s="109" t="str">
        <f>INDEX('General Inputs'!$E$270:$E$518,MATCH(Coal_Data!F380,'General Inputs'!$F$270:$F$518,0))</f>
        <v>Tanzania, United Republic of</v>
      </c>
      <c r="F380" s="21" t="s">
        <v>623</v>
      </c>
      <c r="G380" s="133" t="s">
        <v>657</v>
      </c>
      <c r="H380" s="115"/>
      <c r="I380" s="21">
        <v>785.94703000000004</v>
      </c>
    </row>
    <row r="381" spans="5:9" x14ac:dyDescent="0.3">
      <c r="E381" s="109" t="str">
        <f>INDEX('General Inputs'!$E$270:$E$518,MATCH(Coal_Data!F381,'General Inputs'!$F$270:$F$518,0))</f>
        <v>Ukraine</v>
      </c>
      <c r="F381" s="21" t="s">
        <v>632</v>
      </c>
      <c r="G381" s="133" t="s">
        <v>657</v>
      </c>
      <c r="H381" s="115"/>
      <c r="I381" s="21">
        <v>28157.516871</v>
      </c>
    </row>
    <row r="382" spans="5:9" x14ac:dyDescent="0.3">
      <c r="E382" s="109" t="str">
        <f>INDEX('General Inputs'!$E$270:$E$518,MATCH(Coal_Data!F382,'General Inputs'!$F$270:$F$518,0))</f>
        <v>United States</v>
      </c>
      <c r="F382" s="21" t="s">
        <v>188</v>
      </c>
      <c r="G382" s="133" t="s">
        <v>657</v>
      </c>
      <c r="H382" s="115"/>
      <c r="I382" s="21">
        <v>706307.33712000004</v>
      </c>
    </row>
    <row r="383" spans="5:9" x14ac:dyDescent="0.3">
      <c r="E383" s="109" t="str">
        <f>INDEX('General Inputs'!$E$270:$E$518,MATCH(Coal_Data!F383,'General Inputs'!$F$270:$F$518,0))</f>
        <v>Uzbekistan</v>
      </c>
      <c r="F383" s="21" t="s">
        <v>189</v>
      </c>
      <c r="G383" s="133" t="s">
        <v>657</v>
      </c>
      <c r="H383" s="115"/>
      <c r="I383" s="21">
        <v>4463.8043449999996</v>
      </c>
    </row>
    <row r="384" spans="5:9" x14ac:dyDescent="0.3">
      <c r="E384" s="109" t="str">
        <f>INDEX('General Inputs'!$E$270:$E$518,MATCH(Coal_Data!F384,'General Inputs'!$F$270:$F$518,0))</f>
        <v>Venezuela</v>
      </c>
      <c r="F384" s="21" t="s">
        <v>190</v>
      </c>
      <c r="G384" s="133" t="s">
        <v>657</v>
      </c>
      <c r="H384" s="115"/>
      <c r="I384" s="21">
        <v>826.73249999999996</v>
      </c>
    </row>
    <row r="385" spans="1:9" x14ac:dyDescent="0.3">
      <c r="E385" s="109" t="str">
        <f>INDEX('General Inputs'!$E$270:$E$518,MATCH(Coal_Data!F385,'General Inputs'!$F$270:$F$518,0))</f>
        <v>Vietnam</v>
      </c>
      <c r="F385" s="21" t="s">
        <v>191</v>
      </c>
      <c r="G385" s="133" t="s">
        <v>657</v>
      </c>
      <c r="H385" s="115"/>
      <c r="I385" s="21">
        <v>50361.236969999998</v>
      </c>
    </row>
    <row r="386" spans="1:9" x14ac:dyDescent="0.3">
      <c r="E386" s="109" t="str">
        <f>INDEX('General Inputs'!$E$270:$E$518,MATCH(Coal_Data!F386,'General Inputs'!$F$270:$F$518,0))</f>
        <v>South Africa</v>
      </c>
      <c r="F386" s="21" t="s">
        <v>613</v>
      </c>
      <c r="G386" s="133" t="s">
        <v>657</v>
      </c>
      <c r="H386" s="115"/>
      <c r="I386" s="21">
        <v>280439.78940999601</v>
      </c>
    </row>
    <row r="387" spans="1:9" x14ac:dyDescent="0.3">
      <c r="E387" s="109" t="str">
        <f>INDEX('General Inputs'!$E$270:$E$518,MATCH(Coal_Data!F387,'General Inputs'!$F$270:$F$518,0))</f>
        <v>Zambia</v>
      </c>
      <c r="F387" s="21" t="s">
        <v>640</v>
      </c>
      <c r="G387" s="133" t="s">
        <v>657</v>
      </c>
      <c r="H387" s="115"/>
      <c r="I387" s="21">
        <v>1458.68682299998</v>
      </c>
    </row>
    <row r="388" spans="1:9" x14ac:dyDescent="0.3">
      <c r="E388" s="109" t="str">
        <f>INDEX('General Inputs'!$E$270:$E$518,MATCH(Coal_Data!F388,'General Inputs'!$F$270:$F$518,0))</f>
        <v>Zimbabwe</v>
      </c>
      <c r="F388" s="21" t="s">
        <v>641</v>
      </c>
      <c r="G388" s="133" t="s">
        <v>657</v>
      </c>
      <c r="H388" s="115"/>
      <c r="I388" s="21">
        <v>2131.612906389983</v>
      </c>
    </row>
    <row r="390" spans="1:9" s="169" customFormat="1" x14ac:dyDescent="0.25">
      <c r="A390" s="164"/>
      <c r="B390" s="165"/>
      <c r="C390" s="166"/>
      <c r="D390" s="164"/>
      <c r="E390" s="167" t="str">
        <f xml:space="preserve"> 'General Inputs'!E$66</f>
        <v>ton -&gt; short ton</v>
      </c>
      <c r="F390" s="168">
        <f xml:space="preserve"> 'General Inputs'!F$66</f>
        <v>1.1023000000000001</v>
      </c>
      <c r="G390" s="170" t="str">
        <f xml:space="preserve"> 'General Inputs'!G$66</f>
        <v>ratio</v>
      </c>
      <c r="H390" s="164"/>
      <c r="I390" s="164"/>
    </row>
    <row r="391" spans="1:9" s="169" customFormat="1" x14ac:dyDescent="0.25">
      <c r="A391" s="164"/>
      <c r="B391" s="165"/>
      <c r="C391" s="166"/>
      <c r="D391" s="164"/>
      <c r="E391" s="167" t="str">
        <f xml:space="preserve"> 'General Inputs'!E$68</f>
        <v>Thousands in a million</v>
      </c>
      <c r="F391" s="167">
        <f xml:space="preserve"> 'General Inputs'!F$68</f>
        <v>1000</v>
      </c>
      <c r="G391" s="170" t="str">
        <f xml:space="preserve"> 'General Inputs'!G$68</f>
        <v>ratio</v>
      </c>
      <c r="H391" s="164"/>
      <c r="I391" s="164"/>
    </row>
    <row r="393" spans="1:9" x14ac:dyDescent="0.3">
      <c r="E393" s="109" t="str">
        <f>INDEX('General Inputs'!$E$270:$E$518,MATCH(Coal_Data!F393,'General Inputs'!$F$270:$F$518,0))</f>
        <v>Afghanistan</v>
      </c>
      <c r="F393" s="21" t="s">
        <v>443</v>
      </c>
      <c r="G393" s="171" t="s">
        <v>656</v>
      </c>
      <c r="H393" s="21">
        <v>2</v>
      </c>
      <c r="I393" s="490">
        <f>I330/($F$390*$F$391)</f>
        <v>2.1390194048807039</v>
      </c>
    </row>
    <row r="394" spans="1:9" x14ac:dyDescent="0.3">
      <c r="E394" s="109" t="str">
        <f>INDEX('General Inputs'!$E$270:$E$518,MATCH(Coal_Data!F394,'General Inputs'!$F$270:$F$518,0))</f>
        <v>Albania</v>
      </c>
      <c r="F394" s="21" t="s">
        <v>445</v>
      </c>
      <c r="G394" s="171" t="s">
        <v>656</v>
      </c>
      <c r="H394" s="21">
        <v>2</v>
      </c>
      <c r="I394" s="490">
        <f t="shared" ref="I394:I451" si="8">I331/($F$390*$F$391)</f>
        <v>9.5381865290755704E-3</v>
      </c>
    </row>
    <row r="395" spans="1:9" x14ac:dyDescent="0.3">
      <c r="E395" s="109" t="str">
        <f>INDEX('General Inputs'!$E$270:$E$518,MATCH(Coal_Data!F395,'General Inputs'!$F$270:$F$518,0))</f>
        <v>Argentina</v>
      </c>
      <c r="F395" s="21" t="s">
        <v>147</v>
      </c>
      <c r="G395" s="171" t="s">
        <v>656</v>
      </c>
      <c r="H395" s="21">
        <v>2</v>
      </c>
      <c r="I395" s="490">
        <f t="shared" si="8"/>
        <v>2.2000199582690377E-2</v>
      </c>
    </row>
    <row r="396" spans="1:9" x14ac:dyDescent="0.3">
      <c r="E396" s="109" t="str">
        <f>INDEX('General Inputs'!$E$270:$E$518,MATCH(Coal_Data!F396,'General Inputs'!$F$270:$F$518,0))</f>
        <v>Australia</v>
      </c>
      <c r="F396" s="21" t="s">
        <v>148</v>
      </c>
      <c r="G396" s="171" t="s">
        <v>656</v>
      </c>
      <c r="H396" s="21">
        <v>2</v>
      </c>
      <c r="I396" s="490">
        <f t="shared" si="8"/>
        <v>503.18856485531086</v>
      </c>
    </row>
    <row r="397" spans="1:9" x14ac:dyDescent="0.3">
      <c r="E397" s="109" t="str">
        <f>INDEX('General Inputs'!$E$270:$E$518,MATCH(Coal_Data!F397,'General Inputs'!$F$270:$F$518,0))</f>
        <v>Bosnia and Herzegovina</v>
      </c>
      <c r="F397" s="21" t="s">
        <v>466</v>
      </c>
      <c r="G397" s="171" t="s">
        <v>656</v>
      </c>
      <c r="H397" s="21">
        <v>2</v>
      </c>
      <c r="I397" s="490">
        <f t="shared" si="8"/>
        <v>6.5575534891953193</v>
      </c>
    </row>
    <row r="398" spans="1:9" x14ac:dyDescent="0.3">
      <c r="E398" s="109" t="str">
        <f>INDEX('General Inputs'!$E$270:$E$518,MATCH(Coal_Data!F398,'General Inputs'!$F$270:$F$518,0))</f>
        <v>Bulgaria</v>
      </c>
      <c r="F398" s="21" t="s">
        <v>470</v>
      </c>
      <c r="G398" s="171" t="s">
        <v>656</v>
      </c>
      <c r="H398" s="21">
        <v>2</v>
      </c>
      <c r="I398" s="490">
        <f t="shared" si="8"/>
        <v>28.001254023405608</v>
      </c>
    </row>
    <row r="399" spans="1:9" x14ac:dyDescent="0.3">
      <c r="E399" s="109" t="str">
        <f>INDEX('General Inputs'!$E$270:$E$518,MATCH(Coal_Data!F399,'General Inputs'!$F$270:$F$518,0))</f>
        <v>Brazil</v>
      </c>
      <c r="F399" s="21" t="s">
        <v>151</v>
      </c>
      <c r="G399" s="171" t="s">
        <v>656</v>
      </c>
      <c r="H399" s="21">
        <v>2</v>
      </c>
      <c r="I399" s="490">
        <f t="shared" si="8"/>
        <v>5.4100490791980409</v>
      </c>
    </row>
    <row r="400" spans="1:9" x14ac:dyDescent="0.3">
      <c r="E400" s="109" t="str">
        <f>INDEX('General Inputs'!$E$270:$E$518,MATCH(Coal_Data!F400,'General Inputs'!$F$270:$F$518,0))</f>
        <v>Botswana</v>
      </c>
      <c r="F400" s="21" t="s">
        <v>467</v>
      </c>
      <c r="G400" s="171" t="s">
        <v>656</v>
      </c>
      <c r="H400" s="21">
        <v>2</v>
      </c>
      <c r="I400" s="490">
        <f t="shared" si="8"/>
        <v>1.9715538856572896</v>
      </c>
    </row>
    <row r="401" spans="5:9" x14ac:dyDescent="0.3">
      <c r="E401" s="109" t="str">
        <f>INDEX('General Inputs'!$E$270:$E$518,MATCH(Coal_Data!F401,'General Inputs'!$F$270:$F$518,0))</f>
        <v>Canada</v>
      </c>
      <c r="F401" s="21" t="s">
        <v>152</v>
      </c>
      <c r="G401" s="171" t="s">
        <v>656</v>
      </c>
      <c r="H401" s="21">
        <v>2</v>
      </c>
      <c r="I401" s="490">
        <f t="shared" si="8"/>
        <v>59.527540025401436</v>
      </c>
    </row>
    <row r="402" spans="5:9" x14ac:dyDescent="0.3">
      <c r="E402" s="109" t="str">
        <f>INDEX('General Inputs'!$E$270:$E$518,MATCH(Coal_Data!F402,'General Inputs'!$F$270:$F$518,0))</f>
        <v>Chile</v>
      </c>
      <c r="F402" s="21" t="s">
        <v>478</v>
      </c>
      <c r="G402" s="171" t="s">
        <v>656</v>
      </c>
      <c r="H402" s="21">
        <v>2</v>
      </c>
      <c r="I402" s="490">
        <f t="shared" si="8"/>
        <v>1.6065685745622609</v>
      </c>
    </row>
    <row r="403" spans="5:9" x14ac:dyDescent="0.3">
      <c r="E403" s="109" t="str">
        <f>INDEX('General Inputs'!$E$270:$E$518,MATCH(Coal_Data!F403,'General Inputs'!$F$270:$F$518,0))</f>
        <v>China</v>
      </c>
      <c r="F403" s="21" t="s">
        <v>154</v>
      </c>
      <c r="G403" s="171" t="s">
        <v>656</v>
      </c>
      <c r="H403" s="21">
        <v>2</v>
      </c>
      <c r="I403" s="490">
        <f t="shared" si="8"/>
        <v>3882.6580229229612</v>
      </c>
    </row>
    <row r="404" spans="5:9" x14ac:dyDescent="0.3">
      <c r="E404" s="109" t="str">
        <f>INDEX('General Inputs'!$E$270:$E$518,MATCH(Coal_Data!F404,'General Inputs'!$F$270:$F$518,0))</f>
        <v>Colombia</v>
      </c>
      <c r="F404" s="21" t="s">
        <v>155</v>
      </c>
      <c r="G404" s="171" t="s">
        <v>656</v>
      </c>
      <c r="H404" s="21">
        <v>2</v>
      </c>
      <c r="I404" s="490">
        <f t="shared" si="8"/>
        <v>82.066161492579496</v>
      </c>
    </row>
    <row r="405" spans="5:9" x14ac:dyDescent="0.3">
      <c r="E405" s="109" t="str">
        <f>INDEX('General Inputs'!$E$270:$E$518,MATCH(Coal_Data!F405,'General Inputs'!$F$270:$F$518,0))</f>
        <v>Czechia</v>
      </c>
      <c r="F405" s="21" t="s">
        <v>490</v>
      </c>
      <c r="G405" s="171" t="s">
        <v>656</v>
      </c>
      <c r="H405" s="21">
        <v>2</v>
      </c>
      <c r="I405" s="490">
        <f t="shared" si="8"/>
        <v>40.903710072657169</v>
      </c>
    </row>
    <row r="406" spans="5:9" x14ac:dyDescent="0.3">
      <c r="E406" s="109" t="str">
        <f>INDEX('General Inputs'!$E$270:$E$518,MATCH(Coal_Data!F406,'General Inputs'!$F$270:$F$518,0))</f>
        <v>Germany</v>
      </c>
      <c r="F406" s="21" t="s">
        <v>509</v>
      </c>
      <c r="G406" s="171" t="s">
        <v>656</v>
      </c>
      <c r="H406" s="21">
        <v>2</v>
      </c>
      <c r="I406" s="490">
        <f t="shared" si="8"/>
        <v>131.3153072738456</v>
      </c>
    </row>
    <row r="407" spans="5:9" x14ac:dyDescent="0.3">
      <c r="E407" s="109" t="str">
        <f>INDEX('General Inputs'!$E$270:$E$518,MATCH(Coal_Data!F407,'General Inputs'!$F$270:$F$518,0))</f>
        <v>Spain</v>
      </c>
      <c r="F407" s="21" t="s">
        <v>615</v>
      </c>
      <c r="G407" s="171" t="s">
        <v>656</v>
      </c>
      <c r="H407" s="21">
        <v>2</v>
      </c>
      <c r="I407" s="490">
        <f t="shared" si="8"/>
        <v>1.9401492007584142</v>
      </c>
    </row>
    <row r="408" spans="5:9" x14ac:dyDescent="0.3">
      <c r="E408" s="109" t="str">
        <f>INDEX('General Inputs'!$E$270:$E$518,MATCH(Coal_Data!F408,'General Inputs'!$F$270:$F$518,0))</f>
        <v>United Kingdom</v>
      </c>
      <c r="F408" s="21" t="s">
        <v>161</v>
      </c>
      <c r="G408" s="171" t="s">
        <v>656</v>
      </c>
      <c r="H408" s="21">
        <v>2</v>
      </c>
      <c r="I408" s="490">
        <f t="shared" si="8"/>
        <v>2.1664169474470287</v>
      </c>
    </row>
    <row r="409" spans="5:9" x14ac:dyDescent="0.3">
      <c r="E409" s="109" t="str">
        <f>INDEX('General Inputs'!$E$270:$E$518,MATCH(Coal_Data!F409,'General Inputs'!$F$270:$F$518,0))</f>
        <v>Greece</v>
      </c>
      <c r="F409" s="21" t="s">
        <v>512</v>
      </c>
      <c r="G409" s="171" t="s">
        <v>656</v>
      </c>
      <c r="H409" s="21">
        <v>2</v>
      </c>
      <c r="I409" s="490">
        <f t="shared" si="8"/>
        <v>27.088494742982853</v>
      </c>
    </row>
    <row r="410" spans="5:9" x14ac:dyDescent="0.3">
      <c r="E410" s="109" t="str">
        <f>INDEX('General Inputs'!$E$270:$E$518,MATCH(Coal_Data!F410,'General Inputs'!$F$270:$F$518,0))</f>
        <v>Hungary</v>
      </c>
      <c r="F410" s="21" t="s">
        <v>527</v>
      </c>
      <c r="G410" s="171" t="s">
        <v>656</v>
      </c>
      <c r="H410" s="21">
        <v>2</v>
      </c>
      <c r="I410" s="490">
        <f t="shared" si="8"/>
        <v>6.8970625691735465</v>
      </c>
    </row>
    <row r="411" spans="5:9" x14ac:dyDescent="0.3">
      <c r="E411" s="109" t="str">
        <f>INDEX('General Inputs'!$E$270:$E$518,MATCH(Coal_Data!F411,'General Inputs'!$F$270:$F$518,0))</f>
        <v>Indonesia</v>
      </c>
      <c r="F411" s="21" t="s">
        <v>163</v>
      </c>
      <c r="G411" s="171" t="s">
        <v>656</v>
      </c>
      <c r="H411" s="21">
        <v>2</v>
      </c>
      <c r="I411" s="490">
        <f t="shared" si="8"/>
        <v>616.16518376317333</v>
      </c>
    </row>
    <row r="412" spans="5:9" x14ac:dyDescent="0.3">
      <c r="E412" s="109" t="str">
        <f>INDEX('General Inputs'!$E$270:$E$518,MATCH(Coal_Data!F412,'General Inputs'!$F$270:$F$518,0))</f>
        <v>India</v>
      </c>
      <c r="F412" s="21" t="s">
        <v>164</v>
      </c>
      <c r="G412" s="171" t="s">
        <v>656</v>
      </c>
      <c r="H412" s="21">
        <v>2</v>
      </c>
      <c r="I412" s="490">
        <f t="shared" si="8"/>
        <v>648.41588233692835</v>
      </c>
    </row>
    <row r="413" spans="5:9" x14ac:dyDescent="0.3">
      <c r="E413" s="109" t="str">
        <f>INDEX('General Inputs'!$E$270:$E$518,MATCH(Coal_Data!F413,'General Inputs'!$F$270:$F$518,0))</f>
        <v>Iran</v>
      </c>
      <c r="F413" s="21" t="s">
        <v>166</v>
      </c>
      <c r="G413" s="171" t="s">
        <v>656</v>
      </c>
      <c r="H413" s="21">
        <v>2</v>
      </c>
      <c r="I413" s="490">
        <f t="shared" si="8"/>
        <v>1.7107565197405061</v>
      </c>
    </row>
    <row r="414" spans="5:9" x14ac:dyDescent="0.3">
      <c r="E414" s="109" t="str">
        <f>INDEX('General Inputs'!$E$270:$E$518,MATCH(Coal_Data!F414,'General Inputs'!$F$270:$F$518,0))</f>
        <v>Japan</v>
      </c>
      <c r="F414" s="21" t="s">
        <v>533</v>
      </c>
      <c r="G414" s="171" t="s">
        <v>656</v>
      </c>
      <c r="H414" s="21">
        <v>2</v>
      </c>
      <c r="I414" s="490">
        <f t="shared" si="8"/>
        <v>0.74391474868910457</v>
      </c>
    </row>
    <row r="415" spans="5:9" x14ac:dyDescent="0.3">
      <c r="E415" s="109" t="str">
        <f>INDEX('General Inputs'!$E$270:$E$518,MATCH(Coal_Data!F415,'General Inputs'!$F$270:$F$518,0))</f>
        <v>Kyrgyzstan</v>
      </c>
      <c r="F415" s="21" t="s">
        <v>540</v>
      </c>
      <c r="G415" s="171" t="s">
        <v>656</v>
      </c>
      <c r="H415" s="21">
        <v>2</v>
      </c>
      <c r="I415" s="490">
        <f t="shared" si="8"/>
        <v>2.5327389766488251</v>
      </c>
    </row>
    <row r="416" spans="5:9" x14ac:dyDescent="0.3">
      <c r="E416" s="109" t="str">
        <f>INDEX('General Inputs'!$E$270:$E$518,MATCH(Coal_Data!F416,'General Inputs'!$F$270:$F$518,0))</f>
        <v>Korea (Democratic People's Republic of)</v>
      </c>
      <c r="F416" s="21" t="s">
        <v>538</v>
      </c>
      <c r="G416" s="171" t="s">
        <v>656</v>
      </c>
      <c r="H416" s="21">
        <v>2</v>
      </c>
      <c r="I416" s="490">
        <f t="shared" si="8"/>
        <v>17.030654499682484</v>
      </c>
    </row>
    <row r="417" spans="5:9" x14ac:dyDescent="0.3">
      <c r="E417" s="109" t="str">
        <f>INDEX('General Inputs'!$E$270:$E$518,MATCH(Coal_Data!F417,'General Inputs'!$F$270:$F$518,0))</f>
        <v>Korea, Republic of</v>
      </c>
      <c r="F417" s="21" t="s">
        <v>539</v>
      </c>
      <c r="G417" s="171" t="s">
        <v>656</v>
      </c>
      <c r="H417" s="21">
        <v>2</v>
      </c>
      <c r="I417" s="490">
        <f t="shared" si="8"/>
        <v>1.0860098521273702</v>
      </c>
    </row>
    <row r="418" spans="5:9" x14ac:dyDescent="0.3">
      <c r="E418" s="109" t="str">
        <f>INDEX('General Inputs'!$E$270:$E$518,MATCH(Coal_Data!F418,'General Inputs'!$F$270:$F$518,0))</f>
        <v>Kazakhstan</v>
      </c>
      <c r="F418" s="21" t="s">
        <v>169</v>
      </c>
      <c r="G418" s="171" t="s">
        <v>656</v>
      </c>
      <c r="H418" s="21">
        <v>2</v>
      </c>
      <c r="I418" s="490">
        <f t="shared" si="8"/>
        <v>104.75495032205389</v>
      </c>
    </row>
    <row r="419" spans="5:9" x14ac:dyDescent="0.3">
      <c r="E419" s="109" t="str">
        <f>INDEX('General Inputs'!$E$270:$E$518,MATCH(Coal_Data!F419,'General Inputs'!$F$270:$F$518,0))</f>
        <v>Lao People's Democratic Republic</v>
      </c>
      <c r="F419" s="21" t="s">
        <v>541</v>
      </c>
      <c r="G419" s="171" t="s">
        <v>656</v>
      </c>
      <c r="H419" s="21">
        <v>2</v>
      </c>
      <c r="I419" s="490">
        <f t="shared" si="8"/>
        <v>20.436240392815023</v>
      </c>
    </row>
    <row r="420" spans="5:9" x14ac:dyDescent="0.3">
      <c r="E420" s="109" t="str">
        <f>INDEX('General Inputs'!$E$270:$E$518,MATCH(Coal_Data!F420,'General Inputs'!$F$270:$F$518,0))</f>
        <v>North Macedonia</v>
      </c>
      <c r="F420" s="21" t="s">
        <v>578</v>
      </c>
      <c r="G420" s="171" t="s">
        <v>656</v>
      </c>
      <c r="H420" s="21">
        <v>2</v>
      </c>
      <c r="I420" s="490">
        <f t="shared" si="8"/>
        <v>5.4775196912818656</v>
      </c>
    </row>
    <row r="421" spans="5:9" x14ac:dyDescent="0.3">
      <c r="E421" s="109" t="str">
        <f>INDEX('General Inputs'!$E$270:$E$518,MATCH(Coal_Data!F421,'General Inputs'!$F$270:$F$518,0))</f>
        <v>Myanmar</v>
      </c>
      <c r="F421" s="21" t="s">
        <v>567</v>
      </c>
      <c r="G421" s="171" t="s">
        <v>656</v>
      </c>
      <c r="H421" s="21">
        <v>2</v>
      </c>
      <c r="I421" s="490">
        <f t="shared" si="8"/>
        <v>1.4264129402159123</v>
      </c>
    </row>
    <row r="422" spans="5:9" x14ac:dyDescent="0.3">
      <c r="E422" s="109" t="str">
        <f>INDEX('General Inputs'!$E$270:$E$518,MATCH(Coal_Data!F422,'General Inputs'!$F$270:$F$518,0))</f>
        <v>Mongolia</v>
      </c>
      <c r="F422" s="21" t="s">
        <v>34</v>
      </c>
      <c r="G422" s="171" t="s">
        <v>656</v>
      </c>
      <c r="H422" s="21">
        <v>2</v>
      </c>
      <c r="I422" s="490">
        <f t="shared" si="8"/>
        <v>55.799906208835864</v>
      </c>
    </row>
    <row r="423" spans="5:9" x14ac:dyDescent="0.3">
      <c r="E423" s="109" t="str">
        <f>INDEX('General Inputs'!$E$270:$E$518,MATCH(Coal_Data!F423,'General Inputs'!$F$270:$F$518,0))</f>
        <v>Malawi</v>
      </c>
      <c r="F423" s="21" t="s">
        <v>551</v>
      </c>
      <c r="G423" s="171" t="s">
        <v>656</v>
      </c>
      <c r="H423" s="21">
        <v>2</v>
      </c>
      <c r="I423" s="490">
        <f t="shared" si="8"/>
        <v>4.7140427651274609E-2</v>
      </c>
    </row>
    <row r="424" spans="5:9" x14ac:dyDescent="0.3">
      <c r="E424" s="109" t="str">
        <f>INDEX('General Inputs'!$E$270:$E$518,MATCH(Coal_Data!F424,'General Inputs'!$F$270:$F$518,0))</f>
        <v>Mexico</v>
      </c>
      <c r="F424" s="21" t="s">
        <v>171</v>
      </c>
      <c r="G424" s="171" t="s">
        <v>656</v>
      </c>
      <c r="H424" s="21">
        <v>2</v>
      </c>
      <c r="I424" s="490">
        <f t="shared" si="8"/>
        <v>10.122725831933232</v>
      </c>
    </row>
    <row r="425" spans="5:9" x14ac:dyDescent="0.3">
      <c r="E425" s="109" t="str">
        <f>INDEX('General Inputs'!$E$270:$E$518,MATCH(Coal_Data!F425,'General Inputs'!$F$270:$F$518,0))</f>
        <v>Malaysia</v>
      </c>
      <c r="F425" s="21" t="s">
        <v>172</v>
      </c>
      <c r="G425" s="171" t="s">
        <v>656</v>
      </c>
      <c r="H425" s="21">
        <v>2</v>
      </c>
      <c r="I425" s="490">
        <f t="shared" si="8"/>
        <v>3.4580313707702079</v>
      </c>
    </row>
    <row r="426" spans="5:9" x14ac:dyDescent="0.3">
      <c r="E426" s="109" t="str">
        <f>INDEX('General Inputs'!$E$270:$E$518,MATCH(Coal_Data!F426,'General Inputs'!$F$270:$F$518,0))</f>
        <v>Mozambique</v>
      </c>
      <c r="F426" s="21" t="s">
        <v>566</v>
      </c>
      <c r="G426" s="171" t="s">
        <v>656</v>
      </c>
      <c r="H426" s="21">
        <v>2</v>
      </c>
      <c r="I426" s="490">
        <f t="shared" si="8"/>
        <v>13.893489003327073</v>
      </c>
    </row>
    <row r="427" spans="5:9" x14ac:dyDescent="0.3">
      <c r="E427" s="109" t="str">
        <f>INDEX('General Inputs'!$E$270:$E$518,MATCH(Coal_Data!F427,'General Inputs'!$F$270:$F$518,0))</f>
        <v>Niger</v>
      </c>
      <c r="F427" s="21" t="s">
        <v>575</v>
      </c>
      <c r="G427" s="171" t="s">
        <v>656</v>
      </c>
      <c r="H427" s="21">
        <v>2</v>
      </c>
      <c r="I427" s="490">
        <f t="shared" si="8"/>
        <v>0.24600223169736005</v>
      </c>
    </row>
    <row r="428" spans="5:9" x14ac:dyDescent="0.3">
      <c r="E428" s="109" t="str">
        <f>INDEX('General Inputs'!$E$270:$E$518,MATCH(Coal_Data!F428,'General Inputs'!$F$270:$F$518,0))</f>
        <v>Nigeria</v>
      </c>
      <c r="F428" s="21" t="s">
        <v>173</v>
      </c>
      <c r="G428" s="171" t="s">
        <v>656</v>
      </c>
      <c r="H428" s="21">
        <v>2</v>
      </c>
      <c r="I428" s="490">
        <f t="shared" si="8"/>
        <v>4.5000408237321959E-2</v>
      </c>
    </row>
    <row r="429" spans="5:9" x14ac:dyDescent="0.3">
      <c r="E429" s="109" t="str">
        <f>INDEX('General Inputs'!$E$270:$E$518,MATCH(Coal_Data!F429,'General Inputs'!$F$270:$F$518,0))</f>
        <v>Norway</v>
      </c>
      <c r="F429" s="21" t="s">
        <v>90</v>
      </c>
      <c r="G429" s="171" t="s">
        <v>656</v>
      </c>
      <c r="H429" s="21">
        <v>2</v>
      </c>
      <c r="I429" s="490">
        <f t="shared" si="8"/>
        <v>0.12102109788623786</v>
      </c>
    </row>
    <row r="430" spans="5:9" x14ac:dyDescent="0.3">
      <c r="E430" s="109" t="str">
        <f>INDEX('General Inputs'!$E$270:$E$518,MATCH(Coal_Data!F430,'General Inputs'!$F$270:$F$518,0))</f>
        <v>New Zealand</v>
      </c>
      <c r="F430" s="21" t="s">
        <v>573</v>
      </c>
      <c r="G430" s="171" t="s">
        <v>656</v>
      </c>
      <c r="H430" s="21">
        <v>2</v>
      </c>
      <c r="I430" s="490">
        <f t="shared" si="8"/>
        <v>3.034010524113218</v>
      </c>
    </row>
    <row r="431" spans="5:9" x14ac:dyDescent="0.3">
      <c r="E431" s="109" t="str">
        <f>INDEX('General Inputs'!$E$270:$E$518,MATCH(Coal_Data!F431,'General Inputs'!$F$270:$F$518,0))</f>
        <v>Peru</v>
      </c>
      <c r="F431" s="21" t="s">
        <v>175</v>
      </c>
      <c r="G431" s="171" t="s">
        <v>656</v>
      </c>
      <c r="H431" s="21">
        <v>2</v>
      </c>
      <c r="I431" s="490">
        <f t="shared" si="8"/>
        <v>0.78223838815567448</v>
      </c>
    </row>
    <row r="432" spans="5:9" x14ac:dyDescent="0.3">
      <c r="E432" s="109" t="str">
        <f>INDEX('General Inputs'!$E$270:$E$518,MATCH(Coal_Data!F432,'General Inputs'!$F$270:$F$518,0))</f>
        <v>Philippines</v>
      </c>
      <c r="F432" s="21" t="s">
        <v>586</v>
      </c>
      <c r="G432" s="171" t="s">
        <v>656</v>
      </c>
      <c r="H432" s="21">
        <v>2</v>
      </c>
      <c r="I432" s="490">
        <f t="shared" si="8"/>
        <v>11.210101696452872</v>
      </c>
    </row>
    <row r="433" spans="5:9" x14ac:dyDescent="0.3">
      <c r="E433" s="109" t="str">
        <f>INDEX('General Inputs'!$E$270:$E$518,MATCH(Coal_Data!F433,'General Inputs'!$F$270:$F$518,0))</f>
        <v>Pakistan</v>
      </c>
      <c r="F433" s="21" t="s">
        <v>580</v>
      </c>
      <c r="G433" s="171" t="s">
        <v>656</v>
      </c>
      <c r="H433" s="21">
        <v>2</v>
      </c>
      <c r="I433" s="490">
        <f t="shared" si="8"/>
        <v>5.4360493150684839</v>
      </c>
    </row>
    <row r="434" spans="5:9" x14ac:dyDescent="0.3">
      <c r="E434" s="109" t="str">
        <f>INDEX('General Inputs'!$E$270:$E$518,MATCH(Coal_Data!F434,'General Inputs'!$F$270:$F$518,0))</f>
        <v>Poland</v>
      </c>
      <c r="F434" s="21" t="s">
        <v>588</v>
      </c>
      <c r="G434" s="171" t="s">
        <v>656</v>
      </c>
      <c r="H434" s="21">
        <v>2</v>
      </c>
      <c r="I434" s="490">
        <f t="shared" si="8"/>
        <v>111.95298762162757</v>
      </c>
    </row>
    <row r="435" spans="5:9" x14ac:dyDescent="0.3">
      <c r="E435" s="109" t="str">
        <f>INDEX('General Inputs'!$E$270:$E$518,MATCH(Coal_Data!F435,'General Inputs'!$F$270:$F$518,0))</f>
        <v>Romania</v>
      </c>
      <c r="F435" s="21" t="s">
        <v>177</v>
      </c>
      <c r="G435" s="171" t="s">
        <v>656</v>
      </c>
      <c r="H435" s="21">
        <v>2</v>
      </c>
      <c r="I435" s="490">
        <f t="shared" si="8"/>
        <v>21.652517428567538</v>
      </c>
    </row>
    <row r="436" spans="5:9" x14ac:dyDescent="0.3">
      <c r="E436" s="109" t="str">
        <f>INDEX('General Inputs'!$E$270:$E$518,MATCH(Coal_Data!F436,'General Inputs'!$F$270:$F$518,0))</f>
        <v>Russian Federation</v>
      </c>
      <c r="F436" s="21" t="s">
        <v>178</v>
      </c>
      <c r="G436" s="171" t="s">
        <v>656</v>
      </c>
      <c r="H436" s="21">
        <v>2</v>
      </c>
      <c r="I436" s="490">
        <f t="shared" si="8"/>
        <v>436.99596436541691</v>
      </c>
    </row>
    <row r="437" spans="5:9" x14ac:dyDescent="0.3">
      <c r="E437" s="109" t="str">
        <f>INDEX('General Inputs'!$E$270:$E$518,MATCH(Coal_Data!F437,'General Inputs'!$F$270:$F$518,0))</f>
        <v>Slovenia</v>
      </c>
      <c r="F437" s="21" t="s">
        <v>610</v>
      </c>
      <c r="G437" s="171" t="s">
        <v>656</v>
      </c>
      <c r="H437" s="21">
        <v>2</v>
      </c>
      <c r="I437" s="490">
        <f t="shared" si="8"/>
        <v>3.1430285131089541</v>
      </c>
    </row>
    <row r="438" spans="5:9" x14ac:dyDescent="0.3">
      <c r="E438" s="109" t="str">
        <f>INDEX('General Inputs'!$E$270:$E$518,MATCH(Coal_Data!F438,'General Inputs'!$F$270:$F$518,0))</f>
        <v>Slovakia</v>
      </c>
      <c r="F438" s="21" t="s">
        <v>609</v>
      </c>
      <c r="G438" s="171" t="s">
        <v>656</v>
      </c>
      <c r="H438" s="21">
        <v>2</v>
      </c>
      <c r="I438" s="490">
        <f t="shared" si="8"/>
        <v>1.4650132903928152</v>
      </c>
    </row>
    <row r="439" spans="5:9" x14ac:dyDescent="0.3">
      <c r="E439" s="109" t="str">
        <f>INDEX('General Inputs'!$E$270:$E$518,MATCH(Coal_Data!F439,'General Inputs'!$F$270:$F$518,0))</f>
        <v>Eswatini</v>
      </c>
      <c r="F439" s="21" t="s">
        <v>497</v>
      </c>
      <c r="G439" s="171" t="s">
        <v>656</v>
      </c>
      <c r="H439" s="21">
        <v>2</v>
      </c>
      <c r="I439" s="490">
        <f t="shared" si="8"/>
        <v>0.10990099700625965</v>
      </c>
    </row>
    <row r="440" spans="5:9" x14ac:dyDescent="0.3">
      <c r="E440" s="109" t="str">
        <f>INDEX('General Inputs'!$E$270:$E$518,MATCH(Coal_Data!F440,'General Inputs'!$F$270:$F$518,0))</f>
        <v>Thailand</v>
      </c>
      <c r="F440" s="21" t="s">
        <v>184</v>
      </c>
      <c r="G440" s="171" t="s">
        <v>656</v>
      </c>
      <c r="H440" s="21">
        <v>2</v>
      </c>
      <c r="I440" s="490">
        <f t="shared" si="8"/>
        <v>14.078127714778192</v>
      </c>
    </row>
    <row r="441" spans="5:9" x14ac:dyDescent="0.3">
      <c r="E441" s="109" t="str">
        <f>INDEX('General Inputs'!$E$270:$E$518,MATCH(Coal_Data!F441,'General Inputs'!$F$270:$F$518,0))</f>
        <v>Tajikistan</v>
      </c>
      <c r="F441" s="21" t="s">
        <v>622</v>
      </c>
      <c r="G441" s="171" t="s">
        <v>656</v>
      </c>
      <c r="H441" s="21">
        <v>2</v>
      </c>
      <c r="I441" s="490">
        <f t="shared" si="8"/>
        <v>2.0278183960809222</v>
      </c>
    </row>
    <row r="442" spans="5:9" x14ac:dyDescent="0.3">
      <c r="E442" s="109" t="str">
        <f>INDEX('General Inputs'!$E$270:$E$518,MATCH(Coal_Data!F442,'General Inputs'!$F$270:$F$518,0))</f>
        <v>Turkey</v>
      </c>
      <c r="F442" s="21" t="s">
        <v>628</v>
      </c>
      <c r="G442" s="171" t="s">
        <v>656</v>
      </c>
      <c r="H442" s="21">
        <v>2</v>
      </c>
      <c r="I442" s="490">
        <f t="shared" si="8"/>
        <v>89.997830447555117</v>
      </c>
    </row>
    <row r="443" spans="5:9" x14ac:dyDescent="0.3">
      <c r="E443" s="109" t="str">
        <f>INDEX('General Inputs'!$E$270:$E$518,MATCH(Coal_Data!F443,'General Inputs'!$F$270:$F$518,0))</f>
        <v>Tanzania, United Republic of</v>
      </c>
      <c r="F443" s="21" t="s">
        <v>623</v>
      </c>
      <c r="G443" s="171" t="s">
        <v>656</v>
      </c>
      <c r="H443" s="21">
        <v>2</v>
      </c>
      <c r="I443" s="490">
        <f t="shared" si="8"/>
        <v>0.71300646829356806</v>
      </c>
    </row>
    <row r="444" spans="5:9" x14ac:dyDescent="0.3">
      <c r="E444" s="109" t="str">
        <f>INDEX('General Inputs'!$E$270:$E$518,MATCH(Coal_Data!F444,'General Inputs'!$F$270:$F$518,0))</f>
        <v>Ukraine</v>
      </c>
      <c r="F444" s="21" t="s">
        <v>632</v>
      </c>
      <c r="G444" s="171" t="s">
        <v>656</v>
      </c>
      <c r="H444" s="21">
        <v>2</v>
      </c>
      <c r="I444" s="490">
        <f t="shared" si="8"/>
        <v>25.544331734555023</v>
      </c>
    </row>
    <row r="445" spans="5:9" x14ac:dyDescent="0.3">
      <c r="E445" s="109" t="str">
        <f>INDEX('General Inputs'!$E$270:$E$518,MATCH(Coal_Data!F445,'General Inputs'!$F$270:$F$518,0))</f>
        <v>United States</v>
      </c>
      <c r="F445" s="21" t="s">
        <v>188</v>
      </c>
      <c r="G445" s="171" t="s">
        <v>656</v>
      </c>
      <c r="H445" s="21">
        <v>2</v>
      </c>
      <c r="I445" s="490">
        <f t="shared" si="8"/>
        <v>640.75781286401173</v>
      </c>
    </row>
    <row r="446" spans="5:9" x14ac:dyDescent="0.3">
      <c r="E446" s="109" t="str">
        <f>INDEX('General Inputs'!$E$270:$E$518,MATCH(Coal_Data!F446,'General Inputs'!$F$270:$F$518,0))</f>
        <v>Uzbekistan</v>
      </c>
      <c r="F446" s="21" t="s">
        <v>189</v>
      </c>
      <c r="G446" s="171" t="s">
        <v>656</v>
      </c>
      <c r="H446" s="21">
        <v>2</v>
      </c>
      <c r="I446" s="490">
        <f t="shared" si="8"/>
        <v>4.049536736823006</v>
      </c>
    </row>
    <row r="447" spans="5:9" x14ac:dyDescent="0.3">
      <c r="E447" s="109" t="str">
        <f>INDEX('General Inputs'!$E$270:$E$518,MATCH(Coal_Data!F447,'General Inputs'!$F$270:$F$518,0))</f>
        <v>Venezuela</v>
      </c>
      <c r="F447" s="21" t="s">
        <v>190</v>
      </c>
      <c r="G447" s="171" t="s">
        <v>656</v>
      </c>
      <c r="H447" s="21">
        <v>2</v>
      </c>
      <c r="I447" s="490">
        <f t="shared" si="8"/>
        <v>0.75000680395536601</v>
      </c>
    </row>
    <row r="448" spans="5:9" x14ac:dyDescent="0.3">
      <c r="E448" s="109" t="str">
        <f>INDEX('General Inputs'!$E$270:$E$518,MATCH(Coal_Data!F448,'General Inputs'!$F$270:$F$518,0))</f>
        <v>Vietnam</v>
      </c>
      <c r="F448" s="21" t="s">
        <v>191</v>
      </c>
      <c r="G448" s="171" t="s">
        <v>656</v>
      </c>
      <c r="H448" s="21">
        <v>2</v>
      </c>
      <c r="I448" s="490">
        <f t="shared" si="8"/>
        <v>45.687414469745079</v>
      </c>
    </row>
    <row r="449" spans="5:9" x14ac:dyDescent="0.3">
      <c r="E449" s="109" t="str">
        <f>INDEX('General Inputs'!$E$270:$E$518,MATCH(Coal_Data!F449,'General Inputs'!$F$270:$F$518,0))</f>
        <v>South Africa</v>
      </c>
      <c r="F449" s="21" t="s">
        <v>613</v>
      </c>
      <c r="G449" s="171" t="s">
        <v>656</v>
      </c>
      <c r="H449" s="21">
        <v>2</v>
      </c>
      <c r="I449" s="490">
        <f t="shared" si="8"/>
        <v>254.41330800144789</v>
      </c>
    </row>
    <row r="450" spans="5:9" x14ac:dyDescent="0.3">
      <c r="E450" s="109" t="str">
        <f>INDEX('General Inputs'!$E$270:$E$518,MATCH(Coal_Data!F450,'General Inputs'!$F$270:$F$518,0))</f>
        <v>Zambia</v>
      </c>
      <c r="F450" s="21" t="s">
        <v>640</v>
      </c>
      <c r="G450" s="171" t="s">
        <v>656</v>
      </c>
      <c r="H450" s="21">
        <v>2</v>
      </c>
      <c r="I450" s="490">
        <f t="shared" si="8"/>
        <v>1.3233120048988298</v>
      </c>
    </row>
    <row r="451" spans="5:9" x14ac:dyDescent="0.3">
      <c r="E451" s="109" t="str">
        <f>INDEX('General Inputs'!$E$270:$E$518,MATCH(Coal_Data!F451,'General Inputs'!$F$270:$F$518,0))</f>
        <v>Zimbabwe</v>
      </c>
      <c r="F451" s="21" t="s">
        <v>641</v>
      </c>
      <c r="G451" s="171" t="s">
        <v>656</v>
      </c>
      <c r="H451" s="21">
        <v>2</v>
      </c>
      <c r="I451" s="490">
        <f t="shared" si="8"/>
        <v>1.9337865430372703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19FA-1BB9-497F-8E19-D61DF071BE5C}">
  <sheetPr>
    <tabColor rgb="FF800000"/>
  </sheetPr>
  <dimension ref="A1:L269"/>
  <sheetViews>
    <sheetView zoomScale="60" zoomScaleNormal="60" workbookViewId="0">
      <selection activeCell="G11" sqref="G11"/>
    </sheetView>
  </sheetViews>
  <sheetFormatPr defaultColWidth="0" defaultRowHeight="13.8" x14ac:dyDescent="0.3"/>
  <cols>
    <col min="1" max="4" width="1.5546875" style="573" customWidth="1"/>
    <col min="5" max="5" width="4.33203125" style="573" customWidth="1"/>
    <col min="6" max="6" width="23.6640625" style="573" customWidth="1"/>
    <col min="7" max="7" width="14.44140625" style="573" customWidth="1"/>
    <col min="8" max="8" width="14.33203125" style="573" customWidth="1"/>
    <col min="9" max="9" width="160" style="573" bestFit="1" customWidth="1"/>
    <col min="10" max="10" width="11.88671875" style="573" customWidth="1"/>
    <col min="11" max="11" width="11" style="573" customWidth="1"/>
    <col min="12" max="12" width="0" style="573" hidden="1" customWidth="1"/>
    <col min="13" max="16384" width="10" style="573" hidden="1"/>
  </cols>
  <sheetData>
    <row r="1" spans="1:11" ht="25.8" x14ac:dyDescent="0.3">
      <c r="A1" s="572" t="str">
        <f ca="1" xml:space="preserve"> RIGHT(CELL("filename", $A$1), LEN(CELL("filename", $A$1)) - SEARCH("]", CELL("filename", $A$1)))</f>
        <v>To Do List</v>
      </c>
    </row>
    <row r="2" spans="1:11" s="574" customFormat="1" ht="14.4" x14ac:dyDescent="0.3">
      <c r="C2" s="105" t="s">
        <v>1006</v>
      </c>
    </row>
    <row r="3" spans="1:11" s="574" customFormat="1" ht="14.4" x14ac:dyDescent="0.3">
      <c r="E3" s="575" t="s">
        <v>1007</v>
      </c>
      <c r="F3" s="575" t="s">
        <v>1008</v>
      </c>
      <c r="G3" s="575" t="s">
        <v>1009</v>
      </c>
      <c r="H3" s="575" t="s">
        <v>1010</v>
      </c>
      <c r="I3" s="575" t="s">
        <v>1011</v>
      </c>
      <c r="J3" s="575" t="s">
        <v>1012</v>
      </c>
      <c r="K3" s="575" t="s">
        <v>1013</v>
      </c>
    </row>
    <row r="4" spans="1:11" s="574" customFormat="1" ht="14.4" x14ac:dyDescent="0.3"/>
    <row r="5" spans="1:11" s="574" customFormat="1" ht="14.4" x14ac:dyDescent="0.3">
      <c r="E5" s="574">
        <f xml:space="preserve"> MAX(E$4:E4) + 1</f>
        <v>1</v>
      </c>
      <c r="F5" s="574" t="s">
        <v>1149</v>
      </c>
      <c r="I5" s="574" t="s">
        <v>1150</v>
      </c>
      <c r="J5" s="576"/>
    </row>
    <row r="6" spans="1:11" s="574" customFormat="1" ht="14.4" x14ac:dyDescent="0.3"/>
    <row r="7" spans="1:11" s="574" customFormat="1" ht="14.4" x14ac:dyDescent="0.3">
      <c r="E7" s="574">
        <f ca="1" xml:space="preserve"> MAX(E$4:E7) + 1</f>
        <v>2</v>
      </c>
      <c r="F7" s="574" t="s">
        <v>1151</v>
      </c>
      <c r="G7" s="594" t="str">
        <f xml:space="preserve"> 'General Inputs'!B$268</f>
        <v>Complete ISO3166 country list</v>
      </c>
      <c r="I7" s="574" t="s">
        <v>1152</v>
      </c>
    </row>
    <row r="8" spans="1:11" s="574" customFormat="1" ht="14.4" x14ac:dyDescent="0.3"/>
    <row r="9" spans="1:11" s="574" customFormat="1" ht="14.4" x14ac:dyDescent="0.3">
      <c r="E9" s="574">
        <f ca="1" xml:space="preserve"> MAX(E$4:E8) + 1</f>
        <v>3</v>
      </c>
      <c r="F9" s="574" t="s">
        <v>1151</v>
      </c>
      <c r="G9" s="594" t="str">
        <f xml:space="preserve"> 'General Inputs'!E$172</f>
        <v>GWP20 factorisation vs GWP100 (Opgee)</v>
      </c>
      <c r="I9" s="574" t="s">
        <v>1153</v>
      </c>
    </row>
    <row r="10" spans="1:11" s="574" customFormat="1" ht="14.4" x14ac:dyDescent="0.3"/>
    <row r="11" spans="1:11" s="574" customFormat="1" ht="14.4" x14ac:dyDescent="0.3">
      <c r="E11" s="574">
        <f ca="1" xml:space="preserve"> MAX(E$4:E10) + 1</f>
        <v>4</v>
      </c>
      <c r="F11" s="574" t="s">
        <v>1151</v>
      </c>
      <c r="G11" s="594" t="str">
        <f xml:space="preserve"> 'General Inputs'!B$520</f>
        <v>IPCC_mc Coal Emissions Ranges based on GEM mine level reporting (co2etons / ton)</v>
      </c>
      <c r="I11" s="574" t="s">
        <v>1154</v>
      </c>
    </row>
    <row r="12" spans="1:11" s="574" customFormat="1" ht="14.4" x14ac:dyDescent="0.3"/>
    <row r="13" spans="1:11" s="574" customFormat="1" ht="14.4" x14ac:dyDescent="0.3">
      <c r="E13" s="574">
        <f ca="1" xml:space="preserve"> MAX(E$4:E12) + 1</f>
        <v>5</v>
      </c>
      <c r="F13" s="574" t="s">
        <v>1151</v>
      </c>
      <c r="G13" s="594" t="str">
        <f xml:space="preserve"> 'General Inputs'!B$581</f>
        <v>Kholod Methane Emissions from coalines based on GEM mine level reporting (ch4kg / ton)</v>
      </c>
      <c r="I13" s="574" t="s">
        <v>1155</v>
      </c>
    </row>
    <row r="14" spans="1:11" s="574" customFormat="1" ht="14.4" x14ac:dyDescent="0.3">
      <c r="I14" s="577"/>
    </row>
    <row r="15" spans="1:11" s="595" customFormat="1" ht="14.4" x14ac:dyDescent="0.3">
      <c r="C15" s="596"/>
      <c r="E15" s="574">
        <f ca="1" xml:space="preserve"> MAX(E$4:E14) + 1</f>
        <v>6</v>
      </c>
      <c r="F15" s="574" t="s">
        <v>1151</v>
      </c>
      <c r="G15" s="599" t="str">
        <f xml:space="preserve"> 'General Inputs'!E$586</f>
        <v>China</v>
      </c>
      <c r="I15" s="595" t="s">
        <v>1156</v>
      </c>
    </row>
    <row r="16" spans="1:11" s="595" customFormat="1" ht="14.4" x14ac:dyDescent="0.3">
      <c r="E16" s="597"/>
      <c r="F16" s="597"/>
      <c r="G16" s="597"/>
      <c r="H16" s="597"/>
      <c r="I16" s="597"/>
      <c r="J16" s="597"/>
      <c r="K16" s="597"/>
    </row>
    <row r="17" spans="5:9" s="595" customFormat="1" ht="14.4" x14ac:dyDescent="0.3">
      <c r="E17" s="574">
        <f ca="1" xml:space="preserve"> MAX(E$4:E16) + 1</f>
        <v>7</v>
      </c>
      <c r="F17" s="595" t="s">
        <v>1157</v>
      </c>
      <c r="G17" s="599" t="str">
        <f xml:space="preserve"> Oil_Calcs!E$24</f>
        <v>Country</v>
      </c>
      <c r="I17" s="595" t="s">
        <v>1158</v>
      </c>
    </row>
    <row r="18" spans="5:9" s="595" customFormat="1" ht="14.4" x14ac:dyDescent="0.3">
      <c r="E18" s="597"/>
      <c r="I18" s="598"/>
    </row>
    <row r="19" spans="5:9" s="595" customFormat="1" ht="14.4" x14ac:dyDescent="0.3">
      <c r="E19" s="574">
        <f ca="1" xml:space="preserve"> MAX(E$4:E18) + 1</f>
        <v>8</v>
      </c>
      <c r="F19" s="595" t="s">
        <v>1159</v>
      </c>
      <c r="G19" s="599" t="str">
        <f xml:space="preserve"> 'Comp Data'!B$23</f>
        <v>EIA FF Emissions (combustion)</v>
      </c>
      <c r="I19" s="595" t="s">
        <v>1160</v>
      </c>
    </row>
    <row r="20" spans="5:9" s="595" customFormat="1" ht="14.4" x14ac:dyDescent="0.3">
      <c r="E20" s="597"/>
      <c r="I20" s="598"/>
    </row>
    <row r="21" spans="5:9" s="595" customFormat="1" ht="14.4" x14ac:dyDescent="0.3">
      <c r="E21" s="574">
        <f ca="1" xml:space="preserve"> MAX(E$4:E20) + 1</f>
        <v>9</v>
      </c>
      <c r="F21" s="595" t="s">
        <v>1159</v>
      </c>
      <c r="G21" s="599">
        <f xml:space="preserve"> 'Comp Data'!BQ$92</f>
        <v>0</v>
      </c>
      <c r="I21" s="595" t="s">
        <v>1161</v>
      </c>
    </row>
    <row r="22" spans="5:9" s="595" customFormat="1" ht="14.4" x14ac:dyDescent="0.3">
      <c r="E22" s="597"/>
    </row>
    <row r="23" spans="5:9" s="574" customFormat="1" ht="14.4" x14ac:dyDescent="0.3">
      <c r="E23" s="574">
        <f ca="1" xml:space="preserve"> MAX(E$4:E22) + 1</f>
        <v>10</v>
      </c>
      <c r="F23" s="595" t="s">
        <v>1159</v>
      </c>
      <c r="G23" s="594" t="str">
        <f xml:space="preserve"> 'Comp Data'!E$32</f>
        <v>BP Oil Production</v>
      </c>
      <c r="I23" s="595" t="s">
        <v>1162</v>
      </c>
    </row>
    <row r="24" spans="5:9" s="574" customFormat="1" ht="14.4" x14ac:dyDescent="0.3">
      <c r="I24" s="595"/>
    </row>
    <row r="25" spans="5:9" s="574" customFormat="1" ht="14.4" x14ac:dyDescent="0.3">
      <c r="F25" s="574" t="s">
        <v>1151</v>
      </c>
      <c r="G25" s="604" t="str">
        <f xml:space="preserve"> 'General Inputs'!E$54</f>
        <v>Anthracite EIA Carbon Intensity</v>
      </c>
      <c r="I25" s="595" t="s">
        <v>1163</v>
      </c>
    </row>
    <row r="26" spans="5:9" s="574" customFormat="1" ht="14.4" x14ac:dyDescent="0.3">
      <c r="G26" s="604" t="str">
        <f xml:space="preserve"> 'General Inputs'!E$55</f>
        <v>Coke EIA Carbon Intensity</v>
      </c>
      <c r="I26" s="595"/>
    </row>
    <row r="27" spans="5:9" s="574" customFormat="1" ht="14.4" x14ac:dyDescent="0.3">
      <c r="G27" s="604" t="str">
        <f xml:space="preserve"> 'General Inputs'!E$56</f>
        <v>Bituminous EIA Carbon Intensity</v>
      </c>
      <c r="I27" s="595"/>
    </row>
    <row r="28" spans="5:9" s="574" customFormat="1" ht="14.4" x14ac:dyDescent="0.3">
      <c r="G28" s="604" t="str">
        <f xml:space="preserve"> 'General Inputs'!E$57</f>
        <v>Subbituminous EIA Carbon Intensity</v>
      </c>
      <c r="I28" s="595"/>
    </row>
    <row r="29" spans="5:9" s="574" customFormat="1" ht="14.4" x14ac:dyDescent="0.3">
      <c r="G29" s="604" t="str">
        <f xml:space="preserve"> 'General Inputs'!E$58</f>
        <v>Lignite EIA Carbon Intensity</v>
      </c>
      <c r="I29" s="595"/>
    </row>
    <row r="30" spans="5:9" s="574" customFormat="1" ht="14.4" x14ac:dyDescent="0.3">
      <c r="I30" s="595"/>
    </row>
    <row r="31" spans="5:9" s="574" customFormat="1" ht="14.4" x14ac:dyDescent="0.3">
      <c r="I31" s="595"/>
    </row>
    <row r="32" spans="5:9" s="574" customFormat="1" ht="14.4" x14ac:dyDescent="0.3">
      <c r="I32" s="595"/>
    </row>
    <row r="33" spans="9:9" s="574" customFormat="1" ht="14.4" x14ac:dyDescent="0.3">
      <c r="I33" s="595"/>
    </row>
    <row r="34" spans="9:9" s="574" customFormat="1" ht="14.4" x14ac:dyDescent="0.3">
      <c r="I34" s="595"/>
    </row>
    <row r="35" spans="9:9" s="574" customFormat="1" ht="14.4" x14ac:dyDescent="0.3">
      <c r="I35" s="595"/>
    </row>
    <row r="36" spans="9:9" s="574" customFormat="1" ht="14.4" x14ac:dyDescent="0.3">
      <c r="I36" s="595"/>
    </row>
    <row r="37" spans="9:9" s="574" customFormat="1" ht="14.4" x14ac:dyDescent="0.3">
      <c r="I37" s="595"/>
    </row>
    <row r="38" spans="9:9" s="574" customFormat="1" ht="14.4" x14ac:dyDescent="0.3">
      <c r="I38" s="595"/>
    </row>
    <row r="39" spans="9:9" s="574" customFormat="1" ht="14.4" x14ac:dyDescent="0.3">
      <c r="I39" s="595"/>
    </row>
    <row r="40" spans="9:9" s="574" customFormat="1" ht="14.4" x14ac:dyDescent="0.3">
      <c r="I40" s="595"/>
    </row>
    <row r="41" spans="9:9" s="574" customFormat="1" ht="14.4" x14ac:dyDescent="0.3">
      <c r="I41" s="595"/>
    </row>
    <row r="42" spans="9:9" s="574" customFormat="1" ht="14.4" x14ac:dyDescent="0.3">
      <c r="I42" s="595"/>
    </row>
    <row r="43" spans="9:9" s="574" customFormat="1" ht="14.4" x14ac:dyDescent="0.3">
      <c r="I43" s="595"/>
    </row>
    <row r="44" spans="9:9" s="574" customFormat="1" ht="14.4" x14ac:dyDescent="0.3">
      <c r="I44" s="595"/>
    </row>
    <row r="45" spans="9:9" s="574" customFormat="1" ht="14.4" x14ac:dyDescent="0.3">
      <c r="I45" s="595"/>
    </row>
    <row r="46" spans="9:9" s="574" customFormat="1" ht="14.4" x14ac:dyDescent="0.3">
      <c r="I46" s="595"/>
    </row>
    <row r="47" spans="9:9" s="574" customFormat="1" ht="14.4" x14ac:dyDescent="0.3">
      <c r="I47" s="595"/>
    </row>
    <row r="48" spans="9:9" s="574" customFormat="1" ht="14.4" x14ac:dyDescent="0.3">
      <c r="I48" s="595"/>
    </row>
    <row r="49" spans="3:11" s="574" customFormat="1" ht="14.4" x14ac:dyDescent="0.3">
      <c r="I49" s="595"/>
    </row>
    <row r="50" spans="3:11" s="574" customFormat="1" ht="14.4" x14ac:dyDescent="0.3">
      <c r="I50" s="595"/>
    </row>
    <row r="51" spans="3:11" s="574" customFormat="1" ht="14.4" x14ac:dyDescent="0.3">
      <c r="I51" s="595"/>
    </row>
    <row r="52" spans="3:11" s="574" customFormat="1" ht="14.4" x14ac:dyDescent="0.3">
      <c r="I52" s="595"/>
    </row>
    <row r="53" spans="3:11" s="574" customFormat="1" ht="14.4" x14ac:dyDescent="0.3">
      <c r="I53" s="595"/>
    </row>
    <row r="54" spans="3:11" s="574" customFormat="1" ht="14.4" x14ac:dyDescent="0.3">
      <c r="I54" s="595"/>
    </row>
    <row r="55" spans="3:11" s="574" customFormat="1" ht="14.4" x14ac:dyDescent="0.3">
      <c r="I55" s="595"/>
    </row>
    <row r="56" spans="3:11" s="574" customFormat="1" ht="14.4" x14ac:dyDescent="0.3">
      <c r="I56" s="595"/>
    </row>
    <row r="57" spans="3:11" s="574" customFormat="1" ht="14.4" x14ac:dyDescent="0.3">
      <c r="C57" s="105" t="s">
        <v>1014</v>
      </c>
      <c r="I57" s="578"/>
    </row>
    <row r="58" spans="3:11" s="574" customFormat="1" ht="14.4" x14ac:dyDescent="0.3">
      <c r="E58" s="579" t="s">
        <v>1007</v>
      </c>
      <c r="F58" s="579" t="s">
        <v>1008</v>
      </c>
      <c r="G58" s="579" t="s">
        <v>1009</v>
      </c>
      <c r="H58" s="579" t="s">
        <v>1010</v>
      </c>
      <c r="I58" s="579" t="s">
        <v>1011</v>
      </c>
      <c r="J58" s="579" t="s">
        <v>1012</v>
      </c>
      <c r="K58" s="579" t="s">
        <v>1013</v>
      </c>
    </row>
    <row r="59" spans="3:11" s="574" customFormat="1" ht="14.4" x14ac:dyDescent="0.3">
      <c r="I59" s="580"/>
    </row>
    <row r="60" spans="3:11" s="574" customFormat="1" ht="14.4" x14ac:dyDescent="0.3">
      <c r="E60" s="574">
        <f xml:space="preserve"> MAX(E$59:E59) + 1</f>
        <v>1</v>
      </c>
      <c r="F60" s="581" t="s">
        <v>5</v>
      </c>
      <c r="G60" s="581" t="str">
        <f xml:space="preserve"> FIRST_NAME</f>
        <v>_xlfn.IFERROR</v>
      </c>
      <c r="H60" s="581" t="str">
        <f xml:space="preserve"> FIRST_NAME</f>
        <v>_xlfn.IFERROR</v>
      </c>
      <c r="I60" s="582" t="s">
        <v>1015</v>
      </c>
    </row>
    <row r="61" spans="3:11" s="574" customFormat="1" ht="14.4" x14ac:dyDescent="0.3">
      <c r="F61" s="581"/>
      <c r="G61" s="581"/>
      <c r="H61" s="581"/>
      <c r="I61" s="582" t="s">
        <v>1016</v>
      </c>
    </row>
    <row r="62" spans="3:11" s="574" customFormat="1" ht="14.4" x14ac:dyDescent="0.3">
      <c r="F62" s="581"/>
      <c r="G62" s="581"/>
      <c r="H62" s="581"/>
      <c r="I62" s="582"/>
    </row>
    <row r="63" spans="3:11" s="574" customFormat="1" ht="14.4" x14ac:dyDescent="0.3">
      <c r="E63" s="574">
        <f xml:space="preserve"> MAX(E$59:E62) + 1</f>
        <v>2</v>
      </c>
      <c r="F63" s="581" t="s">
        <v>5</v>
      </c>
      <c r="G63" s="581"/>
      <c r="H63" s="581"/>
      <c r="I63" s="582" t="s">
        <v>1017</v>
      </c>
    </row>
    <row r="64" spans="3:11" s="574" customFormat="1" ht="14.4" x14ac:dyDescent="0.3">
      <c r="F64" s="581"/>
      <c r="G64" s="581"/>
      <c r="H64" s="581"/>
      <c r="I64" s="582" t="s">
        <v>1018</v>
      </c>
    </row>
    <row r="65" spans="5:9" s="574" customFormat="1" ht="14.4" x14ac:dyDescent="0.3">
      <c r="F65" s="581"/>
      <c r="G65" s="581"/>
      <c r="H65" s="581"/>
      <c r="I65" s="582"/>
    </row>
    <row r="66" spans="5:9" s="574" customFormat="1" ht="14.4" x14ac:dyDescent="0.3">
      <c r="E66" s="574">
        <f xml:space="preserve"> MAX(E$59:E65) + 1</f>
        <v>3</v>
      </c>
      <c r="F66" s="581" t="str">
        <f xml:space="preserve"> [1]Dashboard!$A$1</f>
        <v>Dashboard</v>
      </c>
      <c r="G66" s="581">
        <f xml:space="preserve"> [1]Dashboard!$I$14</f>
        <v>0</v>
      </c>
      <c r="H66" s="581"/>
      <c r="I66" s="582" t="s">
        <v>1019</v>
      </c>
    </row>
    <row r="67" spans="5:9" s="574" customFormat="1" ht="14.4" x14ac:dyDescent="0.3">
      <c r="F67" s="581"/>
      <c r="G67" s="581"/>
      <c r="H67" s="581"/>
      <c r="I67" s="583"/>
    </row>
    <row r="68" spans="5:9" s="574" customFormat="1" ht="14.4" x14ac:dyDescent="0.3">
      <c r="E68" s="574">
        <f xml:space="preserve"> MAX(E$59:E67) + 1</f>
        <v>4</v>
      </c>
      <c r="F68" s="581" t="str">
        <f xml:space="preserve"> [1]Dashboard!$A$1</f>
        <v>Dashboard</v>
      </c>
      <c r="G68" s="581" t="str">
        <f xml:space="preserve"> [1]Dashboard!L5</f>
        <v>FID Forward</v>
      </c>
      <c r="H68" s="581"/>
      <c r="I68" s="583" t="s">
        <v>1020</v>
      </c>
    </row>
    <row r="69" spans="5:9" s="574" customFormat="1" ht="14.4" x14ac:dyDescent="0.3">
      <c r="F69" s="581"/>
      <c r="G69" s="581"/>
      <c r="H69" s="581"/>
      <c r="I69" s="583" t="s">
        <v>1021</v>
      </c>
    </row>
    <row r="70" spans="5:9" s="574" customFormat="1" ht="14.4" x14ac:dyDescent="0.3">
      <c r="F70" s="581"/>
      <c r="G70" s="581"/>
      <c r="H70" s="581"/>
      <c r="I70" s="583"/>
    </row>
    <row r="71" spans="5:9" s="574" customFormat="1" ht="14.4" x14ac:dyDescent="0.3">
      <c r="E71" s="574">
        <f xml:space="preserve"> MAX(E$59:E70) + 1</f>
        <v>5</v>
      </c>
      <c r="F71" s="581" t="str">
        <f xml:space="preserve"> [1]Dashboard!$A$1</f>
        <v>Dashboard</v>
      </c>
      <c r="G71" s="584">
        <f xml:space="preserve"> [1]Dashboard!K6</f>
        <v>0.1737918405438732</v>
      </c>
      <c r="H71" s="581"/>
      <c r="I71" s="583" t="s">
        <v>1022</v>
      </c>
    </row>
    <row r="72" spans="5:9" s="574" customFormat="1" ht="14.4" x14ac:dyDescent="0.3">
      <c r="F72" s="581"/>
      <c r="G72" s="581"/>
      <c r="H72" s="581"/>
      <c r="I72" s="583"/>
    </row>
    <row r="73" spans="5:9" s="574" customFormat="1" ht="14.4" x14ac:dyDescent="0.3">
      <c r="E73" s="574">
        <f xml:space="preserve"> MAX(E$59:E72) + 1</f>
        <v>6</v>
      </c>
      <c r="F73" s="581" t="str">
        <f xml:space="preserve"> [1]Dashboard!$A$1</f>
        <v>Dashboard</v>
      </c>
      <c r="G73" s="581"/>
      <c r="H73" s="581"/>
      <c r="I73" s="585" t="s">
        <v>1023</v>
      </c>
    </row>
    <row r="74" spans="5:9" s="574" customFormat="1" ht="14.4" x14ac:dyDescent="0.3">
      <c r="F74" s="581"/>
      <c r="G74" s="581"/>
      <c r="H74" s="581"/>
      <c r="I74" s="583" t="s">
        <v>1024</v>
      </c>
    </row>
    <row r="75" spans="5:9" s="574" customFormat="1" ht="14.4" x14ac:dyDescent="0.3">
      <c r="F75" s="581"/>
      <c r="G75" s="581"/>
      <c r="H75" s="581"/>
      <c r="I75" s="583"/>
    </row>
    <row r="76" spans="5:9" s="574" customFormat="1" ht="14.4" x14ac:dyDescent="0.3">
      <c r="E76" s="574">
        <f xml:space="preserve"> MAX(E$59:E75) + 1</f>
        <v>7</v>
      </c>
      <c r="F76" s="581" t="str">
        <f xml:space="preserve"> [1]Dashboard!$A$1</f>
        <v>Dashboard</v>
      </c>
      <c r="G76" s="586">
        <f xml:space="preserve"> [1]Dashboard!U12</f>
        <v>42.028982277879294</v>
      </c>
      <c r="H76" s="581"/>
      <c r="I76" s="583" t="s">
        <v>1025</v>
      </c>
    </row>
    <row r="77" spans="5:9" s="574" customFormat="1" ht="14.4" x14ac:dyDescent="0.3">
      <c r="F77" s="581"/>
      <c r="G77" s="581"/>
      <c r="H77" s="581"/>
      <c r="I77" s="583"/>
    </row>
    <row r="78" spans="5:9" s="574" customFormat="1" ht="14.4" x14ac:dyDescent="0.3">
      <c r="E78" s="574">
        <f xml:space="preserve"> MAX(E$59:E77) + 1</f>
        <v>8</v>
      </c>
      <c r="F78" s="581" t="str">
        <f xml:space="preserve"> [1]Dashboard!$A$1</f>
        <v>Dashboard</v>
      </c>
      <c r="G78" s="581"/>
      <c r="H78" s="581"/>
      <c r="I78" s="585" t="s">
        <v>1026</v>
      </c>
    </row>
    <row r="79" spans="5:9" s="574" customFormat="1" ht="14.4" x14ac:dyDescent="0.3">
      <c r="F79" s="581"/>
      <c r="G79" s="581"/>
      <c r="H79" s="581"/>
      <c r="I79" s="583"/>
    </row>
    <row r="80" spans="5:9" s="574" customFormat="1" ht="14.4" x14ac:dyDescent="0.3">
      <c r="E80" s="574">
        <f xml:space="preserve"> MAX(E$59:E79) + 1</f>
        <v>9</v>
      </c>
      <c r="F80" s="587" t="str">
        <f xml:space="preserve"> [1]Analysis!A1</f>
        <v>Analysis</v>
      </c>
      <c r="G80" s="581" t="str">
        <f xml:space="preserve"> [1]Stage1!E315</f>
        <v>Development period</v>
      </c>
      <c r="H80" s="581"/>
      <c r="I80" s="583" t="s">
        <v>1027</v>
      </c>
    </row>
    <row r="81" spans="5:10" s="574" customFormat="1" ht="14.4" x14ac:dyDescent="0.3">
      <c r="F81" s="587"/>
      <c r="G81" s="581"/>
      <c r="H81" s="581"/>
      <c r="I81" s="583" t="s">
        <v>1028</v>
      </c>
    </row>
    <row r="82" spans="5:10" s="574" customFormat="1" ht="14.4" x14ac:dyDescent="0.3">
      <c r="F82" s="587"/>
      <c r="G82" s="581" t="str">
        <f xml:space="preserve"> [1]Stage1!E320</f>
        <v>Total Development and Production period</v>
      </c>
      <c r="H82" s="581"/>
      <c r="I82" s="583" t="s">
        <v>1029</v>
      </c>
    </row>
    <row r="83" spans="5:10" s="574" customFormat="1" ht="14.4" x14ac:dyDescent="0.3">
      <c r="F83" s="581"/>
      <c r="G83" s="581"/>
      <c r="H83" s="581"/>
      <c r="I83" s="583"/>
    </row>
    <row r="84" spans="5:10" s="574" customFormat="1" ht="14.4" x14ac:dyDescent="0.3">
      <c r="E84" s="574">
        <f xml:space="preserve"> MAX(E$59:E83) + 1</f>
        <v>10</v>
      </c>
      <c r="F84" s="581" t="str">
        <f xml:space="preserve"> [1]ChartData!A1</f>
        <v>ChartData</v>
      </c>
      <c r="G84" s="581" t="str">
        <f xml:space="preserve"> [1]ChartData!B34</f>
        <v>Chart titles</v>
      </c>
      <c r="H84" s="581"/>
      <c r="I84" s="583" t="s">
        <v>1030</v>
      </c>
    </row>
    <row r="85" spans="5:10" s="574" customFormat="1" ht="14.4" x14ac:dyDescent="0.3">
      <c r="F85" s="581"/>
      <c r="G85" s="581"/>
      <c r="H85" s="581"/>
      <c r="I85" s="583"/>
    </row>
    <row r="86" spans="5:10" s="574" customFormat="1" ht="14.4" x14ac:dyDescent="0.3">
      <c r="E86" s="574">
        <f xml:space="preserve"> MAX(E$59:E85) + 1</f>
        <v>11</v>
      </c>
      <c r="F86" s="581" t="str">
        <f xml:space="preserve"> [1]Inputs!$A$1</f>
        <v>Inputs</v>
      </c>
      <c r="G86" s="581" t="str">
        <f xml:space="preserve"> [1]Inputs!E19</f>
        <v>1st model column start year</v>
      </c>
      <c r="H86" s="581">
        <f xml:space="preserve"> [1]Inputs!F19</f>
        <v>2014</v>
      </c>
      <c r="I86" s="583" t="s">
        <v>1031</v>
      </c>
    </row>
    <row r="87" spans="5:10" s="574" customFormat="1" ht="14.4" x14ac:dyDescent="0.3">
      <c r="F87" s="581"/>
      <c r="G87" s="581"/>
      <c r="H87" s="581"/>
      <c r="I87" s="583"/>
    </row>
    <row r="88" spans="5:10" s="574" customFormat="1" ht="14.4" x14ac:dyDescent="0.3">
      <c r="E88" s="574">
        <f xml:space="preserve"> MAX(E$59:E87) + 1</f>
        <v>12</v>
      </c>
      <c r="F88" s="581" t="str">
        <f xml:space="preserve"> [1]Inputs!$A$1</f>
        <v>Inputs</v>
      </c>
      <c r="G88" s="581" t="str">
        <f xml:space="preserve"> [1]Inputs!F40</f>
        <v>Base</v>
      </c>
      <c r="H88" s="581"/>
      <c r="I88" s="583" t="s">
        <v>1032</v>
      </c>
    </row>
    <row r="89" spans="5:10" ht="14.4" x14ac:dyDescent="0.3">
      <c r="E89" s="574">
        <f xml:space="preserve"> MAX(E$59:E88) + 1</f>
        <v>13</v>
      </c>
      <c r="F89" s="581" t="str">
        <f xml:space="preserve"> [1]Inputs!$A$1</f>
        <v>Inputs</v>
      </c>
      <c r="G89" s="581" t="str">
        <f xml:space="preserve"> [1]Inputs!H40</f>
        <v>italics if negotiable</v>
      </c>
      <c r="H89" s="581"/>
      <c r="I89" s="583" t="s">
        <v>1033</v>
      </c>
      <c r="J89" s="574"/>
    </row>
    <row r="90" spans="5:10" ht="14.4" x14ac:dyDescent="0.3">
      <c r="F90" s="581"/>
      <c r="G90" s="581"/>
      <c r="H90" s="581"/>
      <c r="I90" s="583" t="s">
        <v>1034</v>
      </c>
      <c r="J90" s="574"/>
    </row>
    <row r="91" spans="5:10" s="574" customFormat="1" ht="14.4" x14ac:dyDescent="0.3">
      <c r="F91" s="581"/>
      <c r="G91" s="581"/>
      <c r="H91" s="581"/>
      <c r="I91" s="583"/>
    </row>
    <row r="92" spans="5:10" ht="14.4" x14ac:dyDescent="0.3">
      <c r="E92" s="574">
        <f xml:space="preserve"> MAX(E$59:E91) + 1</f>
        <v>14</v>
      </c>
      <c r="F92" s="581" t="str">
        <f xml:space="preserve"> [1]Inputs!$A$1</f>
        <v>Inputs</v>
      </c>
      <c r="G92" s="581" t="str">
        <f xml:space="preserve"> [1]Inputs!S40</f>
        <v>UNUSED</v>
      </c>
      <c r="H92" s="581"/>
      <c r="I92" s="583" t="s">
        <v>1035</v>
      </c>
      <c r="J92" s="574"/>
    </row>
    <row r="93" spans="5:10" s="574" customFormat="1" ht="14.4" x14ac:dyDescent="0.3">
      <c r="F93" s="581"/>
      <c r="G93" s="581"/>
      <c r="H93" s="581"/>
      <c r="I93" s="583" t="s">
        <v>1036</v>
      </c>
    </row>
    <row r="94" spans="5:10" ht="14.4" x14ac:dyDescent="0.3">
      <c r="F94" s="581"/>
      <c r="G94" s="581"/>
      <c r="H94" s="581"/>
      <c r="I94" s="583" t="s">
        <v>1037</v>
      </c>
      <c r="J94" s="574"/>
    </row>
    <row r="95" spans="5:10" s="574" customFormat="1" ht="14.4" x14ac:dyDescent="0.3">
      <c r="F95" s="581"/>
      <c r="G95" s="581"/>
      <c r="H95" s="581"/>
      <c r="I95" s="583"/>
    </row>
    <row r="96" spans="5:10" ht="14.4" x14ac:dyDescent="0.3">
      <c r="E96" s="574">
        <f xml:space="preserve"> MAX(E$59:E95) + 1</f>
        <v>15</v>
      </c>
      <c r="F96" s="581" t="str">
        <f xml:space="preserve"> [1]Inputs!$A$1</f>
        <v>Inputs</v>
      </c>
      <c r="G96" s="581" t="str">
        <f xml:space="preserve"> [1]Inputs!E89</f>
        <v>Discount rate - real terms</v>
      </c>
      <c r="H96" s="588">
        <f xml:space="preserve"> [1]Inputs!F89</f>
        <v>5.3921568627451011E-2</v>
      </c>
      <c r="I96" s="585" t="s">
        <v>1038</v>
      </c>
      <c r="J96" s="574"/>
    </row>
    <row r="97" spans="5:10" s="574" customFormat="1" ht="14.4" x14ac:dyDescent="0.3">
      <c r="F97" s="581"/>
      <c r="G97" s="581"/>
      <c r="H97" s="581"/>
      <c r="I97" s="585" t="s">
        <v>1039</v>
      </c>
    </row>
    <row r="98" spans="5:10" ht="14.4" x14ac:dyDescent="0.3">
      <c r="F98" s="581"/>
      <c r="G98" s="581"/>
      <c r="H98" s="581"/>
      <c r="I98" s="583"/>
      <c r="J98" s="574"/>
    </row>
    <row r="99" spans="5:10" s="574" customFormat="1" ht="14.4" x14ac:dyDescent="0.3">
      <c r="E99" s="574">
        <f xml:space="preserve"> MAX(E$59:E98) + 1</f>
        <v>16</v>
      </c>
      <c r="F99" s="581" t="str">
        <f xml:space="preserve"> [1]Inputs!$A$1</f>
        <v>Inputs</v>
      </c>
      <c r="G99" s="581" t="str">
        <f xml:space="preserve"> [1]Inputs!E101</f>
        <v>Oil price historical selected</v>
      </c>
      <c r="H99" s="581"/>
      <c r="I99" s="583" t="s">
        <v>1040</v>
      </c>
    </row>
    <row r="100" spans="5:10" ht="14.4" x14ac:dyDescent="0.3">
      <c r="F100" s="581"/>
      <c r="G100" s="581"/>
      <c r="H100" s="581"/>
      <c r="I100" s="583"/>
      <c r="J100" s="574"/>
    </row>
    <row r="101" spans="5:10" s="574" customFormat="1" ht="14.4" x14ac:dyDescent="0.3">
      <c r="E101" s="574">
        <f xml:space="preserve"> MAX(E$59:E100) + 1</f>
        <v>17</v>
      </c>
      <c r="F101" s="581" t="str">
        <f xml:space="preserve"> [1]Inputs!$A$1</f>
        <v>Inputs</v>
      </c>
      <c r="G101" s="581" t="str">
        <f xml:space="preserve"> [1]Inputs!E120</f>
        <v>Year label - historical oil price</v>
      </c>
      <c r="H101" s="581"/>
      <c r="I101" s="583" t="s">
        <v>1041</v>
      </c>
    </row>
    <row r="102" spans="5:10" ht="14.4" x14ac:dyDescent="0.3">
      <c r="F102" s="581"/>
      <c r="G102" s="581" t="str">
        <f xml:space="preserve"> [1]Inputs!E131</f>
        <v>Year label - historical oil price</v>
      </c>
      <c r="H102" s="581"/>
      <c r="I102" s="585" t="s">
        <v>1042</v>
      </c>
      <c r="J102" s="574"/>
    </row>
    <row r="103" spans="5:10" ht="14.4" x14ac:dyDescent="0.3">
      <c r="F103" s="581"/>
      <c r="G103" s="581"/>
      <c r="H103" s="581"/>
      <c r="I103" s="585" t="s">
        <v>1043</v>
      </c>
      <c r="J103" s="574"/>
    </row>
    <row r="104" spans="5:10" ht="14.4" x14ac:dyDescent="0.3">
      <c r="F104" s="581"/>
      <c r="G104" s="581"/>
      <c r="H104" s="581"/>
      <c r="I104" s="585" t="s">
        <v>1044</v>
      </c>
      <c r="J104" s="574"/>
    </row>
    <row r="105" spans="5:10" s="574" customFormat="1" ht="14.4" x14ac:dyDescent="0.3">
      <c r="F105" s="581"/>
      <c r="G105" s="581"/>
      <c r="H105" s="581"/>
      <c r="I105" s="583"/>
    </row>
    <row r="106" spans="5:10" ht="14.4" x14ac:dyDescent="0.3">
      <c r="E106" s="574">
        <f xml:space="preserve"> MAX(E$59:E105) + 1</f>
        <v>18</v>
      </c>
      <c r="F106" s="581" t="str">
        <f xml:space="preserve"> [1]Inputs!$A$1</f>
        <v>Inputs</v>
      </c>
      <c r="G106" s="581" t="str">
        <f xml:space="preserve"> [1]Inputs!E143</f>
        <v>Period of forecast corresponding with year of model</v>
      </c>
      <c r="H106" s="581"/>
      <c r="I106" s="583" t="s">
        <v>1045</v>
      </c>
      <c r="J106" s="574"/>
    </row>
    <row r="107" spans="5:10" s="574" customFormat="1" ht="14.4" x14ac:dyDescent="0.3">
      <c r="F107" s="581"/>
      <c r="G107" s="581" t="str">
        <f xml:space="preserve"> [1]Inputs!E147</f>
        <v>Historical brent oil price</v>
      </c>
      <c r="H107" s="581"/>
      <c r="I107" s="585" t="s">
        <v>1046</v>
      </c>
    </row>
    <row r="108" spans="5:10" ht="14.4" x14ac:dyDescent="0.3">
      <c r="F108" s="581"/>
      <c r="G108" s="589"/>
      <c r="H108" s="589"/>
      <c r="I108" s="590"/>
    </row>
    <row r="109" spans="5:10" s="574" customFormat="1" ht="14.4" x14ac:dyDescent="0.3">
      <c r="E109" s="574">
        <f xml:space="preserve"> MAX(E$59:E108) + 1</f>
        <v>19</v>
      </c>
      <c r="F109" s="581" t="str">
        <f xml:space="preserve"> [1]Inputs!$A$1</f>
        <v>Inputs</v>
      </c>
      <c r="G109" s="581" t="str">
        <f xml:space="preserve"> [1]Inputs!E238</f>
        <v>Constant oil price</v>
      </c>
      <c r="H109" s="581"/>
      <c r="I109" s="583" t="s">
        <v>1047</v>
      </c>
      <c r="J109" s="574" t="s">
        <v>1048</v>
      </c>
    </row>
    <row r="110" spans="5:10" ht="14.4" x14ac:dyDescent="0.3">
      <c r="F110" s="581"/>
      <c r="G110" s="589"/>
      <c r="H110" s="589"/>
      <c r="I110" s="590"/>
    </row>
    <row r="111" spans="5:10" s="574" customFormat="1" ht="14.4" x14ac:dyDescent="0.3">
      <c r="E111" s="574">
        <f xml:space="preserve"> MAX(E$59:E110) + 1</f>
        <v>20</v>
      </c>
      <c r="F111" s="581" t="str">
        <f xml:space="preserve"> [1]Inputs!$A$1</f>
        <v>Inputs</v>
      </c>
      <c r="G111" s="581" t="str">
        <f xml:space="preserve"> [1]Inputs!E240</f>
        <v>Oil price - before sensitivity</v>
      </c>
      <c r="H111" s="581"/>
      <c r="I111" s="585" t="s">
        <v>1049</v>
      </c>
    </row>
    <row r="112" spans="5:10" s="574" customFormat="1" ht="14.4" x14ac:dyDescent="0.3">
      <c r="F112" s="581"/>
      <c r="G112" s="581"/>
      <c r="H112" s="581"/>
      <c r="I112" s="585" t="s">
        <v>1050</v>
      </c>
    </row>
    <row r="113" spans="5:10" s="574" customFormat="1" ht="14.4" x14ac:dyDescent="0.3">
      <c r="F113" s="581"/>
      <c r="G113" s="581"/>
      <c r="H113" s="581"/>
      <c r="I113" s="583"/>
    </row>
    <row r="114" spans="5:10" s="574" customFormat="1" ht="14.4" x14ac:dyDescent="0.3">
      <c r="E114" s="574">
        <f xml:space="preserve"> MAX(E$59:E113) + 1</f>
        <v>21</v>
      </c>
      <c r="F114" s="581" t="str">
        <f xml:space="preserve"> [1]Inputs!$A$1</f>
        <v>Inputs</v>
      </c>
      <c r="G114" s="581" t="str">
        <f xml:space="preserve"> [1]Inputs!E252</f>
        <v>Oil price for each year of model</v>
      </c>
      <c r="H114" s="581"/>
      <c r="I114" s="583" t="s">
        <v>1051</v>
      </c>
    </row>
    <row r="115" spans="5:10" s="574" customFormat="1" ht="14.4" x14ac:dyDescent="0.3">
      <c r="F115" s="581"/>
      <c r="G115" s="581"/>
      <c r="H115" s="581"/>
      <c r="I115" s="583"/>
    </row>
    <row r="116" spans="5:10" s="574" customFormat="1" ht="14.4" x14ac:dyDescent="0.3">
      <c r="E116" s="574">
        <f xml:space="preserve"> MAX(E$59:E115) + 1</f>
        <v>22</v>
      </c>
      <c r="F116" s="581" t="str">
        <f xml:space="preserve"> [1]Inputs!$A$1</f>
        <v>Inputs</v>
      </c>
      <c r="G116" s="581" t="str">
        <f xml:space="preserve"> [1]Inputs!E284</f>
        <v>Historical European gas price</v>
      </c>
      <c r="H116" s="581"/>
      <c r="I116" s="583" t="s">
        <v>1052</v>
      </c>
      <c r="J116" s="574" t="s">
        <v>1048</v>
      </c>
    </row>
    <row r="117" spans="5:10" s="574" customFormat="1" ht="14.4" x14ac:dyDescent="0.3">
      <c r="F117" s="581"/>
      <c r="G117" s="581"/>
      <c r="H117" s="581"/>
      <c r="I117" s="583"/>
    </row>
    <row r="118" spans="5:10" s="574" customFormat="1" ht="14.4" x14ac:dyDescent="0.3">
      <c r="E118" s="574">
        <f xml:space="preserve"> MAX(E$59:E117) + 1</f>
        <v>23</v>
      </c>
      <c r="F118" s="581" t="str">
        <f xml:space="preserve"> [1]Inputs!$A$1</f>
        <v>Inputs</v>
      </c>
      <c r="G118" s="581" t="str">
        <f xml:space="preserve"> [1]Dashboard!G15</f>
        <v>$/MMBtu 2014</v>
      </c>
      <c r="H118" s="581"/>
      <c r="I118" s="583" t="s">
        <v>1053</v>
      </c>
    </row>
    <row r="119" spans="5:10" s="574" customFormat="1" ht="14.4" x14ac:dyDescent="0.3">
      <c r="F119" s="581"/>
      <c r="G119" s="581"/>
      <c r="H119" s="581"/>
      <c r="I119" s="583"/>
    </row>
    <row r="120" spans="5:10" s="574" customFormat="1" ht="14.4" x14ac:dyDescent="0.3">
      <c r="E120" s="574">
        <f xml:space="preserve"> MAX(E$59:E119) + 1</f>
        <v>24</v>
      </c>
      <c r="F120" s="581" t="str">
        <f xml:space="preserve"> [1]Inputs!$A$1</f>
        <v>Inputs</v>
      </c>
      <c r="G120" s="581" t="s">
        <v>1054</v>
      </c>
      <c r="H120" s="581"/>
      <c r="I120" s="585" t="s">
        <v>1055</v>
      </c>
    </row>
    <row r="121" spans="5:10" s="574" customFormat="1" ht="14.4" x14ac:dyDescent="0.3">
      <c r="F121" s="581"/>
      <c r="G121" s="581"/>
      <c r="H121" s="581"/>
      <c r="I121" s="585" t="s">
        <v>1056</v>
      </c>
    </row>
    <row r="122" spans="5:10" s="574" customFormat="1" ht="14.4" x14ac:dyDescent="0.3">
      <c r="F122" s="581"/>
      <c r="G122" s="581"/>
      <c r="H122" s="581"/>
      <c r="I122" s="583"/>
    </row>
    <row r="123" spans="5:10" s="574" customFormat="1" ht="14.4" x14ac:dyDescent="0.3">
      <c r="E123" s="574">
        <f xml:space="preserve"> MAX(E$59:E122) + 1</f>
        <v>25</v>
      </c>
      <c r="F123" s="581" t="str">
        <f xml:space="preserve"> [1]Analysis!A1</f>
        <v>Analysis</v>
      </c>
      <c r="G123" s="581" t="str">
        <f xml:space="preserve"> [1]Analysis!C119</f>
        <v>Dev. Forward</v>
      </c>
      <c r="H123" s="581"/>
      <c r="I123" s="583" t="s">
        <v>1057</v>
      </c>
    </row>
    <row r="124" spans="5:10" s="574" customFormat="1" ht="14.4" x14ac:dyDescent="0.3">
      <c r="F124" s="581"/>
      <c r="G124" s="581"/>
      <c r="H124" s="581"/>
      <c r="I124" s="583"/>
    </row>
    <row r="125" spans="5:10" s="574" customFormat="1" ht="14.4" x14ac:dyDescent="0.3">
      <c r="E125" s="574">
        <f xml:space="preserve"> MAX(E$59:E124) + 1</f>
        <v>26</v>
      </c>
      <c r="F125" s="581" t="str">
        <f xml:space="preserve"> [1]Stage1!$A$1</f>
        <v>Stage1</v>
      </c>
      <c r="G125" s="581" t="str">
        <f xml:space="preserve"> [1]Stage1!E330</f>
        <v>Decommissioning period</v>
      </c>
      <c r="H125" s="581"/>
      <c r="I125" s="583" t="s">
        <v>1058</v>
      </c>
    </row>
    <row r="126" spans="5:10" s="574" customFormat="1" ht="14.4" x14ac:dyDescent="0.3">
      <c r="F126" s="581"/>
      <c r="G126" s="581"/>
      <c r="H126" s="581"/>
      <c r="I126" s="583"/>
    </row>
    <row r="127" spans="5:10" s="574" customFormat="1" ht="14.4" x14ac:dyDescent="0.3">
      <c r="E127" s="574">
        <f xml:space="preserve"> MAX(E$59:E126) + 1</f>
        <v>27</v>
      </c>
      <c r="F127" s="581" t="str">
        <f xml:space="preserve"> [1]Stage1!$A$1</f>
        <v>Stage1</v>
      </c>
      <c r="G127" s="581" t="str">
        <f xml:space="preserve"> [1]Stage1!C41</f>
        <v>TLT</v>
      </c>
      <c r="H127" s="581"/>
      <c r="I127" s="585" t="s">
        <v>1059</v>
      </c>
    </row>
    <row r="128" spans="5:10" s="574" customFormat="1" ht="14.4" x14ac:dyDescent="0.3">
      <c r="F128" s="581"/>
      <c r="G128" s="581"/>
      <c r="H128" s="581"/>
      <c r="I128" s="583" t="s">
        <v>1060</v>
      </c>
    </row>
    <row r="129" spans="5:9" s="574" customFormat="1" ht="14.4" x14ac:dyDescent="0.3">
      <c r="F129" s="581"/>
      <c r="G129" s="581"/>
      <c r="H129" s="581"/>
      <c r="I129" s="583"/>
    </row>
    <row r="130" spans="5:9" s="574" customFormat="1" ht="14.4" x14ac:dyDescent="0.3">
      <c r="E130" s="574">
        <f xml:space="preserve"> MAX(E$59:E129) + 1</f>
        <v>28</v>
      </c>
      <c r="F130" s="581" t="str">
        <f xml:space="preserve"> [1]Stage1!$A$1</f>
        <v>Stage1</v>
      </c>
      <c r="G130" s="581" t="str">
        <f xml:space="preserve"> [1]Stage1!E61</f>
        <v>Production flag before ELT</v>
      </c>
      <c r="H130" s="581"/>
      <c r="I130" s="583" t="s">
        <v>1061</v>
      </c>
    </row>
    <row r="131" spans="5:9" s="574" customFormat="1" ht="14.4" x14ac:dyDescent="0.3">
      <c r="F131" s="581"/>
      <c r="G131" s="581"/>
      <c r="H131" s="581"/>
      <c r="I131" s="583"/>
    </row>
    <row r="132" spans="5:9" s="574" customFormat="1" ht="14.4" x14ac:dyDescent="0.3">
      <c r="F132" s="581"/>
      <c r="G132" s="581"/>
      <c r="H132" s="581"/>
      <c r="I132" s="583"/>
    </row>
    <row r="133" spans="5:9" s="574" customFormat="1" ht="14.4" x14ac:dyDescent="0.3">
      <c r="E133" s="574">
        <f xml:space="preserve"> MAX(E$59:E132) + 1</f>
        <v>29</v>
      </c>
      <c r="F133" s="581" t="str">
        <f xml:space="preserve"> [1]Proj_Oil!A1</f>
        <v>Proj_Oil</v>
      </c>
      <c r="G133" s="581" t="str">
        <f xml:space="preserve"> [1]Proj_Oil!G122</f>
        <v>% plateau rate</v>
      </c>
      <c r="H133" s="581"/>
      <c r="I133" s="583" t="s">
        <v>1062</v>
      </c>
    </row>
    <row r="134" spans="5:9" s="574" customFormat="1" ht="14.4" x14ac:dyDescent="0.3">
      <c r="F134" s="581"/>
      <c r="G134" s="581"/>
      <c r="H134" s="581"/>
      <c r="I134" s="583"/>
    </row>
    <row r="135" spans="5:9" s="574" customFormat="1" ht="14.4" x14ac:dyDescent="0.3">
      <c r="E135" s="574">
        <f xml:space="preserve"> MAX(E$59:E134) + 1</f>
        <v>30</v>
      </c>
      <c r="F135" s="581" t="str">
        <f xml:space="preserve"> [1]Proj_Oil!$A$1</f>
        <v>Proj_Oil</v>
      </c>
      <c r="G135" s="581" t="str">
        <f xml:space="preserve"> [1]Stage1!B82</f>
        <v>Sustaining capital</v>
      </c>
      <c r="H135" s="581"/>
      <c r="I135" s="585" t="s">
        <v>1063</v>
      </c>
    </row>
    <row r="136" spans="5:9" s="574" customFormat="1" ht="14.4" x14ac:dyDescent="0.3">
      <c r="F136" s="581"/>
      <c r="G136" s="581"/>
      <c r="H136" s="581"/>
      <c r="I136" s="585" t="s">
        <v>1064</v>
      </c>
    </row>
    <row r="137" spans="5:9" s="574" customFormat="1" ht="14.4" x14ac:dyDescent="0.3">
      <c r="F137" s="581"/>
      <c r="G137" s="581"/>
      <c r="H137" s="581"/>
      <c r="I137" s="583" t="s">
        <v>1065</v>
      </c>
    </row>
    <row r="138" spans="5:9" s="574" customFormat="1" ht="14.4" x14ac:dyDescent="0.3">
      <c r="F138" s="581"/>
      <c r="G138" s="581"/>
      <c r="H138" s="581"/>
      <c r="I138" s="583" t="s">
        <v>1066</v>
      </c>
    </row>
    <row r="139" spans="5:9" s="574" customFormat="1" ht="14.4" x14ac:dyDescent="0.3">
      <c r="F139" s="581"/>
      <c r="G139" s="581"/>
      <c r="H139" s="581"/>
      <c r="I139" s="583"/>
    </row>
    <row r="140" spans="5:9" s="574" customFormat="1" ht="28.8" x14ac:dyDescent="0.3">
      <c r="E140" s="574">
        <f xml:space="preserve"> MAX(E$59:E139) + 1</f>
        <v>31</v>
      </c>
      <c r="F140" s="581" t="str">
        <f xml:space="preserve"> [1]Proj_Oil!$A$1</f>
        <v>Proj_Oil</v>
      </c>
      <c r="G140" s="581" t="str">
        <f xml:space="preserve"> [1]Proj_Oil!E43</f>
        <v>Operating costs - oil</v>
      </c>
      <c r="H140" s="581">
        <f xml:space="preserve"> [1]Proj_Oil!F43</f>
        <v>7.5</v>
      </c>
      <c r="I140" s="585" t="s">
        <v>1067</v>
      </c>
    </row>
    <row r="141" spans="5:9" s="574" customFormat="1" ht="14.4" x14ac:dyDescent="0.3">
      <c r="F141" s="581"/>
      <c r="G141" s="581"/>
      <c r="H141" s="581"/>
      <c r="I141" s="583" t="s">
        <v>1068</v>
      </c>
    </row>
    <row r="142" spans="5:9" s="574" customFormat="1" ht="14.4" x14ac:dyDescent="0.3">
      <c r="F142" s="581"/>
      <c r="G142" s="581"/>
      <c r="H142" s="581"/>
      <c r="I142" s="583"/>
    </row>
    <row r="143" spans="5:9" s="574" customFormat="1" ht="14.4" x14ac:dyDescent="0.3">
      <c r="E143" s="574">
        <f xml:space="preserve"> MAX(E$59:E142) + 1</f>
        <v>32</v>
      </c>
      <c r="F143" s="581" t="str">
        <f xml:space="preserve"> [1]Proj_Oil!$A$1</f>
        <v>Proj_Oil</v>
      </c>
      <c r="G143" s="581" t="str">
        <f xml:space="preserve"> [1]Stage1!E102</f>
        <v>Production sens.</v>
      </c>
      <c r="H143" s="581"/>
      <c r="I143" s="585" t="s">
        <v>1069</v>
      </c>
    </row>
    <row r="144" spans="5:9" s="574" customFormat="1" ht="14.4" x14ac:dyDescent="0.3">
      <c r="F144" s="581"/>
      <c r="G144" s="581"/>
      <c r="H144" s="581"/>
      <c r="I144" s="583" t="s">
        <v>1070</v>
      </c>
    </row>
    <row r="145" spans="5:9" s="574" customFormat="1" ht="14.4" x14ac:dyDescent="0.3">
      <c r="F145" s="581"/>
      <c r="G145" s="581"/>
      <c r="H145" s="581"/>
      <c r="I145" s="583" t="s">
        <v>1071</v>
      </c>
    </row>
    <row r="146" spans="5:9" s="574" customFormat="1" ht="14.4" x14ac:dyDescent="0.3">
      <c r="F146" s="581"/>
      <c r="G146" s="581"/>
      <c r="H146" s="581"/>
      <c r="I146" s="583"/>
    </row>
    <row r="147" spans="5:9" s="574" customFormat="1" ht="14.4" x14ac:dyDescent="0.3">
      <c r="E147" s="574">
        <f xml:space="preserve"> MAX(E$59:E146) + 1</f>
        <v>33</v>
      </c>
      <c r="F147" s="581" t="str">
        <f xml:space="preserve"> [1]Proj_Oil!$A$1</f>
        <v>Proj_Oil</v>
      </c>
      <c r="G147" s="581" t="str">
        <f xml:space="preserve"> [1]Stage1!B109</f>
        <v>Decommissioning costs</v>
      </c>
      <c r="H147" s="581"/>
      <c r="I147" s="585" t="s">
        <v>1072</v>
      </c>
    </row>
    <row r="148" spans="5:9" s="574" customFormat="1" ht="14.4" x14ac:dyDescent="0.3">
      <c r="F148" s="581"/>
      <c r="G148" s="581"/>
      <c r="H148" s="581"/>
      <c r="I148" s="583"/>
    </row>
    <row r="149" spans="5:9" s="574" customFormat="1" ht="14.4" x14ac:dyDescent="0.3">
      <c r="E149" s="574">
        <f xml:space="preserve"> MAX(E$59:E148) + 1</f>
        <v>34</v>
      </c>
      <c r="F149" s="581" t="str">
        <f xml:space="preserve"> '[1]Time&amp;Esc'!$A$1</f>
        <v>Time&amp;Esc</v>
      </c>
      <c r="G149" s="581" t="str">
        <f xml:space="preserve"> '[1]Time&amp;Esc'!H22</f>
        <v>assumes begginning of period cash flows</v>
      </c>
      <c r="H149" s="581"/>
      <c r="I149" s="583" t="s">
        <v>1073</v>
      </c>
    </row>
    <row r="150" spans="5:9" s="574" customFormat="1" ht="14.4" x14ac:dyDescent="0.3">
      <c r="F150" s="581"/>
      <c r="G150" s="581"/>
      <c r="H150" s="581"/>
      <c r="I150" s="583"/>
    </row>
    <row r="151" spans="5:9" s="574" customFormat="1" ht="14.4" x14ac:dyDescent="0.3">
      <c r="E151" s="574">
        <f xml:space="preserve"> MAX(E$59:E150) + 1</f>
        <v>35</v>
      </c>
      <c r="F151" s="581" t="str">
        <f xml:space="preserve"> [1]Proj_Oil!$A$1</f>
        <v>Proj_Oil</v>
      </c>
      <c r="G151" s="581" t="str">
        <f xml:space="preserve"> [1]Stage1!E179</f>
        <v>Sustaining capital costs - before ELT</v>
      </c>
      <c r="H151" s="581"/>
      <c r="I151" s="583" t="s">
        <v>1074</v>
      </c>
    </row>
    <row r="152" spans="5:9" s="574" customFormat="1" ht="14.4" x14ac:dyDescent="0.3">
      <c r="F152" s="581"/>
      <c r="G152" s="581"/>
      <c r="H152" s="581"/>
      <c r="I152" s="583"/>
    </row>
    <row r="153" spans="5:9" s="574" customFormat="1" ht="28.8" x14ac:dyDescent="0.3">
      <c r="E153" s="574">
        <f xml:space="preserve"> MAX(E$59:E152) + 1</f>
        <v>36</v>
      </c>
      <c r="F153" s="581" t="str">
        <f xml:space="preserve"> [1]Proj_Oil!$A$1</f>
        <v>Proj_Oil</v>
      </c>
      <c r="G153" s="581" t="str">
        <f xml:space="preserve"> [1]Stage1!E90</f>
        <v>Sustaining capital flag before ELT</v>
      </c>
      <c r="H153" s="581"/>
      <c r="I153" s="583" t="s">
        <v>1075</v>
      </c>
    </row>
    <row r="154" spans="5:9" s="574" customFormat="1" ht="14.4" x14ac:dyDescent="0.3">
      <c r="F154" s="581"/>
      <c r="G154" s="581"/>
      <c r="H154" s="581"/>
      <c r="I154" s="583"/>
    </row>
    <row r="155" spans="5:9" s="574" customFormat="1" ht="14.4" x14ac:dyDescent="0.3">
      <c r="E155" s="574">
        <f xml:space="preserve"> MAX(E$59:E154) + 1</f>
        <v>37</v>
      </c>
      <c r="F155" s="581" t="str">
        <f xml:space="preserve"> [1]Stage1!$A$1</f>
        <v>Stage1</v>
      </c>
      <c r="G155" s="581" t="str">
        <f xml:space="preserve"> [1]Stage1!E110</f>
        <v>Number of model years</v>
      </c>
      <c r="H155" s="581">
        <f xml:space="preserve"> [1]Stage1!F110</f>
        <v>50</v>
      </c>
      <c r="I155" s="583" t="s">
        <v>1076</v>
      </c>
    </row>
    <row r="156" spans="5:9" s="574" customFormat="1" ht="14.4" x14ac:dyDescent="0.3">
      <c r="F156" s="581"/>
      <c r="G156" s="581"/>
      <c r="H156" s="581"/>
      <c r="I156" s="583"/>
    </row>
    <row r="157" spans="5:9" s="574" customFormat="1" ht="14.4" x14ac:dyDescent="0.3">
      <c r="E157" s="574">
        <f xml:space="preserve"> MAX(E$59:E156) + 1</f>
        <v>38</v>
      </c>
      <c r="F157" s="581" t="str">
        <f xml:space="preserve"> [1]Stage1!$A$1</f>
        <v>Stage1</v>
      </c>
      <c r="G157" s="581" t="str">
        <f xml:space="preserve"> [1]Stage1!E191</f>
        <v>Years of negative cash flow necessary to trigger ELT</v>
      </c>
      <c r="H157" s="581"/>
      <c r="I157" s="583" t="s">
        <v>1077</v>
      </c>
    </row>
    <row r="158" spans="5:9" s="574" customFormat="1" ht="14.4" x14ac:dyDescent="0.3">
      <c r="F158" s="581"/>
      <c r="G158" s="581"/>
      <c r="H158" s="581"/>
      <c r="I158" s="583"/>
    </row>
    <row r="159" spans="5:9" s="574" customFormat="1" ht="14.4" x14ac:dyDescent="0.3">
      <c r="E159" s="574">
        <f xml:space="preserve"> MAX(E$59:E158) + 1</f>
        <v>39</v>
      </c>
      <c r="F159" s="581" t="str">
        <f xml:space="preserve"> [1]Stage1!$A$1</f>
        <v>Stage1</v>
      </c>
      <c r="G159" s="581" t="str">
        <f xml:space="preserve"> [1]Stage1!B200</f>
        <v>Adjustment of sustaining capital and decommissioning period timing</v>
      </c>
      <c r="H159" s="581"/>
      <c r="I159" s="585" t="s">
        <v>1078</v>
      </c>
    </row>
    <row r="160" spans="5:9" s="574" customFormat="1" ht="14.4" x14ac:dyDescent="0.3">
      <c r="F160" s="581"/>
      <c r="G160" s="581"/>
      <c r="H160" s="581"/>
      <c r="I160" s="585" t="s">
        <v>1079</v>
      </c>
    </row>
    <row r="161" spans="5:9" s="574" customFormat="1" ht="14.4" x14ac:dyDescent="0.3">
      <c r="F161" s="581"/>
      <c r="G161" s="581"/>
      <c r="H161" s="581"/>
      <c r="I161" s="585" t="s">
        <v>1080</v>
      </c>
    </row>
    <row r="162" spans="5:9" s="574" customFormat="1" ht="14.4" x14ac:dyDescent="0.3">
      <c r="F162" s="581"/>
      <c r="G162" s="581"/>
      <c r="H162" s="581"/>
      <c r="I162" s="585" t="s">
        <v>1081</v>
      </c>
    </row>
    <row r="163" spans="5:9" s="574" customFormat="1" ht="14.4" x14ac:dyDescent="0.3">
      <c r="F163" s="581"/>
      <c r="G163" s="581"/>
      <c r="H163" s="581"/>
      <c r="I163" s="583"/>
    </row>
    <row r="164" spans="5:9" s="574" customFormat="1" ht="14.4" x14ac:dyDescent="0.3">
      <c r="E164" s="574">
        <f xml:space="preserve"> MAX(E$59:E163) + 1</f>
        <v>40</v>
      </c>
      <c r="F164" s="581" t="str">
        <f xml:space="preserve"> [1]Track!A1</f>
        <v>Track</v>
      </c>
      <c r="G164" s="581" t="s">
        <v>1082</v>
      </c>
      <c r="H164" s="581"/>
      <c r="I164" s="583" t="s">
        <v>1083</v>
      </c>
    </row>
    <row r="165" spans="5:9" s="574" customFormat="1" ht="14.4" x14ac:dyDescent="0.3">
      <c r="F165" s="581"/>
      <c r="G165" s="581"/>
      <c r="H165" s="581"/>
      <c r="I165" s="583" t="s">
        <v>1084</v>
      </c>
    </row>
    <row r="166" spans="5:9" s="574" customFormat="1" ht="14.4" x14ac:dyDescent="0.3">
      <c r="F166" s="581"/>
      <c r="G166" s="581"/>
      <c r="H166" s="581"/>
      <c r="I166" s="583"/>
    </row>
    <row r="167" spans="5:9" s="574" customFormat="1" ht="14.4" x14ac:dyDescent="0.3">
      <c r="E167" s="574">
        <f xml:space="preserve"> MAX(E$59:E166) + 1</f>
        <v>41</v>
      </c>
      <c r="F167" s="581" t="str">
        <f xml:space="preserve"> [1]Stage1!$A$1</f>
        <v>Stage1</v>
      </c>
      <c r="G167" s="581" t="str">
        <f xml:space="preserve"> [1]Stage1!E248</f>
        <v>Gas production - before ELT</v>
      </c>
      <c r="H167" s="581"/>
      <c r="I167" s="583" t="s">
        <v>1085</v>
      </c>
    </row>
    <row r="168" spans="5:9" s="574" customFormat="1" ht="14.4" x14ac:dyDescent="0.3">
      <c r="F168" s="581"/>
      <c r="G168" s="581"/>
      <c r="H168" s="581"/>
      <c r="I168" s="583"/>
    </row>
    <row r="169" spans="5:9" s="574" customFormat="1" ht="14.4" x14ac:dyDescent="0.3">
      <c r="E169" s="574">
        <f xml:space="preserve"> MAX(E$59:E168) + 1</f>
        <v>42</v>
      </c>
      <c r="F169" s="581" t="str">
        <f xml:space="preserve"> [1]Stage2!$A$1</f>
        <v>Stage2</v>
      </c>
      <c r="G169" s="581" t="str">
        <f xml:space="preserve"> [1]Stage2!E23</f>
        <v>Cost recovery limit</v>
      </c>
      <c r="H169" s="581"/>
      <c r="I169" s="585" t="s">
        <v>1086</v>
      </c>
    </row>
    <row r="170" spans="5:9" s="574" customFormat="1" ht="14.4" x14ac:dyDescent="0.3">
      <c r="F170" s="581"/>
      <c r="G170" s="581"/>
      <c r="H170" s="581"/>
      <c r="I170" s="583"/>
    </row>
    <row r="171" spans="5:9" s="574" customFormat="1" ht="14.4" x14ac:dyDescent="0.3">
      <c r="E171" s="574">
        <f xml:space="preserve"> MAX(E$59:E170) + 1</f>
        <v>43</v>
      </c>
      <c r="F171" s="581" t="str">
        <f xml:space="preserve"> [1]Stage2!$A$1</f>
        <v>Stage2</v>
      </c>
      <c r="G171" s="581" t="str">
        <f xml:space="preserve"> [1]Stage2!E85</f>
        <v>Production period</v>
      </c>
      <c r="H171" s="581"/>
      <c r="I171" s="583" t="s">
        <v>1087</v>
      </c>
    </row>
    <row r="172" spans="5:9" s="574" customFormat="1" ht="14.4" x14ac:dyDescent="0.3">
      <c r="F172" s="581"/>
      <c r="G172" s="581"/>
      <c r="H172" s="581"/>
      <c r="I172" s="583"/>
    </row>
    <row r="173" spans="5:9" s="574" customFormat="1" ht="14.4" x14ac:dyDescent="0.3">
      <c r="E173" s="574">
        <f xml:space="preserve"> MAX(E$59:E172) + 1</f>
        <v>44</v>
      </c>
      <c r="F173" s="581" t="str">
        <f xml:space="preserve"> [1]Stage2!$A$1</f>
        <v>Stage2</v>
      </c>
      <c r="G173" s="581" t="str">
        <f xml:space="preserve"> [1]Stage2!E124</f>
        <v>[Decommissioning Fund contribution]</v>
      </c>
      <c r="H173" s="581"/>
      <c r="I173" s="583" t="s">
        <v>1088</v>
      </c>
    </row>
    <row r="174" spans="5:9" s="574" customFormat="1" ht="14.4" x14ac:dyDescent="0.3">
      <c r="F174" s="581"/>
      <c r="G174" s="581"/>
      <c r="H174" s="581"/>
      <c r="I174" s="583" t="s">
        <v>1089</v>
      </c>
    </row>
    <row r="175" spans="5:9" s="574" customFormat="1" ht="14.4" x14ac:dyDescent="0.3">
      <c r="F175" s="581"/>
      <c r="G175" s="581"/>
      <c r="H175" s="581"/>
      <c r="I175" s="583" t="s">
        <v>1090</v>
      </c>
    </row>
    <row r="176" spans="5:9" s="574" customFormat="1" ht="14.4" x14ac:dyDescent="0.3">
      <c r="F176" s="581"/>
      <c r="G176" s="581"/>
      <c r="H176" s="581"/>
      <c r="I176" s="583"/>
    </row>
    <row r="177" spans="5:9" s="574" customFormat="1" ht="28.8" x14ac:dyDescent="0.3">
      <c r="E177" s="574">
        <f xml:space="preserve"> MAX(E$59:E176) + 1</f>
        <v>45</v>
      </c>
      <c r="F177" s="581" t="str">
        <f xml:space="preserve"> [1]Stage2!$A$1</f>
        <v>Stage2</v>
      </c>
      <c r="G177" s="581" t="str">
        <f xml:space="preserve"> [1]Stage2!B162</f>
        <v>Surface fees</v>
      </c>
      <c r="H177" s="581"/>
      <c r="I177" s="585" t="s">
        <v>1091</v>
      </c>
    </row>
    <row r="178" spans="5:9" s="574" customFormat="1" ht="14.4" x14ac:dyDescent="0.3">
      <c r="F178" s="581"/>
      <c r="G178" s="581"/>
      <c r="H178" s="581"/>
      <c r="I178" s="583" t="s">
        <v>1092</v>
      </c>
    </row>
    <row r="179" spans="5:9" s="574" customFormat="1" ht="14.4" x14ac:dyDescent="0.3">
      <c r="F179" s="581"/>
      <c r="G179" s="581"/>
      <c r="H179" s="581"/>
      <c r="I179" s="583" t="s">
        <v>1093</v>
      </c>
    </row>
    <row r="180" spans="5:9" s="574" customFormat="1" ht="14.4" x14ac:dyDescent="0.3">
      <c r="F180" s="581"/>
      <c r="G180" s="581"/>
      <c r="H180" s="581"/>
      <c r="I180" s="583"/>
    </row>
    <row r="181" spans="5:9" s="574" customFormat="1" ht="14.4" x14ac:dyDescent="0.3">
      <c r="E181" s="574">
        <f xml:space="preserve"> MAX(E$59:E180) + 1</f>
        <v>46</v>
      </c>
      <c r="F181" s="581" t="str">
        <f xml:space="preserve"> [1]Stage2!$A$1</f>
        <v>Stage2</v>
      </c>
      <c r="G181" s="581" t="str">
        <f xml:space="preserve"> [1]Stage2!B183</f>
        <v>Training Fund</v>
      </c>
      <c r="H181" s="581" t="str">
        <f xml:space="preserve"> [1]Stage1!E331</f>
        <v>Project period</v>
      </c>
      <c r="I181" s="583" t="s">
        <v>1094</v>
      </c>
    </row>
    <row r="182" spans="5:9" s="574" customFormat="1" ht="14.4" x14ac:dyDescent="0.3">
      <c r="F182" s="581"/>
      <c r="G182" s="581"/>
      <c r="H182" s="581"/>
      <c r="I182" s="583"/>
    </row>
    <row r="183" spans="5:9" s="574" customFormat="1" ht="14.4" x14ac:dyDescent="0.3">
      <c r="E183" s="574">
        <f xml:space="preserve"> MAX(E$59:E182) + 1</f>
        <v>47</v>
      </c>
      <c r="F183" s="581" t="str">
        <f xml:space="preserve"> [1]Stage2!$A$1</f>
        <v>Stage2</v>
      </c>
      <c r="G183" s="581" t="str">
        <f xml:space="preserve"> [1]Stage2!H251</f>
        <v>split this up into decom to profit petro and not</v>
      </c>
      <c r="H183" s="581"/>
      <c r="I183" s="583" t="s">
        <v>1095</v>
      </c>
    </row>
    <row r="184" spans="5:9" s="574" customFormat="1" ht="14.4" x14ac:dyDescent="0.3">
      <c r="F184" s="581"/>
      <c r="G184" s="581"/>
      <c r="H184" s="581"/>
      <c r="I184" s="583"/>
    </row>
    <row r="185" spans="5:9" s="574" customFormat="1" ht="14.4" x14ac:dyDescent="0.3">
      <c r="E185" s="574">
        <f xml:space="preserve"> MAX(E$59:E184) + 1</f>
        <v>48</v>
      </c>
      <c r="F185" s="581" t="str">
        <f xml:space="preserve"> [1]Stage2!$A$1</f>
        <v>Stage2</v>
      </c>
      <c r="G185" s="581" t="str">
        <f xml:space="preserve"> [1]Stage2!E306</f>
        <v>SOC's development costs carried</v>
      </c>
      <c r="H185" s="581"/>
      <c r="I185" s="583" t="s">
        <v>1096</v>
      </c>
    </row>
    <row r="186" spans="5:9" s="574" customFormat="1" ht="14.4" x14ac:dyDescent="0.3">
      <c r="F186" s="581"/>
      <c r="G186" s="581"/>
      <c r="H186" s="581"/>
      <c r="I186" s="583" t="s">
        <v>1097</v>
      </c>
    </row>
    <row r="187" spans="5:9" s="574" customFormat="1" ht="14.4" x14ac:dyDescent="0.3">
      <c r="F187" s="581"/>
      <c r="G187" s="581"/>
      <c r="H187" s="581"/>
      <c r="I187" s="583"/>
    </row>
    <row r="188" spans="5:9" s="574" customFormat="1" ht="14.4" x14ac:dyDescent="0.3">
      <c r="E188" s="574">
        <f xml:space="preserve"> MAX(E$59:E187) + 1</f>
        <v>49</v>
      </c>
      <c r="F188" s="581" t="str">
        <f xml:space="preserve"> [1]Stage2!$A$1</f>
        <v>Stage2</v>
      </c>
      <c r="G188" s="581" t="str">
        <f xml:space="preserve"> [1]Stage2!E307</f>
        <v>Development costs eligible for carry - SOC</v>
      </c>
      <c r="H188" s="581"/>
      <c r="I188" s="583" t="s">
        <v>1098</v>
      </c>
    </row>
    <row r="189" spans="5:9" s="574" customFormat="1" ht="14.4" x14ac:dyDescent="0.3">
      <c r="F189" s="581"/>
      <c r="G189" s="581"/>
      <c r="H189" s="581"/>
      <c r="I189" s="583"/>
    </row>
    <row r="190" spans="5:9" s="574" customFormat="1" ht="14.4" x14ac:dyDescent="0.3">
      <c r="E190" s="574">
        <f xml:space="preserve"> MAX(E$59:E189) + 1</f>
        <v>50</v>
      </c>
      <c r="F190" s="581" t="str">
        <f xml:space="preserve"> [1]Stage2!$A$1</f>
        <v>Stage2</v>
      </c>
      <c r="G190" s="581" t="s">
        <v>1099</v>
      </c>
      <c r="H190" s="581"/>
      <c r="I190" s="583" t="s">
        <v>1100</v>
      </c>
    </row>
    <row r="191" spans="5:9" s="574" customFormat="1" ht="14.4" x14ac:dyDescent="0.3">
      <c r="F191" s="581"/>
      <c r="G191" s="581"/>
      <c r="H191" s="581"/>
      <c r="I191" s="583" t="s">
        <v>1101</v>
      </c>
    </row>
    <row r="192" spans="5:9" s="574" customFormat="1" ht="14.4" x14ac:dyDescent="0.3">
      <c r="F192" s="581"/>
      <c r="G192" s="581"/>
      <c r="H192" s="581"/>
      <c r="I192" s="583"/>
    </row>
    <row r="193" spans="5:9" s="574" customFormat="1" ht="14.4" x14ac:dyDescent="0.3">
      <c r="E193" s="574">
        <f xml:space="preserve"> MAX(E$59:E192) + 1</f>
        <v>51</v>
      </c>
      <c r="F193" s="581" t="str">
        <f xml:space="preserve"> [1]Stage2!$A$1</f>
        <v>Stage2</v>
      </c>
      <c r="G193" s="581" t="str">
        <f xml:space="preserve"> [1]Stage2!E371</f>
        <v>Exploration costs w/ taxes - Contractor, eligible for debt</v>
      </c>
      <c r="H193" s="581"/>
      <c r="I193" s="583" t="s">
        <v>1102</v>
      </c>
    </row>
    <row r="194" spans="5:9" s="574" customFormat="1" ht="14.4" x14ac:dyDescent="0.3">
      <c r="H194" s="581"/>
      <c r="I194" s="583"/>
    </row>
    <row r="195" spans="5:9" s="574" customFormat="1" ht="14.4" x14ac:dyDescent="0.3">
      <c r="E195" s="574">
        <f xml:space="preserve"> MAX(E$59:E194) + 1</f>
        <v>52</v>
      </c>
      <c r="F195" s="581" t="str">
        <f xml:space="preserve"> [1]Stage2!$A$1</f>
        <v>Stage2</v>
      </c>
      <c r="G195" s="581" t="str">
        <f xml:space="preserve"> [1]Stage2!E385</f>
        <v>Equity contributions, exc. impact of carry repmt - Contractor</v>
      </c>
      <c r="H195" s="581"/>
      <c r="I195" s="583" t="s">
        <v>1103</v>
      </c>
    </row>
    <row r="196" spans="5:9" s="574" customFormat="1" ht="14.4" x14ac:dyDescent="0.3">
      <c r="H196" s="581"/>
      <c r="I196" s="583"/>
    </row>
    <row r="197" spans="5:9" s="574" customFormat="1" ht="14.4" x14ac:dyDescent="0.3">
      <c r="E197" s="574">
        <f xml:space="preserve"> MAX(E$59:E196) + 1</f>
        <v>53</v>
      </c>
      <c r="F197" s="581" t="str">
        <f xml:space="preserve"> [1]Stage2!$A$1</f>
        <v>Stage2</v>
      </c>
      <c r="G197" s="581" t="str">
        <f xml:space="preserve"> [1]Stage2!E$396</f>
        <v>Loan tenor</v>
      </c>
      <c r="H197" s="581"/>
      <c r="I197" s="583" t="s">
        <v>1104</v>
      </c>
    </row>
    <row r="198" spans="5:9" s="574" customFormat="1" ht="14.4" x14ac:dyDescent="0.3">
      <c r="F198" s="581"/>
      <c r="G198" s="581"/>
      <c r="H198" s="581"/>
      <c r="I198" s="583"/>
    </row>
    <row r="199" spans="5:9" s="574" customFormat="1" ht="14.4" x14ac:dyDescent="0.3">
      <c r="E199" s="574">
        <f xml:space="preserve"> MAX(E$59:E198) + 1</f>
        <v>54</v>
      </c>
      <c r="F199" s="581" t="str">
        <f xml:space="preserve"> [1]Stage2!$A$1</f>
        <v>Stage2</v>
      </c>
      <c r="G199" s="581" t="str">
        <f xml:space="preserve"> [1]Stage2!E403</f>
        <v>Loan tenor</v>
      </c>
      <c r="H199" s="581"/>
      <c r="I199" s="583" t="s">
        <v>1105</v>
      </c>
    </row>
    <row r="200" spans="5:9" s="574" customFormat="1" ht="14.4" x14ac:dyDescent="0.3">
      <c r="F200" s="581"/>
      <c r="G200" s="581"/>
      <c r="H200" s="581"/>
      <c r="I200" s="583"/>
    </row>
    <row r="201" spans="5:9" s="574" customFormat="1" ht="14.4" x14ac:dyDescent="0.3">
      <c r="E201" s="574">
        <f xml:space="preserve"> MAX(E$59:E200) + 1</f>
        <v>55</v>
      </c>
      <c r="F201" s="581" t="str">
        <f xml:space="preserve"> [1]Stage2!$A$1</f>
        <v>Stage2</v>
      </c>
      <c r="G201" s="581" t="str">
        <f xml:space="preserve"> [1]Stage2!E437</f>
        <v>Lender IRR</v>
      </c>
      <c r="H201" s="581"/>
      <c r="I201" s="583" t="s">
        <v>1106</v>
      </c>
    </row>
    <row r="202" spans="5:9" s="574" customFormat="1" ht="14.4" x14ac:dyDescent="0.3">
      <c r="F202" s="581"/>
      <c r="G202" s="581"/>
      <c r="H202" s="581"/>
      <c r="I202" s="583"/>
    </row>
    <row r="203" spans="5:9" s="574" customFormat="1" ht="14.4" x14ac:dyDescent="0.3">
      <c r="E203" s="574">
        <f xml:space="preserve"> MAX(E$59:E202) + 1</f>
        <v>56</v>
      </c>
      <c r="F203" s="581" t="str">
        <f xml:space="preserve"> [1]Stage2!$A$1</f>
        <v>Stage2</v>
      </c>
      <c r="G203" s="581" t="str">
        <f xml:space="preserve"> [1]Stage2!E448</f>
        <v>Amount of debt not repaid</v>
      </c>
      <c r="H203" s="581">
        <f xml:space="preserve"> [1]Stage2!F448</f>
        <v>0</v>
      </c>
      <c r="I203" s="583" t="s">
        <v>1107</v>
      </c>
    </row>
    <row r="204" spans="5:9" s="574" customFormat="1" ht="14.4" x14ac:dyDescent="0.3">
      <c r="I204" s="583"/>
    </row>
    <row r="205" spans="5:9" s="574" customFormat="1" ht="14.4" x14ac:dyDescent="0.3">
      <c r="E205" s="574">
        <f xml:space="preserve"> MAX(E$59:E204) + 1</f>
        <v>57</v>
      </c>
      <c r="F205" s="581" t="str">
        <f xml:space="preserve"> [1]Stage2!$A$1</f>
        <v>Stage2</v>
      </c>
      <c r="G205" s="581" t="str">
        <f xml:space="preserve"> [1]Stage2!E488</f>
        <v>Total Development Costs and Uplift - Contractor, additions to depreciation</v>
      </c>
      <c r="I205" s="583" t="s">
        <v>1108</v>
      </c>
    </row>
    <row r="206" spans="5:9" s="574" customFormat="1" ht="14.4" x14ac:dyDescent="0.3">
      <c r="I206" s="583"/>
    </row>
    <row r="207" spans="5:9" s="574" customFormat="1" ht="14.4" x14ac:dyDescent="0.3">
      <c r="E207" s="574">
        <f xml:space="preserve"> MAX(E$59:E206) + 1</f>
        <v>58</v>
      </c>
      <c r="F207" s="581" t="str">
        <f xml:space="preserve"> [1]Stage2!$A$1</f>
        <v>Stage2</v>
      </c>
      <c r="G207" s="581" t="str">
        <f xml:space="preserve"> [1]Stage2!E494</f>
        <v>Depreciable base</v>
      </c>
      <c r="I207" s="583" t="s">
        <v>1109</v>
      </c>
    </row>
    <row r="208" spans="5:9" s="574" customFormat="1" ht="14.4" x14ac:dyDescent="0.3">
      <c r="F208" s="581"/>
      <c r="G208" s="581"/>
      <c r="I208" s="583" t="s">
        <v>1110</v>
      </c>
    </row>
    <row r="209" spans="5:9" s="574" customFormat="1" ht="14.4" x14ac:dyDescent="0.3">
      <c r="I209" s="583"/>
    </row>
    <row r="210" spans="5:9" s="574" customFormat="1" ht="14.4" x14ac:dyDescent="0.3">
      <c r="E210" s="574">
        <f xml:space="preserve"> MAX(E$59:E209) + 1</f>
        <v>59</v>
      </c>
      <c r="F210" s="581" t="str">
        <f xml:space="preserve"> [1]Stage2!$A$1</f>
        <v>Stage2</v>
      </c>
      <c r="G210" s="581" t="str">
        <f xml:space="preserve"> [1]Stage2!E510</f>
        <v>Write-off in last depreciable period</v>
      </c>
      <c r="I210" s="583" t="s">
        <v>1111</v>
      </c>
    </row>
    <row r="211" spans="5:9" s="574" customFormat="1" ht="14.4" x14ac:dyDescent="0.3">
      <c r="F211" s="581"/>
      <c r="G211" s="581"/>
      <c r="I211" s="585" t="s">
        <v>1112</v>
      </c>
    </row>
    <row r="212" spans="5:9" s="574" customFormat="1" ht="14.4" x14ac:dyDescent="0.3">
      <c r="F212" s="581"/>
      <c r="G212" s="581" t="str">
        <f xml:space="preserve"> [1]Stage2!E519</f>
        <v>Check - depreciation for production sharing</v>
      </c>
      <c r="H212" s="591">
        <f xml:space="preserve"> [1]Stage2!F519</f>
        <v>0</v>
      </c>
      <c r="I212" s="583" t="s">
        <v>1113</v>
      </c>
    </row>
    <row r="213" spans="5:9" s="574" customFormat="1" ht="14.4" x14ac:dyDescent="0.3">
      <c r="F213" s="581"/>
      <c r="G213" s="581"/>
      <c r="I213" s="583"/>
    </row>
    <row r="214" spans="5:9" s="574" customFormat="1" ht="14.4" x14ac:dyDescent="0.3">
      <c r="E214" s="574">
        <f xml:space="preserve"> MAX(E$59:E213) + 1</f>
        <v>60</v>
      </c>
      <c r="F214" s="581" t="str">
        <f xml:space="preserve"> [1]Stage2!$A$1</f>
        <v>Stage2</v>
      </c>
      <c r="G214" s="581" t="str">
        <f xml:space="preserve"> [1]Stage2!E534</f>
        <v>Costs to profit petroleum - Contractor NEG</v>
      </c>
      <c r="I214" s="585" t="s">
        <v>1114</v>
      </c>
    </row>
    <row r="215" spans="5:9" s="574" customFormat="1" ht="14.4" x14ac:dyDescent="0.3">
      <c r="F215" s="581"/>
      <c r="G215" s="581"/>
      <c r="I215" s="583"/>
    </row>
    <row r="216" spans="5:9" s="574" customFormat="1" ht="14.4" x14ac:dyDescent="0.3">
      <c r="E216" s="574">
        <f xml:space="preserve"> MAX(E$59:E215) + 1</f>
        <v>61</v>
      </c>
      <c r="F216" s="581" t="str">
        <f xml:space="preserve"> [1]Stage2!$A$1</f>
        <v>Stage2</v>
      </c>
      <c r="G216" s="581" t="str">
        <f xml:space="preserve"> [1]Stage2!E556</f>
        <v>Government share of profit petroleum</v>
      </c>
      <c r="I216" s="583" t="s">
        <v>1115</v>
      </c>
    </row>
    <row r="217" spans="5:9" s="574" customFormat="1" ht="14.4" x14ac:dyDescent="0.3">
      <c r="F217" s="581"/>
      <c r="G217" s="581"/>
      <c r="I217" s="583" t="s">
        <v>1116</v>
      </c>
    </row>
    <row r="218" spans="5:9" s="574" customFormat="1" ht="14.4" x14ac:dyDescent="0.3">
      <c r="F218" s="581"/>
      <c r="G218" s="581"/>
      <c r="I218" s="583"/>
    </row>
    <row r="219" spans="5:9" s="574" customFormat="1" ht="14.4" x14ac:dyDescent="0.3">
      <c r="E219" s="574">
        <f xml:space="preserve"> MAX(E$59:E218) + 1</f>
        <v>62</v>
      </c>
      <c r="F219" s="581" t="str">
        <f xml:space="preserve"> [1]Stage2!$A$1</f>
        <v>Stage2</v>
      </c>
      <c r="G219" s="581" t="str">
        <f xml:space="preserve"> [1]Stage2!A577</f>
        <v>RFACTOR - CONTRACTOR</v>
      </c>
      <c r="I219" s="583" t="s">
        <v>1117</v>
      </c>
    </row>
    <row r="220" spans="5:9" s="574" customFormat="1" ht="53.25" customHeight="1" x14ac:dyDescent="0.3">
      <c r="F220" s="581"/>
      <c r="G220" s="581"/>
      <c r="I220" s="592" t="s">
        <v>1118</v>
      </c>
    </row>
    <row r="221" spans="5:9" s="574" customFormat="1" ht="14.4" x14ac:dyDescent="0.3">
      <c r="F221" s="581"/>
      <c r="G221" s="581"/>
      <c r="I221" s="583" t="s">
        <v>1119</v>
      </c>
    </row>
    <row r="222" spans="5:9" s="574" customFormat="1" ht="14.4" x14ac:dyDescent="0.3">
      <c r="F222" s="581"/>
      <c r="G222" s="581"/>
      <c r="I222" s="583"/>
    </row>
    <row r="223" spans="5:9" s="574" customFormat="1" ht="14.4" x14ac:dyDescent="0.3">
      <c r="E223" s="574">
        <f xml:space="preserve"> MAX(E$59:E222) + 1</f>
        <v>63</v>
      </c>
      <c r="F223" s="581" t="str">
        <f xml:space="preserve"> [1]Stage2!$A$1</f>
        <v>Stage2</v>
      </c>
      <c r="G223" s="581" t="str">
        <f xml:space="preserve"> [1]Stage2!E565</f>
        <v>Average government share of profit petroleum</v>
      </c>
      <c r="H223" s="593">
        <f xml:space="preserve"> [1]Stage2!F565</f>
        <v>0.71052860600456258</v>
      </c>
      <c r="I223" s="583" t="s">
        <v>1120</v>
      </c>
    </row>
    <row r="224" spans="5:9" s="574" customFormat="1" ht="14.4" x14ac:dyDescent="0.3">
      <c r="F224" s="581"/>
      <c r="G224" s="581"/>
      <c r="I224" s="583"/>
    </row>
    <row r="225" spans="4:9" s="574" customFormat="1" ht="14.4" x14ac:dyDescent="0.3">
      <c r="E225" s="574">
        <f xml:space="preserve"> MAX(E$59:E224) + 1</f>
        <v>64</v>
      </c>
      <c r="F225" s="581" t="str">
        <f xml:space="preserve"> [1]Stage2!$A$1</f>
        <v>Stage2</v>
      </c>
      <c r="G225" s="581" t="str">
        <f xml:space="preserve"> [1]Stage2!E595</f>
        <v>Rfactor - prior period</v>
      </c>
      <c r="I225" s="583" t="s">
        <v>1121</v>
      </c>
    </row>
    <row r="226" spans="4:9" s="574" customFormat="1" ht="14.4" x14ac:dyDescent="0.3">
      <c r="F226" s="581"/>
      <c r="G226" s="581"/>
      <c r="I226" s="583"/>
    </row>
    <row r="227" spans="4:9" s="574" customFormat="1" ht="14.4" x14ac:dyDescent="0.3">
      <c r="E227" s="574">
        <f xml:space="preserve"> MAX(E$59:E226) + 1</f>
        <v>65</v>
      </c>
      <c r="F227" s="581" t="str">
        <f xml:space="preserve"> [1]Stage2!$A$1</f>
        <v>Stage2</v>
      </c>
      <c r="G227" s="581" t="str">
        <f xml:space="preserve"> [1]Stage2!E601</f>
        <v>Corporate Income Tax on contractor profit petroleum</v>
      </c>
      <c r="I227" s="583" t="s">
        <v>1122</v>
      </c>
    </row>
    <row r="228" spans="4:9" s="574" customFormat="1" ht="14.4" x14ac:dyDescent="0.3">
      <c r="F228" s="581"/>
      <c r="G228" s="581"/>
      <c r="I228" s="583" t="s">
        <v>1123</v>
      </c>
    </row>
    <row r="229" spans="4:9" s="574" customFormat="1" ht="14.4" x14ac:dyDescent="0.3">
      <c r="F229" s="581"/>
      <c r="G229" s="581"/>
      <c r="I229" s="583"/>
    </row>
    <row r="230" spans="4:9" s="574" customFormat="1" ht="14.4" x14ac:dyDescent="0.3">
      <c r="E230" s="574">
        <f xml:space="preserve"> MAX(E$59:E229) + 1</f>
        <v>66</v>
      </c>
      <c r="F230" s="581" t="str">
        <f xml:space="preserve"> [1]Stage2!$A$1</f>
        <v>Stage2</v>
      </c>
      <c r="G230" s="581" t="str">
        <f xml:space="preserve"> [1]Stage2!E622</f>
        <v>Cash flow, post-finance post-prod. sharing - Contractor</v>
      </c>
      <c r="I230" s="583" t="s">
        <v>1124</v>
      </c>
    </row>
    <row r="231" spans="4:9" s="574" customFormat="1" ht="14.4" x14ac:dyDescent="0.3">
      <c r="F231" s="581"/>
      <c r="G231" s="581"/>
      <c r="I231" s="583"/>
    </row>
    <row r="232" spans="4:9" s="574" customFormat="1" ht="14.4" x14ac:dyDescent="0.3">
      <c r="D232" s="574">
        <f xml:space="preserve"> MAX(D$59:D230) + 1</f>
        <v>1</v>
      </c>
      <c r="E232" s="574">
        <f xml:space="preserve"> MAX(E$59:E231) + 1</f>
        <v>67</v>
      </c>
      <c r="F232" s="581" t="str">
        <f xml:space="preserve"> [1]Stage2!$A$1</f>
        <v>Stage2</v>
      </c>
      <c r="G232" s="581" t="str">
        <f xml:space="preserve"> [1]Stage2!E635</f>
        <v>Dividends declared - Contractor</v>
      </c>
      <c r="I232" s="583" t="s">
        <v>1125</v>
      </c>
    </row>
    <row r="233" spans="4:9" s="574" customFormat="1" ht="14.4" x14ac:dyDescent="0.3">
      <c r="F233" s="581"/>
      <c r="G233" s="581"/>
      <c r="I233" s="583"/>
    </row>
    <row r="234" spans="4:9" s="574" customFormat="1" ht="14.4" x14ac:dyDescent="0.3">
      <c r="E234" s="574">
        <f xml:space="preserve"> MAX(E$59:E233) + 1</f>
        <v>68</v>
      </c>
      <c r="F234" s="581" t="str">
        <f xml:space="preserve"> [1]Stage2!$A$1</f>
        <v>Stage2</v>
      </c>
      <c r="G234" s="581"/>
      <c r="I234" s="583" t="s">
        <v>1126</v>
      </c>
    </row>
    <row r="235" spans="4:9" s="574" customFormat="1" ht="14.4" x14ac:dyDescent="0.3">
      <c r="F235" s="581"/>
      <c r="G235" s="581"/>
      <c r="I235" s="583" t="s">
        <v>1127</v>
      </c>
    </row>
    <row r="236" spans="4:9" s="574" customFormat="1" ht="14.4" x14ac:dyDescent="0.3">
      <c r="F236" s="581"/>
      <c r="G236" s="581"/>
      <c r="I236" s="583" t="s">
        <v>1128</v>
      </c>
    </row>
    <row r="237" spans="4:9" ht="14.4" x14ac:dyDescent="0.3">
      <c r="D237" s="574"/>
      <c r="E237" s="574"/>
      <c r="F237" s="581"/>
      <c r="G237" s="581"/>
      <c r="H237" s="574"/>
      <c r="I237" s="583"/>
    </row>
    <row r="238" spans="4:9" ht="14.4" x14ac:dyDescent="0.3">
      <c r="D238" s="574"/>
      <c r="E238" s="574">
        <f xml:space="preserve"> MAX(E$59:E237) + 1</f>
        <v>69</v>
      </c>
      <c r="F238" s="581" t="str">
        <f xml:space="preserve"> [1]Stage2!$A$1</f>
        <v>Stage2</v>
      </c>
      <c r="G238" s="581" t="str">
        <f xml:space="preserve"> [1]Stage2!E675</f>
        <v>Cash flow: Contractor + Lender (Parent company perspective)</v>
      </c>
      <c r="H238" s="574"/>
      <c r="I238" s="583" t="s">
        <v>1129</v>
      </c>
    </row>
    <row r="239" spans="4:9" ht="14.4" x14ac:dyDescent="0.3">
      <c r="D239" s="574"/>
      <c r="E239" s="574"/>
      <c r="F239" s="581"/>
      <c r="G239" s="581"/>
      <c r="H239" s="574"/>
      <c r="I239" s="583" t="s">
        <v>1130</v>
      </c>
    </row>
    <row r="240" spans="4:9" ht="14.4" x14ac:dyDescent="0.3">
      <c r="D240" s="574"/>
      <c r="E240" s="574"/>
      <c r="F240" s="581"/>
      <c r="G240" s="581"/>
      <c r="H240" s="574"/>
      <c r="I240" s="583"/>
    </row>
    <row r="241" spans="4:9" ht="14.4" x14ac:dyDescent="0.3">
      <c r="D241" s="574"/>
      <c r="E241" s="574">
        <f xml:space="preserve"> MAX(E$59:E240) + 1</f>
        <v>70</v>
      </c>
      <c r="F241" s="581" t="str">
        <f xml:space="preserve"> [1]Analysis!A1</f>
        <v>Analysis</v>
      </c>
      <c r="G241" s="581" t="str">
        <f xml:space="preserve"> [1]Analysis!E238</f>
        <v>Inflation index - dev. forward</v>
      </c>
      <c r="H241" s="574"/>
      <c r="I241" s="583" t="s">
        <v>1131</v>
      </c>
    </row>
    <row r="242" spans="4:9" ht="14.4" x14ac:dyDescent="0.3">
      <c r="D242" s="574"/>
      <c r="E242" s="574"/>
      <c r="F242" s="581"/>
      <c r="G242" s="581"/>
      <c r="H242" s="574"/>
      <c r="I242" s="583" t="s">
        <v>1132</v>
      </c>
    </row>
    <row r="243" spans="4:9" ht="14.4" x14ac:dyDescent="0.3">
      <c r="D243" s="574"/>
      <c r="E243" s="574"/>
      <c r="F243" s="581"/>
      <c r="G243" s="581"/>
      <c r="H243" s="574"/>
      <c r="I243" s="583"/>
    </row>
    <row r="244" spans="4:9" ht="14.4" x14ac:dyDescent="0.3">
      <c r="D244" s="574"/>
      <c r="E244" s="574">
        <f xml:space="preserve"> MAX(E$59:E243) + 1</f>
        <v>71</v>
      </c>
      <c r="F244" s="581" t="str">
        <f xml:space="preserve"> '[1]Time&amp;Esc'!A1</f>
        <v>Time&amp;Esc</v>
      </c>
      <c r="G244" s="581" t="str">
        <f xml:space="preserve"> [1]Analysis!E305</f>
        <v>Discount index - full cycle</v>
      </c>
      <c r="H244" s="574"/>
      <c r="I244" s="583" t="s">
        <v>1133</v>
      </c>
    </row>
    <row r="245" spans="4:9" ht="14.4" x14ac:dyDescent="0.3">
      <c r="D245" s="574"/>
      <c r="E245" s="574"/>
      <c r="F245" s="581"/>
      <c r="G245" s="581"/>
      <c r="H245" s="574"/>
      <c r="I245" s="583" t="s">
        <v>1134</v>
      </c>
    </row>
    <row r="246" spans="4:9" ht="14.4" x14ac:dyDescent="0.3">
      <c r="D246" s="574"/>
      <c r="E246" s="574"/>
      <c r="F246" s="581"/>
      <c r="G246" s="581"/>
      <c r="H246" s="574"/>
      <c r="I246" s="583"/>
    </row>
    <row r="247" spans="4:9" ht="14.4" x14ac:dyDescent="0.3">
      <c r="D247" s="574"/>
      <c r="E247" s="574">
        <f xml:space="preserve"> MAX(E$59:E246) + 1</f>
        <v>72</v>
      </c>
      <c r="F247" s="581" t="str">
        <f xml:space="preserve"> [1]Analysis!$A$1</f>
        <v>Analysis</v>
      </c>
      <c r="G247" s="581" t="str">
        <f xml:space="preserve"> [1]Analysis!E361</f>
        <v>Government share inc. SOC nominal, Full cycle</v>
      </c>
      <c r="H247" s="574">
        <f xml:space="preserve"> [1]Analysis!F361</f>
        <v>0.75653904886042023</v>
      </c>
      <c r="I247" s="585" t="s">
        <v>1135</v>
      </c>
    </row>
    <row r="248" spans="4:9" ht="14.4" x14ac:dyDescent="0.3">
      <c r="D248" s="574"/>
      <c r="E248" s="574"/>
      <c r="F248" s="581"/>
      <c r="G248" s="581"/>
      <c r="H248" s="574"/>
      <c r="I248" s="583" t="s">
        <v>1136</v>
      </c>
    </row>
    <row r="249" spans="4:9" ht="14.4" x14ac:dyDescent="0.3">
      <c r="D249" s="574"/>
      <c r="E249" s="574"/>
      <c r="F249" s="581"/>
      <c r="G249" s="581"/>
      <c r="H249" s="574"/>
      <c r="I249" s="583"/>
    </row>
    <row r="250" spans="4:9" ht="14.4" x14ac:dyDescent="0.3">
      <c r="D250" s="574"/>
      <c r="E250" s="574">
        <f xml:space="preserve"> MAX(E$59:E249) + 1</f>
        <v>73</v>
      </c>
      <c r="F250" s="581" t="str">
        <f xml:space="preserve"> [1]Analysis!$A$1</f>
        <v>Analysis</v>
      </c>
      <c r="G250" s="581" t="str">
        <f xml:space="preserve"> [1]Analysis!E414</f>
        <v>Project cash flow, Full cycle</v>
      </c>
      <c r="H250" s="574"/>
      <c r="I250" s="583" t="s">
        <v>1137</v>
      </c>
    </row>
    <row r="251" spans="4:9" ht="14.4" x14ac:dyDescent="0.3">
      <c r="D251" s="574"/>
      <c r="E251" s="574"/>
      <c r="F251" s="581"/>
      <c r="G251" s="581"/>
      <c r="H251" s="574"/>
      <c r="I251" s="583"/>
    </row>
    <row r="252" spans="4:9" ht="14.4" x14ac:dyDescent="0.3">
      <c r="D252" s="574"/>
      <c r="E252" s="574">
        <f xml:space="preserve"> MAX(E$59:E251) + 1</f>
        <v>74</v>
      </c>
      <c r="F252" s="581" t="str">
        <f xml:space="preserve"> [1]Analysis!$A$1</f>
        <v>Analysis</v>
      </c>
      <c r="G252" s="581" t="str">
        <f xml:space="preserve"> [1]Analysis!E271</f>
        <v>Check - project cash flow real terms, Full cycle</v>
      </c>
      <c r="H252" s="574" t="str">
        <f xml:space="preserve"> [1]Analysis!E496</f>
        <v>Check - project cash flow real terms, Full cycle</v>
      </c>
      <c r="I252" s="583" t="s">
        <v>1138</v>
      </c>
    </row>
    <row r="253" spans="4:9" ht="14.4" x14ac:dyDescent="0.3">
      <c r="D253" s="574"/>
      <c r="E253" s="574"/>
      <c r="F253" s="581"/>
      <c r="G253" s="581"/>
      <c r="H253" s="574"/>
      <c r="I253" s="583"/>
    </row>
    <row r="254" spans="4:9" ht="14.4" x14ac:dyDescent="0.3">
      <c r="D254" s="574"/>
      <c r="E254" s="574">
        <f xml:space="preserve"> MAX(E$59:E253) + 1</f>
        <v>75</v>
      </c>
      <c r="F254" s="581" t="str">
        <f xml:space="preserve"> [1]Analysis!$A$1</f>
        <v>Analysis</v>
      </c>
      <c r="G254" s="581"/>
      <c r="H254" s="574"/>
      <c r="I254" s="583" t="s">
        <v>1139</v>
      </c>
    </row>
    <row r="255" spans="4:9" ht="14.4" x14ac:dyDescent="0.3">
      <c r="D255" s="574"/>
      <c r="E255" s="574"/>
      <c r="F255" s="581"/>
      <c r="G255" s="581"/>
      <c r="H255" s="574"/>
      <c r="I255" s="583" t="s">
        <v>1140</v>
      </c>
    </row>
    <row r="256" spans="4:9" ht="14.4" x14ac:dyDescent="0.3">
      <c r="D256" s="574"/>
      <c r="E256" s="574"/>
      <c r="F256" s="581"/>
      <c r="G256" s="581"/>
      <c r="H256" s="574"/>
      <c r="I256" s="583"/>
    </row>
    <row r="257" spans="4:9" ht="14.4" x14ac:dyDescent="0.3">
      <c r="D257" s="574"/>
      <c r="E257" s="574">
        <f xml:space="preserve"> MAX(E$59:E256) + 1</f>
        <v>76</v>
      </c>
      <c r="F257" s="581" t="str">
        <f xml:space="preserve"> [1]Proj_Oil!$A$1</f>
        <v>Proj_Oil</v>
      </c>
      <c r="G257" s="581" t="str">
        <f xml:space="preserve"> [1]Proj_Oil!E29</f>
        <v>Beginning of production</v>
      </c>
      <c r="H257" s="574">
        <f xml:space="preserve"> [1]Proj_Oil!F29</f>
        <v>0</v>
      </c>
      <c r="I257" s="585" t="s">
        <v>1141</v>
      </c>
    </row>
    <row r="258" spans="4:9" ht="14.4" x14ac:dyDescent="0.3">
      <c r="D258" s="574"/>
      <c r="E258" s="574"/>
      <c r="F258" s="581"/>
      <c r="G258" s="581"/>
      <c r="H258" s="574"/>
      <c r="I258" s="585" t="s">
        <v>1142</v>
      </c>
    </row>
    <row r="259" spans="4:9" ht="14.4" x14ac:dyDescent="0.3">
      <c r="D259" s="574"/>
      <c r="E259" s="574"/>
      <c r="F259" s="581"/>
      <c r="G259" s="581"/>
      <c r="H259" s="574"/>
      <c r="I259" s="583"/>
    </row>
    <row r="260" spans="4:9" ht="14.4" x14ac:dyDescent="0.3">
      <c r="D260" s="574"/>
      <c r="E260" s="574">
        <f xml:space="preserve"> MAX(E$59:E259) + 1</f>
        <v>77</v>
      </c>
      <c r="F260" s="581" t="str">
        <f xml:space="preserve"> [1]Proj_Oil!$A$1</f>
        <v>Proj_Oil</v>
      </c>
      <c r="G260" s="581" t="str">
        <f xml:space="preserve"> [1]Proj_Oil!E107</f>
        <v>Ramp-up period</v>
      </c>
      <c r="H260" s="574"/>
      <c r="I260" s="583" t="s">
        <v>1143</v>
      </c>
    </row>
    <row r="261" spans="4:9" ht="14.4" x14ac:dyDescent="0.3">
      <c r="D261" s="574"/>
      <c r="E261" s="574"/>
      <c r="F261" s="581"/>
      <c r="G261" s="581"/>
      <c r="H261" s="574"/>
      <c r="I261" s="583"/>
    </row>
    <row r="262" spans="4:9" ht="14.4" x14ac:dyDescent="0.3">
      <c r="D262" s="574"/>
      <c r="E262" s="574">
        <f xml:space="preserve"> MAX(E$59:E261) + 1</f>
        <v>78</v>
      </c>
      <c r="F262" s="581" t="str">
        <f xml:space="preserve"> [1]Proj_Oil!$A$1</f>
        <v>Proj_Oil</v>
      </c>
      <c r="G262" s="581" t="s">
        <v>1144</v>
      </c>
      <c r="H262" s="574"/>
      <c r="I262" s="583" t="s">
        <v>1145</v>
      </c>
    </row>
    <row r="263" spans="4:9" ht="14.4" x14ac:dyDescent="0.3">
      <c r="D263" s="574"/>
      <c r="E263" s="574"/>
      <c r="F263" s="581"/>
      <c r="G263" s="581"/>
      <c r="H263" s="574"/>
      <c r="I263" s="583"/>
    </row>
    <row r="264" spans="4:9" ht="14.4" x14ac:dyDescent="0.3">
      <c r="D264" s="574"/>
      <c r="E264" s="574">
        <f xml:space="preserve"> MAX(E$59:E263) + 1</f>
        <v>79</v>
      </c>
      <c r="F264" s="581" t="str">
        <f xml:space="preserve"> [1]Dashboard!A1</f>
        <v>Dashboard</v>
      </c>
      <c r="G264" s="581"/>
      <c r="H264" s="574"/>
      <c r="I264" s="583" t="s">
        <v>1146</v>
      </c>
    </row>
    <row r="265" spans="4:9" ht="14.4" x14ac:dyDescent="0.3">
      <c r="D265" s="574"/>
      <c r="E265" s="574"/>
      <c r="F265" s="581"/>
      <c r="G265" s="574"/>
      <c r="H265" s="574"/>
      <c r="I265" s="585" t="s">
        <v>1147</v>
      </c>
    </row>
    <row r="266" spans="4:9" ht="14.4" x14ac:dyDescent="0.3">
      <c r="D266" s="574"/>
      <c r="E266" s="574"/>
      <c r="F266" s="581"/>
      <c r="G266" s="574"/>
      <c r="H266" s="574"/>
      <c r="I266" s="585" t="s">
        <v>1148</v>
      </c>
    </row>
    <row r="267" spans="4:9" ht="14.4" x14ac:dyDescent="0.3">
      <c r="D267" s="574"/>
      <c r="E267" s="574"/>
      <c r="F267" s="581"/>
      <c r="G267" s="574"/>
      <c r="H267" s="574"/>
      <c r="I267" s="583"/>
    </row>
    <row r="268" spans="4:9" ht="14.4" x14ac:dyDescent="0.3">
      <c r="D268" s="574"/>
      <c r="E268" s="574"/>
      <c r="F268" s="581"/>
      <c r="G268" s="574"/>
      <c r="H268" s="574"/>
      <c r="I268" s="583"/>
    </row>
    <row r="269" spans="4:9" ht="14.4" x14ac:dyDescent="0.3">
      <c r="D269" s="574"/>
      <c r="E269" s="574"/>
      <c r="F269" s="581"/>
      <c r="G269" s="574"/>
      <c r="H269" s="574"/>
      <c r="I269" s="583"/>
    </row>
  </sheetData>
  <conditionalFormatting sqref="H212">
    <cfRule type="cellIs" dxfId="1" priority="1" stopIfTrue="1" operator="notEqual">
      <formula>0</formula>
    </cfRule>
    <cfRule type="cellIs" dxfId="0" priority="2" stopIfTrue="1" operator="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1d45786f-a737-4735-8af6-df12fb6939a2"/>
</file>

<file path=customXml/item2.xml>��
</file>

<file path=customXml/itemProps1.xml><?xml version="1.0" encoding="utf-8"?>
<ds:datastoreItem xmlns:ds="http://schemas.openxmlformats.org/officeDocument/2006/customXml" ds:itemID="{15A3A961-9D82-4C28-8896-057458C39C40}">
  <ds:schemaRefs>
    <ds:schemaRef ds:uri="http://www.w3.org/2001/XMLSchema"/>
    <ds:schemaRef ds:uri="http://www.boldonjames.com/2008/01/sie/internal/label"/>
  </ds:schemaRefs>
</ds:datastoreItem>
</file>

<file path=customXml/itemProps2.xml><?xml version="1.0" encoding="utf-8"?>
<ds:datastoreItem xmlns:ds="http://schemas.openxmlformats.org/officeDocument/2006/customXml" ds:itemID="{861F55CD-6C0D-4416-90DA-B3C2E5BE0A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Cover</vt:lpstr>
      <vt:lpstr>Key</vt:lpstr>
      <vt:lpstr>Summary</vt:lpstr>
      <vt:lpstr>BP</vt:lpstr>
      <vt:lpstr>EIA</vt:lpstr>
      <vt:lpstr>OPEC</vt:lpstr>
      <vt:lpstr>Coal_Calcs</vt:lpstr>
      <vt:lpstr>Gas_Calcs</vt:lpstr>
      <vt:lpstr>Oil_Calcs</vt:lpstr>
      <vt:lpstr>Comp Data</vt:lpstr>
      <vt:lpstr>General Inputs</vt:lpstr>
      <vt:lpstr>Oil_Data</vt:lpstr>
      <vt:lpstr>Gas_Data</vt:lpstr>
      <vt:lpstr>Coal_Data</vt:lpstr>
      <vt:lpstr>To Do List</vt:lpstr>
      <vt:lpstr>FIRST_NAME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F1F9;Nate Vernon;Alistair Watson</dc:creator>
  <cp:keywords>[EBRD]</cp:keywords>
  <cp:lastModifiedBy>Johnny West</cp:lastModifiedBy>
  <cp:lastPrinted>2017-08-09T21:08:16Z</cp:lastPrinted>
  <dcterms:created xsi:type="dcterms:W3CDTF">2016-07-04T08:51:22Z</dcterms:created>
  <dcterms:modified xsi:type="dcterms:W3CDTF">2021-10-12T14:55:13Z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744f1d23-19c0-49ec-8d69-b9a8a2da409d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np1rzdeY7IIX1oX/GloJuhnm9UoZvS/p</vt:lpwstr>
  </property>
</Properties>
</file>